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0" yWindow="210" windowWidth="20730" windowHeight="8940" activeTab="1"/>
  </bookViews>
  <sheets>
    <sheet name="vs Lopew" sheetId="1" r:id="rId1"/>
    <sheet name="編集用" sheetId="2" r:id="rId2"/>
    <sheet name="1st set" sheetId="3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BC64" i="2" l="1"/>
  <c r="BK809" i="2"/>
  <c r="BJ809" i="2"/>
  <c r="BI809" i="2"/>
  <c r="BM809" i="2" s="1"/>
  <c r="BH809" i="2"/>
  <c r="BL809" i="2" s="1"/>
  <c r="BG809" i="2"/>
  <c r="BF809" i="2"/>
  <c r="BE809" i="2"/>
  <c r="BD809" i="2"/>
  <c r="BK803" i="2"/>
  <c r="BJ803" i="2"/>
  <c r="BI803" i="2"/>
  <c r="BM803" i="2" s="1"/>
  <c r="BH803" i="2"/>
  <c r="BL803" i="2" s="1"/>
  <c r="BG803" i="2"/>
  <c r="BF803" i="2"/>
  <c r="BE803" i="2"/>
  <c r="BD803" i="2"/>
  <c r="BK799" i="2"/>
  <c r="BJ799" i="2"/>
  <c r="BI799" i="2"/>
  <c r="BM799" i="2" s="1"/>
  <c r="BH799" i="2"/>
  <c r="BL799" i="2" s="1"/>
  <c r="BG799" i="2"/>
  <c r="BF799" i="2"/>
  <c r="BE799" i="2"/>
  <c r="BD799" i="2"/>
  <c r="BK789" i="2"/>
  <c r="BJ789" i="2"/>
  <c r="BI789" i="2"/>
  <c r="BM789" i="2" s="1"/>
  <c r="BH789" i="2"/>
  <c r="BL789" i="2" s="1"/>
  <c r="BG789" i="2"/>
  <c r="BF789" i="2"/>
  <c r="BE789" i="2"/>
  <c r="BD789" i="2"/>
  <c r="BK782" i="2"/>
  <c r="BJ782" i="2"/>
  <c r="BI782" i="2"/>
  <c r="BM782" i="2" s="1"/>
  <c r="BH782" i="2"/>
  <c r="BL782" i="2" s="1"/>
  <c r="BG782" i="2"/>
  <c r="BF782" i="2"/>
  <c r="BE782" i="2"/>
  <c r="BD782" i="2"/>
  <c r="BK775" i="2"/>
  <c r="BJ775" i="2"/>
  <c r="BI775" i="2"/>
  <c r="BM775" i="2" s="1"/>
  <c r="BH775" i="2"/>
  <c r="BL775" i="2" s="1"/>
  <c r="BG775" i="2"/>
  <c r="BF775" i="2"/>
  <c r="BE775" i="2"/>
  <c r="BD775" i="2"/>
  <c r="BK769" i="2"/>
  <c r="BJ769" i="2"/>
  <c r="BI769" i="2"/>
  <c r="BM769" i="2" s="1"/>
  <c r="BH769" i="2"/>
  <c r="BL769" i="2" s="1"/>
  <c r="BG769" i="2"/>
  <c r="BF769" i="2"/>
  <c r="BE769" i="2"/>
  <c r="BD769" i="2"/>
  <c r="BK765" i="2"/>
  <c r="BJ765" i="2"/>
  <c r="BI765" i="2"/>
  <c r="BM765" i="2" s="1"/>
  <c r="BH765" i="2"/>
  <c r="BL765" i="2" s="1"/>
  <c r="BG765" i="2"/>
  <c r="BF765" i="2"/>
  <c r="BE765" i="2"/>
  <c r="BD765" i="2"/>
  <c r="BK756" i="2"/>
  <c r="BJ756" i="2"/>
  <c r="BI756" i="2"/>
  <c r="BM756" i="2" s="1"/>
  <c r="BH756" i="2"/>
  <c r="BL756" i="2" s="1"/>
  <c r="BG756" i="2"/>
  <c r="BF756" i="2"/>
  <c r="BE756" i="2"/>
  <c r="BD756" i="2"/>
  <c r="BK753" i="2"/>
  <c r="BJ753" i="2"/>
  <c r="BI753" i="2"/>
  <c r="BM753" i="2" s="1"/>
  <c r="BH753" i="2"/>
  <c r="BL753" i="2" s="1"/>
  <c r="BG753" i="2"/>
  <c r="BF753" i="2"/>
  <c r="BE753" i="2"/>
  <c r="BD753" i="2"/>
  <c r="BK750" i="2"/>
  <c r="BJ750" i="2"/>
  <c r="BI750" i="2"/>
  <c r="BM750" i="2" s="1"/>
  <c r="BH750" i="2"/>
  <c r="BL750" i="2" s="1"/>
  <c r="BG750" i="2"/>
  <c r="BF750" i="2"/>
  <c r="BE750" i="2"/>
  <c r="BD750" i="2"/>
  <c r="BK726" i="2"/>
  <c r="BJ726" i="2"/>
  <c r="BI726" i="2"/>
  <c r="BM726" i="2" s="1"/>
  <c r="BH726" i="2"/>
  <c r="BL726" i="2" s="1"/>
  <c r="BG726" i="2"/>
  <c r="BF726" i="2"/>
  <c r="BE726" i="2"/>
  <c r="BD726" i="2"/>
  <c r="BK719" i="2"/>
  <c r="BJ719" i="2"/>
  <c r="BI719" i="2"/>
  <c r="BM719" i="2" s="1"/>
  <c r="BH719" i="2"/>
  <c r="BL719" i="2" s="1"/>
  <c r="BG719" i="2"/>
  <c r="BF719" i="2"/>
  <c r="BE719" i="2"/>
  <c r="BD719" i="2"/>
  <c r="BK709" i="2"/>
  <c r="BJ709" i="2"/>
  <c r="BI709" i="2"/>
  <c r="BM709" i="2" s="1"/>
  <c r="BH709" i="2"/>
  <c r="BL709" i="2" s="1"/>
  <c r="BG709" i="2"/>
  <c r="BF709" i="2"/>
  <c r="BE709" i="2"/>
  <c r="BD709" i="2"/>
  <c r="BK694" i="2"/>
  <c r="BJ694" i="2"/>
  <c r="BI694" i="2"/>
  <c r="BM694" i="2" s="1"/>
  <c r="BH694" i="2"/>
  <c r="BL694" i="2" s="1"/>
  <c r="BG694" i="2"/>
  <c r="BF694" i="2"/>
  <c r="BE694" i="2"/>
  <c r="BD694" i="2"/>
  <c r="BK689" i="2"/>
  <c r="BJ689" i="2"/>
  <c r="BI689" i="2"/>
  <c r="BM689" i="2" s="1"/>
  <c r="BH689" i="2"/>
  <c r="BL689" i="2" s="1"/>
  <c r="BG689" i="2"/>
  <c r="BF689" i="2"/>
  <c r="BE689" i="2"/>
  <c r="BD689" i="2"/>
  <c r="BK684" i="2"/>
  <c r="BJ684" i="2"/>
  <c r="BI684" i="2"/>
  <c r="BM684" i="2" s="1"/>
  <c r="BH684" i="2"/>
  <c r="BL684" i="2" s="1"/>
  <c r="BG684" i="2"/>
  <c r="BF684" i="2"/>
  <c r="BE684" i="2"/>
  <c r="BD684" i="2"/>
  <c r="BK680" i="2"/>
  <c r="BJ680" i="2"/>
  <c r="BI680" i="2"/>
  <c r="BM680" i="2" s="1"/>
  <c r="BH680" i="2"/>
  <c r="BL680" i="2" s="1"/>
  <c r="BG680" i="2"/>
  <c r="BF680" i="2"/>
  <c r="BE680" i="2"/>
  <c r="BD680" i="2"/>
  <c r="BK674" i="2"/>
  <c r="BJ674" i="2"/>
  <c r="BI674" i="2"/>
  <c r="BM674" i="2" s="1"/>
  <c r="BH674" i="2"/>
  <c r="BL674" i="2" s="1"/>
  <c r="BG674" i="2"/>
  <c r="BF674" i="2"/>
  <c r="BE674" i="2"/>
  <c r="BD674" i="2"/>
  <c r="BK665" i="2"/>
  <c r="BJ665" i="2"/>
  <c r="BI665" i="2"/>
  <c r="BM665" i="2" s="1"/>
  <c r="BH665" i="2"/>
  <c r="BL665" i="2" s="1"/>
  <c r="BG665" i="2"/>
  <c r="BF665" i="2"/>
  <c r="BE665" i="2"/>
  <c r="BD665" i="2"/>
  <c r="BK659" i="2"/>
  <c r="BJ659" i="2"/>
  <c r="BI659" i="2"/>
  <c r="BM659" i="2" s="1"/>
  <c r="BH659" i="2"/>
  <c r="BL659" i="2" s="1"/>
  <c r="BG659" i="2"/>
  <c r="BF659" i="2"/>
  <c r="BE659" i="2"/>
  <c r="BD659" i="2"/>
  <c r="BK656" i="2"/>
  <c r="BJ656" i="2"/>
  <c r="BI656" i="2"/>
  <c r="BM656" i="2" s="1"/>
  <c r="BH656" i="2"/>
  <c r="BL656" i="2" s="1"/>
  <c r="BG656" i="2"/>
  <c r="BF656" i="2"/>
  <c r="BE656" i="2"/>
  <c r="BD656" i="2"/>
  <c r="BK653" i="2"/>
  <c r="BJ653" i="2"/>
  <c r="BI653" i="2"/>
  <c r="BM653" i="2" s="1"/>
  <c r="BH653" i="2"/>
  <c r="BL653" i="2" s="1"/>
  <c r="BG653" i="2"/>
  <c r="BF653" i="2"/>
  <c r="BE653" i="2"/>
  <c r="BD653" i="2"/>
  <c r="BK637" i="2"/>
  <c r="BJ637" i="2"/>
  <c r="BI637" i="2"/>
  <c r="BM637" i="2" s="1"/>
  <c r="BH637" i="2"/>
  <c r="BL637" i="2" s="1"/>
  <c r="BG637" i="2"/>
  <c r="BF637" i="2"/>
  <c r="BE637" i="2"/>
  <c r="BD637" i="2"/>
  <c r="BK631" i="2"/>
  <c r="BJ631" i="2"/>
  <c r="BI631" i="2"/>
  <c r="BM631" i="2" s="1"/>
  <c r="BH631" i="2"/>
  <c r="BL631" i="2" s="1"/>
  <c r="BG631" i="2"/>
  <c r="BF631" i="2"/>
  <c r="BE631" i="2"/>
  <c r="BD631" i="2"/>
  <c r="BK620" i="2"/>
  <c r="BJ620" i="2"/>
  <c r="BI620" i="2"/>
  <c r="BM620" i="2" s="1"/>
  <c r="BH620" i="2"/>
  <c r="BL620" i="2" s="1"/>
  <c r="BG620" i="2"/>
  <c r="BF620" i="2"/>
  <c r="BE620" i="2"/>
  <c r="BD620" i="2"/>
  <c r="BK607" i="2"/>
  <c r="BJ607" i="2"/>
  <c r="BI607" i="2"/>
  <c r="BM607" i="2" s="1"/>
  <c r="BH607" i="2"/>
  <c r="BL607" i="2" s="1"/>
  <c r="BG607" i="2"/>
  <c r="BF607" i="2"/>
  <c r="BE607" i="2"/>
  <c r="BD607" i="2"/>
  <c r="BK599" i="2"/>
  <c r="BJ599" i="2"/>
  <c r="BI599" i="2"/>
  <c r="BM599" i="2" s="1"/>
  <c r="BH599" i="2"/>
  <c r="BL599" i="2" s="1"/>
  <c r="BG599" i="2"/>
  <c r="BF599" i="2"/>
  <c r="BE599" i="2"/>
  <c r="BD599" i="2"/>
  <c r="BK595" i="2"/>
  <c r="BJ595" i="2"/>
  <c r="BI595" i="2"/>
  <c r="BM595" i="2" s="1"/>
  <c r="BH595" i="2"/>
  <c r="BL595" i="2" s="1"/>
  <c r="BG595" i="2"/>
  <c r="BF595" i="2"/>
  <c r="BE595" i="2"/>
  <c r="BD595" i="2"/>
  <c r="BK590" i="2"/>
  <c r="BJ590" i="2"/>
  <c r="BI590" i="2"/>
  <c r="BM590" i="2" s="1"/>
  <c r="BH590" i="2"/>
  <c r="BL590" i="2" s="1"/>
  <c r="BG590" i="2"/>
  <c r="BF590" i="2"/>
  <c r="BE590" i="2"/>
  <c r="BD590" i="2"/>
  <c r="BK584" i="2"/>
  <c r="BJ584" i="2"/>
  <c r="BI584" i="2"/>
  <c r="BM584" i="2" s="1"/>
  <c r="BH584" i="2"/>
  <c r="BL584" i="2" s="1"/>
  <c r="BG584" i="2"/>
  <c r="BF584" i="2"/>
  <c r="BE584" i="2"/>
  <c r="BD584" i="2"/>
  <c r="BK577" i="2"/>
  <c r="BJ577" i="2"/>
  <c r="BI577" i="2"/>
  <c r="BM577" i="2" s="1"/>
  <c r="BH577" i="2"/>
  <c r="BL577" i="2" s="1"/>
  <c r="BG577" i="2"/>
  <c r="BF577" i="2"/>
  <c r="BE577" i="2"/>
  <c r="BD577" i="2"/>
  <c r="BK570" i="2"/>
  <c r="BJ570" i="2"/>
  <c r="BI570" i="2"/>
  <c r="BM570" i="2" s="1"/>
  <c r="BH570" i="2"/>
  <c r="BL570" i="2" s="1"/>
  <c r="BG570" i="2"/>
  <c r="BF570" i="2"/>
  <c r="BE570" i="2"/>
  <c r="BD570" i="2"/>
  <c r="BK566" i="2"/>
  <c r="BJ566" i="2"/>
  <c r="BI566" i="2"/>
  <c r="BM566" i="2" s="1"/>
  <c r="BH566" i="2"/>
  <c r="BL566" i="2" s="1"/>
  <c r="BG566" i="2"/>
  <c r="BF566" i="2"/>
  <c r="BE566" i="2"/>
  <c r="BD566" i="2"/>
  <c r="BK562" i="2"/>
  <c r="BJ562" i="2"/>
  <c r="BI562" i="2"/>
  <c r="BM562" i="2" s="1"/>
  <c r="BH562" i="2"/>
  <c r="BL562" i="2" s="1"/>
  <c r="BG562" i="2"/>
  <c r="BF562" i="2"/>
  <c r="BE562" i="2"/>
  <c r="BD562" i="2"/>
  <c r="BK558" i="2"/>
  <c r="BJ558" i="2"/>
  <c r="BI558" i="2"/>
  <c r="BM558" i="2" s="1"/>
  <c r="BH558" i="2"/>
  <c r="BL558" i="2" s="1"/>
  <c r="BG558" i="2"/>
  <c r="BF558" i="2"/>
  <c r="BE558" i="2"/>
  <c r="BD558" i="2"/>
  <c r="BK553" i="2"/>
  <c r="BJ553" i="2"/>
  <c r="BI553" i="2"/>
  <c r="BM553" i="2" s="1"/>
  <c r="BH553" i="2"/>
  <c r="BL553" i="2" s="1"/>
  <c r="BG553" i="2"/>
  <c r="BF553" i="2"/>
  <c r="BE553" i="2"/>
  <c r="BD553" i="2"/>
  <c r="BK549" i="2"/>
  <c r="BJ549" i="2"/>
  <c r="BI549" i="2"/>
  <c r="BM549" i="2" s="1"/>
  <c r="BH549" i="2"/>
  <c r="BL549" i="2" s="1"/>
  <c r="BG549" i="2"/>
  <c r="BF549" i="2"/>
  <c r="BE549" i="2"/>
  <c r="BD549" i="2"/>
  <c r="BK541" i="2"/>
  <c r="BJ541" i="2"/>
  <c r="BI541" i="2"/>
  <c r="BM541" i="2" s="1"/>
  <c r="BH541" i="2"/>
  <c r="BL541" i="2" s="1"/>
  <c r="BG541" i="2"/>
  <c r="BF541" i="2"/>
  <c r="BE541" i="2"/>
  <c r="BD541" i="2"/>
  <c r="BK532" i="2"/>
  <c r="BJ532" i="2"/>
  <c r="BI532" i="2"/>
  <c r="BM532" i="2" s="1"/>
  <c r="BH532" i="2"/>
  <c r="BL532" i="2" s="1"/>
  <c r="BG532" i="2"/>
  <c r="BF532" i="2"/>
  <c r="BE532" i="2"/>
  <c r="BD532" i="2"/>
  <c r="BK529" i="2"/>
  <c r="BJ529" i="2"/>
  <c r="BI529" i="2"/>
  <c r="BM529" i="2" s="1"/>
  <c r="BH529" i="2"/>
  <c r="BL529" i="2" s="1"/>
  <c r="BG529" i="2"/>
  <c r="BF529" i="2"/>
  <c r="BE529" i="2"/>
  <c r="BD529" i="2"/>
  <c r="BK509" i="2"/>
  <c r="BJ509" i="2"/>
  <c r="BI509" i="2"/>
  <c r="BM509" i="2" s="1"/>
  <c r="BH509" i="2"/>
  <c r="BL509" i="2" s="1"/>
  <c r="BG509" i="2"/>
  <c r="BF509" i="2"/>
  <c r="BE509" i="2"/>
  <c r="BD509" i="2"/>
  <c r="BK506" i="2"/>
  <c r="BJ506" i="2"/>
  <c r="BI506" i="2"/>
  <c r="BM506" i="2" s="1"/>
  <c r="BH506" i="2"/>
  <c r="BL506" i="2" s="1"/>
  <c r="BG506" i="2"/>
  <c r="BF506" i="2"/>
  <c r="BE506" i="2"/>
  <c r="BD506" i="2"/>
  <c r="BK499" i="2"/>
  <c r="BJ499" i="2"/>
  <c r="BI499" i="2"/>
  <c r="BM499" i="2" s="1"/>
  <c r="BH499" i="2"/>
  <c r="BL499" i="2" s="1"/>
  <c r="BG499" i="2"/>
  <c r="BF499" i="2"/>
  <c r="BE499" i="2"/>
  <c r="BD499" i="2"/>
  <c r="BK495" i="2"/>
  <c r="BJ495" i="2"/>
  <c r="BI495" i="2"/>
  <c r="BM495" i="2" s="1"/>
  <c r="BH495" i="2"/>
  <c r="BL495" i="2" s="1"/>
  <c r="BG495" i="2"/>
  <c r="BF495" i="2"/>
  <c r="BE495" i="2"/>
  <c r="BD495" i="2"/>
  <c r="BK489" i="2"/>
  <c r="BJ489" i="2"/>
  <c r="BI489" i="2"/>
  <c r="BM489" i="2" s="1"/>
  <c r="BH489" i="2"/>
  <c r="BL489" i="2" s="1"/>
  <c r="BG489" i="2"/>
  <c r="BF489" i="2"/>
  <c r="BE489" i="2"/>
  <c r="BD489" i="2"/>
  <c r="BK483" i="2"/>
  <c r="BJ483" i="2"/>
  <c r="BI483" i="2"/>
  <c r="BM483" i="2" s="1"/>
  <c r="BH483" i="2"/>
  <c r="BL483" i="2" s="1"/>
  <c r="BG483" i="2"/>
  <c r="BF483" i="2"/>
  <c r="BE483" i="2"/>
  <c r="BD483" i="2"/>
  <c r="BK476" i="2"/>
  <c r="BJ476" i="2"/>
  <c r="BI476" i="2"/>
  <c r="BM476" i="2" s="1"/>
  <c r="BH476" i="2"/>
  <c r="BL476" i="2" s="1"/>
  <c r="BG476" i="2"/>
  <c r="BF476" i="2"/>
  <c r="BE476" i="2"/>
  <c r="BD476" i="2"/>
  <c r="BK468" i="2"/>
  <c r="BJ468" i="2"/>
  <c r="BI468" i="2"/>
  <c r="BM468" i="2" s="1"/>
  <c r="BH468" i="2"/>
  <c r="BL468" i="2" s="1"/>
  <c r="BG468" i="2"/>
  <c r="BF468" i="2"/>
  <c r="BE468" i="2"/>
  <c r="BD468" i="2"/>
  <c r="BK465" i="2"/>
  <c r="BJ465" i="2"/>
  <c r="BI465" i="2"/>
  <c r="BM465" i="2" s="1"/>
  <c r="BH465" i="2"/>
  <c r="BL465" i="2" s="1"/>
  <c r="BG465" i="2"/>
  <c r="BF465" i="2"/>
  <c r="BE465" i="2"/>
  <c r="BD465" i="2"/>
  <c r="BK459" i="2"/>
  <c r="BJ459" i="2"/>
  <c r="BI459" i="2"/>
  <c r="BM459" i="2" s="1"/>
  <c r="BH459" i="2"/>
  <c r="BL459" i="2" s="1"/>
  <c r="BG459" i="2"/>
  <c r="BF459" i="2"/>
  <c r="BE459" i="2"/>
  <c r="BD459" i="2"/>
  <c r="BK452" i="2"/>
  <c r="BJ452" i="2"/>
  <c r="BI452" i="2"/>
  <c r="BM452" i="2" s="1"/>
  <c r="BH452" i="2"/>
  <c r="BL452" i="2" s="1"/>
  <c r="BG452" i="2"/>
  <c r="BF452" i="2"/>
  <c r="BE452" i="2"/>
  <c r="BD452" i="2"/>
  <c r="BK445" i="2"/>
  <c r="BJ445" i="2"/>
  <c r="BI445" i="2"/>
  <c r="BM445" i="2" s="1"/>
  <c r="BH445" i="2"/>
  <c r="BL445" i="2" s="1"/>
  <c r="BG445" i="2"/>
  <c r="BF445" i="2"/>
  <c r="BE445" i="2"/>
  <c r="BD445" i="2"/>
  <c r="BK442" i="2"/>
  <c r="BJ442" i="2"/>
  <c r="BI442" i="2"/>
  <c r="BM442" i="2" s="1"/>
  <c r="BH442" i="2"/>
  <c r="BL442" i="2" s="1"/>
  <c r="BG442" i="2"/>
  <c r="BF442" i="2"/>
  <c r="BE442" i="2"/>
  <c r="BD442" i="2"/>
  <c r="BK437" i="2"/>
  <c r="BJ437" i="2"/>
  <c r="BI437" i="2"/>
  <c r="BM437" i="2" s="1"/>
  <c r="BH437" i="2"/>
  <c r="BL437" i="2" s="1"/>
  <c r="BG437" i="2"/>
  <c r="BF437" i="2"/>
  <c r="BE437" i="2"/>
  <c r="BD437" i="2"/>
  <c r="BK433" i="2"/>
  <c r="BJ433" i="2"/>
  <c r="BI433" i="2"/>
  <c r="BM433" i="2" s="1"/>
  <c r="BH433" i="2"/>
  <c r="BL433" i="2" s="1"/>
  <c r="BG433" i="2"/>
  <c r="BF433" i="2"/>
  <c r="BE433" i="2"/>
  <c r="BD433" i="2"/>
  <c r="BK420" i="2"/>
  <c r="BJ420" i="2"/>
  <c r="BI420" i="2"/>
  <c r="BM420" i="2" s="1"/>
  <c r="BH420" i="2"/>
  <c r="BL420" i="2" s="1"/>
  <c r="BG420" i="2"/>
  <c r="BF420" i="2"/>
  <c r="BE420" i="2"/>
  <c r="BD420" i="2"/>
  <c r="BK413" i="2"/>
  <c r="BJ413" i="2"/>
  <c r="BI413" i="2"/>
  <c r="BM413" i="2" s="1"/>
  <c r="BH413" i="2"/>
  <c r="BL413" i="2" s="1"/>
  <c r="BG413" i="2"/>
  <c r="BF413" i="2"/>
  <c r="BE413" i="2"/>
  <c r="BD413" i="2"/>
  <c r="BK409" i="2"/>
  <c r="BJ409" i="2"/>
  <c r="BI409" i="2"/>
  <c r="BM409" i="2" s="1"/>
  <c r="BH409" i="2"/>
  <c r="BL409" i="2" s="1"/>
  <c r="BG409" i="2"/>
  <c r="BF409" i="2"/>
  <c r="BE409" i="2"/>
  <c r="BD409" i="2"/>
  <c r="BK403" i="2"/>
  <c r="BJ403" i="2"/>
  <c r="BI403" i="2"/>
  <c r="BM403" i="2" s="1"/>
  <c r="BH403" i="2"/>
  <c r="BL403" i="2" s="1"/>
  <c r="BG403" i="2"/>
  <c r="BF403" i="2"/>
  <c r="BE403" i="2"/>
  <c r="BD403" i="2"/>
  <c r="BK398" i="2"/>
  <c r="BJ398" i="2"/>
  <c r="BI398" i="2"/>
  <c r="BM398" i="2" s="1"/>
  <c r="BH398" i="2"/>
  <c r="BL398" i="2" s="1"/>
  <c r="BG398" i="2"/>
  <c r="BF398" i="2"/>
  <c r="BE398" i="2"/>
  <c r="BD398" i="2"/>
  <c r="BK385" i="2"/>
  <c r="BJ385" i="2"/>
  <c r="BI385" i="2"/>
  <c r="BM385" i="2" s="1"/>
  <c r="BH385" i="2"/>
  <c r="BL385" i="2" s="1"/>
  <c r="BG385" i="2"/>
  <c r="BF385" i="2"/>
  <c r="BE385" i="2"/>
  <c r="BD385" i="2"/>
  <c r="BK377" i="2"/>
  <c r="BJ377" i="2"/>
  <c r="BI377" i="2"/>
  <c r="BM377" i="2" s="1"/>
  <c r="BH377" i="2"/>
  <c r="BL377" i="2" s="1"/>
  <c r="BG377" i="2"/>
  <c r="BF377" i="2"/>
  <c r="BE377" i="2"/>
  <c r="BD377" i="2"/>
  <c r="BK370" i="2"/>
  <c r="BJ370" i="2"/>
  <c r="BI370" i="2"/>
  <c r="BM370" i="2" s="1"/>
  <c r="BH370" i="2"/>
  <c r="BL370" i="2" s="1"/>
  <c r="BG370" i="2"/>
  <c r="BF370" i="2"/>
  <c r="BE370" i="2"/>
  <c r="BD370" i="2"/>
  <c r="BK356" i="2"/>
  <c r="BJ356" i="2"/>
  <c r="BI356" i="2"/>
  <c r="BM356" i="2" s="1"/>
  <c r="BH356" i="2"/>
  <c r="BL356" i="2" s="1"/>
  <c r="BG356" i="2"/>
  <c r="BF356" i="2"/>
  <c r="BE356" i="2"/>
  <c r="BD356" i="2"/>
  <c r="BK346" i="2"/>
  <c r="BJ346" i="2"/>
  <c r="BI346" i="2"/>
  <c r="BM346" i="2" s="1"/>
  <c r="BH346" i="2"/>
  <c r="BL346" i="2" s="1"/>
  <c r="BG346" i="2"/>
  <c r="BF346" i="2"/>
  <c r="BE346" i="2"/>
  <c r="BD346" i="2"/>
  <c r="BK341" i="2"/>
  <c r="BJ341" i="2"/>
  <c r="BI341" i="2"/>
  <c r="BM341" i="2" s="1"/>
  <c r="BH341" i="2"/>
  <c r="BL341" i="2" s="1"/>
  <c r="BG341" i="2"/>
  <c r="BF341" i="2"/>
  <c r="BE341" i="2"/>
  <c r="BD341" i="2"/>
  <c r="BK328" i="2"/>
  <c r="BJ328" i="2"/>
  <c r="BI328" i="2"/>
  <c r="BM328" i="2" s="1"/>
  <c r="BH328" i="2"/>
  <c r="BL328" i="2" s="1"/>
  <c r="BG328" i="2"/>
  <c r="BF328" i="2"/>
  <c r="BE328" i="2"/>
  <c r="BD328" i="2"/>
  <c r="BK325" i="2"/>
  <c r="BJ325" i="2"/>
  <c r="BI325" i="2"/>
  <c r="BM325" i="2" s="1"/>
  <c r="BH325" i="2"/>
  <c r="BL325" i="2" s="1"/>
  <c r="BG325" i="2"/>
  <c r="BF325" i="2"/>
  <c r="BE325" i="2"/>
  <c r="BD325" i="2"/>
  <c r="BK320" i="2"/>
  <c r="BJ320" i="2"/>
  <c r="BI320" i="2"/>
  <c r="BM320" i="2" s="1"/>
  <c r="BH320" i="2"/>
  <c r="BL320" i="2" s="1"/>
  <c r="BG320" i="2"/>
  <c r="BF320" i="2"/>
  <c r="BE320" i="2"/>
  <c r="BD320" i="2"/>
  <c r="BK310" i="2"/>
  <c r="BJ310" i="2"/>
  <c r="BI310" i="2"/>
  <c r="BM310" i="2" s="1"/>
  <c r="BH310" i="2"/>
  <c r="BL310" i="2" s="1"/>
  <c r="BG310" i="2"/>
  <c r="BF310" i="2"/>
  <c r="BE310" i="2"/>
  <c r="BD310" i="2"/>
  <c r="BJ303" i="2"/>
  <c r="BH303" i="2"/>
  <c r="BL303" i="2" s="1"/>
  <c r="BF303" i="2"/>
  <c r="BD303" i="2"/>
  <c r="BC303" i="2"/>
  <c r="BJ300" i="2"/>
  <c r="BH300" i="2"/>
  <c r="BL300" i="2" s="1"/>
  <c r="BF300" i="2"/>
  <c r="BD300" i="2"/>
  <c r="BC300" i="2"/>
  <c r="BK297" i="2"/>
  <c r="BJ297" i="2"/>
  <c r="BI297" i="2"/>
  <c r="BM297" i="2" s="1"/>
  <c r="BH297" i="2"/>
  <c r="BL297" i="2" s="1"/>
  <c r="BG297" i="2"/>
  <c r="BF297" i="2"/>
  <c r="BE297" i="2"/>
  <c r="BD297" i="2"/>
  <c r="BK293" i="2"/>
  <c r="BJ293" i="2"/>
  <c r="BI293" i="2"/>
  <c r="BM293" i="2" s="1"/>
  <c r="BH293" i="2"/>
  <c r="BL293" i="2" s="1"/>
  <c r="BG293" i="2"/>
  <c r="BF293" i="2"/>
  <c r="BE293" i="2"/>
  <c r="BD293" i="2"/>
  <c r="BK289" i="2"/>
  <c r="BI289" i="2"/>
  <c r="BM289" i="2" s="1"/>
  <c r="BG289" i="2"/>
  <c r="BE289" i="2"/>
  <c r="BK286" i="2"/>
  <c r="BJ286" i="2"/>
  <c r="BI286" i="2"/>
  <c r="BM286" i="2" s="1"/>
  <c r="BH286" i="2"/>
  <c r="BL286" i="2" s="1"/>
  <c r="BG286" i="2"/>
  <c r="BF286" i="2"/>
  <c r="BE286" i="2"/>
  <c r="BD286" i="2"/>
  <c r="BK276" i="2"/>
  <c r="BI276" i="2"/>
  <c r="BM276" i="2" s="1"/>
  <c r="BG276" i="2"/>
  <c r="BE276" i="2"/>
  <c r="BK273" i="2"/>
  <c r="BJ273" i="2"/>
  <c r="BI273" i="2"/>
  <c r="BM273" i="2" s="1"/>
  <c r="BH273" i="2"/>
  <c r="BL273" i="2" s="1"/>
  <c r="BG273" i="2"/>
  <c r="BF273" i="2"/>
  <c r="BE273" i="2"/>
  <c r="BD273" i="2"/>
  <c r="BK265" i="2"/>
  <c r="BJ265" i="2"/>
  <c r="BI265" i="2"/>
  <c r="BM265" i="2" s="1"/>
  <c r="BH265" i="2"/>
  <c r="BL265" i="2" s="1"/>
  <c r="BG265" i="2"/>
  <c r="BF265" i="2"/>
  <c r="BE265" i="2"/>
  <c r="BD265" i="2"/>
  <c r="BJ252" i="2"/>
  <c r="BH252" i="2"/>
  <c r="BL252" i="2" s="1"/>
  <c r="BF252" i="2"/>
  <c r="BD252" i="2"/>
  <c r="BK249" i="2"/>
  <c r="BJ249" i="2"/>
  <c r="BI249" i="2"/>
  <c r="BM249" i="2" s="1"/>
  <c r="BH249" i="2"/>
  <c r="BL249" i="2" s="1"/>
  <c r="BG249" i="2"/>
  <c r="BF249" i="2"/>
  <c r="BE249" i="2"/>
  <c r="BD249" i="2"/>
  <c r="BK241" i="2"/>
  <c r="BJ241" i="2"/>
  <c r="BI241" i="2"/>
  <c r="BM241" i="2" s="1"/>
  <c r="BH241" i="2"/>
  <c r="BL241" i="2" s="1"/>
  <c r="BG241" i="2"/>
  <c r="BF241" i="2"/>
  <c r="BE241" i="2"/>
  <c r="BD241" i="2"/>
  <c r="BK229" i="2"/>
  <c r="BJ229" i="2"/>
  <c r="BI229" i="2"/>
  <c r="BM229" i="2" s="1"/>
  <c r="BH229" i="2"/>
  <c r="BL229" i="2" s="1"/>
  <c r="BG229" i="2"/>
  <c r="BF229" i="2"/>
  <c r="BE229" i="2"/>
  <c r="BD229" i="2"/>
  <c r="BK224" i="2"/>
  <c r="BI224" i="2"/>
  <c r="BM224" i="2" s="1"/>
  <c r="BG224" i="2"/>
  <c r="BE224" i="2"/>
  <c r="BK220" i="2"/>
  <c r="BJ220" i="2"/>
  <c r="BI220" i="2"/>
  <c r="BM220" i="2" s="1"/>
  <c r="BH220" i="2"/>
  <c r="BL220" i="2" s="1"/>
  <c r="BG220" i="2"/>
  <c r="BF220" i="2"/>
  <c r="BE220" i="2"/>
  <c r="BD220" i="2"/>
  <c r="BK214" i="2"/>
  <c r="BJ214" i="2"/>
  <c r="BI214" i="2"/>
  <c r="BM214" i="2" s="1"/>
  <c r="BH214" i="2"/>
  <c r="BL214" i="2" s="1"/>
  <c r="BG214" i="2"/>
  <c r="BF214" i="2"/>
  <c r="BE214" i="2"/>
  <c r="BD214" i="2"/>
  <c r="BK209" i="2"/>
  <c r="BJ209" i="2"/>
  <c r="BI209" i="2"/>
  <c r="BM209" i="2" s="1"/>
  <c r="BH209" i="2"/>
  <c r="BL209" i="2" s="1"/>
  <c r="BG209" i="2"/>
  <c r="BF209" i="2"/>
  <c r="BE209" i="2"/>
  <c r="BD209" i="2"/>
  <c r="BK200" i="2"/>
  <c r="BJ200" i="2"/>
  <c r="BI200" i="2"/>
  <c r="BM200" i="2" s="1"/>
  <c r="BH200" i="2"/>
  <c r="BL200" i="2" s="1"/>
  <c r="BG200" i="2"/>
  <c r="BF200" i="2"/>
  <c r="BE200" i="2"/>
  <c r="BD200" i="2"/>
  <c r="BK195" i="2"/>
  <c r="BJ195" i="2"/>
  <c r="BI195" i="2"/>
  <c r="BM195" i="2" s="1"/>
  <c r="BH195" i="2"/>
  <c r="BL195" i="2" s="1"/>
  <c r="BG195" i="2"/>
  <c r="BF195" i="2"/>
  <c r="BE195" i="2"/>
  <c r="BD195" i="2"/>
  <c r="BD185" i="2"/>
  <c r="BK185" i="2"/>
  <c r="BJ185" i="2"/>
  <c r="BI185" i="2"/>
  <c r="BM185" i="2" s="1"/>
  <c r="BH185" i="2"/>
  <c r="BL185" i="2" s="1"/>
  <c r="BG185" i="2"/>
  <c r="BF185" i="2"/>
  <c r="BE185" i="2"/>
  <c r="BJ181" i="2"/>
  <c r="BH181" i="2"/>
  <c r="BL181" i="2" s="1"/>
  <c r="BF181" i="2"/>
  <c r="BD181" i="2"/>
  <c r="BD178" i="2"/>
  <c r="BK178" i="2"/>
  <c r="BJ178" i="2"/>
  <c r="BI178" i="2"/>
  <c r="BM178" i="2" s="1"/>
  <c r="BH178" i="2"/>
  <c r="BL178" i="2" s="1"/>
  <c r="BG178" i="2"/>
  <c r="BF178" i="2"/>
  <c r="BE178" i="2"/>
  <c r="BK171" i="2"/>
  <c r="BJ171" i="2"/>
  <c r="BI171" i="2"/>
  <c r="BM171" i="2" s="1"/>
  <c r="BH171" i="2"/>
  <c r="BL171" i="2" s="1"/>
  <c r="BG171" i="2"/>
  <c r="BF171" i="2"/>
  <c r="BE171" i="2"/>
  <c r="BD171" i="2"/>
  <c r="BK167" i="2"/>
  <c r="BJ167" i="2"/>
  <c r="BI167" i="2"/>
  <c r="BM167" i="2" s="1"/>
  <c r="BH167" i="2"/>
  <c r="BL167" i="2" s="1"/>
  <c r="BG167" i="2"/>
  <c r="BF167" i="2"/>
  <c r="BE167" i="2"/>
  <c r="BD167" i="2"/>
  <c r="BK163" i="2"/>
  <c r="BI163" i="2"/>
  <c r="BM163" i="2" s="1"/>
  <c r="BG163" i="2"/>
  <c r="BE163" i="2"/>
  <c r="BK160" i="2"/>
  <c r="BI160" i="2"/>
  <c r="BM160" i="2" s="1"/>
  <c r="BG160" i="2"/>
  <c r="BE160" i="2"/>
  <c r="BK157" i="2"/>
  <c r="BJ157" i="2"/>
  <c r="BI157" i="2"/>
  <c r="BM157" i="2" s="1"/>
  <c r="BH157" i="2"/>
  <c r="BL157" i="2" s="1"/>
  <c r="BG157" i="2"/>
  <c r="BF157" i="2"/>
  <c r="BE157" i="2"/>
  <c r="BD157" i="2"/>
  <c r="BK152" i="2"/>
  <c r="BJ152" i="2"/>
  <c r="BI152" i="2"/>
  <c r="BM152" i="2" s="1"/>
  <c r="BH152" i="2"/>
  <c r="BL152" i="2" s="1"/>
  <c r="BG152" i="2"/>
  <c r="BF152" i="2"/>
  <c r="BE152" i="2"/>
  <c r="BD152" i="2"/>
  <c r="AR152" i="2"/>
  <c r="BK136" i="2"/>
  <c r="BJ136" i="2"/>
  <c r="BI136" i="2"/>
  <c r="BM136" i="2" s="1"/>
  <c r="BH136" i="2"/>
  <c r="BL136" i="2" s="1"/>
  <c r="BG136" i="2"/>
  <c r="BF136" i="2"/>
  <c r="BE136" i="2"/>
  <c r="BD136" i="2"/>
  <c r="AR136" i="2"/>
  <c r="AQ136" i="2"/>
  <c r="BK131" i="2"/>
  <c r="BI131" i="2"/>
  <c r="BM131" i="2" s="1"/>
  <c r="BG131" i="2"/>
  <c r="BE131" i="2"/>
  <c r="BJ127" i="2"/>
  <c r="BH127" i="2"/>
  <c r="BL127" i="2" s="1"/>
  <c r="BF127" i="2"/>
  <c r="BD127" i="2"/>
  <c r="BJ124" i="2"/>
  <c r="BH124" i="2"/>
  <c r="BL124" i="2" s="1"/>
  <c r="BF124" i="2"/>
  <c r="BD124" i="2"/>
  <c r="BK121" i="2"/>
  <c r="BJ121" i="2"/>
  <c r="BI121" i="2"/>
  <c r="BM121" i="2" s="1"/>
  <c r="BH121" i="2"/>
  <c r="BL121" i="2" s="1"/>
  <c r="BG121" i="2"/>
  <c r="BF121" i="2"/>
  <c r="BE121" i="2"/>
  <c r="BD121" i="2"/>
  <c r="AR121" i="2"/>
  <c r="AQ121" i="2"/>
  <c r="BK112" i="2"/>
  <c r="BJ112" i="2"/>
  <c r="BI112" i="2"/>
  <c r="BM112" i="2" s="1"/>
  <c r="BH112" i="2"/>
  <c r="BL112" i="2" s="1"/>
  <c r="BG112" i="2"/>
  <c r="BF112" i="2"/>
  <c r="BE112" i="2"/>
  <c r="BD112" i="2"/>
  <c r="BK106" i="2"/>
  <c r="BJ106" i="2"/>
  <c r="BI106" i="2"/>
  <c r="BM106" i="2" s="1"/>
  <c r="BH106" i="2"/>
  <c r="BL106" i="2" s="1"/>
  <c r="BG106" i="2"/>
  <c r="BF106" i="2"/>
  <c r="BE106" i="2"/>
  <c r="BD106" i="2"/>
  <c r="BK102" i="2"/>
  <c r="BJ102" i="2"/>
  <c r="BI102" i="2"/>
  <c r="BM102" i="2" s="1"/>
  <c r="BH102" i="2"/>
  <c r="BL102" i="2" s="1"/>
  <c r="BG102" i="2"/>
  <c r="BF102" i="2"/>
  <c r="BE102" i="2"/>
  <c r="BD102" i="2"/>
  <c r="AS102" i="2"/>
  <c r="BK95" i="2"/>
  <c r="BJ95" i="2"/>
  <c r="BI95" i="2"/>
  <c r="BM95" i="2" s="1"/>
  <c r="BH95" i="2"/>
  <c r="BL95" i="2" s="1"/>
  <c r="BG95" i="2"/>
  <c r="BF95" i="2"/>
  <c r="BE95" i="2"/>
  <c r="BD95" i="2"/>
  <c r="AQ95" i="2"/>
  <c r="BK91" i="2"/>
  <c r="BJ91" i="2"/>
  <c r="BI91" i="2"/>
  <c r="BM91" i="2" s="1"/>
  <c r="BH91" i="2"/>
  <c r="BL91" i="2" s="1"/>
  <c r="BG91" i="2"/>
  <c r="BF91" i="2"/>
  <c r="BE91" i="2"/>
  <c r="BD91" i="2"/>
  <c r="AQ91" i="2"/>
  <c r="BK82" i="2"/>
  <c r="BJ82" i="2"/>
  <c r="BI82" i="2"/>
  <c r="BM82" i="2" s="1"/>
  <c r="BH82" i="2"/>
  <c r="BL82" i="2" s="1"/>
  <c r="BG82" i="2"/>
  <c r="BF82" i="2"/>
  <c r="BE82" i="2"/>
  <c r="BD82" i="2"/>
  <c r="BK74" i="2"/>
  <c r="BJ74" i="2"/>
  <c r="BI74" i="2"/>
  <c r="BM74" i="2" s="1"/>
  <c r="BH74" i="2"/>
  <c r="BL74" i="2" s="1"/>
  <c r="BG74" i="2"/>
  <c r="BF74" i="2"/>
  <c r="BE74" i="2"/>
  <c r="BD74" i="2"/>
  <c r="BK66" i="2"/>
  <c r="BJ66" i="2"/>
  <c r="BI66" i="2"/>
  <c r="BM66" i="2" s="1"/>
  <c r="BH66" i="2"/>
  <c r="BL66" i="2" s="1"/>
  <c r="BG66" i="2"/>
  <c r="BF66" i="2"/>
  <c r="BE66" i="2"/>
  <c r="BD66" i="2"/>
  <c r="AR66" i="2"/>
  <c r="BK54" i="2"/>
  <c r="BJ54" i="2"/>
  <c r="BI54" i="2"/>
  <c r="BM54" i="2" s="1"/>
  <c r="BH54" i="2"/>
  <c r="BL54" i="2" s="1"/>
  <c r="BG54" i="2"/>
  <c r="BF54" i="2"/>
  <c r="BE54" i="2"/>
  <c r="BD54" i="2"/>
  <c r="AT54" i="2"/>
  <c r="BK44" i="2"/>
  <c r="BJ44" i="2"/>
  <c r="BI44" i="2"/>
  <c r="BM44" i="2" s="1"/>
  <c r="BH44" i="2"/>
  <c r="BL44" i="2" s="1"/>
  <c r="BG44" i="2"/>
  <c r="BF44" i="2"/>
  <c r="BE44" i="2"/>
  <c r="BD44" i="2"/>
  <c r="AQ44" i="2"/>
  <c r="BK36" i="2"/>
  <c r="BJ36" i="2"/>
  <c r="BI36" i="2"/>
  <c r="BM36" i="2" s="1"/>
  <c r="BH36" i="2"/>
  <c r="BL36" i="2" s="1"/>
  <c r="BG36" i="2"/>
  <c r="BF36" i="2"/>
  <c r="BE36" i="2"/>
  <c r="BD36" i="2"/>
  <c r="AQ36" i="2"/>
  <c r="BK24" i="2"/>
  <c r="BJ24" i="2"/>
  <c r="BI24" i="2"/>
  <c r="BM24" i="2" s="1"/>
  <c r="BH24" i="2"/>
  <c r="BL24" i="2" s="1"/>
  <c r="BG24" i="2"/>
  <c r="BF24" i="2"/>
  <c r="BE24" i="2"/>
  <c r="BD24" i="2"/>
  <c r="BD17" i="2"/>
  <c r="BC13" i="2"/>
  <c r="BI17" i="2" s="1"/>
  <c r="BB12" i="2"/>
  <c r="BJ17" i="2"/>
  <c r="BH17" i="2"/>
  <c r="BF17" i="2"/>
  <c r="BC808" i="2"/>
  <c r="BB807" i="2"/>
  <c r="BC802" i="2"/>
  <c r="BB801" i="2"/>
  <c r="BB795" i="2"/>
  <c r="BC796" i="2"/>
  <c r="BB797" i="2"/>
  <c r="BC798" i="2"/>
  <c r="BC794" i="2"/>
  <c r="BB793" i="2"/>
  <c r="BC792" i="2"/>
  <c r="BB791" i="2"/>
  <c r="BB787" i="2"/>
  <c r="BC788" i="2"/>
  <c r="BC786" i="2"/>
  <c r="BB785" i="2"/>
  <c r="BC781" i="2"/>
  <c r="BB780" i="2"/>
  <c r="BC774" i="2"/>
  <c r="BB773" i="2"/>
  <c r="BC768" i="2"/>
  <c r="BC760" i="2"/>
  <c r="BB761" i="2"/>
  <c r="BC762" i="2"/>
  <c r="BB763" i="2"/>
  <c r="BC764" i="2"/>
  <c r="BC752" i="2"/>
  <c r="BC756" i="2"/>
  <c r="BB759" i="2"/>
  <c r="BC758" i="2"/>
  <c r="BB735" i="2"/>
  <c r="BC736" i="2"/>
  <c r="BB737" i="2"/>
  <c r="BC738" i="2"/>
  <c r="BB739" i="2"/>
  <c r="BC740" i="2"/>
  <c r="BB741" i="2"/>
  <c r="BC742" i="2"/>
  <c r="BB743" i="2"/>
  <c r="BC744" i="2"/>
  <c r="BB745" i="2"/>
  <c r="BC746" i="2"/>
  <c r="BB747" i="2"/>
  <c r="BC748" i="2"/>
  <c r="BB749" i="2"/>
  <c r="BC734" i="2"/>
  <c r="BB733" i="2"/>
  <c r="BB724" i="2"/>
  <c r="BC725" i="2"/>
  <c r="BC723" i="2"/>
  <c r="BB722" i="2"/>
  <c r="BB717" i="2"/>
  <c r="BC718" i="2"/>
  <c r="BB711" i="2"/>
  <c r="BC716" i="2"/>
  <c r="BB715" i="2"/>
  <c r="BC700" i="2"/>
  <c r="BB701" i="2"/>
  <c r="BC702" i="2"/>
  <c r="BB703" i="2"/>
  <c r="BC704" i="2"/>
  <c r="BB705" i="2"/>
  <c r="BC706" i="2"/>
  <c r="BB707" i="2"/>
  <c r="BC708" i="2"/>
  <c r="BC693" i="2"/>
  <c r="BB699" i="2"/>
  <c r="BC698" i="2"/>
  <c r="BB687" i="2"/>
  <c r="BC686" i="2"/>
  <c r="BB683" i="2"/>
  <c r="BB679" i="2"/>
  <c r="BC678" i="2"/>
  <c r="BB677" i="2"/>
  <c r="BB670" i="2"/>
  <c r="BC671" i="2"/>
  <c r="BB672" i="2"/>
  <c r="BC673" i="2"/>
  <c r="BB674" i="2"/>
  <c r="BC669" i="2"/>
  <c r="BB668" i="2"/>
  <c r="BB664" i="2"/>
  <c r="BC663" i="2"/>
  <c r="BB662" i="2"/>
  <c r="BC658" i="2"/>
  <c r="BC655" i="2"/>
  <c r="BC642" i="2"/>
  <c r="BB643" i="2"/>
  <c r="BC644" i="2"/>
  <c r="BB645" i="2"/>
  <c r="BC646" i="2"/>
  <c r="BB647" i="2"/>
  <c r="BC648" i="2"/>
  <c r="BB649" i="2"/>
  <c r="BC650" i="2"/>
  <c r="BB651" i="2"/>
  <c r="BC652" i="2"/>
  <c r="BB641" i="2"/>
  <c r="BC640" i="2"/>
  <c r="BC635" i="2"/>
  <c r="BB636" i="2"/>
  <c r="BB634" i="2"/>
  <c r="BC633" i="2"/>
  <c r="BC625" i="2"/>
  <c r="BB626" i="2"/>
  <c r="BC627" i="2"/>
  <c r="BB628" i="2"/>
  <c r="BC629" i="2"/>
  <c r="BB630" i="2"/>
  <c r="BB624" i="2"/>
  <c r="BC623" i="2"/>
  <c r="BC611" i="2"/>
  <c r="BB612" i="2"/>
  <c r="BC613" i="2"/>
  <c r="BB614" i="2"/>
  <c r="BC615" i="2"/>
  <c r="BB616" i="2"/>
  <c r="BC617" i="2"/>
  <c r="BB618" i="2"/>
  <c r="BC619" i="2"/>
  <c r="BB610" i="2"/>
  <c r="BC609" i="2"/>
  <c r="BB606" i="2"/>
  <c r="BB598" i="2"/>
  <c r="BB594" i="2"/>
  <c r="BC593" i="2"/>
  <c r="BB592" i="2"/>
  <c r="AO589" i="2"/>
  <c r="AP588" i="2"/>
  <c r="BC589" i="2"/>
  <c r="BB588" i="2"/>
  <c r="BB583" i="2"/>
  <c r="BC582" i="2"/>
  <c r="BB581" i="2"/>
  <c r="BB575" i="2"/>
  <c r="BC576" i="2"/>
  <c r="BC574" i="2"/>
  <c r="BB573" i="2"/>
  <c r="BC561" i="2"/>
  <c r="BB565" i="2"/>
  <c r="BC564" i="2"/>
  <c r="BC570" i="2"/>
  <c r="BB569" i="2"/>
  <c r="BC568" i="2"/>
  <c r="BC552" i="2"/>
  <c r="BB557" i="2"/>
  <c r="BC556" i="2"/>
  <c r="BC545" i="2"/>
  <c r="BB546" i="2"/>
  <c r="BC547" i="2"/>
  <c r="BB548" i="2"/>
  <c r="BC549" i="2"/>
  <c r="BB544" i="2"/>
  <c r="BC543" i="2"/>
  <c r="BB540" i="2"/>
  <c r="BB531" i="2"/>
  <c r="BB513" i="2"/>
  <c r="BC514" i="2"/>
  <c r="BB515" i="2"/>
  <c r="BC516" i="2"/>
  <c r="BB517" i="2"/>
  <c r="BC518" i="2"/>
  <c r="BB519" i="2"/>
  <c r="BC520" i="2"/>
  <c r="BB521" i="2"/>
  <c r="BC522" i="2"/>
  <c r="BB523" i="2"/>
  <c r="BC524" i="2"/>
  <c r="BB525" i="2"/>
  <c r="BC526" i="2"/>
  <c r="BB527" i="2"/>
  <c r="BC528" i="2"/>
  <c r="BB508" i="2"/>
  <c r="BC512" i="2"/>
  <c r="BB511" i="2"/>
  <c r="BB504" i="2"/>
  <c r="BC505" i="2"/>
  <c r="BC503" i="2"/>
  <c r="BB502" i="2"/>
  <c r="BC498" i="2"/>
  <c r="BB497" i="2"/>
  <c r="BB494" i="2"/>
  <c r="BC493" i="2"/>
  <c r="BC488" i="2"/>
  <c r="BB487" i="2"/>
  <c r="BC486" i="2"/>
  <c r="BC481" i="2"/>
  <c r="BB482" i="2"/>
  <c r="BB480" i="2"/>
  <c r="BC479" i="2"/>
  <c r="BC473" i="2"/>
  <c r="BB474" i="2"/>
  <c r="BB472" i="2"/>
  <c r="BC471" i="2"/>
  <c r="BC467" i="2"/>
  <c r="BC464" i="2"/>
  <c r="BB463" i="2"/>
  <c r="BC462" i="2"/>
  <c r="BC456" i="2"/>
  <c r="BB457" i="2"/>
  <c r="BC458" i="2"/>
  <c r="BB455" i="2"/>
  <c r="BC454" i="2"/>
  <c r="BB450" i="2"/>
  <c r="BC451" i="2"/>
  <c r="BB441" i="2"/>
  <c r="BB444" i="2"/>
  <c r="BC449" i="2"/>
  <c r="BB448" i="2"/>
  <c r="BB436" i="2"/>
  <c r="BC426" i="2"/>
  <c r="BB427" i="2"/>
  <c r="BC428" i="2"/>
  <c r="BB429" i="2"/>
  <c r="BC430" i="2"/>
  <c r="BB431" i="2"/>
  <c r="BC432" i="2"/>
  <c r="BB425" i="2"/>
  <c r="BC424" i="2"/>
  <c r="BC408" i="2"/>
  <c r="BC412" i="2"/>
  <c r="BC418" i="2"/>
  <c r="BB419" i="2"/>
  <c r="BB417" i="2"/>
  <c r="BC416" i="2"/>
  <c r="BC391" i="2"/>
  <c r="BB392" i="2"/>
  <c r="BC393" i="2"/>
  <c r="BB394" i="2"/>
  <c r="BC395" i="2"/>
  <c r="BB396" i="2"/>
  <c r="BC397" i="2"/>
  <c r="BB390" i="2"/>
  <c r="BC389" i="2"/>
  <c r="BC402" i="2"/>
  <c r="BB401" i="2"/>
  <c r="BB383" i="2"/>
  <c r="BC384" i="2"/>
  <c r="BC382" i="2"/>
  <c r="BB381" i="2"/>
  <c r="BC374" i="2"/>
  <c r="BB375" i="2"/>
  <c r="BC376" i="2"/>
  <c r="BB373" i="2"/>
  <c r="BC372" i="2"/>
  <c r="BC367" i="2"/>
  <c r="BC354" i="2"/>
  <c r="BB355" i="2"/>
  <c r="BC356" i="2"/>
  <c r="BB353" i="2"/>
  <c r="BC352" i="2"/>
  <c r="BB345" i="2"/>
  <c r="BC344" i="2"/>
  <c r="BC333" i="2"/>
  <c r="BB334" i="2"/>
  <c r="BC335" i="2"/>
  <c r="BB336" i="2"/>
  <c r="BC337" i="2"/>
  <c r="BB338" i="2"/>
  <c r="BC339" i="2"/>
  <c r="BB340" i="2"/>
  <c r="BB332" i="2"/>
  <c r="BC331" i="2"/>
  <c r="BC327" i="2"/>
  <c r="BC324" i="2"/>
  <c r="BB323" i="2"/>
  <c r="BC322" i="2"/>
  <c r="BC315" i="2"/>
  <c r="BB316" i="2"/>
  <c r="BC317" i="2"/>
  <c r="BB318" i="2"/>
  <c r="BC319" i="2"/>
  <c r="BB314" i="2"/>
  <c r="BC313" i="2"/>
  <c r="BB299" i="2"/>
  <c r="BB302" i="2"/>
  <c r="BC309" i="2"/>
  <c r="BB308" i="2"/>
  <c r="BC296" i="2"/>
  <c r="BB295" i="2"/>
  <c r="BC293" i="2"/>
  <c r="BB292" i="2"/>
  <c r="BC291" i="2"/>
  <c r="BC288" i="2"/>
  <c r="BC280" i="2"/>
  <c r="BB281" i="2"/>
  <c r="BC282" i="2"/>
  <c r="BB283" i="2"/>
  <c r="BC284" i="2"/>
  <c r="BB285" i="2"/>
  <c r="BB279" i="2"/>
  <c r="BC278" i="2"/>
  <c r="BC275" i="2"/>
  <c r="BC270" i="2"/>
  <c r="BB271" i="2"/>
  <c r="BC272" i="2"/>
  <c r="BB269" i="2"/>
  <c r="BC268" i="2"/>
  <c r="BB256" i="2"/>
  <c r="BC255" i="2"/>
  <c r="BC257" i="2"/>
  <c r="BB258" i="2"/>
  <c r="BC259" i="2"/>
  <c r="BB260" i="2"/>
  <c r="BC261" i="2"/>
  <c r="BB262" i="2"/>
  <c r="BC263" i="2"/>
  <c r="BB264" i="2"/>
  <c r="BB251" i="2"/>
  <c r="BB246" i="2"/>
  <c r="BC247" i="2"/>
  <c r="BB248" i="2"/>
  <c r="BC245" i="2"/>
  <c r="BB244" i="2"/>
  <c r="BB236" i="2"/>
  <c r="BC237" i="2"/>
  <c r="BB238" i="2"/>
  <c r="BC239" i="2"/>
  <c r="BB240" i="2"/>
  <c r="BC235" i="2"/>
  <c r="BB234" i="2"/>
  <c r="BC228" i="2"/>
  <c r="BB227" i="2"/>
  <c r="BC223" i="2"/>
  <c r="BB219" i="2"/>
  <c r="BC218" i="2"/>
  <c r="BC213" i="2"/>
  <c r="BB212" i="2"/>
  <c r="BC211" i="2"/>
  <c r="BB204" i="2"/>
  <c r="BC205" i="2"/>
  <c r="BB206" i="2"/>
  <c r="BC207" i="2"/>
  <c r="BB208" i="2"/>
  <c r="BC203" i="2"/>
  <c r="BB202" i="2"/>
  <c r="BC199" i="2"/>
  <c r="BB198" i="2"/>
  <c r="BB189" i="2"/>
  <c r="BC190" i="2"/>
  <c r="BB191" i="2"/>
  <c r="BC192" i="2"/>
  <c r="BB193" i="2"/>
  <c r="BC194" i="2"/>
  <c r="BC188" i="2"/>
  <c r="BB187" i="2"/>
  <c r="BC184" i="2"/>
  <c r="BB183" i="2"/>
  <c r="BB180" i="2"/>
  <c r="BB176" i="2"/>
  <c r="BC175" i="2"/>
  <c r="BB174" i="2"/>
  <c r="BC170" i="2"/>
  <c r="BB169" i="2"/>
  <c r="BC166" i="2"/>
  <c r="BB165" i="2"/>
  <c r="BC162" i="2"/>
  <c r="BC159" i="2"/>
  <c r="BB156" i="2"/>
  <c r="BC155" i="2"/>
  <c r="BC141" i="2"/>
  <c r="BB142" i="2"/>
  <c r="BC143" i="2"/>
  <c r="BB144" i="2"/>
  <c r="BC145" i="2"/>
  <c r="BB146" i="2"/>
  <c r="BC147" i="2"/>
  <c r="BB148" i="2"/>
  <c r="BC149" i="2"/>
  <c r="BB150" i="2"/>
  <c r="BC151" i="2"/>
  <c r="BB140" i="2"/>
  <c r="BC139" i="2"/>
  <c r="BC135" i="2"/>
  <c r="BC130" i="2"/>
  <c r="BB134" i="2"/>
  <c r="BC133" i="2"/>
  <c r="BB126" i="2"/>
  <c r="BB123" i="2"/>
  <c r="BB116" i="2"/>
  <c r="BC117" i="2"/>
  <c r="BB118" i="2"/>
  <c r="BC119" i="2"/>
  <c r="BB120" i="2"/>
  <c r="BC115" i="2"/>
  <c r="BB114" i="2"/>
  <c r="BC111" i="2"/>
  <c r="BB110" i="2"/>
  <c r="BB105" i="2"/>
  <c r="BC104" i="2"/>
  <c r="BC100" i="2"/>
  <c r="BB101" i="2"/>
  <c r="BB99" i="2"/>
  <c r="BC98" i="2"/>
  <c r="BB94" i="2"/>
  <c r="BC93" i="2"/>
  <c r="BC89" i="2"/>
  <c r="BB90" i="2"/>
  <c r="BC91" i="2"/>
  <c r="BB88" i="2"/>
  <c r="BC87" i="2"/>
  <c r="BB86" i="2"/>
  <c r="BC85" i="2"/>
  <c r="BC80" i="2"/>
  <c r="BB81" i="2"/>
  <c r="BB79" i="2"/>
  <c r="BC78" i="2"/>
  <c r="BB71" i="2"/>
  <c r="BC72" i="2"/>
  <c r="BB73" i="2"/>
  <c r="BC70" i="2"/>
  <c r="BB69" i="2"/>
  <c r="BB61" i="2"/>
  <c r="BC62" i="2"/>
  <c r="BB63" i="2"/>
  <c r="BB65" i="2"/>
  <c r="BC66" i="2"/>
  <c r="BC60" i="2"/>
  <c r="BB59" i="2"/>
  <c r="BC53" i="2"/>
  <c r="BB52" i="2"/>
  <c r="BB6" i="2"/>
  <c r="BB8" i="2"/>
  <c r="AP6" i="2"/>
  <c r="AP8" i="2"/>
  <c r="BB14" i="2"/>
  <c r="BC15" i="2"/>
  <c r="BB16" i="2"/>
  <c r="BB21" i="2"/>
  <c r="BC22" i="2"/>
  <c r="BB23" i="2"/>
  <c r="BC20" i="2"/>
  <c r="BB19" i="2"/>
  <c r="BC30" i="2"/>
  <c r="AO42" i="2"/>
  <c r="AP43" i="2"/>
  <c r="AO44" i="2"/>
  <c r="AP41" i="2"/>
  <c r="AO40" i="2"/>
  <c r="AP39" i="2"/>
  <c r="AO38" i="2"/>
  <c r="AO32" i="2"/>
  <c r="AP33" i="2"/>
  <c r="AO34" i="2"/>
  <c r="AP35" i="2"/>
  <c r="AO36" i="2"/>
  <c r="AO30" i="2"/>
  <c r="BB35" i="2"/>
  <c r="BC34" i="2"/>
  <c r="BB33" i="2"/>
  <c r="BC32" i="2"/>
  <c r="BB31" i="2"/>
  <c r="BC40" i="2"/>
  <c r="BB39" i="2"/>
  <c r="BB43" i="2"/>
  <c r="BB41" i="2"/>
  <c r="BC42" i="2"/>
  <c r="BC38" i="2"/>
  <c r="AV44" i="2"/>
  <c r="AX769" i="2"/>
  <c r="AV769" i="2"/>
  <c r="AZ769" i="2" s="1"/>
  <c r="AT769" i="2"/>
  <c r="AR769" i="2"/>
  <c r="AW756" i="2"/>
  <c r="AU756" i="2"/>
  <c r="AS756" i="2"/>
  <c r="AQ756" i="2"/>
  <c r="AW753" i="2"/>
  <c r="AU753" i="2"/>
  <c r="AS753" i="2"/>
  <c r="AQ753" i="2"/>
  <c r="AX694" i="2"/>
  <c r="AV694" i="2"/>
  <c r="AT694" i="2"/>
  <c r="AR694" i="2"/>
  <c r="AW684" i="2"/>
  <c r="AU684" i="2"/>
  <c r="AY684" i="2" s="1"/>
  <c r="AS684" i="2"/>
  <c r="AQ684" i="2"/>
  <c r="AX659" i="2"/>
  <c r="AV659" i="2"/>
  <c r="AZ659" i="2" s="1"/>
  <c r="AT659" i="2"/>
  <c r="AR659" i="2"/>
  <c r="AV656" i="2"/>
  <c r="AW607" i="2"/>
  <c r="AU607" i="2"/>
  <c r="AY607" i="2" s="1"/>
  <c r="AS607" i="2"/>
  <c r="AQ607" i="2"/>
  <c r="AW599" i="2"/>
  <c r="AU599" i="2"/>
  <c r="AY599" i="2" s="1"/>
  <c r="AS599" i="2"/>
  <c r="AQ599" i="2"/>
  <c r="AX562" i="2"/>
  <c r="AV562" i="2"/>
  <c r="AU562" i="2"/>
  <c r="AT562" i="2"/>
  <c r="AR562" i="2"/>
  <c r="AX553" i="2"/>
  <c r="AV553" i="2"/>
  <c r="AT553" i="2"/>
  <c r="AR553" i="2"/>
  <c r="AW541" i="2"/>
  <c r="AU541" i="2"/>
  <c r="AY541" i="2" s="1"/>
  <c r="AS541" i="2"/>
  <c r="AQ541" i="2"/>
  <c r="AW532" i="2"/>
  <c r="AU532" i="2"/>
  <c r="AS532" i="2"/>
  <c r="AQ532" i="2"/>
  <c r="AW509" i="2"/>
  <c r="AU509" i="2"/>
  <c r="AS509" i="2"/>
  <c r="AQ509" i="2"/>
  <c r="AX468" i="2"/>
  <c r="AV468" i="2"/>
  <c r="AT468" i="2"/>
  <c r="AR468" i="2"/>
  <c r="AW445" i="2"/>
  <c r="AU445" i="2"/>
  <c r="AY445" i="2" s="1"/>
  <c r="AS445" i="2"/>
  <c r="AQ445" i="2"/>
  <c r="AW442" i="2"/>
  <c r="AU442" i="2"/>
  <c r="AS442" i="2"/>
  <c r="AQ442" i="2"/>
  <c r="AW437" i="2"/>
  <c r="AU437" i="2"/>
  <c r="AY437" i="2" s="1"/>
  <c r="AS437" i="2"/>
  <c r="AQ437" i="2"/>
  <c r="AX413" i="2"/>
  <c r="AV413" i="2"/>
  <c r="AZ413" i="2" s="1"/>
  <c r="AT413" i="2"/>
  <c r="AR413" i="2"/>
  <c r="AX409" i="2"/>
  <c r="AV409" i="2"/>
  <c r="AT409" i="2"/>
  <c r="AR409" i="2"/>
  <c r="AV403" i="2"/>
  <c r="AT310" i="2"/>
  <c r="AQ289" i="2"/>
  <c r="AW220" i="2"/>
  <c r="AQ181" i="2"/>
  <c r="AW178" i="2"/>
  <c r="AW163" i="2"/>
  <c r="AW157" i="2"/>
  <c r="AT136" i="2"/>
  <c r="AS131" i="2"/>
  <c r="AW54" i="2"/>
  <c r="AT95" i="2"/>
  <c r="AO808" i="2"/>
  <c r="AQ809" i="2" s="1"/>
  <c r="AP807" i="2"/>
  <c r="AV809" i="2" s="1"/>
  <c r="AO802" i="2"/>
  <c r="AP801" i="2"/>
  <c r="AP795" i="2"/>
  <c r="AO796" i="2"/>
  <c r="AP797" i="2"/>
  <c r="AO798" i="2"/>
  <c r="AO794" i="2"/>
  <c r="AP793" i="2"/>
  <c r="AO792" i="2"/>
  <c r="AP791" i="2"/>
  <c r="AP787" i="2"/>
  <c r="AO788" i="2"/>
  <c r="AO786" i="2"/>
  <c r="AP785" i="2"/>
  <c r="AO781" i="2"/>
  <c r="AQ782" i="2" s="1"/>
  <c r="AP780" i="2"/>
  <c r="AV782" i="2" s="1"/>
  <c r="AO774" i="2"/>
  <c r="AP771" i="2"/>
  <c r="AP773" i="2"/>
  <c r="AV775" i="2" s="1"/>
  <c r="AO768" i="2"/>
  <c r="AQ769" i="2" s="1"/>
  <c r="AO760" i="2"/>
  <c r="AP761" i="2"/>
  <c r="AO762" i="2"/>
  <c r="AP763" i="2"/>
  <c r="AO764" i="2"/>
  <c r="AP759" i="2"/>
  <c r="AO758" i="2"/>
  <c r="AP756" i="2"/>
  <c r="AP752" i="2"/>
  <c r="AP735" i="2"/>
  <c r="AO736" i="2"/>
  <c r="AP737" i="2"/>
  <c r="AO738" i="2"/>
  <c r="AP739" i="2"/>
  <c r="AO740" i="2"/>
  <c r="AP741" i="2"/>
  <c r="AO742" i="2"/>
  <c r="AP743" i="2"/>
  <c r="AO744" i="2"/>
  <c r="AP745" i="2"/>
  <c r="AO746" i="2"/>
  <c r="AP747" i="2"/>
  <c r="AO748" i="2"/>
  <c r="AP749" i="2"/>
  <c r="AO734" i="2"/>
  <c r="AP733" i="2"/>
  <c r="AP724" i="2"/>
  <c r="AO725" i="2"/>
  <c r="AO723" i="2"/>
  <c r="AP722" i="2"/>
  <c r="AP717" i="2"/>
  <c r="AO718" i="2"/>
  <c r="AO716" i="2"/>
  <c r="AP715" i="2"/>
  <c r="AP711" i="2"/>
  <c r="AO700" i="2"/>
  <c r="AP701" i="2"/>
  <c r="AO702" i="2"/>
  <c r="AP703" i="2"/>
  <c r="AO704" i="2"/>
  <c r="AP705" i="2"/>
  <c r="AO706" i="2"/>
  <c r="AP707" i="2"/>
  <c r="AO708" i="2"/>
  <c r="AP699" i="2"/>
  <c r="AO698" i="2"/>
  <c r="AO693" i="2"/>
  <c r="AQ694" i="2" s="1"/>
  <c r="AP687" i="2"/>
  <c r="AV689" i="2" s="1"/>
  <c r="AO686" i="2"/>
  <c r="AP683" i="2"/>
  <c r="AV684" i="2" s="1"/>
  <c r="AP679" i="2"/>
  <c r="AO678" i="2"/>
  <c r="AQ680" i="2" s="1"/>
  <c r="AP677" i="2"/>
  <c r="AP670" i="2"/>
  <c r="AO671" i="2"/>
  <c r="AP672" i="2"/>
  <c r="AO673" i="2"/>
  <c r="AP674" i="2"/>
  <c r="AO669" i="2"/>
  <c r="AQ674" i="2" s="1"/>
  <c r="AP668" i="2"/>
  <c r="AP664" i="2"/>
  <c r="AO663" i="2"/>
  <c r="AP662" i="2"/>
  <c r="AO658" i="2"/>
  <c r="AU659" i="2" s="1"/>
  <c r="AO655" i="2"/>
  <c r="AO644" i="2"/>
  <c r="AP645" i="2"/>
  <c r="AO646" i="2"/>
  <c r="AP647" i="2"/>
  <c r="AO648" i="2"/>
  <c r="AP649" i="2"/>
  <c r="AO650" i="2"/>
  <c r="AP651" i="2"/>
  <c r="AO652" i="2"/>
  <c r="AP653" i="2"/>
  <c r="AP643" i="2"/>
  <c r="AO642" i="2"/>
  <c r="AP641" i="2"/>
  <c r="AO640" i="2"/>
  <c r="AP636" i="2"/>
  <c r="AO635" i="2"/>
  <c r="AP634" i="2"/>
  <c r="AO633" i="2"/>
  <c r="AO625" i="2"/>
  <c r="AP626" i="2"/>
  <c r="AO627" i="2"/>
  <c r="AP628" i="2"/>
  <c r="AO629" i="2"/>
  <c r="AP630" i="2"/>
  <c r="AP624" i="2"/>
  <c r="AO623" i="2"/>
  <c r="AO611" i="2"/>
  <c r="AP612" i="2"/>
  <c r="AO613" i="2"/>
  <c r="AP614" i="2"/>
  <c r="AO615" i="2"/>
  <c r="AP616" i="2"/>
  <c r="AO617" i="2"/>
  <c r="AP618" i="2"/>
  <c r="AO619" i="2"/>
  <c r="AP610" i="2"/>
  <c r="AO609" i="2"/>
  <c r="AP606" i="2"/>
  <c r="AR607" i="2" s="1"/>
  <c r="AP598" i="2"/>
  <c r="AP594" i="2"/>
  <c r="AO593" i="2"/>
  <c r="AP592" i="2"/>
  <c r="AV595" i="2" s="1"/>
  <c r="AP583" i="2"/>
  <c r="AO582" i="2"/>
  <c r="AQ584" i="2" s="1"/>
  <c r="AP581" i="2"/>
  <c r="AP575" i="2"/>
  <c r="AO576" i="2"/>
  <c r="AO574" i="2"/>
  <c r="AP573" i="2"/>
  <c r="AO570" i="2"/>
  <c r="AP569" i="2"/>
  <c r="AR570" i="2" s="1"/>
  <c r="AO568" i="2"/>
  <c r="AP565" i="2"/>
  <c r="AO564" i="2"/>
  <c r="AO561" i="2"/>
  <c r="AQ562" i="2" s="1"/>
  <c r="AP557" i="2"/>
  <c r="AT558" i="2" s="1"/>
  <c r="AO556" i="2"/>
  <c r="AQ558" i="2" s="1"/>
  <c r="AO552" i="2"/>
  <c r="AO545" i="2"/>
  <c r="AP546" i="2"/>
  <c r="AO547" i="2"/>
  <c r="AP548" i="2"/>
  <c r="AO549" i="2"/>
  <c r="AP544" i="2"/>
  <c r="AO543" i="2"/>
  <c r="AP540" i="2"/>
  <c r="AP531" i="2"/>
  <c r="AV532" i="2" s="1"/>
  <c r="AP516" i="2"/>
  <c r="AO517" i="2"/>
  <c r="AP518" i="2"/>
  <c r="AO519" i="2"/>
  <c r="AP520" i="2"/>
  <c r="AO521" i="2"/>
  <c r="AP522" i="2"/>
  <c r="AO523" i="2"/>
  <c r="AP524" i="2"/>
  <c r="AO525" i="2"/>
  <c r="AP526" i="2"/>
  <c r="AO527" i="2"/>
  <c r="AP528" i="2"/>
  <c r="AO515" i="2"/>
  <c r="AP514" i="2"/>
  <c r="AO513" i="2"/>
  <c r="AP512" i="2"/>
  <c r="AP508" i="2"/>
  <c r="AP504" i="2"/>
  <c r="AO505" i="2"/>
  <c r="AO503" i="2"/>
  <c r="AQ506" i="2" s="1"/>
  <c r="AP502" i="2"/>
  <c r="AO498" i="2"/>
  <c r="AP497" i="2"/>
  <c r="AT499" i="2" s="1"/>
  <c r="AP494" i="2"/>
  <c r="AX495" i="2" s="1"/>
  <c r="AO493" i="2"/>
  <c r="AP489" i="2"/>
  <c r="AO488" i="2"/>
  <c r="AP487" i="2"/>
  <c r="AO486" i="2"/>
  <c r="AP482" i="2"/>
  <c r="AO481" i="2"/>
  <c r="AP480" i="2"/>
  <c r="AO479" i="2"/>
  <c r="AP474" i="2"/>
  <c r="AO473" i="2"/>
  <c r="AP472" i="2"/>
  <c r="AO471" i="2"/>
  <c r="AO467" i="2"/>
  <c r="AQ468" i="2" s="1"/>
  <c r="AO464" i="2"/>
  <c r="AP463" i="2"/>
  <c r="AX465" i="2" s="1"/>
  <c r="AO462" i="2"/>
  <c r="AO456" i="2"/>
  <c r="AP457" i="2"/>
  <c r="AO458" i="2"/>
  <c r="AP455" i="2"/>
  <c r="AO454" i="2"/>
  <c r="AP450" i="2"/>
  <c r="AO451" i="2"/>
  <c r="AO449" i="2"/>
  <c r="AP448" i="2"/>
  <c r="AP444" i="2"/>
  <c r="AV445" i="2" s="1"/>
  <c r="AP441" i="2"/>
  <c r="AV442" i="2" s="1"/>
  <c r="AP436" i="2"/>
  <c r="AO426" i="2"/>
  <c r="AP427" i="2"/>
  <c r="AO428" i="2"/>
  <c r="AP429" i="2"/>
  <c r="AO430" i="2"/>
  <c r="AP431" i="2"/>
  <c r="AO432" i="2"/>
  <c r="AP425" i="2"/>
  <c r="AO424" i="2"/>
  <c r="AO418" i="2"/>
  <c r="AP419" i="2"/>
  <c r="AP417" i="2"/>
  <c r="AO416" i="2"/>
  <c r="AO412" i="2"/>
  <c r="AQ413" i="2" s="1"/>
  <c r="AO408" i="2"/>
  <c r="AU409" i="2" s="1"/>
  <c r="AP402" i="2"/>
  <c r="AO401" i="2"/>
  <c r="AQ403" i="2" s="1"/>
  <c r="AP392" i="2"/>
  <c r="AO393" i="2"/>
  <c r="AP394" i="2"/>
  <c r="AO395" i="2"/>
  <c r="AP396" i="2"/>
  <c r="AO397" i="2"/>
  <c r="AO391" i="2"/>
  <c r="AP390" i="2"/>
  <c r="AP383" i="2"/>
  <c r="AO384" i="2"/>
  <c r="AO382" i="2"/>
  <c r="AP381" i="2"/>
  <c r="AO374" i="2"/>
  <c r="AP375" i="2"/>
  <c r="AO376" i="2"/>
  <c r="AP373" i="2"/>
  <c r="AO372" i="2"/>
  <c r="AO369" i="2"/>
  <c r="AP368" i="2"/>
  <c r="AO367" i="2"/>
  <c r="AO356" i="2"/>
  <c r="AP355" i="2"/>
  <c r="AO354" i="2"/>
  <c r="AP353" i="2"/>
  <c r="AO352" i="2"/>
  <c r="AP345" i="2"/>
  <c r="AT346" i="2" s="1"/>
  <c r="AO344" i="2"/>
  <c r="AO337" i="2"/>
  <c r="AP338" i="2"/>
  <c r="AO339" i="2"/>
  <c r="AP340" i="2"/>
  <c r="AP336" i="2"/>
  <c r="AO335" i="2"/>
  <c r="AP334" i="2"/>
  <c r="AO333" i="2"/>
  <c r="AP332" i="2"/>
  <c r="AO331" i="2"/>
  <c r="AP328" i="2"/>
  <c r="AX328" i="2" s="1"/>
  <c r="AO327" i="2"/>
  <c r="AO324" i="2"/>
  <c r="AP323" i="2"/>
  <c r="AT325" i="2" s="1"/>
  <c r="AO322" i="2"/>
  <c r="AO315" i="2"/>
  <c r="AP316" i="2"/>
  <c r="AO317" i="2"/>
  <c r="AP318" i="2"/>
  <c r="AO319" i="2"/>
  <c r="AO313" i="2"/>
  <c r="AP314" i="2"/>
  <c r="AP302" i="2"/>
  <c r="AV303" i="2" s="1"/>
  <c r="AP308" i="2"/>
  <c r="AO309" i="2"/>
  <c r="AP299" i="2"/>
  <c r="AV300" i="2" s="1"/>
  <c r="AO296" i="2"/>
  <c r="AQ297" i="2" s="1"/>
  <c r="AP295" i="2"/>
  <c r="AO293" i="2"/>
  <c r="AP292" i="2"/>
  <c r="AX293" i="2" s="1"/>
  <c r="AO291" i="2"/>
  <c r="AO288" i="2"/>
  <c r="AO280" i="2"/>
  <c r="AP281" i="2"/>
  <c r="AO282" i="2"/>
  <c r="AP283" i="2"/>
  <c r="AO284" i="2"/>
  <c r="AP285" i="2"/>
  <c r="AP279" i="2"/>
  <c r="AO278" i="2"/>
  <c r="AO275" i="2"/>
  <c r="AO272" i="2"/>
  <c r="AP271" i="2"/>
  <c r="AO270" i="2"/>
  <c r="AP269" i="2"/>
  <c r="AO268" i="2"/>
  <c r="AU273" i="2" s="1"/>
  <c r="AO257" i="2"/>
  <c r="AP258" i="2"/>
  <c r="AO259" i="2"/>
  <c r="AP260" i="2"/>
  <c r="AO261" i="2"/>
  <c r="AP262" i="2"/>
  <c r="AO263" i="2"/>
  <c r="AP264" i="2"/>
  <c r="AO255" i="2"/>
  <c r="AP256" i="2"/>
  <c r="AP251" i="2"/>
  <c r="AO245" i="2"/>
  <c r="AP248" i="2"/>
  <c r="AO247" i="2"/>
  <c r="AP246" i="2"/>
  <c r="AP244" i="2"/>
  <c r="AP236" i="2"/>
  <c r="AO237" i="2"/>
  <c r="AP238" i="2"/>
  <c r="AO239" i="2"/>
  <c r="AP240" i="2"/>
  <c r="AO235" i="2"/>
  <c r="AP234" i="2"/>
  <c r="AO228" i="2"/>
  <c r="AU229" i="2" s="1"/>
  <c r="AP227" i="2"/>
  <c r="AV229" i="2" s="1"/>
  <c r="AO223" i="2"/>
  <c r="AP219" i="2"/>
  <c r="AO218" i="2"/>
  <c r="AU220" i="2" s="1"/>
  <c r="AO213" i="2"/>
  <c r="AP212" i="2"/>
  <c r="AO211" i="2"/>
  <c r="AP208" i="2"/>
  <c r="AO207" i="2"/>
  <c r="AP206" i="2"/>
  <c r="AO205" i="2"/>
  <c r="AP204" i="2"/>
  <c r="AO203" i="2"/>
  <c r="AP202" i="2"/>
  <c r="AO199" i="2"/>
  <c r="AP198" i="2"/>
  <c r="AV200" i="2" s="1"/>
  <c r="AP190" i="2"/>
  <c r="AO191" i="2"/>
  <c r="AP192" i="2"/>
  <c r="AO193" i="2"/>
  <c r="AP194" i="2"/>
  <c r="AO189" i="2"/>
  <c r="AP188" i="2"/>
  <c r="AO184" i="2"/>
  <c r="AU185" i="2" s="1"/>
  <c r="AP183" i="2"/>
  <c r="AV185" i="2" s="1"/>
  <c r="AP180" i="2"/>
  <c r="AP176" i="2"/>
  <c r="AO175" i="2"/>
  <c r="AU178" i="2" s="1"/>
  <c r="AP174" i="2"/>
  <c r="AO170" i="2"/>
  <c r="AP169" i="2"/>
  <c r="AO166" i="2"/>
  <c r="AU167" i="2" s="1"/>
  <c r="AP165" i="2"/>
  <c r="AV167" i="2" s="1"/>
  <c r="AO162" i="2"/>
  <c r="AO159" i="2"/>
  <c r="AO155" i="2"/>
  <c r="AU157" i="2" s="1"/>
  <c r="AP156" i="2"/>
  <c r="AV157" i="2" s="1"/>
  <c r="AO141" i="2"/>
  <c r="AP142" i="2"/>
  <c r="AO143" i="2"/>
  <c r="AP144" i="2"/>
  <c r="AO145" i="2"/>
  <c r="AP146" i="2"/>
  <c r="AO147" i="2"/>
  <c r="AP148" i="2"/>
  <c r="AO149" i="2"/>
  <c r="AP150" i="2"/>
  <c r="AO151" i="2"/>
  <c r="AP140" i="2"/>
  <c r="AO139" i="2"/>
  <c r="AO135" i="2"/>
  <c r="AO130" i="2"/>
  <c r="AU131" i="2" s="1"/>
  <c r="AO133" i="2"/>
  <c r="AP134" i="2"/>
  <c r="AP126" i="2"/>
  <c r="AP123" i="2"/>
  <c r="AV124" i="2" s="1"/>
  <c r="AP116" i="2"/>
  <c r="AO117" i="2"/>
  <c r="AP118" i="2"/>
  <c r="AO119" i="2"/>
  <c r="AP120" i="2"/>
  <c r="AO115" i="2"/>
  <c r="AP114" i="2"/>
  <c r="AO111" i="2"/>
  <c r="AU112" i="2" s="1"/>
  <c r="AP110" i="2"/>
  <c r="AV112" i="2" s="1"/>
  <c r="AP105" i="2"/>
  <c r="AO104" i="2"/>
  <c r="AO100" i="2"/>
  <c r="AP101" i="2"/>
  <c r="AP99" i="2"/>
  <c r="AO98" i="2"/>
  <c r="AP94" i="2"/>
  <c r="AV95" i="2" s="1"/>
  <c r="AO93" i="2"/>
  <c r="AW95" i="2" s="1"/>
  <c r="AO89" i="2"/>
  <c r="AP90" i="2"/>
  <c r="AO91" i="2"/>
  <c r="AP88" i="2"/>
  <c r="AO87" i="2"/>
  <c r="AP86" i="2"/>
  <c r="AO85" i="2"/>
  <c r="AO80" i="2"/>
  <c r="AP81" i="2"/>
  <c r="AP79" i="2"/>
  <c r="AO78" i="2"/>
  <c r="AQ82" i="2" s="1"/>
  <c r="AP73" i="2"/>
  <c r="AO72" i="2"/>
  <c r="AP71" i="2"/>
  <c r="AO70" i="2"/>
  <c r="AQ74" i="2" s="1"/>
  <c r="AP69" i="2"/>
  <c r="AP61" i="2"/>
  <c r="AO62" i="2"/>
  <c r="AP63" i="2"/>
  <c r="AO64" i="2"/>
  <c r="AP65" i="2"/>
  <c r="AO66" i="2"/>
  <c r="AO60" i="2"/>
  <c r="AP59" i="2"/>
  <c r="AO53" i="2"/>
  <c r="AP52" i="2"/>
  <c r="AP31" i="2"/>
  <c r="AO22" i="2"/>
  <c r="AP21" i="2"/>
  <c r="AP23" i="2"/>
  <c r="AO24" i="2"/>
  <c r="AO20" i="2"/>
  <c r="AU24" i="2" s="1"/>
  <c r="AP19" i="2"/>
  <c r="AP14" i="2"/>
  <c r="AO15" i="2"/>
  <c r="AP16" i="2"/>
  <c r="AO13" i="2"/>
  <c r="AP12" i="2"/>
  <c r="BG17" i="2" l="1"/>
  <c r="BK17" i="2"/>
  <c r="BM17" i="2" s="1"/>
  <c r="BL17" i="2"/>
  <c r="BE17" i="2"/>
  <c r="AX229" i="2"/>
  <c r="AZ229" i="2" s="1"/>
  <c r="AX442" i="2"/>
  <c r="AT495" i="2"/>
  <c r="AZ124" i="2"/>
  <c r="AZ200" i="2"/>
  <c r="AS112" i="2"/>
  <c r="AW167" i="2"/>
  <c r="AY167" i="2" s="1"/>
  <c r="AS185" i="2"/>
  <c r="AS229" i="2"/>
  <c r="AX300" i="2"/>
  <c r="AR325" i="2"/>
  <c r="AT442" i="2"/>
  <c r="AR499" i="2"/>
  <c r="AW66" i="2"/>
  <c r="AR74" i="2"/>
  <c r="AX91" i="2"/>
  <c r="AV152" i="2"/>
  <c r="AW209" i="2"/>
  <c r="AT249" i="2"/>
  <c r="AU265" i="2"/>
  <c r="AU293" i="2"/>
  <c r="AU320" i="2"/>
  <c r="AV320" i="2"/>
  <c r="AQ325" i="2"/>
  <c r="AR398" i="2"/>
  <c r="AX476" i="2"/>
  <c r="AX549" i="2"/>
  <c r="AU570" i="2"/>
  <c r="AW631" i="2"/>
  <c r="AX726" i="2"/>
  <c r="AX95" i="2"/>
  <c r="AZ95" i="2" s="1"/>
  <c r="AT112" i="2"/>
  <c r="AX124" i="2"/>
  <c r="AS157" i="2"/>
  <c r="AX167" i="2"/>
  <c r="AZ167" i="2" s="1"/>
  <c r="AT185" i="2"/>
  <c r="AX200" i="2"/>
  <c r="AT229" i="2"/>
  <c r="AT293" i="2"/>
  <c r="AT300" i="2"/>
  <c r="AV325" i="2"/>
  <c r="AV346" i="2"/>
  <c r="AY442" i="2"/>
  <c r="AX445" i="2"/>
  <c r="AZ445" i="2" s="1"/>
  <c r="AZ468" i="2"/>
  <c r="AV499" i="2"/>
  <c r="AY509" i="2"/>
  <c r="AT532" i="2"/>
  <c r="AV607" i="2"/>
  <c r="AU694" i="2"/>
  <c r="AZ157" i="2"/>
  <c r="AZ185" i="2"/>
  <c r="AZ442" i="2"/>
  <c r="AX112" i="2"/>
  <c r="AT167" i="2"/>
  <c r="AX185" i="2"/>
  <c r="AT303" i="2"/>
  <c r="AT328" i="2"/>
  <c r="AV558" i="2"/>
  <c r="AZ558" i="2" s="1"/>
  <c r="AU82" i="2"/>
  <c r="AZ300" i="2"/>
  <c r="AZ532" i="2"/>
  <c r="AU95" i="2"/>
  <c r="AY95" i="2" s="1"/>
  <c r="AX157" i="2"/>
  <c r="AT200" i="2"/>
  <c r="AR346" i="2"/>
  <c r="AX532" i="2"/>
  <c r="AX558" i="2"/>
  <c r="AU809" i="2"/>
  <c r="AS249" i="2"/>
  <c r="AW273" i="2"/>
  <c r="AY273" i="2" s="1"/>
  <c r="AQ356" i="2"/>
  <c r="AQ377" i="2"/>
  <c r="AQ529" i="2"/>
  <c r="AQ637" i="2"/>
  <c r="AR665" i="2"/>
  <c r="AW112" i="2"/>
  <c r="AT124" i="2"/>
  <c r="AW131" i="2"/>
  <c r="AT157" i="2"/>
  <c r="AS167" i="2"/>
  <c r="AS178" i="2"/>
  <c r="AW185" i="2"/>
  <c r="AS220" i="2"/>
  <c r="AW229" i="2"/>
  <c r="AX303" i="2"/>
  <c r="AZ303" i="2" s="1"/>
  <c r="AX325" i="2"/>
  <c r="AX346" i="2"/>
  <c r="AT445" i="2"/>
  <c r="AT465" i="2"/>
  <c r="AX499" i="2"/>
  <c r="AY532" i="2"/>
  <c r="AR558" i="2"/>
  <c r="AV570" i="2"/>
  <c r="AZ694" i="2"/>
  <c r="AY753" i="2"/>
  <c r="AY756" i="2"/>
  <c r="AU782" i="2"/>
  <c r="AV17" i="2"/>
  <c r="AR17" i="2"/>
  <c r="AX17" i="2"/>
  <c r="AX82" i="2"/>
  <c r="AT82" i="2"/>
  <c r="AV82" i="2"/>
  <c r="AZ82" i="2" s="1"/>
  <c r="AR82" i="2"/>
  <c r="AU106" i="2"/>
  <c r="AQ106" i="2"/>
  <c r="AV127" i="2"/>
  <c r="AR127" i="2"/>
  <c r="AU160" i="2"/>
  <c r="AQ160" i="2"/>
  <c r="AT178" i="2"/>
  <c r="AX178" i="2"/>
  <c r="AV195" i="2"/>
  <c r="AR195" i="2"/>
  <c r="AT195" i="2"/>
  <c r="AX195" i="2"/>
  <c r="AU200" i="2"/>
  <c r="AQ200" i="2"/>
  <c r="AV220" i="2"/>
  <c r="AZ220" i="2" s="1"/>
  <c r="AR220" i="2"/>
  <c r="AT220" i="2"/>
  <c r="AX220" i="2"/>
  <c r="AX241" i="2"/>
  <c r="AT241" i="2"/>
  <c r="AR241" i="2"/>
  <c r="AV241" i="2"/>
  <c r="AW276" i="2"/>
  <c r="AS276" i="2"/>
  <c r="AQ276" i="2"/>
  <c r="AU276" i="2"/>
  <c r="AY293" i="2"/>
  <c r="AV341" i="2"/>
  <c r="AR341" i="2"/>
  <c r="AX341" i="2"/>
  <c r="AT341" i="2"/>
  <c r="AX356" i="2"/>
  <c r="AR356" i="2"/>
  <c r="AV356" i="2"/>
  <c r="AT356" i="2"/>
  <c r="AW370" i="2"/>
  <c r="AS370" i="2"/>
  <c r="AU370" i="2"/>
  <c r="AQ370" i="2"/>
  <c r="AV385" i="2"/>
  <c r="AR385" i="2"/>
  <c r="AT385" i="2"/>
  <c r="AW420" i="2"/>
  <c r="AS420" i="2"/>
  <c r="AU420" i="2"/>
  <c r="AQ420" i="2"/>
  <c r="AV452" i="2"/>
  <c r="AR452" i="2"/>
  <c r="AT452" i="2"/>
  <c r="AW499" i="2"/>
  <c r="AS499" i="2"/>
  <c r="AU499" i="2"/>
  <c r="AW566" i="2"/>
  <c r="AS566" i="2"/>
  <c r="AU566" i="2"/>
  <c r="AQ595" i="2"/>
  <c r="AU595" i="2"/>
  <c r="AS595" i="2"/>
  <c r="AW595" i="2"/>
  <c r="AU620" i="2"/>
  <c r="AQ620" i="2"/>
  <c r="AS620" i="2"/>
  <c r="AW620" i="2"/>
  <c r="AX631" i="2"/>
  <c r="AT631" i="2"/>
  <c r="AR631" i="2"/>
  <c r="AV637" i="2"/>
  <c r="AR637" i="2"/>
  <c r="AT637" i="2"/>
  <c r="AX637" i="2"/>
  <c r="AV653" i="2"/>
  <c r="AR653" i="2"/>
  <c r="AX653" i="2"/>
  <c r="AT653" i="2"/>
  <c r="AW665" i="2"/>
  <c r="AS665" i="2"/>
  <c r="AU665" i="2"/>
  <c r="AW709" i="2"/>
  <c r="AS709" i="2"/>
  <c r="AQ709" i="2"/>
  <c r="AU709" i="2"/>
  <c r="AV719" i="2"/>
  <c r="AR719" i="2"/>
  <c r="AT719" i="2"/>
  <c r="AX719" i="2"/>
  <c r="AV750" i="2"/>
  <c r="AR750" i="2"/>
  <c r="AX750" i="2"/>
  <c r="AT750" i="2"/>
  <c r="AV765" i="2"/>
  <c r="AR765" i="2"/>
  <c r="AT765" i="2"/>
  <c r="AX765" i="2"/>
  <c r="AV789" i="2"/>
  <c r="AR789" i="2"/>
  <c r="AT789" i="2"/>
  <c r="AX789" i="2"/>
  <c r="AX799" i="2"/>
  <c r="AT799" i="2"/>
  <c r="AV799" i="2"/>
  <c r="AR799" i="2"/>
  <c r="AX803" i="2"/>
  <c r="AT803" i="2"/>
  <c r="AR803" i="2"/>
  <c r="AV803" i="2"/>
  <c r="AW106" i="2"/>
  <c r="AX127" i="2"/>
  <c r="AW200" i="2"/>
  <c r="AW17" i="2"/>
  <c r="AS17" i="2"/>
  <c r="AQ17" i="2"/>
  <c r="AU17" i="2"/>
  <c r="AX24" i="2"/>
  <c r="AT24" i="2"/>
  <c r="AR24" i="2"/>
  <c r="AV24" i="2"/>
  <c r="AZ24" i="2" s="1"/>
  <c r="AU54" i="2"/>
  <c r="AY54" i="2" s="1"/>
  <c r="AQ54" i="2"/>
  <c r="AX66" i="2"/>
  <c r="AV102" i="2"/>
  <c r="AR102" i="2"/>
  <c r="AT102" i="2"/>
  <c r="AX102" i="2"/>
  <c r="AV106" i="2"/>
  <c r="AR106" i="2"/>
  <c r="AU121" i="2"/>
  <c r="AY121" i="2" s="1"/>
  <c r="AS121" i="2"/>
  <c r="AW121" i="2"/>
  <c r="AV136" i="2"/>
  <c r="AU152" i="2"/>
  <c r="AQ152" i="2"/>
  <c r="AS152" i="2"/>
  <c r="AW152" i="2"/>
  <c r="AY152" i="2" s="1"/>
  <c r="AU163" i="2"/>
  <c r="AY163" i="2" s="1"/>
  <c r="AQ163" i="2"/>
  <c r="AU171" i="2"/>
  <c r="AQ171" i="2"/>
  <c r="AV181" i="2"/>
  <c r="AR181" i="2"/>
  <c r="AT181" i="2"/>
  <c r="AX181" i="2"/>
  <c r="AQ195" i="2"/>
  <c r="AU195" i="2"/>
  <c r="AS195" i="2"/>
  <c r="AW195" i="2"/>
  <c r="AV209" i="2"/>
  <c r="AR209" i="2"/>
  <c r="AT209" i="2"/>
  <c r="AX209" i="2"/>
  <c r="AV214" i="2"/>
  <c r="AR214" i="2"/>
  <c r="AU224" i="2"/>
  <c r="AY224" i="2" s="1"/>
  <c r="AQ224" i="2"/>
  <c r="AU241" i="2"/>
  <c r="AQ241" i="2"/>
  <c r="AS241" i="2"/>
  <c r="AW241" i="2"/>
  <c r="AV265" i="2"/>
  <c r="AR265" i="2"/>
  <c r="AX265" i="2"/>
  <c r="AW286" i="2"/>
  <c r="AY286" i="2" s="1"/>
  <c r="AS286" i="2"/>
  <c r="AQ286" i="2"/>
  <c r="AU286" i="2"/>
  <c r="AW289" i="2"/>
  <c r="AS289" i="2"/>
  <c r="AU289" i="2"/>
  <c r="AX297" i="2"/>
  <c r="AT297" i="2"/>
  <c r="AR297" i="2"/>
  <c r="AX310" i="2"/>
  <c r="AR310" i="2"/>
  <c r="AV310" i="2"/>
  <c r="AZ310" i="2" s="1"/>
  <c r="AW328" i="2"/>
  <c r="AS328" i="2"/>
  <c r="AU328" i="2"/>
  <c r="AY328" i="2" s="1"/>
  <c r="AQ328" i="2"/>
  <c r="AW346" i="2"/>
  <c r="AS346" i="2"/>
  <c r="AU346" i="2"/>
  <c r="AY346" i="2" s="1"/>
  <c r="AX370" i="2"/>
  <c r="AR370" i="2"/>
  <c r="AV370" i="2"/>
  <c r="AW385" i="2"/>
  <c r="AS385" i="2"/>
  <c r="AU385" i="2"/>
  <c r="AQ385" i="2"/>
  <c r="AU398" i="2"/>
  <c r="AQ398" i="2"/>
  <c r="AW398" i="2"/>
  <c r="AS398" i="2"/>
  <c r="AX403" i="2"/>
  <c r="AZ403" i="2" s="1"/>
  <c r="AT403" i="2"/>
  <c r="AR403" i="2"/>
  <c r="AV420" i="2"/>
  <c r="AR420" i="2"/>
  <c r="AT420" i="2"/>
  <c r="AX420" i="2"/>
  <c r="AV433" i="2"/>
  <c r="AR433" i="2"/>
  <c r="AX433" i="2"/>
  <c r="AT433" i="2"/>
  <c r="AV437" i="2"/>
  <c r="AR437" i="2"/>
  <c r="AT437" i="2"/>
  <c r="AX437" i="2"/>
  <c r="AW452" i="2"/>
  <c r="AS452" i="2"/>
  <c r="AU452" i="2"/>
  <c r="AY452" i="2" s="1"/>
  <c r="AQ452" i="2"/>
  <c r="AV459" i="2"/>
  <c r="AR459" i="2"/>
  <c r="AT459" i="2"/>
  <c r="AX459" i="2"/>
  <c r="AW465" i="2"/>
  <c r="AS465" i="2"/>
  <c r="AQ465" i="2"/>
  <c r="AU465" i="2"/>
  <c r="AY465" i="2" s="1"/>
  <c r="AW476" i="2"/>
  <c r="AS476" i="2"/>
  <c r="AU476" i="2"/>
  <c r="AY476" i="2" s="1"/>
  <c r="AQ476" i="2"/>
  <c r="AW483" i="2"/>
  <c r="AS483" i="2"/>
  <c r="AU483" i="2"/>
  <c r="AY483" i="2" s="1"/>
  <c r="AQ483" i="2"/>
  <c r="AW489" i="2"/>
  <c r="AS489" i="2"/>
  <c r="AU489" i="2"/>
  <c r="AY489" i="2" s="1"/>
  <c r="AW495" i="2"/>
  <c r="AS495" i="2"/>
  <c r="AU495" i="2"/>
  <c r="AY495" i="2" s="1"/>
  <c r="AQ495" i="2"/>
  <c r="AV506" i="2"/>
  <c r="AR506" i="2"/>
  <c r="AT506" i="2"/>
  <c r="AX506" i="2"/>
  <c r="AV509" i="2"/>
  <c r="AR509" i="2"/>
  <c r="AX509" i="2"/>
  <c r="AT509" i="2"/>
  <c r="AU549" i="2"/>
  <c r="AQ549" i="2"/>
  <c r="AS549" i="2"/>
  <c r="AW558" i="2"/>
  <c r="AS558" i="2"/>
  <c r="AU558" i="2"/>
  <c r="AX566" i="2"/>
  <c r="AR566" i="2"/>
  <c r="AT566" i="2"/>
  <c r="AV577" i="2"/>
  <c r="AR577" i="2"/>
  <c r="AT577" i="2"/>
  <c r="AR584" i="2"/>
  <c r="AT584" i="2"/>
  <c r="AX584" i="2"/>
  <c r="AW590" i="2"/>
  <c r="AS590" i="2"/>
  <c r="AQ590" i="2"/>
  <c r="AX620" i="2"/>
  <c r="AT620" i="2"/>
  <c r="AR620" i="2"/>
  <c r="AV620" i="2"/>
  <c r="AW656" i="2"/>
  <c r="AS656" i="2"/>
  <c r="AQ656" i="2"/>
  <c r="AX680" i="2"/>
  <c r="AT680" i="2"/>
  <c r="AV680" i="2"/>
  <c r="AZ680" i="2" s="1"/>
  <c r="AR680" i="2"/>
  <c r="AW689" i="2"/>
  <c r="AS689" i="2"/>
  <c r="AQ689" i="2"/>
  <c r="AV709" i="2"/>
  <c r="AR709" i="2"/>
  <c r="AX709" i="2"/>
  <c r="AW719" i="2"/>
  <c r="AS719" i="2"/>
  <c r="AU719" i="2"/>
  <c r="AQ719" i="2"/>
  <c r="AW726" i="2"/>
  <c r="AS726" i="2"/>
  <c r="AU726" i="2"/>
  <c r="AQ726" i="2"/>
  <c r="AU750" i="2"/>
  <c r="AY750" i="2" s="1"/>
  <c r="AQ750" i="2"/>
  <c r="AW750" i="2"/>
  <c r="AS750" i="2"/>
  <c r="AX753" i="2"/>
  <c r="AT753" i="2"/>
  <c r="AR753" i="2"/>
  <c r="AQ765" i="2"/>
  <c r="AW775" i="2"/>
  <c r="AS775" i="2"/>
  <c r="AQ775" i="2"/>
  <c r="AW789" i="2"/>
  <c r="AS789" i="2"/>
  <c r="AU789" i="2"/>
  <c r="AQ789" i="2"/>
  <c r="AW799" i="2"/>
  <c r="AS799" i="2"/>
  <c r="AU799" i="2"/>
  <c r="AW803" i="2"/>
  <c r="AS803" i="2"/>
  <c r="AQ803" i="2"/>
  <c r="AX54" i="2"/>
  <c r="AX106" i="2"/>
  <c r="AT127" i="2"/>
  <c r="AX136" i="2"/>
  <c r="AS163" i="2"/>
  <c r="AQ566" i="2"/>
  <c r="AZ607" i="2"/>
  <c r="AU689" i="2"/>
  <c r="AY689" i="2" s="1"/>
  <c r="AT17" i="2"/>
  <c r="AQ489" i="2"/>
  <c r="AT265" i="2"/>
  <c r="AW549" i="2"/>
  <c r="AY549" i="2" s="1"/>
  <c r="AQ799" i="2"/>
  <c r="AW36" i="2"/>
  <c r="AS36" i="2"/>
  <c r="AZ112" i="2"/>
  <c r="AW136" i="2"/>
  <c r="AV178" i="2"/>
  <c r="AQ570" i="2"/>
  <c r="AS54" i="2"/>
  <c r="AS106" i="2"/>
  <c r="AW160" i="2"/>
  <c r="AS171" i="2"/>
  <c r="AS200" i="2"/>
  <c r="AT214" i="2"/>
  <c r="AW224" i="2"/>
  <c r="AQ346" i="2"/>
  <c r="AT370" i="2"/>
  <c r="AQ499" i="2"/>
  <c r="AV566" i="2"/>
  <c r="AV584" i="2"/>
  <c r="AZ584" i="2" s="1"/>
  <c r="AQ665" i="2"/>
  <c r="AU775" i="2"/>
  <c r="AU803" i="2"/>
  <c r="AY803" i="2" s="1"/>
  <c r="AX385" i="2"/>
  <c r="AV631" i="2"/>
  <c r="AZ631" i="2" s="1"/>
  <c r="AU74" i="2"/>
  <c r="AY112" i="2"/>
  <c r="AY131" i="2"/>
  <c r="AY157" i="2"/>
  <c r="AY178" i="2"/>
  <c r="AY185" i="2"/>
  <c r="AY220" i="2"/>
  <c r="AY229" i="2"/>
  <c r="AX249" i="2"/>
  <c r="AR595" i="2"/>
  <c r="AT106" i="2"/>
  <c r="AS160" i="2"/>
  <c r="AW171" i="2"/>
  <c r="AX214" i="2"/>
  <c r="AS224" i="2"/>
  <c r="AV297" i="2"/>
  <c r="AU590" i="2"/>
  <c r="AU656" i="2"/>
  <c r="AV753" i="2"/>
  <c r="AX452" i="2"/>
  <c r="AX577" i="2"/>
  <c r="AT709" i="2"/>
  <c r="AV54" i="2"/>
  <c r="AZ54" i="2" s="1"/>
  <c r="AR54" i="2"/>
  <c r="AV91" i="2"/>
  <c r="AR91" i="2"/>
  <c r="AT91" i="2"/>
  <c r="AW102" i="2"/>
  <c r="AQ102" i="2"/>
  <c r="AU102" i="2"/>
  <c r="AV121" i="2"/>
  <c r="AT121" i="2"/>
  <c r="AX121" i="2"/>
  <c r="AU136" i="2"/>
  <c r="AY136" i="2" s="1"/>
  <c r="AV171" i="2"/>
  <c r="AR171" i="2"/>
  <c r="AT171" i="2"/>
  <c r="AX171" i="2"/>
  <c r="AW214" i="2"/>
  <c r="AS214" i="2"/>
  <c r="AU214" i="2"/>
  <c r="AQ214" i="2"/>
  <c r="AV252" i="2"/>
  <c r="AR252" i="2"/>
  <c r="AX252" i="2"/>
  <c r="AT252" i="2"/>
  <c r="AV273" i="2"/>
  <c r="AR273" i="2"/>
  <c r="AT273" i="2"/>
  <c r="AX273" i="2"/>
  <c r="AW310" i="2"/>
  <c r="AS310" i="2"/>
  <c r="AQ310" i="2"/>
  <c r="AU310" i="2"/>
  <c r="AW320" i="2"/>
  <c r="AY320" i="2" s="1"/>
  <c r="AS320" i="2"/>
  <c r="AQ320" i="2"/>
  <c r="AV377" i="2"/>
  <c r="AR377" i="2"/>
  <c r="AT377" i="2"/>
  <c r="AX377" i="2"/>
  <c r="AX398" i="2"/>
  <c r="AT398" i="2"/>
  <c r="AV398" i="2"/>
  <c r="AW403" i="2"/>
  <c r="AS403" i="2"/>
  <c r="AU403" i="2"/>
  <c r="AQ433" i="2"/>
  <c r="AU433" i="2"/>
  <c r="AW433" i="2"/>
  <c r="AS433" i="2"/>
  <c r="AW459" i="2"/>
  <c r="AS459" i="2"/>
  <c r="AU459" i="2"/>
  <c r="AQ459" i="2"/>
  <c r="AW468" i="2"/>
  <c r="AS468" i="2"/>
  <c r="AU468" i="2"/>
  <c r="AV541" i="2"/>
  <c r="AR541" i="2"/>
  <c r="AX541" i="2"/>
  <c r="AT541" i="2"/>
  <c r="AW553" i="2"/>
  <c r="AS553" i="2"/>
  <c r="AQ553" i="2"/>
  <c r="AU553" i="2"/>
  <c r="AX590" i="2"/>
  <c r="AT590" i="2"/>
  <c r="AR590" i="2"/>
  <c r="AV590" i="2"/>
  <c r="AX684" i="2"/>
  <c r="AZ684" i="2" s="1"/>
  <c r="AT684" i="2"/>
  <c r="AR684" i="2"/>
  <c r="AV726" i="2"/>
  <c r="AZ726" i="2" s="1"/>
  <c r="AR726" i="2"/>
  <c r="AT726" i="2"/>
  <c r="AZ689" i="2"/>
  <c r="AX44" i="2"/>
  <c r="AZ44" i="2" s="1"/>
  <c r="AT44" i="2"/>
  <c r="AW24" i="2"/>
  <c r="AY24" i="2" s="1"/>
  <c r="AS24" i="2"/>
  <c r="AV66" i="2"/>
  <c r="AT66" i="2"/>
  <c r="AX74" i="2"/>
  <c r="AT74" i="2"/>
  <c r="AX152" i="2"/>
  <c r="AZ152" i="2" s="1"/>
  <c r="AT152" i="2"/>
  <c r="AQ209" i="2"/>
  <c r="AU209" i="2"/>
  <c r="AY209" i="2" s="1"/>
  <c r="AS209" i="2"/>
  <c r="AW265" i="2"/>
  <c r="AS265" i="2"/>
  <c r="AQ265" i="2"/>
  <c r="AV286" i="2"/>
  <c r="AR286" i="2"/>
  <c r="AX286" i="2"/>
  <c r="AW293" i="2"/>
  <c r="AS293" i="2"/>
  <c r="AW297" i="2"/>
  <c r="AS297" i="2"/>
  <c r="AW325" i="2"/>
  <c r="AS325" i="2"/>
  <c r="AW409" i="2"/>
  <c r="AY409" i="2" s="1"/>
  <c r="AS409" i="2"/>
  <c r="AV476" i="2"/>
  <c r="AZ476" i="2" s="1"/>
  <c r="AR476" i="2"/>
  <c r="AT476" i="2"/>
  <c r="AV483" i="2"/>
  <c r="AR483" i="2"/>
  <c r="AT483" i="2"/>
  <c r="AX489" i="2"/>
  <c r="AT489" i="2"/>
  <c r="AV489" i="2"/>
  <c r="AW506" i="2"/>
  <c r="AS506" i="2"/>
  <c r="AU506" i="2"/>
  <c r="AV529" i="2"/>
  <c r="AR529" i="2"/>
  <c r="AT529" i="2"/>
  <c r="AV549" i="2"/>
  <c r="AZ549" i="2" s="1"/>
  <c r="AR549" i="2"/>
  <c r="AT549" i="2"/>
  <c r="AW577" i="2"/>
  <c r="AS577" i="2"/>
  <c r="AU577" i="2"/>
  <c r="AW584" i="2"/>
  <c r="AS584" i="2"/>
  <c r="AX599" i="2"/>
  <c r="AT599" i="2"/>
  <c r="AW659" i="2"/>
  <c r="AS659" i="2"/>
  <c r="AX674" i="2"/>
  <c r="AT674" i="2"/>
  <c r="AV674" i="2"/>
  <c r="AW680" i="2"/>
  <c r="AS680" i="2"/>
  <c r="AX689" i="2"/>
  <c r="AT689" i="2"/>
  <c r="AX756" i="2"/>
  <c r="AT756" i="2"/>
  <c r="AW769" i="2"/>
  <c r="AS769" i="2"/>
  <c r="AX782" i="2"/>
  <c r="AZ782" i="2" s="1"/>
  <c r="AT782" i="2"/>
  <c r="AX809" i="2"/>
  <c r="AT809" i="2"/>
  <c r="AR95" i="2"/>
  <c r="AQ112" i="2"/>
  <c r="AQ131" i="2"/>
  <c r="AQ157" i="2"/>
  <c r="AQ167" i="2"/>
  <c r="AQ178" i="2"/>
  <c r="AQ185" i="2"/>
  <c r="AQ220" i="2"/>
  <c r="AQ229" i="2"/>
  <c r="AQ293" i="2"/>
  <c r="AV293" i="2"/>
  <c r="AZ293" i="2" s="1"/>
  <c r="AV328" i="2"/>
  <c r="AZ328" i="2" s="1"/>
  <c r="AQ409" i="2"/>
  <c r="AZ409" i="2"/>
  <c r="AV465" i="2"/>
  <c r="AZ465" i="2" s="1"/>
  <c r="AV495" i="2"/>
  <c r="AZ495" i="2" s="1"/>
  <c r="AZ553" i="2"/>
  <c r="AZ562" i="2"/>
  <c r="AW570" i="2"/>
  <c r="AV599" i="2"/>
  <c r="AQ659" i="2"/>
  <c r="AU680" i="2"/>
  <c r="AV756" i="2"/>
  <c r="AQ24" i="2"/>
  <c r="AX483" i="2"/>
  <c r="AT286" i="2"/>
  <c r="AX529" i="2"/>
  <c r="AY659" i="2"/>
  <c r="AZ809" i="2"/>
  <c r="AU66" i="2"/>
  <c r="AY66" i="2" s="1"/>
  <c r="AQ66" i="2"/>
  <c r="AS66" i="2"/>
  <c r="AW74" i="2"/>
  <c r="AS74" i="2"/>
  <c r="AW82" i="2"/>
  <c r="AY82" i="2" s="1"/>
  <c r="AS82" i="2"/>
  <c r="AW91" i="2"/>
  <c r="AS91" i="2"/>
  <c r="AV249" i="2"/>
  <c r="AR249" i="2"/>
  <c r="AW249" i="2"/>
  <c r="AQ249" i="2"/>
  <c r="AU249" i="2"/>
  <c r="AS273" i="2"/>
  <c r="AX320" i="2"/>
  <c r="AZ320" i="2" s="1"/>
  <c r="AT320" i="2"/>
  <c r="AR320" i="2"/>
  <c r="AW341" i="2"/>
  <c r="AS341" i="2"/>
  <c r="AQ341" i="2"/>
  <c r="AW356" i="2"/>
  <c r="AS356" i="2"/>
  <c r="AW377" i="2"/>
  <c r="AS377" i="2"/>
  <c r="AU377" i="2"/>
  <c r="AW413" i="2"/>
  <c r="AS413" i="2"/>
  <c r="AW529" i="2"/>
  <c r="AS529" i="2"/>
  <c r="AU529" i="2"/>
  <c r="AW562" i="2"/>
  <c r="AY562" i="2" s="1"/>
  <c r="AS562" i="2"/>
  <c r="AX570" i="2"/>
  <c r="AT570" i="2"/>
  <c r="AX595" i="2"/>
  <c r="AZ595" i="2" s="1"/>
  <c r="AT595" i="2"/>
  <c r="AX607" i="2"/>
  <c r="AT607" i="2"/>
  <c r="AU631" i="2"/>
  <c r="AY631" i="2" s="1"/>
  <c r="AQ631" i="2"/>
  <c r="AS631" i="2"/>
  <c r="AW637" i="2"/>
  <c r="AS637" i="2"/>
  <c r="AU637" i="2"/>
  <c r="AY637" i="2" s="1"/>
  <c r="AW653" i="2"/>
  <c r="AS653" i="2"/>
  <c r="AQ653" i="2"/>
  <c r="AX656" i="2"/>
  <c r="AZ656" i="2" s="1"/>
  <c r="AT656" i="2"/>
  <c r="AX665" i="2"/>
  <c r="AT665" i="2"/>
  <c r="AW674" i="2"/>
  <c r="AS674" i="2"/>
  <c r="AU674" i="2"/>
  <c r="AW694" i="2"/>
  <c r="AY694" i="2" s="1"/>
  <c r="AS694" i="2"/>
  <c r="AW765" i="2"/>
  <c r="AS765" i="2"/>
  <c r="AU765" i="2"/>
  <c r="AY765" i="2" s="1"/>
  <c r="AX775" i="2"/>
  <c r="AZ775" i="2" s="1"/>
  <c r="AT775" i="2"/>
  <c r="AW782" i="2"/>
  <c r="AS782" i="2"/>
  <c r="AW809" i="2"/>
  <c r="AY809" i="2" s="1"/>
  <c r="AS809" i="2"/>
  <c r="AS95" i="2"/>
  <c r="AR112" i="2"/>
  <c r="AR124" i="2"/>
  <c r="AS136" i="2"/>
  <c r="AR157" i="2"/>
  <c r="AR167" i="2"/>
  <c r="AR178" i="2"/>
  <c r="AR185" i="2"/>
  <c r="AR200" i="2"/>
  <c r="AR229" i="2"/>
  <c r="AR293" i="2"/>
  <c r="AU297" i="2"/>
  <c r="AR300" i="2"/>
  <c r="AR303" i="2"/>
  <c r="AU325" i="2"/>
  <c r="AY325" i="2" s="1"/>
  <c r="AR328" i="2"/>
  <c r="AU413" i="2"/>
  <c r="AY413" i="2" s="1"/>
  <c r="AR442" i="2"/>
  <c r="AR445" i="2"/>
  <c r="AR465" i="2"/>
  <c r="AR495" i="2"/>
  <c r="AR532" i="2"/>
  <c r="AS570" i="2"/>
  <c r="AU584" i="2"/>
  <c r="AR599" i="2"/>
  <c r="AR656" i="2"/>
  <c r="AV665" i="2"/>
  <c r="AZ665" i="2" s="1"/>
  <c r="AR689" i="2"/>
  <c r="AR756" i="2"/>
  <c r="AU769" i="2"/>
  <c r="AY769" i="2" s="1"/>
  <c r="AR775" i="2"/>
  <c r="AR782" i="2"/>
  <c r="AR809" i="2"/>
  <c r="AV74" i="2"/>
  <c r="AZ74" i="2" s="1"/>
  <c r="AU91" i="2"/>
  <c r="AY91" i="2" s="1"/>
  <c r="AQ273" i="2"/>
  <c r="AU356" i="2"/>
  <c r="AY356" i="2" s="1"/>
  <c r="AR489" i="2"/>
  <c r="AQ577" i="2"/>
  <c r="AR674" i="2"/>
  <c r="AU341" i="2"/>
  <c r="AU653" i="2"/>
  <c r="AY653" i="2" s="1"/>
  <c r="AV36" i="2"/>
  <c r="AU36" i="2"/>
  <c r="AS44" i="2"/>
  <c r="AR44" i="2"/>
  <c r="AW44" i="2"/>
  <c r="AU44" i="2"/>
  <c r="AZ36" i="2"/>
  <c r="AX36" i="2"/>
  <c r="AT36" i="2"/>
  <c r="AR36" i="2"/>
  <c r="AY36" i="2"/>
  <c r="GD589" i="2"/>
  <c r="GE417" i="2"/>
  <c r="GI689" i="2"/>
  <c r="GK637" i="2"/>
  <c r="GI637" i="2"/>
  <c r="GL590" i="2"/>
  <c r="GJ590" i="2"/>
  <c r="GH590" i="2"/>
  <c r="GF590" i="2"/>
  <c r="GK585" i="2"/>
  <c r="GI585" i="2"/>
  <c r="GG585" i="2"/>
  <c r="GD72" i="2"/>
  <c r="GE73" i="2"/>
  <c r="GE81" i="2"/>
  <c r="GE88" i="2"/>
  <c r="GD89" i="2"/>
  <c r="GE90" i="2"/>
  <c r="GE101" i="2"/>
  <c r="GD117" i="2"/>
  <c r="GE118" i="2"/>
  <c r="GD119" i="2"/>
  <c r="GE120" i="2"/>
  <c r="GE142" i="2"/>
  <c r="GD143" i="2"/>
  <c r="GE144" i="2"/>
  <c r="GD145" i="2"/>
  <c r="GE146" i="2"/>
  <c r="GD147" i="2"/>
  <c r="GE148" i="2"/>
  <c r="GD149" i="2"/>
  <c r="GE150" i="2"/>
  <c r="GD151" i="2"/>
  <c r="GD177" i="2"/>
  <c r="GD191" i="2"/>
  <c r="GE192" i="2"/>
  <c r="GD193" i="2"/>
  <c r="GE194" i="2"/>
  <c r="GD205" i="2"/>
  <c r="GE206" i="2"/>
  <c r="GD207" i="2"/>
  <c r="GE208" i="2"/>
  <c r="GD237" i="2"/>
  <c r="GE238" i="2"/>
  <c r="GD239" i="2"/>
  <c r="GE240" i="2"/>
  <c r="GD247" i="2"/>
  <c r="GE248" i="2"/>
  <c r="GE258" i="2"/>
  <c r="GD259" i="2"/>
  <c r="GE260" i="2"/>
  <c r="GD261" i="2"/>
  <c r="GE262" i="2"/>
  <c r="GD263" i="2"/>
  <c r="GE264" i="2"/>
  <c r="GE271" i="2"/>
  <c r="GD272" i="2"/>
  <c r="GF273" i="2" s="1"/>
  <c r="GE285" i="2"/>
  <c r="GE281" i="2"/>
  <c r="GD282" i="2"/>
  <c r="GE283" i="2"/>
  <c r="GD284" i="2"/>
  <c r="GE316" i="2"/>
  <c r="GD317" i="2"/>
  <c r="GE318" i="2"/>
  <c r="GD319" i="2"/>
  <c r="GE334" i="2"/>
  <c r="GD335" i="2"/>
  <c r="GE336" i="2"/>
  <c r="GD337" i="2"/>
  <c r="GE338" i="2"/>
  <c r="GD339" i="2"/>
  <c r="GE340" i="2"/>
  <c r="GE355" i="2"/>
  <c r="GE375" i="2"/>
  <c r="GD376" i="2"/>
  <c r="GD384" i="2"/>
  <c r="GE393" i="2"/>
  <c r="GD394" i="2"/>
  <c r="GE395" i="2"/>
  <c r="GD396" i="2"/>
  <c r="GE397" i="2"/>
  <c r="GE419" i="2"/>
  <c r="GE427" i="2"/>
  <c r="GD428" i="2"/>
  <c r="GE429" i="2"/>
  <c r="GD430" i="2"/>
  <c r="GE431" i="2"/>
  <c r="GD432" i="2"/>
  <c r="GD451" i="2"/>
  <c r="GE457" i="2"/>
  <c r="GD458" i="2"/>
  <c r="GE474" i="2"/>
  <c r="GD475" i="2"/>
  <c r="GE482" i="2"/>
  <c r="GD505" i="2"/>
  <c r="GD515" i="2"/>
  <c r="GE516" i="2"/>
  <c r="GD517" i="2"/>
  <c r="GE518" i="2"/>
  <c r="GD519" i="2"/>
  <c r="GE520" i="2"/>
  <c r="GD521" i="2"/>
  <c r="GE522" i="2"/>
  <c r="GD523" i="2"/>
  <c r="GE524" i="2"/>
  <c r="GD525" i="2"/>
  <c r="GE526" i="2"/>
  <c r="GD527" i="2"/>
  <c r="GE528" i="2"/>
  <c r="GE546" i="2"/>
  <c r="GD547" i="2"/>
  <c r="GE548" i="2"/>
  <c r="GD576" i="2"/>
  <c r="GD584" i="2"/>
  <c r="GE612" i="2"/>
  <c r="GD613" i="2"/>
  <c r="GE614" i="2"/>
  <c r="GD615" i="2"/>
  <c r="GE616" i="2"/>
  <c r="GD617" i="2"/>
  <c r="GE618" i="2"/>
  <c r="GD619" i="2"/>
  <c r="GE626" i="2"/>
  <c r="GD627" i="2"/>
  <c r="GE628" i="2"/>
  <c r="GD629" i="2"/>
  <c r="GE630" i="2"/>
  <c r="GE636" i="2"/>
  <c r="GE643" i="2"/>
  <c r="GD644" i="2"/>
  <c r="GE645" i="2"/>
  <c r="GD646" i="2"/>
  <c r="GE647" i="2"/>
  <c r="GD648" i="2"/>
  <c r="GE649" i="2"/>
  <c r="GD650" i="2"/>
  <c r="GE651" i="2"/>
  <c r="GD652" i="2"/>
  <c r="GD671" i="2"/>
  <c r="GE672" i="2"/>
  <c r="GD673" i="2"/>
  <c r="GD688" i="2"/>
  <c r="GJ689" i="2" s="1"/>
  <c r="GE687" i="2"/>
  <c r="GE701" i="2"/>
  <c r="GD702" i="2"/>
  <c r="GE703" i="2"/>
  <c r="GD704" i="2"/>
  <c r="GE705" i="2"/>
  <c r="GD706" i="2"/>
  <c r="GE707" i="2"/>
  <c r="GD708" i="2"/>
  <c r="GD718" i="2"/>
  <c r="GE717" i="2"/>
  <c r="GD716" i="2"/>
  <c r="GD725" i="2"/>
  <c r="GD736" i="2"/>
  <c r="GE737" i="2"/>
  <c r="GD738" i="2"/>
  <c r="GE739" i="2"/>
  <c r="GD740" i="2"/>
  <c r="GE741" i="2"/>
  <c r="GD742" i="2"/>
  <c r="GE743" i="2"/>
  <c r="GD744" i="2"/>
  <c r="GE745" i="2"/>
  <c r="GD746" i="2"/>
  <c r="GE747" i="2"/>
  <c r="GD748" i="2"/>
  <c r="GE749" i="2"/>
  <c r="GE761" i="2"/>
  <c r="GD762" i="2"/>
  <c r="GE763" i="2"/>
  <c r="GD764" i="2"/>
  <c r="GD788" i="2"/>
  <c r="GD794" i="2"/>
  <c r="GE795" i="2"/>
  <c r="GD796" i="2"/>
  <c r="GE797" i="2"/>
  <c r="GD798" i="2"/>
  <c r="GD760" i="2"/>
  <c r="GE759" i="2"/>
  <c r="GD700" i="2"/>
  <c r="GE699" i="2"/>
  <c r="GD642" i="2"/>
  <c r="GE641" i="2"/>
  <c r="GD635" i="2"/>
  <c r="GE634" i="2"/>
  <c r="GD625" i="2"/>
  <c r="GE624" i="2"/>
  <c r="GD611" i="2"/>
  <c r="GE610" i="2"/>
  <c r="GE569" i="2"/>
  <c r="GK570" i="2" s="1"/>
  <c r="GE565" i="2"/>
  <c r="GE557" i="2"/>
  <c r="GI558" i="2" s="1"/>
  <c r="GD545" i="2"/>
  <c r="GE544" i="2"/>
  <c r="GE494" i="2"/>
  <c r="GM495" i="2" s="1"/>
  <c r="GD481" i="2"/>
  <c r="GJ483" i="2" s="1"/>
  <c r="GE480" i="2"/>
  <c r="GD473" i="2"/>
  <c r="GE472" i="2"/>
  <c r="GD464" i="2"/>
  <c r="GJ465" i="2" s="1"/>
  <c r="GE463" i="2"/>
  <c r="GM465" i="2" s="1"/>
  <c r="GD456" i="2"/>
  <c r="GE455" i="2"/>
  <c r="GD426" i="2"/>
  <c r="GE425" i="2"/>
  <c r="GD418" i="2"/>
  <c r="GL420" i="2" s="1"/>
  <c r="GD392" i="2"/>
  <c r="GE391" i="2"/>
  <c r="GD374" i="2"/>
  <c r="GH377" i="2" s="1"/>
  <c r="GE373" i="2"/>
  <c r="GD369" i="2"/>
  <c r="GE368" i="2"/>
  <c r="GI370" i="2" s="1"/>
  <c r="GD354" i="2"/>
  <c r="GH356" i="2" s="1"/>
  <c r="GE353" i="2"/>
  <c r="GE345" i="2"/>
  <c r="GD333" i="2"/>
  <c r="GE332" i="2"/>
  <c r="GD324" i="2"/>
  <c r="GE323" i="2"/>
  <c r="GD315" i="2"/>
  <c r="GE314" i="2"/>
  <c r="GE292" i="2"/>
  <c r="GD280" i="2"/>
  <c r="GE279" i="2"/>
  <c r="GD270" i="2"/>
  <c r="GE269" i="2"/>
  <c r="GM273" i="2" s="1"/>
  <c r="GD257" i="2"/>
  <c r="GE256" i="2"/>
  <c r="GE219" i="2"/>
  <c r="GI220" i="2" s="1"/>
  <c r="GD213" i="2"/>
  <c r="GF214" i="2" s="1"/>
  <c r="GE212" i="2"/>
  <c r="GE156" i="2"/>
  <c r="GD141" i="2"/>
  <c r="GE140" i="2"/>
  <c r="GD135" i="2"/>
  <c r="GF136" i="2" s="1"/>
  <c r="GE134" i="2"/>
  <c r="GE105" i="2"/>
  <c r="GI106" i="2" s="1"/>
  <c r="GD100" i="2"/>
  <c r="GL102" i="2" s="1"/>
  <c r="GE99" i="2"/>
  <c r="GD87" i="2"/>
  <c r="GE86" i="2"/>
  <c r="GM91" i="2" s="1"/>
  <c r="GD80" i="2"/>
  <c r="GL82" i="2" s="1"/>
  <c r="GE79" i="2"/>
  <c r="GD808" i="2"/>
  <c r="GL809" i="2" s="1"/>
  <c r="GE793" i="2"/>
  <c r="GD792" i="2"/>
  <c r="GE787" i="2"/>
  <c r="GD786" i="2"/>
  <c r="GL789" i="2" s="1"/>
  <c r="GD781" i="2"/>
  <c r="GE775" i="2"/>
  <c r="GI776" i="2" s="1"/>
  <c r="GD774" i="2"/>
  <c r="GE735" i="2"/>
  <c r="GD734" i="2"/>
  <c r="GE724" i="2"/>
  <c r="GD723" i="2"/>
  <c r="GE679" i="2"/>
  <c r="GD678" i="2"/>
  <c r="GJ680" i="2" s="1"/>
  <c r="GE670" i="2"/>
  <c r="GI674" i="2" s="1"/>
  <c r="GD669" i="2"/>
  <c r="GE664" i="2"/>
  <c r="GD663" i="2"/>
  <c r="GE594" i="2"/>
  <c r="GI595" i="2" s="1"/>
  <c r="GD593" i="2"/>
  <c r="GE583" i="2"/>
  <c r="GD582" i="2"/>
  <c r="GE575" i="2"/>
  <c r="GK577" i="2" s="1"/>
  <c r="GD574" i="2"/>
  <c r="GE514" i="2"/>
  <c r="GD513" i="2"/>
  <c r="GE504" i="2"/>
  <c r="GD503" i="2"/>
  <c r="GD498" i="2"/>
  <c r="GE450" i="2"/>
  <c r="GD449" i="2"/>
  <c r="GD402" i="2"/>
  <c r="GE383" i="2"/>
  <c r="GD382" i="2"/>
  <c r="GD309" i="2"/>
  <c r="GD296" i="2"/>
  <c r="GE246" i="2"/>
  <c r="GD245" i="2"/>
  <c r="GE236" i="2"/>
  <c r="GD235" i="2"/>
  <c r="GE204" i="2"/>
  <c r="GD203" i="2"/>
  <c r="GD199" i="2"/>
  <c r="GE190" i="2"/>
  <c r="GD189" i="2"/>
  <c r="GD184" i="2"/>
  <c r="GF185" i="2" s="1"/>
  <c r="GE176" i="2"/>
  <c r="GK178" i="2" s="1"/>
  <c r="GD175" i="2"/>
  <c r="GF178" i="2" s="1"/>
  <c r="GD170" i="2"/>
  <c r="GD166" i="2"/>
  <c r="GH167" i="2" s="1"/>
  <c r="GE116" i="2"/>
  <c r="GK121" i="2" s="1"/>
  <c r="GD115" i="2"/>
  <c r="GD111" i="2"/>
  <c r="GL112" i="2" s="1"/>
  <c r="GE71" i="2"/>
  <c r="GD70" i="2"/>
  <c r="GJ74" i="2" s="1"/>
  <c r="GK106" i="2" l="1"/>
  <c r="AZ590" i="2"/>
  <c r="AY310" i="2"/>
  <c r="AY620" i="2"/>
  <c r="AY782" i="2"/>
  <c r="AZ599" i="2"/>
  <c r="AZ674" i="2"/>
  <c r="AZ286" i="2"/>
  <c r="AY433" i="2"/>
  <c r="AY214" i="2"/>
  <c r="AZ121" i="2"/>
  <c r="AZ297" i="2"/>
  <c r="AZ178" i="2"/>
  <c r="AZ789" i="2"/>
  <c r="AZ765" i="2"/>
  <c r="AZ750" i="2"/>
  <c r="AZ719" i="2"/>
  <c r="AY370" i="2"/>
  <c r="AZ356" i="2"/>
  <c r="AZ17" i="2"/>
  <c r="AZ499" i="2"/>
  <c r="AZ346" i="2"/>
  <c r="AY265" i="2"/>
  <c r="AY553" i="2"/>
  <c r="AZ91" i="2"/>
  <c r="AY590" i="2"/>
  <c r="AZ127" i="2"/>
  <c r="AY297" i="2"/>
  <c r="AZ570" i="2"/>
  <c r="AZ756" i="2"/>
  <c r="AY570" i="2"/>
  <c r="AY577" i="2"/>
  <c r="AZ489" i="2"/>
  <c r="AZ398" i="2"/>
  <c r="AY102" i="2"/>
  <c r="AY665" i="2"/>
  <c r="AY595" i="2"/>
  <c r="AY420" i="2"/>
  <c r="AZ325" i="2"/>
  <c r="GL74" i="2"/>
  <c r="GN74" i="2" s="1"/>
  <c r="GG220" i="2"/>
  <c r="AZ136" i="2"/>
  <c r="AY709" i="2"/>
  <c r="AZ241" i="2"/>
  <c r="GH121" i="2"/>
  <c r="GJ265" i="2"/>
  <c r="GM631" i="2"/>
  <c r="GF452" i="2"/>
  <c r="GG356" i="2"/>
  <c r="GM241" i="2"/>
  <c r="GK152" i="2"/>
  <c r="GM74" i="2"/>
  <c r="GG106" i="2"/>
  <c r="GH185" i="2"/>
  <c r="GL377" i="2"/>
  <c r="AY584" i="2"/>
  <c r="AY377" i="2"/>
  <c r="AY249" i="2"/>
  <c r="AZ249" i="2"/>
  <c r="AY468" i="2"/>
  <c r="AY459" i="2"/>
  <c r="AZ377" i="2"/>
  <c r="AY656" i="2"/>
  <c r="AY775" i="2"/>
  <c r="AY799" i="2"/>
  <c r="AY789" i="2"/>
  <c r="AZ709" i="2"/>
  <c r="AZ509" i="2"/>
  <c r="AZ506" i="2"/>
  <c r="AY398" i="2"/>
  <c r="AY385" i="2"/>
  <c r="AZ265" i="2"/>
  <c r="AY241" i="2"/>
  <c r="AZ214" i="2"/>
  <c r="AZ209" i="2"/>
  <c r="AZ181" i="2"/>
  <c r="AZ106" i="2"/>
  <c r="AZ102" i="2"/>
  <c r="AZ653" i="2"/>
  <c r="AZ637" i="2"/>
  <c r="AY566" i="2"/>
  <c r="AZ452" i="2"/>
  <c r="GF209" i="2"/>
  <c r="GF167" i="2"/>
  <c r="AZ529" i="2"/>
  <c r="AY171" i="2"/>
  <c r="AZ803" i="2"/>
  <c r="AY276" i="2"/>
  <c r="GJ195" i="2"/>
  <c r="GG209" i="2"/>
  <c r="GM249" i="2"/>
  <c r="GJ91" i="2"/>
  <c r="GM265" i="2"/>
  <c r="GL620" i="2"/>
  <c r="GK420" i="2"/>
  <c r="GI341" i="2"/>
  <c r="GI320" i="2"/>
  <c r="GF249" i="2"/>
  <c r="GF152" i="2"/>
  <c r="AY674" i="2"/>
  <c r="AY529" i="2"/>
  <c r="AY341" i="2"/>
  <c r="AY680" i="2"/>
  <c r="AY506" i="2"/>
  <c r="AZ483" i="2"/>
  <c r="AZ66" i="2"/>
  <c r="AZ541" i="2"/>
  <c r="AY403" i="2"/>
  <c r="AZ273" i="2"/>
  <c r="AZ252" i="2"/>
  <c r="AZ171" i="2"/>
  <c r="AZ753" i="2"/>
  <c r="AY74" i="2"/>
  <c r="AZ566" i="2"/>
  <c r="AY726" i="2"/>
  <c r="AY719" i="2"/>
  <c r="AZ620" i="2"/>
  <c r="AZ577" i="2"/>
  <c r="AY558" i="2"/>
  <c r="AZ459" i="2"/>
  <c r="AZ437" i="2"/>
  <c r="AZ433" i="2"/>
  <c r="AZ420" i="2"/>
  <c r="AZ370" i="2"/>
  <c r="AY289" i="2"/>
  <c r="AY195" i="2"/>
  <c r="AY17" i="2"/>
  <c r="AZ799" i="2"/>
  <c r="AY499" i="2"/>
  <c r="AZ385" i="2"/>
  <c r="AZ341" i="2"/>
  <c r="AY200" i="2"/>
  <c r="AZ195" i="2"/>
  <c r="AY160" i="2"/>
  <c r="AY106" i="2"/>
  <c r="AY44" i="2"/>
  <c r="GK370" i="2"/>
  <c r="GK558" i="2"/>
  <c r="GJ241" i="2"/>
  <c r="GM82" i="2"/>
  <c r="GI459" i="2"/>
  <c r="GI750" i="2"/>
  <c r="GG529" i="2"/>
  <c r="GI398" i="2"/>
  <c r="GJ341" i="2"/>
  <c r="GJ320" i="2"/>
  <c r="GM286" i="2"/>
  <c r="GF483" i="2"/>
  <c r="GM356" i="2"/>
  <c r="GJ476" i="2"/>
  <c r="GJ750" i="2"/>
  <c r="GJ719" i="2"/>
  <c r="GH529" i="2"/>
  <c r="GL152" i="2"/>
  <c r="GH91" i="2"/>
  <c r="GF91" i="2"/>
  <c r="GH483" i="2"/>
  <c r="GH152" i="2"/>
  <c r="GJ273" i="2"/>
  <c r="GM483" i="2"/>
  <c r="GI620" i="2"/>
  <c r="GF74" i="2"/>
  <c r="GL91" i="2"/>
  <c r="GN91" i="2" s="1"/>
  <c r="GL465" i="2"/>
  <c r="GN465" i="2" s="1"/>
  <c r="GN590" i="2"/>
  <c r="GM195" i="2"/>
  <c r="GI195" i="2"/>
  <c r="GH297" i="2"/>
  <c r="GJ297" i="2"/>
  <c r="GJ506" i="2"/>
  <c r="GF506" i="2"/>
  <c r="GL506" i="2"/>
  <c r="GJ595" i="2"/>
  <c r="GF595" i="2"/>
  <c r="GH595" i="2"/>
  <c r="GL726" i="2"/>
  <c r="GH726" i="2"/>
  <c r="GF726" i="2"/>
  <c r="GK102" i="2"/>
  <c r="GG102" i="2"/>
  <c r="GM214" i="2"/>
  <c r="GI214" i="2"/>
  <c r="GL286" i="2"/>
  <c r="GH286" i="2"/>
  <c r="GI346" i="2"/>
  <c r="GK346" i="2"/>
  <c r="GJ398" i="2"/>
  <c r="GL398" i="2"/>
  <c r="GK476" i="2"/>
  <c r="GG476" i="2"/>
  <c r="GM476" i="2"/>
  <c r="GM566" i="2"/>
  <c r="GG566" i="2"/>
  <c r="GI566" i="2"/>
  <c r="GK566" i="2"/>
  <c r="GK653" i="2"/>
  <c r="GG653" i="2"/>
  <c r="GM653" i="2"/>
  <c r="GK719" i="2"/>
  <c r="GG719" i="2"/>
  <c r="GM719" i="2"/>
  <c r="GI102" i="2"/>
  <c r="GL297" i="2"/>
  <c r="GI719" i="2"/>
  <c r="GM121" i="2"/>
  <c r="GO121" i="2" s="1"/>
  <c r="GI121" i="2"/>
  <c r="GJ200" i="2"/>
  <c r="GL200" i="2"/>
  <c r="GJ452" i="2"/>
  <c r="GM577" i="2"/>
  <c r="GI577" i="2"/>
  <c r="GG577" i="2"/>
  <c r="GK674" i="2"/>
  <c r="GG674" i="2"/>
  <c r="GM674" i="2"/>
  <c r="GK776" i="2"/>
  <c r="GG776" i="2"/>
  <c r="GM776" i="2"/>
  <c r="GM152" i="2"/>
  <c r="GO152" i="2" s="1"/>
  <c r="GI152" i="2"/>
  <c r="GK273" i="2"/>
  <c r="GO273" i="2" s="1"/>
  <c r="GG273" i="2"/>
  <c r="GL325" i="2"/>
  <c r="GH325" i="2"/>
  <c r="GI377" i="2"/>
  <c r="GK377" i="2"/>
  <c r="GL459" i="2"/>
  <c r="GF459" i="2"/>
  <c r="GH459" i="2"/>
  <c r="GM549" i="2"/>
  <c r="GI549" i="2"/>
  <c r="GK549" i="2"/>
  <c r="GF631" i="2"/>
  <c r="GL631" i="2"/>
  <c r="GH631" i="2"/>
  <c r="GL765" i="2"/>
  <c r="GH765" i="2"/>
  <c r="GF765" i="2"/>
  <c r="GH74" i="2"/>
  <c r="GJ82" i="2"/>
  <c r="GN82" i="2" s="1"/>
  <c r="GJ102" i="2"/>
  <c r="GN102" i="2" s="1"/>
  <c r="GG121" i="2"/>
  <c r="GJ136" i="2"/>
  <c r="GG178" i="2"/>
  <c r="GF241" i="2"/>
  <c r="GF265" i="2"/>
  <c r="GF286" i="2"/>
  <c r="GH452" i="2"/>
  <c r="GM420" i="2"/>
  <c r="GI420" i="2"/>
  <c r="GK74" i="2"/>
  <c r="GO74" i="2" s="1"/>
  <c r="GG74" i="2"/>
  <c r="GJ185" i="2"/>
  <c r="GL185" i="2"/>
  <c r="GL249" i="2"/>
  <c r="GH249" i="2"/>
  <c r="GK452" i="2"/>
  <c r="GG452" i="2"/>
  <c r="GI452" i="2"/>
  <c r="GJ529" i="2"/>
  <c r="GF529" i="2"/>
  <c r="GL529" i="2"/>
  <c r="GL665" i="2"/>
  <c r="GH665" i="2"/>
  <c r="GF665" i="2"/>
  <c r="GL750" i="2"/>
  <c r="GH750" i="2"/>
  <c r="GF750" i="2"/>
  <c r="GK799" i="2"/>
  <c r="GG799" i="2"/>
  <c r="GI799" i="2"/>
  <c r="GK91" i="2"/>
  <c r="GO91" i="2" s="1"/>
  <c r="GG91" i="2"/>
  <c r="GK220" i="2"/>
  <c r="GM220" i="2"/>
  <c r="GK320" i="2"/>
  <c r="GG320" i="2"/>
  <c r="GJ356" i="2"/>
  <c r="GF356" i="2"/>
  <c r="GM433" i="2"/>
  <c r="GI433" i="2"/>
  <c r="GK433" i="2"/>
  <c r="GG433" i="2"/>
  <c r="GK465" i="2"/>
  <c r="GO465" i="2" s="1"/>
  <c r="GG465" i="2"/>
  <c r="GI465" i="2"/>
  <c r="GJ549" i="2"/>
  <c r="GF549" i="2"/>
  <c r="GL549" i="2"/>
  <c r="GG637" i="2"/>
  <c r="GJ171" i="2"/>
  <c r="GL171" i="2"/>
  <c r="GL195" i="2"/>
  <c r="GH195" i="2"/>
  <c r="GM209" i="2"/>
  <c r="GI209" i="2"/>
  <c r="GK249" i="2"/>
  <c r="GG249" i="2"/>
  <c r="GG385" i="2"/>
  <c r="GM385" i="2"/>
  <c r="GF499" i="2"/>
  <c r="GH499" i="2"/>
  <c r="GJ499" i="2"/>
  <c r="GL499" i="2"/>
  <c r="GM529" i="2"/>
  <c r="GI529" i="2"/>
  <c r="GK529" i="2"/>
  <c r="GK665" i="2"/>
  <c r="GG665" i="2"/>
  <c r="GM665" i="2"/>
  <c r="GK680" i="2"/>
  <c r="GG680" i="2"/>
  <c r="GM680" i="2"/>
  <c r="GK750" i="2"/>
  <c r="GG750" i="2"/>
  <c r="GM750" i="2"/>
  <c r="GH789" i="2"/>
  <c r="GJ789" i="2"/>
  <c r="GN789" i="2" s="1"/>
  <c r="GF789" i="2"/>
  <c r="GH809" i="2"/>
  <c r="GJ809" i="2"/>
  <c r="GN809" i="2" s="1"/>
  <c r="GF809" i="2"/>
  <c r="GM136" i="2"/>
  <c r="GI136" i="2"/>
  <c r="GK157" i="2"/>
  <c r="GM157" i="2"/>
  <c r="GK265" i="2"/>
  <c r="GO265" i="2" s="1"/>
  <c r="GG265" i="2"/>
  <c r="GK286" i="2"/>
  <c r="GG286" i="2"/>
  <c r="GL320" i="2"/>
  <c r="GH320" i="2"/>
  <c r="GL341" i="2"/>
  <c r="GH341" i="2"/>
  <c r="GG370" i="2"/>
  <c r="GM370" i="2"/>
  <c r="GK398" i="2"/>
  <c r="GG398" i="2"/>
  <c r="GF433" i="2"/>
  <c r="GL433" i="2"/>
  <c r="GM558" i="2"/>
  <c r="GG558" i="2"/>
  <c r="GJ620" i="2"/>
  <c r="GF620" i="2"/>
  <c r="GH620" i="2"/>
  <c r="GF637" i="2"/>
  <c r="GJ637" i="2"/>
  <c r="GH637" i="2"/>
  <c r="GL709" i="2"/>
  <c r="GH709" i="2"/>
  <c r="GF709" i="2"/>
  <c r="GL719" i="2"/>
  <c r="GH719" i="2"/>
  <c r="GF719" i="2"/>
  <c r="GL689" i="2"/>
  <c r="GN689" i="2" s="1"/>
  <c r="GH689" i="2"/>
  <c r="GF689" i="2"/>
  <c r="GH82" i="2"/>
  <c r="GH102" i="2"/>
  <c r="GM102" i="2"/>
  <c r="GJ112" i="2"/>
  <c r="GN112" i="2" s="1"/>
  <c r="GJ121" i="2"/>
  <c r="GG136" i="2"/>
  <c r="GL136" i="2"/>
  <c r="GJ152" i="2"/>
  <c r="GI157" i="2"/>
  <c r="GH171" i="2"/>
  <c r="GG195" i="2"/>
  <c r="GH200" i="2"/>
  <c r="GK209" i="2"/>
  <c r="GK214" i="2"/>
  <c r="GO214" i="2" s="1"/>
  <c r="GJ249" i="2"/>
  <c r="GJ286" i="2"/>
  <c r="GF297" i="2"/>
  <c r="GF320" i="2"/>
  <c r="GF325" i="2"/>
  <c r="GF341" i="2"/>
  <c r="GG346" i="2"/>
  <c r="GK385" i="2"/>
  <c r="GO385" i="2" s="1"/>
  <c r="GF398" i="2"/>
  <c r="GG420" i="2"/>
  <c r="GJ433" i="2"/>
  <c r="GM452" i="2"/>
  <c r="GH465" i="2"/>
  <c r="GH506" i="2"/>
  <c r="GH549" i="2"/>
  <c r="GJ631" i="2"/>
  <c r="GL637" i="2"/>
  <c r="GJ665" i="2"/>
  <c r="GJ709" i="2"/>
  <c r="GN709" i="2" s="1"/>
  <c r="GJ726" i="2"/>
  <c r="GJ765" i="2"/>
  <c r="GN765" i="2" s="1"/>
  <c r="GL178" i="2"/>
  <c r="GH178" i="2"/>
  <c r="GL241" i="2"/>
  <c r="GH241" i="2"/>
  <c r="GF403" i="2"/>
  <c r="GH403" i="2"/>
  <c r="GJ403" i="2"/>
  <c r="GJ577" i="2"/>
  <c r="GF577" i="2"/>
  <c r="GH577" i="2"/>
  <c r="GL674" i="2"/>
  <c r="GH674" i="2"/>
  <c r="GF674" i="2"/>
  <c r="GL776" i="2"/>
  <c r="GH776" i="2"/>
  <c r="GF776" i="2"/>
  <c r="GK82" i="2"/>
  <c r="GG82" i="2"/>
  <c r="GL265" i="2"/>
  <c r="GH265" i="2"/>
  <c r="GK325" i="2"/>
  <c r="GG325" i="2"/>
  <c r="GJ370" i="2"/>
  <c r="GF370" i="2"/>
  <c r="GL370" i="2"/>
  <c r="GH370" i="2"/>
  <c r="GK459" i="2"/>
  <c r="GG459" i="2"/>
  <c r="GM459" i="2"/>
  <c r="GG495" i="2"/>
  <c r="GI495" i="2"/>
  <c r="GK631" i="2"/>
  <c r="GG631" i="2"/>
  <c r="GI631" i="2"/>
  <c r="GK765" i="2"/>
  <c r="GG765" i="2"/>
  <c r="GM765" i="2"/>
  <c r="GI82" i="2"/>
  <c r="GF121" i="2"/>
  <c r="GH136" i="2"/>
  <c r="GI325" i="2"/>
  <c r="GM346" i="2"/>
  <c r="GH398" i="2"/>
  <c r="GL403" i="2"/>
  <c r="GK495" i="2"/>
  <c r="GO495" i="2" s="1"/>
  <c r="GO577" i="2"/>
  <c r="GI653" i="2"/>
  <c r="GM178" i="2"/>
  <c r="GO178" i="2" s="1"/>
  <c r="GI178" i="2"/>
  <c r="GK241" i="2"/>
  <c r="GO241" i="2" s="1"/>
  <c r="GG241" i="2"/>
  <c r="GH310" i="2"/>
  <c r="GJ310" i="2"/>
  <c r="GM506" i="2"/>
  <c r="GI506" i="2"/>
  <c r="GK506" i="2"/>
  <c r="GK595" i="2"/>
  <c r="GG595" i="2"/>
  <c r="GM595" i="2"/>
  <c r="GK726" i="2"/>
  <c r="GG726" i="2"/>
  <c r="GM726" i="2"/>
  <c r="GL799" i="2"/>
  <c r="GH799" i="2"/>
  <c r="GJ799" i="2"/>
  <c r="GL214" i="2"/>
  <c r="GH214" i="2"/>
  <c r="GI293" i="2"/>
  <c r="GK293" i="2"/>
  <c r="GI356" i="2"/>
  <c r="GK356" i="2"/>
  <c r="GH420" i="2"/>
  <c r="GJ420" i="2"/>
  <c r="GN420" i="2" s="1"/>
  <c r="GL476" i="2"/>
  <c r="GF476" i="2"/>
  <c r="GH476" i="2"/>
  <c r="GM570" i="2"/>
  <c r="GO570" i="2" s="1"/>
  <c r="GG570" i="2"/>
  <c r="GL653" i="2"/>
  <c r="GH653" i="2"/>
  <c r="GF653" i="2"/>
  <c r="GL121" i="2"/>
  <c r="GG152" i="2"/>
  <c r="GK195" i="2"/>
  <c r="GG214" i="2"/>
  <c r="GG293" i="2"/>
  <c r="GF310" i="2"/>
  <c r="GJ325" i="2"/>
  <c r="GM377" i="2"/>
  <c r="GJ459" i="2"/>
  <c r="GL577" i="2"/>
  <c r="GJ653" i="2"/>
  <c r="GJ674" i="2"/>
  <c r="GJ776" i="2"/>
  <c r="GF799" i="2"/>
  <c r="GJ167" i="2"/>
  <c r="GL167" i="2"/>
  <c r="GL209" i="2"/>
  <c r="GH209" i="2"/>
  <c r="GJ385" i="2"/>
  <c r="GF385" i="2"/>
  <c r="GL385" i="2"/>
  <c r="GH385" i="2"/>
  <c r="GJ585" i="2"/>
  <c r="GF585" i="2"/>
  <c r="GL585" i="2"/>
  <c r="GH585" i="2"/>
  <c r="GL680" i="2"/>
  <c r="GN680" i="2" s="1"/>
  <c r="GH680" i="2"/>
  <c r="GF680" i="2"/>
  <c r="GH782" i="2"/>
  <c r="GJ782" i="2"/>
  <c r="GF782" i="2"/>
  <c r="GL273" i="2"/>
  <c r="GN273" i="2" s="1"/>
  <c r="GH273" i="2"/>
  <c r="GK341" i="2"/>
  <c r="GG341" i="2"/>
  <c r="GJ377" i="2"/>
  <c r="GN377" i="2" s="1"/>
  <c r="GF377" i="2"/>
  <c r="GK483" i="2"/>
  <c r="GO483" i="2" s="1"/>
  <c r="GG483" i="2"/>
  <c r="GI483" i="2"/>
  <c r="GK620" i="2"/>
  <c r="GG620" i="2"/>
  <c r="GM620" i="2"/>
  <c r="GK709" i="2"/>
  <c r="GG709" i="2"/>
  <c r="GM709" i="2"/>
  <c r="GK689" i="2"/>
  <c r="GG689" i="2"/>
  <c r="GM689" i="2"/>
  <c r="GI74" i="2"/>
  <c r="GF82" i="2"/>
  <c r="GI91" i="2"/>
  <c r="GF102" i="2"/>
  <c r="GM106" i="2"/>
  <c r="GO106" i="2" s="1"/>
  <c r="GK136" i="2"/>
  <c r="GG157" i="2"/>
  <c r="GF171" i="2"/>
  <c r="GJ178" i="2"/>
  <c r="GF195" i="2"/>
  <c r="GF200" i="2"/>
  <c r="GJ209" i="2"/>
  <c r="GJ214" i="2"/>
  <c r="GI241" i="2"/>
  <c r="GI249" i="2"/>
  <c r="GI265" i="2"/>
  <c r="GI273" i="2"/>
  <c r="GI286" i="2"/>
  <c r="GM293" i="2"/>
  <c r="GL310" i="2"/>
  <c r="GM320" i="2"/>
  <c r="GM325" i="2"/>
  <c r="GM341" i="2"/>
  <c r="GL356" i="2"/>
  <c r="GG377" i="2"/>
  <c r="GI385" i="2"/>
  <c r="GM398" i="2"/>
  <c r="GF420" i="2"/>
  <c r="GH433" i="2"/>
  <c r="GL452" i="2"/>
  <c r="GF465" i="2"/>
  <c r="GI476" i="2"/>
  <c r="GL483" i="2"/>
  <c r="GN483" i="2" s="1"/>
  <c r="GG506" i="2"/>
  <c r="GG549" i="2"/>
  <c r="GI570" i="2"/>
  <c r="GL595" i="2"/>
  <c r="GI665" i="2"/>
  <c r="GI680" i="2"/>
  <c r="GI709" i="2"/>
  <c r="GI726" i="2"/>
  <c r="GI765" i="2"/>
  <c r="GL782" i="2"/>
  <c r="GM799" i="2"/>
  <c r="GM585" i="2"/>
  <c r="GM637" i="2"/>
  <c r="GD62" i="2"/>
  <c r="GE63" i="2"/>
  <c r="GD64" i="2"/>
  <c r="GE65" i="2"/>
  <c r="GE61" i="2"/>
  <c r="GD60" i="2"/>
  <c r="GD53" i="2"/>
  <c r="GD22" i="2"/>
  <c r="GE23" i="2"/>
  <c r="GE21" i="2"/>
  <c r="GD20" i="2"/>
  <c r="GD15" i="2"/>
  <c r="GE16" i="2"/>
  <c r="GE14" i="2"/>
  <c r="GE33" i="2"/>
  <c r="GD34" i="2"/>
  <c r="GE35" i="2"/>
  <c r="GD32" i="2"/>
  <c r="GE31" i="2"/>
  <c r="GE39" i="2"/>
  <c r="GE43" i="2"/>
  <c r="GD42" i="2"/>
  <c r="GE41" i="2"/>
  <c r="GD40" i="2"/>
  <c r="GN459" i="2" l="1"/>
  <c r="GO209" i="2"/>
  <c r="GO136" i="2"/>
  <c r="GO82" i="2"/>
  <c r="GN286" i="2"/>
  <c r="GO286" i="2"/>
  <c r="GO249" i="2"/>
  <c r="GO420" i="2"/>
  <c r="GN320" i="2"/>
  <c r="GO558" i="2"/>
  <c r="GO631" i="2"/>
  <c r="GN665" i="2"/>
  <c r="GO709" i="2"/>
  <c r="GN776" i="2"/>
  <c r="GO356" i="2"/>
  <c r="GO765" i="2"/>
  <c r="GO459" i="2"/>
  <c r="GN370" i="2"/>
  <c r="GN265" i="2"/>
  <c r="GN726" i="2"/>
  <c r="GN631" i="2"/>
  <c r="GN620" i="2"/>
  <c r="GO370" i="2"/>
  <c r="GO665" i="2"/>
  <c r="GO320" i="2"/>
  <c r="GN529" i="2"/>
  <c r="GO476" i="2"/>
  <c r="GN595" i="2"/>
  <c r="GN325" i="2"/>
  <c r="GN719" i="2"/>
  <c r="GN341" i="2"/>
  <c r="GO157" i="2"/>
  <c r="GN195" i="2"/>
  <c r="GN185" i="2"/>
  <c r="GO674" i="2"/>
  <c r="GN452" i="2"/>
  <c r="GN750" i="2"/>
  <c r="GN241" i="2"/>
  <c r="GN653" i="2"/>
  <c r="GN476" i="2"/>
  <c r="GN433" i="2"/>
  <c r="GN121" i="2"/>
  <c r="GO653" i="2"/>
  <c r="GO398" i="2"/>
  <c r="GN403" i="2"/>
  <c r="GN637" i="2"/>
  <c r="GN209" i="2"/>
  <c r="GO620" i="2"/>
  <c r="GO195" i="2"/>
  <c r="GN799" i="2"/>
  <c r="GO595" i="2"/>
  <c r="GN152" i="2"/>
  <c r="GK17" i="2"/>
  <c r="GM17" i="2"/>
  <c r="GG17" i="2"/>
  <c r="GI17" i="2"/>
  <c r="GL66" i="2"/>
  <c r="GF66" i="2"/>
  <c r="GJ66" i="2"/>
  <c r="GH66" i="2"/>
  <c r="GO799" i="2"/>
  <c r="GO452" i="2"/>
  <c r="GN297" i="2"/>
  <c r="GL44" i="2"/>
  <c r="GH44" i="2"/>
  <c r="GF44" i="2"/>
  <c r="GJ44" i="2"/>
  <c r="GI44" i="2"/>
  <c r="GM44" i="2"/>
  <c r="GG44" i="2"/>
  <c r="GK44" i="2"/>
  <c r="GK36" i="2"/>
  <c r="GM36" i="2"/>
  <c r="GG36" i="2"/>
  <c r="GI36" i="2"/>
  <c r="GL24" i="2"/>
  <c r="GH24" i="2"/>
  <c r="GF24" i="2"/>
  <c r="GJ24" i="2"/>
  <c r="GJ54" i="2"/>
  <c r="GF54" i="2"/>
  <c r="GL54" i="2"/>
  <c r="GH54" i="2"/>
  <c r="GN214" i="2"/>
  <c r="GN178" i="2"/>
  <c r="GO341" i="2"/>
  <c r="GN782" i="2"/>
  <c r="GN585" i="2"/>
  <c r="GN385" i="2"/>
  <c r="GN167" i="2"/>
  <c r="GN674" i="2"/>
  <c r="GN577" i="2"/>
  <c r="GN249" i="2"/>
  <c r="GO750" i="2"/>
  <c r="GO433" i="2"/>
  <c r="GN356" i="2"/>
  <c r="GO220" i="2"/>
  <c r="GN136" i="2"/>
  <c r="GN200" i="2"/>
  <c r="GO346" i="2"/>
  <c r="GN506" i="2"/>
  <c r="GL36" i="2"/>
  <c r="GH36" i="2"/>
  <c r="GF36" i="2"/>
  <c r="GJ36" i="2"/>
  <c r="GI24" i="2"/>
  <c r="GG24" i="2"/>
  <c r="GK24" i="2"/>
  <c r="GM24" i="2"/>
  <c r="GO377" i="2"/>
  <c r="GK66" i="2"/>
  <c r="GG66" i="2"/>
  <c r="GM66" i="2"/>
  <c r="GI66" i="2"/>
  <c r="GO293" i="2"/>
  <c r="GN310" i="2"/>
  <c r="GO689" i="2"/>
  <c r="GO726" i="2"/>
  <c r="GO506" i="2"/>
  <c r="GO325" i="2"/>
  <c r="GO680" i="2"/>
  <c r="GO529" i="2"/>
  <c r="GN499" i="2"/>
  <c r="GN171" i="2"/>
  <c r="GN549" i="2"/>
  <c r="GO549" i="2"/>
  <c r="GO776" i="2"/>
  <c r="GO719" i="2"/>
  <c r="GO566" i="2"/>
  <c r="GN398" i="2"/>
  <c r="GO102" i="2"/>
  <c r="EU711" i="2"/>
  <c r="EU775" i="2"/>
  <c r="EU787" i="2"/>
  <c r="ET788" i="2"/>
  <c r="EU793" i="2"/>
  <c r="ET794" i="2"/>
  <c r="EU795" i="2"/>
  <c r="ET796" i="2"/>
  <c r="EU797" i="2"/>
  <c r="ET798" i="2"/>
  <c r="ET808" i="2"/>
  <c r="EX809" i="2" s="1"/>
  <c r="EU807" i="2"/>
  <c r="ET802" i="2"/>
  <c r="EZ803" i="2" s="1"/>
  <c r="EU801" i="2"/>
  <c r="ET792" i="2"/>
  <c r="EU791" i="2"/>
  <c r="ET786" i="2"/>
  <c r="EU785" i="2"/>
  <c r="ET781" i="2"/>
  <c r="FB782" i="2" s="1"/>
  <c r="EU780" i="2"/>
  <c r="ET774" i="2"/>
  <c r="EZ776" i="2" s="1"/>
  <c r="EU773" i="2"/>
  <c r="ET760" i="2"/>
  <c r="EU761" i="2"/>
  <c r="ET762" i="2"/>
  <c r="EU763" i="2"/>
  <c r="ET764" i="2"/>
  <c r="ET768" i="2"/>
  <c r="ET752" i="2"/>
  <c r="FB753" i="2" s="1"/>
  <c r="EU759" i="2"/>
  <c r="ET758" i="2"/>
  <c r="ET756" i="2"/>
  <c r="EU717" i="2"/>
  <c r="ET718" i="2"/>
  <c r="EU724" i="2"/>
  <c r="ET725" i="2"/>
  <c r="EU735" i="2"/>
  <c r="ET736" i="2"/>
  <c r="EU737" i="2"/>
  <c r="ET738" i="2"/>
  <c r="EU739" i="2"/>
  <c r="ET740" i="2"/>
  <c r="EU741" i="2"/>
  <c r="ET742" i="2"/>
  <c r="EU743" i="2"/>
  <c r="ET744" i="2"/>
  <c r="EU745" i="2"/>
  <c r="ET746" i="2"/>
  <c r="EU747" i="2"/>
  <c r="ET748" i="2"/>
  <c r="EU749" i="2"/>
  <c r="ET734" i="2"/>
  <c r="EU733" i="2"/>
  <c r="ET723" i="2"/>
  <c r="EU722" i="2"/>
  <c r="ET716" i="2"/>
  <c r="EU715" i="2"/>
  <c r="EW719" i="2" s="1"/>
  <c r="ET700" i="2"/>
  <c r="EU701" i="2"/>
  <c r="ET702" i="2"/>
  <c r="EU703" i="2"/>
  <c r="ET704" i="2"/>
  <c r="EU705" i="2"/>
  <c r="ET706" i="2"/>
  <c r="EU707" i="2"/>
  <c r="ET708" i="2"/>
  <c r="EU699" i="2"/>
  <c r="ET698" i="2"/>
  <c r="ET693" i="2"/>
  <c r="ET688" i="2"/>
  <c r="EU687" i="2"/>
  <c r="ET686" i="2"/>
  <c r="EU683" i="2"/>
  <c r="FC684" i="2" s="1"/>
  <c r="EU679" i="2"/>
  <c r="ET678" i="2"/>
  <c r="EX680" i="2" s="1"/>
  <c r="EU677" i="2"/>
  <c r="EU670" i="2"/>
  <c r="ET671" i="2"/>
  <c r="EU672" i="2"/>
  <c r="ET673" i="2"/>
  <c r="ET669" i="2"/>
  <c r="EU668" i="2"/>
  <c r="EU664" i="2"/>
  <c r="ET663" i="2"/>
  <c r="EU662" i="2"/>
  <c r="ET658" i="2"/>
  <c r="ET655" i="2"/>
  <c r="ET642" i="2"/>
  <c r="EU643" i="2"/>
  <c r="ET644" i="2"/>
  <c r="EU645" i="2"/>
  <c r="ET646" i="2"/>
  <c r="EU647" i="2"/>
  <c r="ET648" i="2"/>
  <c r="EU649" i="2"/>
  <c r="ET650" i="2"/>
  <c r="EU651" i="2"/>
  <c r="ET652" i="2"/>
  <c r="EU641" i="2"/>
  <c r="ET640" i="2"/>
  <c r="ET635" i="2"/>
  <c r="EU636" i="2"/>
  <c r="EU634" i="2"/>
  <c r="ET633" i="2"/>
  <c r="ET625" i="2"/>
  <c r="EU626" i="2"/>
  <c r="ET627" i="2"/>
  <c r="EU628" i="2"/>
  <c r="ET629" i="2"/>
  <c r="EU630" i="2"/>
  <c r="EU624" i="2"/>
  <c r="ET623" i="2"/>
  <c r="ET611" i="2"/>
  <c r="EU612" i="2"/>
  <c r="ET613" i="2"/>
  <c r="EU614" i="2"/>
  <c r="ET615" i="2"/>
  <c r="EU616" i="2"/>
  <c r="ET617" i="2"/>
  <c r="EU618" i="2"/>
  <c r="ET619" i="2"/>
  <c r="EU610" i="2"/>
  <c r="ET609" i="2"/>
  <c r="EU606" i="2"/>
  <c r="EU602" i="2"/>
  <c r="FC603" i="2" s="1"/>
  <c r="EU598" i="2"/>
  <c r="EU594" i="2"/>
  <c r="ET593" i="2"/>
  <c r="EU592" i="2"/>
  <c r="ET589" i="2"/>
  <c r="EU588" i="2"/>
  <c r="EW590" i="2" s="1"/>
  <c r="EU583" i="2"/>
  <c r="ET584" i="2"/>
  <c r="ET582" i="2"/>
  <c r="EU581" i="2"/>
  <c r="EU575" i="2"/>
  <c r="ET576" i="2"/>
  <c r="ET574" i="2"/>
  <c r="EU573" i="2"/>
  <c r="EU569" i="2"/>
  <c r="ET568" i="2"/>
  <c r="EU565" i="2"/>
  <c r="ET564" i="2"/>
  <c r="ET561" i="2"/>
  <c r="EU557" i="2"/>
  <c r="EW558" i="2" s="1"/>
  <c r="ET556" i="2"/>
  <c r="ET552" i="2"/>
  <c r="ET545" i="2"/>
  <c r="EU546" i="2"/>
  <c r="ET547" i="2"/>
  <c r="EU548" i="2"/>
  <c r="EU544" i="2"/>
  <c r="ET543" i="2"/>
  <c r="EU540" i="2"/>
  <c r="EU531" i="2"/>
  <c r="FC532" i="2" s="1"/>
  <c r="EU514" i="2"/>
  <c r="ET515" i="2"/>
  <c r="EU516" i="2"/>
  <c r="ET517" i="2"/>
  <c r="EU518" i="2"/>
  <c r="ET519" i="2"/>
  <c r="EU520" i="2"/>
  <c r="ET521" i="2"/>
  <c r="EU522" i="2"/>
  <c r="ET523" i="2"/>
  <c r="EU524" i="2"/>
  <c r="ET525" i="2"/>
  <c r="EU526" i="2"/>
  <c r="ET527" i="2"/>
  <c r="EU528" i="2"/>
  <c r="ET513" i="2"/>
  <c r="EU512" i="2"/>
  <c r="EU508" i="2"/>
  <c r="EU504" i="2"/>
  <c r="ET505" i="2"/>
  <c r="ET503" i="2"/>
  <c r="EU502" i="2"/>
  <c r="ET498" i="2"/>
  <c r="EU497" i="2"/>
  <c r="EW499" i="2" s="1"/>
  <c r="EU494" i="2"/>
  <c r="ET493" i="2"/>
  <c r="ET488" i="2"/>
  <c r="EU487" i="2"/>
  <c r="EW489" i="2" s="1"/>
  <c r="ET486" i="2"/>
  <c r="ET481" i="2"/>
  <c r="EU482" i="2"/>
  <c r="EU480" i="2"/>
  <c r="ET479" i="2"/>
  <c r="ET473" i="2"/>
  <c r="EU474" i="2"/>
  <c r="ET475" i="2"/>
  <c r="EU472" i="2"/>
  <c r="ET471" i="2"/>
  <c r="ET467" i="2"/>
  <c r="ET464" i="2"/>
  <c r="EU463" i="2"/>
  <c r="ET462" i="2"/>
  <c r="ET456" i="2"/>
  <c r="EU457" i="2"/>
  <c r="ET458" i="2"/>
  <c r="EU455" i="2"/>
  <c r="ET454" i="2"/>
  <c r="EU450" i="2"/>
  <c r="ET451" i="2"/>
  <c r="ET449" i="2"/>
  <c r="EU448" i="2"/>
  <c r="EU444" i="2"/>
  <c r="FC445" i="2" s="1"/>
  <c r="EU441" i="2"/>
  <c r="EU436" i="2"/>
  <c r="FC437" i="2" s="1"/>
  <c r="ET426" i="2"/>
  <c r="EU427" i="2"/>
  <c r="ET428" i="2"/>
  <c r="EU429" i="2"/>
  <c r="ET430" i="2"/>
  <c r="EU431" i="2"/>
  <c r="ET432" i="2"/>
  <c r="EU425" i="2"/>
  <c r="ET424" i="2"/>
  <c r="ET418" i="2"/>
  <c r="EU419" i="2"/>
  <c r="EU417" i="2"/>
  <c r="ET416" i="2"/>
  <c r="ET412" i="2"/>
  <c r="FB413" i="2" s="1"/>
  <c r="ET408" i="2"/>
  <c r="FB409" i="2" s="1"/>
  <c r="ET405" i="2"/>
  <c r="FB406" i="2" s="1"/>
  <c r="ET402" i="2"/>
  <c r="EU401" i="2"/>
  <c r="FA403" i="2" s="1"/>
  <c r="ET392" i="2"/>
  <c r="EU393" i="2"/>
  <c r="ET394" i="2"/>
  <c r="EU395" i="2"/>
  <c r="ET396" i="2"/>
  <c r="EU397" i="2"/>
  <c r="EU391" i="2"/>
  <c r="ET390" i="2"/>
  <c r="EU383" i="2"/>
  <c r="ET384" i="2"/>
  <c r="ET382" i="2"/>
  <c r="EU381" i="2"/>
  <c r="ET374" i="2"/>
  <c r="EU375" i="2"/>
  <c r="ET376" i="2"/>
  <c r="EU373" i="2"/>
  <c r="ET372" i="2"/>
  <c r="ET369" i="2"/>
  <c r="EU368" i="2"/>
  <c r="ET367" i="2"/>
  <c r="ET361" i="2"/>
  <c r="ET354" i="2"/>
  <c r="EU355" i="2"/>
  <c r="EU353" i="2"/>
  <c r="ET352" i="2"/>
  <c r="EU345" i="2"/>
  <c r="FA346" i="2" s="1"/>
  <c r="ET344" i="2"/>
  <c r="ET333" i="2"/>
  <c r="EU334" i="2"/>
  <c r="ET335" i="2"/>
  <c r="EU336" i="2"/>
  <c r="ET337" i="2"/>
  <c r="EU338" i="2"/>
  <c r="ET339" i="2"/>
  <c r="EU340" i="2"/>
  <c r="EU332" i="2"/>
  <c r="ET331" i="2"/>
  <c r="ET327" i="2"/>
  <c r="FB328" i="2" s="1"/>
  <c r="ET324" i="2"/>
  <c r="EU323" i="2"/>
  <c r="ET322" i="2"/>
  <c r="ET315" i="2"/>
  <c r="EU316" i="2"/>
  <c r="ET317" i="2"/>
  <c r="EU318" i="2"/>
  <c r="ET319" i="2"/>
  <c r="EU314" i="2"/>
  <c r="ET313" i="2"/>
  <c r="ET309" i="2"/>
  <c r="EU308" i="2"/>
  <c r="FA310" i="2" s="1"/>
  <c r="EU302" i="2"/>
  <c r="EU299" i="2"/>
  <c r="FA300" i="2" s="1"/>
  <c r="ET296" i="2"/>
  <c r="EU295" i="2"/>
  <c r="FA297" i="2" s="1"/>
  <c r="EU292" i="2"/>
  <c r="ET291" i="2"/>
  <c r="FB293" i="2" s="1"/>
  <c r="ET288" i="2"/>
  <c r="ET280" i="2"/>
  <c r="EU281" i="2"/>
  <c r="ET282" i="2"/>
  <c r="EU283" i="2"/>
  <c r="ET284" i="2"/>
  <c r="EU285" i="2"/>
  <c r="EU279" i="2"/>
  <c r="ET278" i="2"/>
  <c r="ET275" i="2"/>
  <c r="FB276" i="2" s="1"/>
  <c r="ET270" i="2"/>
  <c r="EU271" i="2"/>
  <c r="ET272" i="2"/>
  <c r="EU269" i="2"/>
  <c r="ET268" i="2"/>
  <c r="ET257" i="2"/>
  <c r="EU258" i="2"/>
  <c r="ET259" i="2"/>
  <c r="EU260" i="2"/>
  <c r="ET261" i="2"/>
  <c r="EU262" i="2"/>
  <c r="ET263" i="2"/>
  <c r="EU264" i="2"/>
  <c r="EU256" i="2"/>
  <c r="ET255" i="2"/>
  <c r="EU251" i="2"/>
  <c r="FA252" i="2" s="1"/>
  <c r="EU246" i="2"/>
  <c r="ET247" i="2"/>
  <c r="EU248" i="2"/>
  <c r="ET245" i="2"/>
  <c r="EU244" i="2"/>
  <c r="EU236" i="2"/>
  <c r="ET237" i="2"/>
  <c r="EU238" i="2"/>
  <c r="ET239" i="2"/>
  <c r="EU240" i="2"/>
  <c r="ET235" i="2"/>
  <c r="EU234" i="2"/>
  <c r="ET228" i="2"/>
  <c r="EU227" i="2"/>
  <c r="FA229" i="2" s="1"/>
  <c r="ET223" i="2"/>
  <c r="EU219" i="2"/>
  <c r="FA220" i="2" s="1"/>
  <c r="ET218" i="2"/>
  <c r="ET213" i="2"/>
  <c r="EU212" i="2"/>
  <c r="ET211" i="2"/>
  <c r="EU204" i="2"/>
  <c r="ET205" i="2"/>
  <c r="EU206" i="2"/>
  <c r="ET207" i="2"/>
  <c r="EU208" i="2"/>
  <c r="ET203" i="2"/>
  <c r="EU202" i="2"/>
  <c r="ET199" i="2"/>
  <c r="FB200" i="2" s="1"/>
  <c r="EU198" i="2"/>
  <c r="EU190" i="2"/>
  <c r="ET191" i="2"/>
  <c r="EU192" i="2"/>
  <c r="ET193" i="2"/>
  <c r="EU194" i="2"/>
  <c r="ET189" i="2"/>
  <c r="EU188" i="2"/>
  <c r="ET184" i="2"/>
  <c r="EU183" i="2"/>
  <c r="FA185" i="2" s="1"/>
  <c r="EU180" i="2"/>
  <c r="EU176" i="2"/>
  <c r="ET177" i="2"/>
  <c r="ET175" i="2"/>
  <c r="EU174" i="2"/>
  <c r="ET170" i="2"/>
  <c r="FB171" i="2" s="1"/>
  <c r="EU169" i="2"/>
  <c r="ET166" i="2"/>
  <c r="FB167" i="2" s="1"/>
  <c r="EU165" i="2"/>
  <c r="ET162" i="2"/>
  <c r="ET159" i="2"/>
  <c r="EU156" i="2"/>
  <c r="ET155" i="2"/>
  <c r="ET141" i="2"/>
  <c r="EU142" i="2"/>
  <c r="ET143" i="2"/>
  <c r="EU144" i="2"/>
  <c r="ET145" i="2"/>
  <c r="EU146" i="2"/>
  <c r="ET147" i="2"/>
  <c r="EU148" i="2"/>
  <c r="ET149" i="2"/>
  <c r="EU150" i="2"/>
  <c r="ET151" i="2"/>
  <c r="EU140" i="2"/>
  <c r="ET139" i="2"/>
  <c r="ET135" i="2"/>
  <c r="EU134" i="2"/>
  <c r="ET133" i="2"/>
  <c r="ET130" i="2"/>
  <c r="EU126" i="2"/>
  <c r="EU123" i="2"/>
  <c r="EU116" i="2"/>
  <c r="ET117" i="2"/>
  <c r="EU118" i="2"/>
  <c r="ET119" i="2"/>
  <c r="EU120" i="2"/>
  <c r="ET115" i="2"/>
  <c r="EU114" i="2"/>
  <c r="ET111" i="2"/>
  <c r="FB112" i="2" s="1"/>
  <c r="EU110" i="2"/>
  <c r="EU105" i="2"/>
  <c r="ET104" i="2"/>
  <c r="ET100" i="2"/>
  <c r="EU101" i="2"/>
  <c r="EU99" i="2"/>
  <c r="ET98" i="2"/>
  <c r="EU94" i="2"/>
  <c r="ET93" i="2"/>
  <c r="ET89" i="2"/>
  <c r="EU90" i="2"/>
  <c r="EU88" i="2"/>
  <c r="ET87" i="2"/>
  <c r="EU86" i="2"/>
  <c r="ET85" i="2"/>
  <c r="ET80" i="2"/>
  <c r="EU81" i="2"/>
  <c r="EU79" i="2"/>
  <c r="ET78" i="2"/>
  <c r="EU71" i="2"/>
  <c r="ET72" i="2"/>
  <c r="EU73" i="2"/>
  <c r="ET70" i="2"/>
  <c r="EU69" i="2"/>
  <c r="EU61" i="2"/>
  <c r="ET62" i="2"/>
  <c r="EU63" i="2"/>
  <c r="ET64" i="2"/>
  <c r="EU65" i="2"/>
  <c r="ET60" i="2"/>
  <c r="EU59" i="2"/>
  <c r="ET53" i="2"/>
  <c r="EV54" i="2" s="1"/>
  <c r="EU52" i="2"/>
  <c r="EU8" i="2"/>
  <c r="EU6" i="2"/>
  <c r="ET48" i="2"/>
  <c r="EU23" i="2"/>
  <c r="ET22" i="2"/>
  <c r="EU21" i="2"/>
  <c r="ET20" i="2"/>
  <c r="EU19" i="2"/>
  <c r="EU14" i="2"/>
  <c r="ET15" i="2"/>
  <c r="EU16" i="2"/>
  <c r="EU12" i="2"/>
  <c r="ET13" i="2"/>
  <c r="EU35" i="2"/>
  <c r="ET34" i="2"/>
  <c r="EU33" i="2"/>
  <c r="ET32" i="2"/>
  <c r="EU31" i="2"/>
  <c r="ET30" i="2"/>
  <c r="ET40" i="2"/>
  <c r="EU41" i="2"/>
  <c r="ET42" i="2"/>
  <c r="EU43" i="2"/>
  <c r="EU39" i="2"/>
  <c r="ET38" i="2"/>
  <c r="EW152" i="2" l="1"/>
  <c r="GO66" i="2"/>
  <c r="GO44" i="2"/>
  <c r="GN66" i="2"/>
  <c r="GO24" i="2"/>
  <c r="GN54" i="2"/>
  <c r="GO36" i="2"/>
  <c r="GN24" i="2"/>
  <c r="GN44" i="2"/>
  <c r="EW74" i="2"/>
  <c r="GN36" i="2"/>
  <c r="GO17" i="2"/>
  <c r="EX157" i="2"/>
  <c r="EV157" i="2"/>
  <c r="EZ325" i="2"/>
  <c r="EV325" i="2"/>
  <c r="FB325" i="2"/>
  <c r="EX325" i="2"/>
  <c r="EX48" i="2"/>
  <c r="EV48" i="2"/>
  <c r="EZ48" i="2"/>
  <c r="FB48" i="2"/>
  <c r="FA95" i="2"/>
  <c r="FC95" i="2"/>
  <c r="EY124" i="2"/>
  <c r="EW124" i="2"/>
  <c r="FC124" i="2"/>
  <c r="FA124" i="2"/>
  <c r="FC136" i="2"/>
  <c r="EY136" i="2"/>
  <c r="FA136" i="2"/>
  <c r="EW136" i="2"/>
  <c r="FA157" i="2"/>
  <c r="EW157" i="2"/>
  <c r="EY157" i="2"/>
  <c r="FC325" i="2"/>
  <c r="EY325" i="2"/>
  <c r="FA325" i="2"/>
  <c r="EW325" i="2"/>
  <c r="EW6" i="2"/>
  <c r="FA6" i="2"/>
  <c r="FC6" i="2"/>
  <c r="EY6" i="2"/>
  <c r="EX106" i="2"/>
  <c r="EV106" i="2"/>
  <c r="FB106" i="2"/>
  <c r="EW121" i="2"/>
  <c r="EY121" i="2"/>
  <c r="EX160" i="2"/>
  <c r="EV160" i="2"/>
  <c r="FB160" i="2"/>
  <c r="EZ160" i="2"/>
  <c r="EZ136" i="2"/>
  <c r="EV136" i="2"/>
  <c r="EX136" i="2"/>
  <c r="FB136" i="2"/>
  <c r="EW8" i="2"/>
  <c r="FC8" i="2"/>
  <c r="FA8" i="2"/>
  <c r="EY8" i="2"/>
  <c r="FA106" i="2"/>
  <c r="EW106" i="2"/>
  <c r="EV121" i="2"/>
  <c r="FB131" i="2"/>
  <c r="EV131" i="2"/>
  <c r="EZ131" i="2"/>
  <c r="EX131" i="2"/>
  <c r="EV152" i="2"/>
  <c r="EX163" i="2"/>
  <c r="FB163" i="2"/>
  <c r="EV163" i="2"/>
  <c r="EZ163" i="2"/>
  <c r="EY195" i="2"/>
  <c r="EW241" i="2"/>
  <c r="EX249" i="2"/>
  <c r="EW273" i="2"/>
  <c r="EW433" i="2"/>
  <c r="EX465" i="2"/>
  <c r="EX476" i="2"/>
  <c r="FC509" i="2"/>
  <c r="EY509" i="2"/>
  <c r="EW595" i="2"/>
  <c r="FC665" i="2"/>
  <c r="EW750" i="2"/>
  <c r="EY711" i="2"/>
  <c r="FC711" i="2"/>
  <c r="EW711" i="2"/>
  <c r="FA711" i="2"/>
  <c r="FC66" i="2"/>
  <c r="FA121" i="2"/>
  <c r="EV36" i="2"/>
  <c r="EV24" i="2"/>
  <c r="FB209" i="2"/>
  <c r="FB320" i="2"/>
  <c r="FB370" i="2"/>
  <c r="FA653" i="2"/>
  <c r="FA709" i="2"/>
  <c r="EX54" i="2"/>
  <c r="EY74" i="2"/>
  <c r="EX152" i="2"/>
  <c r="EV167" i="2"/>
  <c r="EV112" i="2"/>
  <c r="EV171" i="2"/>
  <c r="EV200" i="2"/>
  <c r="EV276" i="2"/>
  <c r="EZ276" i="2"/>
  <c r="EV293" i="2"/>
  <c r="EV328" i="2"/>
  <c r="EZ328" i="2"/>
  <c r="EV406" i="2"/>
  <c r="EZ406" i="2"/>
  <c r="EY489" i="2"/>
  <c r="EY558" i="2"/>
  <c r="EY665" i="2"/>
  <c r="FB82" i="2"/>
  <c r="FC91" i="2"/>
  <c r="FB102" i="2"/>
  <c r="FB178" i="2"/>
  <c r="EW356" i="2"/>
  <c r="EZ54" i="2"/>
  <c r="FA74" i="2"/>
  <c r="EZ152" i="2"/>
  <c r="EX167" i="2"/>
  <c r="EX112" i="2"/>
  <c r="EX171" i="2"/>
  <c r="EX200" i="2"/>
  <c r="EX293" i="2"/>
  <c r="EW437" i="2"/>
  <c r="FA437" i="2"/>
  <c r="EW445" i="2"/>
  <c r="FA445" i="2"/>
  <c r="FC489" i="2"/>
  <c r="EW509" i="2"/>
  <c r="FA509" i="2"/>
  <c r="EW532" i="2"/>
  <c r="FA532" i="2"/>
  <c r="FC558" i="2"/>
  <c r="EW603" i="2"/>
  <c r="FA603" i="2"/>
  <c r="EW684" i="2"/>
  <c r="FA684" i="2"/>
  <c r="EX209" i="2"/>
  <c r="EX320" i="2"/>
  <c r="FB66" i="2"/>
  <c r="FB121" i="2"/>
  <c r="FB214" i="2"/>
  <c r="EW665" i="2"/>
  <c r="FB54" i="2"/>
  <c r="FC74" i="2"/>
  <c r="FB152" i="2"/>
  <c r="EZ167" i="2"/>
  <c r="EZ112" i="2"/>
  <c r="EZ171" i="2"/>
  <c r="EZ200" i="2"/>
  <c r="EX276" i="2"/>
  <c r="EZ293" i="2"/>
  <c r="EX328" i="2"/>
  <c r="EX406" i="2"/>
  <c r="EY499" i="2"/>
  <c r="EY590" i="2"/>
  <c r="EZ680" i="2"/>
  <c r="EW653" i="2"/>
  <c r="EW44" i="2"/>
  <c r="FC17" i="2"/>
  <c r="EW24" i="2"/>
  <c r="EW420" i="2"/>
  <c r="EX549" i="2"/>
  <c r="EW585" i="2"/>
  <c r="EX789" i="2"/>
  <c r="EY437" i="2"/>
  <c r="EY445" i="2"/>
  <c r="FC499" i="2"/>
  <c r="EY532" i="2"/>
  <c r="FC590" i="2"/>
  <c r="EY603" i="2"/>
  <c r="EV680" i="2"/>
  <c r="EY684" i="2"/>
  <c r="EW709" i="2"/>
  <c r="FA54" i="2"/>
  <c r="EW54" i="2"/>
  <c r="FC54" i="2"/>
  <c r="EY54" i="2"/>
  <c r="EZ95" i="2"/>
  <c r="EV95" i="2"/>
  <c r="FB95" i="2"/>
  <c r="EX95" i="2"/>
  <c r="FA112" i="2"/>
  <c r="EW112" i="2"/>
  <c r="FC112" i="2"/>
  <c r="EY112" i="2"/>
  <c r="FA152" i="2"/>
  <c r="FC152" i="2"/>
  <c r="EY152" i="2"/>
  <c r="EZ157" i="2"/>
  <c r="FB157" i="2"/>
  <c r="FA167" i="2"/>
  <c r="EW167" i="2"/>
  <c r="FC167" i="2"/>
  <c r="EY167" i="2"/>
  <c r="FC178" i="2"/>
  <c r="EY178" i="2"/>
  <c r="FA178" i="2"/>
  <c r="EW178" i="2"/>
  <c r="FA181" i="2"/>
  <c r="EW181" i="2"/>
  <c r="FC181" i="2"/>
  <c r="EY181" i="2"/>
  <c r="FB195" i="2"/>
  <c r="EX195" i="2"/>
  <c r="EZ195" i="2"/>
  <c r="EV195" i="2"/>
  <c r="FC209" i="2"/>
  <c r="EY209" i="2"/>
  <c r="FA209" i="2"/>
  <c r="EW209" i="2"/>
  <c r="FA214" i="2"/>
  <c r="EW214" i="2"/>
  <c r="FC214" i="2"/>
  <c r="EY214" i="2"/>
  <c r="EZ224" i="2"/>
  <c r="EV224" i="2"/>
  <c r="FB224" i="2"/>
  <c r="EX224" i="2"/>
  <c r="FB241" i="2"/>
  <c r="EX241" i="2"/>
  <c r="EZ241" i="2"/>
  <c r="EV241" i="2"/>
  <c r="FB265" i="2"/>
  <c r="EX265" i="2"/>
  <c r="EZ265" i="2"/>
  <c r="EV265" i="2"/>
  <c r="EW265" i="2"/>
  <c r="FB286" i="2"/>
  <c r="EX286" i="2"/>
  <c r="EZ286" i="2"/>
  <c r="EV286" i="2"/>
  <c r="EZ289" i="2"/>
  <c r="EV289" i="2"/>
  <c r="FB289" i="2"/>
  <c r="EX289" i="2"/>
  <c r="EZ297" i="2"/>
  <c r="EV297" i="2"/>
  <c r="FB297" i="2"/>
  <c r="EX297" i="2"/>
  <c r="EZ310" i="2"/>
  <c r="EV310" i="2"/>
  <c r="FB310" i="2"/>
  <c r="EX310" i="2"/>
  <c r="FB341" i="2"/>
  <c r="EX341" i="2"/>
  <c r="EZ341" i="2"/>
  <c r="EV341" i="2"/>
  <c r="EW341" i="2"/>
  <c r="FB356" i="2"/>
  <c r="EX356" i="2"/>
  <c r="EZ356" i="2"/>
  <c r="EV356" i="2"/>
  <c r="EZ362" i="2"/>
  <c r="EV362" i="2"/>
  <c r="FB362" i="2"/>
  <c r="EX362" i="2"/>
  <c r="EZ377" i="2"/>
  <c r="EV377" i="2"/>
  <c r="FB377" i="2"/>
  <c r="EX377" i="2"/>
  <c r="EZ409" i="2"/>
  <c r="EV409" i="2"/>
  <c r="EX409" i="2"/>
  <c r="FC442" i="2"/>
  <c r="EY442" i="2"/>
  <c r="FA442" i="2"/>
  <c r="EW442" i="2"/>
  <c r="FC465" i="2"/>
  <c r="EY465" i="2"/>
  <c r="FA465" i="2"/>
  <c r="EW465" i="2"/>
  <c r="FC476" i="2"/>
  <c r="EY476" i="2"/>
  <c r="FA476" i="2"/>
  <c r="EW476" i="2"/>
  <c r="EZ483" i="2"/>
  <c r="EV483" i="2"/>
  <c r="FB483" i="2"/>
  <c r="EX483" i="2"/>
  <c r="EZ489" i="2"/>
  <c r="EV489" i="2"/>
  <c r="FB489" i="2"/>
  <c r="EX489" i="2"/>
  <c r="EW495" i="2"/>
  <c r="FC495" i="2"/>
  <c r="FA495" i="2"/>
  <c r="EY495" i="2"/>
  <c r="EZ506" i="2"/>
  <c r="EV506" i="2"/>
  <c r="FB506" i="2"/>
  <c r="EX506" i="2"/>
  <c r="EY529" i="2"/>
  <c r="FC529" i="2"/>
  <c r="FA529" i="2"/>
  <c r="EW529" i="2"/>
  <c r="FC549" i="2"/>
  <c r="EY549" i="2"/>
  <c r="FA549" i="2"/>
  <c r="EW549" i="2"/>
  <c r="EZ562" i="2"/>
  <c r="EV562" i="2"/>
  <c r="FB562" i="2"/>
  <c r="EX562" i="2"/>
  <c r="EW570" i="2"/>
  <c r="FC570" i="2"/>
  <c r="FA570" i="2"/>
  <c r="EY570" i="2"/>
  <c r="FC607" i="2"/>
  <c r="EY607" i="2"/>
  <c r="FA607" i="2"/>
  <c r="EW607" i="2"/>
  <c r="FB631" i="2"/>
  <c r="EX631" i="2"/>
  <c r="EZ631" i="2"/>
  <c r="EV631" i="2"/>
  <c r="EZ637" i="2"/>
  <c r="EV637" i="2"/>
  <c r="FB637" i="2"/>
  <c r="EX637" i="2"/>
  <c r="FB653" i="2"/>
  <c r="EX653" i="2"/>
  <c r="EZ653" i="2"/>
  <c r="EV653" i="2"/>
  <c r="EZ665" i="2"/>
  <c r="EV665" i="2"/>
  <c r="FB665" i="2"/>
  <c r="EX665" i="2"/>
  <c r="FA680" i="2"/>
  <c r="EW680" i="2"/>
  <c r="FC680" i="2"/>
  <c r="EY680" i="2"/>
  <c r="EX689" i="2"/>
  <c r="EV689" i="2"/>
  <c r="FB689" i="2"/>
  <c r="EZ689" i="2"/>
  <c r="FB709" i="2"/>
  <c r="EX709" i="2"/>
  <c r="EZ709" i="2"/>
  <c r="EV709" i="2"/>
  <c r="FB719" i="2"/>
  <c r="EX719" i="2"/>
  <c r="EZ719" i="2"/>
  <c r="EV719" i="2"/>
  <c r="FB750" i="2"/>
  <c r="EX750" i="2"/>
  <c r="EZ750" i="2"/>
  <c r="EV750" i="2"/>
  <c r="EV769" i="2"/>
  <c r="EZ769" i="2"/>
  <c r="FB769" i="2"/>
  <c r="EX769" i="2"/>
  <c r="FC782" i="2"/>
  <c r="FA782" i="2"/>
  <c r="EY782" i="2"/>
  <c r="EW782" i="2"/>
  <c r="EY799" i="2"/>
  <c r="FC799" i="2"/>
  <c r="FA799" i="2"/>
  <c r="EW799" i="2"/>
  <c r="EW809" i="2"/>
  <c r="FC809" i="2"/>
  <c r="FA809" i="2"/>
  <c r="EY809" i="2"/>
  <c r="EW17" i="2"/>
  <c r="EY24" i="2"/>
  <c r="EW66" i="2"/>
  <c r="EV82" i="2"/>
  <c r="EW91" i="2"/>
  <c r="EV102" i="2"/>
  <c r="FA356" i="2"/>
  <c r="FA631" i="2"/>
  <c r="EY17" i="2"/>
  <c r="FA24" i="2"/>
  <c r="EY66" i="2"/>
  <c r="EX82" i="2"/>
  <c r="EY91" i="2"/>
  <c r="EX102" i="2"/>
  <c r="FC36" i="2"/>
  <c r="FB74" i="2"/>
  <c r="EX74" i="2"/>
  <c r="EV74" i="2"/>
  <c r="EZ74" i="2"/>
  <c r="FB91" i="2"/>
  <c r="EX91" i="2"/>
  <c r="EV91" i="2"/>
  <c r="EZ91" i="2"/>
  <c r="EZ106" i="2"/>
  <c r="FC121" i="2"/>
  <c r="FC127" i="2"/>
  <c r="EY127" i="2"/>
  <c r="EW127" i="2"/>
  <c r="FA127" i="2"/>
  <c r="FA171" i="2"/>
  <c r="EW171" i="2"/>
  <c r="FC171" i="2"/>
  <c r="EY171" i="2"/>
  <c r="EZ185" i="2"/>
  <c r="EV185" i="2"/>
  <c r="FB185" i="2"/>
  <c r="EX185" i="2"/>
  <c r="FA200" i="2"/>
  <c r="EW200" i="2"/>
  <c r="FC200" i="2"/>
  <c r="EY200" i="2"/>
  <c r="EZ220" i="2"/>
  <c r="EV220" i="2"/>
  <c r="FB220" i="2"/>
  <c r="EX220" i="2"/>
  <c r="EZ229" i="2"/>
  <c r="EV229" i="2"/>
  <c r="FB229" i="2"/>
  <c r="EX229" i="2"/>
  <c r="FC249" i="2"/>
  <c r="EY249" i="2"/>
  <c r="FA249" i="2"/>
  <c r="EW249" i="2"/>
  <c r="FB273" i="2"/>
  <c r="EX273" i="2"/>
  <c r="EZ273" i="2"/>
  <c r="EV273" i="2"/>
  <c r="EW286" i="2"/>
  <c r="FA293" i="2"/>
  <c r="EW293" i="2"/>
  <c r="FC293" i="2"/>
  <c r="EY293" i="2"/>
  <c r="FA303" i="2"/>
  <c r="EW303" i="2"/>
  <c r="FC303" i="2"/>
  <c r="EY303" i="2"/>
  <c r="FC320" i="2"/>
  <c r="EY320" i="2"/>
  <c r="FA320" i="2"/>
  <c r="EW320" i="2"/>
  <c r="EZ346" i="2"/>
  <c r="EV346" i="2"/>
  <c r="FB346" i="2"/>
  <c r="EX346" i="2"/>
  <c r="FA370" i="2"/>
  <c r="EW370" i="2"/>
  <c r="FC370" i="2"/>
  <c r="EY370" i="2"/>
  <c r="EZ385" i="2"/>
  <c r="EV385" i="2"/>
  <c r="FB385" i="2"/>
  <c r="EX385" i="2"/>
  <c r="EY398" i="2"/>
  <c r="FC398" i="2"/>
  <c r="FA398" i="2"/>
  <c r="EW398" i="2"/>
  <c r="EZ403" i="2"/>
  <c r="EV403" i="2"/>
  <c r="FB403" i="2"/>
  <c r="EX403" i="2"/>
  <c r="FB420" i="2"/>
  <c r="EX420" i="2"/>
  <c r="EZ420" i="2"/>
  <c r="EV420" i="2"/>
  <c r="FB433" i="2"/>
  <c r="EX433" i="2"/>
  <c r="EZ433" i="2"/>
  <c r="EV433" i="2"/>
  <c r="EY452" i="2"/>
  <c r="FC452" i="2"/>
  <c r="FA452" i="2"/>
  <c r="EW452" i="2"/>
  <c r="EZ459" i="2"/>
  <c r="EV459" i="2"/>
  <c r="FB459" i="2"/>
  <c r="EX459" i="2"/>
  <c r="EZ468" i="2"/>
  <c r="EV468" i="2"/>
  <c r="FB468" i="2"/>
  <c r="EX468" i="2"/>
  <c r="EZ499" i="2"/>
  <c r="EV499" i="2"/>
  <c r="FB499" i="2"/>
  <c r="EX499" i="2"/>
  <c r="FC541" i="2"/>
  <c r="EY541" i="2"/>
  <c r="FA541" i="2"/>
  <c r="EW541" i="2"/>
  <c r="EZ558" i="2"/>
  <c r="EV558" i="2"/>
  <c r="FB558" i="2"/>
  <c r="EX558" i="2"/>
  <c r="EW566" i="2"/>
  <c r="FC566" i="2"/>
  <c r="FA566" i="2"/>
  <c r="EY566" i="2"/>
  <c r="EZ577" i="2"/>
  <c r="EV577" i="2"/>
  <c r="FB577" i="2"/>
  <c r="EX577" i="2"/>
  <c r="FB585" i="2"/>
  <c r="EX585" i="2"/>
  <c r="EZ585" i="2"/>
  <c r="EV585" i="2"/>
  <c r="FB595" i="2"/>
  <c r="EX595" i="2"/>
  <c r="EZ595" i="2"/>
  <c r="EV595" i="2"/>
  <c r="EZ590" i="2"/>
  <c r="EV590" i="2"/>
  <c r="FB590" i="2"/>
  <c r="EX590" i="2"/>
  <c r="FC599" i="2"/>
  <c r="EY599" i="2"/>
  <c r="FA599" i="2"/>
  <c r="EW599" i="2"/>
  <c r="EY620" i="2"/>
  <c r="FC620" i="2"/>
  <c r="FA620" i="2"/>
  <c r="EW620" i="2"/>
  <c r="EW631" i="2"/>
  <c r="EZ659" i="2"/>
  <c r="EV659" i="2"/>
  <c r="FB659" i="2"/>
  <c r="EX659" i="2"/>
  <c r="FC674" i="2"/>
  <c r="EY674" i="2"/>
  <c r="FA674" i="2"/>
  <c r="EW674" i="2"/>
  <c r="EX674" i="2"/>
  <c r="EZ726" i="2"/>
  <c r="EV726" i="2"/>
  <c r="FB726" i="2"/>
  <c r="EX726" i="2"/>
  <c r="EY765" i="2"/>
  <c r="FC765" i="2"/>
  <c r="FA765" i="2"/>
  <c r="EW765" i="2"/>
  <c r="FA776" i="2"/>
  <c r="EW776" i="2"/>
  <c r="EY776" i="2"/>
  <c r="FC776" i="2"/>
  <c r="EY789" i="2"/>
  <c r="EW789" i="2"/>
  <c r="FA789" i="2"/>
  <c r="FC789" i="2"/>
  <c r="FA803" i="2"/>
  <c r="EW803" i="2"/>
  <c r="EY803" i="2"/>
  <c r="FC803" i="2"/>
  <c r="FA17" i="2"/>
  <c r="FC24" i="2"/>
  <c r="FA66" i="2"/>
  <c r="EZ82" i="2"/>
  <c r="FA91" i="2"/>
  <c r="EZ102" i="2"/>
  <c r="FB17" i="2"/>
  <c r="FA82" i="2"/>
  <c r="FA102" i="2"/>
  <c r="FB44" i="2"/>
  <c r="FC195" i="2"/>
  <c r="EW195" i="2"/>
  <c r="EY241" i="2"/>
  <c r="FC241" i="2"/>
  <c r="EZ249" i="2"/>
  <c r="EV249" i="2"/>
  <c r="EY273" i="2"/>
  <c r="FC273" i="2"/>
  <c r="EY420" i="2"/>
  <c r="FC420" i="2"/>
  <c r="EY433" i="2"/>
  <c r="FC433" i="2"/>
  <c r="FB452" i="2"/>
  <c r="EX452" i="2"/>
  <c r="EZ452" i="2"/>
  <c r="EV452" i="2"/>
  <c r="FC459" i="2"/>
  <c r="EY459" i="2"/>
  <c r="FA459" i="2"/>
  <c r="EW459" i="2"/>
  <c r="EZ465" i="2"/>
  <c r="EV465" i="2"/>
  <c r="EZ476" i="2"/>
  <c r="EV476" i="2"/>
  <c r="EZ495" i="2"/>
  <c r="EV495" i="2"/>
  <c r="FB495" i="2"/>
  <c r="EX495" i="2"/>
  <c r="FC506" i="2"/>
  <c r="EY506" i="2"/>
  <c r="FA506" i="2"/>
  <c r="EW506" i="2"/>
  <c r="EZ549" i="2"/>
  <c r="EV549" i="2"/>
  <c r="EZ570" i="2"/>
  <c r="EV570" i="2"/>
  <c r="FB570" i="2"/>
  <c r="EX570" i="2"/>
  <c r="EY595" i="2"/>
  <c r="FC595" i="2"/>
  <c r="EZ674" i="2"/>
  <c r="EV674" i="2"/>
  <c r="EZ694" i="2"/>
  <c r="EV694" i="2"/>
  <c r="FB694" i="2"/>
  <c r="EX694" i="2"/>
  <c r="EY719" i="2"/>
  <c r="FC719" i="2"/>
  <c r="EY750" i="2"/>
  <c r="FC750" i="2"/>
  <c r="EV753" i="2"/>
  <c r="EZ753" i="2"/>
  <c r="FB776" i="2"/>
  <c r="EV776" i="2"/>
  <c r="EV789" i="2"/>
  <c r="FB789" i="2"/>
  <c r="EZ789" i="2"/>
  <c r="EV803" i="2"/>
  <c r="FB803" i="2"/>
  <c r="EZ17" i="2"/>
  <c r="EV17" i="2"/>
  <c r="FB24" i="2"/>
  <c r="EX24" i="2"/>
  <c r="EZ66" i="2"/>
  <c r="EV66" i="2"/>
  <c r="EY82" i="2"/>
  <c r="FC82" i="2"/>
  <c r="EY102" i="2"/>
  <c r="FC102" i="2"/>
  <c r="EZ121" i="2"/>
  <c r="FC157" i="2"/>
  <c r="EY106" i="2"/>
  <c r="FC106" i="2"/>
  <c r="EY95" i="2"/>
  <c r="EY185" i="2"/>
  <c r="FC185" i="2"/>
  <c r="EZ214" i="2"/>
  <c r="EV214" i="2"/>
  <c r="EY220" i="2"/>
  <c r="FC220" i="2"/>
  <c r="EY229" i="2"/>
  <c r="FC229" i="2"/>
  <c r="EY252" i="2"/>
  <c r="FC252" i="2"/>
  <c r="EY297" i="2"/>
  <c r="FC297" i="2"/>
  <c r="EY300" i="2"/>
  <c r="FC300" i="2"/>
  <c r="EY310" i="2"/>
  <c r="FC310" i="2"/>
  <c r="EY346" i="2"/>
  <c r="FC346" i="2"/>
  <c r="EZ370" i="2"/>
  <c r="EV370" i="2"/>
  <c r="EY403" i="2"/>
  <c r="FC403" i="2"/>
  <c r="FA489" i="2"/>
  <c r="FA499" i="2"/>
  <c r="FA558" i="2"/>
  <c r="FA590" i="2"/>
  <c r="FA665" i="2"/>
  <c r="FB680" i="2"/>
  <c r="EX803" i="2"/>
  <c r="FB249" i="2"/>
  <c r="FA273" i="2"/>
  <c r="FA420" i="2"/>
  <c r="FB465" i="2"/>
  <c r="FA595" i="2"/>
  <c r="EV178" i="2"/>
  <c r="EX178" i="2"/>
  <c r="EZ209" i="2"/>
  <c r="EV209" i="2"/>
  <c r="EY265" i="2"/>
  <c r="FC265" i="2"/>
  <c r="EY286" i="2"/>
  <c r="FC286" i="2"/>
  <c r="EZ320" i="2"/>
  <c r="EV320" i="2"/>
  <c r="EY341" i="2"/>
  <c r="FC341" i="2"/>
  <c r="EY356" i="2"/>
  <c r="FC356" i="2"/>
  <c r="FC377" i="2"/>
  <c r="EY377" i="2"/>
  <c r="FA377" i="2"/>
  <c r="EW377" i="2"/>
  <c r="FC385" i="2"/>
  <c r="EY385" i="2"/>
  <c r="FA385" i="2"/>
  <c r="EW385" i="2"/>
  <c r="FB398" i="2"/>
  <c r="EX398" i="2"/>
  <c r="EZ398" i="2"/>
  <c r="EV398" i="2"/>
  <c r="EZ413" i="2"/>
  <c r="EV413" i="2"/>
  <c r="EX413" i="2"/>
  <c r="FC483" i="2"/>
  <c r="EY483" i="2"/>
  <c r="FA483" i="2"/>
  <c r="EW483" i="2"/>
  <c r="FB529" i="2"/>
  <c r="EX529" i="2"/>
  <c r="EZ529" i="2"/>
  <c r="EV529" i="2"/>
  <c r="EZ553" i="2"/>
  <c r="EV553" i="2"/>
  <c r="FB553" i="2"/>
  <c r="EX553" i="2"/>
  <c r="EZ566" i="2"/>
  <c r="EV566" i="2"/>
  <c r="FB566" i="2"/>
  <c r="EX566" i="2"/>
  <c r="FC577" i="2"/>
  <c r="EY577" i="2"/>
  <c r="FA577" i="2"/>
  <c r="EW577" i="2"/>
  <c r="EY585" i="2"/>
  <c r="FC585" i="2"/>
  <c r="FB620" i="2"/>
  <c r="EX620" i="2"/>
  <c r="EZ620" i="2"/>
  <c r="EV620" i="2"/>
  <c r="EY631" i="2"/>
  <c r="FC631" i="2"/>
  <c r="FC637" i="2"/>
  <c r="EY637" i="2"/>
  <c r="FA637" i="2"/>
  <c r="EW637" i="2"/>
  <c r="EY653" i="2"/>
  <c r="FC653" i="2"/>
  <c r="EZ656" i="2"/>
  <c r="EV656" i="2"/>
  <c r="FB656" i="2"/>
  <c r="EX656" i="2"/>
  <c r="FA689" i="2"/>
  <c r="EW689" i="2"/>
  <c r="FC689" i="2"/>
  <c r="EY689" i="2"/>
  <c r="EY709" i="2"/>
  <c r="FC709" i="2"/>
  <c r="FC726" i="2"/>
  <c r="EY726" i="2"/>
  <c r="FA726" i="2"/>
  <c r="EW726" i="2"/>
  <c r="FB765" i="2"/>
  <c r="EX765" i="2"/>
  <c r="EZ765" i="2"/>
  <c r="EV765" i="2"/>
  <c r="EZ782" i="2"/>
  <c r="EV782" i="2"/>
  <c r="EX782" i="2"/>
  <c r="FB799" i="2"/>
  <c r="EX799" i="2"/>
  <c r="EZ799" i="2"/>
  <c r="EV799" i="2"/>
  <c r="FB809" i="2"/>
  <c r="EZ809" i="2"/>
  <c r="EV809" i="2"/>
  <c r="EX17" i="2"/>
  <c r="EZ24" i="2"/>
  <c r="EX66" i="2"/>
  <c r="EW82" i="2"/>
  <c r="EW102" i="2"/>
  <c r="EX121" i="2"/>
  <c r="EW95" i="2"/>
  <c r="EW185" i="2"/>
  <c r="EX214" i="2"/>
  <c r="EW220" i="2"/>
  <c r="EW229" i="2"/>
  <c r="EW252" i="2"/>
  <c r="EW297" i="2"/>
  <c r="EW300" i="2"/>
  <c r="EW310" i="2"/>
  <c r="EW346" i="2"/>
  <c r="EX370" i="2"/>
  <c r="EW403" i="2"/>
  <c r="EX753" i="2"/>
  <c r="EX776" i="2"/>
  <c r="EZ178" i="2"/>
  <c r="FA195" i="2"/>
  <c r="FA241" i="2"/>
  <c r="FA265" i="2"/>
  <c r="FA286" i="2"/>
  <c r="FA341" i="2"/>
  <c r="FA433" i="2"/>
  <c r="FB476" i="2"/>
  <c r="FB549" i="2"/>
  <c r="FA585" i="2"/>
  <c r="FB674" i="2"/>
  <c r="FA719" i="2"/>
  <c r="FA750" i="2"/>
  <c r="FB36" i="2"/>
  <c r="EX36" i="2"/>
  <c r="FC44" i="2"/>
  <c r="EZ36" i="2"/>
  <c r="EY44" i="2"/>
  <c r="FA44" i="2"/>
  <c r="EV44" i="2"/>
  <c r="EX44" i="2"/>
  <c r="EW36" i="2"/>
  <c r="FA36" i="2"/>
  <c r="EZ44" i="2"/>
  <c r="EY36" i="2"/>
  <c r="FR557" i="2"/>
  <c r="FZ558" i="2" s="1"/>
  <c r="BS502" i="2"/>
  <c r="FK590" i="2"/>
  <c r="FG433" i="2"/>
  <c r="FH433" i="2"/>
  <c r="FI433" i="2"/>
  <c r="FJ433" i="2"/>
  <c r="FK433" i="2"/>
  <c r="FL433" i="2"/>
  <c r="FM433" i="2"/>
  <c r="FN433" i="2"/>
  <c r="FQ324" i="2"/>
  <c r="FW325" i="2" s="1"/>
  <c r="FR323" i="2"/>
  <c r="FR316" i="2"/>
  <c r="FQ317" i="2"/>
  <c r="FR318" i="2"/>
  <c r="FQ319" i="2"/>
  <c r="FQ315" i="2"/>
  <c r="FR314" i="2"/>
  <c r="FJ293" i="2"/>
  <c r="FG171" i="2"/>
  <c r="FR105" i="2"/>
  <c r="FX106" i="2" s="1"/>
  <c r="FN106" i="2"/>
  <c r="FL106" i="2"/>
  <c r="FJ106" i="2"/>
  <c r="FH106" i="2"/>
  <c r="FG44" i="2"/>
  <c r="FN36" i="2"/>
  <c r="FM36" i="2"/>
  <c r="FL36" i="2"/>
  <c r="FK36" i="2"/>
  <c r="FJ36" i="2"/>
  <c r="FI36" i="2"/>
  <c r="FH36" i="2"/>
  <c r="FG36" i="2"/>
  <c r="FG810" i="2"/>
  <c r="FM809" i="2"/>
  <c r="FK809" i="2"/>
  <c r="FI809" i="2"/>
  <c r="FG809" i="2"/>
  <c r="FG789" i="2"/>
  <c r="FN799" i="2"/>
  <c r="FM799" i="2"/>
  <c r="FL799" i="2"/>
  <c r="FK799" i="2"/>
  <c r="FJ799" i="2"/>
  <c r="FI799" i="2"/>
  <c r="FH799" i="2"/>
  <c r="FG799" i="2"/>
  <c r="FN789" i="2"/>
  <c r="FM789" i="2"/>
  <c r="FL789" i="2"/>
  <c r="FK789" i="2"/>
  <c r="FJ789" i="2"/>
  <c r="FI789" i="2"/>
  <c r="FH789" i="2"/>
  <c r="FG782" i="2"/>
  <c r="FM782" i="2"/>
  <c r="FK782" i="2"/>
  <c r="FI782" i="2"/>
  <c r="FN776" i="2"/>
  <c r="FM776" i="2"/>
  <c r="FL776" i="2"/>
  <c r="FK776" i="2"/>
  <c r="FJ776" i="2"/>
  <c r="FI776" i="2"/>
  <c r="FH776" i="2"/>
  <c r="FG776" i="2"/>
  <c r="FN765" i="2"/>
  <c r="FM765" i="2"/>
  <c r="FL765" i="2"/>
  <c r="FJ765" i="2"/>
  <c r="FK765" i="2"/>
  <c r="FI765" i="2"/>
  <c r="FH765" i="2"/>
  <c r="FG765" i="2"/>
  <c r="FN750" i="2"/>
  <c r="FM750" i="2"/>
  <c r="FL750" i="2"/>
  <c r="FK750" i="2"/>
  <c r="FJ750" i="2"/>
  <c r="FI750" i="2"/>
  <c r="FH750" i="2"/>
  <c r="FG750" i="2"/>
  <c r="FN726" i="2"/>
  <c r="FM726" i="2"/>
  <c r="FL726" i="2"/>
  <c r="FK726" i="2"/>
  <c r="FJ726" i="2"/>
  <c r="FI726" i="2"/>
  <c r="FH726" i="2"/>
  <c r="FG726" i="2"/>
  <c r="FG719" i="2"/>
  <c r="FN719" i="2"/>
  <c r="FM719" i="2"/>
  <c r="FL719" i="2"/>
  <c r="FK719" i="2"/>
  <c r="FJ719" i="2"/>
  <c r="FI719" i="2"/>
  <c r="FH719" i="2"/>
  <c r="FG709" i="2"/>
  <c r="FN709" i="2"/>
  <c r="FM709" i="2"/>
  <c r="FL709" i="2"/>
  <c r="FK709" i="2"/>
  <c r="FJ709" i="2"/>
  <c r="FI709" i="2"/>
  <c r="FH709" i="2"/>
  <c r="FN689" i="2"/>
  <c r="FM689" i="2"/>
  <c r="FL689" i="2"/>
  <c r="FK689" i="2"/>
  <c r="FJ689" i="2"/>
  <c r="FI689" i="2"/>
  <c r="FH689" i="2"/>
  <c r="FG689" i="2"/>
  <c r="FG680" i="2"/>
  <c r="FN680" i="2"/>
  <c r="FM680" i="2"/>
  <c r="FL680" i="2"/>
  <c r="FK680" i="2"/>
  <c r="FJ680" i="2"/>
  <c r="FI680" i="2"/>
  <c r="FH680" i="2"/>
  <c r="FG674" i="2"/>
  <c r="FN674" i="2"/>
  <c r="FM674" i="2"/>
  <c r="FL674" i="2"/>
  <c r="FK674" i="2"/>
  <c r="FJ674" i="2"/>
  <c r="FI674" i="2"/>
  <c r="FH674" i="2"/>
  <c r="FG665" i="2"/>
  <c r="FN665" i="2"/>
  <c r="FM665" i="2"/>
  <c r="FL665" i="2"/>
  <c r="FK665" i="2"/>
  <c r="FJ665" i="2"/>
  <c r="FI665" i="2"/>
  <c r="FH665" i="2"/>
  <c r="FN653" i="2"/>
  <c r="FM653" i="2"/>
  <c r="FL653" i="2"/>
  <c r="FK653" i="2"/>
  <c r="FJ653" i="2"/>
  <c r="FI653" i="2"/>
  <c r="FH653" i="2"/>
  <c r="FG653" i="2"/>
  <c r="FG637" i="2"/>
  <c r="FN637" i="2"/>
  <c r="FM637" i="2"/>
  <c r="FL637" i="2"/>
  <c r="FK637" i="2"/>
  <c r="FJ637" i="2"/>
  <c r="FI637" i="2"/>
  <c r="FH637" i="2"/>
  <c r="FG631" i="2"/>
  <c r="FN631" i="2"/>
  <c r="FM631" i="2"/>
  <c r="FL631" i="2"/>
  <c r="FK631" i="2"/>
  <c r="FJ631" i="2"/>
  <c r="FI631" i="2"/>
  <c r="FH631" i="2"/>
  <c r="FN620" i="2"/>
  <c r="FM620" i="2"/>
  <c r="FL620" i="2"/>
  <c r="FK620" i="2"/>
  <c r="FJ620" i="2"/>
  <c r="FI620" i="2"/>
  <c r="FH620" i="2"/>
  <c r="FG620" i="2"/>
  <c r="FG595" i="2"/>
  <c r="FN595" i="2"/>
  <c r="FM595" i="2"/>
  <c r="FL595" i="2"/>
  <c r="FK595" i="2"/>
  <c r="FJ595" i="2"/>
  <c r="FI595" i="2"/>
  <c r="FH595" i="2"/>
  <c r="FM590" i="2"/>
  <c r="FJ590" i="2"/>
  <c r="FI590" i="2"/>
  <c r="FG590" i="2"/>
  <c r="FG585" i="2"/>
  <c r="FN585" i="2"/>
  <c r="FM585" i="2"/>
  <c r="FL585" i="2"/>
  <c r="FK585" i="2"/>
  <c r="FJ585" i="2"/>
  <c r="FI585" i="2"/>
  <c r="FH585" i="2"/>
  <c r="FN570" i="2"/>
  <c r="FL570" i="2"/>
  <c r="FJ570" i="2"/>
  <c r="FH570" i="2"/>
  <c r="FG577" i="2"/>
  <c r="FN577" i="2"/>
  <c r="FM577" i="2"/>
  <c r="FL577" i="2"/>
  <c r="FK577" i="2"/>
  <c r="FJ577" i="2"/>
  <c r="FI577" i="2"/>
  <c r="FH577" i="2"/>
  <c r="FN566" i="2"/>
  <c r="FL566" i="2"/>
  <c r="FJ566" i="2"/>
  <c r="FH566" i="2"/>
  <c r="FN558" i="2"/>
  <c r="FL558" i="2"/>
  <c r="FJ558" i="2"/>
  <c r="FH558" i="2"/>
  <c r="FN549" i="2"/>
  <c r="FM549" i="2"/>
  <c r="FL549" i="2"/>
  <c r="FK549" i="2"/>
  <c r="FJ549" i="2"/>
  <c r="FI549" i="2"/>
  <c r="FH549" i="2"/>
  <c r="FG549" i="2"/>
  <c r="FN529" i="2"/>
  <c r="FM529" i="2"/>
  <c r="FL529" i="2"/>
  <c r="FK529" i="2"/>
  <c r="FJ529" i="2"/>
  <c r="FI529" i="2"/>
  <c r="FH529" i="2"/>
  <c r="FG529" i="2"/>
  <c r="FG506" i="2"/>
  <c r="FN506" i="2"/>
  <c r="FM506" i="2"/>
  <c r="FL506" i="2"/>
  <c r="FK506" i="2"/>
  <c r="FJ506" i="2"/>
  <c r="FI506" i="2"/>
  <c r="FH506" i="2"/>
  <c r="FG499" i="2"/>
  <c r="FM499" i="2"/>
  <c r="FK499" i="2"/>
  <c r="FI499" i="2"/>
  <c r="FN495" i="2"/>
  <c r="FL495" i="2"/>
  <c r="FJ495" i="2"/>
  <c r="FH495" i="2"/>
  <c r="FF487" i="2"/>
  <c r="FN483" i="2"/>
  <c r="FM483" i="2"/>
  <c r="FL483" i="2"/>
  <c r="FK483" i="2"/>
  <c r="FJ483" i="2"/>
  <c r="FI483" i="2"/>
  <c r="FH483" i="2"/>
  <c r="FG483" i="2"/>
  <c r="FG476" i="2"/>
  <c r="FN476" i="2"/>
  <c r="FM476" i="2"/>
  <c r="FL476" i="2"/>
  <c r="FK476" i="2"/>
  <c r="FJ476" i="2"/>
  <c r="FI476" i="2"/>
  <c r="FH476" i="2"/>
  <c r="FN465" i="2"/>
  <c r="FM465" i="2"/>
  <c r="FL465" i="2"/>
  <c r="FK465" i="2"/>
  <c r="FJ465" i="2"/>
  <c r="FI465" i="2"/>
  <c r="FH465" i="2"/>
  <c r="FG465" i="2"/>
  <c r="FG459" i="2"/>
  <c r="FG452" i="2"/>
  <c r="FN459" i="2"/>
  <c r="FM459" i="2"/>
  <c r="FL459" i="2"/>
  <c r="FK459" i="2"/>
  <c r="FJ459" i="2"/>
  <c r="FI459" i="2"/>
  <c r="FH459" i="2"/>
  <c r="FN452" i="2"/>
  <c r="FM452" i="2"/>
  <c r="FL452" i="2"/>
  <c r="FK452" i="2"/>
  <c r="FJ452" i="2"/>
  <c r="FI452" i="2"/>
  <c r="FH452" i="2"/>
  <c r="FG420" i="2"/>
  <c r="FN420" i="2"/>
  <c r="FM420" i="2"/>
  <c r="FL420" i="2"/>
  <c r="FK420" i="2"/>
  <c r="FJ420" i="2"/>
  <c r="FI420" i="2"/>
  <c r="FH420" i="2"/>
  <c r="FG403" i="2"/>
  <c r="FM403" i="2"/>
  <c r="FK403" i="2"/>
  <c r="FI403" i="2"/>
  <c r="FG398" i="2"/>
  <c r="FN398" i="2"/>
  <c r="FM398" i="2"/>
  <c r="FL398" i="2"/>
  <c r="FK398" i="2"/>
  <c r="FJ398" i="2"/>
  <c r="FI398" i="2"/>
  <c r="FH398" i="2"/>
  <c r="FG385" i="2"/>
  <c r="FN385" i="2"/>
  <c r="FM385" i="2"/>
  <c r="FL385" i="2"/>
  <c r="FK385" i="2"/>
  <c r="FJ385" i="2"/>
  <c r="FI385" i="2"/>
  <c r="FH385" i="2"/>
  <c r="FN377" i="2"/>
  <c r="FM377" i="2"/>
  <c r="FL377" i="2"/>
  <c r="FK377" i="2"/>
  <c r="FJ377" i="2"/>
  <c r="FI377" i="2"/>
  <c r="FH377" i="2"/>
  <c r="FG377" i="2"/>
  <c r="FN370" i="2"/>
  <c r="FM370" i="2"/>
  <c r="FL370" i="2"/>
  <c r="FK370" i="2"/>
  <c r="FJ370" i="2"/>
  <c r="FI370" i="2"/>
  <c r="FH370" i="2"/>
  <c r="FG370" i="2"/>
  <c r="FG356" i="2"/>
  <c r="FN356" i="2"/>
  <c r="FM356" i="2"/>
  <c r="FL356" i="2"/>
  <c r="FK356" i="2"/>
  <c r="FJ356" i="2"/>
  <c r="FI356" i="2"/>
  <c r="FH356" i="2"/>
  <c r="FN346" i="2"/>
  <c r="FL346" i="2"/>
  <c r="FJ346" i="2"/>
  <c r="FH346" i="2"/>
  <c r="FG341" i="2"/>
  <c r="FN341" i="2"/>
  <c r="FM341" i="2"/>
  <c r="FL341" i="2"/>
  <c r="FK341" i="2"/>
  <c r="FJ341" i="2"/>
  <c r="FI341" i="2"/>
  <c r="FH341" i="2"/>
  <c r="FG325" i="2"/>
  <c r="FN325" i="2"/>
  <c r="FM325" i="2"/>
  <c r="FL325" i="2"/>
  <c r="FK325" i="2"/>
  <c r="FJ325" i="2"/>
  <c r="FI325" i="2"/>
  <c r="FH325" i="2"/>
  <c r="FG320" i="2"/>
  <c r="FN320" i="2"/>
  <c r="FM320" i="2"/>
  <c r="FL320" i="2"/>
  <c r="FK320" i="2"/>
  <c r="FJ320" i="2"/>
  <c r="FI320" i="2"/>
  <c r="FH320" i="2"/>
  <c r="FM310" i="2"/>
  <c r="FK310" i="2"/>
  <c r="FI310" i="2"/>
  <c r="FG310" i="2"/>
  <c r="FM297" i="2"/>
  <c r="FK297" i="2"/>
  <c r="FI297" i="2"/>
  <c r="FG297" i="2"/>
  <c r="FN293" i="2"/>
  <c r="FL293" i="2"/>
  <c r="FH293" i="2"/>
  <c r="FN286" i="2"/>
  <c r="FM286" i="2"/>
  <c r="FL286" i="2"/>
  <c r="FK286" i="2"/>
  <c r="FJ286" i="2"/>
  <c r="FI286" i="2"/>
  <c r="FH286" i="2"/>
  <c r="FG286" i="2"/>
  <c r="FG273" i="2"/>
  <c r="FN273" i="2"/>
  <c r="FM273" i="2"/>
  <c r="FL273" i="2"/>
  <c r="FK273" i="2"/>
  <c r="FJ273" i="2"/>
  <c r="FI273" i="2"/>
  <c r="FH273" i="2"/>
  <c r="FN265" i="2"/>
  <c r="FM265" i="2"/>
  <c r="FL265" i="2"/>
  <c r="FK265" i="2"/>
  <c r="FH265" i="2"/>
  <c r="FG265" i="2"/>
  <c r="FJ265" i="2"/>
  <c r="FI265" i="2"/>
  <c r="FG249" i="2"/>
  <c r="FN249" i="2"/>
  <c r="FM249" i="2"/>
  <c r="FL249" i="2"/>
  <c r="FK249" i="2"/>
  <c r="FJ249" i="2"/>
  <c r="FI249" i="2"/>
  <c r="FH249" i="2"/>
  <c r="FG241" i="2"/>
  <c r="FN241" i="2"/>
  <c r="FM241" i="2"/>
  <c r="FL241" i="2"/>
  <c r="FK241" i="2"/>
  <c r="FJ241" i="2"/>
  <c r="FI241" i="2"/>
  <c r="FH241" i="2"/>
  <c r="FN220" i="2"/>
  <c r="FL220" i="2"/>
  <c r="FJ220" i="2"/>
  <c r="FH220" i="2"/>
  <c r="FG214" i="2"/>
  <c r="FN214" i="2"/>
  <c r="FM214" i="2"/>
  <c r="FL214" i="2"/>
  <c r="FK214" i="2"/>
  <c r="FJ214" i="2"/>
  <c r="FI214" i="2"/>
  <c r="FH214" i="2"/>
  <c r="FG209" i="2"/>
  <c r="FN209" i="2"/>
  <c r="FM209" i="2"/>
  <c r="FL209" i="2"/>
  <c r="FK209" i="2"/>
  <c r="FJ209" i="2"/>
  <c r="FI209" i="2"/>
  <c r="FH209" i="2"/>
  <c r="FG200" i="2"/>
  <c r="FM200" i="2"/>
  <c r="FK200" i="2"/>
  <c r="FI200" i="2"/>
  <c r="FN195" i="2"/>
  <c r="FM195" i="2"/>
  <c r="FL195" i="2"/>
  <c r="FK195" i="2"/>
  <c r="FJ195" i="2"/>
  <c r="FI195" i="2"/>
  <c r="FH195" i="2"/>
  <c r="FG195" i="2"/>
  <c r="FG185" i="2"/>
  <c r="FM185" i="2"/>
  <c r="FK185" i="2"/>
  <c r="FI185" i="2"/>
  <c r="FG178" i="2"/>
  <c r="FN178" i="2"/>
  <c r="FM178" i="2"/>
  <c r="FL178" i="2"/>
  <c r="FK178" i="2"/>
  <c r="FJ178" i="2"/>
  <c r="FI178" i="2"/>
  <c r="FH178" i="2"/>
  <c r="FM171" i="2"/>
  <c r="FK171" i="2"/>
  <c r="FI171" i="2"/>
  <c r="FM167" i="2"/>
  <c r="FK167" i="2"/>
  <c r="FI167" i="2"/>
  <c r="FG167" i="2"/>
  <c r="FG157" i="2"/>
  <c r="FI157" i="2"/>
  <c r="FK157" i="2"/>
  <c r="FM157" i="2"/>
  <c r="FN157" i="2"/>
  <c r="FL157" i="2"/>
  <c r="FJ157" i="2"/>
  <c r="FH157" i="2"/>
  <c r="FN152" i="2"/>
  <c r="FM152" i="2"/>
  <c r="FL152" i="2"/>
  <c r="FK152" i="2"/>
  <c r="FJ152" i="2"/>
  <c r="FI152" i="2"/>
  <c r="FH152" i="2"/>
  <c r="FG152" i="2"/>
  <c r="FG136" i="2"/>
  <c r="FN136" i="2"/>
  <c r="FM136" i="2"/>
  <c r="FL136" i="2"/>
  <c r="FK136" i="2"/>
  <c r="FJ136" i="2"/>
  <c r="FI136" i="2"/>
  <c r="FH136" i="2"/>
  <c r="FG121" i="2"/>
  <c r="FN121" i="2"/>
  <c r="FM121" i="2"/>
  <c r="FL121" i="2"/>
  <c r="FK121" i="2"/>
  <c r="FJ121" i="2"/>
  <c r="FI121" i="2"/>
  <c r="FH121" i="2"/>
  <c r="FN102" i="2"/>
  <c r="FM102" i="2"/>
  <c r="FL102" i="2"/>
  <c r="FK102" i="2"/>
  <c r="FJ102" i="2"/>
  <c r="FI102" i="2"/>
  <c r="FH102" i="2"/>
  <c r="FG102" i="2"/>
  <c r="FG91" i="2"/>
  <c r="FN91" i="2"/>
  <c r="FM91" i="2"/>
  <c r="FL91" i="2"/>
  <c r="FK91" i="2"/>
  <c r="FJ91" i="2"/>
  <c r="FI91" i="2"/>
  <c r="FH91" i="2"/>
  <c r="FG82" i="2"/>
  <c r="FN82" i="2"/>
  <c r="FM82" i="2"/>
  <c r="FL82" i="2"/>
  <c r="FK82" i="2"/>
  <c r="FJ82" i="2"/>
  <c r="FI82" i="2"/>
  <c r="FH82" i="2"/>
  <c r="FG74" i="2"/>
  <c r="FN44" i="2"/>
  <c r="FM44" i="2"/>
  <c r="FL44" i="2"/>
  <c r="FK44" i="2"/>
  <c r="FJ44" i="2"/>
  <c r="FI44" i="2"/>
  <c r="FH44" i="2"/>
  <c r="FN74" i="2"/>
  <c r="FM74" i="2"/>
  <c r="FL74" i="2"/>
  <c r="FK74" i="2"/>
  <c r="FJ74" i="2"/>
  <c r="FI74" i="2"/>
  <c r="FH74" i="2"/>
  <c r="FN66" i="2"/>
  <c r="FM66" i="2"/>
  <c r="FL66" i="2"/>
  <c r="FK66" i="2"/>
  <c r="FI66" i="2"/>
  <c r="FJ66" i="2"/>
  <c r="FH66" i="2"/>
  <c r="FG66" i="2"/>
  <c r="FG54" i="2"/>
  <c r="FM54" i="2"/>
  <c r="FK54" i="2"/>
  <c r="FI54" i="2"/>
  <c r="FN24" i="2"/>
  <c r="FM24" i="2"/>
  <c r="FL24" i="2"/>
  <c r="FK24" i="2"/>
  <c r="FJ24" i="2"/>
  <c r="FI24" i="2"/>
  <c r="FH24" i="2"/>
  <c r="FG24" i="2"/>
  <c r="FN17" i="2"/>
  <c r="FL17" i="2"/>
  <c r="FJ17" i="2"/>
  <c r="FH17" i="2"/>
  <c r="FE802" i="2"/>
  <c r="FQ794" i="2"/>
  <c r="FR795" i="2"/>
  <c r="FQ796" i="2"/>
  <c r="FR797" i="2"/>
  <c r="FQ798" i="2"/>
  <c r="FQ788" i="2"/>
  <c r="FR761" i="2"/>
  <c r="FQ762" i="2"/>
  <c r="FR763" i="2"/>
  <c r="FQ764" i="2"/>
  <c r="FQ736" i="2"/>
  <c r="FR737" i="2"/>
  <c r="FQ738" i="2"/>
  <c r="FR739" i="2"/>
  <c r="FQ740" i="2"/>
  <c r="FR741" i="2"/>
  <c r="FQ742" i="2"/>
  <c r="FR743" i="2"/>
  <c r="FQ744" i="2"/>
  <c r="FR745" i="2"/>
  <c r="FQ746" i="2"/>
  <c r="FR747" i="2"/>
  <c r="FQ748" i="2"/>
  <c r="FR749" i="2"/>
  <c r="FQ725" i="2"/>
  <c r="FQ718" i="2"/>
  <c r="FR701" i="2"/>
  <c r="FQ702" i="2"/>
  <c r="FR703" i="2"/>
  <c r="FQ704" i="2"/>
  <c r="FR705" i="2"/>
  <c r="FQ706" i="2"/>
  <c r="FR707" i="2"/>
  <c r="FQ708" i="2"/>
  <c r="FQ671" i="2"/>
  <c r="FR672" i="2"/>
  <c r="FQ673" i="2"/>
  <c r="FQ760" i="2"/>
  <c r="FR759" i="2"/>
  <c r="FQ700" i="2"/>
  <c r="FR699" i="2"/>
  <c r="FQ688" i="2"/>
  <c r="FR687" i="2"/>
  <c r="FQ808" i="2"/>
  <c r="FY809" i="2" s="1"/>
  <c r="FR793" i="2"/>
  <c r="FQ792" i="2"/>
  <c r="FR787" i="2"/>
  <c r="FQ786" i="2"/>
  <c r="FQ781" i="2"/>
  <c r="FR775" i="2"/>
  <c r="FV776" i="2" s="1"/>
  <c r="FQ774" i="2"/>
  <c r="FR735" i="2"/>
  <c r="FQ734" i="2"/>
  <c r="FR724" i="2"/>
  <c r="FZ726" i="2" s="1"/>
  <c r="FQ723" i="2"/>
  <c r="FR717" i="2"/>
  <c r="FV719" i="2" s="1"/>
  <c r="FQ716" i="2"/>
  <c r="FR679" i="2"/>
  <c r="FZ680" i="2" s="1"/>
  <c r="FQ678" i="2"/>
  <c r="FR670" i="2"/>
  <c r="FV674" i="2" s="1"/>
  <c r="FQ669" i="2"/>
  <c r="FR664" i="2"/>
  <c r="FZ665" i="2" s="1"/>
  <c r="FQ663" i="2"/>
  <c r="FR643" i="2"/>
  <c r="FQ644" i="2"/>
  <c r="FR645" i="2"/>
  <c r="FQ646" i="2"/>
  <c r="FR647" i="2"/>
  <c r="FQ648" i="2"/>
  <c r="FR649" i="2"/>
  <c r="FQ650" i="2"/>
  <c r="FR651" i="2"/>
  <c r="FQ652" i="2"/>
  <c r="FR636" i="2"/>
  <c r="FR626" i="2"/>
  <c r="FQ627" i="2"/>
  <c r="FR628" i="2"/>
  <c r="FQ629" i="2"/>
  <c r="FR630" i="2"/>
  <c r="FR612" i="2"/>
  <c r="FQ613" i="2"/>
  <c r="FR614" i="2"/>
  <c r="FQ615" i="2"/>
  <c r="FR616" i="2"/>
  <c r="FQ617" i="2"/>
  <c r="FR618" i="2"/>
  <c r="FQ619" i="2"/>
  <c r="FQ642" i="2"/>
  <c r="FR641" i="2"/>
  <c r="FQ635" i="2"/>
  <c r="FR634" i="2"/>
  <c r="FQ625" i="2"/>
  <c r="FR624" i="2"/>
  <c r="FQ611" i="2"/>
  <c r="FR610" i="2"/>
  <c r="FR594" i="2"/>
  <c r="FV595" i="2" s="1"/>
  <c r="FQ593" i="2"/>
  <c r="FQ589" i="2"/>
  <c r="FY590" i="2" s="1"/>
  <c r="FQ584" i="2"/>
  <c r="FR583" i="2"/>
  <c r="FZ585" i="2" s="1"/>
  <c r="FQ582" i="2"/>
  <c r="FQ576" i="2"/>
  <c r="FR575" i="2"/>
  <c r="FV577" i="2" s="1"/>
  <c r="FQ574" i="2"/>
  <c r="FR569" i="2"/>
  <c r="FR565" i="2"/>
  <c r="FR546" i="2"/>
  <c r="FQ547" i="2"/>
  <c r="FR548" i="2"/>
  <c r="FQ545" i="2"/>
  <c r="FR544" i="2"/>
  <c r="FQ515" i="2"/>
  <c r="FR516" i="2"/>
  <c r="FQ517" i="2"/>
  <c r="FR518" i="2"/>
  <c r="FQ519" i="2"/>
  <c r="FR520" i="2"/>
  <c r="FQ521" i="2"/>
  <c r="FR522" i="2"/>
  <c r="FQ523" i="2"/>
  <c r="FR524" i="2"/>
  <c r="FQ525" i="2"/>
  <c r="FR526" i="2"/>
  <c r="FQ527" i="2"/>
  <c r="FR528" i="2"/>
  <c r="FR514" i="2"/>
  <c r="FQ513" i="2"/>
  <c r="FQ505" i="2"/>
  <c r="FR504" i="2"/>
  <c r="FQ503" i="2"/>
  <c r="FR499" i="2"/>
  <c r="FQ498" i="2"/>
  <c r="FY499" i="2" s="1"/>
  <c r="FR494" i="2"/>
  <c r="FR482" i="2"/>
  <c r="FQ481" i="2"/>
  <c r="FW483" i="2" s="1"/>
  <c r="FR480" i="2"/>
  <c r="FR474" i="2"/>
  <c r="FQ475" i="2"/>
  <c r="FQ473" i="2"/>
  <c r="FR472" i="2"/>
  <c r="FQ464" i="2"/>
  <c r="FW465" i="2" s="1"/>
  <c r="FR463" i="2"/>
  <c r="FR457" i="2"/>
  <c r="FQ458" i="2"/>
  <c r="FQ456" i="2"/>
  <c r="FR455" i="2"/>
  <c r="FQ451" i="2"/>
  <c r="FR450" i="2"/>
  <c r="FQ449" i="2"/>
  <c r="FR427" i="2"/>
  <c r="FQ428" i="2"/>
  <c r="FR429" i="2"/>
  <c r="FQ430" i="2"/>
  <c r="FR431" i="2"/>
  <c r="FQ432" i="2"/>
  <c r="FQ426" i="2"/>
  <c r="FR425" i="2"/>
  <c r="FR419" i="2"/>
  <c r="FQ418" i="2"/>
  <c r="FY420" i="2" s="1"/>
  <c r="FR417" i="2"/>
  <c r="FE228" i="2"/>
  <c r="FQ402" i="2"/>
  <c r="FR393" i="2"/>
  <c r="FQ394" i="2"/>
  <c r="FR395" i="2"/>
  <c r="FQ396" i="2"/>
  <c r="FR397" i="2"/>
  <c r="FQ392" i="2"/>
  <c r="FR391" i="2"/>
  <c r="FQ384" i="2"/>
  <c r="FR383" i="2"/>
  <c r="FQ382" i="2"/>
  <c r="FR375" i="2"/>
  <c r="FQ376" i="2"/>
  <c r="FQ374" i="2"/>
  <c r="FR373" i="2"/>
  <c r="FQ369" i="2"/>
  <c r="FU370" i="2" s="1"/>
  <c r="FR368" i="2"/>
  <c r="FR355" i="2"/>
  <c r="FQ354" i="2"/>
  <c r="FR353" i="2"/>
  <c r="FR345" i="2"/>
  <c r="FT346" i="2" s="1"/>
  <c r="FR334" i="2"/>
  <c r="FQ335" i="2"/>
  <c r="FR336" i="2"/>
  <c r="FQ337" i="2"/>
  <c r="FR338" i="2"/>
  <c r="FQ339" i="2"/>
  <c r="FR340" i="2"/>
  <c r="FQ333" i="2"/>
  <c r="FR332" i="2"/>
  <c r="FQ309" i="2"/>
  <c r="FS310" i="2" s="1"/>
  <c r="FQ296" i="2"/>
  <c r="FY297" i="2" s="1"/>
  <c r="FR292" i="2"/>
  <c r="FZ293" i="2" s="1"/>
  <c r="FR281" i="2"/>
  <c r="FQ282" i="2"/>
  <c r="FR283" i="2"/>
  <c r="FQ284" i="2"/>
  <c r="FR285" i="2"/>
  <c r="FQ280" i="2"/>
  <c r="FR279" i="2"/>
  <c r="FR271" i="2"/>
  <c r="FQ272" i="2"/>
  <c r="FQ270" i="2"/>
  <c r="FR269" i="2"/>
  <c r="FR258" i="2"/>
  <c r="FQ259" i="2"/>
  <c r="FR260" i="2"/>
  <c r="FQ261" i="2"/>
  <c r="FR262" i="2"/>
  <c r="FQ263" i="2"/>
  <c r="FR264" i="2"/>
  <c r="FQ257" i="2"/>
  <c r="FR256" i="2"/>
  <c r="FQ247" i="2"/>
  <c r="FR248" i="2"/>
  <c r="FR246" i="2"/>
  <c r="FQ245" i="2"/>
  <c r="FQ237" i="2"/>
  <c r="FR238" i="2"/>
  <c r="FQ239" i="2"/>
  <c r="FR240" i="2"/>
  <c r="FR236" i="2"/>
  <c r="FQ235" i="2"/>
  <c r="FR219" i="2"/>
  <c r="FX220" i="2" s="1"/>
  <c r="FQ213" i="2"/>
  <c r="FY214" i="2" s="1"/>
  <c r="FR212" i="2"/>
  <c r="FQ205" i="2"/>
  <c r="FR206" i="2"/>
  <c r="FQ207" i="2"/>
  <c r="FR208" i="2"/>
  <c r="FR204" i="2"/>
  <c r="FQ203" i="2"/>
  <c r="FQ199" i="2"/>
  <c r="FS200" i="2" s="1"/>
  <c r="FQ191" i="2"/>
  <c r="FR192" i="2"/>
  <c r="FQ193" i="2"/>
  <c r="FR194" i="2"/>
  <c r="FR190" i="2"/>
  <c r="FQ189" i="2"/>
  <c r="FQ184" i="2"/>
  <c r="FY185" i="2" s="1"/>
  <c r="FQ177" i="2"/>
  <c r="FR176" i="2"/>
  <c r="FZ178" i="2" s="1"/>
  <c r="FQ175" i="2"/>
  <c r="FQ170" i="2"/>
  <c r="FQ166" i="2"/>
  <c r="FW167" i="2" s="1"/>
  <c r="FR156" i="2"/>
  <c r="FR142" i="2"/>
  <c r="FQ143" i="2"/>
  <c r="FR144" i="2"/>
  <c r="FQ145" i="2"/>
  <c r="FR146" i="2"/>
  <c r="FQ147" i="2"/>
  <c r="FR148" i="2"/>
  <c r="FQ149" i="2"/>
  <c r="FR150" i="2"/>
  <c r="FQ151" i="2"/>
  <c r="FQ141" i="2"/>
  <c r="FR140" i="2"/>
  <c r="FQ135" i="2"/>
  <c r="FS136" i="2" s="1"/>
  <c r="FR134" i="2"/>
  <c r="FQ117" i="2"/>
  <c r="FR118" i="2"/>
  <c r="FQ119" i="2"/>
  <c r="FR120" i="2"/>
  <c r="FR116" i="2"/>
  <c r="FQ115" i="2"/>
  <c r="FQ111" i="2"/>
  <c r="FY112" i="2" s="1"/>
  <c r="FR101" i="2"/>
  <c r="FQ100" i="2"/>
  <c r="FW102" i="2" s="1"/>
  <c r="FR99" i="2"/>
  <c r="FR90" i="2"/>
  <c r="FR88" i="2"/>
  <c r="FQ89" i="2"/>
  <c r="FQ87" i="2"/>
  <c r="FR86" i="2"/>
  <c r="FR81" i="2"/>
  <c r="FQ80" i="2"/>
  <c r="FW82" i="2" s="1"/>
  <c r="FR79" i="2"/>
  <c r="FR73" i="2"/>
  <c r="FQ72" i="2"/>
  <c r="FR71" i="2"/>
  <c r="FQ70" i="2"/>
  <c r="FR65" i="2"/>
  <c r="FQ62" i="2"/>
  <c r="FR63" i="2"/>
  <c r="FQ64" i="2"/>
  <c r="FR61" i="2"/>
  <c r="FQ60" i="2"/>
  <c r="FQ53" i="2"/>
  <c r="FY54" i="2" s="1"/>
  <c r="FR43" i="2"/>
  <c r="FR41" i="2"/>
  <c r="FQ42" i="2"/>
  <c r="FR39" i="2"/>
  <c r="FQ40" i="2"/>
  <c r="FR35" i="2"/>
  <c r="FR33" i="2"/>
  <c r="FQ34" i="2"/>
  <c r="FR31" i="2"/>
  <c r="FQ32" i="2"/>
  <c r="FQ15" i="2"/>
  <c r="FE13" i="2"/>
  <c r="FQ22" i="2"/>
  <c r="FR23" i="2"/>
  <c r="FR21" i="2"/>
  <c r="FQ20" i="2"/>
  <c r="FR16" i="2"/>
  <c r="FR14" i="2"/>
  <c r="FY403" i="2" l="1"/>
  <c r="FU403" i="2"/>
  <c r="FW403" i="2"/>
  <c r="GA403" i="2" s="1"/>
  <c r="FS403" i="2"/>
  <c r="FW356" i="2"/>
  <c r="FY356" i="2"/>
  <c r="FU356" i="2"/>
  <c r="FS356" i="2"/>
  <c r="FT452" i="2"/>
  <c r="FZ452" i="2"/>
  <c r="FX452" i="2"/>
  <c r="GB452" i="2" s="1"/>
  <c r="FV452" i="2"/>
  <c r="FW631" i="2"/>
  <c r="FS631" i="2"/>
  <c r="FU631" i="2"/>
  <c r="FY631" i="2"/>
  <c r="FU789" i="2"/>
  <c r="FW789" i="2"/>
  <c r="FY789" i="2"/>
  <c r="FS789" i="2"/>
  <c r="FT356" i="2"/>
  <c r="FZ356" i="2"/>
  <c r="FV356" i="2"/>
  <c r="FX356" i="2"/>
  <c r="FU452" i="2"/>
  <c r="FY452" i="2"/>
  <c r="FS452" i="2"/>
  <c r="FW452" i="2"/>
  <c r="FX631" i="2"/>
  <c r="FT631" i="2"/>
  <c r="FZ631" i="2"/>
  <c r="FV631" i="2"/>
  <c r="FN489" i="2"/>
  <c r="GE487" i="2"/>
  <c r="FM229" i="2"/>
  <c r="GD228" i="2"/>
  <c r="FQ802" i="2"/>
  <c r="GD802" i="2"/>
  <c r="FM17" i="2"/>
  <c r="GD13" i="2"/>
  <c r="FZ66" i="2"/>
  <c r="FY286" i="2"/>
  <c r="FW273" i="2"/>
  <c r="FX24" i="2"/>
  <c r="FX91" i="2"/>
  <c r="FY209" i="2"/>
  <c r="FS459" i="2"/>
  <c r="FV665" i="2"/>
  <c r="FO750" i="2"/>
  <c r="FV91" i="2"/>
  <c r="FV44" i="2"/>
  <c r="FY249" i="2"/>
  <c r="FO66" i="2"/>
  <c r="FP74" i="2"/>
  <c r="FO356" i="2"/>
  <c r="FO385" i="2"/>
  <c r="FO398" i="2"/>
  <c r="FP566" i="2"/>
  <c r="FU377" i="2"/>
  <c r="FP570" i="2"/>
  <c r="FP106" i="2"/>
  <c r="FP653" i="2"/>
  <c r="FP750" i="2"/>
  <c r="FW74" i="2"/>
  <c r="FS121" i="2"/>
  <c r="FS195" i="2"/>
  <c r="FW241" i="2"/>
  <c r="FV750" i="2"/>
  <c r="FP44" i="2"/>
  <c r="FP82" i="2"/>
  <c r="FP91" i="2"/>
  <c r="FO102" i="2"/>
  <c r="FO200" i="2"/>
  <c r="FO310" i="2"/>
  <c r="FO499" i="2"/>
  <c r="FO653" i="2"/>
  <c r="FP665" i="2"/>
  <c r="FP674" i="2"/>
  <c r="FP680" i="2"/>
  <c r="FO689" i="2"/>
  <c r="FP709" i="2"/>
  <c r="FP719" i="2"/>
  <c r="FO765" i="2"/>
  <c r="FU136" i="2"/>
  <c r="FP433" i="2"/>
  <c r="FO590" i="2"/>
  <c r="FP36" i="2"/>
  <c r="FZ106" i="2"/>
  <c r="GB106" i="2" s="1"/>
  <c r="FS325" i="2"/>
  <c r="FS286" i="2"/>
  <c r="FU325" i="2"/>
  <c r="FS214" i="2"/>
  <c r="FT91" i="2"/>
  <c r="FP506" i="2"/>
  <c r="FO529" i="2"/>
  <c r="FP595" i="2"/>
  <c r="FO620" i="2"/>
  <c r="FY102" i="2"/>
  <c r="FW112" i="2"/>
  <c r="GA112" i="2" s="1"/>
  <c r="FY325" i="2"/>
  <c r="GA325" i="2" s="1"/>
  <c r="FS91" i="2"/>
  <c r="FY91" i="2"/>
  <c r="FW91" i="2"/>
  <c r="FU91" i="2"/>
  <c r="FS152" i="2"/>
  <c r="FU195" i="2"/>
  <c r="FS36" i="2"/>
  <c r="FY273" i="2"/>
  <c r="FP17" i="2"/>
  <c r="FO506" i="2"/>
  <c r="FO789" i="2"/>
  <c r="FO799" i="2"/>
  <c r="FU102" i="2"/>
  <c r="FV106" i="2"/>
  <c r="FX320" i="2"/>
  <c r="FV726" i="2"/>
  <c r="FW214" i="2"/>
  <c r="GA214" i="2" s="1"/>
  <c r="FU54" i="2"/>
  <c r="FW286" i="2"/>
  <c r="FO776" i="2"/>
  <c r="FV66" i="2"/>
  <c r="FY136" i="2"/>
  <c r="FZ91" i="2"/>
  <c r="FY152" i="2"/>
  <c r="FW476" i="2"/>
  <c r="FV24" i="2"/>
  <c r="FW249" i="2"/>
  <c r="FW459" i="2"/>
  <c r="FX44" i="2"/>
  <c r="GA102" i="2"/>
  <c r="FV549" i="2"/>
  <c r="FZ620" i="2"/>
  <c r="FZ765" i="2"/>
  <c r="FO185" i="2"/>
  <c r="FO297" i="2"/>
  <c r="FP346" i="2"/>
  <c r="FO459" i="2"/>
  <c r="FU82" i="2"/>
  <c r="FV680" i="2"/>
  <c r="FY241" i="2"/>
  <c r="FZ529" i="2"/>
  <c r="FT66" i="2"/>
  <c r="FY265" i="2"/>
  <c r="FP24" i="2"/>
  <c r="FO420" i="2"/>
  <c r="FO452" i="2"/>
  <c r="FO476" i="2"/>
  <c r="FY82" i="2"/>
  <c r="GA82" i="2" s="1"/>
  <c r="FT106" i="2"/>
  <c r="FY310" i="2"/>
  <c r="FO433" i="2"/>
  <c r="FT558" i="2"/>
  <c r="FX558" i="2"/>
  <c r="GB558" i="2" s="1"/>
  <c r="FV558" i="2"/>
  <c r="FX136" i="2"/>
  <c r="FT136" i="2"/>
  <c r="FZ136" i="2"/>
  <c r="FV136" i="2"/>
  <c r="FU171" i="2"/>
  <c r="FY171" i="2"/>
  <c r="FZ273" i="2"/>
  <c r="FV273" i="2"/>
  <c r="FX273" i="2"/>
  <c r="FT273" i="2"/>
  <c r="FX459" i="2"/>
  <c r="FT459" i="2"/>
  <c r="FZ459" i="2"/>
  <c r="FV459" i="2"/>
  <c r="FX637" i="2"/>
  <c r="FT637" i="2"/>
  <c r="FX689" i="2"/>
  <c r="FT689" i="2"/>
  <c r="FW24" i="2"/>
  <c r="FS24" i="2"/>
  <c r="FX36" i="2"/>
  <c r="FT36" i="2"/>
  <c r="FW44" i="2"/>
  <c r="FS44" i="2"/>
  <c r="FX82" i="2"/>
  <c r="FT82" i="2"/>
  <c r="FZ82" i="2"/>
  <c r="FV82" i="2"/>
  <c r="FX102" i="2"/>
  <c r="FT102" i="2"/>
  <c r="FZ102" i="2"/>
  <c r="FV102" i="2"/>
  <c r="FX152" i="2"/>
  <c r="FT152" i="2"/>
  <c r="FZ152" i="2"/>
  <c r="FV152" i="2"/>
  <c r="FX157" i="2"/>
  <c r="FT157" i="2"/>
  <c r="FZ157" i="2"/>
  <c r="FV157" i="2"/>
  <c r="FZ195" i="2"/>
  <c r="FV195" i="2"/>
  <c r="FX195" i="2"/>
  <c r="FT195" i="2"/>
  <c r="FZ214" i="2"/>
  <c r="FV214" i="2"/>
  <c r="FX214" i="2"/>
  <c r="FT214" i="2"/>
  <c r="FZ241" i="2"/>
  <c r="FV241" i="2"/>
  <c r="FX241" i="2"/>
  <c r="FT241" i="2"/>
  <c r="FX341" i="2"/>
  <c r="FT341" i="2"/>
  <c r="FZ341" i="2"/>
  <c r="FZ377" i="2"/>
  <c r="FV377" i="2"/>
  <c r="FX377" i="2"/>
  <c r="FT377" i="2"/>
  <c r="FW385" i="2"/>
  <c r="FS385" i="2"/>
  <c r="FW398" i="2"/>
  <c r="FS398" i="2"/>
  <c r="FZ420" i="2"/>
  <c r="FV420" i="2"/>
  <c r="FX420" i="2"/>
  <c r="FT420" i="2"/>
  <c r="FY433" i="2"/>
  <c r="FU433" i="2"/>
  <c r="FX476" i="2"/>
  <c r="FT476" i="2"/>
  <c r="FZ476" i="2"/>
  <c r="FV476" i="2"/>
  <c r="FX483" i="2"/>
  <c r="FT483" i="2"/>
  <c r="FZ483" i="2"/>
  <c r="FV483" i="2"/>
  <c r="FT495" i="2"/>
  <c r="FX495" i="2"/>
  <c r="FV495" i="2"/>
  <c r="FT506" i="2"/>
  <c r="FX506" i="2"/>
  <c r="FT570" i="2"/>
  <c r="FX570" i="2"/>
  <c r="FV570" i="2"/>
  <c r="FW585" i="2"/>
  <c r="FS585" i="2"/>
  <c r="FY585" i="2"/>
  <c r="FU585" i="2"/>
  <c r="FW595" i="2"/>
  <c r="FS595" i="2"/>
  <c r="FY595" i="2"/>
  <c r="FU595" i="2"/>
  <c r="FX653" i="2"/>
  <c r="FT653" i="2"/>
  <c r="FW674" i="2"/>
  <c r="FS674" i="2"/>
  <c r="FY674" i="2"/>
  <c r="FU674" i="2"/>
  <c r="FW719" i="2"/>
  <c r="FS719" i="2"/>
  <c r="FY719" i="2"/>
  <c r="FU719" i="2"/>
  <c r="FW750" i="2"/>
  <c r="FS750" i="2"/>
  <c r="FY750" i="2"/>
  <c r="FU750" i="2"/>
  <c r="FS782" i="2"/>
  <c r="FW782" i="2"/>
  <c r="FU782" i="2"/>
  <c r="FT799" i="2"/>
  <c r="FX799" i="2"/>
  <c r="FX709" i="2"/>
  <c r="FT709" i="2"/>
  <c r="FO152" i="2"/>
  <c r="FO178" i="2"/>
  <c r="FO209" i="2"/>
  <c r="FO214" i="2"/>
  <c r="FO241" i="2"/>
  <c r="FO249" i="2"/>
  <c r="FO273" i="2"/>
  <c r="FP320" i="2"/>
  <c r="FP325" i="2"/>
  <c r="FP341" i="2"/>
  <c r="FP356" i="2"/>
  <c r="FO370" i="2"/>
  <c r="FO377" i="2"/>
  <c r="FO483" i="2"/>
  <c r="FH489" i="2"/>
  <c r="FP558" i="2"/>
  <c r="FP577" i="2"/>
  <c r="FO585" i="2"/>
  <c r="FP689" i="2"/>
  <c r="FP726" i="2"/>
  <c r="FT24" i="2"/>
  <c r="FY24" i="2"/>
  <c r="FW36" i="2"/>
  <c r="FT44" i="2"/>
  <c r="FY44" i="2"/>
  <c r="FS74" i="2"/>
  <c r="FY74" i="2"/>
  <c r="FU121" i="2"/>
  <c r="FU152" i="2"/>
  <c r="FT178" i="2"/>
  <c r="FU185" i="2"/>
  <c r="FW195" i="2"/>
  <c r="FS209" i="2"/>
  <c r="FT220" i="2"/>
  <c r="FS241" i="2"/>
  <c r="FS249" i="2"/>
  <c r="FS265" i="2"/>
  <c r="FS273" i="2"/>
  <c r="FV341" i="2"/>
  <c r="FU398" i="2"/>
  <c r="FZ570" i="2"/>
  <c r="FV620" i="2"/>
  <c r="FV637" i="2"/>
  <c r="FV709" i="2"/>
  <c r="FV765" i="2"/>
  <c r="FY782" i="2"/>
  <c r="FZ799" i="2"/>
  <c r="FX74" i="2"/>
  <c r="FZ74" i="2"/>
  <c r="FV74" i="2"/>
  <c r="FX121" i="2"/>
  <c r="FT121" i="2"/>
  <c r="FZ121" i="2"/>
  <c r="FV121" i="2"/>
  <c r="FU167" i="2"/>
  <c r="FY167" i="2"/>
  <c r="GA167" i="2" s="1"/>
  <c r="FY200" i="2"/>
  <c r="FU200" i="2"/>
  <c r="FZ265" i="2"/>
  <c r="FV265" i="2"/>
  <c r="FX265" i="2"/>
  <c r="FT265" i="2"/>
  <c r="FX293" i="2"/>
  <c r="GB293" i="2" s="1"/>
  <c r="FT293" i="2"/>
  <c r="FW341" i="2"/>
  <c r="FU341" i="2"/>
  <c r="FV346" i="2"/>
  <c r="FX346" i="2"/>
  <c r="FW377" i="2"/>
  <c r="FS377" i="2"/>
  <c r="FZ385" i="2"/>
  <c r="FV385" i="2"/>
  <c r="FX385" i="2"/>
  <c r="FT385" i="2"/>
  <c r="FS420" i="2"/>
  <c r="FW420" i="2"/>
  <c r="GA420" i="2" s="1"/>
  <c r="FY476" i="2"/>
  <c r="FU476" i="2"/>
  <c r="FY483" i="2"/>
  <c r="GA483" i="2" s="1"/>
  <c r="FU483" i="2"/>
  <c r="FS499" i="2"/>
  <c r="FW499" i="2"/>
  <c r="GA499" i="2" s="1"/>
  <c r="FU499" i="2"/>
  <c r="FW577" i="2"/>
  <c r="FS577" i="2"/>
  <c r="FY577" i="2"/>
  <c r="FU577" i="2"/>
  <c r="FT585" i="2"/>
  <c r="FX585" i="2"/>
  <c r="GB585" i="2" s="1"/>
  <c r="FX595" i="2"/>
  <c r="FT595" i="2"/>
  <c r="FW653" i="2"/>
  <c r="FS653" i="2"/>
  <c r="FY653" i="2"/>
  <c r="FU653" i="2"/>
  <c r="FX674" i="2"/>
  <c r="FT674" i="2"/>
  <c r="FX719" i="2"/>
  <c r="FT719" i="2"/>
  <c r="FX750" i="2"/>
  <c r="FT750" i="2"/>
  <c r="FS809" i="2"/>
  <c r="FW809" i="2"/>
  <c r="GA809" i="2" s="1"/>
  <c r="FU809" i="2"/>
  <c r="FW709" i="2"/>
  <c r="FS709" i="2"/>
  <c r="FY709" i="2"/>
  <c r="FU709" i="2"/>
  <c r="FS803" i="2"/>
  <c r="FW803" i="2"/>
  <c r="FU803" i="2"/>
  <c r="FO82" i="2"/>
  <c r="FO91" i="2"/>
  <c r="FO121" i="2"/>
  <c r="FO136" i="2"/>
  <c r="FP152" i="2"/>
  <c r="FO403" i="2"/>
  <c r="FP465" i="2"/>
  <c r="FP483" i="2"/>
  <c r="FL489" i="2"/>
  <c r="FP489" i="2" s="1"/>
  <c r="FP495" i="2"/>
  <c r="FP529" i="2"/>
  <c r="FP549" i="2"/>
  <c r="FP585" i="2"/>
  <c r="FO595" i="2"/>
  <c r="FP620" i="2"/>
  <c r="FO631" i="2"/>
  <c r="FO637" i="2"/>
  <c r="FP765" i="2"/>
  <c r="FP776" i="2"/>
  <c r="FP799" i="2"/>
  <c r="FU24" i="2"/>
  <c r="FZ24" i="2"/>
  <c r="FY36" i="2"/>
  <c r="FU44" i="2"/>
  <c r="FZ44" i="2"/>
  <c r="FW54" i="2"/>
  <c r="GA54" i="2" s="1"/>
  <c r="FX66" i="2"/>
  <c r="FT74" i="2"/>
  <c r="FS82" i="2"/>
  <c r="FS102" i="2"/>
  <c r="FW121" i="2"/>
  <c r="FW136" i="2"/>
  <c r="FW152" i="2"/>
  <c r="FS171" i="2"/>
  <c r="FV178" i="2"/>
  <c r="FY195" i="2"/>
  <c r="FU209" i="2"/>
  <c r="FU214" i="2"/>
  <c r="FU241" i="2"/>
  <c r="FU249" i="2"/>
  <c r="FU265" i="2"/>
  <c r="FU273" i="2"/>
  <c r="FU286" i="2"/>
  <c r="FV293" i="2"/>
  <c r="FX325" i="2"/>
  <c r="FT325" i="2"/>
  <c r="FZ325" i="2"/>
  <c r="FV325" i="2"/>
  <c r="FY341" i="2"/>
  <c r="FY377" i="2"/>
  <c r="FY398" i="2"/>
  <c r="FS433" i="2"/>
  <c r="FS476" i="2"/>
  <c r="FV506" i="2"/>
  <c r="FZ637" i="2"/>
  <c r="FZ709" i="2"/>
  <c r="FY803" i="2"/>
  <c r="FX17" i="2"/>
  <c r="FT17" i="2"/>
  <c r="FS66" i="2"/>
  <c r="FW66" i="2"/>
  <c r="FW185" i="2"/>
  <c r="GA185" i="2" s="1"/>
  <c r="FS185" i="2"/>
  <c r="FZ220" i="2"/>
  <c r="GB220" i="2" s="1"/>
  <c r="FV220" i="2"/>
  <c r="FZ249" i="2"/>
  <c r="FV249" i="2"/>
  <c r="FX249" i="2"/>
  <c r="FT249" i="2"/>
  <c r="FZ286" i="2"/>
  <c r="FV286" i="2"/>
  <c r="FX286" i="2"/>
  <c r="FT286" i="2"/>
  <c r="FW297" i="2"/>
  <c r="GA297" i="2" s="1"/>
  <c r="FS297" i="2"/>
  <c r="FZ370" i="2"/>
  <c r="FV370" i="2"/>
  <c r="FX370" i="2"/>
  <c r="FT370" i="2"/>
  <c r="FX465" i="2"/>
  <c r="FT465" i="2"/>
  <c r="FZ465" i="2"/>
  <c r="FV465" i="2"/>
  <c r="FW529" i="2"/>
  <c r="FS529" i="2"/>
  <c r="FY529" i="2"/>
  <c r="FU529" i="2"/>
  <c r="FT549" i="2"/>
  <c r="FX549" i="2"/>
  <c r="FT577" i="2"/>
  <c r="FX577" i="2"/>
  <c r="FX620" i="2"/>
  <c r="FT620" i="2"/>
  <c r="FW665" i="2"/>
  <c r="FS665" i="2"/>
  <c r="FY665" i="2"/>
  <c r="FU665" i="2"/>
  <c r="FW680" i="2"/>
  <c r="FS680" i="2"/>
  <c r="FY680" i="2"/>
  <c r="FU680" i="2"/>
  <c r="FW726" i="2"/>
  <c r="FS726" i="2"/>
  <c r="FY726" i="2"/>
  <c r="FU726" i="2"/>
  <c r="FW776" i="2"/>
  <c r="FS776" i="2"/>
  <c r="FY776" i="2"/>
  <c r="FU776" i="2"/>
  <c r="FX765" i="2"/>
  <c r="FT765" i="2"/>
  <c r="FZ17" i="2"/>
  <c r="FU36" i="2"/>
  <c r="FZ36" i="2"/>
  <c r="FY66" i="2"/>
  <c r="FU74" i="2"/>
  <c r="FY121" i="2"/>
  <c r="FW171" i="2"/>
  <c r="FX178" i="2"/>
  <c r="GB178" i="2" s="1"/>
  <c r="FW209" i="2"/>
  <c r="FW265" i="2"/>
  <c r="FU385" i="2"/>
  <c r="FW433" i="2"/>
  <c r="FZ506" i="2"/>
  <c r="FZ549" i="2"/>
  <c r="FZ577" i="2"/>
  <c r="FV653" i="2"/>
  <c r="FV689" i="2"/>
  <c r="FQ13" i="2"/>
  <c r="FW178" i="2"/>
  <c r="FS178" i="2"/>
  <c r="FY178" i="2"/>
  <c r="FU178" i="2"/>
  <c r="FZ209" i="2"/>
  <c r="FV209" i="2"/>
  <c r="FX209" i="2"/>
  <c r="FT209" i="2"/>
  <c r="FW310" i="2"/>
  <c r="FU310" i="2"/>
  <c r="FW370" i="2"/>
  <c r="FS370" i="2"/>
  <c r="FZ398" i="2"/>
  <c r="FV398" i="2"/>
  <c r="FX398" i="2"/>
  <c r="FT398" i="2"/>
  <c r="FX433" i="2"/>
  <c r="FT433" i="2"/>
  <c r="FZ433" i="2"/>
  <c r="FV433" i="2"/>
  <c r="FY459" i="2"/>
  <c r="FU459" i="2"/>
  <c r="FY465" i="2"/>
  <c r="GA465" i="2" s="1"/>
  <c r="FU465" i="2"/>
  <c r="FR487" i="2"/>
  <c r="FW506" i="2"/>
  <c r="FS506" i="2"/>
  <c r="FY506" i="2"/>
  <c r="FU506" i="2"/>
  <c r="FT529" i="2"/>
  <c r="FX529" i="2"/>
  <c r="FW549" i="2"/>
  <c r="FS549" i="2"/>
  <c r="FY549" i="2"/>
  <c r="FU549" i="2"/>
  <c r="FT566" i="2"/>
  <c r="FX566" i="2"/>
  <c r="FV566" i="2"/>
  <c r="FS590" i="2"/>
  <c r="FW590" i="2"/>
  <c r="GA590" i="2" s="1"/>
  <c r="FU590" i="2"/>
  <c r="FW620" i="2"/>
  <c r="FS620" i="2"/>
  <c r="FY620" i="2"/>
  <c r="FU620" i="2"/>
  <c r="FW637" i="2"/>
  <c r="FS637" i="2"/>
  <c r="FY637" i="2"/>
  <c r="FU637" i="2"/>
  <c r="FX665" i="2"/>
  <c r="GB665" i="2" s="1"/>
  <c r="FT665" i="2"/>
  <c r="FX680" i="2"/>
  <c r="GB680" i="2" s="1"/>
  <c r="FT680" i="2"/>
  <c r="FX726" i="2"/>
  <c r="GB726" i="2" s="1"/>
  <c r="FT726" i="2"/>
  <c r="FX776" i="2"/>
  <c r="FT776" i="2"/>
  <c r="FW799" i="2"/>
  <c r="FS799" i="2"/>
  <c r="FY799" i="2"/>
  <c r="FU799" i="2"/>
  <c r="FW689" i="2"/>
  <c r="FS689" i="2"/>
  <c r="FY689" i="2"/>
  <c r="FU689" i="2"/>
  <c r="FW765" i="2"/>
  <c r="FS765" i="2"/>
  <c r="FY765" i="2"/>
  <c r="FU765" i="2"/>
  <c r="FO157" i="2"/>
  <c r="FO809" i="2"/>
  <c r="FV17" i="2"/>
  <c r="FV36" i="2"/>
  <c r="FS54" i="2"/>
  <c r="FU66" i="2"/>
  <c r="FS167" i="2"/>
  <c r="FW200" i="2"/>
  <c r="FU297" i="2"/>
  <c r="FU320" i="2"/>
  <c r="FS320" i="2"/>
  <c r="FS341" i="2"/>
  <c r="FZ346" i="2"/>
  <c r="FY370" i="2"/>
  <c r="FY385" i="2"/>
  <c r="FU420" i="2"/>
  <c r="FS465" i="2"/>
  <c r="FS483" i="2"/>
  <c r="FZ495" i="2"/>
  <c r="FV529" i="2"/>
  <c r="FZ566" i="2"/>
  <c r="FV585" i="2"/>
  <c r="FZ595" i="2"/>
  <c r="FZ653" i="2"/>
  <c r="FZ674" i="2"/>
  <c r="FZ689" i="2"/>
  <c r="FZ719" i="2"/>
  <c r="FZ750" i="2"/>
  <c r="FZ776" i="2"/>
  <c r="FV799" i="2"/>
  <c r="FO726" i="2"/>
  <c r="FW320" i="2"/>
  <c r="FY320" i="2"/>
  <c r="FV320" i="2"/>
  <c r="FZ320" i="2"/>
  <c r="FT320" i="2"/>
  <c r="FI803" i="2"/>
  <c r="FM803" i="2"/>
  <c r="FQ228" i="2"/>
  <c r="FG17" i="2"/>
  <c r="FK17" i="2"/>
  <c r="FP121" i="2"/>
  <c r="FP136" i="2"/>
  <c r="FO167" i="2"/>
  <c r="FO171" i="2"/>
  <c r="FP178" i="2"/>
  <c r="FO195" i="2"/>
  <c r="FP209" i="2"/>
  <c r="FP214" i="2"/>
  <c r="FG229" i="2"/>
  <c r="FK229" i="2"/>
  <c r="FP241" i="2"/>
  <c r="FP249" i="2"/>
  <c r="FP273" i="2"/>
  <c r="FO286" i="2"/>
  <c r="FP293" i="2"/>
  <c r="FP370" i="2"/>
  <c r="FP385" i="2"/>
  <c r="FP398" i="2"/>
  <c r="FP420" i="2"/>
  <c r="FP452" i="2"/>
  <c r="FP459" i="2"/>
  <c r="FO549" i="2"/>
  <c r="FP631" i="2"/>
  <c r="FP637" i="2"/>
  <c r="FP789" i="2"/>
  <c r="FO54" i="2"/>
  <c r="FP102" i="2"/>
  <c r="FP195" i="2"/>
  <c r="FP220" i="2"/>
  <c r="FP286" i="2"/>
  <c r="FO320" i="2"/>
  <c r="FO325" i="2"/>
  <c r="FO341" i="2"/>
  <c r="FO465" i="2"/>
  <c r="FP476" i="2"/>
  <c r="FO577" i="2"/>
  <c r="FO665" i="2"/>
  <c r="FO674" i="2"/>
  <c r="FO680" i="2"/>
  <c r="FO709" i="2"/>
  <c r="FO719" i="2"/>
  <c r="FO782" i="2"/>
  <c r="FK803" i="2"/>
  <c r="FG803" i="2"/>
  <c r="FI17" i="2"/>
  <c r="FO24" i="2"/>
  <c r="FO36" i="2"/>
  <c r="FO74" i="2"/>
  <c r="FI229" i="2"/>
  <c r="FJ489" i="2"/>
  <c r="FP377" i="2"/>
  <c r="FP265" i="2"/>
  <c r="FO265" i="2"/>
  <c r="FP157" i="2"/>
  <c r="FO44" i="2"/>
  <c r="FP66" i="2"/>
  <c r="CM229" i="2"/>
  <c r="CH106" i="2"/>
  <c r="CB807" i="2"/>
  <c r="CB801" i="2"/>
  <c r="CB793" i="2"/>
  <c r="CC794" i="2"/>
  <c r="CB795" i="2"/>
  <c r="CC796" i="2"/>
  <c r="CB797" i="2"/>
  <c r="CC792" i="2"/>
  <c r="CB791" i="2"/>
  <c r="CB787" i="2"/>
  <c r="CC786" i="2"/>
  <c r="CB785" i="2"/>
  <c r="CB780" i="2"/>
  <c r="CC774" i="2"/>
  <c r="CB773" i="2"/>
  <c r="CB760" i="2"/>
  <c r="CC761" i="2"/>
  <c r="CB762" i="2"/>
  <c r="CC763" i="2"/>
  <c r="CC759" i="2"/>
  <c r="CB758" i="2"/>
  <c r="CB735" i="2"/>
  <c r="CC736" i="2"/>
  <c r="CB737" i="2"/>
  <c r="CC738" i="2"/>
  <c r="CB739" i="2"/>
  <c r="CC740" i="2"/>
  <c r="CB741" i="2"/>
  <c r="CC742" i="2"/>
  <c r="CB743" i="2"/>
  <c r="CC744" i="2"/>
  <c r="CB745" i="2"/>
  <c r="CC746" i="2"/>
  <c r="CB747" i="2"/>
  <c r="CC748" i="2"/>
  <c r="CC734" i="2"/>
  <c r="CB733" i="2"/>
  <c r="CB724" i="2"/>
  <c r="CC723" i="2"/>
  <c r="CB722" i="2"/>
  <c r="CB717" i="2"/>
  <c r="CC716" i="2"/>
  <c r="CB715" i="2"/>
  <c r="CB700" i="2"/>
  <c r="CC701" i="2"/>
  <c r="CB702" i="2"/>
  <c r="CC703" i="2"/>
  <c r="CB704" i="2"/>
  <c r="CC705" i="2"/>
  <c r="CB706" i="2"/>
  <c r="CC707" i="2"/>
  <c r="CC699" i="2"/>
  <c r="CB698" i="2"/>
  <c r="CC687" i="2"/>
  <c r="CB686" i="2"/>
  <c r="CC678" i="2"/>
  <c r="CB677" i="2"/>
  <c r="CB670" i="2"/>
  <c r="CC671" i="2"/>
  <c r="CB672" i="2"/>
  <c r="CC669" i="2"/>
  <c r="CB668" i="2"/>
  <c r="CC663" i="2"/>
  <c r="CB662" i="2"/>
  <c r="CB642" i="2"/>
  <c r="CC643" i="2"/>
  <c r="CB644" i="2"/>
  <c r="CC645" i="2"/>
  <c r="CB646" i="2"/>
  <c r="CC647" i="2"/>
  <c r="CB648" i="2"/>
  <c r="CC649" i="2"/>
  <c r="CB650" i="2"/>
  <c r="CC651" i="2"/>
  <c r="CC641" i="2"/>
  <c r="CB640" i="2"/>
  <c r="CB635" i="2"/>
  <c r="CC634" i="2"/>
  <c r="CB633" i="2"/>
  <c r="CB625" i="2"/>
  <c r="CC626" i="2"/>
  <c r="CB627" i="2"/>
  <c r="CC628" i="2"/>
  <c r="CB629" i="2"/>
  <c r="CC624" i="2"/>
  <c r="CB623" i="2"/>
  <c r="CB611" i="2"/>
  <c r="CC612" i="2"/>
  <c r="CB613" i="2"/>
  <c r="CC614" i="2"/>
  <c r="CB615" i="2"/>
  <c r="CC616" i="2"/>
  <c r="CB617" i="2"/>
  <c r="CC618" i="2"/>
  <c r="CC610" i="2"/>
  <c r="CB609" i="2"/>
  <c r="CC593" i="2"/>
  <c r="CB592" i="2"/>
  <c r="CB588" i="2"/>
  <c r="CB583" i="2"/>
  <c r="CC582" i="2"/>
  <c r="CB581" i="2"/>
  <c r="CB575" i="2"/>
  <c r="CC574" i="2"/>
  <c r="CB573" i="2"/>
  <c r="CC568" i="2"/>
  <c r="CC564" i="2"/>
  <c r="CC556" i="2"/>
  <c r="CC545" i="2"/>
  <c r="CB546" i="2"/>
  <c r="CC547" i="2"/>
  <c r="CB544" i="2"/>
  <c r="CC543" i="2"/>
  <c r="CB527" i="2"/>
  <c r="CC514" i="2"/>
  <c r="CB515" i="2"/>
  <c r="CC516" i="2"/>
  <c r="CB517" i="2"/>
  <c r="CC518" i="2"/>
  <c r="CB519" i="2"/>
  <c r="CC520" i="2"/>
  <c r="CB521" i="2"/>
  <c r="CC522" i="2"/>
  <c r="CB523" i="2"/>
  <c r="CC524" i="2"/>
  <c r="CB525" i="2"/>
  <c r="CC526" i="2"/>
  <c r="CB513" i="2"/>
  <c r="CC512" i="2"/>
  <c r="CC504" i="2"/>
  <c r="CB503" i="2"/>
  <c r="CC502" i="2"/>
  <c r="CC497" i="2"/>
  <c r="CC493" i="2"/>
  <c r="CB487" i="2"/>
  <c r="CC486" i="2"/>
  <c r="CC481" i="2"/>
  <c r="CB480" i="2"/>
  <c r="CC479" i="2"/>
  <c r="CB474" i="2"/>
  <c r="CC473" i="2"/>
  <c r="CB472" i="2"/>
  <c r="CC471" i="2"/>
  <c r="CB463" i="2"/>
  <c r="CC462" i="2"/>
  <c r="CC456" i="2"/>
  <c r="CB457" i="2"/>
  <c r="CB455" i="2"/>
  <c r="CC454" i="2"/>
  <c r="CB450" i="2"/>
  <c r="CC449" i="2"/>
  <c r="CB448" i="2"/>
  <c r="CC431" i="2"/>
  <c r="CC425" i="2"/>
  <c r="CB426" i="2"/>
  <c r="CC427" i="2"/>
  <c r="CB428" i="2"/>
  <c r="CC429" i="2"/>
  <c r="CB430" i="2"/>
  <c r="CB424" i="2"/>
  <c r="CC423" i="2"/>
  <c r="CC418" i="2"/>
  <c r="CB417" i="2"/>
  <c r="CC416" i="2"/>
  <c r="CC396" i="2"/>
  <c r="CB395" i="2"/>
  <c r="CC392" i="2"/>
  <c r="CB393" i="2"/>
  <c r="CC394" i="2"/>
  <c r="CB391" i="2"/>
  <c r="CC390" i="2"/>
  <c r="CB375" i="2"/>
  <c r="CC374" i="2"/>
  <c r="CB373" i="2"/>
  <c r="CC372" i="2"/>
  <c r="CB368" i="2"/>
  <c r="CC367" i="2"/>
  <c r="CB401" i="2"/>
  <c r="CB383" i="2"/>
  <c r="CC382" i="2"/>
  <c r="CB381" i="2"/>
  <c r="CC354" i="2"/>
  <c r="CB353" i="2"/>
  <c r="CC352" i="2"/>
  <c r="CC344" i="2"/>
  <c r="CC339" i="2"/>
  <c r="CC333" i="2"/>
  <c r="CB334" i="2"/>
  <c r="CC335" i="2"/>
  <c r="CB336" i="2"/>
  <c r="CC337" i="2"/>
  <c r="CB338" i="2"/>
  <c r="CB332" i="2"/>
  <c r="CC331" i="2"/>
  <c r="CB323" i="2"/>
  <c r="CC322" i="2"/>
  <c r="CC315" i="2"/>
  <c r="CB316" i="2"/>
  <c r="CC317" i="2"/>
  <c r="CB318" i="2"/>
  <c r="CB314" i="2"/>
  <c r="CC313" i="2"/>
  <c r="CB308" i="2"/>
  <c r="CB295" i="2"/>
  <c r="CC291" i="2"/>
  <c r="CC284" i="2"/>
  <c r="CC280" i="2"/>
  <c r="CB281" i="2"/>
  <c r="CC282" i="2"/>
  <c r="CB283" i="2"/>
  <c r="CB279" i="2"/>
  <c r="CC278" i="2"/>
  <c r="CC270" i="2"/>
  <c r="CB271" i="2"/>
  <c r="CB269" i="2"/>
  <c r="CC268" i="2"/>
  <c r="CC263" i="2"/>
  <c r="CB262" i="2"/>
  <c r="CC257" i="2"/>
  <c r="CB258" i="2"/>
  <c r="CC259" i="2"/>
  <c r="CB260" i="2"/>
  <c r="CC261" i="2"/>
  <c r="CB256" i="2"/>
  <c r="CC255" i="2"/>
  <c r="CC218" i="2"/>
  <c r="CC247" i="2"/>
  <c r="CB246" i="2"/>
  <c r="CC245" i="2"/>
  <c r="CB244" i="2"/>
  <c r="CB236" i="2"/>
  <c r="CC237" i="2"/>
  <c r="CB238" i="2"/>
  <c r="CC239" i="2"/>
  <c r="CC235" i="2"/>
  <c r="CB234" i="2"/>
  <c r="CB227" i="2"/>
  <c r="CB212" i="2"/>
  <c r="CC211" i="2"/>
  <c r="CC207" i="2"/>
  <c r="CB204" i="2"/>
  <c r="CC205" i="2"/>
  <c r="CB206" i="2"/>
  <c r="CC203" i="2"/>
  <c r="CB202" i="2"/>
  <c r="CB198" i="2"/>
  <c r="CC193" i="2"/>
  <c r="CB190" i="2"/>
  <c r="CC191" i="2"/>
  <c r="CB192" i="2"/>
  <c r="CC189" i="2"/>
  <c r="CB188" i="2"/>
  <c r="CB183" i="2"/>
  <c r="CB176" i="2"/>
  <c r="CC175" i="2"/>
  <c r="CB174" i="2"/>
  <c r="CB169" i="2"/>
  <c r="CB165" i="2"/>
  <c r="CC155" i="2"/>
  <c r="CB150" i="2"/>
  <c r="CC141" i="2"/>
  <c r="CB142" i="2"/>
  <c r="CC143" i="2"/>
  <c r="CB144" i="2"/>
  <c r="CC145" i="2"/>
  <c r="CB146" i="2"/>
  <c r="CC147" i="2"/>
  <c r="CB148" i="2"/>
  <c r="CC149" i="2"/>
  <c r="CB140" i="2"/>
  <c r="CC139" i="2"/>
  <c r="CB134" i="2"/>
  <c r="CC133" i="2"/>
  <c r="CC119" i="2"/>
  <c r="CB116" i="2"/>
  <c r="CC117" i="2"/>
  <c r="CB118" i="2"/>
  <c r="CC115" i="2"/>
  <c r="CB114" i="2"/>
  <c r="CC111" i="2"/>
  <c r="CB110" i="2"/>
  <c r="CB69" i="2"/>
  <c r="CC100" i="2"/>
  <c r="CC104" i="2"/>
  <c r="CB99" i="2"/>
  <c r="CC98" i="2"/>
  <c r="CC93" i="2"/>
  <c r="CC89" i="2"/>
  <c r="CC87" i="2"/>
  <c r="CB88" i="2"/>
  <c r="CB86" i="2"/>
  <c r="CC85" i="2"/>
  <c r="CC80" i="2"/>
  <c r="CB79" i="2"/>
  <c r="CC78" i="2"/>
  <c r="CC72" i="2"/>
  <c r="CB71" i="2"/>
  <c r="CC70" i="2"/>
  <c r="CC64" i="2"/>
  <c r="CB61" i="2"/>
  <c r="CC62" i="2"/>
  <c r="CB63" i="2"/>
  <c r="CB59" i="2"/>
  <c r="CC60" i="2"/>
  <c r="CB52" i="2"/>
  <c r="CC42" i="2"/>
  <c r="CC40" i="2"/>
  <c r="CB41" i="2"/>
  <c r="CB39" i="2"/>
  <c r="CC38" i="2"/>
  <c r="CC34" i="2"/>
  <c r="CC32" i="2"/>
  <c r="CB33" i="2"/>
  <c r="CC30" i="2"/>
  <c r="CB31" i="2"/>
  <c r="CC22" i="2"/>
  <c r="CB21" i="2"/>
  <c r="CC20" i="2"/>
  <c r="CB19" i="2"/>
  <c r="CC15" i="2"/>
  <c r="CB14" i="2"/>
  <c r="CC13" i="2"/>
  <c r="CB12" i="2"/>
  <c r="CF200" i="2"/>
  <c r="CG652" i="2"/>
  <c r="CG157" i="2"/>
  <c r="CF195" i="2"/>
  <c r="CG136" i="2"/>
  <c r="CG346" i="2"/>
  <c r="CF112" i="2"/>
  <c r="CF54" i="2"/>
  <c r="CF229" i="2"/>
  <c r="CG214" i="2"/>
  <c r="CG325" i="2"/>
  <c r="CF674" i="2"/>
  <c r="CF152" i="2"/>
  <c r="CF102" i="2"/>
  <c r="CF403" i="2"/>
  <c r="CF803" i="2"/>
  <c r="CG529" i="2"/>
  <c r="CG665" i="2"/>
  <c r="CF66" i="2"/>
  <c r="CF44" i="2"/>
  <c r="CG776" i="2"/>
  <c r="CG320" i="2"/>
  <c r="CG249" i="2"/>
  <c r="CF36" i="2"/>
  <c r="CF273" i="2"/>
  <c r="CG709" i="2"/>
  <c r="CF465" i="2"/>
  <c r="CF719" i="2"/>
  <c r="CG719" i="2"/>
  <c r="CF167" i="2"/>
  <c r="CG36" i="2"/>
  <c r="CG495" i="2"/>
  <c r="CG293" i="2"/>
  <c r="CF506" i="2"/>
  <c r="CF178" i="2"/>
  <c r="CF136" i="2"/>
  <c r="CG499" i="2"/>
  <c r="CF121" i="2"/>
  <c r="CG620" i="2"/>
  <c r="CG178" i="2"/>
  <c r="CF776" i="2"/>
  <c r="CG82" i="2"/>
  <c r="CG799" i="2"/>
  <c r="CF459" i="2"/>
  <c r="CG209" i="2"/>
  <c r="CF74" i="2"/>
  <c r="CG377" i="2"/>
  <c r="CG585" i="2"/>
  <c r="CG102" i="2"/>
  <c r="CF91" i="2"/>
  <c r="CG789" i="2"/>
  <c r="CF341" i="2"/>
  <c r="CF385" i="2"/>
  <c r="CG356" i="2"/>
  <c r="CF310" i="2"/>
  <c r="CF489" i="2"/>
  <c r="CF325" i="2"/>
  <c r="CF782" i="2"/>
  <c r="CG152" i="2"/>
  <c r="CF214" i="2"/>
  <c r="CG595" i="2"/>
  <c r="CF595" i="2"/>
  <c r="CG433" i="2"/>
  <c r="CF765" i="2"/>
  <c r="CF789" i="2"/>
  <c r="CF433" i="2"/>
  <c r="CF370" i="2"/>
  <c r="CG482" i="2"/>
  <c r="CG475" i="2"/>
  <c r="CG452" i="2"/>
  <c r="CF377" i="2"/>
  <c r="CG506" i="2"/>
  <c r="CF631" i="2"/>
  <c r="CF320" i="2"/>
  <c r="CF82" i="2"/>
  <c r="CG398" i="2"/>
  <c r="CF265" i="2"/>
  <c r="CG689" i="2"/>
  <c r="CF689" i="2"/>
  <c r="CG341" i="2"/>
  <c r="CF577" i="2"/>
  <c r="CG74" i="2"/>
  <c r="CG750" i="2"/>
  <c r="CG121" i="2"/>
  <c r="CG370" i="2"/>
  <c r="CG558" i="2"/>
  <c r="CF249" i="2"/>
  <c r="CG112" i="2"/>
  <c r="CG273" i="2"/>
  <c r="CF452" i="2"/>
  <c r="CF590" i="2"/>
  <c r="CF475" i="2"/>
  <c r="CG680" i="2"/>
  <c r="CG459" i="2"/>
  <c r="CG549" i="2"/>
  <c r="CG674" i="2"/>
  <c r="CF297" i="2"/>
  <c r="CG570" i="2"/>
  <c r="CF286" i="2"/>
  <c r="CG420" i="2"/>
  <c r="CG286" i="2"/>
  <c r="CF356" i="2"/>
  <c r="CG106" i="2"/>
  <c r="CF185" i="2"/>
  <c r="CF750" i="2"/>
  <c r="CG265" i="2"/>
  <c r="CF799" i="2"/>
  <c r="CG385" i="2"/>
  <c r="CF24" i="2"/>
  <c r="CG566" i="2"/>
  <c r="CF549" i="2"/>
  <c r="CF482" i="2"/>
  <c r="CG220" i="2"/>
  <c r="CG66" i="2"/>
  <c r="CG637" i="2"/>
  <c r="CF665" i="2"/>
  <c r="CG241" i="2"/>
  <c r="CG489" i="2"/>
  <c r="CF398" i="2"/>
  <c r="CG91" i="2"/>
  <c r="CF209" i="2"/>
  <c r="CG95" i="2"/>
  <c r="CF809" i="2"/>
  <c r="CG44" i="2"/>
  <c r="CF620" i="2"/>
  <c r="CG577" i="2"/>
  <c r="CG465" i="2"/>
  <c r="CG24" i="2"/>
  <c r="CG631" i="2"/>
  <c r="CF680" i="2"/>
  <c r="CF420" i="2"/>
  <c r="CF171" i="2"/>
  <c r="CF585" i="2"/>
  <c r="CF709" i="2"/>
  <c r="CG17" i="2"/>
  <c r="CF17" i="2"/>
  <c r="CF637" i="2"/>
  <c r="CF241" i="2"/>
  <c r="CG726" i="2"/>
  <c r="CG195" i="2"/>
  <c r="CG765" i="2"/>
  <c r="CF726" i="2"/>
  <c r="CF652" i="2"/>
  <c r="CF529" i="2"/>
  <c r="GA631" i="2" l="1"/>
  <c r="FO229" i="2"/>
  <c r="GL17" i="2"/>
  <c r="GH17" i="2"/>
  <c r="GF17" i="2"/>
  <c r="GJ17" i="2"/>
  <c r="GH229" i="2"/>
  <c r="GJ229" i="2"/>
  <c r="GF229" i="2"/>
  <c r="GL229" i="2"/>
  <c r="GA452" i="2"/>
  <c r="GB356" i="2"/>
  <c r="GH803" i="2"/>
  <c r="GJ803" i="2"/>
  <c r="GL803" i="2"/>
  <c r="GF803" i="2"/>
  <c r="GG489" i="2"/>
  <c r="GI489" i="2"/>
  <c r="GK489" i="2"/>
  <c r="GM489" i="2"/>
  <c r="GA789" i="2"/>
  <c r="GB631" i="2"/>
  <c r="GA356" i="2"/>
  <c r="FO17" i="2"/>
  <c r="GB66" i="2"/>
  <c r="GB91" i="2"/>
  <c r="GA286" i="2"/>
  <c r="GA433" i="2"/>
  <c r="GA273" i="2"/>
  <c r="GA209" i="2"/>
  <c r="GB24" i="2"/>
  <c r="GB495" i="2"/>
  <c r="GB346" i="2"/>
  <c r="GA91" i="2"/>
  <c r="GA476" i="2"/>
  <c r="GA310" i="2"/>
  <c r="GB44" i="2"/>
  <c r="GA66" i="2"/>
  <c r="GA674" i="2"/>
  <c r="GB483" i="2"/>
  <c r="GA74" i="2"/>
  <c r="GA249" i="2"/>
  <c r="GB420" i="2"/>
  <c r="GB377" i="2"/>
  <c r="GA776" i="2"/>
  <c r="GA595" i="2"/>
  <c r="GA680" i="2"/>
  <c r="GA750" i="2"/>
  <c r="GB209" i="2"/>
  <c r="GA377" i="2"/>
  <c r="GB506" i="2"/>
  <c r="GA241" i="2"/>
  <c r="GA549" i="2"/>
  <c r="GA152" i="2"/>
  <c r="GB459" i="2"/>
  <c r="GA121" i="2"/>
  <c r="GA370" i="2"/>
  <c r="GB765" i="2"/>
  <c r="GA385" i="2"/>
  <c r="GB529" i="2"/>
  <c r="GA726" i="2"/>
  <c r="GA665" i="2"/>
  <c r="GA341" i="2"/>
  <c r="GA719" i="2"/>
  <c r="GA585" i="2"/>
  <c r="GB476" i="2"/>
  <c r="GB286" i="2"/>
  <c r="GB241" i="2"/>
  <c r="GB195" i="2"/>
  <c r="GB566" i="2"/>
  <c r="GA459" i="2"/>
  <c r="GB398" i="2"/>
  <c r="GA265" i="2"/>
  <c r="GB620" i="2"/>
  <c r="GA136" i="2"/>
  <c r="GA195" i="2"/>
  <c r="GA398" i="2"/>
  <c r="GB320" i="2"/>
  <c r="GB249" i="2"/>
  <c r="GB325" i="2"/>
  <c r="GB214" i="2"/>
  <c r="GB121" i="2"/>
  <c r="FS17" i="2"/>
  <c r="FU17" i="2"/>
  <c r="FY17" i="2"/>
  <c r="FW17" i="2"/>
  <c r="GB799" i="2"/>
  <c r="FY229" i="2"/>
  <c r="FU229" i="2"/>
  <c r="FW229" i="2"/>
  <c r="FS229" i="2"/>
  <c r="GB433" i="2"/>
  <c r="GA178" i="2"/>
  <c r="GA529" i="2"/>
  <c r="GB465" i="2"/>
  <c r="GA709" i="2"/>
  <c r="GB385" i="2"/>
  <c r="GB265" i="2"/>
  <c r="GA200" i="2"/>
  <c r="GB653" i="2"/>
  <c r="GB570" i="2"/>
  <c r="GA765" i="2"/>
  <c r="GA689" i="2"/>
  <c r="GA799" i="2"/>
  <c r="GA637" i="2"/>
  <c r="GA620" i="2"/>
  <c r="GA506" i="2"/>
  <c r="GB577" i="2"/>
  <c r="GB370" i="2"/>
  <c r="GB17" i="2"/>
  <c r="GB750" i="2"/>
  <c r="GB674" i="2"/>
  <c r="GA653" i="2"/>
  <c r="GA577" i="2"/>
  <c r="GB74" i="2"/>
  <c r="GA36" i="2"/>
  <c r="GB709" i="2"/>
  <c r="GA782" i="2"/>
  <c r="GB341" i="2"/>
  <c r="GB157" i="2"/>
  <c r="GB152" i="2"/>
  <c r="GB102" i="2"/>
  <c r="GB82" i="2"/>
  <c r="GB36" i="2"/>
  <c r="GB689" i="2"/>
  <c r="GB273" i="2"/>
  <c r="GB136" i="2"/>
  <c r="FV489" i="2"/>
  <c r="FZ489" i="2"/>
  <c r="FX489" i="2"/>
  <c r="FT489" i="2"/>
  <c r="GB776" i="2"/>
  <c r="GA171" i="2"/>
  <c r="GB549" i="2"/>
  <c r="GA803" i="2"/>
  <c r="GB719" i="2"/>
  <c r="GB595" i="2"/>
  <c r="GA44" i="2"/>
  <c r="GA24" i="2"/>
  <c r="GB637" i="2"/>
  <c r="GA320" i="2"/>
  <c r="FO803" i="2"/>
  <c r="CE36" i="2"/>
  <c r="CE44" i="2"/>
  <c r="CD178" i="2"/>
  <c r="CJ178" i="2"/>
  <c r="CH178" i="2"/>
  <c r="CH265" i="2"/>
  <c r="CD265" i="2"/>
  <c r="CJ265" i="2"/>
  <c r="CD433" i="2"/>
  <c r="CJ433" i="2"/>
  <c r="CH433" i="2"/>
  <c r="CD529" i="2"/>
  <c r="CH529" i="2"/>
  <c r="CJ529" i="2"/>
  <c r="CJ549" i="2"/>
  <c r="CH549" i="2"/>
  <c r="CD549" i="2"/>
  <c r="CE680" i="2"/>
  <c r="CI680" i="2"/>
  <c r="CK680" i="2"/>
  <c r="CD66" i="2"/>
  <c r="CH66" i="2"/>
  <c r="CJ66" i="2"/>
  <c r="CE82" i="2"/>
  <c r="CK82" i="2"/>
  <c r="CI82" i="2"/>
  <c r="CE95" i="2"/>
  <c r="CK95" i="2"/>
  <c r="CI95" i="2"/>
  <c r="CD121" i="2"/>
  <c r="CH121" i="2"/>
  <c r="CJ121" i="2"/>
  <c r="CE152" i="2"/>
  <c r="CK152" i="2"/>
  <c r="CI152" i="2"/>
  <c r="CE178" i="2"/>
  <c r="CK178" i="2"/>
  <c r="CI178" i="2"/>
  <c r="CE214" i="2"/>
  <c r="CK214" i="2"/>
  <c r="CI214" i="2"/>
  <c r="CD273" i="2"/>
  <c r="CH273" i="2"/>
  <c r="CJ273" i="2"/>
  <c r="CJ356" i="2"/>
  <c r="CD356" i="2"/>
  <c r="CH356" i="2"/>
  <c r="CE377" i="2"/>
  <c r="CK377" i="2"/>
  <c r="CI377" i="2"/>
  <c r="CE452" i="2"/>
  <c r="CI452" i="2"/>
  <c r="CK452" i="2"/>
  <c r="CE475" i="2"/>
  <c r="CK475" i="2"/>
  <c r="CI475" i="2"/>
  <c r="CD489" i="2"/>
  <c r="CH489" i="2"/>
  <c r="CJ489" i="2"/>
  <c r="CE620" i="2"/>
  <c r="CI620" i="2"/>
  <c r="CK620" i="2"/>
  <c r="CD637" i="2"/>
  <c r="CH637" i="2"/>
  <c r="CJ637" i="2"/>
  <c r="CE665" i="2"/>
  <c r="CK665" i="2"/>
  <c r="CI665" i="2"/>
  <c r="CD689" i="2"/>
  <c r="CH689" i="2"/>
  <c r="CJ689" i="2"/>
  <c r="CK726" i="2"/>
  <c r="CI726" i="2"/>
  <c r="CE726" i="2"/>
  <c r="CD776" i="2"/>
  <c r="CH776" i="2"/>
  <c r="CJ776" i="2"/>
  <c r="CE24" i="2"/>
  <c r="CK24" i="2"/>
  <c r="CI24" i="2"/>
  <c r="CK44" i="2"/>
  <c r="CI44" i="2"/>
  <c r="CD82" i="2"/>
  <c r="CJ82" i="2"/>
  <c r="CH82" i="2"/>
  <c r="CK102" i="2"/>
  <c r="CE102" i="2"/>
  <c r="CI102" i="2"/>
  <c r="CE121" i="2"/>
  <c r="CI121" i="2"/>
  <c r="CK121" i="2"/>
  <c r="CD152" i="2"/>
  <c r="CH152" i="2"/>
  <c r="CJ152" i="2"/>
  <c r="CD200" i="2"/>
  <c r="CH200" i="2"/>
  <c r="CJ200" i="2"/>
  <c r="CD214" i="2"/>
  <c r="CJ214" i="2"/>
  <c r="CH214" i="2"/>
  <c r="CH249" i="2"/>
  <c r="CJ249" i="2"/>
  <c r="CD249" i="2"/>
  <c r="CD377" i="2"/>
  <c r="CJ377" i="2"/>
  <c r="CH377" i="2"/>
  <c r="CD475" i="2"/>
  <c r="CH475" i="2"/>
  <c r="CJ475" i="2"/>
  <c r="CE495" i="2"/>
  <c r="CI495" i="2"/>
  <c r="CK495" i="2"/>
  <c r="CD585" i="2"/>
  <c r="CH585" i="2"/>
  <c r="CJ585" i="2"/>
  <c r="CD631" i="2"/>
  <c r="CH631" i="2"/>
  <c r="CJ631" i="2"/>
  <c r="CE637" i="2"/>
  <c r="CK637" i="2"/>
  <c r="CI637" i="2"/>
  <c r="CD674" i="2"/>
  <c r="CH674" i="2"/>
  <c r="CJ674" i="2"/>
  <c r="CK689" i="2"/>
  <c r="CI689" i="2"/>
  <c r="CE689" i="2"/>
  <c r="CE776" i="2"/>
  <c r="CK776" i="2"/>
  <c r="CI776" i="2"/>
  <c r="CE112" i="2"/>
  <c r="CI112" i="2"/>
  <c r="CK112" i="2"/>
  <c r="CH370" i="2"/>
  <c r="CJ370" i="2"/>
  <c r="CD370" i="2"/>
  <c r="CI489" i="2"/>
  <c r="CE489" i="2"/>
  <c r="CK489" i="2"/>
  <c r="CI577" i="2"/>
  <c r="CE577" i="2"/>
  <c r="CK577" i="2"/>
  <c r="CH195" i="2"/>
  <c r="CD195" i="2"/>
  <c r="CJ195" i="2"/>
  <c r="CJ297" i="2"/>
  <c r="CH297" i="2"/>
  <c r="CD297" i="2"/>
  <c r="CE385" i="2"/>
  <c r="CK385" i="2"/>
  <c r="CI385" i="2"/>
  <c r="CE506" i="2"/>
  <c r="CI506" i="2"/>
  <c r="CK506" i="2"/>
  <c r="CE750" i="2"/>
  <c r="CK750" i="2"/>
  <c r="CI750" i="2"/>
  <c r="CH789" i="2"/>
  <c r="CJ789" i="2"/>
  <c r="CD789" i="2"/>
  <c r="CD17" i="2"/>
  <c r="CJ17" i="2"/>
  <c r="CH17" i="2"/>
  <c r="CD36" i="2"/>
  <c r="CJ36" i="2"/>
  <c r="CH36" i="2"/>
  <c r="CD91" i="2"/>
  <c r="CJ91" i="2"/>
  <c r="CH91" i="2"/>
  <c r="CE157" i="2"/>
  <c r="CI157" i="2"/>
  <c r="CK157" i="2"/>
  <c r="CE195" i="2"/>
  <c r="CI195" i="2"/>
  <c r="CK195" i="2"/>
  <c r="CE241" i="2"/>
  <c r="CI241" i="2"/>
  <c r="CK241" i="2"/>
  <c r="CH286" i="2"/>
  <c r="CJ286" i="2"/>
  <c r="CD286" i="2"/>
  <c r="CD310" i="2"/>
  <c r="CJ310" i="2"/>
  <c r="CH310" i="2"/>
  <c r="CD325" i="2"/>
  <c r="CH325" i="2"/>
  <c r="CJ325" i="2"/>
  <c r="CE398" i="2"/>
  <c r="CK398" i="2"/>
  <c r="CI398" i="2"/>
  <c r="CJ420" i="2"/>
  <c r="CD420" i="2"/>
  <c r="CH420" i="2"/>
  <c r="CE482" i="2"/>
  <c r="CI482" i="2"/>
  <c r="CK482" i="2"/>
  <c r="CD506" i="2"/>
  <c r="CH506" i="2"/>
  <c r="CJ506" i="2"/>
  <c r="CE566" i="2"/>
  <c r="CK566" i="2"/>
  <c r="CI566" i="2"/>
  <c r="CH590" i="2"/>
  <c r="CD590" i="2"/>
  <c r="CJ590" i="2"/>
  <c r="CE652" i="2"/>
  <c r="CK652" i="2"/>
  <c r="CI652" i="2"/>
  <c r="CD719" i="2"/>
  <c r="CH719" i="2"/>
  <c r="CJ719" i="2"/>
  <c r="CE789" i="2"/>
  <c r="CK789" i="2"/>
  <c r="CI789" i="2"/>
  <c r="CE66" i="2"/>
  <c r="CK66" i="2"/>
  <c r="CI66" i="2"/>
  <c r="CD136" i="2"/>
  <c r="CH136" i="2"/>
  <c r="CJ136" i="2"/>
  <c r="CE273" i="2"/>
  <c r="CK273" i="2"/>
  <c r="CI273" i="2"/>
  <c r="CE356" i="2"/>
  <c r="CK356" i="2"/>
  <c r="CI356" i="2"/>
  <c r="CD452" i="2"/>
  <c r="CJ452" i="2"/>
  <c r="CH452" i="2"/>
  <c r="CD665" i="2"/>
  <c r="CJ665" i="2"/>
  <c r="CH665" i="2"/>
  <c r="CD726" i="2"/>
  <c r="CJ726" i="2"/>
  <c r="CH726" i="2"/>
  <c r="CE799" i="2"/>
  <c r="CK799" i="2"/>
  <c r="CI799" i="2"/>
  <c r="CD102" i="2"/>
  <c r="CJ102" i="2"/>
  <c r="CH102" i="2"/>
  <c r="CD185" i="2"/>
  <c r="CH185" i="2"/>
  <c r="CJ185" i="2"/>
  <c r="CD229" i="2"/>
  <c r="CH229" i="2"/>
  <c r="CJ229" i="2"/>
  <c r="CE293" i="2"/>
  <c r="CI293" i="2"/>
  <c r="CK293" i="2"/>
  <c r="CE459" i="2"/>
  <c r="CK459" i="2"/>
  <c r="CI459" i="2"/>
  <c r="CE674" i="2"/>
  <c r="CK674" i="2"/>
  <c r="CI674" i="2"/>
  <c r="CD750" i="2"/>
  <c r="CH750" i="2"/>
  <c r="CJ750" i="2"/>
  <c r="CD782" i="2"/>
  <c r="CJ782" i="2"/>
  <c r="CH782" i="2"/>
  <c r="CE106" i="2"/>
  <c r="CI106" i="2"/>
  <c r="CK106" i="2"/>
  <c r="CK209" i="2"/>
  <c r="CI209" i="2"/>
  <c r="CE209" i="2"/>
  <c r="CE286" i="2"/>
  <c r="CI286" i="2"/>
  <c r="CK286" i="2"/>
  <c r="CI325" i="2"/>
  <c r="CK325" i="2"/>
  <c r="CE325" i="2"/>
  <c r="CD459" i="2"/>
  <c r="CH459" i="2"/>
  <c r="CJ459" i="2"/>
  <c r="CH652" i="2"/>
  <c r="CD652" i="2"/>
  <c r="CJ652" i="2"/>
  <c r="CE709" i="2"/>
  <c r="CI709" i="2"/>
  <c r="CK709" i="2"/>
  <c r="CE17" i="2"/>
  <c r="CK17" i="2"/>
  <c r="CI17" i="2"/>
  <c r="CK36" i="2"/>
  <c r="CI36" i="2"/>
  <c r="CE74" i="2"/>
  <c r="CI74" i="2"/>
  <c r="CK74" i="2"/>
  <c r="CD74" i="2"/>
  <c r="CJ74" i="2"/>
  <c r="CH74" i="2"/>
  <c r="CD167" i="2"/>
  <c r="CH167" i="2"/>
  <c r="CJ167" i="2"/>
  <c r="CE220" i="2"/>
  <c r="CK220" i="2"/>
  <c r="CI220" i="2"/>
  <c r="CE320" i="2"/>
  <c r="CI320" i="2"/>
  <c r="CK320" i="2"/>
  <c r="CE341" i="2"/>
  <c r="CI341" i="2"/>
  <c r="CK341" i="2"/>
  <c r="CD403" i="2"/>
  <c r="CJ403" i="2"/>
  <c r="CH403" i="2"/>
  <c r="CH398" i="2"/>
  <c r="CD398" i="2"/>
  <c r="CJ398" i="2"/>
  <c r="CH482" i="2"/>
  <c r="CJ482" i="2"/>
  <c r="CD482" i="2"/>
  <c r="CE570" i="2"/>
  <c r="CI570" i="2"/>
  <c r="CK570" i="2"/>
  <c r="CH595" i="2"/>
  <c r="CD595" i="2"/>
  <c r="CJ595" i="2"/>
  <c r="CE719" i="2"/>
  <c r="CI719" i="2"/>
  <c r="CK719" i="2"/>
  <c r="CD803" i="2"/>
  <c r="CJ803" i="2"/>
  <c r="CH803" i="2"/>
  <c r="CH465" i="2"/>
  <c r="CJ465" i="2"/>
  <c r="CD465" i="2"/>
  <c r="CJ620" i="2"/>
  <c r="CD620" i="2"/>
  <c r="CH620" i="2"/>
  <c r="CD24" i="2"/>
  <c r="CH24" i="2"/>
  <c r="CJ24" i="2"/>
  <c r="CH44" i="2"/>
  <c r="CD44" i="2"/>
  <c r="CJ44" i="2"/>
  <c r="CD209" i="2"/>
  <c r="CJ209" i="2"/>
  <c r="CH209" i="2"/>
  <c r="CE249" i="2"/>
  <c r="CK249" i="2"/>
  <c r="CI249" i="2"/>
  <c r="CD385" i="2"/>
  <c r="CJ385" i="2"/>
  <c r="CH385" i="2"/>
  <c r="CE499" i="2"/>
  <c r="CI499" i="2"/>
  <c r="CK499" i="2"/>
  <c r="CE585" i="2"/>
  <c r="CK585" i="2"/>
  <c r="CI585" i="2"/>
  <c r="CE631" i="2"/>
  <c r="CI631" i="2"/>
  <c r="CK631" i="2"/>
  <c r="CH709" i="2"/>
  <c r="CD709" i="2"/>
  <c r="CJ709" i="2"/>
  <c r="CD765" i="2"/>
  <c r="CJ765" i="2"/>
  <c r="CH765" i="2"/>
  <c r="CK91" i="2"/>
  <c r="CI91" i="2"/>
  <c r="CH241" i="2"/>
  <c r="CJ241" i="2"/>
  <c r="CD241" i="2"/>
  <c r="CE420" i="2"/>
  <c r="CI420" i="2"/>
  <c r="CK420" i="2"/>
  <c r="CI558" i="2"/>
  <c r="CE558" i="2"/>
  <c r="CK558" i="2"/>
  <c r="CK765" i="2"/>
  <c r="CE765" i="2"/>
  <c r="CI765" i="2"/>
  <c r="CD54" i="2"/>
  <c r="CJ54" i="2"/>
  <c r="CH54" i="2"/>
  <c r="CE91" i="2"/>
  <c r="CD112" i="2"/>
  <c r="CH112" i="2"/>
  <c r="CJ112" i="2"/>
  <c r="CE136" i="2"/>
  <c r="CI136" i="2"/>
  <c r="CK136" i="2"/>
  <c r="CH171" i="2"/>
  <c r="CJ171" i="2"/>
  <c r="CD171" i="2"/>
  <c r="CE265" i="2"/>
  <c r="CI265" i="2"/>
  <c r="CK265" i="2"/>
  <c r="CH320" i="2"/>
  <c r="CD320" i="2"/>
  <c r="CJ320" i="2"/>
  <c r="CD341" i="2"/>
  <c r="CH341" i="2"/>
  <c r="CJ341" i="2"/>
  <c r="CE346" i="2"/>
  <c r="CI346" i="2"/>
  <c r="CK346" i="2"/>
  <c r="CE370" i="2"/>
  <c r="CK370" i="2"/>
  <c r="CI370" i="2"/>
  <c r="CE433" i="2"/>
  <c r="CK433" i="2"/>
  <c r="CI433" i="2"/>
  <c r="CI465" i="2"/>
  <c r="CE465" i="2"/>
  <c r="CK465" i="2"/>
  <c r="CE529" i="2"/>
  <c r="CK529" i="2"/>
  <c r="CI529" i="2"/>
  <c r="CE549" i="2"/>
  <c r="CK549" i="2"/>
  <c r="CI549" i="2"/>
  <c r="CD577" i="2"/>
  <c r="CJ577" i="2"/>
  <c r="CH577" i="2"/>
  <c r="CE595" i="2"/>
  <c r="CI595" i="2"/>
  <c r="CK595" i="2"/>
  <c r="CH680" i="2"/>
  <c r="CD680" i="2"/>
  <c r="CJ680" i="2"/>
  <c r="CH799" i="2"/>
  <c r="CJ799" i="2"/>
  <c r="CD799" i="2"/>
  <c r="CJ809" i="2"/>
  <c r="CH809" i="2"/>
  <c r="CD809" i="2"/>
  <c r="BV80" i="2"/>
  <c r="BT19" i="2"/>
  <c r="BT12" i="2"/>
  <c r="BU13" i="2"/>
  <c r="BS12" i="2"/>
  <c r="GN229" i="2" l="1"/>
  <c r="GN803" i="2"/>
  <c r="GN17" i="2"/>
  <c r="GO489" i="2"/>
  <c r="GA17" i="2"/>
  <c r="GA229" i="2"/>
  <c r="GB489" i="2"/>
  <c r="CM121" i="2"/>
  <c r="CM549" i="2"/>
  <c r="CM765" i="2"/>
  <c r="CM91" i="2"/>
  <c r="CM249" i="2"/>
  <c r="CL44" i="2"/>
  <c r="CL620" i="2"/>
  <c r="CL482" i="2"/>
  <c r="CM341" i="2"/>
  <c r="CM459" i="2"/>
  <c r="CL452" i="2"/>
  <c r="CM66" i="2"/>
  <c r="CM241" i="2"/>
  <c r="CL91" i="2"/>
  <c r="CM750" i="2"/>
  <c r="CM506" i="2"/>
  <c r="CM637" i="2"/>
  <c r="CL82" i="2"/>
  <c r="CL178" i="2"/>
  <c r="CM420" i="2"/>
  <c r="CM74" i="2"/>
  <c r="CM709" i="2"/>
  <c r="CL750" i="2"/>
  <c r="CL719" i="2"/>
  <c r="CL585" i="2"/>
  <c r="CL577" i="2"/>
  <c r="CM433" i="2"/>
  <c r="CM36" i="2"/>
  <c r="CM674" i="2"/>
  <c r="CM652" i="2"/>
  <c r="CM102" i="2"/>
  <c r="CM24" i="2"/>
  <c r="CM475" i="2"/>
  <c r="CL549" i="2"/>
  <c r="CM719" i="2"/>
  <c r="CM273" i="2"/>
  <c r="CM482" i="2"/>
  <c r="CL286" i="2"/>
  <c r="CL674" i="2"/>
  <c r="CL273" i="2"/>
  <c r="CM529" i="2"/>
  <c r="CL320" i="2"/>
  <c r="CL209" i="2"/>
  <c r="CL74" i="2"/>
  <c r="CM17" i="2"/>
  <c r="CM799" i="2"/>
  <c r="CM398" i="2"/>
  <c r="CL36" i="2"/>
  <c r="CM265" i="2"/>
  <c r="CL24" i="2"/>
  <c r="CL709" i="2"/>
  <c r="CM320" i="2"/>
  <c r="CM286" i="2"/>
  <c r="CL789" i="2"/>
  <c r="CM356" i="2"/>
  <c r="CL377" i="2"/>
  <c r="CM44" i="2"/>
  <c r="CM377" i="2"/>
  <c r="CM82" i="2"/>
  <c r="CL637" i="2"/>
  <c r="CL195" i="2"/>
  <c r="CL398" i="2"/>
  <c r="CL229" i="2"/>
  <c r="CL370" i="2"/>
  <c r="CL265" i="2"/>
  <c r="CM370" i="2"/>
  <c r="CL631" i="2"/>
  <c r="CL249" i="2"/>
  <c r="CL152" i="2"/>
  <c r="CM620" i="2"/>
  <c r="CL529" i="2"/>
  <c r="CL121" i="2"/>
  <c r="CL652" i="2"/>
  <c r="CM195" i="2"/>
  <c r="CM631" i="2"/>
  <c r="CL385" i="2"/>
  <c r="CL459" i="2"/>
  <c r="CL475" i="2"/>
  <c r="CL341" i="2"/>
  <c r="CL241" i="2"/>
  <c r="CL66" i="2"/>
  <c r="CL799" i="2"/>
  <c r="CL765" i="2"/>
  <c r="CM209" i="2"/>
  <c r="CL726" i="2"/>
  <c r="CL17" i="2"/>
  <c r="CM152" i="2"/>
  <c r="CL433" i="2"/>
  <c r="CS416" i="2"/>
  <c r="CT385" i="2"/>
  <c r="DA385" i="2"/>
  <c r="CZ385" i="2"/>
  <c r="CY385" i="2"/>
  <c r="CX385" i="2"/>
  <c r="CW385" i="2"/>
  <c r="CV385" i="2"/>
  <c r="CU385" i="2"/>
  <c r="CR323" i="2"/>
  <c r="CZ325" i="2" s="1"/>
  <c r="CS322" i="2"/>
  <c r="CW325" i="2" s="1"/>
  <c r="CR417" i="2"/>
  <c r="DH80" i="2"/>
  <c r="DN82" i="2" s="1"/>
  <c r="DH61" i="2"/>
  <c r="DH71" i="2"/>
  <c r="DJ74" i="2" s="1"/>
  <c r="CR581" i="2"/>
  <c r="DL74" i="2" l="1"/>
  <c r="DN74" i="2"/>
  <c r="DP74" i="2"/>
  <c r="DP82" i="2"/>
  <c r="DR82" i="2" s="1"/>
  <c r="DB385" i="2"/>
  <c r="CX325" i="2"/>
  <c r="DB325" i="2" s="1"/>
  <c r="CT325" i="2"/>
  <c r="DA325" i="2"/>
  <c r="CY325" i="2"/>
  <c r="CU325" i="2"/>
  <c r="DJ82" i="2"/>
  <c r="DL82" i="2"/>
  <c r="CV325" i="2"/>
  <c r="DC385" i="2"/>
  <c r="GT465" i="2"/>
  <c r="DC325" i="2" l="1"/>
  <c r="DR74" i="2"/>
  <c r="GT224" i="2"/>
  <c r="HA99" i="2"/>
  <c r="GZ99" i="2"/>
  <c r="HA101" i="2"/>
  <c r="GZ101" i="2"/>
  <c r="HA100" i="2"/>
  <c r="GZ100" i="2"/>
  <c r="HA98" i="2"/>
  <c r="GZ98" i="2"/>
  <c r="GT82" i="2"/>
  <c r="GZ13" i="2"/>
  <c r="HJ127" i="2"/>
  <c r="HJ124" i="2"/>
  <c r="HQ809" i="2"/>
  <c r="HP809" i="2"/>
  <c r="HO809" i="2"/>
  <c r="HN809" i="2"/>
  <c r="HM809" i="2"/>
  <c r="HL809" i="2"/>
  <c r="HK809" i="2"/>
  <c r="HJ809" i="2"/>
  <c r="HJ803" i="2"/>
  <c r="HQ803" i="2"/>
  <c r="HP803" i="2"/>
  <c r="HO803" i="2"/>
  <c r="HN803" i="2"/>
  <c r="HM803" i="2"/>
  <c r="HL803" i="2"/>
  <c r="HK803" i="2"/>
  <c r="HJ799" i="2"/>
  <c r="HQ799" i="2"/>
  <c r="HP799" i="2"/>
  <c r="HO799" i="2"/>
  <c r="HN799" i="2"/>
  <c r="HM799" i="2"/>
  <c r="HL799" i="2"/>
  <c r="HK799" i="2"/>
  <c r="HJ772" i="2"/>
  <c r="HJ789" i="2"/>
  <c r="HQ789" i="2"/>
  <c r="HP789" i="2"/>
  <c r="HO789" i="2"/>
  <c r="HN789" i="2"/>
  <c r="HM789" i="2"/>
  <c r="HL789" i="2"/>
  <c r="HK789" i="2"/>
  <c r="HJ782" i="2"/>
  <c r="HQ782" i="2"/>
  <c r="HP782" i="2"/>
  <c r="HO782" i="2"/>
  <c r="HN782" i="2"/>
  <c r="HM782" i="2"/>
  <c r="HL782" i="2"/>
  <c r="HK782" i="2"/>
  <c r="HQ772" i="2"/>
  <c r="HP772" i="2"/>
  <c r="HO772" i="2"/>
  <c r="HN772" i="2"/>
  <c r="HM772" i="2"/>
  <c r="HL772" i="2"/>
  <c r="HK772" i="2"/>
  <c r="HQ776" i="2"/>
  <c r="HO776" i="2"/>
  <c r="HM776" i="2"/>
  <c r="HK776" i="2"/>
  <c r="HP776" i="2"/>
  <c r="HN776" i="2"/>
  <c r="HL776" i="2"/>
  <c r="HJ776" i="2"/>
  <c r="HJ769" i="2"/>
  <c r="HQ769" i="2"/>
  <c r="HP769" i="2"/>
  <c r="HO769" i="2"/>
  <c r="HN769" i="2"/>
  <c r="HM769" i="2"/>
  <c r="HL769" i="2"/>
  <c r="HK769" i="2"/>
  <c r="HQ765" i="2"/>
  <c r="HO765" i="2"/>
  <c r="HM765" i="2"/>
  <c r="HK765" i="2"/>
  <c r="HP765" i="2"/>
  <c r="HN765" i="2"/>
  <c r="HL765" i="2"/>
  <c r="HJ765" i="2"/>
  <c r="HQ756" i="2"/>
  <c r="HP756" i="2"/>
  <c r="HO756" i="2"/>
  <c r="HN756" i="2"/>
  <c r="HM756" i="2"/>
  <c r="HL756" i="2"/>
  <c r="HK756" i="2"/>
  <c r="HJ756" i="2"/>
  <c r="HQ753" i="2"/>
  <c r="HP753" i="2"/>
  <c r="HO753" i="2"/>
  <c r="HN753" i="2"/>
  <c r="HM753" i="2"/>
  <c r="HL753" i="2"/>
  <c r="HK753" i="2"/>
  <c r="HJ753" i="2"/>
  <c r="HQ750" i="2"/>
  <c r="HO750" i="2"/>
  <c r="HM750" i="2"/>
  <c r="HK750" i="2"/>
  <c r="HP750" i="2"/>
  <c r="HN750" i="2"/>
  <c r="HL750" i="2"/>
  <c r="HJ750" i="2"/>
  <c r="HQ726" i="2"/>
  <c r="HP726" i="2"/>
  <c r="HO726" i="2"/>
  <c r="HN726" i="2"/>
  <c r="HM726" i="2"/>
  <c r="HL726" i="2"/>
  <c r="HK726" i="2"/>
  <c r="HJ726" i="2"/>
  <c r="HJ719" i="2"/>
  <c r="HQ719" i="2"/>
  <c r="HP719" i="2"/>
  <c r="HO719" i="2"/>
  <c r="HN719" i="2"/>
  <c r="HM719" i="2"/>
  <c r="HL719" i="2"/>
  <c r="HK719" i="2"/>
  <c r="HQ711" i="2"/>
  <c r="HO711" i="2"/>
  <c r="HM711" i="2"/>
  <c r="HK711" i="2"/>
  <c r="HP711" i="2"/>
  <c r="HN711" i="2"/>
  <c r="HL711" i="2"/>
  <c r="HJ711" i="2"/>
  <c r="HQ709" i="2"/>
  <c r="HO709" i="2"/>
  <c r="HM709" i="2"/>
  <c r="HK709" i="2"/>
  <c r="HP709" i="2"/>
  <c r="HN709" i="2"/>
  <c r="HL709" i="2"/>
  <c r="HJ709" i="2"/>
  <c r="HQ694" i="2"/>
  <c r="HP694" i="2"/>
  <c r="HO694" i="2"/>
  <c r="HN694" i="2"/>
  <c r="HM694" i="2"/>
  <c r="HL694" i="2"/>
  <c r="HK694" i="2"/>
  <c r="HJ694" i="2"/>
  <c r="HQ689" i="2"/>
  <c r="HO689" i="2"/>
  <c r="HM689" i="2"/>
  <c r="HK689" i="2"/>
  <c r="HP689" i="2"/>
  <c r="HN689" i="2"/>
  <c r="HL689" i="2"/>
  <c r="HJ689" i="2"/>
  <c r="HQ684" i="2"/>
  <c r="HP684" i="2"/>
  <c r="HO684" i="2"/>
  <c r="HN684" i="2"/>
  <c r="HM684" i="2"/>
  <c r="HL684" i="2"/>
  <c r="HK684" i="2"/>
  <c r="HJ684" i="2"/>
  <c r="HQ680" i="2"/>
  <c r="HP680" i="2"/>
  <c r="HO680" i="2"/>
  <c r="HN680" i="2"/>
  <c r="HM680" i="2"/>
  <c r="HL680" i="2"/>
  <c r="HK680" i="2"/>
  <c r="HJ680" i="2"/>
  <c r="HQ674" i="2"/>
  <c r="HO674" i="2"/>
  <c r="HM674" i="2"/>
  <c r="HK674" i="2"/>
  <c r="HP674" i="2"/>
  <c r="HN674" i="2"/>
  <c r="HL674" i="2"/>
  <c r="HJ674" i="2"/>
  <c r="HJ665" i="2"/>
  <c r="HQ665" i="2"/>
  <c r="HP665" i="2"/>
  <c r="HO665" i="2"/>
  <c r="HN665" i="2"/>
  <c r="HM665" i="2"/>
  <c r="HL665" i="2"/>
  <c r="HK665" i="2"/>
  <c r="HJ659" i="2"/>
  <c r="HQ659" i="2"/>
  <c r="HP659" i="2"/>
  <c r="HO659" i="2"/>
  <c r="HN659" i="2"/>
  <c r="HM659" i="2"/>
  <c r="HL659" i="2"/>
  <c r="HK659" i="2"/>
  <c r="HQ656" i="2"/>
  <c r="HP656" i="2"/>
  <c r="HO656" i="2"/>
  <c r="HN656" i="2"/>
  <c r="HM656" i="2"/>
  <c r="HL656" i="2"/>
  <c r="HK656" i="2"/>
  <c r="HJ656" i="2"/>
  <c r="HQ653" i="2"/>
  <c r="HO653" i="2"/>
  <c r="HM653" i="2"/>
  <c r="HK653" i="2"/>
  <c r="HP653" i="2"/>
  <c r="HN653" i="2"/>
  <c r="HL653" i="2"/>
  <c r="HJ653" i="2"/>
  <c r="HJ637" i="2"/>
  <c r="HQ637" i="2"/>
  <c r="HP637" i="2"/>
  <c r="HO637" i="2"/>
  <c r="HN637" i="2"/>
  <c r="HM637" i="2"/>
  <c r="HL637" i="2"/>
  <c r="HK637" i="2"/>
  <c r="HQ631" i="2"/>
  <c r="HP631" i="2"/>
  <c r="HO631" i="2"/>
  <c r="HM631" i="2"/>
  <c r="HK631" i="2"/>
  <c r="HN631" i="2"/>
  <c r="HR631" i="2" s="1"/>
  <c r="HL631" i="2"/>
  <c r="HJ631" i="2"/>
  <c r="HQ620" i="2"/>
  <c r="HO620" i="2"/>
  <c r="HM620" i="2"/>
  <c r="HK620" i="2"/>
  <c r="HP620" i="2"/>
  <c r="HN620" i="2"/>
  <c r="HL620" i="2"/>
  <c r="HJ620" i="2"/>
  <c r="HP607" i="2"/>
  <c r="HQ549" i="2"/>
  <c r="HO549" i="2"/>
  <c r="HM549" i="2"/>
  <c r="HK549" i="2"/>
  <c r="HP549" i="2"/>
  <c r="HN549" i="2"/>
  <c r="HL549" i="2"/>
  <c r="HJ549" i="2"/>
  <c r="HQ607" i="2"/>
  <c r="HO607" i="2"/>
  <c r="HN607" i="2"/>
  <c r="HM607" i="2"/>
  <c r="HL607" i="2"/>
  <c r="HK607" i="2"/>
  <c r="HJ607" i="2"/>
  <c r="HQ603" i="2"/>
  <c r="HP603" i="2"/>
  <c r="HO603" i="2"/>
  <c r="HN603" i="2"/>
  <c r="HM603" i="2"/>
  <c r="HL603" i="2"/>
  <c r="HK603" i="2"/>
  <c r="HJ603" i="2"/>
  <c r="HQ599" i="2"/>
  <c r="HP599" i="2"/>
  <c r="HO599" i="2"/>
  <c r="HN599" i="2"/>
  <c r="HM599" i="2"/>
  <c r="HL599" i="2"/>
  <c r="HK599" i="2"/>
  <c r="HJ599" i="2"/>
  <c r="HQ595" i="2"/>
  <c r="HO595" i="2"/>
  <c r="HM595" i="2"/>
  <c r="HK595" i="2"/>
  <c r="HP595" i="2"/>
  <c r="HN595" i="2"/>
  <c r="HL595" i="2"/>
  <c r="HJ595" i="2"/>
  <c r="HQ590" i="2"/>
  <c r="HP590" i="2"/>
  <c r="HO590" i="2"/>
  <c r="HN590" i="2"/>
  <c r="HM590" i="2"/>
  <c r="HL590" i="2"/>
  <c r="HK590" i="2"/>
  <c r="HJ590" i="2"/>
  <c r="HQ585" i="2"/>
  <c r="HP585" i="2"/>
  <c r="HO585" i="2"/>
  <c r="HN585" i="2"/>
  <c r="HM585" i="2"/>
  <c r="HL585" i="2"/>
  <c r="HK585" i="2"/>
  <c r="HJ585" i="2"/>
  <c r="HJ577" i="2"/>
  <c r="HQ577" i="2"/>
  <c r="HP577" i="2"/>
  <c r="HO577" i="2"/>
  <c r="HN577" i="2"/>
  <c r="HM577" i="2"/>
  <c r="HL577" i="2"/>
  <c r="HK577" i="2"/>
  <c r="HQ570" i="2"/>
  <c r="HP570" i="2"/>
  <c r="HO570" i="2"/>
  <c r="HN570" i="2"/>
  <c r="HM570" i="2"/>
  <c r="HL570" i="2"/>
  <c r="HK570" i="2"/>
  <c r="HJ570" i="2"/>
  <c r="HQ566" i="2"/>
  <c r="HP566" i="2"/>
  <c r="HO566" i="2"/>
  <c r="HN566" i="2"/>
  <c r="HM566" i="2"/>
  <c r="HL566" i="2"/>
  <c r="HK566" i="2"/>
  <c r="HJ566" i="2"/>
  <c r="HQ562" i="2"/>
  <c r="HP562" i="2"/>
  <c r="HO562" i="2"/>
  <c r="HN562" i="2"/>
  <c r="HM562" i="2"/>
  <c r="HL562" i="2"/>
  <c r="HK562" i="2"/>
  <c r="HJ562" i="2"/>
  <c r="HJ558" i="2"/>
  <c r="HQ558" i="2"/>
  <c r="HP558" i="2"/>
  <c r="HO558" i="2"/>
  <c r="HN558" i="2"/>
  <c r="HM558" i="2"/>
  <c r="HL558" i="2"/>
  <c r="HK558" i="2"/>
  <c r="HQ553" i="2"/>
  <c r="HP553" i="2"/>
  <c r="HO553" i="2"/>
  <c r="HN553" i="2"/>
  <c r="HM553" i="2"/>
  <c r="HL553" i="2"/>
  <c r="HK553" i="2"/>
  <c r="HJ553" i="2"/>
  <c r="HJ541" i="2"/>
  <c r="HQ541" i="2"/>
  <c r="HP541" i="2"/>
  <c r="HO541" i="2"/>
  <c r="HN541" i="2"/>
  <c r="HM541" i="2"/>
  <c r="HL541" i="2"/>
  <c r="HK541" i="2"/>
  <c r="HQ532" i="2"/>
  <c r="HP532" i="2"/>
  <c r="HO532" i="2"/>
  <c r="HN532" i="2"/>
  <c r="HM532" i="2"/>
  <c r="HL532" i="2"/>
  <c r="HK532" i="2"/>
  <c r="HJ532" i="2"/>
  <c r="HQ529" i="2"/>
  <c r="HO529" i="2"/>
  <c r="HM529" i="2"/>
  <c r="HK529" i="2"/>
  <c r="HP529" i="2"/>
  <c r="HN529" i="2"/>
  <c r="HL529" i="2"/>
  <c r="HJ529" i="2"/>
  <c r="HJ509" i="2"/>
  <c r="HQ509" i="2"/>
  <c r="HP509" i="2"/>
  <c r="HO509" i="2"/>
  <c r="HN509" i="2"/>
  <c r="HM509" i="2"/>
  <c r="HL509" i="2"/>
  <c r="HK509" i="2"/>
  <c r="HJ506" i="2"/>
  <c r="HQ506" i="2"/>
  <c r="HP506" i="2"/>
  <c r="HO506" i="2"/>
  <c r="HN506" i="2"/>
  <c r="HM506" i="2"/>
  <c r="HL506" i="2"/>
  <c r="HK506" i="2"/>
  <c r="HQ499" i="2"/>
  <c r="HP499" i="2"/>
  <c r="HO499" i="2"/>
  <c r="HN499" i="2"/>
  <c r="HM499" i="2"/>
  <c r="HL499" i="2"/>
  <c r="HK499" i="2"/>
  <c r="HJ499" i="2"/>
  <c r="HJ495" i="2"/>
  <c r="HQ495" i="2"/>
  <c r="HP495" i="2"/>
  <c r="HO495" i="2"/>
  <c r="HN495" i="2"/>
  <c r="HM495" i="2"/>
  <c r="HL495" i="2"/>
  <c r="HK495" i="2"/>
  <c r="HJ489" i="2"/>
  <c r="HQ489" i="2"/>
  <c r="HP489" i="2"/>
  <c r="HO489" i="2"/>
  <c r="HN489" i="2"/>
  <c r="HM489" i="2"/>
  <c r="HL489" i="2"/>
  <c r="HK489" i="2"/>
  <c r="HQ483" i="2"/>
  <c r="HP483" i="2"/>
  <c r="HO483" i="2"/>
  <c r="HN483" i="2"/>
  <c r="HM483" i="2"/>
  <c r="HL483" i="2"/>
  <c r="HK483" i="2"/>
  <c r="HJ483" i="2"/>
  <c r="HJ476" i="2"/>
  <c r="HQ476" i="2"/>
  <c r="HP476" i="2"/>
  <c r="HO476" i="2"/>
  <c r="HN476" i="2"/>
  <c r="HM476" i="2"/>
  <c r="HL476" i="2"/>
  <c r="HK476" i="2"/>
  <c r="HQ468" i="2"/>
  <c r="HP468" i="2"/>
  <c r="HO468" i="2"/>
  <c r="HN468" i="2"/>
  <c r="HM468" i="2"/>
  <c r="HL468" i="2"/>
  <c r="HK468" i="2"/>
  <c r="HJ468" i="2"/>
  <c r="HQ465" i="2"/>
  <c r="HP465" i="2"/>
  <c r="HO465" i="2"/>
  <c r="HN465" i="2"/>
  <c r="HM465" i="2"/>
  <c r="HL465" i="2"/>
  <c r="HK465" i="2"/>
  <c r="HJ465" i="2"/>
  <c r="HQ459" i="2"/>
  <c r="HP459" i="2"/>
  <c r="HO459" i="2"/>
  <c r="HN459" i="2"/>
  <c r="HM459" i="2"/>
  <c r="HK459" i="2"/>
  <c r="HL459" i="2"/>
  <c r="HJ459" i="2"/>
  <c r="HJ452" i="2"/>
  <c r="HQ452" i="2"/>
  <c r="HP452" i="2"/>
  <c r="HO452" i="2"/>
  <c r="HN452" i="2"/>
  <c r="HM452" i="2"/>
  <c r="HL452" i="2"/>
  <c r="HK452" i="2"/>
  <c r="HJ445" i="2"/>
  <c r="HI441" i="2"/>
  <c r="HQ442" i="2" s="1"/>
  <c r="HH441" i="2"/>
  <c r="HJ442" i="2" s="1"/>
  <c r="HQ445" i="2"/>
  <c r="HP445" i="2"/>
  <c r="HO445" i="2"/>
  <c r="HN445" i="2"/>
  <c r="HM445" i="2"/>
  <c r="HL445" i="2"/>
  <c r="HK445" i="2"/>
  <c r="HQ437" i="2"/>
  <c r="HP437" i="2"/>
  <c r="HO437" i="2"/>
  <c r="HN437" i="2"/>
  <c r="HM437" i="2"/>
  <c r="HL437" i="2"/>
  <c r="HK437" i="2"/>
  <c r="HJ437" i="2"/>
  <c r="HJ433" i="2"/>
  <c r="HQ433" i="2"/>
  <c r="HP433" i="2"/>
  <c r="HO433" i="2"/>
  <c r="HN433" i="2"/>
  <c r="HM433" i="2"/>
  <c r="HL433" i="2"/>
  <c r="HK433" i="2"/>
  <c r="HJ420" i="2"/>
  <c r="HQ420" i="2"/>
  <c r="HP420" i="2"/>
  <c r="HO420" i="2"/>
  <c r="HN420" i="2"/>
  <c r="HM420" i="2"/>
  <c r="HL420" i="2"/>
  <c r="HK420" i="2"/>
  <c r="HQ413" i="2"/>
  <c r="HP413" i="2"/>
  <c r="HO413" i="2"/>
  <c r="HN413" i="2"/>
  <c r="HM413" i="2"/>
  <c r="HL413" i="2"/>
  <c r="HK413" i="2"/>
  <c r="HJ413" i="2"/>
  <c r="HQ409" i="2"/>
  <c r="HP409" i="2"/>
  <c r="HO409" i="2"/>
  <c r="HN409" i="2"/>
  <c r="HM409" i="2"/>
  <c r="HL409" i="2"/>
  <c r="HK409" i="2"/>
  <c r="HJ409" i="2"/>
  <c r="HQ406" i="2"/>
  <c r="HP406" i="2"/>
  <c r="HO406" i="2"/>
  <c r="HN406" i="2"/>
  <c r="HM406" i="2"/>
  <c r="HL406" i="2"/>
  <c r="HK406" i="2"/>
  <c r="HJ406" i="2"/>
  <c r="HJ346" i="2"/>
  <c r="HJ362" i="2"/>
  <c r="HQ403" i="2"/>
  <c r="HO403" i="2"/>
  <c r="HM403" i="2"/>
  <c r="HK403" i="2"/>
  <c r="HP403" i="2"/>
  <c r="HN403" i="2"/>
  <c r="HL403" i="2"/>
  <c r="HJ403" i="2"/>
  <c r="HJ398" i="2"/>
  <c r="HQ398" i="2"/>
  <c r="HP398" i="2"/>
  <c r="HO398" i="2"/>
  <c r="HN398" i="2"/>
  <c r="HM398" i="2"/>
  <c r="HL398" i="2"/>
  <c r="HK398" i="2"/>
  <c r="HJ385" i="2"/>
  <c r="HQ385" i="2"/>
  <c r="HP385" i="2"/>
  <c r="HO385" i="2"/>
  <c r="HN385" i="2"/>
  <c r="HM385" i="2"/>
  <c r="HL385" i="2"/>
  <c r="HK385" i="2"/>
  <c r="HJ377" i="2"/>
  <c r="HQ377" i="2"/>
  <c r="HP377" i="2"/>
  <c r="HO377" i="2"/>
  <c r="HN377" i="2"/>
  <c r="HM377" i="2"/>
  <c r="HL377" i="2"/>
  <c r="HK377" i="2"/>
  <c r="HQ370" i="2"/>
  <c r="HP370" i="2"/>
  <c r="HO370" i="2"/>
  <c r="HN370" i="2"/>
  <c r="HM370" i="2"/>
  <c r="HL370" i="2"/>
  <c r="HK370" i="2"/>
  <c r="HJ370" i="2"/>
  <c r="HQ362" i="2"/>
  <c r="HP362" i="2"/>
  <c r="HO362" i="2"/>
  <c r="HN362" i="2"/>
  <c r="HM362" i="2"/>
  <c r="HL362" i="2"/>
  <c r="HK362" i="2"/>
  <c r="HQ356" i="2"/>
  <c r="HO356" i="2"/>
  <c r="HM356" i="2"/>
  <c r="HK356" i="2"/>
  <c r="HP356" i="2"/>
  <c r="HN356" i="2"/>
  <c r="HL356" i="2"/>
  <c r="HJ356" i="2"/>
  <c r="HQ346" i="2"/>
  <c r="HP346" i="2"/>
  <c r="HO346" i="2"/>
  <c r="HN346" i="2"/>
  <c r="HM346" i="2"/>
  <c r="HL346" i="2"/>
  <c r="HK346" i="2"/>
  <c r="HQ341" i="2"/>
  <c r="HO341" i="2"/>
  <c r="HM341" i="2"/>
  <c r="HK341" i="2"/>
  <c r="HP341" i="2"/>
  <c r="HN341" i="2"/>
  <c r="HL341" i="2"/>
  <c r="HJ341" i="2"/>
  <c r="HQ325" i="2"/>
  <c r="HO325" i="2"/>
  <c r="HM325" i="2"/>
  <c r="HK325" i="2"/>
  <c r="HP325" i="2"/>
  <c r="HN325" i="2"/>
  <c r="HL325" i="2"/>
  <c r="HJ325" i="2"/>
  <c r="HQ328" i="2"/>
  <c r="HP328" i="2"/>
  <c r="HO328" i="2"/>
  <c r="HN328" i="2"/>
  <c r="HM328" i="2"/>
  <c r="HL328" i="2"/>
  <c r="HK328" i="2"/>
  <c r="HJ328" i="2"/>
  <c r="HJ320" i="2"/>
  <c r="HQ320" i="2"/>
  <c r="HP320" i="2"/>
  <c r="HO320" i="2"/>
  <c r="HN320" i="2"/>
  <c r="HM320" i="2"/>
  <c r="HL320" i="2"/>
  <c r="HK320" i="2"/>
  <c r="HQ310" i="2"/>
  <c r="HP310" i="2"/>
  <c r="HO310" i="2"/>
  <c r="HN310" i="2"/>
  <c r="HM310" i="2"/>
  <c r="HL310" i="2"/>
  <c r="HK310" i="2"/>
  <c r="HJ310" i="2"/>
  <c r="HJ303" i="2"/>
  <c r="HQ303" i="2"/>
  <c r="HP303" i="2"/>
  <c r="HO303" i="2"/>
  <c r="HN303" i="2"/>
  <c r="HM303" i="2"/>
  <c r="HL303" i="2"/>
  <c r="HK303" i="2"/>
  <c r="HQ300" i="2"/>
  <c r="HP300" i="2"/>
  <c r="HO300" i="2"/>
  <c r="HN300" i="2"/>
  <c r="HM300" i="2"/>
  <c r="HL300" i="2"/>
  <c r="HK300" i="2"/>
  <c r="HJ300" i="2"/>
  <c r="HQ297" i="2"/>
  <c r="HP297" i="2"/>
  <c r="HO297" i="2"/>
  <c r="HN297" i="2"/>
  <c r="HM297" i="2"/>
  <c r="HL297" i="2"/>
  <c r="HK297" i="2"/>
  <c r="HJ297" i="2"/>
  <c r="HJ293" i="2"/>
  <c r="HQ293" i="2"/>
  <c r="HP293" i="2"/>
  <c r="HO293" i="2"/>
  <c r="HN293" i="2"/>
  <c r="HM293" i="2"/>
  <c r="HL293" i="2"/>
  <c r="HK293" i="2"/>
  <c r="HQ289" i="2"/>
  <c r="HP289" i="2"/>
  <c r="HO289" i="2"/>
  <c r="HN289" i="2"/>
  <c r="HM289" i="2"/>
  <c r="HL289" i="2"/>
  <c r="HK289" i="2"/>
  <c r="HJ289" i="2"/>
  <c r="HQ286" i="2"/>
  <c r="HP286" i="2"/>
  <c r="HO286" i="2"/>
  <c r="HN286" i="2"/>
  <c r="HM286" i="2"/>
  <c r="HL286" i="2"/>
  <c r="HK286" i="2"/>
  <c r="HJ286" i="2"/>
  <c r="HQ276" i="2"/>
  <c r="HP276" i="2"/>
  <c r="HO276" i="2"/>
  <c r="HN276" i="2"/>
  <c r="HM276" i="2"/>
  <c r="HL276" i="2"/>
  <c r="HK276" i="2"/>
  <c r="HJ276" i="2"/>
  <c r="HJ273" i="2"/>
  <c r="HQ273" i="2"/>
  <c r="HP273" i="2"/>
  <c r="HO273" i="2"/>
  <c r="HN273" i="2"/>
  <c r="HM273" i="2"/>
  <c r="HL273" i="2"/>
  <c r="HK273" i="2"/>
  <c r="HQ265" i="2"/>
  <c r="HP265" i="2"/>
  <c r="HO265" i="2"/>
  <c r="HN265" i="2"/>
  <c r="HM265" i="2"/>
  <c r="HL265" i="2"/>
  <c r="HK265" i="2"/>
  <c r="HJ265" i="2"/>
  <c r="HJ249" i="2"/>
  <c r="HJ229" i="2"/>
  <c r="HJ241" i="2"/>
  <c r="HQ241" i="2"/>
  <c r="HP241" i="2"/>
  <c r="HO241" i="2"/>
  <c r="HN241" i="2"/>
  <c r="HM241" i="2"/>
  <c r="HL241" i="2"/>
  <c r="HK241" i="2"/>
  <c r="HP252" i="2"/>
  <c r="HO252" i="2"/>
  <c r="HN252" i="2"/>
  <c r="HM252" i="2"/>
  <c r="HL252" i="2"/>
  <c r="HK252" i="2"/>
  <c r="HJ252" i="2"/>
  <c r="HQ252" i="2"/>
  <c r="HG252" i="2"/>
  <c r="HF252" i="2"/>
  <c r="HE252" i="2"/>
  <c r="HD252" i="2"/>
  <c r="HC252" i="2"/>
  <c r="HB252" i="2"/>
  <c r="GY252" i="2"/>
  <c r="GX252" i="2"/>
  <c r="GW252" i="2"/>
  <c r="GV252" i="2"/>
  <c r="GU252" i="2"/>
  <c r="GT252" i="2"/>
  <c r="HQ249" i="2"/>
  <c r="HP249" i="2"/>
  <c r="HQ229" i="2"/>
  <c r="HP229" i="2"/>
  <c r="HP224" i="2"/>
  <c r="HQ224" i="2"/>
  <c r="HQ220" i="2"/>
  <c r="HP220" i="2"/>
  <c r="HQ214" i="2"/>
  <c r="HP214" i="2"/>
  <c r="HP209" i="2"/>
  <c r="HQ209" i="2"/>
  <c r="HP200" i="2"/>
  <c r="HQ200" i="2"/>
  <c r="HQ195" i="2"/>
  <c r="HP195" i="2"/>
  <c r="HP185" i="2"/>
  <c r="HQ185" i="2"/>
  <c r="HP181" i="2"/>
  <c r="HQ181" i="2"/>
  <c r="HQ178" i="2"/>
  <c r="HP178" i="2"/>
  <c r="HP171" i="2"/>
  <c r="HQ171" i="2"/>
  <c r="HP167" i="2"/>
  <c r="HQ167" i="2"/>
  <c r="HP163" i="2"/>
  <c r="HQ163" i="2"/>
  <c r="HQ160" i="2"/>
  <c r="HP160" i="2"/>
  <c r="HQ157" i="2"/>
  <c r="HP157" i="2"/>
  <c r="HQ152" i="2"/>
  <c r="HP152" i="2"/>
  <c r="HP121" i="2"/>
  <c r="HO136" i="2"/>
  <c r="HQ136" i="2"/>
  <c r="HP136" i="2"/>
  <c r="HQ131" i="2"/>
  <c r="HP131" i="2"/>
  <c r="HQ127" i="2"/>
  <c r="HP127" i="2"/>
  <c r="HQ124" i="2"/>
  <c r="HP124" i="2"/>
  <c r="HQ121" i="2"/>
  <c r="HQ112" i="2"/>
  <c r="HP112" i="2"/>
  <c r="HQ106" i="2"/>
  <c r="HP106" i="2"/>
  <c r="HP102" i="2"/>
  <c r="HQ102" i="2"/>
  <c r="HJ102" i="2"/>
  <c r="HO102" i="2"/>
  <c r="HN102" i="2"/>
  <c r="HR102" i="2" s="1"/>
  <c r="HM102" i="2"/>
  <c r="HL102" i="2"/>
  <c r="HK102" i="2"/>
  <c r="HJ91" i="2"/>
  <c r="HQ91" i="2"/>
  <c r="HP91" i="2"/>
  <c r="HO91" i="2"/>
  <c r="HN91" i="2"/>
  <c r="HM91" i="2"/>
  <c r="HL91" i="2"/>
  <c r="HK91" i="2"/>
  <c r="HJ82" i="2"/>
  <c r="HK82" i="2"/>
  <c r="HL82" i="2"/>
  <c r="HM82" i="2"/>
  <c r="HN82" i="2"/>
  <c r="HO82" i="2"/>
  <c r="HO249" i="2"/>
  <c r="HN249" i="2"/>
  <c r="HM249" i="2"/>
  <c r="HL249" i="2"/>
  <c r="HK249" i="2"/>
  <c r="HO229" i="2"/>
  <c r="HN229" i="2"/>
  <c r="HM229" i="2"/>
  <c r="HL229" i="2"/>
  <c r="HK229" i="2"/>
  <c r="HO224" i="2"/>
  <c r="HN224" i="2"/>
  <c r="HM224" i="2"/>
  <c r="HL224" i="2"/>
  <c r="HK224" i="2"/>
  <c r="HJ224" i="2"/>
  <c r="HO220" i="2"/>
  <c r="HN220" i="2"/>
  <c r="HM220" i="2"/>
  <c r="HL220" i="2"/>
  <c r="HK220" i="2"/>
  <c r="HJ220" i="2"/>
  <c r="HO214" i="2"/>
  <c r="HN214" i="2"/>
  <c r="HM214" i="2"/>
  <c r="HL214" i="2"/>
  <c r="HK214" i="2"/>
  <c r="HJ214" i="2"/>
  <c r="HO209" i="2"/>
  <c r="HN209" i="2"/>
  <c r="HM209" i="2"/>
  <c r="HL209" i="2"/>
  <c r="HK209" i="2"/>
  <c r="HJ209" i="2"/>
  <c r="HO200" i="2"/>
  <c r="HN200" i="2"/>
  <c r="HM200" i="2"/>
  <c r="HL200" i="2"/>
  <c r="HK200" i="2"/>
  <c r="HJ200" i="2"/>
  <c r="HO195" i="2"/>
  <c r="HN195" i="2"/>
  <c r="HM195" i="2"/>
  <c r="HL195" i="2"/>
  <c r="HK195" i="2"/>
  <c r="HJ195" i="2"/>
  <c r="HO185" i="2"/>
  <c r="HS185" i="2" s="1"/>
  <c r="HN185" i="2"/>
  <c r="HM185" i="2"/>
  <c r="HL185" i="2"/>
  <c r="HK185" i="2"/>
  <c r="HJ185" i="2"/>
  <c r="HO181" i="2"/>
  <c r="HN181" i="2"/>
  <c r="HM181" i="2"/>
  <c r="HL181" i="2"/>
  <c r="HK181" i="2"/>
  <c r="HJ181" i="2"/>
  <c r="HO178" i="2"/>
  <c r="HN178" i="2"/>
  <c r="HM178" i="2"/>
  <c r="HL178" i="2"/>
  <c r="HK178" i="2"/>
  <c r="HJ178" i="2"/>
  <c r="HO171" i="2"/>
  <c r="HN171" i="2"/>
  <c r="HM171" i="2"/>
  <c r="HL171" i="2"/>
  <c r="HK171" i="2"/>
  <c r="HJ171" i="2"/>
  <c r="HO167" i="2"/>
  <c r="HN167" i="2"/>
  <c r="HM167" i="2"/>
  <c r="HL167" i="2"/>
  <c r="HK167" i="2"/>
  <c r="HJ167" i="2"/>
  <c r="HO163" i="2"/>
  <c r="HN163" i="2"/>
  <c r="HM163" i="2"/>
  <c r="HL163" i="2"/>
  <c r="HK163" i="2"/>
  <c r="HJ163" i="2"/>
  <c r="HO160" i="2"/>
  <c r="HN160" i="2"/>
  <c r="HM160" i="2"/>
  <c r="HL160" i="2"/>
  <c r="HK160" i="2"/>
  <c r="HJ160" i="2"/>
  <c r="HO157" i="2"/>
  <c r="HN157" i="2"/>
  <c r="HM157" i="2"/>
  <c r="HL157" i="2"/>
  <c r="HK157" i="2"/>
  <c r="HJ157" i="2"/>
  <c r="HO152" i="2"/>
  <c r="HN152" i="2"/>
  <c r="HM152" i="2"/>
  <c r="HL152" i="2"/>
  <c r="HK152" i="2"/>
  <c r="HJ152" i="2"/>
  <c r="HN136" i="2"/>
  <c r="HM136" i="2"/>
  <c r="HL136" i="2"/>
  <c r="HK136" i="2"/>
  <c r="HJ136" i="2"/>
  <c r="HO131" i="2"/>
  <c r="HN131" i="2"/>
  <c r="HM131" i="2"/>
  <c r="HL131" i="2"/>
  <c r="HK131" i="2"/>
  <c r="HJ131" i="2"/>
  <c r="HO127" i="2"/>
  <c r="HN127" i="2"/>
  <c r="HM127" i="2"/>
  <c r="HL127" i="2"/>
  <c r="HK127" i="2"/>
  <c r="HO124" i="2"/>
  <c r="HN124" i="2"/>
  <c r="HM124" i="2"/>
  <c r="HL124" i="2"/>
  <c r="HK124" i="2"/>
  <c r="HO121" i="2"/>
  <c r="HN121" i="2"/>
  <c r="HM121" i="2"/>
  <c r="HL121" i="2"/>
  <c r="HK121" i="2"/>
  <c r="HJ121" i="2"/>
  <c r="HO112" i="2"/>
  <c r="HN112" i="2"/>
  <c r="HM112" i="2"/>
  <c r="HL112" i="2"/>
  <c r="HK112" i="2"/>
  <c r="HJ112" i="2"/>
  <c r="HO106" i="2"/>
  <c r="HN106" i="2"/>
  <c r="HM106" i="2"/>
  <c r="HL106" i="2"/>
  <c r="HK106" i="2"/>
  <c r="HJ106" i="2"/>
  <c r="HO95" i="2"/>
  <c r="HN95" i="2"/>
  <c r="HM95" i="2"/>
  <c r="HL95" i="2"/>
  <c r="HK95" i="2"/>
  <c r="HJ95" i="2"/>
  <c r="HO54" i="2"/>
  <c r="HN54" i="2"/>
  <c r="HM54" i="2"/>
  <c r="HL54" i="2"/>
  <c r="HK54" i="2"/>
  <c r="HJ54" i="2"/>
  <c r="HO48" i="2"/>
  <c r="HN48" i="2"/>
  <c r="HM48" i="2"/>
  <c r="HL48" i="2"/>
  <c r="HK48" i="2"/>
  <c r="HJ48" i="2"/>
  <c r="HH69" i="2"/>
  <c r="HI73" i="2"/>
  <c r="HH73" i="2"/>
  <c r="HI72" i="2"/>
  <c r="HH72" i="2"/>
  <c r="HI71" i="2"/>
  <c r="HH71" i="2"/>
  <c r="HI70" i="2"/>
  <c r="HH70" i="2"/>
  <c r="HI69" i="2"/>
  <c r="HH65" i="2"/>
  <c r="HI65" i="2"/>
  <c r="HI64" i="2"/>
  <c r="HH64" i="2"/>
  <c r="HI63" i="2"/>
  <c r="HH63" i="2"/>
  <c r="HI62" i="2"/>
  <c r="HH62" i="2"/>
  <c r="HI61" i="2"/>
  <c r="HH61" i="2"/>
  <c r="HI60" i="2"/>
  <c r="HH60" i="2"/>
  <c r="HI59" i="2"/>
  <c r="HH59" i="2"/>
  <c r="HD209" i="2"/>
  <c r="HB209" i="2"/>
  <c r="HF95" i="2"/>
  <c r="HB95" i="2"/>
  <c r="HG809" i="2"/>
  <c r="HF809" i="2"/>
  <c r="HE809" i="2"/>
  <c r="HD809" i="2"/>
  <c r="HC809" i="2"/>
  <c r="HB809" i="2"/>
  <c r="HG803" i="2"/>
  <c r="HF803" i="2"/>
  <c r="HE803" i="2"/>
  <c r="HD803" i="2"/>
  <c r="HC803" i="2"/>
  <c r="HB803" i="2"/>
  <c r="HG799" i="2"/>
  <c r="HF799" i="2"/>
  <c r="HE799" i="2"/>
  <c r="HD799" i="2"/>
  <c r="HC799" i="2"/>
  <c r="HB799" i="2"/>
  <c r="HG789" i="2"/>
  <c r="HF789" i="2"/>
  <c r="HE789" i="2"/>
  <c r="HD789" i="2"/>
  <c r="HC789" i="2"/>
  <c r="HB789" i="2"/>
  <c r="HG782" i="2"/>
  <c r="HF782" i="2"/>
  <c r="HE782" i="2"/>
  <c r="HD782" i="2"/>
  <c r="HC782" i="2"/>
  <c r="HB782" i="2"/>
  <c r="HG776" i="2"/>
  <c r="HF776" i="2"/>
  <c r="HE776" i="2"/>
  <c r="HD776" i="2"/>
  <c r="HC776" i="2"/>
  <c r="HB776" i="2"/>
  <c r="HG772" i="2"/>
  <c r="HF772" i="2"/>
  <c r="HE772" i="2"/>
  <c r="HD772" i="2"/>
  <c r="HC772" i="2"/>
  <c r="HB772" i="2"/>
  <c r="HG769" i="2"/>
  <c r="HF769" i="2"/>
  <c r="HE769" i="2"/>
  <c r="HD769" i="2"/>
  <c r="HC769" i="2"/>
  <c r="HB769" i="2"/>
  <c r="HG765" i="2"/>
  <c r="HF765" i="2"/>
  <c r="HE765" i="2"/>
  <c r="HD765" i="2"/>
  <c r="HC765" i="2"/>
  <c r="HB765" i="2"/>
  <c r="HG756" i="2"/>
  <c r="HF756" i="2"/>
  <c r="HE756" i="2"/>
  <c r="HD756" i="2"/>
  <c r="HC756" i="2"/>
  <c r="HB756" i="2"/>
  <c r="HG753" i="2"/>
  <c r="HF753" i="2"/>
  <c r="HE753" i="2"/>
  <c r="HD753" i="2"/>
  <c r="HC753" i="2"/>
  <c r="HB753" i="2"/>
  <c r="HG750" i="2"/>
  <c r="HF750" i="2"/>
  <c r="HE750" i="2"/>
  <c r="HD750" i="2"/>
  <c r="HC750" i="2"/>
  <c r="HB750" i="2"/>
  <c r="HG726" i="2"/>
  <c r="HF726" i="2"/>
  <c r="HE726" i="2"/>
  <c r="HD726" i="2"/>
  <c r="HC726" i="2"/>
  <c r="HB726" i="2"/>
  <c r="HG719" i="2"/>
  <c r="HF719" i="2"/>
  <c r="HE719" i="2"/>
  <c r="HD719" i="2"/>
  <c r="HC719" i="2"/>
  <c r="HB719" i="2"/>
  <c r="HG709" i="2"/>
  <c r="HF709" i="2"/>
  <c r="HE709" i="2"/>
  <c r="HD709" i="2"/>
  <c r="HC709" i="2"/>
  <c r="HB709" i="2"/>
  <c r="HG694" i="2"/>
  <c r="HF694" i="2"/>
  <c r="HE694" i="2"/>
  <c r="HD694" i="2"/>
  <c r="HC694" i="2"/>
  <c r="HB694" i="2"/>
  <c r="HG689" i="2"/>
  <c r="HF689" i="2"/>
  <c r="HE689" i="2"/>
  <c r="HD689" i="2"/>
  <c r="HC689" i="2"/>
  <c r="HB689" i="2"/>
  <c r="HG684" i="2"/>
  <c r="HF684" i="2"/>
  <c r="HE684" i="2"/>
  <c r="HD684" i="2"/>
  <c r="HC684" i="2"/>
  <c r="HB684" i="2"/>
  <c r="HG680" i="2"/>
  <c r="HF680" i="2"/>
  <c r="HE680" i="2"/>
  <c r="HD680" i="2"/>
  <c r="HC680" i="2"/>
  <c r="HB680" i="2"/>
  <c r="HG674" i="2"/>
  <c r="HF674" i="2"/>
  <c r="HE674" i="2"/>
  <c r="HD674" i="2"/>
  <c r="HC674" i="2"/>
  <c r="HB674" i="2"/>
  <c r="HG665" i="2"/>
  <c r="HF665" i="2"/>
  <c r="HE665" i="2"/>
  <c r="HD665" i="2"/>
  <c r="HC665" i="2"/>
  <c r="HB665" i="2"/>
  <c r="HG659" i="2"/>
  <c r="HF659" i="2"/>
  <c r="HE659" i="2"/>
  <c r="HD659" i="2"/>
  <c r="HC659" i="2"/>
  <c r="HB659" i="2"/>
  <c r="HG656" i="2"/>
  <c r="HF656" i="2"/>
  <c r="HE656" i="2"/>
  <c r="HD656" i="2"/>
  <c r="HC656" i="2"/>
  <c r="HB656" i="2"/>
  <c r="HG653" i="2"/>
  <c r="HF653" i="2"/>
  <c r="HE653" i="2"/>
  <c r="HD653" i="2"/>
  <c r="HC653" i="2"/>
  <c r="HB653" i="2"/>
  <c r="HG637" i="2"/>
  <c r="HF637" i="2"/>
  <c r="HE637" i="2"/>
  <c r="HD637" i="2"/>
  <c r="HC637" i="2"/>
  <c r="HB637" i="2"/>
  <c r="HG631" i="2"/>
  <c r="HF631" i="2"/>
  <c r="HE631" i="2"/>
  <c r="HD631" i="2"/>
  <c r="HC631" i="2"/>
  <c r="HB631" i="2"/>
  <c r="HG620" i="2"/>
  <c r="HF620" i="2"/>
  <c r="HE620" i="2"/>
  <c r="HD620" i="2"/>
  <c r="HC620" i="2"/>
  <c r="HB620" i="2"/>
  <c r="HG607" i="2"/>
  <c r="HF607" i="2"/>
  <c r="HE607" i="2"/>
  <c r="HD607" i="2"/>
  <c r="HC607" i="2"/>
  <c r="HB607" i="2"/>
  <c r="HG603" i="2"/>
  <c r="HF603" i="2"/>
  <c r="HE603" i="2"/>
  <c r="HD603" i="2"/>
  <c r="HC603" i="2"/>
  <c r="HB603" i="2"/>
  <c r="HG599" i="2"/>
  <c r="HF599" i="2"/>
  <c r="HE599" i="2"/>
  <c r="HD599" i="2"/>
  <c r="HC599" i="2"/>
  <c r="HB599" i="2"/>
  <c r="HG595" i="2"/>
  <c r="HF595" i="2"/>
  <c r="HE595" i="2"/>
  <c r="HD595" i="2"/>
  <c r="HC595" i="2"/>
  <c r="HB595" i="2"/>
  <c r="HG590" i="2"/>
  <c r="HF590" i="2"/>
  <c r="HE590" i="2"/>
  <c r="HD590" i="2"/>
  <c r="HC590" i="2"/>
  <c r="HB590" i="2"/>
  <c r="HG585" i="2"/>
  <c r="HF585" i="2"/>
  <c r="HE585" i="2"/>
  <c r="HD585" i="2"/>
  <c r="HC585" i="2"/>
  <c r="HB585" i="2"/>
  <c r="HG577" i="2"/>
  <c r="HF577" i="2"/>
  <c r="HE577" i="2"/>
  <c r="HD577" i="2"/>
  <c r="HC577" i="2"/>
  <c r="HB577" i="2"/>
  <c r="HG570" i="2"/>
  <c r="HF570" i="2"/>
  <c r="HE570" i="2"/>
  <c r="HD570" i="2"/>
  <c r="HC570" i="2"/>
  <c r="HB570" i="2"/>
  <c r="HG566" i="2"/>
  <c r="HF566" i="2"/>
  <c r="HE566" i="2"/>
  <c r="HD566" i="2"/>
  <c r="HC566" i="2"/>
  <c r="HB566" i="2"/>
  <c r="HG562" i="2"/>
  <c r="HF562" i="2"/>
  <c r="HE562" i="2"/>
  <c r="HD562" i="2"/>
  <c r="HC562" i="2"/>
  <c r="HB562" i="2"/>
  <c r="HG558" i="2"/>
  <c r="HF558" i="2"/>
  <c r="HE558" i="2"/>
  <c r="HD558" i="2"/>
  <c r="HC558" i="2"/>
  <c r="HB558" i="2"/>
  <c r="HG553" i="2"/>
  <c r="HF553" i="2"/>
  <c r="HE553" i="2"/>
  <c r="HD553" i="2"/>
  <c r="HC553" i="2"/>
  <c r="HB553" i="2"/>
  <c r="HG549" i="2"/>
  <c r="HF549" i="2"/>
  <c r="HE549" i="2"/>
  <c r="HD549" i="2"/>
  <c r="HC549" i="2"/>
  <c r="HB549" i="2"/>
  <c r="HG541" i="2"/>
  <c r="HF541" i="2"/>
  <c r="HE541" i="2"/>
  <c r="HD541" i="2"/>
  <c r="HC541" i="2"/>
  <c r="HB541" i="2"/>
  <c r="HG532" i="2"/>
  <c r="HF532" i="2"/>
  <c r="HE532" i="2"/>
  <c r="HD532" i="2"/>
  <c r="HC532" i="2"/>
  <c r="HB532" i="2"/>
  <c r="HG529" i="2"/>
  <c r="HF529" i="2"/>
  <c r="HE529" i="2"/>
  <c r="HD529" i="2"/>
  <c r="HC529" i="2"/>
  <c r="HB529" i="2"/>
  <c r="HG509" i="2"/>
  <c r="HF509" i="2"/>
  <c r="HE509" i="2"/>
  <c r="HD509" i="2"/>
  <c r="HC509" i="2"/>
  <c r="HB509" i="2"/>
  <c r="HG506" i="2"/>
  <c r="HF506" i="2"/>
  <c r="HE506" i="2"/>
  <c r="HD506" i="2"/>
  <c r="HC506" i="2"/>
  <c r="HB506" i="2"/>
  <c r="HG499" i="2"/>
  <c r="HF499" i="2"/>
  <c r="HE499" i="2"/>
  <c r="HD499" i="2"/>
  <c r="HC499" i="2"/>
  <c r="HB499" i="2"/>
  <c r="HG495" i="2"/>
  <c r="HF495" i="2"/>
  <c r="HE495" i="2"/>
  <c r="HD495" i="2"/>
  <c r="HC495" i="2"/>
  <c r="HB495" i="2"/>
  <c r="HG489" i="2"/>
  <c r="HF489" i="2"/>
  <c r="HE489" i="2"/>
  <c r="HD489" i="2"/>
  <c r="HC489" i="2"/>
  <c r="HB489" i="2"/>
  <c r="HG483" i="2"/>
  <c r="HF483" i="2"/>
  <c r="HE483" i="2"/>
  <c r="HD483" i="2"/>
  <c r="HC483" i="2"/>
  <c r="HB483" i="2"/>
  <c r="HG476" i="2"/>
  <c r="HF476" i="2"/>
  <c r="HE476" i="2"/>
  <c r="HD476" i="2"/>
  <c r="HC476" i="2"/>
  <c r="HB476" i="2"/>
  <c r="HG468" i="2"/>
  <c r="HF468" i="2"/>
  <c r="HE468" i="2"/>
  <c r="HD468" i="2"/>
  <c r="HC468" i="2"/>
  <c r="HB468" i="2"/>
  <c r="HG465" i="2"/>
  <c r="HF465" i="2"/>
  <c r="HE465" i="2"/>
  <c r="HD465" i="2"/>
  <c r="HC465" i="2"/>
  <c r="HB465" i="2"/>
  <c r="HG459" i="2"/>
  <c r="HF459" i="2"/>
  <c r="HE459" i="2"/>
  <c r="HD459" i="2"/>
  <c r="HC459" i="2"/>
  <c r="HB459" i="2"/>
  <c r="HG452" i="2"/>
  <c r="HF452" i="2"/>
  <c r="HE452" i="2"/>
  <c r="HD452" i="2"/>
  <c r="HC452" i="2"/>
  <c r="HB452" i="2"/>
  <c r="HG445" i="2"/>
  <c r="HF445" i="2"/>
  <c r="HE445" i="2"/>
  <c r="HD445" i="2"/>
  <c r="HC445" i="2"/>
  <c r="HB445" i="2"/>
  <c r="HG442" i="2"/>
  <c r="HF442" i="2"/>
  <c r="HE442" i="2"/>
  <c r="HD442" i="2"/>
  <c r="HC442" i="2"/>
  <c r="HB442" i="2"/>
  <c r="HG437" i="2"/>
  <c r="HF437" i="2"/>
  <c r="HE437" i="2"/>
  <c r="HD437" i="2"/>
  <c r="HC437" i="2"/>
  <c r="HB437" i="2"/>
  <c r="HG433" i="2"/>
  <c r="HF433" i="2"/>
  <c r="HE433" i="2"/>
  <c r="HD433" i="2"/>
  <c r="HC433" i="2"/>
  <c r="HB433" i="2"/>
  <c r="HG420" i="2"/>
  <c r="HF420" i="2"/>
  <c r="HE420" i="2"/>
  <c r="HD420" i="2"/>
  <c r="HC420" i="2"/>
  <c r="HB420" i="2"/>
  <c r="HG413" i="2"/>
  <c r="HF413" i="2"/>
  <c r="HE413" i="2"/>
  <c r="HD413" i="2"/>
  <c r="HC413" i="2"/>
  <c r="HB413" i="2"/>
  <c r="HG409" i="2"/>
  <c r="HF409" i="2"/>
  <c r="HE409" i="2"/>
  <c r="HD409" i="2"/>
  <c r="HC409" i="2"/>
  <c r="HB409" i="2"/>
  <c r="HG406" i="2"/>
  <c r="HF406" i="2"/>
  <c r="HE406" i="2"/>
  <c r="HD406" i="2"/>
  <c r="HC406" i="2"/>
  <c r="HB406" i="2"/>
  <c r="HG403" i="2"/>
  <c r="HF403" i="2"/>
  <c r="HE403" i="2"/>
  <c r="HD403" i="2"/>
  <c r="HC403" i="2"/>
  <c r="HB403" i="2"/>
  <c r="HG398" i="2"/>
  <c r="HF398" i="2"/>
  <c r="HE398" i="2"/>
  <c r="HD398" i="2"/>
  <c r="HC398" i="2"/>
  <c r="HB398" i="2"/>
  <c r="HG385" i="2"/>
  <c r="HF385" i="2"/>
  <c r="HE385" i="2"/>
  <c r="HD385" i="2"/>
  <c r="HC385" i="2"/>
  <c r="HB385" i="2"/>
  <c r="HG377" i="2"/>
  <c r="HF377" i="2"/>
  <c r="HE377" i="2"/>
  <c r="HD377" i="2"/>
  <c r="HC377" i="2"/>
  <c r="HB377" i="2"/>
  <c r="HG370" i="2"/>
  <c r="HF370" i="2"/>
  <c r="HE370" i="2"/>
  <c r="HD370" i="2"/>
  <c r="HC370" i="2"/>
  <c r="HB370" i="2"/>
  <c r="HG362" i="2"/>
  <c r="HF362" i="2"/>
  <c r="HE362" i="2"/>
  <c r="HD362" i="2"/>
  <c r="HC362" i="2"/>
  <c r="HB362" i="2"/>
  <c r="HG356" i="2"/>
  <c r="HF356" i="2"/>
  <c r="HE356" i="2"/>
  <c r="HD356" i="2"/>
  <c r="HC356" i="2"/>
  <c r="HB356" i="2"/>
  <c r="HG346" i="2"/>
  <c r="HF346" i="2"/>
  <c r="HE346" i="2"/>
  <c r="HD346" i="2"/>
  <c r="HC346" i="2"/>
  <c r="HB346" i="2"/>
  <c r="HG341" i="2"/>
  <c r="HF341" i="2"/>
  <c r="HE341" i="2"/>
  <c r="HD341" i="2"/>
  <c r="HC341" i="2"/>
  <c r="HB341" i="2"/>
  <c r="HG328" i="2"/>
  <c r="HF328" i="2"/>
  <c r="HE328" i="2"/>
  <c r="HD328" i="2"/>
  <c r="HC328" i="2"/>
  <c r="HB328" i="2"/>
  <c r="HG325" i="2"/>
  <c r="HF325" i="2"/>
  <c r="HE325" i="2"/>
  <c r="HD325" i="2"/>
  <c r="HC325" i="2"/>
  <c r="HB325" i="2"/>
  <c r="HG320" i="2"/>
  <c r="HF320" i="2"/>
  <c r="HE320" i="2"/>
  <c r="HD320" i="2"/>
  <c r="HC320" i="2"/>
  <c r="HB320" i="2"/>
  <c r="HG310" i="2"/>
  <c r="HF310" i="2"/>
  <c r="HE310" i="2"/>
  <c r="HD310" i="2"/>
  <c r="HC310" i="2"/>
  <c r="HB310" i="2"/>
  <c r="HG303" i="2"/>
  <c r="HF303" i="2"/>
  <c r="HE303" i="2"/>
  <c r="HD303" i="2"/>
  <c r="HC303" i="2"/>
  <c r="HB303" i="2"/>
  <c r="HG300" i="2"/>
  <c r="HF300" i="2"/>
  <c r="HE300" i="2"/>
  <c r="HD300" i="2"/>
  <c r="HC300" i="2"/>
  <c r="HB300" i="2"/>
  <c r="HG297" i="2"/>
  <c r="HF297" i="2"/>
  <c r="HE297" i="2"/>
  <c r="HD297" i="2"/>
  <c r="HC297" i="2"/>
  <c r="HB297" i="2"/>
  <c r="HG293" i="2"/>
  <c r="HF293" i="2"/>
  <c r="HE293" i="2"/>
  <c r="HD293" i="2"/>
  <c r="HC293" i="2"/>
  <c r="HB293" i="2"/>
  <c r="HG289" i="2"/>
  <c r="HF289" i="2"/>
  <c r="HE289" i="2"/>
  <c r="HD289" i="2"/>
  <c r="HC289" i="2"/>
  <c r="HB289" i="2"/>
  <c r="HG286" i="2"/>
  <c r="HF286" i="2"/>
  <c r="HE286" i="2"/>
  <c r="HD286" i="2"/>
  <c r="HC286" i="2"/>
  <c r="HB286" i="2"/>
  <c r="HG276" i="2"/>
  <c r="HF276" i="2"/>
  <c r="HE276" i="2"/>
  <c r="HD276" i="2"/>
  <c r="HC276" i="2"/>
  <c r="HB276" i="2"/>
  <c r="HG273" i="2"/>
  <c r="HF273" i="2"/>
  <c r="HE273" i="2"/>
  <c r="HD273" i="2"/>
  <c r="HC273" i="2"/>
  <c r="HB273" i="2"/>
  <c r="HG265" i="2"/>
  <c r="HF265" i="2"/>
  <c r="HE265" i="2"/>
  <c r="HD265" i="2"/>
  <c r="HC265" i="2"/>
  <c r="HB265" i="2"/>
  <c r="HG249" i="2"/>
  <c r="HF249" i="2"/>
  <c r="HE249" i="2"/>
  <c r="HD249" i="2"/>
  <c r="HC249" i="2"/>
  <c r="HB249" i="2"/>
  <c r="HG241" i="2"/>
  <c r="HF241" i="2"/>
  <c r="HE241" i="2"/>
  <c r="HD241" i="2"/>
  <c r="HC241" i="2"/>
  <c r="HB241" i="2"/>
  <c r="HG229" i="2"/>
  <c r="HF229" i="2"/>
  <c r="HE229" i="2"/>
  <c r="HD229" i="2"/>
  <c r="HC229" i="2"/>
  <c r="HB229" i="2"/>
  <c r="HG224" i="2"/>
  <c r="HF224" i="2"/>
  <c r="HE224" i="2"/>
  <c r="HD224" i="2"/>
  <c r="HC224" i="2"/>
  <c r="HB224" i="2"/>
  <c r="HG220" i="2"/>
  <c r="HF220" i="2"/>
  <c r="HE220" i="2"/>
  <c r="HD220" i="2"/>
  <c r="HC220" i="2"/>
  <c r="HB220" i="2"/>
  <c r="HG214" i="2"/>
  <c r="HF214" i="2"/>
  <c r="HE214" i="2"/>
  <c r="HD214" i="2"/>
  <c r="HC214" i="2"/>
  <c r="HB214" i="2"/>
  <c r="HG209" i="2"/>
  <c r="HF209" i="2"/>
  <c r="HE209" i="2"/>
  <c r="HC209" i="2"/>
  <c r="HG200" i="2"/>
  <c r="HF200" i="2"/>
  <c r="HE200" i="2"/>
  <c r="HD200" i="2"/>
  <c r="HC200" i="2"/>
  <c r="HB200" i="2"/>
  <c r="HG195" i="2"/>
  <c r="HF195" i="2"/>
  <c r="HE195" i="2"/>
  <c r="HD195" i="2"/>
  <c r="HC195" i="2"/>
  <c r="HB195" i="2"/>
  <c r="HG185" i="2"/>
  <c r="HF185" i="2"/>
  <c r="HE185" i="2"/>
  <c r="HD185" i="2"/>
  <c r="HC185" i="2"/>
  <c r="HB185" i="2"/>
  <c r="HG181" i="2"/>
  <c r="HF181" i="2"/>
  <c r="HE181" i="2"/>
  <c r="HD181" i="2"/>
  <c r="HC181" i="2"/>
  <c r="HB181" i="2"/>
  <c r="HG178" i="2"/>
  <c r="HF178" i="2"/>
  <c r="HE178" i="2"/>
  <c r="HD178" i="2"/>
  <c r="HC178" i="2"/>
  <c r="HB178" i="2"/>
  <c r="HG171" i="2"/>
  <c r="HF171" i="2"/>
  <c r="HE171" i="2"/>
  <c r="HD171" i="2"/>
  <c r="HC171" i="2"/>
  <c r="HB171" i="2"/>
  <c r="HG167" i="2"/>
  <c r="HF167" i="2"/>
  <c r="HE167" i="2"/>
  <c r="HD167" i="2"/>
  <c r="HC167" i="2"/>
  <c r="HB167" i="2"/>
  <c r="HG163" i="2"/>
  <c r="HF163" i="2"/>
  <c r="HE163" i="2"/>
  <c r="HD163" i="2"/>
  <c r="HC163" i="2"/>
  <c r="HB163" i="2"/>
  <c r="HG160" i="2"/>
  <c r="HF160" i="2"/>
  <c r="HE160" i="2"/>
  <c r="HD160" i="2"/>
  <c r="HC160" i="2"/>
  <c r="HB160" i="2"/>
  <c r="HG157" i="2"/>
  <c r="HF157" i="2"/>
  <c r="HE157" i="2"/>
  <c r="HD157" i="2"/>
  <c r="HC157" i="2"/>
  <c r="HB157" i="2"/>
  <c r="HG152" i="2"/>
  <c r="HF152" i="2"/>
  <c r="HE152" i="2"/>
  <c r="HD152" i="2"/>
  <c r="HC152" i="2"/>
  <c r="HB152" i="2"/>
  <c r="HG136" i="2"/>
  <c r="HF136" i="2"/>
  <c r="HE136" i="2"/>
  <c r="HD136" i="2"/>
  <c r="HC136" i="2"/>
  <c r="HB136" i="2"/>
  <c r="HG131" i="2"/>
  <c r="HF131" i="2"/>
  <c r="HE131" i="2"/>
  <c r="HD131" i="2"/>
  <c r="HC131" i="2"/>
  <c r="HB131" i="2"/>
  <c r="HG127" i="2"/>
  <c r="HF127" i="2"/>
  <c r="HE127" i="2"/>
  <c r="HD127" i="2"/>
  <c r="HC127" i="2"/>
  <c r="HB127" i="2"/>
  <c r="HG124" i="2"/>
  <c r="HF124" i="2"/>
  <c r="HE124" i="2"/>
  <c r="HD124" i="2"/>
  <c r="HC124" i="2"/>
  <c r="HB124" i="2"/>
  <c r="HG121" i="2"/>
  <c r="HF121" i="2"/>
  <c r="HE121" i="2"/>
  <c r="HD121" i="2"/>
  <c r="HC121" i="2"/>
  <c r="HB121" i="2"/>
  <c r="HG112" i="2"/>
  <c r="HF112" i="2"/>
  <c r="HE112" i="2"/>
  <c r="HD112" i="2"/>
  <c r="HC112" i="2"/>
  <c r="HB112" i="2"/>
  <c r="HG106" i="2"/>
  <c r="HF106" i="2"/>
  <c r="HE106" i="2"/>
  <c r="HD106" i="2"/>
  <c r="HC106" i="2"/>
  <c r="HB106" i="2"/>
  <c r="HG95" i="2"/>
  <c r="HE95" i="2"/>
  <c r="HD95" i="2"/>
  <c r="HC95" i="2"/>
  <c r="HG91" i="2"/>
  <c r="HF91" i="2"/>
  <c r="HE91" i="2"/>
  <c r="HD91" i="2"/>
  <c r="HC91" i="2"/>
  <c r="HB91" i="2"/>
  <c r="HG82" i="2"/>
  <c r="HF82" i="2"/>
  <c r="HE82" i="2"/>
  <c r="HD82" i="2"/>
  <c r="HC82" i="2"/>
  <c r="HB82" i="2"/>
  <c r="HG74" i="2"/>
  <c r="HF74" i="2"/>
  <c r="HE74" i="2"/>
  <c r="HD74" i="2"/>
  <c r="HC74" i="2"/>
  <c r="HB74" i="2"/>
  <c r="HG66" i="2"/>
  <c r="HF66" i="2"/>
  <c r="HE66" i="2"/>
  <c r="HD66" i="2"/>
  <c r="HC66" i="2"/>
  <c r="HB66" i="2"/>
  <c r="HG54" i="2"/>
  <c r="HF54" i="2"/>
  <c r="HE54" i="2"/>
  <c r="HD54" i="2"/>
  <c r="HC54" i="2"/>
  <c r="HB54" i="2"/>
  <c r="HG48" i="2"/>
  <c r="HF48" i="2"/>
  <c r="HE48" i="2"/>
  <c r="HD48" i="2"/>
  <c r="HC48" i="2"/>
  <c r="HB48" i="2"/>
  <c r="GT809" i="2"/>
  <c r="GY809" i="2"/>
  <c r="GX809" i="2"/>
  <c r="GW809" i="2"/>
  <c r="GV809" i="2"/>
  <c r="GU809" i="2"/>
  <c r="GY803" i="2"/>
  <c r="GX803" i="2"/>
  <c r="GW803" i="2"/>
  <c r="GU803" i="2"/>
  <c r="GV803" i="2"/>
  <c r="GT803" i="2"/>
  <c r="GT799" i="2"/>
  <c r="GY799" i="2"/>
  <c r="GX799" i="2"/>
  <c r="GW799" i="2"/>
  <c r="GV799" i="2"/>
  <c r="GU799" i="2"/>
  <c r="GT789" i="2"/>
  <c r="GY789" i="2"/>
  <c r="GX789" i="2"/>
  <c r="GW789" i="2"/>
  <c r="GV789" i="2"/>
  <c r="GU789" i="2"/>
  <c r="GY776" i="2"/>
  <c r="GX776" i="2"/>
  <c r="GW776" i="2"/>
  <c r="GV776" i="2"/>
  <c r="GU776" i="2"/>
  <c r="GT776" i="2"/>
  <c r="GY782" i="2"/>
  <c r="GX782" i="2"/>
  <c r="GW782" i="2"/>
  <c r="GV782" i="2"/>
  <c r="GU782" i="2"/>
  <c r="GT782" i="2"/>
  <c r="GT772" i="2"/>
  <c r="GY772" i="2"/>
  <c r="GX772" i="2"/>
  <c r="GW772" i="2"/>
  <c r="GV772" i="2"/>
  <c r="GU772" i="2"/>
  <c r="GY769" i="2"/>
  <c r="GX769" i="2"/>
  <c r="GW769" i="2"/>
  <c r="GV769" i="2"/>
  <c r="GU769" i="2"/>
  <c r="GT769" i="2"/>
  <c r="GV765" i="2"/>
  <c r="GY765" i="2"/>
  <c r="GW765" i="2"/>
  <c r="GU765" i="2"/>
  <c r="GX765" i="2"/>
  <c r="GT765" i="2"/>
  <c r="GT756" i="2"/>
  <c r="GY756" i="2"/>
  <c r="GX756" i="2"/>
  <c r="GW756" i="2"/>
  <c r="GV756" i="2"/>
  <c r="GU756" i="2"/>
  <c r="GT753" i="2"/>
  <c r="GY753" i="2"/>
  <c r="GX753" i="2"/>
  <c r="GW753" i="2"/>
  <c r="GV753" i="2"/>
  <c r="GU753" i="2"/>
  <c r="GY750" i="2"/>
  <c r="GW750" i="2"/>
  <c r="GU750" i="2"/>
  <c r="GX750" i="2"/>
  <c r="GV750" i="2"/>
  <c r="GT750" i="2"/>
  <c r="GT726" i="2"/>
  <c r="GY726" i="2"/>
  <c r="GX726" i="2"/>
  <c r="GW726" i="2"/>
  <c r="GV726" i="2"/>
  <c r="GU726" i="2"/>
  <c r="GY719" i="2"/>
  <c r="GX719" i="2"/>
  <c r="GW719" i="2"/>
  <c r="GV719" i="2"/>
  <c r="GU719" i="2"/>
  <c r="GT719" i="2"/>
  <c r="GY709" i="2"/>
  <c r="GW709" i="2"/>
  <c r="GU709" i="2"/>
  <c r="GX709" i="2"/>
  <c r="GV709" i="2"/>
  <c r="GT709" i="2"/>
  <c r="GY694" i="2"/>
  <c r="GX694" i="2"/>
  <c r="GW694" i="2"/>
  <c r="GV694" i="2"/>
  <c r="GU694" i="2"/>
  <c r="GT694" i="2"/>
  <c r="GY689" i="2"/>
  <c r="GX689" i="2"/>
  <c r="GW689" i="2"/>
  <c r="GU689" i="2"/>
  <c r="GV689" i="2"/>
  <c r="GT689" i="2"/>
  <c r="GY684" i="2"/>
  <c r="GX684" i="2"/>
  <c r="GW684" i="2"/>
  <c r="GV684" i="2"/>
  <c r="GU684" i="2"/>
  <c r="GT684" i="2"/>
  <c r="GY680" i="2"/>
  <c r="GX680" i="2"/>
  <c r="GW680" i="2"/>
  <c r="GU680" i="2"/>
  <c r="GV680" i="2"/>
  <c r="GT680" i="2"/>
  <c r="GY674" i="2"/>
  <c r="GX674" i="2"/>
  <c r="GW674" i="2"/>
  <c r="GU674" i="2"/>
  <c r="GV674" i="2"/>
  <c r="GT674" i="2"/>
  <c r="GY665" i="2"/>
  <c r="GX665" i="2"/>
  <c r="GW665" i="2"/>
  <c r="GV665" i="2"/>
  <c r="GU665" i="2"/>
  <c r="GT665" i="2"/>
  <c r="GT659" i="2"/>
  <c r="GY659" i="2"/>
  <c r="GX659" i="2"/>
  <c r="GW659" i="2"/>
  <c r="GV659" i="2"/>
  <c r="GU659" i="2"/>
  <c r="GY656" i="2"/>
  <c r="GX656" i="2"/>
  <c r="GW656" i="2"/>
  <c r="GV656" i="2"/>
  <c r="GU656" i="2"/>
  <c r="GT656" i="2"/>
  <c r="GY653" i="2"/>
  <c r="GW653" i="2"/>
  <c r="GU653" i="2"/>
  <c r="GX653" i="2"/>
  <c r="GV653" i="2"/>
  <c r="GT653" i="2"/>
  <c r="GY637" i="2"/>
  <c r="GX637" i="2"/>
  <c r="GW637" i="2"/>
  <c r="GV637" i="2"/>
  <c r="GU637" i="2"/>
  <c r="GT637" i="2"/>
  <c r="GY631" i="2"/>
  <c r="GX631" i="2"/>
  <c r="GW631" i="2"/>
  <c r="GV631" i="2"/>
  <c r="GU631" i="2"/>
  <c r="GT631" i="2"/>
  <c r="GY620" i="2"/>
  <c r="GX620" i="2"/>
  <c r="GW620" i="2"/>
  <c r="GV620" i="2"/>
  <c r="GU620" i="2"/>
  <c r="GT620" i="2"/>
  <c r="GY607" i="2"/>
  <c r="GX607" i="2"/>
  <c r="GW607" i="2"/>
  <c r="GV607" i="2"/>
  <c r="GU607" i="2"/>
  <c r="GT607" i="2"/>
  <c r="GY603" i="2"/>
  <c r="GX603" i="2"/>
  <c r="GW603" i="2"/>
  <c r="GV603" i="2"/>
  <c r="GU603" i="2"/>
  <c r="GT603" i="2"/>
  <c r="GY599" i="2"/>
  <c r="GX599" i="2"/>
  <c r="GW599" i="2"/>
  <c r="GV599" i="2"/>
  <c r="GU599" i="2"/>
  <c r="GT599" i="2"/>
  <c r="GT553" i="2"/>
  <c r="GY595" i="2"/>
  <c r="GX595" i="2"/>
  <c r="GW595" i="2"/>
  <c r="GV595" i="2"/>
  <c r="GU595" i="2"/>
  <c r="GT595" i="2"/>
  <c r="GT590" i="2"/>
  <c r="GY590" i="2"/>
  <c r="GX590" i="2"/>
  <c r="GW590" i="2"/>
  <c r="GV590" i="2"/>
  <c r="GU590" i="2"/>
  <c r="GT585" i="2"/>
  <c r="GY585" i="2"/>
  <c r="GX585" i="2"/>
  <c r="GW585" i="2"/>
  <c r="GV585" i="2"/>
  <c r="GU585" i="2"/>
  <c r="GY577" i="2"/>
  <c r="GX577" i="2"/>
  <c r="GW577" i="2"/>
  <c r="GV577" i="2"/>
  <c r="GU577" i="2"/>
  <c r="GT577" i="2"/>
  <c r="GT570" i="2"/>
  <c r="GY570" i="2"/>
  <c r="GX570" i="2"/>
  <c r="GW570" i="2"/>
  <c r="GV570" i="2"/>
  <c r="GU570" i="2"/>
  <c r="GY566" i="2"/>
  <c r="GX566" i="2"/>
  <c r="GW566" i="2"/>
  <c r="GV566" i="2"/>
  <c r="GU566" i="2"/>
  <c r="GT566" i="2"/>
  <c r="GT562" i="2"/>
  <c r="GY562" i="2"/>
  <c r="GX562" i="2"/>
  <c r="GW562" i="2"/>
  <c r="GV562" i="2"/>
  <c r="GU562" i="2"/>
  <c r="GT558" i="2"/>
  <c r="GY558" i="2"/>
  <c r="GX558" i="2"/>
  <c r="GW558" i="2"/>
  <c r="GV558" i="2"/>
  <c r="GU558" i="2"/>
  <c r="GY553" i="2"/>
  <c r="GX553" i="2"/>
  <c r="GW553" i="2"/>
  <c r="GV553" i="2"/>
  <c r="GU553" i="2"/>
  <c r="GY549" i="2"/>
  <c r="GX549" i="2"/>
  <c r="GW549" i="2"/>
  <c r="GV549" i="2"/>
  <c r="GU549" i="2"/>
  <c r="GT549" i="2"/>
  <c r="GT541" i="2"/>
  <c r="GY541" i="2"/>
  <c r="GX541" i="2"/>
  <c r="GW541" i="2"/>
  <c r="GV541" i="2"/>
  <c r="GU541" i="2"/>
  <c r="GT532" i="2"/>
  <c r="GY532" i="2"/>
  <c r="GX532" i="2"/>
  <c r="GW532" i="2"/>
  <c r="GV532" i="2"/>
  <c r="GU532" i="2"/>
  <c r="GY529" i="2"/>
  <c r="GX529" i="2"/>
  <c r="GW529" i="2"/>
  <c r="GV529" i="2"/>
  <c r="GU529" i="2"/>
  <c r="GT529" i="2"/>
  <c r="GT509" i="2"/>
  <c r="GY509" i="2"/>
  <c r="GX509" i="2"/>
  <c r="GW509" i="2"/>
  <c r="GV509" i="2"/>
  <c r="GU509" i="2"/>
  <c r="GT506" i="2"/>
  <c r="GY506" i="2"/>
  <c r="GX506" i="2"/>
  <c r="GW506" i="2"/>
  <c r="GV506" i="2"/>
  <c r="GU506" i="2"/>
  <c r="GY499" i="2"/>
  <c r="GX499" i="2"/>
  <c r="GW499" i="2"/>
  <c r="GV499" i="2"/>
  <c r="GU499" i="2"/>
  <c r="GT499" i="2"/>
  <c r="GY495" i="2"/>
  <c r="GX495" i="2"/>
  <c r="GW495" i="2"/>
  <c r="GV495" i="2"/>
  <c r="GU495" i="2"/>
  <c r="GT495" i="2"/>
  <c r="GY489" i="2"/>
  <c r="GX489" i="2"/>
  <c r="GW489" i="2"/>
  <c r="GV489" i="2"/>
  <c r="GU489" i="2"/>
  <c r="GT489" i="2"/>
  <c r="GT483" i="2"/>
  <c r="GY483" i="2"/>
  <c r="GX483" i="2"/>
  <c r="GW483" i="2"/>
  <c r="GV483" i="2"/>
  <c r="GU483" i="2"/>
  <c r="GT476" i="2"/>
  <c r="GY476" i="2"/>
  <c r="GX476" i="2"/>
  <c r="GW476" i="2"/>
  <c r="GV476" i="2"/>
  <c r="GU476" i="2"/>
  <c r="GY468" i="2"/>
  <c r="GX468" i="2"/>
  <c r="GW468" i="2"/>
  <c r="GV468" i="2"/>
  <c r="GU468" i="2"/>
  <c r="GT468" i="2"/>
  <c r="GV465" i="2"/>
  <c r="GY465" i="2"/>
  <c r="GX465" i="2"/>
  <c r="GW465" i="2"/>
  <c r="GU465" i="2"/>
  <c r="GT459" i="2"/>
  <c r="GV459" i="2"/>
  <c r="GW459" i="2"/>
  <c r="GX459" i="2"/>
  <c r="GY459" i="2"/>
  <c r="GU459" i="2"/>
  <c r="GT452" i="2"/>
  <c r="GY452" i="2"/>
  <c r="GX452" i="2"/>
  <c r="GW452" i="2"/>
  <c r="GV452" i="2"/>
  <c r="GU452" i="2"/>
  <c r="GY445" i="2"/>
  <c r="GX445" i="2"/>
  <c r="GW445" i="2"/>
  <c r="GV445" i="2"/>
  <c r="GU445" i="2"/>
  <c r="GT445" i="2"/>
  <c r="GY442" i="2"/>
  <c r="GX442" i="2"/>
  <c r="GW442" i="2"/>
  <c r="GV442" i="2"/>
  <c r="GU442" i="2"/>
  <c r="GT442" i="2"/>
  <c r="GY437" i="2"/>
  <c r="GX437" i="2"/>
  <c r="GW437" i="2"/>
  <c r="GV437" i="2"/>
  <c r="GU437" i="2"/>
  <c r="GT437" i="2"/>
  <c r="GT433" i="2"/>
  <c r="GY433" i="2"/>
  <c r="GX433" i="2"/>
  <c r="GW433" i="2"/>
  <c r="GV433" i="2"/>
  <c r="GU433" i="2"/>
  <c r="GX413" i="2"/>
  <c r="GY403" i="2"/>
  <c r="GX403" i="2"/>
  <c r="GY420" i="2"/>
  <c r="GX420" i="2"/>
  <c r="GV420" i="2"/>
  <c r="GW420" i="2"/>
  <c r="GU420" i="2"/>
  <c r="GT420" i="2"/>
  <c r="GY413" i="2"/>
  <c r="GW413" i="2"/>
  <c r="GV413" i="2"/>
  <c r="GU413" i="2"/>
  <c r="GT413" i="2"/>
  <c r="GY409" i="2"/>
  <c r="GX409" i="2"/>
  <c r="GW409" i="2"/>
  <c r="GV409" i="2"/>
  <c r="GU409" i="2"/>
  <c r="GT409" i="2"/>
  <c r="GY406" i="2"/>
  <c r="GX406" i="2"/>
  <c r="GW406" i="2"/>
  <c r="GV406" i="2"/>
  <c r="GU406" i="2"/>
  <c r="GT406" i="2"/>
  <c r="GT403" i="2"/>
  <c r="GW403" i="2"/>
  <c r="GV403" i="2"/>
  <c r="GU403" i="2"/>
  <c r="GT398" i="2"/>
  <c r="GY398" i="2"/>
  <c r="GX398" i="2"/>
  <c r="GW398" i="2"/>
  <c r="GV398" i="2"/>
  <c r="GU398" i="2"/>
  <c r="GT385" i="2"/>
  <c r="GY385" i="2"/>
  <c r="GX385" i="2"/>
  <c r="GW385" i="2"/>
  <c r="GV385" i="2"/>
  <c r="GU385" i="2"/>
  <c r="GY377" i="2"/>
  <c r="GX377" i="2"/>
  <c r="GW377" i="2"/>
  <c r="GV377" i="2"/>
  <c r="GU377" i="2"/>
  <c r="GT377" i="2"/>
  <c r="GY370" i="2"/>
  <c r="GX370" i="2"/>
  <c r="GW370" i="2"/>
  <c r="GV370" i="2"/>
  <c r="GU370" i="2"/>
  <c r="GT370" i="2"/>
  <c r="GT362" i="2"/>
  <c r="GY362" i="2"/>
  <c r="GX362" i="2"/>
  <c r="GW362" i="2"/>
  <c r="GV362" i="2"/>
  <c r="GU362" i="2"/>
  <c r="GY356" i="2"/>
  <c r="GX356" i="2"/>
  <c r="GW356" i="2"/>
  <c r="GV356" i="2"/>
  <c r="GU356" i="2"/>
  <c r="GT356" i="2"/>
  <c r="GY346" i="2"/>
  <c r="GX346" i="2"/>
  <c r="GW346" i="2"/>
  <c r="GV346" i="2"/>
  <c r="GU346" i="2"/>
  <c r="GT346" i="2"/>
  <c r="GY341" i="2"/>
  <c r="GX341" i="2"/>
  <c r="GW341" i="2"/>
  <c r="GV341" i="2"/>
  <c r="GU341" i="2"/>
  <c r="GT341" i="2"/>
  <c r="GY328" i="2"/>
  <c r="GX328" i="2"/>
  <c r="GW328" i="2"/>
  <c r="GV328" i="2"/>
  <c r="GU328" i="2"/>
  <c r="GT328" i="2"/>
  <c r="GY325" i="2"/>
  <c r="GX325" i="2"/>
  <c r="GW325" i="2"/>
  <c r="GV325" i="2"/>
  <c r="GU325" i="2"/>
  <c r="GT325" i="2"/>
  <c r="GT320" i="2"/>
  <c r="GY320" i="2"/>
  <c r="GX320" i="2"/>
  <c r="GW320" i="2"/>
  <c r="GV320" i="2"/>
  <c r="GU320" i="2"/>
  <c r="GY310" i="2"/>
  <c r="GX310" i="2"/>
  <c r="GW310" i="2"/>
  <c r="GV310" i="2"/>
  <c r="GU310" i="2"/>
  <c r="GT310" i="2"/>
  <c r="GY303" i="2"/>
  <c r="GX303" i="2"/>
  <c r="GW303" i="2"/>
  <c r="GV303" i="2"/>
  <c r="GU303" i="2"/>
  <c r="GT303" i="2"/>
  <c r="GY300" i="2"/>
  <c r="GX300" i="2"/>
  <c r="GW300" i="2"/>
  <c r="GV300" i="2"/>
  <c r="GU300" i="2"/>
  <c r="GT300" i="2"/>
  <c r="GY297" i="2"/>
  <c r="GX297" i="2"/>
  <c r="GW297" i="2"/>
  <c r="GV297" i="2"/>
  <c r="GU297" i="2"/>
  <c r="GT297" i="2"/>
  <c r="GT293" i="2"/>
  <c r="GY293" i="2"/>
  <c r="GX293" i="2"/>
  <c r="GW293" i="2"/>
  <c r="GV293" i="2"/>
  <c r="GU293" i="2"/>
  <c r="GY289" i="2"/>
  <c r="GX289" i="2"/>
  <c r="GW289" i="2"/>
  <c r="GV289" i="2"/>
  <c r="GU289" i="2"/>
  <c r="GT289" i="2"/>
  <c r="GS279" i="2"/>
  <c r="GR279" i="2"/>
  <c r="GS278" i="2"/>
  <c r="GR278" i="2"/>
  <c r="GY276" i="2"/>
  <c r="GX276" i="2"/>
  <c r="GW276" i="2"/>
  <c r="GV276" i="2"/>
  <c r="GU276" i="2"/>
  <c r="GT276" i="2"/>
  <c r="GY273" i="2"/>
  <c r="GX273" i="2"/>
  <c r="GW273" i="2"/>
  <c r="GV273" i="2"/>
  <c r="GU273" i="2"/>
  <c r="GT273" i="2"/>
  <c r="GY265" i="2"/>
  <c r="GX265" i="2"/>
  <c r="GW265" i="2"/>
  <c r="GV265" i="2"/>
  <c r="GU265" i="2"/>
  <c r="GT265" i="2"/>
  <c r="GT249" i="2"/>
  <c r="GY249" i="2"/>
  <c r="GX249" i="2"/>
  <c r="GW249" i="2"/>
  <c r="GV249" i="2"/>
  <c r="GU249" i="2"/>
  <c r="GT241" i="2"/>
  <c r="GY241" i="2"/>
  <c r="GX241" i="2"/>
  <c r="GW241" i="2"/>
  <c r="GV241" i="2"/>
  <c r="GU241" i="2"/>
  <c r="GY229" i="2"/>
  <c r="GX229" i="2"/>
  <c r="GW229" i="2"/>
  <c r="GV229" i="2"/>
  <c r="GU229" i="2"/>
  <c r="GT229" i="2"/>
  <c r="GY224" i="2"/>
  <c r="GX224" i="2"/>
  <c r="GW224" i="2"/>
  <c r="GV224" i="2"/>
  <c r="GU224" i="2"/>
  <c r="GT220" i="2"/>
  <c r="GY220" i="2"/>
  <c r="GX220" i="2"/>
  <c r="GW220" i="2"/>
  <c r="GV220" i="2"/>
  <c r="GU220" i="2"/>
  <c r="GY214" i="2"/>
  <c r="GX214" i="2"/>
  <c r="GW214" i="2"/>
  <c r="GV214" i="2"/>
  <c r="GU214" i="2"/>
  <c r="GT214" i="2"/>
  <c r="GY209" i="2"/>
  <c r="GX209" i="2"/>
  <c r="GW209" i="2"/>
  <c r="GV209" i="2"/>
  <c r="GU209" i="2"/>
  <c r="GT209" i="2"/>
  <c r="GY200" i="2"/>
  <c r="GX200" i="2"/>
  <c r="GW200" i="2"/>
  <c r="GV200" i="2"/>
  <c r="GU200" i="2"/>
  <c r="GT200" i="2"/>
  <c r="GY195" i="2"/>
  <c r="GX195" i="2"/>
  <c r="GW195" i="2"/>
  <c r="GV195" i="2"/>
  <c r="GU195" i="2"/>
  <c r="GT195" i="2"/>
  <c r="GY185" i="2"/>
  <c r="GX185" i="2"/>
  <c r="GW185" i="2"/>
  <c r="GV185" i="2"/>
  <c r="GU185" i="2"/>
  <c r="GT185" i="2"/>
  <c r="GY181" i="2"/>
  <c r="GX181" i="2"/>
  <c r="GW181" i="2"/>
  <c r="GV181" i="2"/>
  <c r="GU181" i="2"/>
  <c r="GT181" i="2"/>
  <c r="GT178" i="2"/>
  <c r="GY178" i="2"/>
  <c r="GX178" i="2"/>
  <c r="GW178" i="2"/>
  <c r="GV178" i="2"/>
  <c r="GU178" i="2"/>
  <c r="GY171" i="2"/>
  <c r="GX171" i="2"/>
  <c r="GW171" i="2"/>
  <c r="GV171" i="2"/>
  <c r="GU171" i="2"/>
  <c r="GT171" i="2"/>
  <c r="GY167" i="2"/>
  <c r="GX167" i="2"/>
  <c r="GW167" i="2"/>
  <c r="GV167" i="2"/>
  <c r="GU167" i="2"/>
  <c r="GT167" i="2"/>
  <c r="GY163" i="2"/>
  <c r="GX163" i="2"/>
  <c r="GW163" i="2"/>
  <c r="GV163" i="2"/>
  <c r="GU163" i="2"/>
  <c r="GT163" i="2"/>
  <c r="GY160" i="2"/>
  <c r="GX160" i="2"/>
  <c r="GW160" i="2"/>
  <c r="GV160" i="2"/>
  <c r="GU160" i="2"/>
  <c r="GT160" i="2"/>
  <c r="GT157" i="2"/>
  <c r="GY157" i="2"/>
  <c r="GX157" i="2"/>
  <c r="GW157" i="2"/>
  <c r="GV157" i="2"/>
  <c r="GU157" i="2"/>
  <c r="GY152" i="2"/>
  <c r="GX152" i="2"/>
  <c r="GW152" i="2"/>
  <c r="GV152" i="2"/>
  <c r="GU152" i="2"/>
  <c r="GT152" i="2"/>
  <c r="GT136" i="2"/>
  <c r="GY136" i="2"/>
  <c r="GX136" i="2"/>
  <c r="GW136" i="2"/>
  <c r="GV136" i="2"/>
  <c r="GU136" i="2"/>
  <c r="GT131" i="2"/>
  <c r="GY131" i="2"/>
  <c r="GX131" i="2"/>
  <c r="GW131" i="2"/>
  <c r="GV131" i="2"/>
  <c r="GU131" i="2"/>
  <c r="GT127" i="2"/>
  <c r="GY127" i="2"/>
  <c r="GX127" i="2"/>
  <c r="GW127" i="2"/>
  <c r="GV127" i="2"/>
  <c r="GU127" i="2"/>
  <c r="GT124" i="2"/>
  <c r="GY124" i="2"/>
  <c r="GX124" i="2"/>
  <c r="GW124" i="2"/>
  <c r="GV124" i="2"/>
  <c r="GU124" i="2"/>
  <c r="GY121" i="2"/>
  <c r="GX121" i="2"/>
  <c r="GW121" i="2"/>
  <c r="GV121" i="2"/>
  <c r="GU121" i="2"/>
  <c r="GT121" i="2"/>
  <c r="GY112" i="2"/>
  <c r="GX112" i="2"/>
  <c r="GW112" i="2"/>
  <c r="GV112" i="2"/>
  <c r="GU112" i="2"/>
  <c r="GT112" i="2"/>
  <c r="GY106" i="2"/>
  <c r="GX106" i="2"/>
  <c r="GW106" i="2"/>
  <c r="GV106" i="2"/>
  <c r="GU106" i="2"/>
  <c r="GT106" i="2"/>
  <c r="GT102" i="2"/>
  <c r="GY102" i="2"/>
  <c r="GX102" i="2"/>
  <c r="GW102" i="2"/>
  <c r="GV102" i="2"/>
  <c r="GU102" i="2"/>
  <c r="GY95" i="2"/>
  <c r="GX95" i="2"/>
  <c r="GV95" i="2"/>
  <c r="GW95" i="2"/>
  <c r="GU95" i="2"/>
  <c r="GT95" i="2"/>
  <c r="GY91" i="2"/>
  <c r="GX91" i="2"/>
  <c r="GW91" i="2"/>
  <c r="GV91" i="2"/>
  <c r="GU91" i="2"/>
  <c r="GT91" i="2"/>
  <c r="GY82" i="2"/>
  <c r="GX82" i="2"/>
  <c r="GW82" i="2"/>
  <c r="GV82" i="2"/>
  <c r="GU82" i="2"/>
  <c r="GY74" i="2"/>
  <c r="GX74" i="2"/>
  <c r="GW74" i="2"/>
  <c r="GV74" i="2"/>
  <c r="GT74" i="2"/>
  <c r="GW66" i="2"/>
  <c r="GY66" i="2"/>
  <c r="GX66" i="2"/>
  <c r="GV66" i="2"/>
  <c r="GT66" i="2"/>
  <c r="GT54" i="2"/>
  <c r="GY54" i="2"/>
  <c r="GX54" i="2"/>
  <c r="GW54" i="2"/>
  <c r="GV54" i="2"/>
  <c r="GU54" i="2"/>
  <c r="GY48" i="2"/>
  <c r="GX48" i="2"/>
  <c r="GW48" i="2"/>
  <c r="GV48" i="2"/>
  <c r="GU48" i="2"/>
  <c r="GT48" i="2"/>
  <c r="HR249" i="2" l="1"/>
  <c r="HS241" i="2"/>
  <c r="HR689" i="2"/>
  <c r="HS121" i="2"/>
  <c r="HR224" i="2"/>
  <c r="HR452" i="2"/>
  <c r="HR719" i="2"/>
  <c r="HR769" i="2"/>
  <c r="HR325" i="2"/>
  <c r="HS325" i="2"/>
  <c r="HS341" i="2"/>
  <c r="HR656" i="2"/>
  <c r="HS659" i="2"/>
  <c r="HS665" i="2"/>
  <c r="HR694" i="2"/>
  <c r="HS178" i="2"/>
  <c r="HR549" i="2"/>
  <c r="HS181" i="2"/>
  <c r="HJ66" i="2"/>
  <c r="HR121" i="2"/>
  <c r="HR131" i="2"/>
  <c r="HR127" i="2"/>
  <c r="HR152" i="2"/>
  <c r="HR252" i="2"/>
  <c r="HS265" i="2"/>
  <c r="HR320" i="2"/>
  <c r="GW286" i="2"/>
  <c r="GT286" i="2"/>
  <c r="HM66" i="2"/>
  <c r="HS106" i="2"/>
  <c r="HR124" i="2"/>
  <c r="HR181" i="2"/>
  <c r="HR195" i="2"/>
  <c r="HR209" i="2"/>
  <c r="HS91" i="2"/>
  <c r="HS711" i="2"/>
  <c r="HR750" i="2"/>
  <c r="HR765" i="2"/>
  <c r="HR776" i="2"/>
  <c r="HS776" i="2"/>
  <c r="HR782" i="2"/>
  <c r="HR789" i="2"/>
  <c r="HS214" i="2"/>
  <c r="HR171" i="2"/>
  <c r="HR341" i="2"/>
  <c r="HS124" i="2"/>
  <c r="HR136" i="2"/>
  <c r="HS160" i="2"/>
  <c r="HR403" i="2"/>
  <c r="HS403" i="2"/>
  <c r="HR406" i="2"/>
  <c r="HR409" i="2"/>
  <c r="HR413" i="2"/>
  <c r="HS420" i="2"/>
  <c r="HS433" i="2"/>
  <c r="HR437" i="2"/>
  <c r="HS445" i="2"/>
  <c r="HS607" i="2"/>
  <c r="HS549" i="2"/>
  <c r="HS631" i="2"/>
  <c r="HS680" i="2"/>
  <c r="HS684" i="2"/>
  <c r="HS719" i="2"/>
  <c r="HR726" i="2"/>
  <c r="HJ74" i="2"/>
  <c r="HR163" i="2"/>
  <c r="HS167" i="2"/>
  <c r="HS112" i="2"/>
  <c r="HR356" i="2"/>
  <c r="HS356" i="2"/>
  <c r="HR377" i="2"/>
  <c r="HR385" i="2"/>
  <c r="HR398" i="2"/>
  <c r="HP442" i="2"/>
  <c r="HR459" i="2"/>
  <c r="HS529" i="2"/>
  <c r="HS595" i="2"/>
  <c r="HS653" i="2"/>
  <c r="HR674" i="2"/>
  <c r="HS674" i="2"/>
  <c r="HS689" i="2"/>
  <c r="HS709" i="2"/>
  <c r="HR595" i="2"/>
  <c r="HR178" i="2"/>
  <c r="HR91" i="2"/>
  <c r="HS553" i="2"/>
  <c r="HS562" i="2"/>
  <c r="HS566" i="2"/>
  <c r="HS570" i="2"/>
  <c r="HS585" i="2"/>
  <c r="HS590" i="2"/>
  <c r="HR599" i="2"/>
  <c r="HR603" i="2"/>
  <c r="HR653" i="2"/>
  <c r="HR659" i="2"/>
  <c r="HR665" i="2"/>
  <c r="HR709" i="2"/>
  <c r="HS195" i="2"/>
  <c r="HK442" i="2"/>
  <c r="HC102" i="2"/>
  <c r="HQ66" i="2"/>
  <c r="HR711" i="2"/>
  <c r="HR167" i="2"/>
  <c r="HS171" i="2"/>
  <c r="HS252" i="2"/>
  <c r="HR265" i="2"/>
  <c r="HR289" i="2"/>
  <c r="HS293" i="2"/>
  <c r="HR297" i="2"/>
  <c r="HR300" i="2"/>
  <c r="HS303" i="2"/>
  <c r="HR310" i="2"/>
  <c r="HS320" i="2"/>
  <c r="HR346" i="2"/>
  <c r="HR362" i="2"/>
  <c r="HR370" i="2"/>
  <c r="HS377" i="2"/>
  <c r="HS385" i="2"/>
  <c r="HS398" i="2"/>
  <c r="HL442" i="2"/>
  <c r="HS452" i="2"/>
  <c r="HR529" i="2"/>
  <c r="HR541" i="2"/>
  <c r="HS753" i="2"/>
  <c r="HS756" i="2"/>
  <c r="HS769" i="2"/>
  <c r="HS224" i="2"/>
  <c r="GY286" i="2"/>
  <c r="HQ74" i="2"/>
  <c r="HR160" i="2"/>
  <c r="HR214" i="2"/>
  <c r="HS229" i="2"/>
  <c r="HS276" i="2"/>
  <c r="HS286" i="2"/>
  <c r="HS289" i="2"/>
  <c r="HS297" i="2"/>
  <c r="HS300" i="2"/>
  <c r="HS310" i="2"/>
  <c r="HS328" i="2"/>
  <c r="HS346" i="2"/>
  <c r="HR420" i="2"/>
  <c r="HR433" i="2"/>
  <c r="HR445" i="2"/>
  <c r="HO442" i="2"/>
  <c r="HS442" i="2" s="1"/>
  <c r="HS459" i="2"/>
  <c r="HS465" i="2"/>
  <c r="HS468" i="2"/>
  <c r="HS483" i="2"/>
  <c r="HS499" i="2"/>
  <c r="HR532" i="2"/>
  <c r="HS541" i="2"/>
  <c r="HS750" i="2"/>
  <c r="HS765" i="2"/>
  <c r="HS809" i="2"/>
  <c r="HR106" i="2"/>
  <c r="HS152" i="2"/>
  <c r="HS127" i="2"/>
  <c r="HR607" i="2"/>
  <c r="HP66" i="2"/>
  <c r="HL66" i="2"/>
  <c r="HO74" i="2"/>
  <c r="HS74" i="2" s="1"/>
  <c r="HK74" i="2"/>
  <c r="HS249" i="2"/>
  <c r="HM74" i="2"/>
  <c r="GV286" i="2"/>
  <c r="GX286" i="2"/>
  <c r="HO66" i="2"/>
  <c r="HK66" i="2"/>
  <c r="HP74" i="2"/>
  <c r="HL74" i="2"/>
  <c r="HR185" i="2"/>
  <c r="HR200" i="2"/>
  <c r="HN66" i="2"/>
  <c r="HN74" i="2"/>
  <c r="HS102" i="2"/>
  <c r="HS136" i="2"/>
  <c r="HR112" i="2"/>
  <c r="HS131" i="2"/>
  <c r="HS157" i="2"/>
  <c r="HS200" i="2"/>
  <c r="HS220" i="2"/>
  <c r="HR229" i="2"/>
  <c r="HR241" i="2"/>
  <c r="HS273" i="2"/>
  <c r="HR276" i="2"/>
  <c r="HR293" i="2"/>
  <c r="HR303" i="2"/>
  <c r="HR328" i="2"/>
  <c r="HN442" i="2"/>
  <c r="HR465" i="2"/>
  <c r="HR468" i="2"/>
  <c r="HS476" i="2"/>
  <c r="HR483" i="2"/>
  <c r="HS489" i="2"/>
  <c r="HS495" i="2"/>
  <c r="HR499" i="2"/>
  <c r="HS506" i="2"/>
  <c r="HS509" i="2"/>
  <c r="HR553" i="2"/>
  <c r="HS558" i="2"/>
  <c r="HR562" i="2"/>
  <c r="HR566" i="2"/>
  <c r="HR570" i="2"/>
  <c r="HS577" i="2"/>
  <c r="HR585" i="2"/>
  <c r="HR590" i="2"/>
  <c r="HR620" i="2"/>
  <c r="HS620" i="2"/>
  <c r="HS637" i="2"/>
  <c r="HR680" i="2"/>
  <c r="HR684" i="2"/>
  <c r="HR753" i="2"/>
  <c r="HR756" i="2"/>
  <c r="HS772" i="2"/>
  <c r="HS799" i="2"/>
  <c r="HS803" i="2"/>
  <c r="HR809" i="2"/>
  <c r="HE102" i="2"/>
  <c r="HR157" i="2"/>
  <c r="HS163" i="2"/>
  <c r="HS209" i="2"/>
  <c r="HR220" i="2"/>
  <c r="HR273" i="2"/>
  <c r="HR286" i="2"/>
  <c r="HS362" i="2"/>
  <c r="HS370" i="2"/>
  <c r="HS406" i="2"/>
  <c r="HS409" i="2"/>
  <c r="HS413" i="2"/>
  <c r="HS437" i="2"/>
  <c r="HM442" i="2"/>
  <c r="HR476" i="2"/>
  <c r="HR489" i="2"/>
  <c r="HR495" i="2"/>
  <c r="HR506" i="2"/>
  <c r="HR509" i="2"/>
  <c r="HS532" i="2"/>
  <c r="HR558" i="2"/>
  <c r="HR577" i="2"/>
  <c r="HS599" i="2"/>
  <c r="HS603" i="2"/>
  <c r="HR637" i="2"/>
  <c r="HS656" i="2"/>
  <c r="HS694" i="2"/>
  <c r="HS726" i="2"/>
  <c r="HR772" i="2"/>
  <c r="HS782" i="2"/>
  <c r="HS789" i="2"/>
  <c r="HR799" i="2"/>
  <c r="HR803" i="2"/>
  <c r="HF102" i="2"/>
  <c r="HG102" i="2"/>
  <c r="HD102" i="2"/>
  <c r="HB102" i="2"/>
  <c r="GU286" i="2"/>
  <c r="HA43" i="2"/>
  <c r="GZ43" i="2"/>
  <c r="HA42" i="2"/>
  <c r="GZ42" i="2"/>
  <c r="HA41" i="2"/>
  <c r="GZ41" i="2"/>
  <c r="HA40" i="2"/>
  <c r="GZ40" i="2"/>
  <c r="HA39" i="2"/>
  <c r="GZ39" i="2"/>
  <c r="HA38" i="2"/>
  <c r="GZ38" i="2"/>
  <c r="GS43" i="2"/>
  <c r="GR43" i="2"/>
  <c r="GS42" i="2"/>
  <c r="HI42" i="2" s="1"/>
  <c r="GR42" i="2"/>
  <c r="HH42" i="2" s="1"/>
  <c r="GS41" i="2"/>
  <c r="GR41" i="2"/>
  <c r="GS40" i="2"/>
  <c r="GR40" i="2"/>
  <c r="GS39" i="2"/>
  <c r="GR39" i="2"/>
  <c r="GS38" i="2"/>
  <c r="HI38" i="2" s="1"/>
  <c r="GR38" i="2"/>
  <c r="HH38" i="2" s="1"/>
  <c r="HA35" i="2"/>
  <c r="GZ35" i="2"/>
  <c r="HA34" i="2"/>
  <c r="GZ34" i="2"/>
  <c r="HA33" i="2"/>
  <c r="GZ33" i="2"/>
  <c r="HA32" i="2"/>
  <c r="GZ32" i="2"/>
  <c r="GR35" i="2"/>
  <c r="GR32" i="2"/>
  <c r="GS32" i="2"/>
  <c r="GR33" i="2"/>
  <c r="GS33" i="2"/>
  <c r="HI33" i="2" s="1"/>
  <c r="GR34" i="2"/>
  <c r="GS34" i="2"/>
  <c r="HI34" i="2" s="1"/>
  <c r="GS35" i="2"/>
  <c r="HA31" i="2"/>
  <c r="GZ31" i="2"/>
  <c r="GS31" i="2"/>
  <c r="GR31" i="2"/>
  <c r="GR30" i="2"/>
  <c r="HA30" i="2"/>
  <c r="GS30" i="2"/>
  <c r="GZ30" i="2"/>
  <c r="HA8" i="2"/>
  <c r="HA6" i="2"/>
  <c r="GS8" i="2"/>
  <c r="GS6" i="2"/>
  <c r="HA12" i="2"/>
  <c r="HA13" i="2"/>
  <c r="GS13" i="2"/>
  <c r="GS12" i="2"/>
  <c r="GR12" i="2"/>
  <c r="HA16" i="2"/>
  <c r="HA15" i="2"/>
  <c r="HA14" i="2"/>
  <c r="GS16" i="2"/>
  <c r="GS15" i="2"/>
  <c r="GS14" i="2"/>
  <c r="HA21" i="2"/>
  <c r="HA22" i="2"/>
  <c r="HA23" i="2"/>
  <c r="HA20" i="2"/>
  <c r="HA19" i="2"/>
  <c r="GS19" i="2"/>
  <c r="GR21" i="2"/>
  <c r="GS23" i="2"/>
  <c r="GS21" i="2"/>
  <c r="HI21" i="2" s="1"/>
  <c r="GS22" i="2"/>
  <c r="HI22" i="2" s="1"/>
  <c r="GS20" i="2"/>
  <c r="GZ23" i="2"/>
  <c r="GR23" i="2"/>
  <c r="GZ22" i="2"/>
  <c r="GR22" i="2"/>
  <c r="GZ21" i="2"/>
  <c r="GZ20" i="2"/>
  <c r="GR20" i="2"/>
  <c r="GZ19" i="2"/>
  <c r="GR19" i="2"/>
  <c r="GZ16" i="2"/>
  <c r="GZ14" i="2"/>
  <c r="GZ15" i="2"/>
  <c r="GZ12" i="2"/>
  <c r="GR16" i="2"/>
  <c r="HH16" i="2" s="1"/>
  <c r="GR14" i="2"/>
  <c r="GR15" i="2"/>
  <c r="GR13" i="2"/>
  <c r="HH13" i="2" s="1"/>
  <c r="GR8" i="2"/>
  <c r="GZ8" i="2"/>
  <c r="GZ6" i="2"/>
  <c r="GR6" i="2"/>
  <c r="HH15" i="2" l="1"/>
  <c r="HH41" i="2"/>
  <c r="HI41" i="2"/>
  <c r="HS66" i="2"/>
  <c r="HH31" i="2"/>
  <c r="HI35" i="2"/>
  <c r="HH22" i="2"/>
  <c r="HI16" i="2"/>
  <c r="HH34" i="2"/>
  <c r="HH20" i="2"/>
  <c r="HH35" i="2"/>
  <c r="HR442" i="2"/>
  <c r="HR74" i="2"/>
  <c r="HH33" i="2"/>
  <c r="HH39" i="2"/>
  <c r="HH43" i="2"/>
  <c r="HI20" i="2"/>
  <c r="HH14" i="2"/>
  <c r="HI23" i="2"/>
  <c r="HI14" i="2"/>
  <c r="HI31" i="2"/>
  <c r="HI32" i="2"/>
  <c r="HI39" i="2"/>
  <c r="HI43" i="2"/>
  <c r="HH21" i="2"/>
  <c r="HI15" i="2"/>
  <c r="HH32" i="2"/>
  <c r="HH40" i="2"/>
  <c r="HI19" i="2"/>
  <c r="HI40" i="2"/>
  <c r="GX6" i="2"/>
  <c r="HH6" i="2"/>
  <c r="GV6" i="2"/>
  <c r="GT6" i="2"/>
  <c r="HF17" i="2"/>
  <c r="HB17" i="2"/>
  <c r="HD17" i="2"/>
  <c r="HH12" i="2"/>
  <c r="GW17" i="2"/>
  <c r="GY17" i="2"/>
  <c r="GU17" i="2"/>
  <c r="HI12" i="2"/>
  <c r="HF6" i="2"/>
  <c r="HB6" i="2"/>
  <c r="HD6" i="2"/>
  <c r="HD44" i="2"/>
  <c r="HB44" i="2"/>
  <c r="HF44" i="2"/>
  <c r="HF8" i="2"/>
  <c r="HB8" i="2"/>
  <c r="HD8" i="2"/>
  <c r="GT17" i="2"/>
  <c r="GV17" i="2"/>
  <c r="GX17" i="2"/>
  <c r="HE6" i="2"/>
  <c r="HG6" i="2"/>
  <c r="HC6" i="2"/>
  <c r="GX36" i="2"/>
  <c r="HH30" i="2"/>
  <c r="GT36" i="2"/>
  <c r="GV36" i="2"/>
  <c r="GX8" i="2"/>
  <c r="GT8" i="2"/>
  <c r="GV8" i="2"/>
  <c r="HH23" i="2"/>
  <c r="HE24" i="2"/>
  <c r="HG24" i="2"/>
  <c r="HC24" i="2"/>
  <c r="HH8" i="2"/>
  <c r="HG17" i="2"/>
  <c r="HC17" i="2"/>
  <c r="HE17" i="2"/>
  <c r="HG8" i="2"/>
  <c r="HC8" i="2"/>
  <c r="HE8" i="2"/>
  <c r="HF36" i="2"/>
  <c r="HB36" i="2"/>
  <c r="HD36" i="2"/>
  <c r="HR66" i="2"/>
  <c r="HH19" i="2"/>
  <c r="GT24" i="2"/>
  <c r="GV24" i="2"/>
  <c r="GX24" i="2"/>
  <c r="GW6" i="2"/>
  <c r="GU6" i="2"/>
  <c r="GY6" i="2"/>
  <c r="HI30" i="2"/>
  <c r="GW36" i="2"/>
  <c r="GY36" i="2"/>
  <c r="GU36" i="2"/>
  <c r="HD24" i="2"/>
  <c r="HF24" i="2"/>
  <c r="HB24" i="2"/>
  <c r="GY8" i="2"/>
  <c r="GU8" i="2"/>
  <c r="GW8" i="2"/>
  <c r="HI6" i="2"/>
  <c r="HG36" i="2"/>
  <c r="HC36" i="2"/>
  <c r="HE36" i="2"/>
  <c r="GY24" i="2"/>
  <c r="GU24" i="2"/>
  <c r="GW24" i="2"/>
  <c r="HI8" i="2"/>
  <c r="HE44" i="2"/>
  <c r="HC44" i="2"/>
  <c r="HG44" i="2"/>
  <c r="HI13" i="2"/>
  <c r="GT44" i="2"/>
  <c r="GY44" i="2"/>
  <c r="GX44" i="2"/>
  <c r="GW44" i="2"/>
  <c r="GV44" i="2"/>
  <c r="GU44" i="2"/>
  <c r="HO24" i="2" l="1"/>
  <c r="HM24" i="2"/>
  <c r="HJ44" i="2"/>
  <c r="HK24" i="2"/>
  <c r="HQ44" i="2"/>
  <c r="HP44" i="2"/>
  <c r="HQ24" i="2"/>
  <c r="HK44" i="2"/>
  <c r="HL44" i="2"/>
  <c r="HO44" i="2"/>
  <c r="HN44" i="2"/>
  <c r="HM44" i="2"/>
  <c r="HO6" i="2"/>
  <c r="HK6" i="2"/>
  <c r="HM6" i="2"/>
  <c r="HQ6" i="2"/>
  <c r="HL8" i="2"/>
  <c r="HN8" i="2"/>
  <c r="HP8" i="2"/>
  <c r="HJ8" i="2"/>
  <c r="HP24" i="2"/>
  <c r="HN24" i="2"/>
  <c r="HL24" i="2"/>
  <c r="HJ24" i="2"/>
  <c r="HP6" i="2"/>
  <c r="HL6" i="2"/>
  <c r="HJ6" i="2"/>
  <c r="HN6" i="2"/>
  <c r="HK36" i="2"/>
  <c r="HQ36" i="2"/>
  <c r="HM36" i="2"/>
  <c r="HO36" i="2"/>
  <c r="HP36" i="2"/>
  <c r="HJ36" i="2"/>
  <c r="HN36" i="2"/>
  <c r="HL36" i="2"/>
  <c r="HO17" i="2"/>
  <c r="HK17" i="2"/>
  <c r="HQ17" i="2"/>
  <c r="HM17" i="2"/>
  <c r="HN17" i="2"/>
  <c r="HJ17" i="2"/>
  <c r="HP17" i="2"/>
  <c r="HL17" i="2"/>
  <c r="HM8" i="2"/>
  <c r="HO8" i="2"/>
  <c r="HQ8" i="2"/>
  <c r="HK8" i="2"/>
  <c r="FM112" i="2"/>
  <c r="FK112" i="2"/>
  <c r="HS24" i="2" l="1"/>
  <c r="HS44" i="2"/>
  <c r="HR44" i="2"/>
  <c r="HS6" i="2"/>
  <c r="HR17" i="2"/>
  <c r="HS17" i="2"/>
  <c r="HS8" i="2"/>
  <c r="HR36" i="2"/>
  <c r="HR6" i="2"/>
  <c r="HR8" i="2"/>
  <c r="HS36" i="2"/>
  <c r="HR24" i="2"/>
  <c r="FO112" i="2"/>
  <c r="DH190" i="2"/>
  <c r="DH14" i="2"/>
  <c r="DI15" i="2"/>
  <c r="DH20" i="2"/>
  <c r="DI21" i="2"/>
  <c r="DI30" i="2"/>
  <c r="DI32" i="2"/>
  <c r="DH33" i="2"/>
  <c r="DI34" i="2"/>
  <c r="DI40" i="2"/>
  <c r="DH41" i="2"/>
  <c r="DI42" i="2"/>
  <c r="DI99" i="2"/>
  <c r="DI89" i="2"/>
  <c r="DH88" i="2"/>
  <c r="DI87" i="2"/>
  <c r="DI72" i="2"/>
  <c r="DH63" i="2"/>
  <c r="DI64" i="2"/>
  <c r="DI62" i="2"/>
  <c r="DH763" i="2"/>
  <c r="DI762" i="2"/>
  <c r="DH761" i="2"/>
  <c r="DI760" i="2"/>
  <c r="DH707" i="2"/>
  <c r="DI702" i="2"/>
  <c r="DH703" i="2"/>
  <c r="DI704" i="2"/>
  <c r="DH705" i="2"/>
  <c r="DI706" i="2"/>
  <c r="DH701" i="2"/>
  <c r="DI700" i="2"/>
  <c r="DH651" i="2"/>
  <c r="DI644" i="2"/>
  <c r="DH645" i="2"/>
  <c r="DI646" i="2"/>
  <c r="DH647" i="2"/>
  <c r="DI648" i="2"/>
  <c r="DH649" i="2"/>
  <c r="DI650" i="2"/>
  <c r="DH643" i="2"/>
  <c r="DI642" i="2"/>
  <c r="DI635" i="2"/>
  <c r="DI629" i="2"/>
  <c r="DI627" i="2"/>
  <c r="DH628" i="2"/>
  <c r="DH626" i="2"/>
  <c r="DI625" i="2"/>
  <c r="DH618" i="2"/>
  <c r="DI617" i="2"/>
  <c r="DI613" i="2"/>
  <c r="DH614" i="2"/>
  <c r="DI615" i="2"/>
  <c r="DH616" i="2"/>
  <c r="DH612" i="2"/>
  <c r="DI611" i="2"/>
  <c r="DI547" i="2"/>
  <c r="DH546" i="2"/>
  <c r="DI545" i="2"/>
  <c r="DI481" i="2"/>
  <c r="DH482" i="2"/>
  <c r="DH474" i="2"/>
  <c r="DI473" i="2"/>
  <c r="DH457" i="2"/>
  <c r="DI456" i="2"/>
  <c r="DH797" i="2"/>
  <c r="DH795" i="2"/>
  <c r="DI796" i="2"/>
  <c r="DI794" i="2"/>
  <c r="DH793" i="2"/>
  <c r="DH787" i="2"/>
  <c r="DI748" i="2"/>
  <c r="DH747" i="2"/>
  <c r="DH737" i="2"/>
  <c r="DI738" i="2"/>
  <c r="DH739" i="2"/>
  <c r="DI740" i="2"/>
  <c r="DH741" i="2"/>
  <c r="DI742" i="2"/>
  <c r="DH743" i="2"/>
  <c r="DI744" i="2"/>
  <c r="DH745" i="2"/>
  <c r="DI746" i="2"/>
  <c r="DI736" i="2"/>
  <c r="DH735" i="2"/>
  <c r="DH724" i="2"/>
  <c r="DH717" i="2"/>
  <c r="DI671" i="2"/>
  <c r="DH672" i="2"/>
  <c r="DH670" i="2"/>
  <c r="DH583" i="2"/>
  <c r="DH575" i="2"/>
  <c r="DI527" i="2"/>
  <c r="DH526" i="2"/>
  <c r="DI525" i="2"/>
  <c r="DH516" i="2"/>
  <c r="DI517" i="2"/>
  <c r="DH518" i="2"/>
  <c r="DI519" i="2"/>
  <c r="DH520" i="2"/>
  <c r="DI521" i="2"/>
  <c r="DH522" i="2"/>
  <c r="DI523" i="2"/>
  <c r="DH524" i="2"/>
  <c r="DH514" i="2"/>
  <c r="DI515" i="2"/>
  <c r="DH504" i="2"/>
  <c r="DH450" i="2"/>
  <c r="DH431" i="2"/>
  <c r="DI430" i="2"/>
  <c r="DI428" i="2"/>
  <c r="DH429" i="2"/>
  <c r="DI426" i="2"/>
  <c r="DH427" i="2"/>
  <c r="DI418" i="2"/>
  <c r="DI280" i="2"/>
  <c r="DH283" i="2"/>
  <c r="DI282" i="2"/>
  <c r="DH176" i="2"/>
  <c r="DH206" i="2"/>
  <c r="DI205" i="2"/>
  <c r="DH116" i="2"/>
  <c r="AH691" i="2"/>
  <c r="AH690" i="2"/>
  <c r="AI691" i="2"/>
  <c r="AI690" i="2"/>
  <c r="AH692" i="2"/>
  <c r="AH441" i="2"/>
  <c r="AH440" i="2"/>
  <c r="DO674" i="2" l="1"/>
  <c r="DK674" i="2"/>
  <c r="DQ674" i="2"/>
  <c r="DM674" i="2"/>
  <c r="DP459" i="2"/>
  <c r="DL459" i="2"/>
  <c r="DN459" i="2"/>
  <c r="DJ459" i="2"/>
  <c r="DO620" i="2"/>
  <c r="DK620" i="2"/>
  <c r="DQ620" i="2"/>
  <c r="DM620" i="2"/>
  <c r="DO66" i="2"/>
  <c r="DQ66" i="2"/>
  <c r="DK66" i="2"/>
  <c r="DM66" i="2"/>
  <c r="DJ36" i="2"/>
  <c r="DN36" i="2"/>
  <c r="DL36" i="2"/>
  <c r="DP36" i="2"/>
  <c r="DJ178" i="2"/>
  <c r="DL178" i="2"/>
  <c r="DP178" i="2"/>
  <c r="DN178" i="2"/>
  <c r="DL719" i="2"/>
  <c r="DN719" i="2"/>
  <c r="DJ719" i="2"/>
  <c r="DP719" i="2"/>
  <c r="DJ789" i="2"/>
  <c r="DL789" i="2"/>
  <c r="DP789" i="2"/>
  <c r="DN789" i="2"/>
  <c r="DO476" i="2"/>
  <c r="DK476" i="2"/>
  <c r="DQ476" i="2"/>
  <c r="DM476" i="2"/>
  <c r="DN620" i="2"/>
  <c r="DJ620" i="2"/>
  <c r="DP620" i="2"/>
  <c r="DL620" i="2"/>
  <c r="DP631" i="2"/>
  <c r="DL631" i="2"/>
  <c r="DJ631" i="2"/>
  <c r="DN631" i="2"/>
  <c r="DP709" i="2"/>
  <c r="DL709" i="2"/>
  <c r="DJ709" i="2"/>
  <c r="DN709" i="2"/>
  <c r="DO433" i="2"/>
  <c r="DK433" i="2"/>
  <c r="DM433" i="2"/>
  <c r="DQ433" i="2"/>
  <c r="DN529" i="2"/>
  <c r="DJ529" i="2"/>
  <c r="DL529" i="2"/>
  <c r="DP529" i="2"/>
  <c r="DN750" i="2"/>
  <c r="DJ750" i="2"/>
  <c r="DP750" i="2"/>
  <c r="DL750" i="2"/>
  <c r="DO799" i="2"/>
  <c r="DK799" i="2"/>
  <c r="DM799" i="2"/>
  <c r="DQ799" i="2"/>
  <c r="DO459" i="2"/>
  <c r="DK459" i="2"/>
  <c r="DM459" i="2"/>
  <c r="DQ459" i="2"/>
  <c r="DN653" i="2"/>
  <c r="DJ653" i="2"/>
  <c r="DL653" i="2"/>
  <c r="DP653" i="2"/>
  <c r="DO74" i="2"/>
  <c r="DK74" i="2"/>
  <c r="DM74" i="2"/>
  <c r="DQ74" i="2"/>
  <c r="DM102" i="2"/>
  <c r="DQ102" i="2"/>
  <c r="DO102" i="2"/>
  <c r="DK102" i="2"/>
  <c r="DM24" i="2"/>
  <c r="DK24" i="2"/>
  <c r="DQ24" i="2"/>
  <c r="DO24" i="2"/>
  <c r="DL452" i="2"/>
  <c r="DN452" i="2"/>
  <c r="DJ452" i="2"/>
  <c r="DP452" i="2"/>
  <c r="DJ577" i="2"/>
  <c r="DL577" i="2"/>
  <c r="DN577" i="2"/>
  <c r="DP577" i="2"/>
  <c r="DO750" i="2"/>
  <c r="DK750" i="2"/>
  <c r="DQ750" i="2"/>
  <c r="DM750" i="2"/>
  <c r="DK483" i="2"/>
  <c r="DM483" i="2"/>
  <c r="DQ483" i="2"/>
  <c r="DO483" i="2"/>
  <c r="DO631" i="2"/>
  <c r="DK631" i="2"/>
  <c r="DM631" i="2"/>
  <c r="DQ631" i="2"/>
  <c r="DO709" i="2"/>
  <c r="DK709" i="2"/>
  <c r="DM709" i="2"/>
  <c r="DQ709" i="2"/>
  <c r="DO765" i="2"/>
  <c r="DK765" i="2"/>
  <c r="DM765" i="2"/>
  <c r="DQ765" i="2"/>
  <c r="DQ91" i="2"/>
  <c r="DM91" i="2"/>
  <c r="DK91" i="2"/>
  <c r="DO91" i="2"/>
  <c r="DP24" i="2"/>
  <c r="DJ24" i="2"/>
  <c r="DN24" i="2"/>
  <c r="DL24" i="2"/>
  <c r="DO420" i="2"/>
  <c r="DQ420" i="2"/>
  <c r="DK420" i="2"/>
  <c r="DM420" i="2"/>
  <c r="DJ506" i="2"/>
  <c r="DL506" i="2"/>
  <c r="DP506" i="2"/>
  <c r="DN506" i="2"/>
  <c r="DJ585" i="2"/>
  <c r="DL585" i="2"/>
  <c r="DP585" i="2"/>
  <c r="DN585" i="2"/>
  <c r="DO549" i="2"/>
  <c r="DK549" i="2"/>
  <c r="DQ549" i="2"/>
  <c r="DM549" i="2"/>
  <c r="DM637" i="2"/>
  <c r="DO637" i="2"/>
  <c r="DQ637" i="2"/>
  <c r="DK637" i="2"/>
  <c r="DP765" i="2"/>
  <c r="DL765" i="2"/>
  <c r="DN765" i="2"/>
  <c r="DJ765" i="2"/>
  <c r="DP91" i="2"/>
  <c r="DJ91" i="2"/>
  <c r="DL91" i="2"/>
  <c r="DN91" i="2"/>
  <c r="DP44" i="2"/>
  <c r="DJ44" i="2"/>
  <c r="DL44" i="2"/>
  <c r="DN44" i="2"/>
  <c r="DM36" i="2"/>
  <c r="DK36" i="2"/>
  <c r="DO36" i="2"/>
  <c r="DQ36" i="2"/>
  <c r="DM17" i="2"/>
  <c r="DO17" i="2"/>
  <c r="DK17" i="2"/>
  <c r="DQ17" i="2"/>
  <c r="DN433" i="2"/>
  <c r="DJ433" i="2"/>
  <c r="DP433" i="2"/>
  <c r="DL433" i="2"/>
  <c r="DO529" i="2"/>
  <c r="DK529" i="2"/>
  <c r="DQ529" i="2"/>
  <c r="DM529" i="2"/>
  <c r="DP674" i="2"/>
  <c r="DL674" i="2"/>
  <c r="DN674" i="2"/>
  <c r="DJ674" i="2"/>
  <c r="DJ726" i="2"/>
  <c r="DL726" i="2"/>
  <c r="DN726" i="2"/>
  <c r="DP726" i="2"/>
  <c r="DP799" i="2"/>
  <c r="DL799" i="2"/>
  <c r="DJ799" i="2"/>
  <c r="DN799" i="2"/>
  <c r="DN476" i="2"/>
  <c r="DJ476" i="2"/>
  <c r="DP476" i="2"/>
  <c r="DL476" i="2"/>
  <c r="DP549" i="2"/>
  <c r="DL549" i="2"/>
  <c r="DN549" i="2"/>
  <c r="DJ549" i="2"/>
  <c r="DO653" i="2"/>
  <c r="DK653" i="2"/>
  <c r="DQ653" i="2"/>
  <c r="DM653" i="2"/>
  <c r="DN66" i="2"/>
  <c r="DL66" i="2"/>
  <c r="DJ66" i="2"/>
  <c r="DP66" i="2"/>
  <c r="DK44" i="2"/>
  <c r="DO44" i="2"/>
  <c r="DQ44" i="2"/>
  <c r="DM44" i="2"/>
  <c r="DJ17" i="2"/>
  <c r="DL17" i="2"/>
  <c r="DN17" i="2"/>
  <c r="DP17" i="2"/>
  <c r="AL690" i="2"/>
  <c r="AL691" i="2" s="1"/>
  <c r="BS450" i="2"/>
  <c r="BS763" i="2"/>
  <c r="BU760" i="2"/>
  <c r="BV760" i="2"/>
  <c r="BS761" i="2"/>
  <c r="BT761" i="2"/>
  <c r="BU762" i="2"/>
  <c r="BV762" i="2"/>
  <c r="BT763" i="2"/>
  <c r="BT759" i="2"/>
  <c r="BS759" i="2"/>
  <c r="BV758" i="2"/>
  <c r="BU758" i="2"/>
  <c r="BS707" i="2"/>
  <c r="BU700" i="2"/>
  <c r="BV700" i="2"/>
  <c r="BS701" i="2"/>
  <c r="BT701" i="2"/>
  <c r="BU702" i="2"/>
  <c r="BV702" i="2"/>
  <c r="BS703" i="2"/>
  <c r="BT703" i="2"/>
  <c r="BU704" i="2"/>
  <c r="BV704" i="2"/>
  <c r="BS705" i="2"/>
  <c r="BT705" i="2"/>
  <c r="BU706" i="2"/>
  <c r="BV706" i="2"/>
  <c r="BT707" i="2"/>
  <c r="BU698" i="2"/>
  <c r="BT699" i="2"/>
  <c r="BS699" i="2"/>
  <c r="BV698" i="2"/>
  <c r="BS687" i="2"/>
  <c r="BW689" i="2" s="1"/>
  <c r="BT687" i="2"/>
  <c r="BX689" i="2" s="1"/>
  <c r="BV686" i="2"/>
  <c r="BZ689" i="2" s="1"/>
  <c r="BU686" i="2"/>
  <c r="BY689" i="2" s="1"/>
  <c r="BS651" i="2"/>
  <c r="BU642" i="2"/>
  <c r="BV642" i="2"/>
  <c r="BS643" i="2"/>
  <c r="BT643" i="2"/>
  <c r="BU644" i="2"/>
  <c r="BV644" i="2"/>
  <c r="BS645" i="2"/>
  <c r="BT645" i="2"/>
  <c r="BU646" i="2"/>
  <c r="BV646" i="2"/>
  <c r="BS647" i="2"/>
  <c r="BT647" i="2"/>
  <c r="BU648" i="2"/>
  <c r="BV648" i="2"/>
  <c r="BS649" i="2"/>
  <c r="BT649" i="2"/>
  <c r="BU650" i="2"/>
  <c r="BV650" i="2"/>
  <c r="BT651" i="2"/>
  <c r="BT641" i="2"/>
  <c r="BS641" i="2"/>
  <c r="BV640" i="2"/>
  <c r="BU640" i="2"/>
  <c r="BU635" i="2"/>
  <c r="BV635" i="2"/>
  <c r="BT634" i="2"/>
  <c r="BX637" i="2" s="1"/>
  <c r="BS634" i="2"/>
  <c r="BW637" i="2" s="1"/>
  <c r="BV633" i="2"/>
  <c r="BU633" i="2"/>
  <c r="BU629" i="2"/>
  <c r="BU625" i="2"/>
  <c r="BV625" i="2"/>
  <c r="BS626" i="2"/>
  <c r="BT626" i="2"/>
  <c r="BU627" i="2"/>
  <c r="BV627" i="2"/>
  <c r="BS628" i="2"/>
  <c r="BT628" i="2"/>
  <c r="BV629" i="2"/>
  <c r="BT624" i="2"/>
  <c r="BS624" i="2"/>
  <c r="BV623" i="2"/>
  <c r="BU623" i="2"/>
  <c r="BS618" i="2"/>
  <c r="BU611" i="2"/>
  <c r="BV611" i="2"/>
  <c r="BS612" i="2"/>
  <c r="BT612" i="2"/>
  <c r="BU613" i="2"/>
  <c r="BV613" i="2"/>
  <c r="BS614" i="2"/>
  <c r="BT614" i="2"/>
  <c r="BU615" i="2"/>
  <c r="BV615" i="2"/>
  <c r="BS616" i="2"/>
  <c r="BT616" i="2"/>
  <c r="BU617" i="2"/>
  <c r="BV617" i="2"/>
  <c r="BT618" i="2"/>
  <c r="BT610" i="2"/>
  <c r="BS610" i="2"/>
  <c r="BV609" i="2"/>
  <c r="BU609" i="2"/>
  <c r="BV568" i="2"/>
  <c r="BZ570" i="2" s="1"/>
  <c r="BU568" i="2"/>
  <c r="BY570" i="2" s="1"/>
  <c r="BV564" i="2"/>
  <c r="BZ566" i="2" s="1"/>
  <c r="BU564" i="2"/>
  <c r="BY566" i="2" s="1"/>
  <c r="BV556" i="2"/>
  <c r="BZ558" i="2" s="1"/>
  <c r="BU556" i="2"/>
  <c r="BY558" i="2" s="1"/>
  <c r="BU547" i="2"/>
  <c r="BU545" i="2"/>
  <c r="BV545" i="2"/>
  <c r="BS546" i="2"/>
  <c r="BT546" i="2"/>
  <c r="BV547" i="2"/>
  <c r="BT544" i="2"/>
  <c r="BS544" i="2"/>
  <c r="BV543" i="2"/>
  <c r="BU543" i="2"/>
  <c r="BV493" i="2"/>
  <c r="BZ495" i="2" s="1"/>
  <c r="BU493" i="2"/>
  <c r="BY495" i="2" s="1"/>
  <c r="BS487" i="2"/>
  <c r="BW489" i="2" s="1"/>
  <c r="BU486" i="2"/>
  <c r="BY489" i="2" s="1"/>
  <c r="BT487" i="2"/>
  <c r="BX489" i="2" s="1"/>
  <c r="BV486" i="2"/>
  <c r="BZ489" i="2" s="1"/>
  <c r="BU481" i="2"/>
  <c r="BV481" i="2"/>
  <c r="BT480" i="2"/>
  <c r="BX482" i="2" s="1"/>
  <c r="BS480" i="2"/>
  <c r="BW482" i="2" s="1"/>
  <c r="BV479" i="2"/>
  <c r="BU479" i="2"/>
  <c r="BU473" i="2"/>
  <c r="BV473" i="2"/>
  <c r="BS474" i="2"/>
  <c r="BT474" i="2"/>
  <c r="BT472" i="2"/>
  <c r="BS472" i="2"/>
  <c r="BV471" i="2"/>
  <c r="BU471" i="2"/>
  <c r="BT463" i="2"/>
  <c r="BX465" i="2" s="1"/>
  <c r="BS463" i="2"/>
  <c r="BW465" i="2" s="1"/>
  <c r="BV462" i="2"/>
  <c r="BZ465" i="2" s="1"/>
  <c r="BU462" i="2"/>
  <c r="BY465" i="2" s="1"/>
  <c r="BS457" i="2"/>
  <c r="BU456" i="2"/>
  <c r="BV456" i="2"/>
  <c r="BT457" i="2"/>
  <c r="BT455" i="2"/>
  <c r="BS455" i="2"/>
  <c r="BV454" i="2"/>
  <c r="BU454" i="2"/>
  <c r="BS431" i="2"/>
  <c r="BU426" i="2"/>
  <c r="BV426" i="2"/>
  <c r="BS427" i="2"/>
  <c r="BT427" i="2"/>
  <c r="BU428" i="2"/>
  <c r="BV428" i="2"/>
  <c r="BS429" i="2"/>
  <c r="BT429" i="2"/>
  <c r="BU430" i="2"/>
  <c r="BV430" i="2"/>
  <c r="BT431" i="2"/>
  <c r="BT425" i="2"/>
  <c r="BS425" i="2"/>
  <c r="BV424" i="2"/>
  <c r="BU424" i="2"/>
  <c r="BU418" i="2"/>
  <c r="BV418" i="2"/>
  <c r="BT417" i="2"/>
  <c r="BX420" i="2" s="1"/>
  <c r="BS417" i="2"/>
  <c r="BW420" i="2" s="1"/>
  <c r="BV416" i="2"/>
  <c r="BU416" i="2"/>
  <c r="BT807" i="2"/>
  <c r="BX809" i="2" s="1"/>
  <c r="BS807" i="2"/>
  <c r="BW809" i="2" s="1"/>
  <c r="BT801" i="2"/>
  <c r="BX803" i="2" s="1"/>
  <c r="BS801" i="2"/>
  <c r="BW803" i="2" s="1"/>
  <c r="BS797" i="2"/>
  <c r="BS793" i="2"/>
  <c r="BT793" i="2"/>
  <c r="BU794" i="2"/>
  <c r="BV794" i="2"/>
  <c r="BS795" i="2"/>
  <c r="BT795" i="2"/>
  <c r="BU796" i="2"/>
  <c r="BV796" i="2"/>
  <c r="BT797" i="2"/>
  <c r="BV792" i="2"/>
  <c r="BU792" i="2"/>
  <c r="BT791" i="2"/>
  <c r="BS791" i="2"/>
  <c r="BS787" i="2"/>
  <c r="BT787" i="2"/>
  <c r="BV786" i="2"/>
  <c r="BZ789" i="2" s="1"/>
  <c r="BU786" i="2"/>
  <c r="BY789" i="2" s="1"/>
  <c r="BT785" i="2"/>
  <c r="BS785" i="2"/>
  <c r="BT780" i="2"/>
  <c r="BX782" i="2" s="1"/>
  <c r="BS780" i="2"/>
  <c r="BW782" i="2" s="1"/>
  <c r="BV774" i="2"/>
  <c r="BZ776" i="2" s="1"/>
  <c r="BU774" i="2"/>
  <c r="BY776" i="2" s="1"/>
  <c r="BT773" i="2"/>
  <c r="BX776" i="2" s="1"/>
  <c r="BS773" i="2"/>
  <c r="BW776" i="2" s="1"/>
  <c r="BU748" i="2"/>
  <c r="BS735" i="2"/>
  <c r="BT735" i="2"/>
  <c r="BU736" i="2"/>
  <c r="BV736" i="2"/>
  <c r="BS737" i="2"/>
  <c r="BT737" i="2"/>
  <c r="BU738" i="2"/>
  <c r="BV738" i="2"/>
  <c r="BS739" i="2"/>
  <c r="BT739" i="2"/>
  <c r="BU740" i="2"/>
  <c r="BV740" i="2"/>
  <c r="BS741" i="2"/>
  <c r="BT741" i="2"/>
  <c r="BU742" i="2"/>
  <c r="BV742" i="2"/>
  <c r="BS743" i="2"/>
  <c r="BT743" i="2"/>
  <c r="BU744" i="2"/>
  <c r="BV744" i="2"/>
  <c r="BS745" i="2"/>
  <c r="BT745" i="2"/>
  <c r="BU746" i="2"/>
  <c r="BV746" i="2"/>
  <c r="BS747" i="2"/>
  <c r="BT747" i="2"/>
  <c r="BV748" i="2"/>
  <c r="BV734" i="2"/>
  <c r="BU734" i="2"/>
  <c r="BT733" i="2"/>
  <c r="BX750" i="2" s="1"/>
  <c r="BS733" i="2"/>
  <c r="BS724" i="2"/>
  <c r="BT724" i="2"/>
  <c r="BV723" i="2"/>
  <c r="BZ726" i="2" s="1"/>
  <c r="BU723" i="2"/>
  <c r="BY726" i="2" s="1"/>
  <c r="BT722" i="2"/>
  <c r="BS722" i="2"/>
  <c r="BS717" i="2"/>
  <c r="BT717" i="2"/>
  <c r="BV716" i="2"/>
  <c r="BZ719" i="2" s="1"/>
  <c r="BU716" i="2"/>
  <c r="BY719" i="2" s="1"/>
  <c r="BT715" i="2"/>
  <c r="BS715" i="2"/>
  <c r="BU678" i="2"/>
  <c r="BY680" i="2" s="1"/>
  <c r="BV678" i="2"/>
  <c r="BZ680" i="2" s="1"/>
  <c r="BT677" i="2"/>
  <c r="BX680" i="2" s="1"/>
  <c r="BS677" i="2"/>
  <c r="BW680" i="2" s="1"/>
  <c r="BS670" i="2"/>
  <c r="BT670" i="2"/>
  <c r="BU671" i="2"/>
  <c r="BV671" i="2"/>
  <c r="BS672" i="2"/>
  <c r="BT672" i="2"/>
  <c r="BV669" i="2"/>
  <c r="BU669" i="2"/>
  <c r="BT668" i="2"/>
  <c r="BS668" i="2"/>
  <c r="BV663" i="2"/>
  <c r="BZ665" i="2" s="1"/>
  <c r="BU663" i="2"/>
  <c r="BY665" i="2" s="1"/>
  <c r="BT662" i="2"/>
  <c r="BX665" i="2" s="1"/>
  <c r="BS662" i="2"/>
  <c r="BW665" i="2" s="1"/>
  <c r="BU593" i="2"/>
  <c r="BY595" i="2" s="1"/>
  <c r="BV593" i="2"/>
  <c r="BZ595" i="2" s="1"/>
  <c r="BT592" i="2"/>
  <c r="BX595" i="2" s="1"/>
  <c r="BS592" i="2"/>
  <c r="BW595" i="2" s="1"/>
  <c r="BT588" i="2"/>
  <c r="BX590" i="2" s="1"/>
  <c r="BS588" i="2"/>
  <c r="BW590" i="2" s="1"/>
  <c r="BS583" i="2"/>
  <c r="BT583" i="2"/>
  <c r="BV582" i="2"/>
  <c r="BZ585" i="2" s="1"/>
  <c r="BU582" i="2"/>
  <c r="BY585" i="2" s="1"/>
  <c r="BT581" i="2"/>
  <c r="BS581" i="2"/>
  <c r="BS575" i="2"/>
  <c r="BT575" i="2"/>
  <c r="BV574" i="2"/>
  <c r="BZ577" i="2" s="1"/>
  <c r="BU574" i="2"/>
  <c r="BY577" i="2" s="1"/>
  <c r="BT573" i="2"/>
  <c r="BS573" i="2"/>
  <c r="BU527" i="2"/>
  <c r="BV527" i="2"/>
  <c r="BS526" i="2"/>
  <c r="BS514" i="2"/>
  <c r="BT514" i="2"/>
  <c r="BU515" i="2"/>
  <c r="BV515" i="2"/>
  <c r="BS516" i="2"/>
  <c r="BT516" i="2"/>
  <c r="BU517" i="2"/>
  <c r="BV517" i="2"/>
  <c r="BS518" i="2"/>
  <c r="BT518" i="2"/>
  <c r="BU519" i="2"/>
  <c r="BV519" i="2"/>
  <c r="BS520" i="2"/>
  <c r="BT520" i="2"/>
  <c r="BU521" i="2"/>
  <c r="BV521" i="2"/>
  <c r="BS522" i="2"/>
  <c r="BT522" i="2"/>
  <c r="BU523" i="2"/>
  <c r="BV523" i="2"/>
  <c r="BS524" i="2"/>
  <c r="BT524" i="2"/>
  <c r="BU525" i="2"/>
  <c r="BV525" i="2"/>
  <c r="BT526" i="2"/>
  <c r="BV513" i="2"/>
  <c r="BU513" i="2"/>
  <c r="BT512" i="2"/>
  <c r="BS512" i="2"/>
  <c r="BS504" i="2"/>
  <c r="BW506" i="2" s="1"/>
  <c r="BT504" i="2"/>
  <c r="BU503" i="2"/>
  <c r="BY506" i="2" s="1"/>
  <c r="BV503" i="2"/>
  <c r="BZ506" i="2" s="1"/>
  <c r="BT502" i="2"/>
  <c r="BT497" i="2"/>
  <c r="BX499" i="2" s="1"/>
  <c r="BS497" i="2"/>
  <c r="BW499" i="2" s="1"/>
  <c r="BT450" i="2"/>
  <c r="BS448" i="2"/>
  <c r="BV449" i="2"/>
  <c r="BZ452" i="2" s="1"/>
  <c r="BU449" i="2"/>
  <c r="BY452" i="2" s="1"/>
  <c r="BT448" i="2"/>
  <c r="BU34" i="2"/>
  <c r="BS33" i="2"/>
  <c r="BU32" i="2"/>
  <c r="BS31" i="2"/>
  <c r="DI394" i="2"/>
  <c r="DH395" i="2"/>
  <c r="DI396" i="2"/>
  <c r="DI392" i="2"/>
  <c r="DH393" i="2"/>
  <c r="DH383" i="2"/>
  <c r="DH375" i="2"/>
  <c r="DI374" i="2"/>
  <c r="DI369" i="2"/>
  <c r="DI354" i="2"/>
  <c r="DI339" i="2"/>
  <c r="DI335" i="2"/>
  <c r="DH336" i="2"/>
  <c r="DI337" i="2"/>
  <c r="DH338" i="2"/>
  <c r="DH334" i="2"/>
  <c r="DI333" i="2"/>
  <c r="DH318" i="2"/>
  <c r="DI317" i="2"/>
  <c r="DI315" i="2"/>
  <c r="DH316" i="2"/>
  <c r="DI284" i="2"/>
  <c r="DK286" i="2" s="1"/>
  <c r="DH281" i="2"/>
  <c r="DI270" i="2"/>
  <c r="DH271" i="2"/>
  <c r="DI263" i="2"/>
  <c r="DI259" i="2"/>
  <c r="DH260" i="2"/>
  <c r="DI261" i="2"/>
  <c r="DH262" i="2"/>
  <c r="DI257" i="2"/>
  <c r="DH258" i="2"/>
  <c r="DI247" i="2"/>
  <c r="DH246" i="2"/>
  <c r="DI239" i="2"/>
  <c r="DH238" i="2"/>
  <c r="DI237" i="2"/>
  <c r="DH236" i="2"/>
  <c r="DI207" i="2"/>
  <c r="DO209" i="2" s="1"/>
  <c r="DH204" i="2"/>
  <c r="DI193" i="2"/>
  <c r="DH192" i="2"/>
  <c r="DN195" i="2" s="1"/>
  <c r="DI191" i="2"/>
  <c r="DI142" i="2"/>
  <c r="DH143" i="2"/>
  <c r="DI144" i="2"/>
  <c r="DH145" i="2"/>
  <c r="DI146" i="2"/>
  <c r="DH147" i="2"/>
  <c r="DI148" i="2"/>
  <c r="DH149" i="2"/>
  <c r="DH141" i="2"/>
  <c r="DI140" i="2"/>
  <c r="DH118" i="2"/>
  <c r="DP121" i="2" s="1"/>
  <c r="DI119" i="2"/>
  <c r="DI117" i="2"/>
  <c r="DG86" i="2"/>
  <c r="DG87" i="2"/>
  <c r="DF87" i="2"/>
  <c r="DF86" i="2"/>
  <c r="DD13" i="2"/>
  <c r="DD12" i="2"/>
  <c r="DE33" i="2"/>
  <c r="DD33" i="2"/>
  <c r="DE32" i="2"/>
  <c r="DD32" i="2"/>
  <c r="DE30" i="2"/>
  <c r="DE31" i="2"/>
  <c r="DD31" i="2"/>
  <c r="DD30" i="2"/>
  <c r="DG20" i="2"/>
  <c r="DG21" i="2"/>
  <c r="DF21" i="2"/>
  <c r="DF20" i="2"/>
  <c r="DE20" i="2"/>
  <c r="DD20" i="2"/>
  <c r="DE19" i="2"/>
  <c r="DD19" i="2"/>
  <c r="BW475" i="2" l="1"/>
  <c r="BW452" i="2"/>
  <c r="BX459" i="2"/>
  <c r="BX577" i="2"/>
  <c r="BZ674" i="2"/>
  <c r="BZ475" i="2"/>
  <c r="BZ482" i="2"/>
  <c r="BX585" i="2"/>
  <c r="BX674" i="2"/>
  <c r="BX789" i="2"/>
  <c r="BZ799" i="2"/>
  <c r="BZ420" i="2"/>
  <c r="BX433" i="2"/>
  <c r="BX549" i="2"/>
  <c r="BX620" i="2"/>
  <c r="BZ637" i="2"/>
  <c r="BX652" i="2"/>
  <c r="BX765" i="2"/>
  <c r="BW36" i="2"/>
  <c r="BW529" i="2"/>
  <c r="BW577" i="2"/>
  <c r="BY674" i="2"/>
  <c r="BW750" i="2"/>
  <c r="BY482" i="2"/>
  <c r="BY631" i="2"/>
  <c r="BZ709" i="2"/>
  <c r="BW585" i="2"/>
  <c r="BW789" i="2"/>
  <c r="BY799" i="2"/>
  <c r="BY420" i="2"/>
  <c r="BW459" i="2"/>
  <c r="BW549" i="2"/>
  <c r="BY637" i="2"/>
  <c r="BY549" i="2"/>
  <c r="BW674" i="2"/>
  <c r="BW433" i="2"/>
  <c r="BW620" i="2"/>
  <c r="BW652" i="2"/>
  <c r="BW765" i="2"/>
  <c r="BX529" i="2"/>
  <c r="BZ631" i="2"/>
  <c r="BY750" i="2"/>
  <c r="BX709" i="2"/>
  <c r="BX506" i="2"/>
  <c r="BZ529" i="2"/>
  <c r="BX726" i="2"/>
  <c r="BZ750" i="2"/>
  <c r="BX475" i="2"/>
  <c r="BX631" i="2"/>
  <c r="BY709" i="2"/>
  <c r="BY475" i="2"/>
  <c r="BW709" i="2"/>
  <c r="BY529" i="2"/>
  <c r="BW726" i="2"/>
  <c r="BX452" i="2"/>
  <c r="BW719" i="2"/>
  <c r="BW799" i="2"/>
  <c r="BY433" i="2"/>
  <c r="BY459" i="2"/>
  <c r="BY620" i="2"/>
  <c r="BY652" i="2"/>
  <c r="BY765" i="2"/>
  <c r="BW631" i="2"/>
  <c r="BX719" i="2"/>
  <c r="BX799" i="2"/>
  <c r="BZ433" i="2"/>
  <c r="BZ459" i="2"/>
  <c r="BZ549" i="2"/>
  <c r="BZ620" i="2"/>
  <c r="BZ652" i="2"/>
  <c r="BZ765" i="2"/>
  <c r="DR549" i="2"/>
  <c r="DR674" i="2"/>
  <c r="DR459" i="2"/>
  <c r="DS17" i="2"/>
  <c r="DR452" i="2"/>
  <c r="DR719" i="2"/>
  <c r="DR36" i="2"/>
  <c r="DS765" i="2"/>
  <c r="DS631" i="2"/>
  <c r="DS799" i="2"/>
  <c r="DR17" i="2"/>
  <c r="DR577" i="2"/>
  <c r="DS36" i="2"/>
  <c r="DR66" i="2"/>
  <c r="DS709" i="2"/>
  <c r="DS74" i="2"/>
  <c r="DS459" i="2"/>
  <c r="DS433" i="2"/>
  <c r="DM209" i="2"/>
  <c r="DS529" i="2"/>
  <c r="DR765" i="2"/>
  <c r="DR24" i="2"/>
  <c r="DK209" i="2"/>
  <c r="DN241" i="2"/>
  <c r="DJ241" i="2"/>
  <c r="DL241" i="2"/>
  <c r="DP241" i="2"/>
  <c r="DN385" i="2"/>
  <c r="DP385" i="2"/>
  <c r="DJ385" i="2"/>
  <c r="DL385" i="2"/>
  <c r="DQ286" i="2"/>
  <c r="DQ241" i="2"/>
  <c r="DM241" i="2"/>
  <c r="DO241" i="2"/>
  <c r="DK241" i="2"/>
  <c r="DQ249" i="2"/>
  <c r="DM249" i="2"/>
  <c r="DK249" i="2"/>
  <c r="DO249" i="2"/>
  <c r="DP320" i="2"/>
  <c r="DL320" i="2"/>
  <c r="DN320" i="2"/>
  <c r="DJ320" i="2"/>
  <c r="DO370" i="2"/>
  <c r="DQ370" i="2"/>
  <c r="DK370" i="2"/>
  <c r="DM370" i="2"/>
  <c r="DL121" i="2"/>
  <c r="DS637" i="2"/>
  <c r="DO286" i="2"/>
  <c r="DQ195" i="2"/>
  <c r="DO195" i="2"/>
  <c r="DM195" i="2"/>
  <c r="DK195" i="2"/>
  <c r="DQ265" i="2"/>
  <c r="DM265" i="2"/>
  <c r="DK265" i="2"/>
  <c r="DO265" i="2"/>
  <c r="DN286" i="2"/>
  <c r="DJ286" i="2"/>
  <c r="DL286" i="2"/>
  <c r="DP286" i="2"/>
  <c r="DJ377" i="2"/>
  <c r="DN377" i="2"/>
  <c r="DL377" i="2"/>
  <c r="DP377" i="2"/>
  <c r="DR799" i="2"/>
  <c r="DR726" i="2"/>
  <c r="DJ121" i="2"/>
  <c r="DR44" i="2"/>
  <c r="DR91" i="2"/>
  <c r="DR585" i="2"/>
  <c r="DR506" i="2"/>
  <c r="DS91" i="2"/>
  <c r="DS483" i="2"/>
  <c r="DM286" i="2"/>
  <c r="DL195" i="2"/>
  <c r="DS24" i="2"/>
  <c r="DR653" i="2"/>
  <c r="DR529" i="2"/>
  <c r="DQ209" i="2"/>
  <c r="DS209" i="2" s="1"/>
  <c r="DR709" i="2"/>
  <c r="DR631" i="2"/>
  <c r="DR789" i="2"/>
  <c r="DR178" i="2"/>
  <c r="DN249" i="2"/>
  <c r="DJ249" i="2"/>
  <c r="DP249" i="2"/>
  <c r="DL249" i="2"/>
  <c r="DO356" i="2"/>
  <c r="DQ356" i="2"/>
  <c r="DK356" i="2"/>
  <c r="DM356" i="2"/>
  <c r="DN121" i="2"/>
  <c r="DR121" i="2" s="1"/>
  <c r="DP195" i="2"/>
  <c r="DR195" i="2" s="1"/>
  <c r="DQ152" i="2"/>
  <c r="DK152" i="2"/>
  <c r="DO152" i="2"/>
  <c r="DM152" i="2"/>
  <c r="DP273" i="2"/>
  <c r="DL273" i="2"/>
  <c r="DJ273" i="2"/>
  <c r="DN273" i="2"/>
  <c r="DQ341" i="2"/>
  <c r="DM341" i="2"/>
  <c r="DK341" i="2"/>
  <c r="DO341" i="2"/>
  <c r="DL398" i="2"/>
  <c r="DP398" i="2"/>
  <c r="DJ398" i="2"/>
  <c r="DN398" i="2"/>
  <c r="DS44" i="2"/>
  <c r="DJ195" i="2"/>
  <c r="DM121" i="2"/>
  <c r="DQ121" i="2"/>
  <c r="DO121" i="2"/>
  <c r="DK121" i="2"/>
  <c r="DN152" i="2"/>
  <c r="DJ152" i="2"/>
  <c r="DP152" i="2"/>
  <c r="DL152" i="2"/>
  <c r="DJ209" i="2"/>
  <c r="DL209" i="2"/>
  <c r="DP209" i="2"/>
  <c r="DN209" i="2"/>
  <c r="DP265" i="2"/>
  <c r="DL265" i="2"/>
  <c r="DN265" i="2"/>
  <c r="DJ265" i="2"/>
  <c r="DQ273" i="2"/>
  <c r="DM273" i="2"/>
  <c r="DO273" i="2"/>
  <c r="DK273" i="2"/>
  <c r="DQ320" i="2"/>
  <c r="DM320" i="2"/>
  <c r="DO320" i="2"/>
  <c r="DK320" i="2"/>
  <c r="DP341" i="2"/>
  <c r="DL341" i="2"/>
  <c r="DJ341" i="2"/>
  <c r="DN341" i="2"/>
  <c r="DK377" i="2"/>
  <c r="DO377" i="2"/>
  <c r="DQ377" i="2"/>
  <c r="DM377" i="2"/>
  <c r="DK398" i="2"/>
  <c r="DO398" i="2"/>
  <c r="DQ398" i="2"/>
  <c r="DM398" i="2"/>
  <c r="DS653" i="2"/>
  <c r="DR476" i="2"/>
  <c r="DR433" i="2"/>
  <c r="DS549" i="2"/>
  <c r="DS420" i="2"/>
  <c r="DS750" i="2"/>
  <c r="DR750" i="2"/>
  <c r="DR620" i="2"/>
  <c r="DS476" i="2"/>
  <c r="DS66" i="2"/>
  <c r="DS620" i="2"/>
  <c r="DS674" i="2"/>
  <c r="DI31" i="2"/>
  <c r="DK87" i="2"/>
  <c r="DK88" i="2" s="1"/>
  <c r="DK33" i="2"/>
  <c r="DK34" i="2" s="1"/>
  <c r="CR31" i="2"/>
  <c r="DE12" i="2"/>
  <c r="DE13" i="2"/>
  <c r="CZ590" i="2"/>
  <c r="CZ499" i="2"/>
  <c r="CS760" i="2"/>
  <c r="CR761" i="2"/>
  <c r="CS762" i="2"/>
  <c r="CR763" i="2"/>
  <c r="CR759" i="2"/>
  <c r="CS758" i="2"/>
  <c r="CS706" i="2"/>
  <c r="CR707" i="2"/>
  <c r="CS700" i="2"/>
  <c r="CR701" i="2"/>
  <c r="CS702" i="2"/>
  <c r="CR703" i="2"/>
  <c r="CS704" i="2"/>
  <c r="CR705" i="2"/>
  <c r="CR699" i="2"/>
  <c r="CS698" i="2"/>
  <c r="CR687" i="2"/>
  <c r="CX689" i="2" s="1"/>
  <c r="CS686" i="2"/>
  <c r="CY689" i="2" s="1"/>
  <c r="CS642" i="2"/>
  <c r="CR643" i="2"/>
  <c r="CS644" i="2"/>
  <c r="CR645" i="2"/>
  <c r="CS646" i="2"/>
  <c r="CR647" i="2"/>
  <c r="CS648" i="2"/>
  <c r="CR649" i="2"/>
  <c r="CS650" i="2"/>
  <c r="CR651" i="2"/>
  <c r="CR641" i="2"/>
  <c r="CS640" i="2"/>
  <c r="CS635" i="2"/>
  <c r="CR634" i="2"/>
  <c r="CT637" i="2" s="1"/>
  <c r="CS633" i="2"/>
  <c r="CS625" i="2"/>
  <c r="CR626" i="2"/>
  <c r="CS627" i="2"/>
  <c r="CR628" i="2"/>
  <c r="CS629" i="2"/>
  <c r="CR624" i="2"/>
  <c r="CS623" i="2"/>
  <c r="CS617" i="2"/>
  <c r="CR618" i="2"/>
  <c r="CS611" i="2"/>
  <c r="CR612" i="2"/>
  <c r="CS613" i="2"/>
  <c r="CR614" i="2"/>
  <c r="CS615" i="2"/>
  <c r="CR616" i="2"/>
  <c r="CR610" i="2"/>
  <c r="CS609" i="2"/>
  <c r="CS568" i="2"/>
  <c r="CY570" i="2" s="1"/>
  <c r="CS564" i="2"/>
  <c r="CU566" i="2" s="1"/>
  <c r="CS556" i="2"/>
  <c r="DA558" i="2" s="1"/>
  <c r="CS545" i="2"/>
  <c r="CR546" i="2"/>
  <c r="CS547" i="2"/>
  <c r="CR544" i="2"/>
  <c r="CS543" i="2"/>
  <c r="CS493" i="2"/>
  <c r="CR487" i="2"/>
  <c r="CZ489" i="2" s="1"/>
  <c r="CS486" i="2"/>
  <c r="CY489" i="2" s="1"/>
  <c r="CS481" i="2"/>
  <c r="CR480" i="2"/>
  <c r="CX483" i="2" s="1"/>
  <c r="CS479" i="2"/>
  <c r="CS473" i="2"/>
  <c r="CR474" i="2"/>
  <c r="CR472" i="2"/>
  <c r="CS471" i="2"/>
  <c r="CR463" i="2"/>
  <c r="CX465" i="2" s="1"/>
  <c r="CS462" i="2"/>
  <c r="CY465" i="2" s="1"/>
  <c r="CS456" i="2"/>
  <c r="CR457" i="2"/>
  <c r="CR455" i="2"/>
  <c r="CS454" i="2"/>
  <c r="CS430" i="2"/>
  <c r="CR431" i="2"/>
  <c r="CS426" i="2"/>
  <c r="CR427" i="2"/>
  <c r="CS428" i="2"/>
  <c r="CR429" i="2"/>
  <c r="CR425" i="2"/>
  <c r="CS424" i="2"/>
  <c r="CS418" i="2"/>
  <c r="CX420" i="2"/>
  <c r="CS405" i="2"/>
  <c r="CS42" i="2"/>
  <c r="CR41" i="2"/>
  <c r="CS40" i="2"/>
  <c r="CR39" i="2"/>
  <c r="CS38" i="2"/>
  <c r="CS32" i="2"/>
  <c r="CS30" i="2"/>
  <c r="CS34" i="2"/>
  <c r="CR33" i="2"/>
  <c r="CR19" i="2"/>
  <c r="CR807" i="2"/>
  <c r="CV809" i="2" s="1"/>
  <c r="CR801" i="2"/>
  <c r="CR797" i="2"/>
  <c r="CR793" i="2"/>
  <c r="CS794" i="2"/>
  <c r="CR795" i="2"/>
  <c r="CS796" i="2"/>
  <c r="CS792" i="2"/>
  <c r="CR791" i="2"/>
  <c r="CR787" i="2"/>
  <c r="CS786" i="2"/>
  <c r="DA789" i="2" s="1"/>
  <c r="CR785" i="2"/>
  <c r="CR780" i="2"/>
  <c r="CS774" i="2"/>
  <c r="CY776" i="2" s="1"/>
  <c r="CR773" i="2"/>
  <c r="CZ776" i="2" s="1"/>
  <c r="CR747" i="2"/>
  <c r="CS748" i="2"/>
  <c r="CR733" i="2"/>
  <c r="CR735" i="2"/>
  <c r="CS736" i="2"/>
  <c r="CR737" i="2"/>
  <c r="CS738" i="2"/>
  <c r="CR739" i="2"/>
  <c r="CS740" i="2"/>
  <c r="CR741" i="2"/>
  <c r="CS742" i="2"/>
  <c r="CR743" i="2"/>
  <c r="CS744" i="2"/>
  <c r="CR745" i="2"/>
  <c r="CS746" i="2"/>
  <c r="CS734" i="2"/>
  <c r="CR724" i="2"/>
  <c r="CS723" i="2"/>
  <c r="CR722" i="2"/>
  <c r="CR715" i="2"/>
  <c r="CR717" i="2"/>
  <c r="CS716" i="2"/>
  <c r="CS678" i="2"/>
  <c r="CW680" i="2" s="1"/>
  <c r="CR677" i="2"/>
  <c r="CT680" i="2" s="1"/>
  <c r="CR670" i="2"/>
  <c r="CS671" i="2"/>
  <c r="CR672" i="2"/>
  <c r="CS669" i="2"/>
  <c r="CR668" i="2"/>
  <c r="CS663" i="2"/>
  <c r="CW665" i="2" s="1"/>
  <c r="CR662" i="2"/>
  <c r="CS593" i="2"/>
  <c r="CW595" i="2" s="1"/>
  <c r="CR592" i="2"/>
  <c r="CV595" i="2" s="1"/>
  <c r="CR588" i="2"/>
  <c r="CV590" i="2" s="1"/>
  <c r="CR583" i="2"/>
  <c r="CZ585" i="2" s="1"/>
  <c r="CS582" i="2"/>
  <c r="CU585" i="2" s="1"/>
  <c r="CR575" i="2"/>
  <c r="CS574" i="2"/>
  <c r="CR573" i="2"/>
  <c r="CR526" i="2"/>
  <c r="CS527" i="2"/>
  <c r="CR514" i="2"/>
  <c r="CS515" i="2"/>
  <c r="CR516" i="2"/>
  <c r="CS517" i="2"/>
  <c r="CR518" i="2"/>
  <c r="CS519" i="2"/>
  <c r="CR520" i="2"/>
  <c r="CS521" i="2"/>
  <c r="CR522" i="2"/>
  <c r="CS523" i="2"/>
  <c r="CR524" i="2"/>
  <c r="CS525" i="2"/>
  <c r="CS513" i="2"/>
  <c r="CR512" i="2"/>
  <c r="CR504" i="2"/>
  <c r="CZ506" i="2" s="1"/>
  <c r="CS503" i="2"/>
  <c r="CW506" i="2" s="1"/>
  <c r="CR502" i="2"/>
  <c r="CR497" i="2"/>
  <c r="CV499" i="2" s="1"/>
  <c r="CR450" i="2"/>
  <c r="CS449" i="2"/>
  <c r="CR448" i="2"/>
  <c r="CR441" i="2"/>
  <c r="CX442" i="2" s="1"/>
  <c r="DR273" i="2" l="1"/>
  <c r="DS249" i="2"/>
  <c r="DR241" i="2"/>
  <c r="DR209" i="2"/>
  <c r="DR286" i="2"/>
  <c r="DR385" i="2"/>
  <c r="DR398" i="2"/>
  <c r="DS377" i="2"/>
  <c r="DR265" i="2"/>
  <c r="DR152" i="2"/>
  <c r="DR249" i="2"/>
  <c r="DS341" i="2"/>
  <c r="DS152" i="2"/>
  <c r="DR320" i="2"/>
  <c r="DS241" i="2"/>
  <c r="CY750" i="2"/>
  <c r="CU750" i="2"/>
  <c r="DA750" i="2"/>
  <c r="CW750" i="2"/>
  <c r="CY765" i="2"/>
  <c r="CU765" i="2"/>
  <c r="CW765" i="2"/>
  <c r="DA765" i="2"/>
  <c r="CX750" i="2"/>
  <c r="CT750" i="2"/>
  <c r="CV750" i="2"/>
  <c r="CZ750" i="2"/>
  <c r="DA406" i="2"/>
  <c r="CU406" i="2"/>
  <c r="CY406" i="2"/>
  <c r="CW406" i="2"/>
  <c r="CZ765" i="2"/>
  <c r="CV765" i="2"/>
  <c r="CT765" i="2"/>
  <c r="CX765" i="2"/>
  <c r="DS356" i="2"/>
  <c r="CY799" i="2"/>
  <c r="CU799" i="2"/>
  <c r="DA799" i="2"/>
  <c r="CW799" i="2"/>
  <c r="DS398" i="2"/>
  <c r="DS320" i="2"/>
  <c r="DS273" i="2"/>
  <c r="DS121" i="2"/>
  <c r="DR377" i="2"/>
  <c r="DS195" i="2"/>
  <c r="DS370" i="2"/>
  <c r="DS265" i="2"/>
  <c r="DS286" i="2"/>
  <c r="CX799" i="2"/>
  <c r="CT799" i="2"/>
  <c r="CV799" i="2"/>
  <c r="CZ799" i="2"/>
  <c r="DR341" i="2"/>
  <c r="CZ452" i="2"/>
  <c r="CX726" i="2"/>
  <c r="CT789" i="2"/>
  <c r="CW420" i="2"/>
  <c r="DA433" i="2"/>
  <c r="CT476" i="2"/>
  <c r="CV631" i="2"/>
  <c r="CW637" i="2"/>
  <c r="DH12" i="2"/>
  <c r="DH13" i="2" s="1"/>
  <c r="CW549" i="2"/>
  <c r="CV459" i="2"/>
  <c r="CZ719" i="2"/>
  <c r="CU476" i="2"/>
  <c r="CZ465" i="2"/>
  <c r="DB465" i="2" s="1"/>
  <c r="CX595" i="2"/>
  <c r="CY506" i="2"/>
  <c r="CU420" i="2"/>
  <c r="DA620" i="2"/>
  <c r="CZ726" i="2"/>
  <c r="DA506" i="2"/>
  <c r="CY665" i="2"/>
  <c r="CW776" i="2"/>
  <c r="CU637" i="2"/>
  <c r="DA489" i="2"/>
  <c r="DC489" i="2" s="1"/>
  <c r="CZ689" i="2"/>
  <c r="DB689" i="2" s="1"/>
  <c r="CT452" i="2"/>
  <c r="CX529" i="2"/>
  <c r="CX577" i="2"/>
  <c r="CY674" i="2"/>
  <c r="CT459" i="2"/>
  <c r="CY483" i="2"/>
  <c r="DA549" i="2"/>
  <c r="CU631" i="2"/>
  <c r="CZ653" i="2"/>
  <c r="DA709" i="2"/>
  <c r="CT689" i="2"/>
  <c r="CY549" i="2"/>
  <c r="DA631" i="2"/>
  <c r="DA674" i="2"/>
  <c r="CY433" i="2"/>
  <c r="CV476" i="2"/>
  <c r="CT499" i="2"/>
  <c r="DA566" i="2"/>
  <c r="CT585" i="2"/>
  <c r="CZ680" i="2"/>
  <c r="CV577" i="2"/>
  <c r="CW674" i="2"/>
  <c r="CZ442" i="2"/>
  <c r="CZ483" i="2"/>
  <c r="DB483" i="2" s="1"/>
  <c r="CX499" i="2"/>
  <c r="DB499" i="2" s="1"/>
  <c r="CU549" i="2"/>
  <c r="CX590" i="2"/>
  <c r="DB590" i="2" s="1"/>
  <c r="CW631" i="2"/>
  <c r="DA665" i="2"/>
  <c r="CV680" i="2"/>
  <c r="CW566" i="2"/>
  <c r="CV529" i="2"/>
  <c r="CY620" i="2"/>
  <c r="CU709" i="2"/>
  <c r="CX585" i="2"/>
  <c r="DB585" i="2" s="1"/>
  <c r="CX719" i="2"/>
  <c r="DA420" i="2"/>
  <c r="CW433" i="2"/>
  <c r="CZ459" i="2"/>
  <c r="DA637" i="2"/>
  <c r="CX653" i="2"/>
  <c r="CY709" i="2"/>
  <c r="CV442" i="2"/>
  <c r="CT465" i="2"/>
  <c r="CU489" i="2"/>
  <c r="CZ577" i="2"/>
  <c r="CY631" i="2"/>
  <c r="CT653" i="2"/>
  <c r="CX680" i="2"/>
  <c r="CV506" i="2"/>
  <c r="CT506" i="2"/>
  <c r="CX506" i="2"/>
  <c r="DB506" i="2" s="1"/>
  <c r="CZ803" i="2"/>
  <c r="CX803" i="2"/>
  <c r="CT803" i="2"/>
  <c r="CW495" i="2"/>
  <c r="DA495" i="2"/>
  <c r="DA570" i="2"/>
  <c r="DC570" i="2" s="1"/>
  <c r="CW570" i="2"/>
  <c r="CX631" i="2"/>
  <c r="CZ631" i="2"/>
  <c r="CT631" i="2"/>
  <c r="CZ709" i="2"/>
  <c r="CV709" i="2"/>
  <c r="CT709" i="2"/>
  <c r="CX709" i="2"/>
  <c r="CV452" i="2"/>
  <c r="CX476" i="2"/>
  <c r="CT483" i="2"/>
  <c r="CU495" i="2"/>
  <c r="CZ529" i="2"/>
  <c r="CV585" i="2"/>
  <c r="CZ595" i="2"/>
  <c r="CU620" i="2"/>
  <c r="CT719" i="2"/>
  <c r="CT726" i="2"/>
  <c r="DA776" i="2"/>
  <c r="DC776" i="2" s="1"/>
  <c r="DA452" i="2"/>
  <c r="CW452" i="2"/>
  <c r="CY452" i="2"/>
  <c r="CU452" i="2"/>
  <c r="CY719" i="2"/>
  <c r="CU719" i="2"/>
  <c r="DA719" i="2"/>
  <c r="CW719" i="2"/>
  <c r="CY726" i="2"/>
  <c r="CU726" i="2"/>
  <c r="DA726" i="2"/>
  <c r="CW726" i="2"/>
  <c r="CX782" i="2"/>
  <c r="CV782" i="2"/>
  <c r="CT782" i="2"/>
  <c r="CZ809" i="2"/>
  <c r="CX809" i="2"/>
  <c r="DA459" i="2"/>
  <c r="CY653" i="2"/>
  <c r="CY420" i="2"/>
  <c r="CU433" i="2"/>
  <c r="CX452" i="2"/>
  <c r="CX459" i="2"/>
  <c r="CV465" i="2"/>
  <c r="CZ476" i="2"/>
  <c r="CV483" i="2"/>
  <c r="CW489" i="2"/>
  <c r="CY495" i="2"/>
  <c r="CU506" i="2"/>
  <c r="CT529" i="2"/>
  <c r="CT577" i="2"/>
  <c r="CT595" i="2"/>
  <c r="CW620" i="2"/>
  <c r="CY637" i="2"/>
  <c r="CV653" i="2"/>
  <c r="CU665" i="2"/>
  <c r="CU674" i="2"/>
  <c r="CV689" i="2"/>
  <c r="CW709" i="2"/>
  <c r="CV719" i="2"/>
  <c r="CV726" i="2"/>
  <c r="CZ782" i="2"/>
  <c r="CY529" i="2"/>
  <c r="CU529" i="2"/>
  <c r="DA529" i="2"/>
  <c r="CW529" i="2"/>
  <c r="CY577" i="2"/>
  <c r="CU577" i="2"/>
  <c r="DA577" i="2"/>
  <c r="CW577" i="2"/>
  <c r="CX665" i="2"/>
  <c r="CT665" i="2"/>
  <c r="CZ665" i="2"/>
  <c r="CV665" i="2"/>
  <c r="DA680" i="2"/>
  <c r="CU680" i="2"/>
  <c r="CY680" i="2"/>
  <c r="CX674" i="2"/>
  <c r="CT674" i="2"/>
  <c r="CV674" i="2"/>
  <c r="CZ674" i="2"/>
  <c r="CZ789" i="2"/>
  <c r="CV789" i="2"/>
  <c r="CX433" i="2"/>
  <c r="CT433" i="2"/>
  <c r="CZ433" i="2"/>
  <c r="CV433" i="2"/>
  <c r="CZ549" i="2"/>
  <c r="CV549" i="2"/>
  <c r="CT549" i="2"/>
  <c r="CX549" i="2"/>
  <c r="CU558" i="2"/>
  <c r="CY558" i="2"/>
  <c r="DC558" i="2" s="1"/>
  <c r="CZ620" i="2"/>
  <c r="CV620" i="2"/>
  <c r="CX620" i="2"/>
  <c r="CT620" i="2"/>
  <c r="CW558" i="2"/>
  <c r="CU570" i="2"/>
  <c r="CT590" i="2"/>
  <c r="CU776" i="2"/>
  <c r="CX789" i="2"/>
  <c r="CV803" i="2"/>
  <c r="CV420" i="2"/>
  <c r="CZ420" i="2"/>
  <c r="DB420" i="2" s="1"/>
  <c r="CT442" i="2"/>
  <c r="CU459" i="2"/>
  <c r="CY459" i="2"/>
  <c r="CW465" i="2"/>
  <c r="DA465" i="2"/>
  <c r="DC465" i="2" s="1"/>
  <c r="DA476" i="2"/>
  <c r="CW476" i="2"/>
  <c r="CW483" i="2"/>
  <c r="DA483" i="2"/>
  <c r="CX489" i="2"/>
  <c r="DB489" i="2" s="1"/>
  <c r="CT489" i="2"/>
  <c r="CY566" i="2"/>
  <c r="CW585" i="2"/>
  <c r="DA585" i="2"/>
  <c r="CY595" i="2"/>
  <c r="CU595" i="2"/>
  <c r="CV637" i="2"/>
  <c r="CZ637" i="2"/>
  <c r="CW653" i="2"/>
  <c r="DA653" i="2"/>
  <c r="CW689" i="2"/>
  <c r="DA689" i="2"/>
  <c r="DC689" i="2" s="1"/>
  <c r="CX776" i="2"/>
  <c r="DB776" i="2" s="1"/>
  <c r="CT776" i="2"/>
  <c r="CY789" i="2"/>
  <c r="DC789" i="2" s="1"/>
  <c r="CU789" i="2"/>
  <c r="CT420" i="2"/>
  <c r="CW459" i="2"/>
  <c r="CU465" i="2"/>
  <c r="CY476" i="2"/>
  <c r="CU483" i="2"/>
  <c r="CV489" i="2"/>
  <c r="CY585" i="2"/>
  <c r="DA595" i="2"/>
  <c r="CX637" i="2"/>
  <c r="CU653" i="2"/>
  <c r="CU689" i="2"/>
  <c r="CV776" i="2"/>
  <c r="CW789" i="2"/>
  <c r="CS22" i="2"/>
  <c r="CS20" i="2"/>
  <c r="CR21" i="2"/>
  <c r="CO22" i="2"/>
  <c r="CQ23" i="2"/>
  <c r="CP23" i="2"/>
  <c r="CQ22" i="2"/>
  <c r="CP22" i="2"/>
  <c r="CN22" i="2"/>
  <c r="CQ21" i="2"/>
  <c r="CP21" i="2"/>
  <c r="CO21" i="2"/>
  <c r="CN21" i="2"/>
  <c r="CQ20" i="2"/>
  <c r="CP20" i="2"/>
  <c r="CO20" i="2"/>
  <c r="CN20" i="2"/>
  <c r="CO19" i="2"/>
  <c r="CN19" i="2"/>
  <c r="CQ63" i="2"/>
  <c r="CP63" i="2"/>
  <c r="CQ62" i="2"/>
  <c r="CP62" i="2"/>
  <c r="CO62" i="2"/>
  <c r="CN62" i="2"/>
  <c r="CQ61" i="2"/>
  <c r="CP61" i="2"/>
  <c r="CO61" i="2"/>
  <c r="CN61" i="2"/>
  <c r="CQ60" i="2"/>
  <c r="CP60" i="2"/>
  <c r="CO60" i="2"/>
  <c r="CN60" i="2"/>
  <c r="CO59" i="2"/>
  <c r="CN59" i="2"/>
  <c r="CQ16" i="2"/>
  <c r="CP16" i="2"/>
  <c r="CQ15" i="2"/>
  <c r="CP15" i="2"/>
  <c r="CO15" i="2"/>
  <c r="CN15" i="2"/>
  <c r="CO14" i="2"/>
  <c r="CN14" i="2"/>
  <c r="CQ13" i="2"/>
  <c r="CQ14" i="2"/>
  <c r="CP14" i="2"/>
  <c r="CP13" i="2"/>
  <c r="CO13" i="2"/>
  <c r="CO12" i="2"/>
  <c r="CN13" i="2"/>
  <c r="CN12" i="2"/>
  <c r="DC406" i="2" l="1"/>
  <c r="DB799" i="2"/>
  <c r="DC765" i="2"/>
  <c r="DC799" i="2"/>
  <c r="CS59" i="2"/>
  <c r="CS60" i="2" s="1"/>
  <c r="DB529" i="2"/>
  <c r="DB765" i="2"/>
  <c r="DB750" i="2"/>
  <c r="DB577" i="2"/>
  <c r="DC750" i="2"/>
  <c r="DC420" i="2"/>
  <c r="DC433" i="2"/>
  <c r="DC674" i="2"/>
  <c r="DC483" i="2"/>
  <c r="DC637" i="2"/>
  <c r="DB452" i="2"/>
  <c r="DC665" i="2"/>
  <c r="DC620" i="2"/>
  <c r="DC506" i="2"/>
  <c r="DB726" i="2"/>
  <c r="DB719" i="2"/>
  <c r="DB595" i="2"/>
  <c r="DC459" i="2"/>
  <c r="DB674" i="2"/>
  <c r="DC631" i="2"/>
  <c r="DB653" i="2"/>
  <c r="DB680" i="2"/>
  <c r="DB665" i="2"/>
  <c r="DC577" i="2"/>
  <c r="DC529" i="2"/>
  <c r="DB803" i="2"/>
  <c r="DC709" i="2"/>
  <c r="CR60" i="2"/>
  <c r="CR61" i="2" s="1"/>
  <c r="CS12" i="2"/>
  <c r="CS13" i="2" s="1"/>
  <c r="CS61" i="2"/>
  <c r="CS62" i="2" s="1"/>
  <c r="DC549" i="2"/>
  <c r="CR11" i="2"/>
  <c r="CR12" i="2" s="1"/>
  <c r="CR13" i="2"/>
  <c r="CR14" i="2" s="1"/>
  <c r="DB620" i="2"/>
  <c r="DB433" i="2"/>
  <c r="DC566" i="2"/>
  <c r="DB459" i="2"/>
  <c r="CS14" i="2"/>
  <c r="CS15" i="2" s="1"/>
  <c r="DB637" i="2"/>
  <c r="DB809" i="2"/>
  <c r="DB631" i="2"/>
  <c r="DB789" i="2"/>
  <c r="DB549" i="2"/>
  <c r="DB709" i="2"/>
  <c r="CR58" i="2"/>
  <c r="CR59" i="2" s="1"/>
  <c r="DC476" i="2"/>
  <c r="DC595" i="2"/>
  <c r="DC680" i="2"/>
  <c r="DC495" i="2"/>
  <c r="DC585" i="2"/>
  <c r="DC653" i="2"/>
  <c r="DB782" i="2"/>
  <c r="DC726" i="2"/>
  <c r="DC719" i="2"/>
  <c r="DC452" i="2"/>
  <c r="DB476" i="2"/>
  <c r="AC767" i="2"/>
  <c r="AB767" i="2"/>
  <c r="AC757" i="2"/>
  <c r="AB757" i="2"/>
  <c r="AC755" i="2"/>
  <c r="AB755" i="2"/>
  <c r="AC751" i="2"/>
  <c r="AB751" i="2"/>
  <c r="AC697" i="2"/>
  <c r="AB697" i="2"/>
  <c r="AC692" i="2"/>
  <c r="AB692" i="2"/>
  <c r="AC690" i="2"/>
  <c r="AB690" i="2"/>
  <c r="AC685" i="2"/>
  <c r="AB685" i="2"/>
  <c r="AC657" i="2"/>
  <c r="AB657" i="2"/>
  <c r="AC654" i="2"/>
  <c r="AB654" i="2"/>
  <c r="AC639" i="2"/>
  <c r="AB639" i="2"/>
  <c r="AC632" i="2"/>
  <c r="AB632" i="2"/>
  <c r="AC622" i="2"/>
  <c r="AB622" i="2"/>
  <c r="AC608" i="2"/>
  <c r="AB608" i="2"/>
  <c r="AC567" i="2"/>
  <c r="AB567" i="2"/>
  <c r="AC563" i="2"/>
  <c r="AB563" i="2"/>
  <c r="AC560" i="2"/>
  <c r="AB560" i="2"/>
  <c r="AC555" i="2"/>
  <c r="AB555" i="2"/>
  <c r="AC551" i="2"/>
  <c r="AB551" i="2"/>
  <c r="AC542" i="2"/>
  <c r="AB542" i="2"/>
  <c r="AC492" i="2"/>
  <c r="AB492" i="2"/>
  <c r="AC490" i="2"/>
  <c r="AB490" i="2"/>
  <c r="AC485" i="2"/>
  <c r="AB485" i="2"/>
  <c r="AC478" i="2"/>
  <c r="AB478" i="2"/>
  <c r="AC470" i="2"/>
  <c r="AB470" i="2"/>
  <c r="AC466" i="2"/>
  <c r="AB466" i="2"/>
  <c r="AC461" i="2"/>
  <c r="AB461" i="2"/>
  <c r="AC460" i="2"/>
  <c r="AB460" i="2"/>
  <c r="AC453" i="2"/>
  <c r="AB453" i="2"/>
  <c r="AC423" i="2"/>
  <c r="AB423" i="2"/>
  <c r="AC415" i="2"/>
  <c r="AB415" i="2"/>
  <c r="AC411" i="2"/>
  <c r="AB411" i="2"/>
  <c r="AC407" i="2"/>
  <c r="AB407" i="2"/>
  <c r="AC404" i="2"/>
  <c r="AB404" i="2"/>
  <c r="AF805" i="2"/>
  <c r="AE805" i="2"/>
  <c r="AF800" i="2"/>
  <c r="AE800" i="2"/>
  <c r="AF790" i="2"/>
  <c r="AE790" i="2"/>
  <c r="AF784" i="2"/>
  <c r="AE784" i="2"/>
  <c r="AF779" i="2"/>
  <c r="AE779" i="2"/>
  <c r="AF777" i="2"/>
  <c r="AE777" i="2"/>
  <c r="AF772" i="2"/>
  <c r="AE772" i="2"/>
  <c r="AF770" i="2"/>
  <c r="AE770" i="2"/>
  <c r="AF732" i="2"/>
  <c r="AE732" i="2"/>
  <c r="AF729" i="2"/>
  <c r="AE729" i="2"/>
  <c r="AF727" i="2"/>
  <c r="AE727" i="2"/>
  <c r="AF721" i="2"/>
  <c r="AE721" i="2"/>
  <c r="AF714" i="2"/>
  <c r="AE714" i="2"/>
  <c r="AF710" i="2"/>
  <c r="AE710" i="2"/>
  <c r="AF682" i="2"/>
  <c r="AE682" i="2"/>
  <c r="AF676" i="2"/>
  <c r="AE676" i="2"/>
  <c r="AF667" i="2"/>
  <c r="AE667" i="2"/>
  <c r="AF661" i="2"/>
  <c r="AE661" i="2"/>
  <c r="AF605" i="2"/>
  <c r="AE605" i="2"/>
  <c r="AF601" i="2"/>
  <c r="AE601" i="2"/>
  <c r="AF597" i="2"/>
  <c r="AE597" i="2"/>
  <c r="AF591" i="2"/>
  <c r="AE591" i="2"/>
  <c r="AF587" i="2"/>
  <c r="AE587" i="2"/>
  <c r="AF580" i="2"/>
  <c r="AE580" i="2"/>
  <c r="AF572" i="2"/>
  <c r="AE572" i="2"/>
  <c r="AF539" i="2"/>
  <c r="AE539" i="2"/>
  <c r="AF536" i="2"/>
  <c r="AE536" i="2"/>
  <c r="AF511" i="2"/>
  <c r="AE511" i="2"/>
  <c r="AF507" i="2"/>
  <c r="AE507" i="2"/>
  <c r="AF501" i="2"/>
  <c r="AE501" i="2"/>
  <c r="AF496" i="2"/>
  <c r="AE496" i="2"/>
  <c r="AF447" i="2"/>
  <c r="AE447" i="2"/>
  <c r="AF443" i="2"/>
  <c r="AE443" i="2"/>
  <c r="AF440" i="2"/>
  <c r="AE440" i="2"/>
  <c r="AF435" i="2"/>
  <c r="AE435" i="2"/>
  <c r="AF7" i="2"/>
  <c r="AE7" i="2"/>
  <c r="AF5" i="2"/>
  <c r="AE5" i="2"/>
  <c r="AH773" i="2"/>
  <c r="AH772" i="2"/>
  <c r="AI807" i="2"/>
  <c r="AH807" i="2"/>
  <c r="AI806" i="2"/>
  <c r="AH806" i="2"/>
  <c r="AI801" i="2"/>
  <c r="AH801" i="2"/>
  <c r="AI800" i="2"/>
  <c r="AH800" i="2"/>
  <c r="AI791" i="2"/>
  <c r="AH791" i="2"/>
  <c r="AI790" i="2"/>
  <c r="AH790" i="2"/>
  <c r="AI785" i="2"/>
  <c r="AH785" i="2"/>
  <c r="AI784" i="2"/>
  <c r="AH784" i="2"/>
  <c r="AI780" i="2"/>
  <c r="AH780" i="2"/>
  <c r="AI779" i="2"/>
  <c r="AH779" i="2"/>
  <c r="AI778" i="2"/>
  <c r="AH778" i="2"/>
  <c r="AI777" i="2"/>
  <c r="AH777" i="2"/>
  <c r="AI773" i="2"/>
  <c r="AI772" i="2"/>
  <c r="AI771" i="2"/>
  <c r="AH771" i="2"/>
  <c r="AI770" i="2"/>
  <c r="AH770" i="2"/>
  <c r="AI768" i="2"/>
  <c r="AH768" i="2"/>
  <c r="AI767" i="2"/>
  <c r="AH767" i="2"/>
  <c r="AI758" i="2"/>
  <c r="AH758" i="2"/>
  <c r="AI757" i="2"/>
  <c r="AH757" i="2"/>
  <c r="AI756" i="2"/>
  <c r="AH756" i="2"/>
  <c r="AI755" i="2"/>
  <c r="AH755" i="2"/>
  <c r="AI752" i="2"/>
  <c r="AH752" i="2"/>
  <c r="AI751" i="2"/>
  <c r="AH751" i="2"/>
  <c r="AI733" i="2"/>
  <c r="AH733" i="2"/>
  <c r="AI732" i="2"/>
  <c r="AH732" i="2"/>
  <c r="AI730" i="2"/>
  <c r="AH730" i="2"/>
  <c r="AI729" i="2"/>
  <c r="AH729" i="2"/>
  <c r="AI728" i="2"/>
  <c r="AH728" i="2"/>
  <c r="AI727" i="2"/>
  <c r="AH727" i="2"/>
  <c r="AI722" i="2"/>
  <c r="AH722" i="2"/>
  <c r="AI721" i="2"/>
  <c r="AH721" i="2"/>
  <c r="AI715" i="2"/>
  <c r="AH715" i="2"/>
  <c r="AI714" i="2"/>
  <c r="AH714" i="2"/>
  <c r="AI711" i="2"/>
  <c r="AH711" i="2"/>
  <c r="AI710" i="2"/>
  <c r="AH710" i="2"/>
  <c r="AI698" i="2"/>
  <c r="AH698" i="2"/>
  <c r="AI697" i="2"/>
  <c r="AH697" i="2"/>
  <c r="AI693" i="2"/>
  <c r="AH693" i="2"/>
  <c r="AI692" i="2"/>
  <c r="AI686" i="2"/>
  <c r="AH686" i="2"/>
  <c r="AI685" i="2"/>
  <c r="AH685" i="2"/>
  <c r="AI683" i="2"/>
  <c r="AH683" i="2"/>
  <c r="AI682" i="2"/>
  <c r="AH682" i="2"/>
  <c r="AI677" i="2"/>
  <c r="AH677" i="2"/>
  <c r="AI676" i="2"/>
  <c r="AH676" i="2"/>
  <c r="AI668" i="2"/>
  <c r="AH668" i="2"/>
  <c r="AI667" i="2"/>
  <c r="AH667" i="2"/>
  <c r="AI662" i="2"/>
  <c r="AH662" i="2"/>
  <c r="AI661" i="2"/>
  <c r="AH661" i="2"/>
  <c r="AI658" i="2"/>
  <c r="AH658" i="2"/>
  <c r="AI657" i="2"/>
  <c r="AH657" i="2"/>
  <c r="AI655" i="2"/>
  <c r="AH655" i="2"/>
  <c r="AI654" i="2"/>
  <c r="AH654" i="2"/>
  <c r="AI640" i="2"/>
  <c r="AH640" i="2"/>
  <c r="AI639" i="2"/>
  <c r="AH639" i="2"/>
  <c r="AI633" i="2"/>
  <c r="AH633" i="2"/>
  <c r="AI632" i="2"/>
  <c r="AH632" i="2"/>
  <c r="AI623" i="2"/>
  <c r="AH623" i="2"/>
  <c r="AI622" i="2"/>
  <c r="AH622" i="2"/>
  <c r="AI609" i="2"/>
  <c r="AH609" i="2"/>
  <c r="AI608" i="2"/>
  <c r="AH608" i="2"/>
  <c r="AI606" i="2"/>
  <c r="AH606" i="2"/>
  <c r="AI605" i="2"/>
  <c r="AH605" i="2"/>
  <c r="AI602" i="2"/>
  <c r="AH602" i="2"/>
  <c r="AI601" i="2"/>
  <c r="AH601" i="2"/>
  <c r="AI598" i="2"/>
  <c r="AH598" i="2"/>
  <c r="AI597" i="2"/>
  <c r="AH597" i="2"/>
  <c r="AI592" i="2"/>
  <c r="AH592" i="2"/>
  <c r="AI591" i="2"/>
  <c r="AH591" i="2"/>
  <c r="AI588" i="2"/>
  <c r="AH588" i="2"/>
  <c r="AI587" i="2"/>
  <c r="AH587" i="2"/>
  <c r="AI581" i="2"/>
  <c r="AH581" i="2"/>
  <c r="AI580" i="2"/>
  <c r="AH580" i="2"/>
  <c r="AI579" i="2"/>
  <c r="AH579" i="2"/>
  <c r="AI578" i="2"/>
  <c r="AH578" i="2"/>
  <c r="AI573" i="2"/>
  <c r="AH573" i="2"/>
  <c r="AI572" i="2"/>
  <c r="AH572" i="2"/>
  <c r="AI568" i="2"/>
  <c r="AH568" i="2"/>
  <c r="AI567" i="2"/>
  <c r="AH567" i="2"/>
  <c r="AI564" i="2"/>
  <c r="AH564" i="2"/>
  <c r="AI563" i="2"/>
  <c r="AH563" i="2"/>
  <c r="AI561" i="2"/>
  <c r="AH561" i="2"/>
  <c r="AI560" i="2"/>
  <c r="AH560" i="2"/>
  <c r="AI556" i="2"/>
  <c r="AH556" i="2"/>
  <c r="AI555" i="2"/>
  <c r="AH555" i="2"/>
  <c r="AI552" i="2"/>
  <c r="AH552" i="2"/>
  <c r="AI551" i="2"/>
  <c r="AH551" i="2"/>
  <c r="AI543" i="2"/>
  <c r="AH543" i="2"/>
  <c r="AI542" i="2"/>
  <c r="AH542" i="2"/>
  <c r="AI540" i="2"/>
  <c r="AH540" i="2"/>
  <c r="AI539" i="2"/>
  <c r="AH539" i="2"/>
  <c r="AI537" i="2"/>
  <c r="AH537" i="2"/>
  <c r="AI536" i="2"/>
  <c r="AH536" i="2"/>
  <c r="AI531" i="2"/>
  <c r="AH531" i="2"/>
  <c r="AI530" i="2"/>
  <c r="AH530" i="2"/>
  <c r="AI512" i="2"/>
  <c r="AH512" i="2"/>
  <c r="AI511" i="2"/>
  <c r="AH511" i="2"/>
  <c r="AI508" i="2"/>
  <c r="AH508" i="2"/>
  <c r="AI507" i="2"/>
  <c r="AH507" i="2"/>
  <c r="AI502" i="2"/>
  <c r="AH502" i="2"/>
  <c r="AI501" i="2"/>
  <c r="AH501" i="2"/>
  <c r="AI497" i="2"/>
  <c r="AH497" i="2"/>
  <c r="AI496" i="2"/>
  <c r="AH496" i="2"/>
  <c r="AI493" i="2"/>
  <c r="AH493" i="2"/>
  <c r="AI492" i="2"/>
  <c r="AH492" i="2"/>
  <c r="AI491" i="2"/>
  <c r="AH491" i="2"/>
  <c r="AI490" i="2"/>
  <c r="AH490" i="2"/>
  <c r="AI486" i="2"/>
  <c r="AH486" i="2"/>
  <c r="AI485" i="2"/>
  <c r="AH485" i="2"/>
  <c r="AI479" i="2"/>
  <c r="AH479" i="2"/>
  <c r="AI478" i="2"/>
  <c r="AH478" i="2"/>
  <c r="AI471" i="2"/>
  <c r="AH471" i="2"/>
  <c r="AI470" i="2"/>
  <c r="AH470" i="2"/>
  <c r="AI467" i="2"/>
  <c r="AH467" i="2"/>
  <c r="AI466" i="2"/>
  <c r="AH466" i="2"/>
  <c r="AI462" i="2"/>
  <c r="AH462" i="2"/>
  <c r="AI461" i="2"/>
  <c r="AH461" i="2"/>
  <c r="AI454" i="2"/>
  <c r="AH454" i="2"/>
  <c r="AI453" i="2"/>
  <c r="AH453" i="2"/>
  <c r="AI448" i="2"/>
  <c r="AH448" i="2"/>
  <c r="AI447" i="2"/>
  <c r="AH447" i="2"/>
  <c r="AI444" i="2"/>
  <c r="AH444" i="2"/>
  <c r="AI443" i="2"/>
  <c r="AH443" i="2"/>
  <c r="AI441" i="2"/>
  <c r="AI440" i="2"/>
  <c r="AI436" i="2"/>
  <c r="AH436" i="2"/>
  <c r="AI435" i="2"/>
  <c r="AH435" i="2"/>
  <c r="AI424" i="2"/>
  <c r="AH424" i="2"/>
  <c r="AI423" i="2"/>
  <c r="AH423" i="2"/>
  <c r="AI416" i="2"/>
  <c r="AH416" i="2"/>
  <c r="AI415" i="2"/>
  <c r="AH415" i="2"/>
  <c r="AI412" i="2"/>
  <c r="AH412" i="2"/>
  <c r="AI411" i="2"/>
  <c r="AH411" i="2"/>
  <c r="AI408" i="2"/>
  <c r="AH408" i="2"/>
  <c r="AI407" i="2"/>
  <c r="AH407" i="2"/>
  <c r="AI405" i="2"/>
  <c r="AH405" i="2"/>
  <c r="AI404" i="2"/>
  <c r="AH404" i="2"/>
  <c r="AH19" i="2"/>
  <c r="AD404" i="2" l="1"/>
  <c r="AD411" i="2"/>
  <c r="AD423" i="2"/>
  <c r="AD654" i="2"/>
  <c r="AD685" i="2"/>
  <c r="AD692" i="2"/>
  <c r="AD751" i="2"/>
  <c r="AD757" i="2"/>
  <c r="AL729" i="2"/>
  <c r="AL730" i="2" s="1"/>
  <c r="AG5" i="2"/>
  <c r="AG507" i="2"/>
  <c r="AG572" i="2"/>
  <c r="AG714" i="2"/>
  <c r="AG727" i="2"/>
  <c r="AG732" i="2"/>
  <c r="AG772" i="2"/>
  <c r="AG779" i="2"/>
  <c r="AL772" i="2"/>
  <c r="AL773" i="2" s="1"/>
  <c r="AL404" i="2"/>
  <c r="AL405" i="2" s="1"/>
  <c r="AL415" i="2"/>
  <c r="AL416" i="2" s="1"/>
  <c r="AL440" i="2"/>
  <c r="AL441" i="2" s="1"/>
  <c r="AG501" i="2"/>
  <c r="AG591" i="2"/>
  <c r="AG676" i="2"/>
  <c r="AG800" i="2"/>
  <c r="AL443" i="2"/>
  <c r="AL444" i="2" s="1"/>
  <c r="AD453" i="2"/>
  <c r="AD485" i="2"/>
  <c r="AL777" i="2"/>
  <c r="AL778" i="2" s="1"/>
  <c r="AL563" i="2"/>
  <c r="AL564" i="2" s="1"/>
  <c r="AL572" i="2"/>
  <c r="AL573" i="2" s="1"/>
  <c r="AL580" i="2"/>
  <c r="AL581" i="2" s="1"/>
  <c r="AL597" i="2"/>
  <c r="AL598" i="2" s="1"/>
  <c r="AL605" i="2"/>
  <c r="AL606" i="2" s="1"/>
  <c r="AL632" i="2"/>
  <c r="AL633" i="2" s="1"/>
  <c r="AD542" i="2"/>
  <c r="AL423" i="2"/>
  <c r="AL424" i="2" s="1"/>
  <c r="AL447" i="2"/>
  <c r="AL448" i="2" s="1"/>
  <c r="AL461" i="2"/>
  <c r="AL462" i="2" s="1"/>
  <c r="AL470" i="2"/>
  <c r="AL471" i="2" s="1"/>
  <c r="AL485" i="2"/>
  <c r="AL486" i="2" s="1"/>
  <c r="AL490" i="2"/>
  <c r="AL491" i="2" s="1"/>
  <c r="AL507" i="2"/>
  <c r="AL508" i="2" s="1"/>
  <c r="AL511" i="2"/>
  <c r="AL512" i="2" s="1"/>
  <c r="AL536" i="2"/>
  <c r="AL537" i="2" s="1"/>
  <c r="AL555" i="2"/>
  <c r="AL556" i="2" s="1"/>
  <c r="AL784" i="2"/>
  <c r="AL785" i="2" s="1"/>
  <c r="AL790" i="2"/>
  <c r="AL791" i="2" s="1"/>
  <c r="AL800" i="2"/>
  <c r="AL801" i="2" s="1"/>
  <c r="AG435" i="2"/>
  <c r="AG443" i="2"/>
  <c r="AG605" i="2"/>
  <c r="AG667" i="2"/>
  <c r="AD407" i="2"/>
  <c r="AD415" i="2"/>
  <c r="AD639" i="2"/>
  <c r="AD657" i="2"/>
  <c r="AD690" i="2"/>
  <c r="AD697" i="2"/>
  <c r="AD755" i="2"/>
  <c r="AL560" i="2"/>
  <c r="AL561" i="2" s="1"/>
  <c r="AL567" i="2"/>
  <c r="AL568" i="2" s="1"/>
  <c r="AL587" i="2"/>
  <c r="AL588" i="2" s="1"/>
  <c r="AL591" i="2"/>
  <c r="AL592" i="2" s="1"/>
  <c r="AL601" i="2"/>
  <c r="AL602" i="2" s="1"/>
  <c r="AL639" i="2"/>
  <c r="AL640" i="2" s="1"/>
  <c r="AL676" i="2"/>
  <c r="AL677" i="2" s="1"/>
  <c r="AL755" i="2"/>
  <c r="AL756" i="2" s="1"/>
  <c r="AL757" i="2"/>
  <c r="AL758" i="2" s="1"/>
  <c r="AL767" i="2"/>
  <c r="AL768" i="2" s="1"/>
  <c r="AG539" i="2"/>
  <c r="AG661" i="2"/>
  <c r="AG721" i="2"/>
  <c r="AG729" i="2"/>
  <c r="AG770" i="2"/>
  <c r="AG784" i="2"/>
  <c r="AL407" i="2"/>
  <c r="AL408" i="2" s="1"/>
  <c r="AL411" i="2"/>
  <c r="AL412" i="2" s="1"/>
  <c r="AL578" i="2"/>
  <c r="AL579" i="2" s="1"/>
  <c r="AL608" i="2"/>
  <c r="AL609" i="2" s="1"/>
  <c r="AL622" i="2"/>
  <c r="AL623" i="2" s="1"/>
  <c r="AL654" i="2"/>
  <c r="AL655" i="2" s="1"/>
  <c r="AL806" i="2"/>
  <c r="AL807" i="2" s="1"/>
  <c r="AG7" i="2"/>
  <c r="AG440" i="2"/>
  <c r="AG447" i="2"/>
  <c r="AG536" i="2"/>
  <c r="AG587" i="2"/>
  <c r="AG597" i="2"/>
  <c r="AG710" i="2"/>
  <c r="AG790" i="2"/>
  <c r="AG805" i="2"/>
  <c r="AD460" i="2"/>
  <c r="AD466" i="2"/>
  <c r="AD478" i="2"/>
  <c r="AD490" i="2"/>
  <c r="AD555" i="2"/>
  <c r="AD563" i="2"/>
  <c r="AD608" i="2"/>
  <c r="AD632" i="2"/>
  <c r="AD767" i="2"/>
  <c r="AL657" i="2"/>
  <c r="AL658" i="2" s="1"/>
  <c r="AL661" i="2"/>
  <c r="AL662" i="2" s="1"/>
  <c r="AL667" i="2"/>
  <c r="AL668" i="2" s="1"/>
  <c r="AL697" i="2"/>
  <c r="AL698" i="2" s="1"/>
  <c r="AL710" i="2"/>
  <c r="AL711" i="2" s="1"/>
  <c r="AL714" i="2"/>
  <c r="AL715" i="2" s="1"/>
  <c r="AL727" i="2"/>
  <c r="AL728" i="2" s="1"/>
  <c r="AL435" i="2"/>
  <c r="AL436" i="2" s="1"/>
  <c r="AL453" i="2"/>
  <c r="AL454" i="2" s="1"/>
  <c r="AL466" i="2"/>
  <c r="AL467" i="2" s="1"/>
  <c r="AL478" i="2"/>
  <c r="AL479" i="2" s="1"/>
  <c r="AL492" i="2"/>
  <c r="AL493" i="2" s="1"/>
  <c r="AL496" i="2"/>
  <c r="AL497" i="2" s="1"/>
  <c r="AL501" i="2"/>
  <c r="AL502" i="2" s="1"/>
  <c r="AL530" i="2"/>
  <c r="AL531" i="2" s="1"/>
  <c r="AL539" i="2"/>
  <c r="AL540" i="2" s="1"/>
  <c r="AL542" i="2"/>
  <c r="AL543" i="2" s="1"/>
  <c r="AL551" i="2"/>
  <c r="AL552" i="2" s="1"/>
  <c r="AL682" i="2"/>
  <c r="AL683" i="2" s="1"/>
  <c r="AL685" i="2"/>
  <c r="AL686" i="2" s="1"/>
  <c r="AL692" i="2"/>
  <c r="AL693" i="2" s="1"/>
  <c r="AL721" i="2"/>
  <c r="AL722" i="2" s="1"/>
  <c r="AL732" i="2"/>
  <c r="AL733" i="2" s="1"/>
  <c r="AL751" i="2"/>
  <c r="AL752" i="2" s="1"/>
  <c r="AL770" i="2"/>
  <c r="AL771" i="2" s="1"/>
  <c r="AL779" i="2"/>
  <c r="AL780" i="2" s="1"/>
  <c r="AG496" i="2"/>
  <c r="AG511" i="2"/>
  <c r="AG580" i="2"/>
  <c r="AG601" i="2"/>
  <c r="AG682" i="2"/>
  <c r="AG777" i="2"/>
  <c r="AD461" i="2"/>
  <c r="AD470" i="2"/>
  <c r="AD492" i="2"/>
  <c r="AD551" i="2"/>
  <c r="AD560" i="2"/>
  <c r="AD567" i="2"/>
  <c r="AD622" i="2"/>
  <c r="EB403" i="2"/>
  <c r="EA403" i="2"/>
  <c r="EB402" i="2"/>
  <c r="EA402" i="2"/>
  <c r="EB401" i="2"/>
  <c r="EA401" i="2"/>
  <c r="EB400" i="2"/>
  <c r="EA400" i="2"/>
  <c r="EB399" i="2"/>
  <c r="EA399" i="2"/>
  <c r="EB398" i="2"/>
  <c r="EA398" i="2"/>
  <c r="EB397" i="2"/>
  <c r="EA397" i="2"/>
  <c r="EB396" i="2"/>
  <c r="EA396" i="2"/>
  <c r="EB395" i="2"/>
  <c r="EA395" i="2"/>
  <c r="EB394" i="2"/>
  <c r="EA394" i="2"/>
  <c r="EB393" i="2"/>
  <c r="EA393" i="2"/>
  <c r="EB392" i="2"/>
  <c r="EA392" i="2"/>
  <c r="EB391" i="2"/>
  <c r="EA391" i="2"/>
  <c r="EB390" i="2"/>
  <c r="EA390" i="2"/>
  <c r="EB389" i="2"/>
  <c r="EA389" i="2"/>
  <c r="EB388" i="2"/>
  <c r="EA388" i="2"/>
  <c r="EB387" i="2"/>
  <c r="EA387" i="2"/>
  <c r="EB386" i="2"/>
  <c r="EA386" i="2"/>
  <c r="EB385" i="2"/>
  <c r="EA385" i="2"/>
  <c r="EB384" i="2"/>
  <c r="EA384" i="2"/>
  <c r="EB383" i="2"/>
  <c r="EA383" i="2"/>
  <c r="EB382" i="2"/>
  <c r="EA382" i="2"/>
  <c r="EB381" i="2"/>
  <c r="EA381" i="2"/>
  <c r="EB380" i="2"/>
  <c r="EA380" i="2"/>
  <c r="EB379" i="2"/>
  <c r="EA379" i="2"/>
  <c r="EB378" i="2"/>
  <c r="EA378" i="2"/>
  <c r="EB377" i="2"/>
  <c r="EA377" i="2"/>
  <c r="EB376" i="2"/>
  <c r="EA376" i="2"/>
  <c r="EB375" i="2"/>
  <c r="EA375" i="2"/>
  <c r="EB374" i="2"/>
  <c r="EA374" i="2"/>
  <c r="EB373" i="2"/>
  <c r="EA373" i="2"/>
  <c r="EB372" i="2"/>
  <c r="EA372" i="2"/>
  <c r="EB371" i="2"/>
  <c r="EA371" i="2"/>
  <c r="EB370" i="2"/>
  <c r="EA370" i="2"/>
  <c r="EB369" i="2"/>
  <c r="EA369" i="2"/>
  <c r="EB368" i="2"/>
  <c r="EA368" i="2"/>
  <c r="EB367" i="2"/>
  <c r="EA367" i="2"/>
  <c r="EB366" i="2"/>
  <c r="EA366" i="2"/>
  <c r="EB365" i="2"/>
  <c r="EA365" i="2"/>
  <c r="EB364" i="2"/>
  <c r="EA364" i="2"/>
  <c r="EB363" i="2"/>
  <c r="EA363" i="2"/>
  <c r="EB362" i="2"/>
  <c r="EA362" i="2"/>
  <c r="EB361" i="2"/>
  <c r="EA361" i="2"/>
  <c r="EB360" i="2"/>
  <c r="EA360" i="2"/>
  <c r="EB359" i="2"/>
  <c r="EA359" i="2"/>
  <c r="EB358" i="2"/>
  <c r="EA358" i="2"/>
  <c r="EB357" i="2"/>
  <c r="EA357" i="2"/>
  <c r="EB356" i="2"/>
  <c r="EA356" i="2"/>
  <c r="EB355" i="2"/>
  <c r="EA355" i="2"/>
  <c r="EB354" i="2"/>
  <c r="EA354" i="2"/>
  <c r="EB353" i="2"/>
  <c r="EA353" i="2"/>
  <c r="EB352" i="2"/>
  <c r="EA352" i="2"/>
  <c r="EB351" i="2"/>
  <c r="EA351" i="2"/>
  <c r="EB350" i="2"/>
  <c r="EA350" i="2"/>
  <c r="EB349" i="2"/>
  <c r="EA349" i="2"/>
  <c r="EB348" i="2"/>
  <c r="EA348" i="2"/>
  <c r="EB347" i="2"/>
  <c r="EA347" i="2"/>
  <c r="EB346" i="2"/>
  <c r="EA346" i="2"/>
  <c r="EB345" i="2"/>
  <c r="EA345" i="2"/>
  <c r="EB344" i="2"/>
  <c r="EA344" i="2"/>
  <c r="EB343" i="2"/>
  <c r="EA343" i="2"/>
  <c r="EB342" i="2"/>
  <c r="EA342" i="2"/>
  <c r="EB341" i="2"/>
  <c r="EA341" i="2"/>
  <c r="EB340" i="2"/>
  <c r="EA340" i="2"/>
  <c r="EB339" i="2"/>
  <c r="EA339" i="2"/>
  <c r="EB338" i="2"/>
  <c r="EA338" i="2"/>
  <c r="EB337" i="2"/>
  <c r="EA337" i="2"/>
  <c r="EB336" i="2"/>
  <c r="EA336" i="2"/>
  <c r="EB335" i="2"/>
  <c r="EA335" i="2"/>
  <c r="EB334" i="2"/>
  <c r="EA334" i="2"/>
  <c r="EB333" i="2"/>
  <c r="EA333" i="2"/>
  <c r="EB332" i="2"/>
  <c r="EA332" i="2"/>
  <c r="EB331" i="2"/>
  <c r="EA331" i="2"/>
  <c r="EB330" i="2"/>
  <c r="EA330" i="2"/>
  <c r="EB329" i="2"/>
  <c r="EA329" i="2"/>
  <c r="EB328" i="2"/>
  <c r="EA328" i="2"/>
  <c r="EB327" i="2"/>
  <c r="EA327" i="2"/>
  <c r="EB326" i="2"/>
  <c r="EA326" i="2"/>
  <c r="EB325" i="2"/>
  <c r="EA325" i="2"/>
  <c r="EB324" i="2"/>
  <c r="EA324" i="2"/>
  <c r="EB323" i="2"/>
  <c r="EA323" i="2"/>
  <c r="EB322" i="2"/>
  <c r="EA322" i="2"/>
  <c r="EB321" i="2"/>
  <c r="EA321" i="2"/>
  <c r="EB320" i="2"/>
  <c r="EA320" i="2"/>
  <c r="EB319" i="2"/>
  <c r="EA319" i="2"/>
  <c r="EB318" i="2"/>
  <c r="EA318" i="2"/>
  <c r="EB317" i="2"/>
  <c r="EA317" i="2"/>
  <c r="EB316" i="2"/>
  <c r="EA316" i="2"/>
  <c r="EB315" i="2"/>
  <c r="EA315" i="2"/>
  <c r="EB314" i="2"/>
  <c r="EA314" i="2"/>
  <c r="EB313" i="2"/>
  <c r="EA313" i="2"/>
  <c r="EB312" i="2"/>
  <c r="EA312" i="2"/>
  <c r="EB311" i="2"/>
  <c r="EA311" i="2"/>
  <c r="EB310" i="2"/>
  <c r="EA310" i="2"/>
  <c r="EB309" i="2"/>
  <c r="EA309" i="2"/>
  <c r="EB308" i="2"/>
  <c r="EA308" i="2"/>
  <c r="EB307" i="2"/>
  <c r="EA307" i="2"/>
  <c r="EB306" i="2"/>
  <c r="EA306" i="2"/>
  <c r="EB305" i="2"/>
  <c r="EA305" i="2"/>
  <c r="EB304" i="2"/>
  <c r="EA304" i="2"/>
  <c r="EB303" i="2"/>
  <c r="EA303" i="2"/>
  <c r="EB302" i="2"/>
  <c r="EA302" i="2"/>
  <c r="EB301" i="2"/>
  <c r="EA301" i="2"/>
  <c r="EB300" i="2"/>
  <c r="EA300" i="2"/>
  <c r="EB299" i="2"/>
  <c r="EA299" i="2"/>
  <c r="EB298" i="2"/>
  <c r="EA298" i="2"/>
  <c r="EB297" i="2"/>
  <c r="EA297" i="2"/>
  <c r="EB296" i="2"/>
  <c r="EA296" i="2"/>
  <c r="EB295" i="2"/>
  <c r="EA295" i="2"/>
  <c r="EB294" i="2"/>
  <c r="EA294" i="2"/>
  <c r="EB293" i="2"/>
  <c r="EA293" i="2"/>
  <c r="EB292" i="2"/>
  <c r="EA292" i="2"/>
  <c r="EB291" i="2"/>
  <c r="EA291" i="2"/>
  <c r="EB290" i="2"/>
  <c r="EA290" i="2"/>
  <c r="EB289" i="2"/>
  <c r="EA289" i="2"/>
  <c r="EB288" i="2"/>
  <c r="EA288" i="2"/>
  <c r="EB287" i="2"/>
  <c r="EA287" i="2"/>
  <c r="EB286" i="2"/>
  <c r="EA286" i="2"/>
  <c r="EB285" i="2"/>
  <c r="EA285" i="2"/>
  <c r="EB284" i="2"/>
  <c r="EA284" i="2"/>
  <c r="EB283" i="2"/>
  <c r="EA283" i="2"/>
  <c r="EB282" i="2"/>
  <c r="EA282" i="2"/>
  <c r="EB281" i="2"/>
  <c r="EA281" i="2"/>
  <c r="EB280" i="2"/>
  <c r="EA280" i="2"/>
  <c r="EB279" i="2"/>
  <c r="EA279" i="2"/>
  <c r="EB278" i="2"/>
  <c r="EA278" i="2"/>
  <c r="EB277" i="2"/>
  <c r="EA277" i="2"/>
  <c r="EB276" i="2"/>
  <c r="EA276" i="2"/>
  <c r="EB275" i="2"/>
  <c r="EA275" i="2"/>
  <c r="EB274" i="2"/>
  <c r="EA274" i="2"/>
  <c r="EB273" i="2"/>
  <c r="EA273" i="2"/>
  <c r="EB272" i="2"/>
  <c r="EA272" i="2"/>
  <c r="EB271" i="2"/>
  <c r="EA271" i="2"/>
  <c r="EB270" i="2"/>
  <c r="EA270" i="2"/>
  <c r="EB269" i="2"/>
  <c r="EA269" i="2"/>
  <c r="EB268" i="2"/>
  <c r="EA268" i="2"/>
  <c r="EB267" i="2"/>
  <c r="EA267" i="2"/>
  <c r="EB266" i="2"/>
  <c r="EA266" i="2"/>
  <c r="EB265" i="2"/>
  <c r="EA265" i="2"/>
  <c r="EB264" i="2"/>
  <c r="EA264" i="2"/>
  <c r="EB263" i="2"/>
  <c r="EA263" i="2"/>
  <c r="EB262" i="2"/>
  <c r="EA262" i="2"/>
  <c r="EB261" i="2"/>
  <c r="EA261" i="2"/>
  <c r="EB260" i="2"/>
  <c r="EA260" i="2"/>
  <c r="EB259" i="2"/>
  <c r="EA259" i="2"/>
  <c r="EB258" i="2"/>
  <c r="EA258" i="2"/>
  <c r="EB257" i="2"/>
  <c r="EA257" i="2"/>
  <c r="EB256" i="2"/>
  <c r="EA256" i="2"/>
  <c r="EB255" i="2"/>
  <c r="EA255" i="2"/>
  <c r="EB254" i="2"/>
  <c r="EA254" i="2"/>
  <c r="EB253" i="2"/>
  <c r="EA253" i="2"/>
  <c r="EB252" i="2"/>
  <c r="EA252" i="2"/>
  <c r="EB251" i="2"/>
  <c r="EA251" i="2"/>
  <c r="EB250" i="2"/>
  <c r="EA250" i="2"/>
  <c r="EB249" i="2"/>
  <c r="EA249" i="2"/>
  <c r="EB248" i="2"/>
  <c r="EA248" i="2"/>
  <c r="EB247" i="2"/>
  <c r="EA247" i="2"/>
  <c r="EB246" i="2"/>
  <c r="EA246" i="2"/>
  <c r="EB245" i="2"/>
  <c r="EA245" i="2"/>
  <c r="EB244" i="2"/>
  <c r="EA244" i="2"/>
  <c r="EB243" i="2"/>
  <c r="EA243" i="2"/>
  <c r="EB242" i="2"/>
  <c r="EA242" i="2"/>
  <c r="EB241" i="2"/>
  <c r="EA241" i="2"/>
  <c r="EB240" i="2"/>
  <c r="EA240" i="2"/>
  <c r="EB239" i="2"/>
  <c r="EA239" i="2"/>
  <c r="EB238" i="2"/>
  <c r="EA238" i="2"/>
  <c r="EB237" i="2"/>
  <c r="EA237" i="2"/>
  <c r="EB236" i="2"/>
  <c r="EA236" i="2"/>
  <c r="EB235" i="2"/>
  <c r="EA235" i="2"/>
  <c r="EB234" i="2"/>
  <c r="EA234" i="2"/>
  <c r="EB233" i="2"/>
  <c r="EA233" i="2"/>
  <c r="EB232" i="2"/>
  <c r="EA232" i="2"/>
  <c r="EB231" i="2"/>
  <c r="EA231" i="2"/>
  <c r="EB230" i="2"/>
  <c r="EA230" i="2"/>
  <c r="EB229" i="2"/>
  <c r="EA229" i="2"/>
  <c r="EB228" i="2"/>
  <c r="EA228" i="2"/>
  <c r="EB227" i="2"/>
  <c r="EA227" i="2"/>
  <c r="EB226" i="2"/>
  <c r="EA226" i="2"/>
  <c r="EB225" i="2"/>
  <c r="EA225" i="2"/>
  <c r="EB224" i="2"/>
  <c r="EA224" i="2"/>
  <c r="EB223" i="2"/>
  <c r="EA223" i="2"/>
  <c r="EB222" i="2"/>
  <c r="EA222" i="2"/>
  <c r="EB221" i="2"/>
  <c r="EA221" i="2"/>
  <c r="EB220" i="2"/>
  <c r="EA220" i="2"/>
  <c r="EB219" i="2"/>
  <c r="EA219" i="2"/>
  <c r="EB218" i="2"/>
  <c r="EA218" i="2"/>
  <c r="EB217" i="2"/>
  <c r="EA217" i="2"/>
  <c r="EB216" i="2"/>
  <c r="EA216" i="2"/>
  <c r="EB215" i="2"/>
  <c r="EA215" i="2"/>
  <c r="EB214" i="2"/>
  <c r="EA214" i="2"/>
  <c r="EB213" i="2"/>
  <c r="EA213" i="2"/>
  <c r="EB212" i="2"/>
  <c r="EA212" i="2"/>
  <c r="EB211" i="2"/>
  <c r="EA211" i="2"/>
  <c r="EB210" i="2"/>
  <c r="EA210" i="2"/>
  <c r="EB209" i="2"/>
  <c r="EA209" i="2"/>
  <c r="EB208" i="2"/>
  <c r="EA208" i="2"/>
  <c r="EB207" i="2"/>
  <c r="EA207" i="2"/>
  <c r="EB206" i="2"/>
  <c r="EA206" i="2"/>
  <c r="EB205" i="2"/>
  <c r="EA205" i="2"/>
  <c r="EB204" i="2"/>
  <c r="EA204" i="2"/>
  <c r="EB203" i="2"/>
  <c r="EA203" i="2"/>
  <c r="EB202" i="2"/>
  <c r="EA202" i="2"/>
  <c r="EB201" i="2"/>
  <c r="EA201" i="2"/>
  <c r="EB200" i="2"/>
  <c r="EA200" i="2"/>
  <c r="EB199" i="2"/>
  <c r="EA199" i="2"/>
  <c r="EB198" i="2"/>
  <c r="EA198" i="2"/>
  <c r="EB197" i="2"/>
  <c r="EA197" i="2"/>
  <c r="EB196" i="2"/>
  <c r="EA196" i="2"/>
  <c r="EB195" i="2"/>
  <c r="EA195" i="2"/>
  <c r="EB194" i="2"/>
  <c r="EA194" i="2"/>
  <c r="EB193" i="2"/>
  <c r="EA193" i="2"/>
  <c r="EB192" i="2"/>
  <c r="EA192" i="2"/>
  <c r="EB191" i="2"/>
  <c r="EA191" i="2"/>
  <c r="EB190" i="2"/>
  <c r="EA190" i="2"/>
  <c r="EB189" i="2"/>
  <c r="EA189" i="2"/>
  <c r="EB188" i="2"/>
  <c r="EA188" i="2"/>
  <c r="EB187" i="2"/>
  <c r="EA187" i="2"/>
  <c r="EB186" i="2"/>
  <c r="EA186" i="2"/>
  <c r="EB185" i="2"/>
  <c r="EA185" i="2"/>
  <c r="EB184" i="2"/>
  <c r="EA184" i="2"/>
  <c r="EB183" i="2"/>
  <c r="EA183" i="2"/>
  <c r="EB182" i="2"/>
  <c r="EA182" i="2"/>
  <c r="EB181" i="2"/>
  <c r="EA181" i="2"/>
  <c r="EB180" i="2"/>
  <c r="EA180" i="2"/>
  <c r="EB179" i="2"/>
  <c r="EA179" i="2"/>
  <c r="EB178" i="2"/>
  <c r="EA178" i="2"/>
  <c r="EB177" i="2"/>
  <c r="EA177" i="2"/>
  <c r="EB176" i="2"/>
  <c r="EA176" i="2"/>
  <c r="EB175" i="2"/>
  <c r="EA175" i="2"/>
  <c r="EB174" i="2"/>
  <c r="EA174" i="2"/>
  <c r="EB173" i="2"/>
  <c r="EA173" i="2"/>
  <c r="EB172" i="2"/>
  <c r="EA172" i="2"/>
  <c r="EB171" i="2"/>
  <c r="EA171" i="2"/>
  <c r="EB170" i="2"/>
  <c r="EA170" i="2"/>
  <c r="EB169" i="2"/>
  <c r="EA169" i="2"/>
  <c r="EB168" i="2"/>
  <c r="EA168" i="2"/>
  <c r="EB167" i="2"/>
  <c r="EA167" i="2"/>
  <c r="EB166" i="2"/>
  <c r="EA166" i="2"/>
  <c r="EB165" i="2"/>
  <c r="EA165" i="2"/>
  <c r="EB164" i="2"/>
  <c r="EA164" i="2"/>
  <c r="EB163" i="2"/>
  <c r="EA163" i="2"/>
  <c r="EB162" i="2"/>
  <c r="EA162" i="2"/>
  <c r="EB161" i="2"/>
  <c r="EA161" i="2"/>
  <c r="EB160" i="2"/>
  <c r="EA160" i="2"/>
  <c r="EB159" i="2"/>
  <c r="EA159" i="2"/>
  <c r="EB158" i="2"/>
  <c r="EA158" i="2"/>
  <c r="EB157" i="2"/>
  <c r="EA157" i="2"/>
  <c r="EB156" i="2"/>
  <c r="EA156" i="2"/>
  <c r="EB155" i="2"/>
  <c r="EA155" i="2"/>
  <c r="EB154" i="2"/>
  <c r="EA154" i="2"/>
  <c r="EB153" i="2"/>
  <c r="EA153" i="2"/>
  <c r="EB152" i="2"/>
  <c r="EA152" i="2"/>
  <c r="EB151" i="2"/>
  <c r="EA151" i="2"/>
  <c r="EB150" i="2"/>
  <c r="EA150" i="2"/>
  <c r="EB149" i="2"/>
  <c r="EA149" i="2"/>
  <c r="EB148" i="2"/>
  <c r="EA148" i="2"/>
  <c r="EB147" i="2"/>
  <c r="EA147" i="2"/>
  <c r="EB146" i="2"/>
  <c r="EA146" i="2"/>
  <c r="EB145" i="2"/>
  <c r="EA145" i="2"/>
  <c r="EB144" i="2"/>
  <c r="EA144" i="2"/>
  <c r="EB143" i="2"/>
  <c r="EA143" i="2"/>
  <c r="EB142" i="2"/>
  <c r="EA142" i="2"/>
  <c r="EB141" i="2"/>
  <c r="EA141" i="2"/>
  <c r="EB140" i="2"/>
  <c r="EA140" i="2"/>
  <c r="EB139" i="2"/>
  <c r="EA139" i="2"/>
  <c r="EB138" i="2"/>
  <c r="EA138" i="2"/>
  <c r="EB137" i="2"/>
  <c r="EA137" i="2"/>
  <c r="EB136" i="2"/>
  <c r="EA136" i="2"/>
  <c r="EB135" i="2"/>
  <c r="EA135" i="2"/>
  <c r="EB134" i="2"/>
  <c r="EA134" i="2"/>
  <c r="EB133" i="2"/>
  <c r="EA133" i="2"/>
  <c r="EB132" i="2"/>
  <c r="EA132" i="2"/>
  <c r="EB131" i="2"/>
  <c r="EA131" i="2"/>
  <c r="EB130" i="2"/>
  <c r="EA130" i="2"/>
  <c r="EB129" i="2"/>
  <c r="EA129" i="2"/>
  <c r="EB128" i="2"/>
  <c r="EA128" i="2"/>
  <c r="EB127" i="2"/>
  <c r="EA127" i="2"/>
  <c r="EB126" i="2"/>
  <c r="EA126" i="2"/>
  <c r="EB125" i="2"/>
  <c r="EA125" i="2"/>
  <c r="EB124" i="2"/>
  <c r="EA124" i="2"/>
  <c r="EB123" i="2"/>
  <c r="EA123" i="2"/>
  <c r="EB122" i="2"/>
  <c r="EA122" i="2"/>
  <c r="EB121" i="2"/>
  <c r="EA121" i="2"/>
  <c r="EB120" i="2"/>
  <c r="EA120" i="2"/>
  <c r="EB119" i="2"/>
  <c r="EA119" i="2"/>
  <c r="EB118" i="2"/>
  <c r="EA118" i="2"/>
  <c r="EB117" i="2"/>
  <c r="EA117" i="2"/>
  <c r="EB116" i="2"/>
  <c r="EA116" i="2"/>
  <c r="EB115" i="2"/>
  <c r="EA115" i="2"/>
  <c r="EB114" i="2"/>
  <c r="EA114" i="2"/>
  <c r="EB113" i="2"/>
  <c r="EA113" i="2"/>
  <c r="EB112" i="2"/>
  <c r="EA112" i="2"/>
  <c r="EB111" i="2"/>
  <c r="EA111" i="2"/>
  <c r="EB110" i="2"/>
  <c r="EA110" i="2"/>
  <c r="EB109" i="2"/>
  <c r="EA109" i="2"/>
  <c r="EB108" i="2"/>
  <c r="EA108" i="2"/>
  <c r="EB107" i="2"/>
  <c r="EA107" i="2"/>
  <c r="EB106" i="2"/>
  <c r="EA106" i="2"/>
  <c r="EB105" i="2"/>
  <c r="EA105" i="2"/>
  <c r="EB104" i="2"/>
  <c r="EA104" i="2"/>
  <c r="EB103" i="2"/>
  <c r="EA103" i="2"/>
  <c r="EB102" i="2"/>
  <c r="EA102" i="2"/>
  <c r="EB101" i="2"/>
  <c r="EA101" i="2"/>
  <c r="EB100" i="2"/>
  <c r="EA100" i="2"/>
  <c r="EB99" i="2"/>
  <c r="EA99" i="2"/>
  <c r="EB98" i="2"/>
  <c r="EA98" i="2"/>
  <c r="EB97" i="2"/>
  <c r="EA97" i="2"/>
  <c r="EB96" i="2"/>
  <c r="EA96" i="2"/>
  <c r="EB95" i="2"/>
  <c r="EA95" i="2"/>
  <c r="EB94" i="2"/>
  <c r="EA94" i="2"/>
  <c r="EB93" i="2"/>
  <c r="EA93" i="2"/>
  <c r="EB92" i="2"/>
  <c r="EA92" i="2"/>
  <c r="EB91" i="2"/>
  <c r="EA91" i="2"/>
  <c r="EB90" i="2"/>
  <c r="EA90" i="2"/>
  <c r="EB89" i="2"/>
  <c r="EA89" i="2"/>
  <c r="EB88" i="2"/>
  <c r="EA88" i="2"/>
  <c r="EB87" i="2"/>
  <c r="EA87" i="2"/>
  <c r="EB86" i="2"/>
  <c r="EA86" i="2"/>
  <c r="EB85" i="2"/>
  <c r="EA85" i="2"/>
  <c r="EB84" i="2"/>
  <c r="EA84" i="2"/>
  <c r="EB83" i="2"/>
  <c r="EA83" i="2"/>
  <c r="EB82" i="2"/>
  <c r="EA82" i="2"/>
  <c r="EB81" i="2"/>
  <c r="EA81" i="2"/>
  <c r="EB80" i="2"/>
  <c r="EA80" i="2"/>
  <c r="EB79" i="2"/>
  <c r="EA79" i="2"/>
  <c r="EB78" i="2"/>
  <c r="EA78" i="2"/>
  <c r="EB77" i="2"/>
  <c r="EA77" i="2"/>
  <c r="EB76" i="2"/>
  <c r="EA76" i="2"/>
  <c r="EB75" i="2"/>
  <c r="EA75" i="2"/>
  <c r="EB74" i="2"/>
  <c r="EA74" i="2"/>
  <c r="EB73" i="2"/>
  <c r="EA73" i="2"/>
  <c r="EB72" i="2"/>
  <c r="EA72" i="2"/>
  <c r="EB71" i="2"/>
  <c r="EA71" i="2"/>
  <c r="EB70" i="2"/>
  <c r="EA70" i="2"/>
  <c r="EB69" i="2"/>
  <c r="EA69" i="2"/>
  <c r="EB68" i="2"/>
  <c r="EA68" i="2"/>
  <c r="EB67" i="2"/>
  <c r="EA67" i="2"/>
  <c r="EB66" i="2"/>
  <c r="EA66" i="2"/>
  <c r="EB65" i="2"/>
  <c r="EA65" i="2"/>
  <c r="EB64" i="2"/>
  <c r="EA64" i="2"/>
  <c r="EB63" i="2"/>
  <c r="EA63" i="2"/>
  <c r="EB62" i="2"/>
  <c r="EA62" i="2"/>
  <c r="EB61" i="2"/>
  <c r="EA61" i="2"/>
  <c r="EB60" i="2"/>
  <c r="EA60" i="2"/>
  <c r="EB59" i="2"/>
  <c r="EA59" i="2"/>
  <c r="EB58" i="2"/>
  <c r="EA58" i="2"/>
  <c r="EB57" i="2"/>
  <c r="EA57" i="2"/>
  <c r="EB56" i="2"/>
  <c r="EA56" i="2"/>
  <c r="EB55" i="2"/>
  <c r="EA55" i="2"/>
  <c r="EB54" i="2"/>
  <c r="EA54" i="2"/>
  <c r="EB53" i="2"/>
  <c r="EA53" i="2"/>
  <c r="EB52" i="2"/>
  <c r="EA52" i="2"/>
  <c r="EB51" i="2"/>
  <c r="EA51" i="2"/>
  <c r="EB50" i="2"/>
  <c r="EA50" i="2"/>
  <c r="EB49" i="2"/>
  <c r="EA49" i="2"/>
  <c r="EB48" i="2"/>
  <c r="EA48" i="2"/>
  <c r="EB47" i="2"/>
  <c r="EA47" i="2"/>
  <c r="EB46" i="2"/>
  <c r="EA46" i="2"/>
  <c r="EB45" i="2"/>
  <c r="EA45" i="2"/>
  <c r="EB44" i="2"/>
  <c r="EA44" i="2"/>
  <c r="EB43" i="2"/>
  <c r="EA43" i="2"/>
  <c r="EB42" i="2"/>
  <c r="EA42" i="2"/>
  <c r="EB41" i="2"/>
  <c r="EA41" i="2"/>
  <c r="EB40" i="2"/>
  <c r="EA40" i="2"/>
  <c r="EB39" i="2"/>
  <c r="EA39" i="2"/>
  <c r="EB38" i="2"/>
  <c r="EA38" i="2"/>
  <c r="EB37" i="2"/>
  <c r="EA37" i="2"/>
  <c r="EB36" i="2"/>
  <c r="EA36" i="2"/>
  <c r="EB35" i="2"/>
  <c r="EA35" i="2"/>
  <c r="EB34" i="2"/>
  <c r="EA34" i="2"/>
  <c r="EB33" i="2"/>
  <c r="EA33" i="2"/>
  <c r="EB32" i="2"/>
  <c r="EA32" i="2"/>
  <c r="EB31" i="2"/>
  <c r="EA31" i="2"/>
  <c r="EB30" i="2"/>
  <c r="EA30" i="2"/>
  <c r="EB29" i="2"/>
  <c r="EA29" i="2"/>
  <c r="EB28" i="2"/>
  <c r="EA28" i="2"/>
  <c r="EB27" i="2"/>
  <c r="EA27" i="2"/>
  <c r="EB26" i="2"/>
  <c r="EA26" i="2"/>
  <c r="EB25" i="2"/>
  <c r="EA25" i="2"/>
  <c r="EB24" i="2"/>
  <c r="EA24" i="2"/>
  <c r="EB23" i="2"/>
  <c r="EA23" i="2"/>
  <c r="EB22" i="2"/>
  <c r="EA22" i="2"/>
  <c r="EB21" i="2"/>
  <c r="EA21" i="2"/>
  <c r="EB20" i="2"/>
  <c r="EA20" i="2"/>
  <c r="EB19" i="2"/>
  <c r="EA19" i="2"/>
  <c r="EB18" i="2"/>
  <c r="EA18" i="2"/>
  <c r="EB17" i="2"/>
  <c r="EA17" i="2"/>
  <c r="EB16" i="2"/>
  <c r="EA16" i="2"/>
  <c r="EB15" i="2"/>
  <c r="EA15" i="2"/>
  <c r="EB14" i="2"/>
  <c r="EA14" i="2"/>
  <c r="EB13" i="2"/>
  <c r="EA13" i="2"/>
  <c r="EB12" i="2"/>
  <c r="EA12" i="2"/>
  <c r="EB11" i="2"/>
  <c r="EA11" i="2"/>
  <c r="EB10" i="2"/>
  <c r="EA10" i="2"/>
  <c r="EB9" i="2"/>
  <c r="EA9" i="2"/>
  <c r="EB8" i="2"/>
  <c r="EA8" i="2"/>
  <c r="EB7" i="2"/>
  <c r="EA7" i="2"/>
  <c r="EB6" i="2"/>
  <c r="EA6" i="2"/>
  <c r="EB5" i="2"/>
  <c r="EA5" i="2"/>
  <c r="DX104" i="2"/>
  <c r="DX25" i="2"/>
  <c r="DX26" i="2"/>
  <c r="DX27" i="2"/>
  <c r="DX28" i="2"/>
  <c r="DX29" i="2"/>
  <c r="DX30" i="2"/>
  <c r="DX31" i="2"/>
  <c r="DX32" i="2"/>
  <c r="DX33" i="2"/>
  <c r="DX34" i="2"/>
  <c r="DX35" i="2"/>
  <c r="DX36" i="2"/>
  <c r="DX37" i="2"/>
  <c r="DX38" i="2"/>
  <c r="DX39" i="2"/>
  <c r="DX40" i="2"/>
  <c r="DX41" i="2"/>
  <c r="DX42" i="2"/>
  <c r="DX43" i="2"/>
  <c r="DX44" i="2"/>
  <c r="DX45" i="2"/>
  <c r="DX46" i="2"/>
  <c r="DX47" i="2"/>
  <c r="DX48" i="2"/>
  <c r="DX49" i="2"/>
  <c r="DX50" i="2"/>
  <c r="DX51" i="2"/>
  <c r="DX52" i="2"/>
  <c r="DX53" i="2"/>
  <c r="DX54" i="2"/>
  <c r="DX55" i="2"/>
  <c r="DX56" i="2"/>
  <c r="DX57" i="2"/>
  <c r="DX58" i="2"/>
  <c r="DX59" i="2"/>
  <c r="DX60" i="2"/>
  <c r="DX61" i="2"/>
  <c r="DX62" i="2"/>
  <c r="DX63" i="2"/>
  <c r="DX64" i="2"/>
  <c r="DX65" i="2"/>
  <c r="DX66" i="2"/>
  <c r="DX67" i="2"/>
  <c r="DX68" i="2"/>
  <c r="DX69" i="2"/>
  <c r="DX70" i="2"/>
  <c r="DX71" i="2"/>
  <c r="DX72" i="2"/>
  <c r="DX73" i="2"/>
  <c r="DX74" i="2"/>
  <c r="DX75" i="2"/>
  <c r="DX76" i="2"/>
  <c r="DX77" i="2"/>
  <c r="DX78" i="2"/>
  <c r="DX79" i="2"/>
  <c r="DX80" i="2"/>
  <c r="DX81" i="2"/>
  <c r="DX82" i="2"/>
  <c r="DX83" i="2"/>
  <c r="DX84" i="2"/>
  <c r="DX85" i="2"/>
  <c r="DX86" i="2"/>
  <c r="DX87" i="2"/>
  <c r="DX88" i="2"/>
  <c r="DX89" i="2"/>
  <c r="DX90" i="2"/>
  <c r="DX91" i="2"/>
  <c r="DX92" i="2"/>
  <c r="DX93" i="2"/>
  <c r="DX94" i="2"/>
  <c r="DX95" i="2"/>
  <c r="DX96" i="2"/>
  <c r="DX97" i="2"/>
  <c r="DX98" i="2"/>
  <c r="DX99" i="2"/>
  <c r="DX100" i="2"/>
  <c r="DX101" i="2"/>
  <c r="DX102" i="2"/>
  <c r="DX103" i="2"/>
  <c r="DX105" i="2"/>
  <c r="DX106" i="2"/>
  <c r="DX107" i="2"/>
  <c r="DX108" i="2"/>
  <c r="DX109" i="2"/>
  <c r="DX110" i="2"/>
  <c r="DX111" i="2"/>
  <c r="DX112" i="2"/>
  <c r="DX113" i="2"/>
  <c r="DX114" i="2"/>
  <c r="DX115" i="2"/>
  <c r="DX116" i="2"/>
  <c r="DX117" i="2"/>
  <c r="DX118" i="2"/>
  <c r="DX119" i="2"/>
  <c r="DX120" i="2"/>
  <c r="DX121" i="2"/>
  <c r="DX122" i="2"/>
  <c r="DX123" i="2"/>
  <c r="DX124" i="2"/>
  <c r="DX125" i="2"/>
  <c r="DX126" i="2"/>
  <c r="DX127" i="2"/>
  <c r="DX128" i="2"/>
  <c r="DX129" i="2"/>
  <c r="DX130" i="2"/>
  <c r="DX131" i="2"/>
  <c r="DX132" i="2"/>
  <c r="DX133" i="2"/>
  <c r="DX134" i="2"/>
  <c r="DX135" i="2"/>
  <c r="DX136" i="2"/>
  <c r="DX137" i="2"/>
  <c r="DX138" i="2"/>
  <c r="DX139" i="2"/>
  <c r="DX140" i="2"/>
  <c r="DX141" i="2"/>
  <c r="DX142" i="2"/>
  <c r="DX143" i="2"/>
  <c r="DX144" i="2"/>
  <c r="DX145" i="2"/>
  <c r="DX146" i="2"/>
  <c r="DX147" i="2"/>
  <c r="DX148" i="2"/>
  <c r="DX149" i="2"/>
  <c r="DX150" i="2"/>
  <c r="DX151" i="2"/>
  <c r="DX152" i="2"/>
  <c r="DX153" i="2"/>
  <c r="DX154" i="2"/>
  <c r="DX155" i="2"/>
  <c r="DX156" i="2"/>
  <c r="DX157" i="2"/>
  <c r="DX158" i="2"/>
  <c r="DX159" i="2"/>
  <c r="DX160" i="2"/>
  <c r="DX161" i="2"/>
  <c r="DX162" i="2"/>
  <c r="DX163" i="2"/>
  <c r="DX164" i="2"/>
  <c r="DX165" i="2"/>
  <c r="DX166" i="2"/>
  <c r="DX167" i="2"/>
  <c r="DX168" i="2"/>
  <c r="DX169" i="2"/>
  <c r="DX170" i="2"/>
  <c r="DX171" i="2"/>
  <c r="DX172" i="2"/>
  <c r="DX173" i="2"/>
  <c r="DX174" i="2"/>
  <c r="DX175" i="2"/>
  <c r="DX176" i="2"/>
  <c r="DX177" i="2"/>
  <c r="DX178" i="2"/>
  <c r="DX179" i="2"/>
  <c r="DX180" i="2"/>
  <c r="DX181" i="2"/>
  <c r="DX182" i="2"/>
  <c r="DX183" i="2"/>
  <c r="DX184" i="2"/>
  <c r="DX185" i="2"/>
  <c r="DX186" i="2"/>
  <c r="DX187" i="2"/>
  <c r="DX188" i="2"/>
  <c r="DX189" i="2"/>
  <c r="DX190" i="2"/>
  <c r="DX191" i="2"/>
  <c r="DX192" i="2"/>
  <c r="DX193" i="2"/>
  <c r="DX194" i="2"/>
  <c r="DX195" i="2"/>
  <c r="DX196" i="2"/>
  <c r="DX197" i="2"/>
  <c r="DX198" i="2"/>
  <c r="DX199" i="2"/>
  <c r="DX200" i="2"/>
  <c r="DX201" i="2"/>
  <c r="DX202" i="2"/>
  <c r="DX203" i="2"/>
  <c r="DX204" i="2"/>
  <c r="DX205" i="2"/>
  <c r="DX206" i="2"/>
  <c r="DX207" i="2"/>
  <c r="DX208" i="2"/>
  <c r="DX209" i="2"/>
  <c r="DX210" i="2"/>
  <c r="DX211" i="2"/>
  <c r="DX212" i="2"/>
  <c r="DX213" i="2"/>
  <c r="DX214" i="2"/>
  <c r="DX215" i="2"/>
  <c r="DX216" i="2"/>
  <c r="DX217" i="2"/>
  <c r="DX218" i="2"/>
  <c r="DX219" i="2"/>
  <c r="DX220" i="2"/>
  <c r="DX221" i="2"/>
  <c r="DX222" i="2"/>
  <c r="DX223" i="2"/>
  <c r="DX224" i="2"/>
  <c r="DX225" i="2"/>
  <c r="DX226" i="2"/>
  <c r="DX227" i="2"/>
  <c r="DX228" i="2"/>
  <c r="DX229" i="2"/>
  <c r="DX230" i="2"/>
  <c r="DX231" i="2"/>
  <c r="DX232" i="2"/>
  <c r="DX233" i="2"/>
  <c r="DX234" i="2"/>
  <c r="DX235" i="2"/>
  <c r="DX236" i="2"/>
  <c r="DX237" i="2"/>
  <c r="DX238" i="2"/>
  <c r="DX239" i="2"/>
  <c r="DX240" i="2"/>
  <c r="DX241" i="2"/>
  <c r="DX242" i="2"/>
  <c r="DX243" i="2"/>
  <c r="DX244" i="2"/>
  <c r="DX245" i="2"/>
  <c r="DX246" i="2"/>
  <c r="DX247" i="2"/>
  <c r="DX248" i="2"/>
  <c r="DX249" i="2"/>
  <c r="DX250" i="2"/>
  <c r="DX251" i="2"/>
  <c r="DX252" i="2"/>
  <c r="DX253" i="2"/>
  <c r="DX254" i="2"/>
  <c r="DX255" i="2"/>
  <c r="DX256" i="2"/>
  <c r="DX257" i="2"/>
  <c r="DX258" i="2"/>
  <c r="DX259" i="2"/>
  <c r="DX260" i="2"/>
  <c r="DX261" i="2"/>
  <c r="DX262" i="2"/>
  <c r="DX263" i="2"/>
  <c r="DX264" i="2"/>
  <c r="DX265" i="2"/>
  <c r="DX266" i="2"/>
  <c r="DX267" i="2"/>
  <c r="DX268" i="2"/>
  <c r="DX269" i="2"/>
  <c r="DX270" i="2"/>
  <c r="DX271" i="2"/>
  <c r="DX272" i="2"/>
  <c r="DX273" i="2"/>
  <c r="DX274" i="2"/>
  <c r="DX275" i="2"/>
  <c r="DX276" i="2"/>
  <c r="DX277" i="2"/>
  <c r="DX278" i="2"/>
  <c r="DX279" i="2"/>
  <c r="DX280" i="2"/>
  <c r="DX281" i="2"/>
  <c r="DX282" i="2"/>
  <c r="DX283" i="2"/>
  <c r="DX284" i="2"/>
  <c r="DX285" i="2"/>
  <c r="DX286" i="2"/>
  <c r="DX287" i="2"/>
  <c r="DX288" i="2"/>
  <c r="DX289" i="2"/>
  <c r="DX290" i="2"/>
  <c r="DX291" i="2"/>
  <c r="DX292" i="2"/>
  <c r="DX293" i="2"/>
  <c r="DX294" i="2"/>
  <c r="DX295" i="2"/>
  <c r="DX296" i="2"/>
  <c r="DX297" i="2"/>
  <c r="DX298" i="2"/>
  <c r="DX299" i="2"/>
  <c r="DX300" i="2"/>
  <c r="DX301" i="2"/>
  <c r="DX302" i="2"/>
  <c r="DX303" i="2"/>
  <c r="DX304" i="2"/>
  <c r="DX305" i="2"/>
  <c r="DX306" i="2"/>
  <c r="DX307" i="2"/>
  <c r="DX308" i="2"/>
  <c r="DX309" i="2"/>
  <c r="DX310" i="2"/>
  <c r="DX311" i="2"/>
  <c r="DX312" i="2"/>
  <c r="DX313" i="2"/>
  <c r="DX314" i="2"/>
  <c r="DX315" i="2"/>
  <c r="DX316" i="2"/>
  <c r="DX317" i="2"/>
  <c r="DX318" i="2"/>
  <c r="DX319" i="2"/>
  <c r="DX320" i="2"/>
  <c r="DX321" i="2"/>
  <c r="DX322" i="2"/>
  <c r="DX323" i="2"/>
  <c r="DX324" i="2"/>
  <c r="DX325" i="2"/>
  <c r="DX326" i="2"/>
  <c r="DX327" i="2"/>
  <c r="DX328" i="2"/>
  <c r="DX329" i="2"/>
  <c r="DX330" i="2"/>
  <c r="DX331" i="2"/>
  <c r="DX332" i="2"/>
  <c r="DX333" i="2"/>
  <c r="DX334" i="2"/>
  <c r="DX335" i="2"/>
  <c r="DX336" i="2"/>
  <c r="DX337" i="2"/>
  <c r="DX338" i="2"/>
  <c r="DX339" i="2"/>
  <c r="DX340" i="2"/>
  <c r="DX341" i="2"/>
  <c r="DX342" i="2"/>
  <c r="DX343" i="2"/>
  <c r="DX344" i="2"/>
  <c r="DX345" i="2"/>
  <c r="DX346" i="2"/>
  <c r="DX347" i="2"/>
  <c r="DX348" i="2"/>
  <c r="DX349" i="2"/>
  <c r="DX350" i="2"/>
  <c r="DX351" i="2"/>
  <c r="DX352" i="2"/>
  <c r="DX353" i="2"/>
  <c r="DX354" i="2"/>
  <c r="DX355" i="2"/>
  <c r="DX356" i="2"/>
  <c r="DX357" i="2"/>
  <c r="DX358" i="2"/>
  <c r="DX359" i="2"/>
  <c r="DX360" i="2"/>
  <c r="DX361" i="2"/>
  <c r="DX362" i="2"/>
  <c r="DX363" i="2"/>
  <c r="DX364" i="2"/>
  <c r="DX365" i="2"/>
  <c r="DX366" i="2"/>
  <c r="DX367" i="2"/>
  <c r="DX368" i="2"/>
  <c r="DX369" i="2"/>
  <c r="DX370" i="2"/>
  <c r="DX371" i="2"/>
  <c r="DX372" i="2"/>
  <c r="DX373" i="2"/>
  <c r="DX374" i="2"/>
  <c r="DX375" i="2"/>
  <c r="DX376" i="2"/>
  <c r="DX377" i="2"/>
  <c r="DX378" i="2"/>
  <c r="DX379" i="2"/>
  <c r="DX380" i="2"/>
  <c r="DX381" i="2"/>
  <c r="DX382" i="2"/>
  <c r="DX383" i="2"/>
  <c r="DX384" i="2"/>
  <c r="DX385" i="2"/>
  <c r="DX386" i="2"/>
  <c r="DX387" i="2"/>
  <c r="DX388" i="2"/>
  <c r="DX389" i="2"/>
  <c r="DX390" i="2"/>
  <c r="DX391" i="2"/>
  <c r="DX392" i="2"/>
  <c r="DX393" i="2"/>
  <c r="DX394" i="2"/>
  <c r="DX395" i="2"/>
  <c r="DX396" i="2"/>
  <c r="DX397" i="2"/>
  <c r="DX398" i="2"/>
  <c r="DX399" i="2"/>
  <c r="DX400" i="2"/>
  <c r="DX401" i="2"/>
  <c r="DX402" i="2"/>
  <c r="DX403" i="2"/>
  <c r="DX6" i="2"/>
  <c r="DX7" i="2"/>
  <c r="DX8" i="2"/>
  <c r="DX11" i="2"/>
  <c r="DX12" i="2"/>
  <c r="DX13" i="2"/>
  <c r="DX14" i="2"/>
  <c r="DX15" i="2"/>
  <c r="DX16" i="2"/>
  <c r="DX17" i="2"/>
  <c r="DX18" i="2"/>
  <c r="DX19" i="2"/>
  <c r="DX20" i="2"/>
  <c r="DX21" i="2"/>
  <c r="DX22" i="2"/>
  <c r="DX23" i="2"/>
  <c r="DX24" i="2"/>
  <c r="DX5" i="2"/>
  <c r="EL402" i="2" l="1"/>
  <c r="EM401" i="2"/>
  <c r="EL400" i="2"/>
  <c r="EM391" i="2"/>
  <c r="EL392" i="2"/>
  <c r="EM393" i="2"/>
  <c r="EL394" i="2"/>
  <c r="EM395" i="2"/>
  <c r="EL396" i="2"/>
  <c r="EM397" i="2"/>
  <c r="EL390" i="2"/>
  <c r="EM389" i="2"/>
  <c r="EM382" i="2"/>
  <c r="EL383" i="2"/>
  <c r="EM384" i="2"/>
  <c r="EL381" i="2"/>
  <c r="EM380" i="2"/>
  <c r="EL373" i="2"/>
  <c r="EM374" i="2"/>
  <c r="EL375" i="2"/>
  <c r="EM376" i="2"/>
  <c r="EM372" i="2"/>
  <c r="EL371" i="2"/>
  <c r="EL368" i="2"/>
  <c r="EM369" i="2"/>
  <c r="EM367" i="2"/>
  <c r="EL366" i="2"/>
  <c r="EM361" i="2"/>
  <c r="EL360" i="2"/>
  <c r="EL353" i="2"/>
  <c r="EM354" i="2"/>
  <c r="EL355" i="2"/>
  <c r="EM352" i="2"/>
  <c r="EL351" i="2"/>
  <c r="EL345" i="2"/>
  <c r="EM344" i="2"/>
  <c r="EL343" i="2"/>
  <c r="EL332" i="2"/>
  <c r="EM333" i="2"/>
  <c r="EL334" i="2"/>
  <c r="EM335" i="2"/>
  <c r="EL336" i="2"/>
  <c r="EM337" i="2"/>
  <c r="EL338" i="2"/>
  <c r="EM339" i="2"/>
  <c r="EL340" i="2"/>
  <c r="EM331" i="2"/>
  <c r="EL330" i="2"/>
  <c r="EM327" i="2"/>
  <c r="EL326" i="2"/>
  <c r="EL323" i="2"/>
  <c r="EM324" i="2"/>
  <c r="EM322" i="2"/>
  <c r="EL321" i="2"/>
  <c r="EL314" i="2"/>
  <c r="EM315" i="2"/>
  <c r="EL316" i="2"/>
  <c r="EM317" i="2"/>
  <c r="EL318" i="2"/>
  <c r="EM319" i="2"/>
  <c r="EM313" i="2"/>
  <c r="EL312" i="2"/>
  <c r="EM309" i="2"/>
  <c r="EL308" i="2"/>
  <c r="EM307" i="2"/>
  <c r="EL302" i="2"/>
  <c r="EM301" i="2"/>
  <c r="EL299" i="2"/>
  <c r="EM298" i="2"/>
  <c r="EM296" i="2"/>
  <c r="EL295" i="2"/>
  <c r="EM294" i="2"/>
  <c r="EL292" i="2"/>
  <c r="EM291" i="2"/>
  <c r="EL290" i="2"/>
  <c r="EM288" i="2"/>
  <c r="EL287" i="2"/>
  <c r="EL279" i="2"/>
  <c r="EM280" i="2"/>
  <c r="EL281" i="2"/>
  <c r="EM282" i="2"/>
  <c r="EL283" i="2"/>
  <c r="EM284" i="2"/>
  <c r="EL285" i="2"/>
  <c r="EM278" i="2"/>
  <c r="EL277" i="2"/>
  <c r="EM275" i="2"/>
  <c r="EL274" i="2"/>
  <c r="EL269" i="2"/>
  <c r="EM270" i="2"/>
  <c r="EL271" i="2"/>
  <c r="EM272" i="2"/>
  <c r="EM268" i="2"/>
  <c r="EL267" i="2"/>
  <c r="EL256" i="2"/>
  <c r="EM257" i="2"/>
  <c r="EL258" i="2"/>
  <c r="EM259" i="2"/>
  <c r="EL260" i="2"/>
  <c r="EM261" i="2"/>
  <c r="EL262" i="2"/>
  <c r="EM263" i="2"/>
  <c r="EL264" i="2"/>
  <c r="EM255" i="2"/>
  <c r="EL254" i="2"/>
  <c r="EL251" i="2"/>
  <c r="EM250" i="2"/>
  <c r="EM245" i="2"/>
  <c r="EL246" i="2"/>
  <c r="EM247" i="2"/>
  <c r="EL248" i="2"/>
  <c r="EL244" i="2"/>
  <c r="EM243" i="2"/>
  <c r="EM235" i="2"/>
  <c r="EL236" i="2"/>
  <c r="EM237" i="2"/>
  <c r="EL238" i="2"/>
  <c r="EM239" i="2"/>
  <c r="EL240" i="2"/>
  <c r="EL234" i="2"/>
  <c r="EM233" i="2"/>
  <c r="EM228" i="2"/>
  <c r="EL227" i="2"/>
  <c r="EM226" i="2"/>
  <c r="EM223" i="2"/>
  <c r="EL222" i="2"/>
  <c r="EL219" i="2"/>
  <c r="EM218" i="2"/>
  <c r="EL217" i="2"/>
  <c r="EL212" i="2"/>
  <c r="EM213" i="2"/>
  <c r="EM211" i="2"/>
  <c r="EL210" i="2"/>
  <c r="EM203" i="2"/>
  <c r="EL204" i="2"/>
  <c r="EM205" i="2"/>
  <c r="EL206" i="2"/>
  <c r="EM207" i="2"/>
  <c r="EL208" i="2"/>
  <c r="EL202" i="2"/>
  <c r="EM201" i="2"/>
  <c r="EM199" i="2"/>
  <c r="EL198" i="2"/>
  <c r="EM197" i="2"/>
  <c r="EM189" i="2"/>
  <c r="EL190" i="2"/>
  <c r="EM191" i="2"/>
  <c r="EL192" i="2"/>
  <c r="EM193" i="2"/>
  <c r="EL194" i="2"/>
  <c r="EL188" i="2"/>
  <c r="EM187" i="2"/>
  <c r="EM184" i="2"/>
  <c r="EL183" i="2"/>
  <c r="EM182" i="2"/>
  <c r="EL180" i="2"/>
  <c r="EM179" i="2"/>
  <c r="EM175" i="2"/>
  <c r="EL176" i="2"/>
  <c r="EM177" i="2"/>
  <c r="EL174" i="2"/>
  <c r="EM173" i="2"/>
  <c r="EM170" i="2"/>
  <c r="EL169" i="2"/>
  <c r="EM168" i="2"/>
  <c r="EM166" i="2"/>
  <c r="EL165" i="2"/>
  <c r="EM164" i="2"/>
  <c r="EM162" i="2"/>
  <c r="EL161" i="2"/>
  <c r="EM159" i="2"/>
  <c r="EL158" i="2"/>
  <c r="EL156" i="2"/>
  <c r="EM155" i="2"/>
  <c r="EL154" i="2"/>
  <c r="EL140" i="2"/>
  <c r="EM141" i="2"/>
  <c r="EL142" i="2"/>
  <c r="EM143" i="2"/>
  <c r="EL144" i="2"/>
  <c r="EM145" i="2"/>
  <c r="EL146" i="2"/>
  <c r="EM147" i="2"/>
  <c r="EL148" i="2"/>
  <c r="EM149" i="2"/>
  <c r="EL150" i="2"/>
  <c r="EM151" i="2"/>
  <c r="EM139" i="2"/>
  <c r="EL138" i="2"/>
  <c r="EL134" i="2"/>
  <c r="EM135" i="2"/>
  <c r="EM133" i="2"/>
  <c r="EL132" i="2"/>
  <c r="EM130" i="2"/>
  <c r="EL129" i="2"/>
  <c r="EL126" i="2"/>
  <c r="EM125" i="2"/>
  <c r="EL123" i="2"/>
  <c r="EM122" i="2"/>
  <c r="EM115" i="2"/>
  <c r="EL116" i="2"/>
  <c r="EM117" i="2"/>
  <c r="EL118" i="2"/>
  <c r="EM119" i="2"/>
  <c r="EL120" i="2"/>
  <c r="EL114" i="2"/>
  <c r="EM113" i="2"/>
  <c r="EM111" i="2"/>
  <c r="EL110" i="2"/>
  <c r="EM109" i="2"/>
  <c r="EL105" i="2"/>
  <c r="EM104" i="2"/>
  <c r="EL103" i="2"/>
  <c r="EL99" i="2"/>
  <c r="EM100" i="2"/>
  <c r="EL101" i="2"/>
  <c r="EM98" i="2"/>
  <c r="EL97" i="2"/>
  <c r="EL94" i="2"/>
  <c r="EM93" i="2"/>
  <c r="EL92" i="2"/>
  <c r="EL86" i="2"/>
  <c r="EM87" i="2"/>
  <c r="EL88" i="2"/>
  <c r="EM89" i="2"/>
  <c r="EL90" i="2"/>
  <c r="EM85" i="2"/>
  <c r="EL84" i="2"/>
  <c r="EL79" i="2"/>
  <c r="EM80" i="2"/>
  <c r="EL81" i="2"/>
  <c r="EM82" i="2"/>
  <c r="EM78" i="2"/>
  <c r="EL77" i="2"/>
  <c r="EM70" i="2"/>
  <c r="EL71" i="2"/>
  <c r="EM72" i="2"/>
  <c r="EL73" i="2"/>
  <c r="EL69" i="2"/>
  <c r="EM68" i="2"/>
  <c r="EM60" i="2"/>
  <c r="EL61" i="2"/>
  <c r="EM62" i="2"/>
  <c r="EL63" i="2"/>
  <c r="EM64" i="2"/>
  <c r="EL65" i="2"/>
  <c r="EL59" i="2"/>
  <c r="EM58" i="2"/>
  <c r="EM53" i="2"/>
  <c r="EM20" i="2"/>
  <c r="EL21" i="2"/>
  <c r="EM22" i="2"/>
  <c r="EL23" i="2"/>
  <c r="EL19" i="2"/>
  <c r="EM18" i="2"/>
  <c r="EM13" i="2"/>
  <c r="EL14" i="2"/>
  <c r="EM15" i="2"/>
  <c r="EL16" i="2"/>
  <c r="EL12" i="2"/>
  <c r="EM11" i="2"/>
  <c r="EM7" i="2"/>
  <c r="EL8" i="2"/>
  <c r="EG382" i="2"/>
  <c r="EF383" i="2"/>
  <c r="EG384" i="2"/>
  <c r="EG309" i="2"/>
  <c r="EF308" i="2"/>
  <c r="EG307" i="2"/>
  <c r="EF302" i="2"/>
  <c r="EG301" i="2"/>
  <c r="EF299" i="2"/>
  <c r="EG298" i="2"/>
  <c r="EG296" i="2"/>
  <c r="EF251" i="2"/>
  <c r="EG250" i="2"/>
  <c r="EG245" i="2"/>
  <c r="EF246" i="2"/>
  <c r="EG247" i="2"/>
  <c r="EF248" i="2"/>
  <c r="EF244" i="2"/>
  <c r="EG243" i="2"/>
  <c r="EG235" i="2"/>
  <c r="EF236" i="2"/>
  <c r="EG237" i="2"/>
  <c r="EF238" i="2"/>
  <c r="EG239" i="2"/>
  <c r="EF240" i="2"/>
  <c r="EF234" i="2"/>
  <c r="EG233" i="2"/>
  <c r="EG228" i="2"/>
  <c r="EG203" i="2"/>
  <c r="EF204" i="2"/>
  <c r="EG205" i="2"/>
  <c r="EF206" i="2"/>
  <c r="EG207" i="2"/>
  <c r="EF208" i="2"/>
  <c r="EF202" i="2"/>
  <c r="EG201" i="2"/>
  <c r="EG198" i="2"/>
  <c r="EF199" i="2"/>
  <c r="EF197" i="2"/>
  <c r="EG196" i="2"/>
  <c r="EG189" i="2"/>
  <c r="EF190" i="2"/>
  <c r="EG191" i="2"/>
  <c r="EF192" i="2"/>
  <c r="EG193" i="2"/>
  <c r="EF194" i="2"/>
  <c r="EF188" i="2"/>
  <c r="EG187" i="2"/>
  <c r="EG184" i="2"/>
  <c r="EF183" i="2"/>
  <c r="EG182" i="2"/>
  <c r="EF180" i="2"/>
  <c r="EG179" i="2"/>
  <c r="EG174" i="2"/>
  <c r="EF175" i="2"/>
  <c r="EG176" i="2"/>
  <c r="EF177" i="2"/>
  <c r="EF173" i="2"/>
  <c r="EG172" i="2"/>
  <c r="EG170" i="2"/>
  <c r="EF169" i="2"/>
  <c r="EG168" i="2"/>
  <c r="EG166" i="2"/>
  <c r="EG130" i="2"/>
  <c r="EF129" i="2"/>
  <c r="EF126" i="2"/>
  <c r="EG125" i="2"/>
  <c r="EF123" i="2"/>
  <c r="EH124" i="2" s="1"/>
  <c r="EG122" i="2"/>
  <c r="EI124" i="2" s="1"/>
  <c r="EG115" i="2"/>
  <c r="EF116" i="2"/>
  <c r="EG117" i="2"/>
  <c r="EF118" i="2"/>
  <c r="EG119" i="2"/>
  <c r="EF120" i="2"/>
  <c r="EF114" i="2"/>
  <c r="EG113" i="2"/>
  <c r="EG111" i="2"/>
  <c r="EG70" i="2"/>
  <c r="EF71" i="2"/>
  <c r="EG72" i="2"/>
  <c r="EF73" i="2"/>
  <c r="EF69" i="2"/>
  <c r="EG68" i="2"/>
  <c r="EG60" i="2"/>
  <c r="EF61" i="2"/>
  <c r="EG62" i="2"/>
  <c r="EF63" i="2"/>
  <c r="EG64" i="2"/>
  <c r="EF65" i="2"/>
  <c r="EF59" i="2"/>
  <c r="EG58" i="2"/>
  <c r="EG53" i="2"/>
  <c r="EG20" i="2"/>
  <c r="EF21" i="2"/>
  <c r="EG22" i="2"/>
  <c r="EF23" i="2"/>
  <c r="EF19" i="2"/>
  <c r="EG18" i="2"/>
  <c r="EG13" i="2"/>
  <c r="EF14" i="2"/>
  <c r="EG15" i="2"/>
  <c r="EF16" i="2"/>
  <c r="EL52" i="2"/>
  <c r="EM51" i="2"/>
  <c r="EM48" i="2"/>
  <c r="EL47" i="2"/>
  <c r="EL39" i="2"/>
  <c r="EM40" i="2"/>
  <c r="EL41" i="2"/>
  <c r="EM42" i="2"/>
  <c r="EL43" i="2"/>
  <c r="EM38" i="2"/>
  <c r="EL37" i="2"/>
  <c r="EL31" i="2"/>
  <c r="EM32" i="2"/>
  <c r="EL33" i="2"/>
  <c r="EM34" i="2"/>
  <c r="EL35" i="2"/>
  <c r="EM30" i="2"/>
  <c r="EL29" i="2"/>
  <c r="EL6" i="2"/>
  <c r="EM5" i="2"/>
  <c r="EJ127" i="2"/>
  <c r="EJ131" i="2"/>
  <c r="EJ136" i="2"/>
  <c r="EJ152" i="2"/>
  <c r="EJ157" i="2"/>
  <c r="EJ160" i="2"/>
  <c r="EJ167" i="2"/>
  <c r="EJ178" i="2"/>
  <c r="EJ181" i="2"/>
  <c r="EJ185" i="2"/>
  <c r="EJ195" i="2"/>
  <c r="EJ200" i="2"/>
  <c r="EJ209" i="2"/>
  <c r="EJ214" i="2"/>
  <c r="EJ220" i="2"/>
  <c r="EJ224" i="2"/>
  <c r="EJ229" i="2"/>
  <c r="EJ249" i="2"/>
  <c r="EJ252" i="2"/>
  <c r="EJ265" i="2"/>
  <c r="EJ273" i="2"/>
  <c r="EJ276" i="2"/>
  <c r="EJ286" i="2"/>
  <c r="EJ289" i="2"/>
  <c r="EJ293" i="2"/>
  <c r="EJ297" i="2"/>
  <c r="EJ300" i="2"/>
  <c r="EJ303" i="2"/>
  <c r="EJ310" i="2"/>
  <c r="EJ320" i="2"/>
  <c r="EJ325" i="2"/>
  <c r="EJ328" i="2"/>
  <c r="EJ341" i="2"/>
  <c r="EJ346" i="2"/>
  <c r="EJ356" i="2"/>
  <c r="EJ362" i="2"/>
  <c r="EJ370" i="2"/>
  <c r="EJ377" i="2"/>
  <c r="EJ385" i="2"/>
  <c r="EJ398" i="2"/>
  <c r="EJ403" i="2"/>
  <c r="EF401" i="2"/>
  <c r="EG402" i="2"/>
  <c r="EG400" i="2"/>
  <c r="EF391" i="2"/>
  <c r="EG392" i="2"/>
  <c r="EF393" i="2"/>
  <c r="EG394" i="2"/>
  <c r="EF395" i="2"/>
  <c r="EG396" i="2"/>
  <c r="EF397" i="2"/>
  <c r="EG390" i="2"/>
  <c r="EF389" i="2"/>
  <c r="EF381" i="2"/>
  <c r="EG380" i="2"/>
  <c r="EF373" i="2"/>
  <c r="EG374" i="2"/>
  <c r="EF375" i="2"/>
  <c r="EG376" i="2"/>
  <c r="EG372" i="2"/>
  <c r="EF371" i="2"/>
  <c r="EF368" i="2"/>
  <c r="EG369" i="2"/>
  <c r="EG367" i="2"/>
  <c r="EF366" i="2"/>
  <c r="EF364" i="2"/>
  <c r="EG363" i="2"/>
  <c r="EG361" i="2"/>
  <c r="EF360" i="2"/>
  <c r="EF353" i="2"/>
  <c r="EG354" i="2"/>
  <c r="EF355" i="2"/>
  <c r="EG352" i="2"/>
  <c r="EF351" i="2"/>
  <c r="EF345" i="2"/>
  <c r="EG344" i="2"/>
  <c r="EF343" i="2"/>
  <c r="EF332" i="2"/>
  <c r="EG333" i="2"/>
  <c r="EF334" i="2"/>
  <c r="EG335" i="2"/>
  <c r="EF336" i="2"/>
  <c r="EG337" i="2"/>
  <c r="EF338" i="2"/>
  <c r="EG339" i="2"/>
  <c r="EF340" i="2"/>
  <c r="EG331" i="2"/>
  <c r="EF330" i="2"/>
  <c r="EG327" i="2"/>
  <c r="EF326" i="2"/>
  <c r="EF323" i="2"/>
  <c r="EG324" i="2"/>
  <c r="EG322" i="2"/>
  <c r="EF321" i="2"/>
  <c r="EF314" i="2"/>
  <c r="EG315" i="2"/>
  <c r="EF316" i="2"/>
  <c r="EG317" i="2"/>
  <c r="EF318" i="2"/>
  <c r="EG319" i="2"/>
  <c r="EG313" i="2"/>
  <c r="EF312" i="2"/>
  <c r="EF295" i="2"/>
  <c r="EG294" i="2"/>
  <c r="EF292" i="2"/>
  <c r="EG291" i="2"/>
  <c r="EF290" i="2"/>
  <c r="EG288" i="2"/>
  <c r="EF287" i="2"/>
  <c r="EF279" i="2"/>
  <c r="EG280" i="2"/>
  <c r="EF281" i="2"/>
  <c r="EG282" i="2"/>
  <c r="EF283" i="2"/>
  <c r="EG284" i="2"/>
  <c r="EF285" i="2"/>
  <c r="EG278" i="2"/>
  <c r="EF277" i="2"/>
  <c r="EG275" i="2"/>
  <c r="EF274" i="2"/>
  <c r="EF269" i="2"/>
  <c r="EG270" i="2"/>
  <c r="EF271" i="2"/>
  <c r="EG272" i="2"/>
  <c r="EG268" i="2"/>
  <c r="EF267" i="2"/>
  <c r="EF256" i="2"/>
  <c r="EG257" i="2"/>
  <c r="EF258" i="2"/>
  <c r="EG259" i="2"/>
  <c r="EF260" i="2"/>
  <c r="EG261" i="2"/>
  <c r="EF262" i="2"/>
  <c r="EG263" i="2"/>
  <c r="EF264" i="2"/>
  <c r="EG255" i="2"/>
  <c r="EF254" i="2"/>
  <c r="EF227" i="2"/>
  <c r="EG226" i="2"/>
  <c r="EG223" i="2"/>
  <c r="EF222" i="2"/>
  <c r="EF219" i="2"/>
  <c r="EG218" i="2"/>
  <c r="EF217" i="2"/>
  <c r="EF212" i="2"/>
  <c r="EG213" i="2"/>
  <c r="EG211" i="2"/>
  <c r="EF210" i="2"/>
  <c r="EH24" i="2" l="1"/>
  <c r="EI121" i="2"/>
  <c r="EI24" i="2"/>
  <c r="EH66" i="2"/>
  <c r="EJ66" i="2" s="1"/>
  <c r="EI74" i="2"/>
  <c r="EJ124" i="2"/>
  <c r="EH121" i="2"/>
  <c r="EH74" i="2"/>
  <c r="IN8" i="2"/>
  <c r="IO8" i="2"/>
  <c r="IP152" i="2"/>
  <c r="IP136" i="2"/>
  <c r="IP91" i="2"/>
  <c r="IP82" i="2"/>
  <c r="IP74" i="2"/>
  <c r="IP66" i="2"/>
  <c r="IP54" i="2"/>
  <c r="IP44" i="2"/>
  <c r="IP36" i="2"/>
  <c r="IP24" i="2"/>
  <c r="IP17" i="2"/>
  <c r="IP8" i="2"/>
  <c r="IP6" i="2"/>
  <c r="EF165" i="2"/>
  <c r="EG164" i="2"/>
  <c r="EG162" i="2"/>
  <c r="EF161" i="2"/>
  <c r="EG159" i="2"/>
  <c r="EF158" i="2"/>
  <c r="EF156" i="2"/>
  <c r="EG155" i="2"/>
  <c r="EF154" i="2"/>
  <c r="EF140" i="2"/>
  <c r="EG141" i="2"/>
  <c r="EF142" i="2"/>
  <c r="EG143" i="2"/>
  <c r="EF144" i="2"/>
  <c r="EG145" i="2"/>
  <c r="EF146" i="2"/>
  <c r="EG147" i="2"/>
  <c r="EF148" i="2"/>
  <c r="EG149" i="2"/>
  <c r="EF150" i="2"/>
  <c r="EG151" i="2"/>
  <c r="EG139" i="2"/>
  <c r="EF138" i="2"/>
  <c r="EF134" i="2"/>
  <c r="EG135" i="2"/>
  <c r="EG133" i="2"/>
  <c r="EF132" i="2"/>
  <c r="EF110" i="2"/>
  <c r="EH112" i="2" s="1"/>
  <c r="EG109" i="2"/>
  <c r="EG107" i="2"/>
  <c r="EF105" i="2"/>
  <c r="EG104" i="2"/>
  <c r="EI106" i="2" s="1"/>
  <c r="EF103" i="2"/>
  <c r="EF99" i="2"/>
  <c r="EG100" i="2"/>
  <c r="EF101" i="2"/>
  <c r="EG98" i="2"/>
  <c r="EF97" i="2"/>
  <c r="EF94" i="2"/>
  <c r="EG93" i="2"/>
  <c r="EI95" i="2" s="1"/>
  <c r="EF92" i="2"/>
  <c r="EF86" i="2"/>
  <c r="EG87" i="2"/>
  <c r="EF88" i="2"/>
  <c r="EG89" i="2"/>
  <c r="EG85" i="2"/>
  <c r="EF84" i="2"/>
  <c r="EF81" i="2"/>
  <c r="EG82" i="2"/>
  <c r="EF79" i="2"/>
  <c r="EG80" i="2"/>
  <c r="EG78" i="2"/>
  <c r="EF77" i="2"/>
  <c r="EF75" i="2"/>
  <c r="EF52" i="2"/>
  <c r="EG51" i="2"/>
  <c r="EG48" i="2"/>
  <c r="EF47" i="2"/>
  <c r="EF45" i="2"/>
  <c r="EF39" i="2"/>
  <c r="EG40" i="2"/>
  <c r="EF41" i="2"/>
  <c r="EG42" i="2"/>
  <c r="EF43" i="2"/>
  <c r="EG38" i="2"/>
  <c r="EF37" i="2"/>
  <c r="EF31" i="2"/>
  <c r="EG32" i="2"/>
  <c r="EF33" i="2"/>
  <c r="EG34" i="2"/>
  <c r="EF35" i="2"/>
  <c r="EG30" i="2"/>
  <c r="EF29" i="2"/>
  <c r="EF12" i="2"/>
  <c r="EH17" i="2" s="1"/>
  <c r="EG11" i="2"/>
  <c r="EI17" i="2" s="1"/>
  <c r="EG7" i="2"/>
  <c r="EI8" i="2" s="1"/>
  <c r="EF8" i="2"/>
  <c r="EH8" i="2" s="1"/>
  <c r="EF6" i="2"/>
  <c r="EH6" i="2" s="1"/>
  <c r="EG5" i="2"/>
  <c r="EI6" i="2" s="1"/>
  <c r="EJ74" i="2" l="1"/>
  <c r="EI112" i="2"/>
  <c r="EJ112" i="2" s="1"/>
  <c r="EJ121" i="2"/>
  <c r="EJ24" i="2"/>
  <c r="EI54" i="2"/>
  <c r="EI82" i="2"/>
  <c r="EJ17" i="2"/>
  <c r="EH91" i="2"/>
  <c r="EI91" i="2"/>
  <c r="EH102" i="2"/>
  <c r="EH82" i="2"/>
  <c r="EI102" i="2"/>
  <c r="EJ6" i="2"/>
  <c r="EH44" i="2"/>
  <c r="EI36" i="2"/>
  <c r="EJ8" i="2"/>
  <c r="EH54" i="2"/>
  <c r="EH36" i="2"/>
  <c r="EI44" i="2"/>
  <c r="EH95" i="2"/>
  <c r="EJ95" i="2" s="1"/>
  <c r="EH106" i="2"/>
  <c r="EJ106" i="2" s="1"/>
  <c r="BU392" i="2"/>
  <c r="BV392" i="2"/>
  <c r="BS393" i="2"/>
  <c r="BT393" i="2"/>
  <c r="BU394" i="2"/>
  <c r="BV394" i="2"/>
  <c r="BS395" i="2"/>
  <c r="BT395" i="2"/>
  <c r="BU396" i="2"/>
  <c r="BV396" i="2"/>
  <c r="BT391" i="2"/>
  <c r="BS391" i="2"/>
  <c r="BV390" i="2"/>
  <c r="BU390" i="2"/>
  <c r="BU374" i="2"/>
  <c r="BV374" i="2"/>
  <c r="BS375" i="2"/>
  <c r="BT375" i="2"/>
  <c r="BT373" i="2"/>
  <c r="BS373" i="2"/>
  <c r="BV372" i="2"/>
  <c r="BU372" i="2"/>
  <c r="BT368" i="2"/>
  <c r="BX370" i="2" s="1"/>
  <c r="BS368" i="2"/>
  <c r="BW370" i="2" s="1"/>
  <c r="BV367" i="2"/>
  <c r="BZ370" i="2" s="1"/>
  <c r="BU367" i="2"/>
  <c r="BY370" i="2" s="1"/>
  <c r="BU354" i="2"/>
  <c r="BV354" i="2"/>
  <c r="BT353" i="2"/>
  <c r="BX356" i="2" s="1"/>
  <c r="BS353" i="2"/>
  <c r="BW356" i="2" s="1"/>
  <c r="BV352" i="2"/>
  <c r="BU352" i="2"/>
  <c r="BV344" i="2"/>
  <c r="BZ346" i="2" s="1"/>
  <c r="BU344" i="2"/>
  <c r="BY346" i="2" s="1"/>
  <c r="BU339" i="2"/>
  <c r="BV339" i="2"/>
  <c r="BU333" i="2"/>
  <c r="BV333" i="2"/>
  <c r="BS334" i="2"/>
  <c r="BT334" i="2"/>
  <c r="BU335" i="2"/>
  <c r="BV335" i="2"/>
  <c r="BS336" i="2"/>
  <c r="BT336" i="2"/>
  <c r="BU337" i="2"/>
  <c r="BV337" i="2"/>
  <c r="BS338" i="2"/>
  <c r="BT338" i="2"/>
  <c r="BT332" i="2"/>
  <c r="BS332" i="2"/>
  <c r="BV331" i="2"/>
  <c r="BU331" i="2"/>
  <c r="BT323" i="2"/>
  <c r="BX325" i="2" s="1"/>
  <c r="BS323" i="2"/>
  <c r="BW325" i="2" s="1"/>
  <c r="BV322" i="2"/>
  <c r="BZ325" i="2" s="1"/>
  <c r="BU322" i="2"/>
  <c r="BY325" i="2" s="1"/>
  <c r="BS318" i="2"/>
  <c r="BU315" i="2"/>
  <c r="BV315" i="2"/>
  <c r="BS316" i="2"/>
  <c r="BT316" i="2"/>
  <c r="BU317" i="2"/>
  <c r="BV317" i="2"/>
  <c r="BT318" i="2"/>
  <c r="BT314" i="2"/>
  <c r="BS314" i="2"/>
  <c r="BV313" i="2"/>
  <c r="BU313" i="2"/>
  <c r="BV291" i="2"/>
  <c r="BZ293" i="2" s="1"/>
  <c r="BU291" i="2"/>
  <c r="BY293" i="2" s="1"/>
  <c r="BU280" i="2"/>
  <c r="BV280" i="2"/>
  <c r="BS281" i="2"/>
  <c r="BT281" i="2"/>
  <c r="BU282" i="2"/>
  <c r="BV282" i="2"/>
  <c r="BS283" i="2"/>
  <c r="BT283" i="2"/>
  <c r="BU284" i="2"/>
  <c r="BV284" i="2"/>
  <c r="BT279" i="2"/>
  <c r="BS279" i="2"/>
  <c r="BV278" i="2"/>
  <c r="BU278" i="2"/>
  <c r="BU270" i="2"/>
  <c r="BV270" i="2"/>
  <c r="BS271" i="2"/>
  <c r="BT271" i="2"/>
  <c r="BT269" i="2"/>
  <c r="BS269" i="2"/>
  <c r="BV268" i="2"/>
  <c r="BU268" i="2"/>
  <c r="BU257" i="2"/>
  <c r="BV257" i="2"/>
  <c r="BS258" i="2"/>
  <c r="BT258" i="2"/>
  <c r="BU259" i="2"/>
  <c r="BV259" i="2"/>
  <c r="BS260" i="2"/>
  <c r="BT260" i="2"/>
  <c r="BU261" i="2"/>
  <c r="BV261" i="2"/>
  <c r="BS262" i="2"/>
  <c r="BT262" i="2"/>
  <c r="BU263" i="2"/>
  <c r="BV263" i="2"/>
  <c r="BT256" i="2"/>
  <c r="BS256" i="2"/>
  <c r="BV255" i="2"/>
  <c r="BU255" i="2"/>
  <c r="BV218" i="2"/>
  <c r="BZ220" i="2" s="1"/>
  <c r="BU218" i="2"/>
  <c r="BY220" i="2" s="1"/>
  <c r="BT212" i="2"/>
  <c r="BX214" i="2" s="1"/>
  <c r="BS212" i="2"/>
  <c r="BW214" i="2" s="1"/>
  <c r="BV211" i="2"/>
  <c r="BZ214" i="2" s="1"/>
  <c r="BU211" i="2"/>
  <c r="BY214" i="2" s="1"/>
  <c r="BV155" i="2"/>
  <c r="BZ157" i="2" s="1"/>
  <c r="BU155" i="2"/>
  <c r="BY157" i="2" s="1"/>
  <c r="BU141" i="2"/>
  <c r="BV141" i="2"/>
  <c r="BS142" i="2"/>
  <c r="BT142" i="2"/>
  <c r="BU143" i="2"/>
  <c r="BV143" i="2"/>
  <c r="BS144" i="2"/>
  <c r="BT144" i="2"/>
  <c r="BU145" i="2"/>
  <c r="BV145" i="2"/>
  <c r="BS146" i="2"/>
  <c r="BT146" i="2"/>
  <c r="BU147" i="2"/>
  <c r="BV147" i="2"/>
  <c r="BS148" i="2"/>
  <c r="BT148" i="2"/>
  <c r="BU149" i="2"/>
  <c r="BV149" i="2"/>
  <c r="BS150" i="2"/>
  <c r="BT150" i="2"/>
  <c r="BT140" i="2"/>
  <c r="BS140" i="2"/>
  <c r="BV139" i="2"/>
  <c r="BU139" i="2"/>
  <c r="BT134" i="2"/>
  <c r="BX136" i="2" s="1"/>
  <c r="BS134" i="2"/>
  <c r="BW136" i="2" s="1"/>
  <c r="BV133" i="2"/>
  <c r="BZ136" i="2" s="1"/>
  <c r="BU133" i="2"/>
  <c r="BY136" i="2" s="1"/>
  <c r="BV104" i="2"/>
  <c r="BZ106" i="2" s="1"/>
  <c r="BU104" i="2"/>
  <c r="BY106" i="2" s="1"/>
  <c r="BU100" i="2"/>
  <c r="BV100" i="2"/>
  <c r="BT99" i="2"/>
  <c r="BX102" i="2" s="1"/>
  <c r="BS99" i="2"/>
  <c r="BW102" i="2" s="1"/>
  <c r="BV98" i="2"/>
  <c r="BU98" i="2"/>
  <c r="BV93" i="2"/>
  <c r="BZ95" i="2" s="1"/>
  <c r="BU93" i="2"/>
  <c r="BY95" i="2" s="1"/>
  <c r="BU87" i="2"/>
  <c r="BV87" i="2"/>
  <c r="BS88" i="2"/>
  <c r="BT88" i="2"/>
  <c r="BU89" i="2"/>
  <c r="BV89" i="2"/>
  <c r="BT86" i="2"/>
  <c r="BS86" i="2"/>
  <c r="BV85" i="2"/>
  <c r="BU85" i="2"/>
  <c r="BU80" i="2"/>
  <c r="BT79" i="2"/>
  <c r="BX82" i="2" s="1"/>
  <c r="BS79" i="2"/>
  <c r="BW82" i="2" s="1"/>
  <c r="BV78" i="2"/>
  <c r="BZ82" i="2" s="1"/>
  <c r="BU78" i="2"/>
  <c r="BT52" i="2"/>
  <c r="BX54" i="2" s="1"/>
  <c r="BS52" i="2"/>
  <c r="BW54" i="2" s="1"/>
  <c r="BU40" i="2"/>
  <c r="BV40" i="2"/>
  <c r="BS41" i="2"/>
  <c r="BT41" i="2"/>
  <c r="BU42" i="2"/>
  <c r="BV42" i="2"/>
  <c r="BT39" i="2"/>
  <c r="BS39" i="2"/>
  <c r="BV38" i="2"/>
  <c r="BU38" i="2"/>
  <c r="BV32" i="2"/>
  <c r="BT33" i="2"/>
  <c r="BV34" i="2"/>
  <c r="BT31" i="2"/>
  <c r="BV30" i="2"/>
  <c r="BU30" i="2"/>
  <c r="BY36" i="2" s="1"/>
  <c r="BT401" i="2"/>
  <c r="BX403" i="2" s="1"/>
  <c r="BS401" i="2"/>
  <c r="BW403" i="2" s="1"/>
  <c r="BS383" i="2"/>
  <c r="BT383" i="2"/>
  <c r="BV382" i="2"/>
  <c r="BZ385" i="2" s="1"/>
  <c r="BU382" i="2"/>
  <c r="BY385" i="2" s="1"/>
  <c r="BT381" i="2"/>
  <c r="BS381" i="2"/>
  <c r="BT308" i="2"/>
  <c r="BX310" i="2" s="1"/>
  <c r="BS308" i="2"/>
  <c r="BW310" i="2" s="1"/>
  <c r="BT295" i="2"/>
  <c r="BX297" i="2" s="1"/>
  <c r="BS295" i="2"/>
  <c r="BW297" i="2" s="1"/>
  <c r="BS246" i="2"/>
  <c r="BT246" i="2"/>
  <c r="BU247" i="2"/>
  <c r="BV247" i="2"/>
  <c r="BV245" i="2"/>
  <c r="BU245" i="2"/>
  <c r="BT244" i="2"/>
  <c r="BS244" i="2"/>
  <c r="BS236" i="2"/>
  <c r="BT236" i="2"/>
  <c r="BU237" i="2"/>
  <c r="BV237" i="2"/>
  <c r="BS238" i="2"/>
  <c r="BT238" i="2"/>
  <c r="BU239" i="2"/>
  <c r="BV239" i="2"/>
  <c r="BV235" i="2"/>
  <c r="BU235" i="2"/>
  <c r="BT234" i="2"/>
  <c r="BS234" i="2"/>
  <c r="BT227" i="2"/>
  <c r="BX229" i="2" s="1"/>
  <c r="BS227" i="2"/>
  <c r="BW229" i="2" s="1"/>
  <c r="BS204" i="2"/>
  <c r="BT204" i="2"/>
  <c r="BU205" i="2"/>
  <c r="BV205" i="2"/>
  <c r="BS206" i="2"/>
  <c r="BT206" i="2"/>
  <c r="BU207" i="2"/>
  <c r="BV207" i="2"/>
  <c r="BV203" i="2"/>
  <c r="BU203" i="2"/>
  <c r="BT202" i="2"/>
  <c r="BS202" i="2"/>
  <c r="BT198" i="2"/>
  <c r="BX200" i="2" s="1"/>
  <c r="BS198" i="2"/>
  <c r="BW200" i="2" s="1"/>
  <c r="BS190" i="2"/>
  <c r="BT190" i="2"/>
  <c r="BU191" i="2"/>
  <c r="BV191" i="2"/>
  <c r="BS192" i="2"/>
  <c r="BT192" i="2"/>
  <c r="BU193" i="2"/>
  <c r="BV193" i="2"/>
  <c r="BV189" i="2"/>
  <c r="BU189" i="2"/>
  <c r="BT188" i="2"/>
  <c r="BS188" i="2"/>
  <c r="BV184" i="2"/>
  <c r="BZ185" i="2" s="1"/>
  <c r="BU184" i="2"/>
  <c r="BY185" i="2" s="1"/>
  <c r="BT183" i="2"/>
  <c r="BX185" i="2" s="1"/>
  <c r="BS183" i="2"/>
  <c r="BW185" i="2" s="1"/>
  <c r="BS176" i="2"/>
  <c r="BT176" i="2"/>
  <c r="BV175" i="2"/>
  <c r="BZ178" i="2" s="1"/>
  <c r="BU175" i="2"/>
  <c r="BY178" i="2" s="1"/>
  <c r="BT174" i="2"/>
  <c r="BS174" i="2"/>
  <c r="BT169" i="2"/>
  <c r="BX171" i="2" s="1"/>
  <c r="BS169" i="2"/>
  <c r="BW171" i="2" s="1"/>
  <c r="BT165" i="2"/>
  <c r="BX167" i="2" s="1"/>
  <c r="BS165" i="2"/>
  <c r="BW167" i="2" s="1"/>
  <c r="BS116" i="2"/>
  <c r="BT116" i="2"/>
  <c r="BU117" i="2"/>
  <c r="BV117" i="2"/>
  <c r="BS118" i="2"/>
  <c r="BT118" i="2"/>
  <c r="BU119" i="2"/>
  <c r="BV119" i="2"/>
  <c r="BV115" i="2"/>
  <c r="BU115" i="2"/>
  <c r="BT114" i="2"/>
  <c r="BS114" i="2"/>
  <c r="BT110" i="2"/>
  <c r="BX112" i="2" s="1"/>
  <c r="BS110" i="2"/>
  <c r="BW112" i="2" s="1"/>
  <c r="BS71" i="2"/>
  <c r="BT71" i="2"/>
  <c r="BU72" i="2"/>
  <c r="BV72" i="2"/>
  <c r="BV70" i="2"/>
  <c r="BU70" i="2"/>
  <c r="BT69" i="2"/>
  <c r="BS69" i="2"/>
  <c r="BS63" i="2"/>
  <c r="BT63" i="2"/>
  <c r="BU64" i="2"/>
  <c r="BV64" i="2"/>
  <c r="BS61" i="2"/>
  <c r="BW66" i="2" s="1"/>
  <c r="BT61" i="2"/>
  <c r="BU62" i="2"/>
  <c r="BV62" i="2"/>
  <c r="BV60" i="2"/>
  <c r="BU60" i="2"/>
  <c r="BT59" i="2"/>
  <c r="BS59" i="2"/>
  <c r="BS21" i="2"/>
  <c r="BT21" i="2"/>
  <c r="BX24" i="2" s="1"/>
  <c r="BU22" i="2"/>
  <c r="BV22" i="2"/>
  <c r="BV20" i="2"/>
  <c r="BU20" i="2"/>
  <c r="BS19" i="2"/>
  <c r="BV15" i="2"/>
  <c r="BU15" i="2"/>
  <c r="BY17" i="2" s="1"/>
  <c r="BV13" i="2"/>
  <c r="BT14" i="2"/>
  <c r="BX17" i="2" s="1"/>
  <c r="BS14" i="2"/>
  <c r="BW17" i="2" s="1"/>
  <c r="AI302" i="2"/>
  <c r="AH302" i="2"/>
  <c r="AI301" i="2"/>
  <c r="AH301" i="2"/>
  <c r="AI28" i="2"/>
  <c r="AH28" i="2"/>
  <c r="AI27" i="2"/>
  <c r="AH27" i="2"/>
  <c r="AI56" i="2"/>
  <c r="AH56" i="2"/>
  <c r="AI55" i="2"/>
  <c r="AH55" i="2"/>
  <c r="BZ74" i="2" l="1"/>
  <c r="BX121" i="2"/>
  <c r="BW320" i="2"/>
  <c r="BX195" i="2"/>
  <c r="BY356" i="2"/>
  <c r="BZ121" i="2"/>
  <c r="BZ209" i="2"/>
  <c r="BX249" i="2"/>
  <c r="BY24" i="2"/>
  <c r="BY249" i="2"/>
  <c r="BZ356" i="2"/>
  <c r="BZ24" i="2"/>
  <c r="BX178" i="2"/>
  <c r="BX209" i="2"/>
  <c r="BZ241" i="2"/>
  <c r="BY102" i="2"/>
  <c r="BW273" i="2"/>
  <c r="BW286" i="2"/>
  <c r="BW341" i="2"/>
  <c r="BZ102" i="2"/>
  <c r="BX273" i="2"/>
  <c r="BX320" i="2"/>
  <c r="BX341" i="2"/>
  <c r="BZ249" i="2"/>
  <c r="BW178" i="2"/>
  <c r="BZ273" i="2"/>
  <c r="BW195" i="2"/>
  <c r="BX286" i="2"/>
  <c r="BY66" i="2"/>
  <c r="BZ17" i="2"/>
  <c r="BX66" i="2"/>
  <c r="BY74" i="2"/>
  <c r="BW121" i="2"/>
  <c r="BW209" i="2"/>
  <c r="BY241" i="2"/>
  <c r="BX36" i="2"/>
  <c r="BY82" i="2"/>
  <c r="BX91" i="2"/>
  <c r="BX152" i="2"/>
  <c r="BX265" i="2"/>
  <c r="BZ286" i="2"/>
  <c r="BZ320" i="2"/>
  <c r="BZ341" i="2"/>
  <c r="BX377" i="2"/>
  <c r="BX398" i="2"/>
  <c r="BW249" i="2"/>
  <c r="BY44" i="2"/>
  <c r="BZ44" i="2"/>
  <c r="BY91" i="2"/>
  <c r="BY152" i="2"/>
  <c r="BY265" i="2"/>
  <c r="BY377" i="2"/>
  <c r="BY398" i="2"/>
  <c r="BW74" i="2"/>
  <c r="BW241" i="2"/>
  <c r="BW385" i="2"/>
  <c r="BW44" i="2"/>
  <c r="BZ91" i="2"/>
  <c r="BZ152" i="2"/>
  <c r="BZ265" i="2"/>
  <c r="BZ377" i="2"/>
  <c r="BZ398" i="2"/>
  <c r="BY121" i="2"/>
  <c r="BY209" i="2"/>
  <c r="BW24" i="2"/>
  <c r="BY195" i="2"/>
  <c r="BZ66" i="2"/>
  <c r="BZ195" i="2"/>
  <c r="BX74" i="2"/>
  <c r="BX241" i="2"/>
  <c r="BX385" i="2"/>
  <c r="BZ36" i="2"/>
  <c r="BX44" i="2"/>
  <c r="BW91" i="2"/>
  <c r="BW152" i="2"/>
  <c r="BW265" i="2"/>
  <c r="BY273" i="2"/>
  <c r="BY286" i="2"/>
  <c r="BY320" i="2"/>
  <c r="BY341" i="2"/>
  <c r="BW377" i="2"/>
  <c r="BW398" i="2"/>
  <c r="EJ82" i="2"/>
  <c r="EJ54" i="2"/>
  <c r="EJ44" i="2"/>
  <c r="EJ91" i="2"/>
  <c r="EJ36" i="2"/>
  <c r="EJ102" i="2"/>
  <c r="AL55" i="2"/>
  <c r="AL56" i="2" s="1"/>
  <c r="AL301" i="2"/>
  <c r="AL302" i="2" s="1"/>
  <c r="AL27" i="2"/>
  <c r="AL28" i="2" s="1"/>
  <c r="AI401" i="2"/>
  <c r="AH401" i="2"/>
  <c r="AI400" i="2"/>
  <c r="AH400" i="2"/>
  <c r="AI390" i="2"/>
  <c r="AH390" i="2"/>
  <c r="AI389" i="2"/>
  <c r="AH389" i="2"/>
  <c r="AI387" i="2"/>
  <c r="AH387" i="2"/>
  <c r="AI386" i="2"/>
  <c r="AH386" i="2"/>
  <c r="AI381" i="2"/>
  <c r="AH381" i="2"/>
  <c r="AI380" i="2"/>
  <c r="AH380" i="2"/>
  <c r="AI372" i="2"/>
  <c r="AH372" i="2"/>
  <c r="AI371" i="2"/>
  <c r="AH371" i="2"/>
  <c r="AI367" i="2"/>
  <c r="AH367" i="2"/>
  <c r="AI366" i="2"/>
  <c r="AH366" i="2"/>
  <c r="AI361" i="2"/>
  <c r="AH361" i="2"/>
  <c r="AI360" i="2"/>
  <c r="AH360" i="2"/>
  <c r="AI358" i="2"/>
  <c r="AH358" i="2"/>
  <c r="AI357" i="2"/>
  <c r="AH357" i="2"/>
  <c r="AI352" i="2"/>
  <c r="AH352" i="2"/>
  <c r="AI351" i="2"/>
  <c r="AH351" i="2"/>
  <c r="AI350" i="2"/>
  <c r="AH350" i="2"/>
  <c r="AI349" i="2"/>
  <c r="AH349" i="2"/>
  <c r="AI348" i="2"/>
  <c r="AH348" i="2"/>
  <c r="AI347" i="2"/>
  <c r="AH347" i="2"/>
  <c r="AI344" i="2"/>
  <c r="AH344" i="2"/>
  <c r="AI343" i="2"/>
  <c r="AH343" i="2"/>
  <c r="AI331" i="2"/>
  <c r="AH331" i="2"/>
  <c r="AI330" i="2"/>
  <c r="AH330" i="2"/>
  <c r="AI327" i="2"/>
  <c r="AH327" i="2"/>
  <c r="AI326" i="2"/>
  <c r="AH326" i="2"/>
  <c r="AI322" i="2"/>
  <c r="AH322" i="2"/>
  <c r="AI321" i="2"/>
  <c r="AH321" i="2"/>
  <c r="AI313" i="2"/>
  <c r="AH313" i="2"/>
  <c r="AI312" i="2"/>
  <c r="AH312" i="2"/>
  <c r="AI308" i="2"/>
  <c r="AH308" i="2"/>
  <c r="AI307" i="2"/>
  <c r="AH307" i="2"/>
  <c r="AI305" i="2"/>
  <c r="AH305" i="2"/>
  <c r="AI304" i="2"/>
  <c r="AH304" i="2"/>
  <c r="AI299" i="2"/>
  <c r="AH299" i="2"/>
  <c r="AI298" i="2"/>
  <c r="AH298" i="2"/>
  <c r="AI295" i="2"/>
  <c r="AH295" i="2"/>
  <c r="AI294" i="2"/>
  <c r="AH294" i="2"/>
  <c r="AI291" i="2"/>
  <c r="AH291" i="2"/>
  <c r="AI290" i="2"/>
  <c r="AH290" i="2"/>
  <c r="AI288" i="2"/>
  <c r="AH288" i="2"/>
  <c r="AI287" i="2"/>
  <c r="AH287" i="2"/>
  <c r="AI278" i="2"/>
  <c r="AH278" i="2"/>
  <c r="AI277" i="2"/>
  <c r="AH277" i="2"/>
  <c r="AI275" i="2"/>
  <c r="AH275" i="2"/>
  <c r="AI274" i="2"/>
  <c r="AH274" i="2"/>
  <c r="AI268" i="2"/>
  <c r="AH268" i="2"/>
  <c r="AI267" i="2"/>
  <c r="AH267" i="2"/>
  <c r="AI255" i="2"/>
  <c r="AH255" i="2"/>
  <c r="AI254" i="2"/>
  <c r="AH254" i="2"/>
  <c r="AI251" i="2"/>
  <c r="AH251" i="2"/>
  <c r="AI250" i="2"/>
  <c r="AH250" i="2"/>
  <c r="AI244" i="2"/>
  <c r="AH244" i="2"/>
  <c r="AI243" i="2"/>
  <c r="AH243" i="2"/>
  <c r="AI234" i="2"/>
  <c r="AH234" i="2"/>
  <c r="AI233" i="2"/>
  <c r="AH233" i="2"/>
  <c r="AI231" i="2"/>
  <c r="AH231" i="2"/>
  <c r="AI230" i="2"/>
  <c r="AH230" i="2"/>
  <c r="AI227" i="2"/>
  <c r="AH227" i="2"/>
  <c r="AI226" i="2"/>
  <c r="AH226" i="2"/>
  <c r="AI223" i="2"/>
  <c r="AH223" i="2"/>
  <c r="AI222" i="2"/>
  <c r="AH222" i="2"/>
  <c r="AI218" i="2"/>
  <c r="AH218" i="2"/>
  <c r="AI217" i="2"/>
  <c r="AH217" i="2"/>
  <c r="AI216" i="2"/>
  <c r="AH216" i="2"/>
  <c r="AI215" i="2"/>
  <c r="AH215" i="2"/>
  <c r="AI211" i="2"/>
  <c r="AH211" i="2"/>
  <c r="AI210" i="2"/>
  <c r="AH210" i="2"/>
  <c r="AI202" i="2"/>
  <c r="AH202" i="2"/>
  <c r="AI201" i="2"/>
  <c r="AH201" i="2"/>
  <c r="AI198" i="2"/>
  <c r="AH198" i="2"/>
  <c r="AI197" i="2"/>
  <c r="AH197" i="2"/>
  <c r="AI188" i="2"/>
  <c r="AH188" i="2"/>
  <c r="AI187" i="2"/>
  <c r="AH187" i="2"/>
  <c r="AI183" i="2"/>
  <c r="AH183" i="2"/>
  <c r="AI182" i="2"/>
  <c r="AH182" i="2"/>
  <c r="AI180" i="2"/>
  <c r="AH180" i="2"/>
  <c r="AI179" i="2"/>
  <c r="AH179" i="2"/>
  <c r="AI174" i="2"/>
  <c r="AH174" i="2"/>
  <c r="AI173" i="2"/>
  <c r="AH173" i="2"/>
  <c r="AI169" i="2"/>
  <c r="AH169" i="2"/>
  <c r="AI168" i="2"/>
  <c r="AH168" i="2"/>
  <c r="AI165" i="2"/>
  <c r="AH165" i="2"/>
  <c r="AI164" i="2"/>
  <c r="AH164" i="2"/>
  <c r="AI162" i="2"/>
  <c r="AH162" i="2"/>
  <c r="AI161" i="2"/>
  <c r="AH161" i="2"/>
  <c r="AI159" i="2"/>
  <c r="AH159" i="2"/>
  <c r="AI158" i="2"/>
  <c r="AH158" i="2"/>
  <c r="AI155" i="2"/>
  <c r="AH155" i="2"/>
  <c r="AI154" i="2"/>
  <c r="AH154" i="2"/>
  <c r="AI139" i="2"/>
  <c r="AH139" i="2"/>
  <c r="AI138" i="2"/>
  <c r="AH138" i="2"/>
  <c r="AI133" i="2"/>
  <c r="AH133" i="2"/>
  <c r="AI132" i="2"/>
  <c r="AH132" i="2"/>
  <c r="AI130" i="2"/>
  <c r="AH130" i="2"/>
  <c r="AI129" i="2"/>
  <c r="AH129" i="2"/>
  <c r="AI126" i="2"/>
  <c r="AH126" i="2"/>
  <c r="AI125" i="2"/>
  <c r="AH125" i="2"/>
  <c r="AI123" i="2"/>
  <c r="AH123" i="2"/>
  <c r="AI122" i="2"/>
  <c r="AH122" i="2"/>
  <c r="AI114" i="2"/>
  <c r="AH114" i="2"/>
  <c r="AI113" i="2"/>
  <c r="AH113" i="2"/>
  <c r="AI110" i="2"/>
  <c r="AH110" i="2"/>
  <c r="AI109" i="2"/>
  <c r="AH109" i="2"/>
  <c r="AI108" i="2"/>
  <c r="AH108" i="2"/>
  <c r="AI107" i="2"/>
  <c r="AH107" i="2"/>
  <c r="AI104" i="2"/>
  <c r="AH104" i="2"/>
  <c r="AI103" i="2"/>
  <c r="AH103" i="2"/>
  <c r="AI98" i="2"/>
  <c r="AH98" i="2"/>
  <c r="AI97" i="2"/>
  <c r="AH97" i="2"/>
  <c r="AI93" i="2"/>
  <c r="AH93" i="2"/>
  <c r="AI92" i="2"/>
  <c r="AH92" i="2"/>
  <c r="AI85" i="2"/>
  <c r="AH85" i="2"/>
  <c r="AI84" i="2"/>
  <c r="AH84" i="2"/>
  <c r="AI78" i="2"/>
  <c r="AH78" i="2"/>
  <c r="AI77" i="2"/>
  <c r="AH77" i="2"/>
  <c r="AI76" i="2"/>
  <c r="AH76" i="2"/>
  <c r="AI75" i="2"/>
  <c r="AH75" i="2"/>
  <c r="AI69" i="2"/>
  <c r="AH69" i="2"/>
  <c r="AI68" i="2"/>
  <c r="AH68" i="2"/>
  <c r="AI59" i="2"/>
  <c r="AH59" i="2"/>
  <c r="AI58" i="2"/>
  <c r="AH58" i="2"/>
  <c r="AI52" i="2"/>
  <c r="AH52" i="2"/>
  <c r="AI51" i="2"/>
  <c r="AH51" i="2"/>
  <c r="AI48" i="2"/>
  <c r="AH48" i="2"/>
  <c r="AI47" i="2"/>
  <c r="AH47" i="2"/>
  <c r="AI46" i="2"/>
  <c r="AH46" i="2"/>
  <c r="AI45" i="2"/>
  <c r="AH45" i="2"/>
  <c r="AI38" i="2"/>
  <c r="AH38" i="2"/>
  <c r="AI37" i="2"/>
  <c r="AH37" i="2"/>
  <c r="AI30" i="2"/>
  <c r="AH30" i="2"/>
  <c r="AI29" i="2"/>
  <c r="AH29" i="2"/>
  <c r="AI26" i="2"/>
  <c r="AH26" i="2"/>
  <c r="AI25" i="2"/>
  <c r="AH25" i="2"/>
  <c r="AI19" i="2"/>
  <c r="AI18" i="2"/>
  <c r="AH18" i="2"/>
  <c r="AL243" i="2" l="1"/>
  <c r="AL244" i="2" s="1"/>
  <c r="AL250" i="2"/>
  <c r="AL251" i="2" s="1"/>
  <c r="AL254" i="2"/>
  <c r="AL255" i="2" s="1"/>
  <c r="AL274" i="2"/>
  <c r="AL275" i="2" s="1"/>
  <c r="AL277" i="2"/>
  <c r="AL278" i="2" s="1"/>
  <c r="AL290" i="2"/>
  <c r="AL291" i="2" s="1"/>
  <c r="AL294" i="2"/>
  <c r="AL295" i="2" s="1"/>
  <c r="AL298" i="2"/>
  <c r="AL299" i="2" s="1"/>
  <c r="AL307" i="2"/>
  <c r="AL308" i="2" s="1"/>
  <c r="AL321" i="2"/>
  <c r="AL322" i="2" s="1"/>
  <c r="AL326" i="2"/>
  <c r="AL327" i="2" s="1"/>
  <c r="AL18" i="2"/>
  <c r="AL19" i="2" s="1"/>
  <c r="AL330" i="2"/>
  <c r="AL331" i="2" s="1"/>
  <c r="AL343" i="2"/>
  <c r="AL344" i="2" s="1"/>
  <c r="AL347" i="2"/>
  <c r="AL348" i="2" s="1"/>
  <c r="AL351" i="2"/>
  <c r="AL352" i="2" s="1"/>
  <c r="AL366" i="2"/>
  <c r="AL367" i="2" s="1"/>
  <c r="AL380" i="2"/>
  <c r="AL381" i="2" s="1"/>
  <c r="AL389" i="2"/>
  <c r="AL390" i="2" s="1"/>
  <c r="AL349" i="2"/>
  <c r="AL350" i="2" s="1"/>
  <c r="AL357" i="2"/>
  <c r="AL358" i="2" s="1"/>
  <c r="AL29" i="2"/>
  <c r="AL30" i="2" s="1"/>
  <c r="AL45" i="2"/>
  <c r="AL46" i="2" s="1"/>
  <c r="AL51" i="2"/>
  <c r="AL52" i="2" s="1"/>
  <c r="AL68" i="2"/>
  <c r="AL69" i="2" s="1"/>
  <c r="AL122" i="2"/>
  <c r="AL123" i="2" s="1"/>
  <c r="AL138" i="2"/>
  <c r="AL139" i="2" s="1"/>
  <c r="AL173" i="2"/>
  <c r="AL174" i="2" s="1"/>
  <c r="AL182" i="2"/>
  <c r="AL183" i="2" s="1"/>
  <c r="AL210" i="2"/>
  <c r="AL211" i="2" s="1"/>
  <c r="AL217" i="2"/>
  <c r="AL218" i="2" s="1"/>
  <c r="AL226" i="2"/>
  <c r="AL227" i="2" s="1"/>
  <c r="AL233" i="2"/>
  <c r="AL234" i="2" s="1"/>
  <c r="AL77" i="2"/>
  <c r="AL78" i="2" s="1"/>
  <c r="AL103" i="2"/>
  <c r="AL104" i="2" s="1"/>
  <c r="AL109" i="2"/>
  <c r="AL110" i="2" s="1"/>
  <c r="AL129" i="2"/>
  <c r="AL130" i="2" s="1"/>
  <c r="AL158" i="2"/>
  <c r="AL159" i="2" s="1"/>
  <c r="AL164" i="2"/>
  <c r="AL165" i="2" s="1"/>
  <c r="AL197" i="2"/>
  <c r="AL198" i="2" s="1"/>
  <c r="AL267" i="2"/>
  <c r="AL268" i="2" s="1"/>
  <c r="AL360" i="2"/>
  <c r="AL361" i="2" s="1"/>
  <c r="AL371" i="2"/>
  <c r="AL372" i="2" s="1"/>
  <c r="AL386" i="2"/>
  <c r="AL387" i="2" s="1"/>
  <c r="AL400" i="2"/>
  <c r="AL401" i="2" s="1"/>
  <c r="AL37" i="2"/>
  <c r="AL38" i="2" s="1"/>
  <c r="AL58" i="2"/>
  <c r="AL59" i="2" s="1"/>
  <c r="AL84" i="2"/>
  <c r="AL85" i="2" s="1"/>
  <c r="AL132" i="2"/>
  <c r="AL133" i="2" s="1"/>
  <c r="AL179" i="2"/>
  <c r="AL180" i="2" s="1"/>
  <c r="AL201" i="2"/>
  <c r="AL202" i="2" s="1"/>
  <c r="AL25" i="2"/>
  <c r="AL26" i="2" s="1"/>
  <c r="AL47" i="2"/>
  <c r="AL48" i="2" s="1"/>
  <c r="AL75" i="2"/>
  <c r="AL76" i="2" s="1"/>
  <c r="AL97" i="2"/>
  <c r="AL98" i="2" s="1"/>
  <c r="AL107" i="2"/>
  <c r="AL108" i="2" s="1"/>
  <c r="AL113" i="2"/>
  <c r="AL114" i="2" s="1"/>
  <c r="AL125" i="2"/>
  <c r="AL126" i="2" s="1"/>
  <c r="AL154" i="2"/>
  <c r="AL155" i="2" s="1"/>
  <c r="AL161" i="2"/>
  <c r="AL162" i="2" s="1"/>
  <c r="AL168" i="2"/>
  <c r="AL169" i="2" s="1"/>
  <c r="AL187" i="2"/>
  <c r="AL188" i="2" s="1"/>
  <c r="AL215" i="2"/>
  <c r="AL216" i="2" s="1"/>
  <c r="AL222" i="2"/>
  <c r="AL223" i="2" s="1"/>
  <c r="AL230" i="2"/>
  <c r="AL231" i="2" s="1"/>
  <c r="AL287" i="2"/>
  <c r="AL288" i="2" s="1"/>
  <c r="AL304" i="2"/>
  <c r="AL305" i="2" s="1"/>
  <c r="AL312" i="2"/>
  <c r="AL313" i="2" s="1"/>
  <c r="AL92" i="2"/>
  <c r="AL93" i="2" s="1"/>
  <c r="AI12" i="2"/>
  <c r="AH12" i="2"/>
  <c r="AI11" i="2"/>
  <c r="AH11" i="2"/>
  <c r="AH7" i="2"/>
  <c r="AI7" i="2"/>
  <c r="AH8" i="2"/>
  <c r="AI8" i="2"/>
  <c r="AI6" i="2"/>
  <c r="AI5" i="2"/>
  <c r="AH6" i="2"/>
  <c r="AH5" i="2"/>
  <c r="AL5" i="2" l="1"/>
  <c r="AL6" i="2" s="1"/>
  <c r="AL11" i="2"/>
  <c r="AL12" i="2" s="1"/>
  <c r="AL7" i="2"/>
  <c r="AL8" i="2" s="1"/>
  <c r="E403" i="2"/>
  <c r="E398" i="2"/>
  <c r="E385" i="2"/>
  <c r="E377" i="2"/>
  <c r="E370" i="2"/>
  <c r="E356" i="2"/>
  <c r="E346" i="2"/>
  <c r="E341" i="2"/>
  <c r="E325" i="2"/>
  <c r="E320" i="2"/>
  <c r="E310" i="2"/>
  <c r="E297" i="2"/>
  <c r="E293" i="2"/>
  <c r="E286" i="2"/>
  <c r="E273" i="2"/>
  <c r="E265" i="2"/>
  <c r="E249" i="2"/>
  <c r="E241" i="2"/>
  <c r="D231" i="2"/>
  <c r="E229" i="2"/>
  <c r="E220" i="2"/>
  <c r="E214" i="2"/>
  <c r="E209" i="2"/>
  <c r="E200" i="2"/>
  <c r="E195" i="2"/>
  <c r="E185" i="2"/>
  <c r="E178" i="2"/>
  <c r="E171" i="2"/>
  <c r="E167" i="2"/>
  <c r="E157" i="2"/>
  <c r="E152" i="2"/>
  <c r="E136" i="2"/>
  <c r="E121" i="2"/>
  <c r="E112" i="2"/>
  <c r="E106" i="2"/>
  <c r="E102" i="2"/>
  <c r="E95" i="2"/>
  <c r="E91" i="2"/>
  <c r="E82" i="2"/>
  <c r="E74" i="2"/>
  <c r="E66" i="2"/>
  <c r="E54" i="2"/>
  <c r="E44" i="2"/>
  <c r="E36" i="2"/>
  <c r="E24" i="2"/>
  <c r="E17" i="2"/>
</calcChain>
</file>

<file path=xl/sharedStrings.xml><?xml version="1.0" encoding="utf-8"?>
<sst xmlns="http://schemas.openxmlformats.org/spreadsheetml/2006/main" count="3940" uniqueCount="657">
  <si>
    <t>11:27:11</t>
  </si>
  <si>
    <t>3:38:03:07</t>
  </si>
  <si>
    <t>1:00:01:14</t>
  </si>
  <si>
    <t>1:00:02:12</t>
  </si>
  <si>
    <t>1:00:03:16</t>
  </si>
  <si>
    <t>1:00:04:18</t>
  </si>
  <si>
    <t>1:00:05:27</t>
  </si>
  <si>
    <t>1:00:06:24</t>
  </si>
  <si>
    <t>1:00:29:22</t>
  </si>
  <si>
    <t>1:00:38:29</t>
  </si>
  <si>
    <t>1:00:39:21</t>
  </si>
  <si>
    <t>1:00:40:18</t>
  </si>
  <si>
    <t>1:00:41:28</t>
  </si>
  <si>
    <t>1:00:42:23</t>
  </si>
  <si>
    <t>1:01:08:07</t>
  </si>
  <si>
    <t>1:01:08:19</t>
  </si>
  <si>
    <t>1:01:26:03</t>
  </si>
  <si>
    <t>1:01:26:23</t>
  </si>
  <si>
    <t>1:01:28:28</t>
  </si>
  <si>
    <t>1:01:29:19</t>
  </si>
  <si>
    <t>1:03:00:02</t>
  </si>
  <si>
    <t>1:03:00:22</t>
  </si>
  <si>
    <t>1:03:02:03</t>
  </si>
  <si>
    <t>2:03:03:02</t>
  </si>
  <si>
    <t>1:03:19:06</t>
  </si>
  <si>
    <t>1:03:26:22</t>
  </si>
  <si>
    <t>1:03:27:16</t>
  </si>
  <si>
    <t>1:03:28:16</t>
  </si>
  <si>
    <t>1:03:30:02</t>
  </si>
  <si>
    <t>1:03:31:06</t>
  </si>
  <si>
    <t>1:03:54:06</t>
  </si>
  <si>
    <t>1:03:55:00</t>
  </si>
  <si>
    <t>1:03:56:03</t>
  </si>
  <si>
    <t>1:04:13:12</t>
  </si>
  <si>
    <t>1:04:21:04</t>
  </si>
  <si>
    <t>1:04:21:28</t>
  </si>
  <si>
    <t>1:04:23:17</t>
  </si>
  <si>
    <t>1:04:24:17</t>
  </si>
  <si>
    <t>1:04:25:27</t>
  </si>
  <si>
    <t>1:04:26:25</t>
  </si>
  <si>
    <t>1:04:28:14</t>
  </si>
  <si>
    <t>1:04:30:00</t>
  </si>
  <si>
    <t>1:04:31:09</t>
  </si>
  <si>
    <t>1:04:32:15</t>
  </si>
  <si>
    <t>1:04:33:27</t>
  </si>
  <si>
    <t>1:04:35:09</t>
  </si>
  <si>
    <t>1:04:36:20</t>
  </si>
  <si>
    <t>1:04:37:25</t>
  </si>
  <si>
    <t>1:04:39:00</t>
  </si>
  <si>
    <t>1:04:40:05</t>
  </si>
  <si>
    <t>1:04:41:12</t>
  </si>
  <si>
    <t>1:04:42:17</t>
  </si>
  <si>
    <t>01:04:43:09</t>
  </si>
  <si>
    <t>1:05:10:17</t>
  </si>
  <si>
    <t>1:05:11:10</t>
  </si>
  <si>
    <t>1:05:12:15</t>
  </si>
  <si>
    <t>1:05:29:26</t>
  </si>
  <si>
    <t>1:05:37:23</t>
  </si>
  <si>
    <t>1:06:00:25</t>
  </si>
  <si>
    <t>1:06:01:06</t>
  </si>
  <si>
    <t>1:03:18:28</t>
  </si>
  <si>
    <t>1:06:32:24</t>
  </si>
  <si>
    <t>1:06:33:18</t>
  </si>
  <si>
    <t>01:06:34:21</t>
  </si>
  <si>
    <t>1:07:21:25</t>
  </si>
  <si>
    <t>1:07:22:16</t>
  </si>
  <si>
    <t>1:07:24:04</t>
  </si>
  <si>
    <t>1:07:25:10</t>
  </si>
  <si>
    <t>1:07:27:00</t>
  </si>
  <si>
    <t>1:07:28:18</t>
  </si>
  <si>
    <t>1:07:33:00</t>
  </si>
  <si>
    <t>1:07:33:11</t>
  </si>
  <si>
    <t>1:07:54:03</t>
  </si>
  <si>
    <t>1:08:02:00</t>
  </si>
  <si>
    <t>1:08:02:24</t>
  </si>
  <si>
    <t>1:08:03:04</t>
  </si>
  <si>
    <t>1:08:27:19</t>
  </si>
  <si>
    <t>1:08:35:24</t>
  </si>
  <si>
    <t>1:08:36:20</t>
  </si>
  <si>
    <t>1:08:38:05</t>
  </si>
  <si>
    <t>1:08:38:21</t>
  </si>
  <si>
    <t>1:09:04:05</t>
  </si>
  <si>
    <t>1:09:14:05</t>
  </si>
  <si>
    <t>1:09:15:01</t>
  </si>
  <si>
    <t>1:29:16:03</t>
  </si>
  <si>
    <t>1:09:35:17</t>
  </si>
  <si>
    <t>1:09:36:08</t>
  </si>
  <si>
    <t>1:09:37:14</t>
  </si>
  <si>
    <t>01:09:38:20</t>
  </si>
  <si>
    <t>1:10:03:15</t>
  </si>
  <si>
    <t>1:10:04:05</t>
  </si>
  <si>
    <t>1:10:05:21</t>
  </si>
  <si>
    <t>1:10:06:10</t>
  </si>
  <si>
    <t>1:12:05:26</t>
  </si>
  <si>
    <t>1:12:14:12</t>
  </si>
  <si>
    <t>1:12:15:06</t>
  </si>
  <si>
    <t>1:12:16:20</t>
  </si>
  <si>
    <t>1:12:17:21</t>
  </si>
  <si>
    <t>1:12:19:01</t>
  </si>
  <si>
    <t>1:12:19:13</t>
  </si>
  <si>
    <t>1:12:36:22</t>
  </si>
  <si>
    <t>1:12:37:03</t>
  </si>
  <si>
    <t>1:15:52:27</t>
  </si>
  <si>
    <t>1:12:53:20</t>
  </si>
  <si>
    <t>1:12:55:02</t>
  </si>
  <si>
    <t>1:12:56:06</t>
  </si>
  <si>
    <t>1:12:57:18</t>
  </si>
  <si>
    <t>1:12:57:25</t>
  </si>
  <si>
    <t>1:13:18:13</t>
  </si>
  <si>
    <t>1:13:26:08</t>
  </si>
  <si>
    <t>1:13:27:03</t>
  </si>
  <si>
    <t>1:13:28:11</t>
  </si>
  <si>
    <t>1:13:29:09</t>
  </si>
  <si>
    <t>1:13:49:25</t>
  </si>
  <si>
    <t>1:13:50:14</t>
  </si>
  <si>
    <t>1:13:52:05</t>
  </si>
  <si>
    <t>1:13:53:09</t>
  </si>
  <si>
    <t>1:13:54:18</t>
  </si>
  <si>
    <t>1:14:15:02</t>
  </si>
  <si>
    <t>1:14:25:02</t>
  </si>
  <si>
    <t>1:14:25:29</t>
  </si>
  <si>
    <t>1:14:26:20</t>
  </si>
  <si>
    <t>1:14:45:23</t>
  </si>
  <si>
    <t>1:14:53:26</t>
  </si>
  <si>
    <t>1:14:54:20</t>
  </si>
  <si>
    <t>1:14:55:20</t>
  </si>
  <si>
    <t>1:15:13:18</t>
  </si>
  <si>
    <t>1:15:22:06</t>
  </si>
  <si>
    <t>1:15:23:01</t>
  </si>
  <si>
    <t>1:15:23:12</t>
  </si>
  <si>
    <t>1:16:01:13</t>
  </si>
  <si>
    <t>1:16:02:06</t>
  </si>
  <si>
    <t>1:16:03:06</t>
  </si>
  <si>
    <t>1:16:04:15</t>
  </si>
  <si>
    <t>1:16:06:08</t>
  </si>
  <si>
    <t>1:16:07:16</t>
  </si>
  <si>
    <t>1:16:08:21</t>
  </si>
  <si>
    <t>1:16:09:24</t>
  </si>
  <si>
    <t>1:16:11:18</t>
  </si>
  <si>
    <t>1:16:12:23</t>
  </si>
  <si>
    <t>1:16:13:26</t>
  </si>
  <si>
    <t>1:16:14:27</t>
  </si>
  <si>
    <t>1:16:16:13</t>
  </si>
  <si>
    <t>1:16:35:24</t>
  </si>
  <si>
    <t>1:16:50:01</t>
  </si>
  <si>
    <t>1:16:50:23</t>
  </si>
  <si>
    <t>1:16:52:07</t>
  </si>
  <si>
    <t>1:16:53:15</t>
  </si>
  <si>
    <t>1:16:55:02</t>
  </si>
  <si>
    <t>1:16:56:13</t>
  </si>
  <si>
    <t>1:16:57:12</t>
  </si>
  <si>
    <t>1:16:59:03</t>
  </si>
  <si>
    <t>1:17:00:16</t>
  </si>
  <si>
    <t>1:17:01:13</t>
  </si>
  <si>
    <t>1:17:24:09</t>
  </si>
  <si>
    <t>1:17:25:04</t>
  </si>
  <si>
    <t>1:17:26:22</t>
  </si>
  <si>
    <t>1:17:27:25</t>
  </si>
  <si>
    <t>1:17:29:27</t>
  </si>
  <si>
    <t>1:17:30:09</t>
  </si>
  <si>
    <t>1:17:53:03</t>
  </si>
  <si>
    <t>1:18:02:12</t>
  </si>
  <si>
    <t>1:18:03:08</t>
  </si>
  <si>
    <t>1:18:04:21</t>
  </si>
  <si>
    <t>1:18:05:28</t>
  </si>
  <si>
    <t>1:18:07:19</t>
  </si>
  <si>
    <t>1:18:08:23</t>
  </si>
  <si>
    <t>1:18:09:26</t>
  </si>
  <si>
    <t>1:18:11:05</t>
  </si>
  <si>
    <t>1:18:12:24</t>
  </si>
  <si>
    <t>1:18:13:29</t>
  </si>
  <si>
    <t>1:18:15:11</t>
  </si>
  <si>
    <t>1:18:16:18</t>
  </si>
  <si>
    <t>1:18:18:06</t>
  </si>
  <si>
    <t>1:18:19:15</t>
  </si>
  <si>
    <t>1:18:20:07</t>
  </si>
  <si>
    <t>1:18:48:13</t>
  </si>
  <si>
    <t>1:18:49:03</t>
  </si>
  <si>
    <t>1:18:50:08</t>
  </si>
  <si>
    <t>1:19:14:21</t>
  </si>
  <si>
    <t>1:19:15:12</t>
  </si>
  <si>
    <t>1:19:16:02</t>
  </si>
  <si>
    <t>1:21:20:24</t>
  </si>
  <si>
    <t>1:21:27:22</t>
  </si>
  <si>
    <t>1:21:28:14</t>
  </si>
  <si>
    <t>1:21:29:18</t>
  </si>
  <si>
    <t>1:21:30:16</t>
  </si>
  <si>
    <t>1:21:31:09</t>
  </si>
  <si>
    <t>1:21:47:07</t>
  </si>
  <si>
    <t>1:21:55:02</t>
  </si>
  <si>
    <t>1:21:55:26</t>
  </si>
  <si>
    <t>1:21:57:00</t>
  </si>
  <si>
    <t>1:21:58:02</t>
  </si>
  <si>
    <t>1:21:59:15</t>
  </si>
  <si>
    <t>1:22:00:18</t>
  </si>
  <si>
    <t>1:22:01:14</t>
  </si>
  <si>
    <t>1:22:02:01</t>
  </si>
  <si>
    <t>1:22:26:14</t>
  </si>
  <si>
    <t>1:22:35:15</t>
  </si>
  <si>
    <t>1:22:36:15</t>
  </si>
  <si>
    <t>1:22:38:08</t>
  </si>
  <si>
    <t>1:22:39:08</t>
  </si>
  <si>
    <t>1:22:39:21</t>
  </si>
  <si>
    <t>1:23:00:04</t>
  </si>
  <si>
    <t>1:23:08:07</t>
  </si>
  <si>
    <t>1:23:08:28</t>
  </si>
  <si>
    <t>1:23:09:27</t>
  </si>
  <si>
    <t>1:23:47:15</t>
  </si>
  <si>
    <t>1:23:48:05</t>
  </si>
  <si>
    <t>1:23:49:17</t>
  </si>
  <si>
    <t>1:23:50:06</t>
  </si>
  <si>
    <t>1:23:50:13</t>
  </si>
  <si>
    <t>1:24:11:28</t>
  </si>
  <si>
    <t>1:24:12:12</t>
  </si>
  <si>
    <t>1:24:28:17</t>
  </si>
  <si>
    <t>1:24:29:09</t>
  </si>
  <si>
    <t>1:24:30:08</t>
  </si>
  <si>
    <t>1:24:49:03</t>
  </si>
  <si>
    <t>1:24:58:10</t>
  </si>
  <si>
    <t>1:25:23:00</t>
  </si>
  <si>
    <t>1:25:23:23</t>
  </si>
  <si>
    <t>1:25:25:05</t>
  </si>
  <si>
    <t>1:25:26:09</t>
  </si>
  <si>
    <t>1:25:27:24</t>
  </si>
  <si>
    <t>1:25:28:28</t>
  </si>
  <si>
    <t>1:25:29:28</t>
  </si>
  <si>
    <t>1:25:31:10</t>
  </si>
  <si>
    <t>1:25:32:13</t>
  </si>
  <si>
    <t>1:25:34:00</t>
  </si>
  <si>
    <t>1:25:35:26</t>
  </si>
  <si>
    <t>1:25:37:19</t>
  </si>
  <si>
    <t>1:25:38:20</t>
  </si>
  <si>
    <t>1:27:39:15</t>
  </si>
  <si>
    <t>1:27:40:04</t>
  </si>
  <si>
    <t>1:27:56:25</t>
  </si>
  <si>
    <t>1:28:07:17</t>
  </si>
  <si>
    <t>1:29:47:14</t>
  </si>
  <si>
    <t>1:29:48:03</t>
  </si>
  <si>
    <t>1:29:50:12</t>
  </si>
  <si>
    <t>1:29:51:21</t>
  </si>
  <si>
    <t>1:29:52:29</t>
  </si>
  <si>
    <t>1:29:53:28</t>
  </si>
  <si>
    <t>1:30:12:22</t>
  </si>
  <si>
    <t>1:30:21:22</t>
  </si>
  <si>
    <t>1:30:22:19</t>
  </si>
  <si>
    <t>1:30:24:00</t>
  </si>
  <si>
    <t>1:30:25:06</t>
  </si>
  <si>
    <t>1:30:26:09</t>
  </si>
  <si>
    <t>1:30:26:21</t>
  </si>
  <si>
    <t>1:30:47:26</t>
  </si>
  <si>
    <t>1:30:48:08</t>
  </si>
  <si>
    <t>1:31:10:01</t>
  </si>
  <si>
    <t>1:31:10:11</t>
  </si>
  <si>
    <t>1:31:29:15</t>
  </si>
  <si>
    <t>1:31:37:13</t>
  </si>
  <si>
    <t>1:31:38:09</t>
  </si>
  <si>
    <t>1:31:39:16</t>
  </si>
  <si>
    <t>1:31:40:28</t>
  </si>
  <si>
    <t>1:31:42:03</t>
  </si>
  <si>
    <t>1:31:43:15</t>
  </si>
  <si>
    <t>1:31:44:22</t>
  </si>
  <si>
    <t>1:31:45:26</t>
  </si>
  <si>
    <t>1:31:47:04</t>
  </si>
  <si>
    <t>1:31:48:12</t>
  </si>
  <si>
    <t>1:31:49:17</t>
  </si>
  <si>
    <t>1:31:50:25</t>
  </si>
  <si>
    <t>1:31:52:05</t>
  </si>
  <si>
    <t>1:31:53:23</t>
  </si>
  <si>
    <t>1:31:55:01</t>
  </si>
  <si>
    <t>1:31:56:04</t>
  </si>
  <si>
    <t>1:31:57:24</t>
  </si>
  <si>
    <t>1:31:59:09</t>
  </si>
  <si>
    <t>1:32:00:03</t>
  </si>
  <si>
    <t>1:32:50:18</t>
  </si>
  <si>
    <t>1:32:51:08</t>
  </si>
  <si>
    <t>1:32:51:25</t>
  </si>
  <si>
    <t>1:33:11:28</t>
  </si>
  <si>
    <t>1:33:21:22</t>
  </si>
  <si>
    <t>1:33:22:18</t>
  </si>
  <si>
    <t>1:33:42:02</t>
  </si>
  <si>
    <t>1:33:42:26</t>
  </si>
  <si>
    <t>1:33:44:11</t>
  </si>
  <si>
    <t>1:33:45:15</t>
  </si>
  <si>
    <t>1:33:46:18</t>
  </si>
  <si>
    <t>1:33:47:23</t>
  </si>
  <si>
    <t>1:33:49:16</t>
  </si>
  <si>
    <t>1:33:50:19</t>
  </si>
  <si>
    <t>1:33:51:20</t>
  </si>
  <si>
    <t>1:34:15:07</t>
  </si>
  <si>
    <t>1:34:28:28</t>
  </si>
  <si>
    <t>1:34:29:25</t>
  </si>
  <si>
    <t>1:34:30:25</t>
  </si>
  <si>
    <t>1:36:39:19</t>
  </si>
  <si>
    <t>1:36:40:07</t>
  </si>
  <si>
    <t>1:36:55:26</t>
  </si>
  <si>
    <t>1:36:56:21</t>
  </si>
  <si>
    <t>1:36:57:28</t>
  </si>
  <si>
    <t>1:37:00:15</t>
  </si>
  <si>
    <t>1:37:01:14</t>
  </si>
  <si>
    <t>1:37:17:09</t>
  </si>
  <si>
    <t>1:37:17:22</t>
  </si>
  <si>
    <t>1:37:35:12</t>
  </si>
  <si>
    <t>1:37:36:04</t>
  </si>
  <si>
    <t>1:37:37:29</t>
  </si>
  <si>
    <t>1:37:38:29</t>
  </si>
  <si>
    <t>1:37:57:22</t>
  </si>
  <si>
    <t>1:38:06:03</t>
  </si>
  <si>
    <t>1:38:06:27</t>
  </si>
  <si>
    <t>1:38:08:02</t>
  </si>
  <si>
    <t>1:38:09:05</t>
  </si>
  <si>
    <t>1:38:10:12</t>
  </si>
  <si>
    <t>1:38:11:00</t>
  </si>
  <si>
    <t>1:38:32:14</t>
  </si>
  <si>
    <t>1:38:33:07</t>
  </si>
  <si>
    <t>1:38:34:12</t>
  </si>
  <si>
    <t>1:38:35:19</t>
  </si>
  <si>
    <t>1:38:36:29</t>
  </si>
  <si>
    <t>1:38:38:10</t>
  </si>
  <si>
    <t>1:38:39:17</t>
  </si>
  <si>
    <t>1:38:41:05</t>
  </si>
  <si>
    <t>1:38:42:15</t>
  </si>
  <si>
    <t>1:38:43:16</t>
  </si>
  <si>
    <t>1:39:07:05</t>
  </si>
  <si>
    <t>1:39:07:28</t>
  </si>
  <si>
    <t>1:39:08:29</t>
  </si>
  <si>
    <t>1:39:10:03</t>
  </si>
  <si>
    <t>1:39:33:24</t>
  </si>
  <si>
    <t>1:39:45:04</t>
  </si>
  <si>
    <t>1:39:53:07</t>
  </si>
  <si>
    <t>1:39:54:00</t>
  </si>
  <si>
    <t>1:39:55:00</t>
  </si>
  <si>
    <t>1:39:56:05</t>
  </si>
  <si>
    <t>動画秒</t>
  </si>
  <si>
    <t>秒</t>
  </si>
  <si>
    <t>セットカウント</t>
  </si>
  <si>
    <t>0-0</t>
  </si>
  <si>
    <t>1-0</t>
  </si>
  <si>
    <t>a</t>
  </si>
  <si>
    <t xml:space="preserve"> </t>
  </si>
  <si>
    <t>ゲームカウント</t>
  </si>
  <si>
    <t>ポイントカウント</t>
  </si>
  <si>
    <t>ラリー番号</t>
  </si>
  <si>
    <t>ショット番号</t>
  </si>
  <si>
    <t>サーブ権</t>
  </si>
  <si>
    <t>Nishikori</t>
  </si>
  <si>
    <t>Lopes</t>
  </si>
  <si>
    <t>サーブかどうか</t>
  </si>
  <si>
    <t>0-15</t>
  </si>
  <si>
    <t>0-30</t>
  </si>
  <si>
    <t>0-40</t>
  </si>
  <si>
    <t>15-40</t>
  </si>
  <si>
    <t>0-1</t>
  </si>
  <si>
    <t>15-0</t>
  </si>
  <si>
    <t>30-0</t>
  </si>
  <si>
    <t>30-15</t>
  </si>
  <si>
    <t>40-15</t>
  </si>
  <si>
    <t>1-1</t>
  </si>
  <si>
    <t>15-15</t>
  </si>
  <si>
    <t>15-30</t>
  </si>
  <si>
    <t>1-2</t>
  </si>
  <si>
    <t>40-0</t>
  </si>
  <si>
    <t>2-2</t>
  </si>
  <si>
    <t>2-3</t>
  </si>
  <si>
    <t>30-30</t>
  </si>
  <si>
    <t>40-30</t>
  </si>
  <si>
    <t>3-3</t>
  </si>
  <si>
    <t>40-40</t>
  </si>
  <si>
    <t>40-AD</t>
  </si>
  <si>
    <t>3-4</t>
  </si>
  <si>
    <t>4-4</t>
  </si>
  <si>
    <t>4-5</t>
  </si>
  <si>
    <t>5-5</t>
  </si>
  <si>
    <t>5-6</t>
  </si>
  <si>
    <t>30-40</t>
  </si>
  <si>
    <t>Ａ-40</t>
  </si>
  <si>
    <t>A-40</t>
  </si>
  <si>
    <t>6-6</t>
  </si>
  <si>
    <t>2-0</t>
  </si>
  <si>
    <t>3-0</t>
  </si>
  <si>
    <t>4-0</t>
  </si>
  <si>
    <t>5-0</t>
  </si>
  <si>
    <t>6-0</t>
  </si>
  <si>
    <t>6-1</t>
  </si>
  <si>
    <t>2-1</t>
  </si>
  <si>
    <t>3-2</t>
  </si>
  <si>
    <t>40-A</t>
  </si>
  <si>
    <t>4-3</t>
  </si>
  <si>
    <t>5-4</t>
  </si>
  <si>
    <t>6-5</t>
  </si>
  <si>
    <t>7-5</t>
  </si>
  <si>
    <t>サーブ</t>
  </si>
  <si>
    <t>サーブ種別</t>
  </si>
  <si>
    <t>スピード</t>
  </si>
  <si>
    <t>サーブ種類</t>
  </si>
  <si>
    <t>サーブ結果</t>
  </si>
  <si>
    <t>サーブコース</t>
  </si>
  <si>
    <t>動かし距離</t>
  </si>
  <si>
    <t>1st</t>
  </si>
  <si>
    <t>2nd</t>
  </si>
  <si>
    <t>フラット</t>
  </si>
  <si>
    <t>スライス</t>
  </si>
  <si>
    <t>スピン</t>
  </si>
  <si>
    <t>in</t>
  </si>
  <si>
    <t>net</t>
  </si>
  <si>
    <t>out</t>
  </si>
  <si>
    <t>センター</t>
  </si>
  <si>
    <t>ボディ</t>
  </si>
  <si>
    <t>ワイド</t>
  </si>
  <si>
    <t>錦織</t>
  </si>
  <si>
    <t>Ｌｏｐｓｅｓ</t>
  </si>
  <si>
    <t>エースでない</t>
  </si>
  <si>
    <t>エース</t>
  </si>
  <si>
    <t>sid</t>
  </si>
  <si>
    <t>long</t>
  </si>
  <si>
    <t>ｘ</t>
  </si>
  <si>
    <t>ｙ</t>
  </si>
  <si>
    <t>ｘｙ</t>
  </si>
  <si>
    <t>154.8km/h</t>
  </si>
  <si>
    <t>ダブルフォルト</t>
  </si>
  <si>
    <t>座標</t>
    <rPh sb="0" eb="2">
      <t>ザヒョウ</t>
    </rPh>
    <phoneticPr fontId="5"/>
  </si>
  <si>
    <t>バウンド座標</t>
    <rPh sb="4" eb="6">
      <t>ザヒョウ</t>
    </rPh>
    <phoneticPr fontId="5"/>
  </si>
  <si>
    <t>打点座標</t>
    <rPh sb="0" eb="2">
      <t>ダテン</t>
    </rPh>
    <rPh sb="2" eb="4">
      <t>ザヒョウ</t>
    </rPh>
    <phoneticPr fontId="5"/>
  </si>
  <si>
    <t>ｘ</t>
    <phoneticPr fontId="5"/>
  </si>
  <si>
    <t>ｙ</t>
    <phoneticPr fontId="5"/>
  </si>
  <si>
    <t>x</t>
    <phoneticPr fontId="5"/>
  </si>
  <si>
    <t>y</t>
    <phoneticPr fontId="5"/>
  </si>
  <si>
    <t>a</t>
    <phoneticPr fontId="5"/>
  </si>
  <si>
    <t>ノータッチポイント</t>
    <phoneticPr fontId="5"/>
  </si>
  <si>
    <t>ノータッチ座標</t>
    <rPh sb="5" eb="7">
      <t>ザヒョウ</t>
    </rPh>
    <phoneticPr fontId="5"/>
  </si>
  <si>
    <t>攻撃角度</t>
    <rPh sb="0" eb="2">
      <t>コウゲキ</t>
    </rPh>
    <rPh sb="2" eb="4">
      <t>カクド</t>
    </rPh>
    <phoneticPr fontId="4"/>
  </si>
  <si>
    <t>ベクトル</t>
  </si>
  <si>
    <t>相手のショットに対する</t>
    <rPh sb="0" eb="2">
      <t>アイテ</t>
    </rPh>
    <rPh sb="8" eb="9">
      <t>タイ</t>
    </rPh>
    <phoneticPr fontId="4"/>
  </si>
  <si>
    <t>錦織</t>
    <rPh sb="0" eb="2">
      <t>ニシコリ</t>
    </rPh>
    <phoneticPr fontId="4"/>
  </si>
  <si>
    <t>合計</t>
    <rPh sb="0" eb="2">
      <t>ゴウケイ</t>
    </rPh>
    <phoneticPr fontId="4"/>
  </si>
  <si>
    <t>平均</t>
    <rPh sb="0" eb="2">
      <t>ヘイキン</t>
    </rPh>
    <phoneticPr fontId="4"/>
  </si>
  <si>
    <t>最大</t>
    <rPh sb="0" eb="2">
      <t>サイダイ</t>
    </rPh>
    <phoneticPr fontId="4"/>
  </si>
  <si>
    <t>最小</t>
    <rPh sb="0" eb="2">
      <t>サイショウ</t>
    </rPh>
    <phoneticPr fontId="4"/>
  </si>
  <si>
    <t>最大－最少</t>
    <rPh sb="0" eb="2">
      <t>サイダイ</t>
    </rPh>
    <rPh sb="3" eb="5">
      <t>サイショウ</t>
    </rPh>
    <phoneticPr fontId="4"/>
  </si>
  <si>
    <t>自分のショットに対する</t>
    <rPh sb="0" eb="2">
      <t>ジブン</t>
    </rPh>
    <rPh sb="8" eb="9">
      <t>タイ</t>
    </rPh>
    <phoneticPr fontId="4"/>
  </si>
  <si>
    <t>打選手座標</t>
    <rPh sb="0" eb="1">
      <t>ダ</t>
    </rPh>
    <rPh sb="1" eb="3">
      <t>センシュ</t>
    </rPh>
    <rPh sb="3" eb="5">
      <t>ザヒョウ</t>
    </rPh>
    <phoneticPr fontId="4"/>
  </si>
  <si>
    <t>被打選手座標</t>
    <rPh sb="0" eb="1">
      <t>ヒ</t>
    </rPh>
    <rPh sb="1" eb="2">
      <t>ダ</t>
    </rPh>
    <rPh sb="2" eb="4">
      <t>センシュ</t>
    </rPh>
    <rPh sb="4" eb="6">
      <t>ザヒョウ</t>
    </rPh>
    <phoneticPr fontId="4"/>
  </si>
  <si>
    <t>z(a膝下・b腰・c肩・d頭上)</t>
    <rPh sb="3" eb="4">
      <t>ヒザ</t>
    </rPh>
    <rPh sb="4" eb="5">
      <t>シタ</t>
    </rPh>
    <rPh sb="7" eb="8">
      <t>コシ</t>
    </rPh>
    <rPh sb="10" eb="11">
      <t>カタ</t>
    </rPh>
    <rPh sb="13" eb="15">
      <t>ズジョウ</t>
    </rPh>
    <phoneticPr fontId="4"/>
  </si>
  <si>
    <t>d</t>
  </si>
  <si>
    <t>c</t>
  </si>
  <si>
    <t>ｂ</t>
  </si>
  <si>
    <t>b</t>
  </si>
  <si>
    <t>bc</t>
  </si>
  <si>
    <t>走距離</t>
    <rPh sb="0" eb="1">
      <t>ソウ</t>
    </rPh>
    <rPh sb="1" eb="3">
      <t>キョリ</t>
    </rPh>
    <phoneticPr fontId="4"/>
  </si>
  <si>
    <t>面積</t>
    <rPh sb="0" eb="2">
      <t>メンセキ</t>
    </rPh>
    <phoneticPr fontId="4"/>
  </si>
  <si>
    <t>総面積</t>
    <rPh sb="0" eb="3">
      <t>ソウメンセキ</t>
    </rPh>
    <phoneticPr fontId="4"/>
  </si>
  <si>
    <t>平均面積</t>
    <rPh sb="0" eb="2">
      <t>ヘイキン</t>
    </rPh>
    <rPh sb="2" eb="4">
      <t>メンセキ</t>
    </rPh>
    <phoneticPr fontId="4"/>
  </si>
  <si>
    <t>X軸方向</t>
    <rPh sb="1" eb="2">
      <t>ジク</t>
    </rPh>
    <rPh sb="2" eb="4">
      <t>ホウコウ</t>
    </rPh>
    <phoneticPr fontId="4"/>
  </si>
  <si>
    <t>X軸合計</t>
    <rPh sb="1" eb="2">
      <t>ジク</t>
    </rPh>
    <rPh sb="2" eb="4">
      <t>ゴウケイ</t>
    </rPh>
    <phoneticPr fontId="4"/>
  </si>
  <si>
    <t>X軸平均</t>
    <rPh sb="1" eb="2">
      <t>ジク</t>
    </rPh>
    <rPh sb="2" eb="4">
      <t>ヘイキン</t>
    </rPh>
    <phoneticPr fontId="4"/>
  </si>
  <si>
    <t>Ｙ軸方向</t>
    <rPh sb="1" eb="2">
      <t>ジク</t>
    </rPh>
    <rPh sb="2" eb="4">
      <t>ホウコウ</t>
    </rPh>
    <phoneticPr fontId="4"/>
  </si>
  <si>
    <t>Ｙ軸合計</t>
    <rPh sb="1" eb="2">
      <t>ジク</t>
    </rPh>
    <rPh sb="2" eb="4">
      <t>ゴウケイ</t>
    </rPh>
    <phoneticPr fontId="4"/>
  </si>
  <si>
    <t>Ｙ軸平均</t>
    <rPh sb="1" eb="2">
      <t>ジク</t>
    </rPh>
    <rPh sb="2" eb="4">
      <t>ヘイキン</t>
    </rPh>
    <phoneticPr fontId="4"/>
  </si>
  <si>
    <t>ストローク</t>
  </si>
  <si>
    <t>主観的観点</t>
    <rPh sb="0" eb="3">
      <t>シュカンテキ</t>
    </rPh>
    <rPh sb="3" eb="5">
      <t>カンテン</t>
    </rPh>
    <phoneticPr fontId="4"/>
  </si>
  <si>
    <t>結果</t>
    <rPh sb="0" eb="2">
      <t>ケッカ</t>
    </rPh>
    <phoneticPr fontId="4"/>
  </si>
  <si>
    <t>アウト座標</t>
    <rPh sb="3" eb="5">
      <t>ザヒョウ</t>
    </rPh>
    <phoneticPr fontId="4"/>
  </si>
  <si>
    <t>スタンス</t>
  </si>
  <si>
    <t>打点の高さ</t>
    <rPh sb="0" eb="2">
      <t>ダテン</t>
    </rPh>
    <rPh sb="3" eb="4">
      <t>タカ</t>
    </rPh>
    <phoneticPr fontId="4"/>
  </si>
  <si>
    <t>体からの距離</t>
    <rPh sb="0" eb="1">
      <t>カラダ</t>
    </rPh>
    <rPh sb="4" eb="6">
      <t>キョリ</t>
    </rPh>
    <phoneticPr fontId="4"/>
  </si>
  <si>
    <t>ショット</t>
  </si>
  <si>
    <t>予測</t>
    <rPh sb="0" eb="2">
      <t>ヨソク</t>
    </rPh>
    <phoneticPr fontId="4"/>
  </si>
  <si>
    <t>体勢</t>
    <rPh sb="0" eb="2">
      <t>タイセイ</t>
    </rPh>
    <phoneticPr fontId="4"/>
  </si>
  <si>
    <t>リターン結果</t>
    <rPh sb="4" eb="6">
      <t>ケッカ</t>
    </rPh>
    <phoneticPr fontId="4"/>
  </si>
  <si>
    <t>キーショット</t>
  </si>
  <si>
    <t>コメント</t>
  </si>
  <si>
    <t>サーブリターンであったかどうか？</t>
  </si>
  <si>
    <t>ラリーである</t>
  </si>
  <si>
    <t>フォア</t>
  </si>
  <si>
    <t>バック</t>
  </si>
  <si>
    <t>オーバーヘッド</t>
  </si>
  <si>
    <t>オープン</t>
  </si>
  <si>
    <t>セミオープン</t>
  </si>
  <si>
    <t>スクエア</t>
  </si>
  <si>
    <t>クローズド</t>
  </si>
  <si>
    <t>ランニングショット</t>
  </si>
  <si>
    <t>片足</t>
    <rPh sb="0" eb="2">
      <t>カタアシ</t>
    </rPh>
    <phoneticPr fontId="4"/>
  </si>
  <si>
    <t>膝</t>
    <rPh sb="0" eb="1">
      <t>ヒザ</t>
    </rPh>
    <phoneticPr fontId="4"/>
  </si>
  <si>
    <t>腰</t>
    <rPh sb="0" eb="1">
      <t>コシ</t>
    </rPh>
    <phoneticPr fontId="4"/>
  </si>
  <si>
    <t>肩</t>
    <rPh sb="0" eb="1">
      <t>カタ</t>
    </rPh>
    <phoneticPr fontId="4"/>
  </si>
  <si>
    <t>頭上</t>
    <rPh sb="0" eb="2">
      <t>ズジョウ</t>
    </rPh>
    <phoneticPr fontId="4"/>
  </si>
  <si>
    <t>近い</t>
    <rPh sb="0" eb="1">
      <t>チカ</t>
    </rPh>
    <phoneticPr fontId="4"/>
  </si>
  <si>
    <t>適切</t>
    <rPh sb="0" eb="2">
      <t>テキセツ</t>
    </rPh>
    <phoneticPr fontId="4"/>
  </si>
  <si>
    <t>遠い</t>
    <rPh sb="0" eb="1">
      <t>トオ</t>
    </rPh>
    <phoneticPr fontId="4"/>
  </si>
  <si>
    <t>アプローチ</t>
  </si>
  <si>
    <t>ボレー</t>
  </si>
  <si>
    <t>スマッシュ</t>
  </si>
  <si>
    <t>ロブ</t>
  </si>
  <si>
    <t>ドロップ</t>
  </si>
  <si>
    <t>ライジングショット</t>
  </si>
  <si>
    <t>当てるだけ</t>
    <rPh sb="0" eb="1">
      <t>ア</t>
    </rPh>
    <phoneticPr fontId="4"/>
  </si>
  <si>
    <t>ドライブ</t>
  </si>
  <si>
    <t>サイドスピン</t>
  </si>
  <si>
    <t>通常</t>
    <rPh sb="0" eb="2">
      <t>ツウジョウ</t>
    </rPh>
    <phoneticPr fontId="4"/>
  </si>
  <si>
    <t>読んでいる</t>
    <rPh sb="0" eb="1">
      <t>ヨ</t>
    </rPh>
    <phoneticPr fontId="4"/>
  </si>
  <si>
    <t>反応したがギリギリ7</t>
    <rPh sb="0" eb="2">
      <t>ハンノウ</t>
    </rPh>
    <phoneticPr fontId="4"/>
  </si>
  <si>
    <t>逆を突かれる</t>
    <rPh sb="0" eb="1">
      <t>ギャク</t>
    </rPh>
    <rPh sb="2" eb="3">
      <t>ツ</t>
    </rPh>
    <phoneticPr fontId="4"/>
  </si>
  <si>
    <t>反応できない</t>
    <rPh sb="0" eb="2">
      <t>ハンノウ</t>
    </rPh>
    <phoneticPr fontId="4"/>
  </si>
  <si>
    <t>崩れてない</t>
    <rPh sb="0" eb="1">
      <t>クズ</t>
    </rPh>
    <phoneticPr fontId="4"/>
  </si>
  <si>
    <t>崩れた</t>
    <rPh sb="0" eb="1">
      <t>クズ</t>
    </rPh>
    <phoneticPr fontId="4"/>
  </si>
  <si>
    <t>成功</t>
    <rPh sb="0" eb="2">
      <t>セイコウ</t>
    </rPh>
    <phoneticPr fontId="4"/>
  </si>
  <si>
    <t>ミス</t>
  </si>
  <si>
    <t>N選手における</t>
    <rPh sb="1" eb="3">
      <t>センシュ</t>
    </rPh>
    <phoneticPr fontId="4"/>
  </si>
  <si>
    <t>L選手における</t>
    <rPh sb="1" eb="3">
      <t>センシュ</t>
    </rPh>
    <phoneticPr fontId="4"/>
  </si>
  <si>
    <t>ラリー</t>
  </si>
  <si>
    <t>アタック</t>
  </si>
  <si>
    <t>返すだけ</t>
    <rPh sb="0" eb="1">
      <t>カエ</t>
    </rPh>
    <phoneticPr fontId="4"/>
  </si>
  <si>
    <t>ネットイン</t>
  </si>
  <si>
    <t>ネット</t>
  </si>
  <si>
    <t>サイドアウト</t>
  </si>
  <si>
    <t>ロングアウト</t>
  </si>
  <si>
    <t>ノータッチ</t>
  </si>
  <si>
    <t>チップ</t>
  </si>
  <si>
    <t>active action</t>
  </si>
  <si>
    <t>negative action</t>
  </si>
  <si>
    <t>active voice</t>
  </si>
  <si>
    <t>negative voice</t>
  </si>
  <si>
    <t>キーショットの位置，エースの時のリターン座標の必要性</t>
    <rPh sb="7" eb="9">
      <t>イチ</t>
    </rPh>
    <rPh sb="14" eb="15">
      <t>トキ</t>
    </rPh>
    <rPh sb="20" eb="22">
      <t>ザヒョウ</t>
    </rPh>
    <rPh sb="23" eb="26">
      <t>ヒツヨウセイ</t>
    </rPh>
    <phoneticPr fontId="4"/>
  </si>
  <si>
    <t>サーブネット，バウンドにネット座標を挿入</t>
    <rPh sb="15" eb="17">
      <t>ザヒョウ</t>
    </rPh>
    <rPh sb="18" eb="20">
      <t>ソウニュウ</t>
    </rPh>
    <phoneticPr fontId="4"/>
  </si>
  <si>
    <t>フォルト（ネット）の座標は必要か</t>
    <rPh sb="10" eb="12">
      <t>ザヒョウ</t>
    </rPh>
    <rPh sb="13" eb="15">
      <t>ヒツヨウ</t>
    </rPh>
    <phoneticPr fontId="4"/>
  </si>
  <si>
    <t>ボディのため体を引きながらショット</t>
    <rPh sb="6" eb="7">
      <t>カラダ</t>
    </rPh>
    <rPh sb="8" eb="9">
      <t>ヒ</t>
    </rPh>
    <phoneticPr fontId="4"/>
  </si>
  <si>
    <t>スタンス　クローズかスクエア</t>
  </si>
  <si>
    <t>ライジングで後ろ片足ショット，後ろに着地</t>
    <rPh sb="6" eb="7">
      <t>ウシ</t>
    </rPh>
    <rPh sb="8" eb="10">
      <t>カタアシ</t>
    </rPh>
    <rPh sb="15" eb="16">
      <t>ウシ</t>
    </rPh>
    <rPh sb="18" eb="20">
      <t>チャクチ</t>
    </rPh>
    <phoneticPr fontId="4"/>
  </si>
  <si>
    <t>片足ランニングショット，スタンスがわからない　　打つ前と打った後の体勢の違いは？</t>
    <rPh sb="0" eb="2">
      <t>カタアシ</t>
    </rPh>
    <rPh sb="24" eb="25">
      <t>ウ</t>
    </rPh>
    <rPh sb="26" eb="27">
      <t>マエ</t>
    </rPh>
    <rPh sb="28" eb="29">
      <t>ウ</t>
    </rPh>
    <rPh sb="31" eb="32">
      <t>アト</t>
    </rPh>
    <rPh sb="33" eb="35">
      <t>タイセイ</t>
    </rPh>
    <rPh sb="36" eb="37">
      <t>チガ</t>
    </rPh>
    <phoneticPr fontId="4"/>
  </si>
  <si>
    <t>アウトのバウンド座標</t>
    <rPh sb="8" eb="10">
      <t>ザヒョウ</t>
    </rPh>
    <phoneticPr fontId="4"/>
  </si>
  <si>
    <t>普通のワイド</t>
    <rPh sb="0" eb="2">
      <t>フツウ</t>
    </rPh>
    <phoneticPr fontId="4"/>
  </si>
  <si>
    <t>オープンスタンスで取ったつもりが体に食い込んできた　返すだけだけどロブになった</t>
    <rPh sb="9" eb="10">
      <t>ト</t>
    </rPh>
    <rPh sb="16" eb="17">
      <t>カラダ</t>
    </rPh>
    <rPh sb="18" eb="19">
      <t>ク</t>
    </rPh>
    <rPh sb="20" eb="21">
      <t>コ</t>
    </rPh>
    <rPh sb="26" eb="27">
      <t>カエ</t>
    </rPh>
    <phoneticPr fontId="4"/>
  </si>
  <si>
    <t>チャンスボールだけど打点が高い，アタックだけど体から遠い</t>
    <rPh sb="10" eb="12">
      <t>ダテン</t>
    </rPh>
    <rPh sb="13" eb="14">
      <t>タカ</t>
    </rPh>
    <rPh sb="23" eb="24">
      <t>カラダ</t>
    </rPh>
    <rPh sb="26" eb="27">
      <t>トオ</t>
    </rPh>
    <phoneticPr fontId="4"/>
  </si>
  <si>
    <t>体勢は微妙に崩れただけ，ストロークだが当てて返したようなショット</t>
    <rPh sb="0" eb="2">
      <t>タイセイ</t>
    </rPh>
    <rPh sb="3" eb="5">
      <t>ビミョウ</t>
    </rPh>
    <rPh sb="6" eb="7">
      <t>クズ</t>
    </rPh>
    <rPh sb="19" eb="20">
      <t>ア</t>
    </rPh>
    <rPh sb="22" eb="23">
      <t>カエ</t>
    </rPh>
    <phoneticPr fontId="4"/>
  </si>
  <si>
    <t>ボレーの失敗なのか，リターンが良かったのか</t>
    <rPh sb="4" eb="6">
      <t>シッパイ</t>
    </rPh>
    <rPh sb="15" eb="16">
      <t>ヨ</t>
    </rPh>
    <phoneticPr fontId="4"/>
  </si>
  <si>
    <t>ランニングショット，スタンスはどうすれば？</t>
  </si>
  <si>
    <t>選手のウォッチ</t>
    <rPh sb="0" eb="2">
      <t>センシュ</t>
    </rPh>
    <phoneticPr fontId="4"/>
  </si>
  <si>
    <t>サーブエース</t>
  </si>
  <si>
    <t>ランニング，ジャンプショット　スタンス？</t>
  </si>
  <si>
    <t>コースをねらったショットをラリーと判断するか，アタックと判断するか</t>
    <rPh sb="17" eb="19">
      <t>ハンダン</t>
    </rPh>
    <rPh sb="28" eb="30">
      <t>ハンダン</t>
    </rPh>
    <phoneticPr fontId="4"/>
  </si>
  <si>
    <t>ネットの座標</t>
    <rPh sb="4" eb="6">
      <t>ザヒョウ</t>
    </rPh>
    <phoneticPr fontId="4"/>
  </si>
  <si>
    <t>オープンからの後ろジャンプショット</t>
    <rPh sb="7" eb="8">
      <t>ウシ</t>
    </rPh>
    <phoneticPr fontId="4"/>
  </si>
  <si>
    <t>1stネット</t>
  </si>
  <si>
    <t>ジャンプショット</t>
  </si>
  <si>
    <t>予測できているが，深いことは遅くできずミス</t>
    <rPh sb="0" eb="2">
      <t>ヨソク</t>
    </rPh>
    <rPh sb="9" eb="10">
      <t>フカ</t>
    </rPh>
    <rPh sb="14" eb="15">
      <t>オソ</t>
    </rPh>
    <phoneticPr fontId="4"/>
  </si>
  <si>
    <t>フォルト</t>
  </si>
  <si>
    <t>バウンド座標</t>
    <rPh sb="4" eb="6">
      <t>ザヒョウ</t>
    </rPh>
    <phoneticPr fontId="4"/>
  </si>
  <si>
    <t>ボールが浅いためスクエアに</t>
    <rPh sb="4" eb="5">
      <t>アサ</t>
    </rPh>
    <phoneticPr fontId="4"/>
  </si>
  <si>
    <t>ネット座標</t>
    <rPh sb="3" eb="5">
      <t>ザヒョウ</t>
    </rPh>
    <phoneticPr fontId="4"/>
  </si>
  <si>
    <t>回り込みフォアハンド</t>
    <rPh sb="0" eb="1">
      <t>マワ</t>
    </rPh>
    <rPh sb="2" eb="3">
      <t>コ</t>
    </rPh>
    <phoneticPr fontId="4"/>
  </si>
  <si>
    <t>ネットミス</t>
  </si>
  <si>
    <t>ネット座標　</t>
    <rPh sb="3" eb="5">
      <t>ザヒョウ</t>
    </rPh>
    <phoneticPr fontId="4"/>
  </si>
  <si>
    <t>スクエアスタンス，後ろに下がりながら</t>
    <rPh sb="9" eb="10">
      <t>ウシ</t>
    </rPh>
    <rPh sb="12" eb="13">
      <t>サ</t>
    </rPh>
    <phoneticPr fontId="4"/>
  </si>
  <si>
    <t>アッタックしようとしたが遠かった</t>
    <rPh sb="12" eb="13">
      <t>トオ</t>
    </rPh>
    <phoneticPr fontId="4"/>
  </si>
  <si>
    <t>自分で体勢を崩す</t>
    <rPh sb="0" eb="2">
      <t>ジブン</t>
    </rPh>
    <rPh sb="3" eb="5">
      <t>タイセイ</t>
    </rPh>
    <rPh sb="6" eb="7">
      <t>クズ</t>
    </rPh>
    <phoneticPr fontId="4"/>
  </si>
  <si>
    <t>自滅によるショットミス</t>
    <rPh sb="0" eb="2">
      <t>ジメツ</t>
    </rPh>
    <phoneticPr fontId="4"/>
  </si>
  <si>
    <t>エースショットの座標</t>
    <rPh sb="8" eb="10">
      <t>ザヒョウ</t>
    </rPh>
    <phoneticPr fontId="4"/>
  </si>
  <si>
    <t>フォースとエラー</t>
  </si>
  <si>
    <t>スクエア，下がりながら</t>
    <rPh sb="5" eb="6">
      <t>サ</t>
    </rPh>
    <phoneticPr fontId="4"/>
  </si>
  <si>
    <t>ネット座標と落下座</t>
    <rPh sb="3" eb="5">
      <t>ザヒョウ</t>
    </rPh>
    <rPh sb="6" eb="8">
      <t>ラッカ</t>
    </rPh>
    <rPh sb="8" eb="9">
      <t>ザ</t>
    </rPh>
    <phoneticPr fontId="4"/>
  </si>
  <si>
    <t>バックステップを踏みながら</t>
    <rPh sb="8" eb="9">
      <t>フ</t>
    </rPh>
    <phoneticPr fontId="4"/>
  </si>
  <si>
    <t>ジャンプショット，ミス</t>
  </si>
  <si>
    <t>Ｇのチャレンジ，失敗 反応できない</t>
    <rPh sb="8" eb="10">
      <t>シッパイ</t>
    </rPh>
    <rPh sb="11" eb="13">
      <t>ハンノウ</t>
    </rPh>
    <phoneticPr fontId="4"/>
  </si>
  <si>
    <t>反応はしたが，手が出ない チャレンジ失敗</t>
    <rPh sb="0" eb="2">
      <t>ハンノウ</t>
    </rPh>
    <rPh sb="7" eb="8">
      <t>テ</t>
    </rPh>
    <rPh sb="9" eb="10">
      <t>デ</t>
    </rPh>
    <rPh sb="18" eb="20">
      <t>シッパイ</t>
    </rPh>
    <phoneticPr fontId="4"/>
  </si>
  <si>
    <t>フォーストエラー</t>
  </si>
  <si>
    <t>ガシャリ</t>
  </si>
  <si>
    <t>錦織ラケットチェンジ,錦織チャレンジ成功</t>
    <rPh sb="0" eb="2">
      <t>ニシコリ</t>
    </rPh>
    <rPh sb="11" eb="13">
      <t>ニシコリ</t>
    </rPh>
    <rPh sb="18" eb="20">
      <t>セイコウ</t>
    </rPh>
    <phoneticPr fontId="4"/>
  </si>
  <si>
    <t>Gのフォースとエラー</t>
  </si>
  <si>
    <t>アンフォーストエラー数　錦織10　Ｇ9</t>
    <rPh sb="10" eb="11">
      <t>スウ</t>
    </rPh>
    <rPh sb="12" eb="14">
      <t>ニシコリ</t>
    </rPh>
    <phoneticPr fontId="4"/>
  </si>
  <si>
    <t>オープンジャンプショット，予測できていたか</t>
    <rPh sb="13" eb="15">
      <t>ヨソク</t>
    </rPh>
    <phoneticPr fontId="4"/>
  </si>
  <si>
    <t>ダブルフォルト,チャレンジ失敗</t>
    <rPh sb="13" eb="15">
      <t>シッパイ</t>
    </rPh>
    <phoneticPr fontId="4"/>
  </si>
  <si>
    <t>Ｇの距離の取りミス，自爆</t>
    <rPh sb="2" eb="4">
      <t>キョリ</t>
    </rPh>
    <rPh sb="5" eb="6">
      <t>ト</t>
    </rPh>
    <rPh sb="10" eb="12">
      <t>ジバク</t>
    </rPh>
    <phoneticPr fontId="4"/>
  </si>
  <si>
    <t>錦織チャレンジ失敗</t>
    <rPh sb="0" eb="2">
      <t>ニシコリ</t>
    </rPh>
    <rPh sb="7" eb="9">
      <t>シッパイ</t>
    </rPh>
    <phoneticPr fontId="4"/>
  </si>
  <si>
    <t>チップで相手コートに入らず</t>
    <rPh sb="4" eb="6">
      <t>アイテ</t>
    </rPh>
    <rPh sb="10" eb="11">
      <t>ハイ</t>
    </rPh>
    <phoneticPr fontId="4"/>
  </si>
  <si>
    <t>ノータッチエース座標</t>
    <rPh sb="8" eb="10">
      <t>ザヒョウ</t>
    </rPh>
    <phoneticPr fontId="4"/>
  </si>
  <si>
    <t>打った時に前に進んだが，打球が深く後ろに下がりながら打ってミス</t>
    <rPh sb="0" eb="1">
      <t>ウ</t>
    </rPh>
    <rPh sb="3" eb="4">
      <t>トキ</t>
    </rPh>
    <rPh sb="5" eb="6">
      <t>マエ</t>
    </rPh>
    <rPh sb="7" eb="8">
      <t>スス</t>
    </rPh>
    <rPh sb="12" eb="14">
      <t>ダキュウ</t>
    </rPh>
    <rPh sb="15" eb="16">
      <t>フカ</t>
    </rPh>
    <rPh sb="17" eb="18">
      <t>ウシ</t>
    </rPh>
    <rPh sb="20" eb="21">
      <t>サ</t>
    </rPh>
    <rPh sb="26" eb="27">
      <t>ウ</t>
    </rPh>
    <phoneticPr fontId="4"/>
  </si>
  <si>
    <t>回り込みだが，間に合ってない，バックステップ</t>
    <rPh sb="0" eb="1">
      <t>マワ</t>
    </rPh>
    <rPh sb="2" eb="3">
      <t>コ</t>
    </rPh>
    <rPh sb="7" eb="8">
      <t>マ</t>
    </rPh>
    <rPh sb="9" eb="10">
      <t>ア</t>
    </rPh>
    <phoneticPr fontId="4"/>
  </si>
  <si>
    <t>スライディングキャッチはオープンスタンスか？</t>
  </si>
  <si>
    <t>バックステップ踏みながら</t>
    <rPh sb="7" eb="8">
      <t>フ</t>
    </rPh>
    <phoneticPr fontId="4"/>
  </si>
  <si>
    <t>セミウエスタンすからの後ろ体重</t>
    <rPh sb="11" eb="12">
      <t>ウシ</t>
    </rPh>
    <rPh sb="13" eb="15">
      <t>タイジュウ</t>
    </rPh>
    <phoneticPr fontId="4"/>
  </si>
  <si>
    <t>バックステップからのライジング</t>
  </si>
  <si>
    <t>オープンからの片足</t>
    <rPh sb="7" eb="9">
      <t>カタアシ</t>
    </rPh>
    <phoneticPr fontId="4"/>
  </si>
  <si>
    <t>セミウエスタン，バックステップ</t>
  </si>
  <si>
    <t>セミウエスタン，後ろ足体重</t>
    <rPh sb="8" eb="9">
      <t>ウシ</t>
    </rPh>
    <rPh sb="10" eb="11">
      <t>アシ</t>
    </rPh>
    <rPh sb="11" eb="13">
      <t>タイジュウ</t>
    </rPh>
    <phoneticPr fontId="4"/>
  </si>
  <si>
    <t>責められながらのスーパーショット
パッシングショット7</t>
    <rPh sb="0" eb="1">
      <t>セ</t>
    </rPh>
    <phoneticPr fontId="4"/>
  </si>
  <si>
    <t>錦織自滅</t>
    <rPh sb="0" eb="2">
      <t>ニシコリ</t>
    </rPh>
    <rPh sb="2" eb="4">
      <t>ジメツ</t>
    </rPh>
    <phoneticPr fontId="4"/>
  </si>
  <si>
    <t>Ｄのナイスショット</t>
  </si>
  <si>
    <t>オープンからのバックステップ</t>
  </si>
  <si>
    <t>Dのチャレンジ成功でinだが１stから</t>
    <rPh sb="7" eb="9">
      <t>セイコウ</t>
    </rPh>
    <phoneticPr fontId="4"/>
  </si>
  <si>
    <t>自滅</t>
    <rPh sb="0" eb="2">
      <t>ジメツ</t>
    </rPh>
    <phoneticPr fontId="4"/>
  </si>
  <si>
    <t>ネット座標　バックステップ</t>
    <rPh sb="3" eb="5">
      <t>ザヒョウ</t>
    </rPh>
    <phoneticPr fontId="4"/>
  </si>
  <si>
    <t>合計時間</t>
    <rPh sb="0" eb="2">
      <t>ゴウケイ</t>
    </rPh>
    <rPh sb="2" eb="4">
      <t>ジカン</t>
    </rPh>
    <phoneticPr fontId="4"/>
  </si>
  <si>
    <t>サーブか</t>
    <phoneticPr fontId="4"/>
  </si>
  <si>
    <t>動画時間</t>
    <rPh sb="0" eb="2">
      <t>ドウガ</t>
    </rPh>
    <rPh sb="2" eb="4">
      <t>ジカン</t>
    </rPh>
    <phoneticPr fontId="4"/>
  </si>
  <si>
    <t>@</t>
  </si>
  <si>
    <t>＠</t>
  </si>
  <si>
    <t>座標</t>
    <rPh sb="0" eb="2">
      <t>ザヒョウ</t>
    </rPh>
    <phoneticPr fontId="4"/>
  </si>
  <si>
    <t>ラリー番号</t>
    <rPh sb="3" eb="5">
      <t>バンゴウ</t>
    </rPh>
    <phoneticPr fontId="4"/>
  </si>
  <si>
    <t>ショット番号</t>
    <rPh sb="4" eb="6">
      <t>バンゴウ</t>
    </rPh>
    <phoneticPr fontId="4"/>
  </si>
  <si>
    <t>サーブ種別</t>
    <rPh sb="3" eb="5">
      <t>シュベツ</t>
    </rPh>
    <phoneticPr fontId="4"/>
  </si>
  <si>
    <t>サーブ種類</t>
    <rPh sb="3" eb="5">
      <t>シュルイ</t>
    </rPh>
    <phoneticPr fontId="4"/>
  </si>
  <si>
    <t>サーブ結果</t>
    <rPh sb="3" eb="5">
      <t>ケッカ</t>
    </rPh>
    <phoneticPr fontId="4"/>
  </si>
  <si>
    <t>打点座標</t>
    <rPh sb="0" eb="2">
      <t>ダテン</t>
    </rPh>
    <rPh sb="2" eb="4">
      <t>ザヒョウ</t>
    </rPh>
    <phoneticPr fontId="4"/>
  </si>
  <si>
    <t>サーブ権</t>
    <rPh sb="3" eb="4">
      <t>ケン</t>
    </rPh>
    <phoneticPr fontId="4"/>
  </si>
  <si>
    <t>x</t>
  </si>
  <si>
    <t>y</t>
  </si>
  <si>
    <t>動画秒</t>
    <rPh sb="0" eb="2">
      <t>ドウガ</t>
    </rPh>
    <rPh sb="2" eb="3">
      <t>ビョウ</t>
    </rPh>
    <phoneticPr fontId="4"/>
  </si>
  <si>
    <t>秒</t>
    <rPh sb="0" eb="1">
      <t>ビョウ</t>
    </rPh>
    <phoneticPr fontId="4"/>
  </si>
  <si>
    <t>ノータッチポイント</t>
  </si>
  <si>
    <t>ノータッチ座標</t>
    <rPh sb="5" eb="7">
      <t>ザヒョウ</t>
    </rPh>
    <phoneticPr fontId="4"/>
  </si>
  <si>
    <t>錦織</t>
    <rPh sb="0" eb="2">
      <t>ニシコリ</t>
    </rPh>
    <phoneticPr fontId="4"/>
  </si>
  <si>
    <t>ｘ</t>
    <phoneticPr fontId="4"/>
  </si>
  <si>
    <t>ｙ</t>
    <phoneticPr fontId="4"/>
  </si>
  <si>
    <t>角度</t>
    <rPh sb="0" eb="2">
      <t>カクド</t>
    </rPh>
    <phoneticPr fontId="4"/>
  </si>
  <si>
    <t>サーブ角度（ベクトル）</t>
    <rPh sb="3" eb="5">
      <t>カクド</t>
    </rPh>
    <phoneticPr fontId="4"/>
  </si>
  <si>
    <t>重心位置</t>
    <rPh sb="0" eb="2">
      <t>ジュウシン</t>
    </rPh>
    <rPh sb="2" eb="4">
      <t>イチ</t>
    </rPh>
    <phoneticPr fontId="4"/>
  </si>
  <si>
    <t>x</t>
    <phoneticPr fontId="4"/>
  </si>
  <si>
    <t>y</t>
    <phoneticPr fontId="4"/>
  </si>
  <si>
    <t>平均</t>
    <rPh sb="0" eb="2">
      <t>ヘイキン</t>
    </rPh>
    <phoneticPr fontId="4"/>
  </si>
  <si>
    <t>コート内侵入</t>
    <rPh sb="3" eb="4">
      <t>ナイ</t>
    </rPh>
    <rPh sb="4" eb="6">
      <t>シンニュウ</t>
    </rPh>
    <phoneticPr fontId="4"/>
  </si>
  <si>
    <t>サービスエリア内侵入</t>
    <rPh sb="7" eb="8">
      <t>ナイ</t>
    </rPh>
    <rPh sb="8" eb="10">
      <t>シンニュウ</t>
    </rPh>
    <phoneticPr fontId="4"/>
  </si>
  <si>
    <t>アタック数</t>
    <rPh sb="4" eb="5">
      <t>スウ</t>
    </rPh>
    <phoneticPr fontId="4"/>
  </si>
  <si>
    <t>錦織</t>
    <rPh sb="0" eb="2">
      <t>ニシコリ</t>
    </rPh>
    <phoneticPr fontId="4"/>
  </si>
  <si>
    <t>Lopes</t>
    <phoneticPr fontId="4"/>
  </si>
  <si>
    <t>合計</t>
    <rPh sb="0" eb="2">
      <t>ゴウケイ</t>
    </rPh>
    <phoneticPr fontId="4"/>
  </si>
  <si>
    <t>合計</t>
    <rPh sb="0" eb="2">
      <t>ゴウケイ</t>
    </rPh>
    <phoneticPr fontId="4"/>
  </si>
  <si>
    <t>Dimitorov</t>
  </si>
  <si>
    <t>打ち方</t>
    <rPh sb="0" eb="1">
      <t>ウ</t>
    </rPh>
    <rPh sb="2" eb="3">
      <t>カタ</t>
    </rPh>
    <phoneticPr fontId="4"/>
  </si>
  <si>
    <t>コート外追放</t>
    <rPh sb="3" eb="4">
      <t>ガイ</t>
    </rPh>
    <rPh sb="4" eb="6">
      <t>ツイホウ</t>
    </rPh>
    <phoneticPr fontId="4"/>
  </si>
  <si>
    <t>アレー追放</t>
    <rPh sb="3" eb="5">
      <t>ツイホウ</t>
    </rPh>
    <phoneticPr fontId="4"/>
  </si>
  <si>
    <t>スピン割合</t>
    <rPh sb="3" eb="5">
      <t>ワリアイ</t>
    </rPh>
    <phoneticPr fontId="4"/>
  </si>
  <si>
    <t>サイド</t>
    <phoneticPr fontId="4"/>
  </si>
  <si>
    <t>D</t>
    <phoneticPr fontId="4"/>
  </si>
  <si>
    <t>S</t>
    <phoneticPr fontId="4"/>
  </si>
  <si>
    <t>F</t>
    <phoneticPr fontId="4"/>
  </si>
  <si>
    <t>最大面積</t>
    <rPh sb="0" eb="2">
      <t>サイダイ</t>
    </rPh>
    <rPh sb="2" eb="4">
      <t>メンセキ</t>
    </rPh>
    <phoneticPr fontId="4"/>
  </si>
  <si>
    <t>最少面積</t>
    <rPh sb="0" eb="2">
      <t>サイショウ</t>
    </rPh>
    <rPh sb="2" eb="4">
      <t>メンセキ</t>
    </rPh>
    <phoneticPr fontId="4"/>
  </si>
  <si>
    <t>最大ー最少</t>
    <rPh sb="0" eb="2">
      <t>サイダイ</t>
    </rPh>
    <rPh sb="3" eb="5">
      <t>サイショウ</t>
    </rPh>
    <phoneticPr fontId="4"/>
  </si>
  <si>
    <t>Ｙ軸最大</t>
    <rPh sb="1" eb="2">
      <t>ジク</t>
    </rPh>
    <rPh sb="2" eb="4">
      <t>サイダイ</t>
    </rPh>
    <phoneticPr fontId="4"/>
  </si>
  <si>
    <t>X軸最大</t>
    <rPh sb="1" eb="2">
      <t>ジク</t>
    </rPh>
    <rPh sb="2" eb="4">
      <t>サイダイ</t>
    </rPh>
    <phoneticPr fontId="4"/>
  </si>
  <si>
    <t>周囲径</t>
    <rPh sb="0" eb="2">
      <t>シュウイ</t>
    </rPh>
    <rPh sb="2" eb="3">
      <t>ケイ</t>
    </rPh>
    <phoneticPr fontId="4"/>
  </si>
  <si>
    <t>錦織</t>
    <rPh sb="0" eb="2">
      <t>ニシコリ</t>
    </rPh>
    <phoneticPr fontId="4"/>
  </si>
  <si>
    <t>Lopes</t>
    <phoneticPr fontId="4"/>
  </si>
  <si>
    <t>平均</t>
    <rPh sb="0" eb="2">
      <t>ヘイキン</t>
    </rPh>
    <phoneticPr fontId="4"/>
  </si>
  <si>
    <t>最大</t>
    <rPh sb="0" eb="2">
      <t>サイダイ</t>
    </rPh>
    <phoneticPr fontId="4"/>
  </si>
  <si>
    <t>最小</t>
    <rPh sb="0" eb="2">
      <t>サイショウ</t>
    </rPh>
    <phoneticPr fontId="4"/>
  </si>
  <si>
    <t>最大ー最小</t>
    <rPh sb="0" eb="2">
      <t>サイダイ</t>
    </rPh>
    <rPh sb="3" eb="5">
      <t>サイショウ</t>
    </rPh>
    <phoneticPr fontId="4"/>
  </si>
  <si>
    <t>合計</t>
    <rPh sb="0" eb="2">
      <t>ゴウケイ</t>
    </rPh>
    <phoneticPr fontId="4"/>
  </si>
  <si>
    <t>時間当たり面積　</t>
    <rPh sb="0" eb="2">
      <t>ジカン</t>
    </rPh>
    <rPh sb="2" eb="3">
      <t>ア</t>
    </rPh>
    <rPh sb="5" eb="7">
      <t>メンセキ</t>
    </rPh>
    <phoneticPr fontId="4"/>
  </si>
  <si>
    <t>小さい面積</t>
    <rPh sb="0" eb="1">
      <t>チイ</t>
    </rPh>
    <rPh sb="3" eb="5">
      <t>メンセキ</t>
    </rPh>
    <phoneticPr fontId="4"/>
  </si>
  <si>
    <t>時間当たりの総距離</t>
    <rPh sb="0" eb="2">
      <t>ジカン</t>
    </rPh>
    <rPh sb="2" eb="3">
      <t>ア</t>
    </rPh>
    <rPh sb="6" eb="9">
      <t>ソウキョリ</t>
    </rPh>
    <phoneticPr fontId="4"/>
  </si>
  <si>
    <t>被打選手Ｘ軸中心距離</t>
    <rPh sb="0" eb="1">
      <t>ヒ</t>
    </rPh>
    <rPh sb="1" eb="2">
      <t>ダ</t>
    </rPh>
    <rPh sb="2" eb="4">
      <t>センシュ</t>
    </rPh>
    <rPh sb="5" eb="6">
      <t>ジク</t>
    </rPh>
    <rPh sb="6" eb="8">
      <t>チュウシン</t>
    </rPh>
    <rPh sb="8" eb="10">
      <t>キョリ</t>
    </rPh>
    <phoneticPr fontId="4"/>
  </si>
  <si>
    <t>総距離</t>
    <rPh sb="0" eb="3">
      <t>ソウキョリ</t>
    </rPh>
    <phoneticPr fontId="4"/>
  </si>
  <si>
    <t>平均</t>
    <rPh sb="0" eb="2">
      <t>ヘイキン</t>
    </rPh>
    <phoneticPr fontId="4"/>
  </si>
  <si>
    <t>分散　</t>
    <rPh sb="0" eb="2">
      <t>ブンサン</t>
    </rPh>
    <phoneticPr fontId="4"/>
  </si>
  <si>
    <t>最大</t>
    <rPh sb="0" eb="2">
      <t>サイダイ</t>
    </rPh>
    <phoneticPr fontId="4"/>
  </si>
  <si>
    <t>バウンドの深さvsコート</t>
    <rPh sb="5" eb="6">
      <t>フカ</t>
    </rPh>
    <phoneticPr fontId="4"/>
  </si>
  <si>
    <t>バウンドの深さvs選手</t>
    <rPh sb="5" eb="6">
      <t>フカ</t>
    </rPh>
    <rPh sb="9" eb="11">
      <t>センシュ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</si>
</sst>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0.00_);[Red]\(0.00\)"/>
    <numFmt numFmtId="177" formatCode="0.000_);[Red]\(0.000\)"/>
    <numFmt numFmtId="178" formatCode="0_);[Red]\(0\)"/>
    <numFmt numFmtId="179" formatCode="General&quot;km/h&quot;"/>
    <numFmt numFmtId="180" formatCode="0.0_);[Red]\(0.0\)"/>
    <numFmt numFmtId="181" formatCode="0.0_ "/>
    <numFmt numFmtId="182" formatCode="0.00_ "/>
  </numFmts>
  <fonts count="13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1"/>
      <name val="ＭＳ Ｐゴシック"/>
      <family val="3"/>
      <charset val="128"/>
      <scheme val="minor"/>
    </font>
    <font>
      <sz val="11"/>
      <color rgb="FFFFFF00"/>
      <name val="ＭＳ Ｐゴシック"/>
      <family val="2"/>
      <charset val="128"/>
      <scheme val="minor"/>
    </font>
    <font>
      <b/>
      <sz val="11"/>
      <color indexed="8"/>
      <name val="ＭＳ Ｐゴシック"/>
      <family val="3"/>
      <charset val="128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</cellStyleXfs>
  <cellXfs count="663">
    <xf numFmtId="0" fontId="0" fillId="0" borderId="0" xfId="0">
      <alignment vertical="center"/>
    </xf>
    <xf numFmtId="0" fontId="1" fillId="0" borderId="0" xfId="1" applyBorder="1">
      <alignment vertical="center"/>
    </xf>
    <xf numFmtId="0" fontId="1" fillId="0" borderId="2" xfId="1" applyBorder="1">
      <alignment vertical="center"/>
    </xf>
    <xf numFmtId="0" fontId="1" fillId="0" borderId="0" xfId="1" applyFill="1" applyBorder="1">
      <alignment vertical="center"/>
    </xf>
    <xf numFmtId="0" fontId="1" fillId="0" borderId="0" xfId="1">
      <alignment vertical="center"/>
    </xf>
    <xf numFmtId="0" fontId="1" fillId="0" borderId="3" xfId="1" applyBorder="1">
      <alignment vertical="center"/>
    </xf>
    <xf numFmtId="0" fontId="1" fillId="0" borderId="0" xfId="1" applyFill="1">
      <alignment vertical="center"/>
    </xf>
    <xf numFmtId="0" fontId="1" fillId="0" borderId="2" xfId="1" applyFill="1" applyBorder="1">
      <alignment vertical="center"/>
    </xf>
    <xf numFmtId="0" fontId="1" fillId="2" borderId="0" xfId="1" applyFill="1">
      <alignment vertical="center"/>
    </xf>
    <xf numFmtId="0" fontId="6" fillId="0" borderId="5" xfId="2" applyBorder="1">
      <alignment vertical="center"/>
    </xf>
    <xf numFmtId="176" fontId="6" fillId="0" borderId="5" xfId="2" applyNumberFormat="1" applyBorder="1">
      <alignment vertical="center"/>
    </xf>
    <xf numFmtId="176" fontId="6" fillId="0" borderId="7" xfId="2" applyNumberFormat="1" applyBorder="1">
      <alignment vertical="center"/>
    </xf>
    <xf numFmtId="177" fontId="6" fillId="0" borderId="7" xfId="2" applyNumberFormat="1" applyBorder="1">
      <alignment vertical="center"/>
    </xf>
    <xf numFmtId="49" fontId="6" fillId="0" borderId="0" xfId="2" applyNumberFormat="1">
      <alignment vertical="center"/>
    </xf>
    <xf numFmtId="0" fontId="6" fillId="0" borderId="0" xfId="2">
      <alignment vertical="center"/>
    </xf>
    <xf numFmtId="0" fontId="6" fillId="0" borderId="0" xfId="2" applyBorder="1">
      <alignment vertical="center"/>
    </xf>
    <xf numFmtId="0" fontId="6" fillId="0" borderId="4" xfId="2" applyBorder="1">
      <alignment vertical="center"/>
    </xf>
    <xf numFmtId="176" fontId="6" fillId="0" borderId="4" xfId="2" applyNumberFormat="1" applyBorder="1">
      <alignment vertical="center"/>
    </xf>
    <xf numFmtId="176" fontId="6" fillId="0" borderId="8" xfId="2" applyNumberFormat="1" applyBorder="1">
      <alignment vertical="center"/>
    </xf>
    <xf numFmtId="49" fontId="6" fillId="0" borderId="2" xfId="2" applyNumberFormat="1" applyBorder="1">
      <alignment vertical="center"/>
    </xf>
    <xf numFmtId="0" fontId="6" fillId="0" borderId="2" xfId="2" applyBorder="1">
      <alignment vertical="center"/>
    </xf>
    <xf numFmtId="176" fontId="6" fillId="3" borderId="5" xfId="2" applyNumberFormat="1" applyFill="1" applyBorder="1">
      <alignment vertical="center"/>
    </xf>
    <xf numFmtId="176" fontId="6" fillId="3" borderId="7" xfId="2" applyNumberFormat="1" applyFill="1" applyBorder="1">
      <alignment vertical="center"/>
    </xf>
    <xf numFmtId="0" fontId="6" fillId="0" borderId="0" xfId="2" applyFill="1" applyBorder="1">
      <alignment vertical="center"/>
    </xf>
    <xf numFmtId="177" fontId="6" fillId="0" borderId="8" xfId="2" applyNumberFormat="1" applyBorder="1">
      <alignment vertical="center"/>
    </xf>
    <xf numFmtId="0" fontId="6" fillId="0" borderId="2" xfId="2" applyFill="1" applyBorder="1">
      <alignment vertical="center"/>
    </xf>
    <xf numFmtId="176" fontId="6" fillId="0" borderId="5" xfId="2" applyNumberFormat="1" applyFill="1" applyBorder="1">
      <alignment vertical="center"/>
    </xf>
    <xf numFmtId="0" fontId="6" fillId="0" borderId="0" xfId="2" applyFill="1">
      <alignment vertical="center"/>
    </xf>
    <xf numFmtId="49" fontId="6" fillId="0" borderId="0" xfId="2" applyNumberFormat="1" applyFill="1">
      <alignment vertical="center"/>
    </xf>
    <xf numFmtId="0" fontId="6" fillId="0" borderId="5" xfId="2" applyFill="1" applyBorder="1">
      <alignment vertical="center"/>
    </xf>
    <xf numFmtId="49" fontId="6" fillId="0" borderId="0" xfId="2" applyNumberFormat="1" applyBorder="1">
      <alignment vertical="center"/>
    </xf>
    <xf numFmtId="176" fontId="6" fillId="0" borderId="9" xfId="2" applyNumberFormat="1" applyBorder="1">
      <alignment vertical="center"/>
    </xf>
    <xf numFmtId="0" fontId="6" fillId="0" borderId="3" xfId="2" applyBorder="1">
      <alignment vertical="center"/>
    </xf>
    <xf numFmtId="49" fontId="6" fillId="0" borderId="3" xfId="2" applyNumberFormat="1" applyBorder="1">
      <alignment vertical="center"/>
    </xf>
    <xf numFmtId="0" fontId="6" fillId="0" borderId="9" xfId="2" applyBorder="1">
      <alignment vertical="center"/>
    </xf>
    <xf numFmtId="0" fontId="6" fillId="0" borderId="3" xfId="2" applyFill="1" applyBorder="1">
      <alignment vertical="center"/>
    </xf>
    <xf numFmtId="0" fontId="6" fillId="0" borderId="5" xfId="2" applyNumberFormat="1" applyBorder="1">
      <alignment vertical="center"/>
    </xf>
    <xf numFmtId="176" fontId="6" fillId="0" borderId="4" xfId="2" applyNumberFormat="1" applyFill="1" applyBorder="1">
      <alignment vertical="center"/>
    </xf>
    <xf numFmtId="49" fontId="6" fillId="0" borderId="2" xfId="2" applyNumberFormat="1" applyFill="1" applyBorder="1">
      <alignment vertical="center"/>
    </xf>
    <xf numFmtId="0" fontId="6" fillId="0" borderId="4" xfId="2" applyFill="1" applyBorder="1">
      <alignment vertical="center"/>
    </xf>
    <xf numFmtId="178" fontId="6" fillId="0" borderId="0" xfId="2" applyNumberFormat="1">
      <alignment vertical="center"/>
    </xf>
    <xf numFmtId="178" fontId="6" fillId="0" borderId="2" xfId="2" applyNumberFormat="1" applyBorder="1">
      <alignment vertical="center"/>
    </xf>
    <xf numFmtId="176" fontId="6" fillId="0" borderId="6" xfId="2" applyNumberFormat="1" applyBorder="1">
      <alignment vertical="center"/>
    </xf>
    <xf numFmtId="0" fontId="6" fillId="0" borderId="11" xfId="2" applyBorder="1">
      <alignment vertical="center"/>
    </xf>
    <xf numFmtId="49" fontId="6" fillId="0" borderId="11" xfId="2" applyNumberFormat="1" applyBorder="1">
      <alignment vertical="center"/>
    </xf>
    <xf numFmtId="178" fontId="6" fillId="0" borderId="11" xfId="2" applyNumberFormat="1" applyBorder="1">
      <alignment vertical="center"/>
    </xf>
    <xf numFmtId="0" fontId="6" fillId="0" borderId="6" xfId="2" applyBorder="1">
      <alignment vertical="center"/>
    </xf>
    <xf numFmtId="176" fontId="6" fillId="4" borderId="5" xfId="2" applyNumberFormat="1" applyFill="1" applyBorder="1">
      <alignment vertical="center"/>
    </xf>
    <xf numFmtId="0" fontId="6" fillId="4" borderId="0" xfId="2" applyFill="1">
      <alignment vertical="center"/>
    </xf>
    <xf numFmtId="49" fontId="6" fillId="4" borderId="0" xfId="2" applyNumberFormat="1" applyFill="1">
      <alignment vertical="center"/>
    </xf>
    <xf numFmtId="0" fontId="6" fillId="4" borderId="5" xfId="2" applyFill="1" applyBorder="1">
      <alignment vertical="center"/>
    </xf>
    <xf numFmtId="0" fontId="6" fillId="4" borderId="0" xfId="2" applyFill="1" applyBorder="1">
      <alignment vertical="center"/>
    </xf>
    <xf numFmtId="176" fontId="7" fillId="0" borderId="5" xfId="2" applyNumberFormat="1" applyFont="1" applyFill="1" applyBorder="1">
      <alignment vertical="center"/>
    </xf>
    <xf numFmtId="20" fontId="6" fillId="0" borderId="0" xfId="2" applyNumberFormat="1">
      <alignment vertical="center"/>
    </xf>
    <xf numFmtId="0" fontId="6" fillId="0" borderId="1" xfId="2" applyBorder="1">
      <alignment vertical="center"/>
    </xf>
    <xf numFmtId="179" fontId="6" fillId="0" borderId="0" xfId="2" applyNumberFormat="1">
      <alignment vertical="center"/>
    </xf>
    <xf numFmtId="176" fontId="6" fillId="0" borderId="1" xfId="2" applyNumberFormat="1" applyFill="1" applyBorder="1">
      <alignment vertical="center"/>
    </xf>
    <xf numFmtId="176" fontId="6" fillId="0" borderId="0" xfId="2" applyNumberFormat="1" applyFill="1" applyBorder="1">
      <alignment vertical="center"/>
    </xf>
    <xf numFmtId="0" fontId="6" fillId="0" borderId="13" xfId="2" applyBorder="1">
      <alignment vertical="center"/>
    </xf>
    <xf numFmtId="179" fontId="6" fillId="0" borderId="2" xfId="2" applyNumberFormat="1" applyBorder="1">
      <alignment vertical="center"/>
    </xf>
    <xf numFmtId="0" fontId="6" fillId="4" borderId="2" xfId="2" applyFill="1" applyBorder="1">
      <alignment vertical="center"/>
    </xf>
    <xf numFmtId="0" fontId="1" fillId="0" borderId="1" xfId="1" applyBorder="1">
      <alignment vertical="center"/>
    </xf>
    <xf numFmtId="0" fontId="1" fillId="2" borderId="1" xfId="1" applyFill="1" applyBorder="1">
      <alignment vertical="center"/>
    </xf>
    <xf numFmtId="0" fontId="1" fillId="0" borderId="13" xfId="1" applyBorder="1">
      <alignment vertical="center"/>
    </xf>
    <xf numFmtId="0" fontId="1" fillId="5" borderId="0" xfId="1" applyFill="1">
      <alignment vertical="center"/>
    </xf>
    <xf numFmtId="0" fontId="1" fillId="5" borderId="1" xfId="1" applyFill="1" applyBorder="1">
      <alignment vertical="center"/>
    </xf>
    <xf numFmtId="0" fontId="1" fillId="5" borderId="2" xfId="1" applyFill="1" applyBorder="1">
      <alignment vertical="center"/>
    </xf>
    <xf numFmtId="0" fontId="1" fillId="5" borderId="3" xfId="1" applyFill="1" applyBorder="1">
      <alignment vertical="center"/>
    </xf>
    <xf numFmtId="0" fontId="1" fillId="0" borderId="13" xfId="1" applyFill="1" applyBorder="1">
      <alignment vertical="center"/>
    </xf>
    <xf numFmtId="0" fontId="1" fillId="0" borderId="11" xfId="1" applyFill="1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11" xfId="0" applyBorder="1">
      <alignment vertical="center"/>
    </xf>
    <xf numFmtId="176" fontId="0" fillId="0" borderId="5" xfId="0" applyNumberFormat="1" applyFill="1" applyBorder="1">
      <alignment vertical="center"/>
    </xf>
    <xf numFmtId="0" fontId="0" fillId="2" borderId="0" xfId="0" applyFill="1">
      <alignment vertical="center"/>
    </xf>
    <xf numFmtId="0" fontId="0" fillId="0" borderId="5" xfId="0" applyFill="1" applyBorder="1">
      <alignment vertical="center"/>
    </xf>
    <xf numFmtId="176" fontId="0" fillId="0" borderId="4" xfId="0" applyNumberFormat="1" applyFill="1" applyBorder="1">
      <alignment vertical="center"/>
    </xf>
    <xf numFmtId="176" fontId="0" fillId="0" borderId="9" xfId="0" applyNumberFormat="1" applyFill="1" applyBorder="1">
      <alignment vertical="center"/>
    </xf>
    <xf numFmtId="176" fontId="0" fillId="0" borderId="2" xfId="0" applyNumberFormat="1" applyBorder="1">
      <alignment vertical="center"/>
    </xf>
    <xf numFmtId="176" fontId="0" fillId="0" borderId="0" xfId="0" applyNumberFormat="1" applyFill="1">
      <alignment vertical="center"/>
    </xf>
    <xf numFmtId="176" fontId="0" fillId="0" borderId="0" xfId="0" applyNumberFormat="1" applyBorder="1">
      <alignment vertical="center"/>
    </xf>
    <xf numFmtId="176" fontId="0" fillId="0" borderId="3" xfId="0" applyNumberFormat="1" applyBorder="1">
      <alignment vertical="center"/>
    </xf>
    <xf numFmtId="176" fontId="0" fillId="0" borderId="2" xfId="0" applyNumberFormat="1" applyFill="1" applyBorder="1">
      <alignment vertical="center"/>
    </xf>
    <xf numFmtId="176" fontId="0" fillId="2" borderId="0" xfId="0" applyNumberFormat="1" applyFill="1" applyBorder="1">
      <alignment vertical="center"/>
    </xf>
    <xf numFmtId="176" fontId="0" fillId="0" borderId="3" xfId="0" applyNumberFormat="1" applyFill="1" applyBorder="1">
      <alignment vertical="center"/>
    </xf>
    <xf numFmtId="176" fontId="0" fillId="0" borderId="11" xfId="0" applyNumberFormat="1" applyBorder="1">
      <alignment vertical="center"/>
    </xf>
    <xf numFmtId="176" fontId="0" fillId="0" borderId="0" xfId="0" applyNumberFormat="1" applyFill="1" applyBorder="1">
      <alignment vertical="center"/>
    </xf>
    <xf numFmtId="176" fontId="0" fillId="2" borderId="0" xfId="0" applyNumberFormat="1" applyFill="1">
      <alignment vertical="center"/>
    </xf>
    <xf numFmtId="176" fontId="0" fillId="0" borderId="11" xfId="0" applyNumberFormat="1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1" xfId="0" applyNumberFormat="1" applyBorder="1">
      <alignment vertical="center"/>
    </xf>
    <xf numFmtId="176" fontId="0" fillId="0" borderId="13" xfId="0" applyNumberFormat="1" applyBorder="1">
      <alignment vertical="center"/>
    </xf>
    <xf numFmtId="176" fontId="0" fillId="2" borderId="1" xfId="0" applyNumberFormat="1" applyFill="1" applyBorder="1">
      <alignment vertical="center"/>
    </xf>
    <xf numFmtId="176" fontId="0" fillId="0" borderId="14" xfId="0" applyNumberFormat="1" applyBorder="1">
      <alignment vertical="center"/>
    </xf>
    <xf numFmtId="176" fontId="0" fillId="0" borderId="14" xfId="0" applyNumberFormat="1" applyFill="1" applyBorder="1">
      <alignment vertical="center"/>
    </xf>
    <xf numFmtId="176" fontId="0" fillId="0" borderId="15" xfId="0" applyNumberFormat="1" applyBorder="1">
      <alignment vertical="center"/>
    </xf>
    <xf numFmtId="0" fontId="0" fillId="10" borderId="1" xfId="0" applyFill="1" applyBorder="1">
      <alignment vertical="center"/>
    </xf>
    <xf numFmtId="0" fontId="0" fillId="10" borderId="0" xfId="0" applyFill="1">
      <alignment vertical="center"/>
    </xf>
    <xf numFmtId="0" fontId="0" fillId="10" borderId="5" xfId="0" applyFill="1" applyBorder="1">
      <alignment vertical="center"/>
    </xf>
    <xf numFmtId="176" fontId="0" fillId="0" borderId="6" xfId="0" applyNumberFormat="1" applyFill="1" applyBorder="1">
      <alignment vertical="center"/>
    </xf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3" xfId="0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0" borderId="11" xfId="0" applyBorder="1">
      <alignment vertical="center"/>
    </xf>
    <xf numFmtId="0" fontId="0" fillId="0" borderId="15" xfId="0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>
      <alignment vertical="center"/>
    </xf>
    <xf numFmtId="0" fontId="0" fillId="0" borderId="5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2" xfId="0" applyFill="1" applyBorder="1">
      <alignment vertical="center"/>
    </xf>
    <xf numFmtId="180" fontId="0" fillId="0" borderId="1" xfId="0" applyNumberFormat="1" applyFill="1" applyBorder="1">
      <alignment vertical="center"/>
    </xf>
    <xf numFmtId="0" fontId="8" fillId="6" borderId="1" xfId="0" applyFont="1" applyFill="1" applyBorder="1">
      <alignment vertical="center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176" fontId="0" fillId="0" borderId="0" xfId="0" applyNumberFormat="1" applyFill="1">
      <alignment vertical="center"/>
    </xf>
    <xf numFmtId="176" fontId="0" fillId="0" borderId="2" xfId="0" applyNumberFormat="1" applyFill="1" applyBorder="1">
      <alignment vertical="center"/>
    </xf>
    <xf numFmtId="176" fontId="0" fillId="0" borderId="3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5" borderId="0" xfId="0" applyFill="1" applyBorder="1">
      <alignment vertical="center"/>
    </xf>
    <xf numFmtId="176" fontId="0" fillId="0" borderId="11" xfId="0" applyNumberFormat="1" applyFill="1" applyBorder="1">
      <alignment vertical="center"/>
    </xf>
    <xf numFmtId="0" fontId="0" fillId="0" borderId="11" xfId="0" applyFill="1" applyBorder="1">
      <alignment vertical="center"/>
    </xf>
    <xf numFmtId="176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176" fontId="0" fillId="0" borderId="5" xfId="0" applyNumberFormat="1" applyFill="1" applyBorder="1">
      <alignment vertical="center"/>
    </xf>
    <xf numFmtId="180" fontId="0" fillId="0" borderId="0" xfId="0" applyNumberFormat="1">
      <alignment vertical="center"/>
    </xf>
    <xf numFmtId="180" fontId="0" fillId="0" borderId="2" xfId="0" applyNumberFormat="1" applyBorder="1">
      <alignment vertical="center"/>
    </xf>
    <xf numFmtId="180" fontId="0" fillId="0" borderId="11" xfId="0" applyNumberFormat="1" applyBorder="1">
      <alignment vertical="center"/>
    </xf>
    <xf numFmtId="180" fontId="0" fillId="0" borderId="3" xfId="0" applyNumberFormat="1" applyBorder="1">
      <alignment vertical="center"/>
    </xf>
    <xf numFmtId="180" fontId="0" fillId="2" borderId="0" xfId="0" applyNumberFormat="1" applyFill="1">
      <alignment vertical="center"/>
    </xf>
    <xf numFmtId="180" fontId="0" fillId="0" borderId="0" xfId="0" applyNumberFormat="1" applyFill="1">
      <alignment vertical="center"/>
    </xf>
    <xf numFmtId="180" fontId="0" fillId="2" borderId="1" xfId="0" applyNumberFormat="1" applyFill="1" applyBorder="1">
      <alignment vertical="center"/>
    </xf>
    <xf numFmtId="180" fontId="0" fillId="0" borderId="1" xfId="0" applyNumberFormat="1" applyBorder="1">
      <alignment vertical="center"/>
    </xf>
    <xf numFmtId="180" fontId="0" fillId="0" borderId="13" xfId="0" applyNumberFormat="1" applyBorder="1">
      <alignment vertical="center"/>
    </xf>
    <xf numFmtId="180" fontId="0" fillId="0" borderId="1" xfId="0" applyNumberFormat="1" applyFill="1" applyBorder="1">
      <alignment vertical="center"/>
    </xf>
    <xf numFmtId="180" fontId="0" fillId="0" borderId="14" xfId="0" applyNumberFormat="1" applyBorder="1">
      <alignment vertical="center"/>
    </xf>
    <xf numFmtId="180" fontId="0" fillId="0" borderId="15" xfId="0" applyNumberFormat="1" applyBorder="1">
      <alignment vertical="center"/>
    </xf>
    <xf numFmtId="180" fontId="3" fillId="0" borderId="13" xfId="0" applyNumberFormat="1" applyFont="1" applyBorder="1" applyAlignment="1">
      <alignment horizontal="center" vertical="center"/>
    </xf>
    <xf numFmtId="180" fontId="0" fillId="0" borderId="0" xfId="0" applyNumberFormat="1" applyBorder="1">
      <alignment vertical="center"/>
    </xf>
    <xf numFmtId="176" fontId="0" fillId="0" borderId="11" xfId="0" applyNumberFormat="1" applyFill="1" applyBorder="1">
      <alignment vertical="center"/>
    </xf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7" xfId="0" applyBorder="1">
      <alignment vertical="center"/>
    </xf>
    <xf numFmtId="0" fontId="0" fillId="2" borderId="0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0" xfId="0" applyFill="1" applyBorder="1">
      <alignment vertical="center"/>
    </xf>
    <xf numFmtId="0" fontId="0" fillId="0" borderId="0" xfId="0" applyNumberFormat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 applyFill="1" applyBorder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8" borderId="0" xfId="0" applyNumberFormat="1" applyFill="1">
      <alignment vertical="center"/>
    </xf>
    <xf numFmtId="0" fontId="0" fillId="9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Fill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>
      <alignment vertical="center"/>
    </xf>
    <xf numFmtId="0" fontId="0" fillId="0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0" borderId="11" xfId="0" applyBorder="1">
      <alignment vertical="center"/>
    </xf>
    <xf numFmtId="0" fontId="0" fillId="0" borderId="6" xfId="0" applyBorder="1">
      <alignment vertical="center"/>
    </xf>
    <xf numFmtId="0" fontId="0" fillId="0" borderId="11" xfId="0" applyNumberFormat="1" applyBorder="1">
      <alignment vertical="center"/>
    </xf>
    <xf numFmtId="0" fontId="0" fillId="0" borderId="15" xfId="0" applyBorder="1">
      <alignment vertical="center"/>
    </xf>
    <xf numFmtId="176" fontId="0" fillId="0" borderId="5" xfId="0" applyNumberFormat="1" applyBorder="1">
      <alignment vertical="center"/>
    </xf>
    <xf numFmtId="0" fontId="0" fillId="2" borderId="0" xfId="0" applyNumberFormat="1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>
      <alignment vertical="center"/>
    </xf>
    <xf numFmtId="0" fontId="0" fillId="2" borderId="0" xfId="0" applyNumberFormat="1" applyFill="1">
      <alignment vertical="center"/>
    </xf>
    <xf numFmtId="0" fontId="0" fillId="0" borderId="0" xfId="0" applyAlignment="1">
      <alignment vertical="center"/>
    </xf>
    <xf numFmtId="0" fontId="0" fillId="0" borderId="5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NumberFormat="1" applyBorder="1">
      <alignment vertical="center"/>
    </xf>
    <xf numFmtId="0" fontId="0" fillId="9" borderId="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2" xfId="0" applyNumberFormat="1" applyFill="1" applyBorder="1">
      <alignment vertical="center"/>
    </xf>
    <xf numFmtId="0" fontId="0" fillId="0" borderId="0" xfId="0" applyNumberFormat="1" applyBorder="1">
      <alignment vertical="center"/>
    </xf>
    <xf numFmtId="176" fontId="0" fillId="0" borderId="2" xfId="0" applyNumberFormat="1" applyBorder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Fill="1">
      <alignment vertical="center"/>
    </xf>
    <xf numFmtId="176" fontId="0" fillId="0" borderId="3" xfId="0" applyNumberFormat="1" applyBorder="1">
      <alignment vertical="center"/>
    </xf>
    <xf numFmtId="176" fontId="0" fillId="2" borderId="0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0" borderId="4" xfId="0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13" xfId="0" applyBorder="1" applyAlignment="1">
      <alignment vertical="center"/>
    </xf>
    <xf numFmtId="0" fontId="0" fillId="0" borderId="3" xfId="0" applyBorder="1">
      <alignment vertical="center"/>
    </xf>
    <xf numFmtId="0" fontId="0" fillId="0" borderId="8" xfId="0" applyBorder="1" applyAlignment="1">
      <alignment vertical="center"/>
    </xf>
    <xf numFmtId="21" fontId="0" fillId="0" borderId="5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 applyFill="1" applyBorder="1">
      <alignment vertical="center"/>
    </xf>
    <xf numFmtId="0" fontId="0" fillId="0" borderId="0" xfId="0" applyFill="1">
      <alignment vertical="center"/>
    </xf>
    <xf numFmtId="0" fontId="0" fillId="9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5" xfId="0" applyNumberFormat="1" applyBorder="1">
      <alignment vertical="center"/>
    </xf>
    <xf numFmtId="46" fontId="0" fillId="0" borderId="5" xfId="0" applyNumberFormat="1" applyBorder="1">
      <alignment vertical="center"/>
    </xf>
    <xf numFmtId="0" fontId="0" fillId="0" borderId="6" xfId="0" applyNumberFormat="1" applyBorder="1">
      <alignment vertical="center"/>
    </xf>
    <xf numFmtId="21" fontId="0" fillId="0" borderId="5" xfId="0" applyNumberFormat="1" applyFill="1" applyBorder="1">
      <alignment vertical="center"/>
    </xf>
    <xf numFmtId="176" fontId="0" fillId="0" borderId="5" xfId="0" applyNumberFormat="1" applyFill="1" applyBorder="1">
      <alignment vertical="center"/>
    </xf>
    <xf numFmtId="46" fontId="0" fillId="0" borderId="5" xfId="0" applyNumberFormat="1" applyFill="1" applyBorder="1">
      <alignment vertical="center"/>
    </xf>
    <xf numFmtId="0" fontId="0" fillId="2" borderId="0" xfId="0" applyFill="1">
      <alignment vertical="center"/>
    </xf>
    <xf numFmtId="0" fontId="0" fillId="0" borderId="5" xfId="0" applyNumberFormat="1" applyFill="1" applyBorder="1">
      <alignment vertical="center"/>
    </xf>
    <xf numFmtId="0" fontId="0" fillId="0" borderId="5" xfId="0" applyFill="1" applyBorder="1">
      <alignment vertical="center"/>
    </xf>
    <xf numFmtId="180" fontId="0" fillId="0" borderId="2" xfId="0" applyNumberFormat="1" applyBorder="1">
      <alignment vertical="center"/>
    </xf>
    <xf numFmtId="21" fontId="0" fillId="0" borderId="9" xfId="0" applyNumberFormat="1" applyBorder="1">
      <alignment vertical="center"/>
    </xf>
    <xf numFmtId="46" fontId="0" fillId="0" borderId="9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2" xfId="0" applyFill="1" applyBorder="1">
      <alignment vertical="center"/>
    </xf>
    <xf numFmtId="0" fontId="0" fillId="0" borderId="2" xfId="0" applyNumberFormat="1" applyFill="1" applyBorder="1">
      <alignment vertical="center"/>
    </xf>
    <xf numFmtId="0" fontId="0" fillId="9" borderId="2" xfId="0" applyFill="1" applyBorder="1">
      <alignment vertical="center"/>
    </xf>
    <xf numFmtId="46" fontId="0" fillId="0" borderId="4" xfId="0" applyNumberFormat="1" applyFill="1" applyBorder="1">
      <alignment vertical="center"/>
    </xf>
    <xf numFmtId="176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180" fontId="0" fillId="0" borderId="2" xfId="0" applyNumberFormat="1" applyFill="1" applyBorder="1">
      <alignment vertical="center"/>
    </xf>
    <xf numFmtId="0" fontId="0" fillId="0" borderId="13" xfId="0" applyFill="1" applyBorder="1">
      <alignment vertical="center"/>
    </xf>
    <xf numFmtId="21" fontId="0" fillId="0" borderId="4" xfId="0" applyNumberFormat="1" applyBorder="1">
      <alignment vertical="center"/>
    </xf>
    <xf numFmtId="21" fontId="0" fillId="0" borderId="4" xfId="0" applyNumberFormat="1" applyFill="1" applyBorder="1">
      <alignment vertical="center"/>
    </xf>
    <xf numFmtId="0" fontId="0" fillId="0" borderId="4" xfId="0" applyNumberFormat="1" applyFill="1" applyBorder="1">
      <alignment vertical="center"/>
    </xf>
    <xf numFmtId="46" fontId="0" fillId="0" borderId="4" xfId="0" applyNumberFormat="1" applyBorder="1">
      <alignment vertical="center"/>
    </xf>
    <xf numFmtId="21" fontId="0" fillId="13" borderId="5" xfId="0" applyNumberFormat="1" applyFill="1" applyBorder="1">
      <alignment vertical="center"/>
    </xf>
    <xf numFmtId="21" fontId="0" fillId="13" borderId="4" xfId="0" applyNumberFormat="1" applyFill="1" applyBorder="1">
      <alignment vertical="center"/>
    </xf>
    <xf numFmtId="0" fontId="0" fillId="13" borderId="4" xfId="0" applyFill="1" applyBorder="1">
      <alignment vertical="center"/>
    </xf>
    <xf numFmtId="0" fontId="0" fillId="13" borderId="4" xfId="0" applyNumberFormat="1" applyFill="1" applyBorder="1">
      <alignment vertical="center"/>
    </xf>
    <xf numFmtId="0" fontId="0" fillId="13" borderId="2" xfId="0" applyFill="1" applyBorder="1">
      <alignment vertical="center"/>
    </xf>
    <xf numFmtId="0" fontId="0" fillId="13" borderId="5" xfId="0" applyNumberFormat="1" applyFill="1" applyBorder="1">
      <alignment vertical="center"/>
    </xf>
    <xf numFmtId="46" fontId="0" fillId="13" borderId="5" xfId="0" applyNumberFormat="1" applyFill="1" applyBorder="1">
      <alignment vertical="center"/>
    </xf>
    <xf numFmtId="46" fontId="0" fillId="13" borderId="4" xfId="0" applyNumberFormat="1" applyFill="1" applyBorder="1">
      <alignment vertical="center"/>
    </xf>
    <xf numFmtId="0" fontId="0" fillId="13" borderId="11" xfId="0" applyFill="1" applyBorder="1">
      <alignment vertical="center"/>
    </xf>
    <xf numFmtId="0" fontId="0" fillId="13" borderId="0" xfId="0" applyFill="1">
      <alignment vertical="center"/>
    </xf>
    <xf numFmtId="22" fontId="0" fillId="0" borderId="4" xfId="0" applyNumberFormat="1" applyBorder="1">
      <alignment vertical="center"/>
    </xf>
    <xf numFmtId="180" fontId="0" fillId="0" borderId="1" xfId="0" applyNumberFormat="1" applyBorder="1">
      <alignment vertical="center"/>
    </xf>
    <xf numFmtId="180" fontId="0" fillId="0" borderId="13" xfId="0" applyNumberFormat="1" applyBorder="1">
      <alignment vertical="center"/>
    </xf>
    <xf numFmtId="180" fontId="0" fillId="0" borderId="1" xfId="0" applyNumberFormat="1" applyFill="1" applyBorder="1">
      <alignment vertical="center"/>
    </xf>
    <xf numFmtId="180" fontId="0" fillId="0" borderId="13" xfId="0" applyNumberFormat="1" applyFill="1" applyBorder="1">
      <alignment vertical="center"/>
    </xf>
    <xf numFmtId="180" fontId="0" fillId="0" borderId="0" xfId="0" applyNumberFormat="1" applyBorder="1">
      <alignment vertical="center"/>
    </xf>
    <xf numFmtId="2" fontId="0" fillId="0" borderId="2" xfId="0" applyNumberFormat="1" applyBorder="1">
      <alignment vertical="center"/>
    </xf>
    <xf numFmtId="0" fontId="0" fillId="5" borderId="13" xfId="0" applyFill="1" applyBorder="1">
      <alignment vertical="center"/>
    </xf>
    <xf numFmtId="0" fontId="0" fillId="5" borderId="2" xfId="0" applyFill="1" applyBorder="1">
      <alignment vertical="center"/>
    </xf>
    <xf numFmtId="0" fontId="0" fillId="0" borderId="0" xfId="0" applyNumberFormat="1" applyBorder="1">
      <alignment vertical="center"/>
    </xf>
    <xf numFmtId="46" fontId="0" fillId="2" borderId="5" xfId="0" applyNumberFormat="1" applyFill="1" applyBorder="1">
      <alignment vertical="center"/>
    </xf>
    <xf numFmtId="0" fontId="0" fillId="2" borderId="5" xfId="0" applyNumberFormat="1" applyFill="1" applyBorder="1">
      <alignment vertical="center"/>
    </xf>
    <xf numFmtId="176" fontId="0" fillId="0" borderId="2" xfId="0" applyNumberFormat="1" applyBorder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Border="1">
      <alignment vertical="center"/>
    </xf>
    <xf numFmtId="176" fontId="0" fillId="0" borderId="2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0" fontId="0" fillId="5" borderId="0" xfId="0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0" borderId="1" xfId="0" applyNumberFormat="1" applyBorder="1">
      <alignment vertical="center"/>
    </xf>
    <xf numFmtId="176" fontId="0" fillId="0" borderId="13" xfId="0" applyNumberFormat="1" applyBorder="1">
      <alignment vertical="center"/>
    </xf>
    <xf numFmtId="176" fontId="0" fillId="0" borderId="13" xfId="0" applyNumberFormat="1" applyFill="1" applyBorder="1">
      <alignment vertical="center"/>
    </xf>
    <xf numFmtId="0" fontId="0" fillId="0" borderId="8" xfId="0" applyBorder="1" applyAlignment="1">
      <alignment horizontal="left" vertical="center" wrapText="1"/>
    </xf>
    <xf numFmtId="0" fontId="1" fillId="5" borderId="13" xfId="1" applyFill="1" applyBorder="1">
      <alignment vertical="center"/>
    </xf>
    <xf numFmtId="0" fontId="1" fillId="5" borderId="0" xfId="1" applyFill="1" applyBorder="1">
      <alignment vertical="center"/>
    </xf>
    <xf numFmtId="49" fontId="6" fillId="0" borderId="0" xfId="2" applyNumberFormat="1" applyFill="1" applyBorder="1">
      <alignment vertical="center"/>
    </xf>
    <xf numFmtId="180" fontId="0" fillId="0" borderId="0" xfId="0" applyNumberFormat="1" applyFill="1" applyBorder="1">
      <alignment vertical="center"/>
    </xf>
    <xf numFmtId="176" fontId="6" fillId="0" borderId="7" xfId="2" applyNumberFormat="1" applyFill="1" applyBorder="1">
      <alignment vertical="center"/>
    </xf>
    <xf numFmtId="176" fontId="6" fillId="0" borderId="10" xfId="2" applyNumberFormat="1" applyBorder="1">
      <alignment vertical="center"/>
    </xf>
    <xf numFmtId="176" fontId="6" fillId="0" borderId="8" xfId="2" applyNumberFormat="1" applyFill="1" applyBorder="1">
      <alignment vertical="center"/>
    </xf>
    <xf numFmtId="176" fontId="6" fillId="0" borderId="7" xfId="2" applyNumberFormat="1" applyFill="1" applyBorder="1" applyAlignment="1">
      <alignment horizontal="left" vertical="center"/>
    </xf>
    <xf numFmtId="176" fontId="6" fillId="0" borderId="12" xfId="2" applyNumberFormat="1" applyBorder="1">
      <alignment vertical="center"/>
    </xf>
    <xf numFmtId="176" fontId="6" fillId="4" borderId="7" xfId="2" applyNumberFormat="1" applyFill="1" applyBorder="1">
      <alignment vertical="center"/>
    </xf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179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2" borderId="0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8" fillId="6" borderId="0" xfId="0" applyFont="1" applyFill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179" fontId="0" fillId="0" borderId="2" xfId="0" applyNumberFormat="1" applyBorder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5" xfId="0" applyBorder="1" applyAlignment="1">
      <alignment vertical="center" wrapText="1"/>
    </xf>
    <xf numFmtId="21" fontId="0" fillId="0" borderId="5" xfId="0" applyNumberFormat="1" applyBorder="1">
      <alignment vertical="center"/>
    </xf>
    <xf numFmtId="0" fontId="0" fillId="0" borderId="0" xfId="0" applyFill="1" applyBorder="1">
      <alignment vertical="center"/>
    </xf>
    <xf numFmtId="21" fontId="0" fillId="12" borderId="5" xfId="0" applyNumberFormat="1" applyFill="1" applyBorder="1">
      <alignment vertical="center"/>
    </xf>
    <xf numFmtId="0" fontId="0" fillId="12" borderId="0" xfId="0" applyFill="1">
      <alignment vertical="center"/>
    </xf>
    <xf numFmtId="0" fontId="0" fillId="0" borderId="0" xfId="0" applyNumberFormat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 applyFill="1" applyBorder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8" borderId="0" xfId="0" applyNumberFormat="1" applyFill="1">
      <alignment vertical="center"/>
    </xf>
    <xf numFmtId="0" fontId="0" fillId="9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Fill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>
      <alignment vertical="center"/>
    </xf>
    <xf numFmtId="0" fontId="0" fillId="0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0" borderId="5" xfId="0" applyNumberFormat="1" applyBorder="1">
      <alignment vertical="center"/>
    </xf>
    <xf numFmtId="46" fontId="0" fillId="0" borderId="5" xfId="0" applyNumberFormat="1" applyBorder="1">
      <alignment vertical="center"/>
    </xf>
    <xf numFmtId="0" fontId="9" fillId="0" borderId="0" xfId="0" applyFont="1" applyFill="1">
      <alignment vertical="center"/>
    </xf>
    <xf numFmtId="22" fontId="0" fillId="0" borderId="5" xfId="0" applyNumberFormat="1" applyBorder="1">
      <alignment vertical="center"/>
    </xf>
    <xf numFmtId="46" fontId="0" fillId="9" borderId="5" xfId="0" applyNumberFormat="1" applyFill="1" applyBorder="1">
      <alignment vertical="center"/>
    </xf>
    <xf numFmtId="49" fontId="0" fillId="9" borderId="0" xfId="0" applyNumberFormat="1" applyFill="1">
      <alignment vertical="center"/>
    </xf>
    <xf numFmtId="0" fontId="0" fillId="9" borderId="5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0" borderId="6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11" xfId="0" applyNumberFormat="1" applyBorder="1">
      <alignment vertical="center"/>
    </xf>
    <xf numFmtId="0" fontId="0" fillId="0" borderId="6" xfId="0" applyBorder="1">
      <alignment vertical="center"/>
    </xf>
    <xf numFmtId="0" fontId="0" fillId="0" borderId="11" xfId="0" applyNumberFormat="1" applyBorder="1">
      <alignment vertical="center"/>
    </xf>
    <xf numFmtId="0" fontId="0" fillId="0" borderId="15" xfId="0" applyBorder="1">
      <alignment vertical="center"/>
    </xf>
    <xf numFmtId="178" fontId="0" fillId="0" borderId="0" xfId="0" applyNumberFormat="1">
      <alignment vertical="center"/>
    </xf>
    <xf numFmtId="178" fontId="0" fillId="0" borderId="11" xfId="0" applyNumberFormat="1" applyBorder="1">
      <alignment vertical="center"/>
    </xf>
    <xf numFmtId="176" fontId="0" fillId="12" borderId="5" xfId="0" applyNumberFormat="1" applyFill="1" applyBorder="1">
      <alignment vertical="center"/>
    </xf>
    <xf numFmtId="176" fontId="0" fillId="0" borderId="5" xfId="0" applyNumberFormat="1" applyBorder="1">
      <alignment vertical="center"/>
    </xf>
    <xf numFmtId="176" fontId="0" fillId="0" borderId="4" xfId="0" applyNumberFormat="1" applyBorder="1">
      <alignment vertical="center"/>
    </xf>
    <xf numFmtId="176" fontId="0" fillId="9" borderId="5" xfId="0" applyNumberFormat="1" applyFill="1" applyBorder="1">
      <alignment vertical="center"/>
    </xf>
    <xf numFmtId="176" fontId="0" fillId="0" borderId="6" xfId="0" applyNumberFormat="1" applyBorder="1">
      <alignment vertical="center"/>
    </xf>
    <xf numFmtId="21" fontId="0" fillId="0" borderId="5" xfId="0" applyNumberFormat="1" applyFill="1" applyBorder="1">
      <alignment vertical="center"/>
    </xf>
    <xf numFmtId="176" fontId="0" fillId="0" borderId="5" xfId="0" applyNumberFormat="1" applyFill="1" applyBorder="1">
      <alignment vertical="center"/>
    </xf>
    <xf numFmtId="46" fontId="0" fillId="0" borderId="5" xfId="0" applyNumberFormat="1" applyFill="1" applyBorder="1">
      <alignment vertical="center"/>
    </xf>
    <xf numFmtId="176" fontId="0" fillId="0" borderId="8" xfId="0" applyNumberFormat="1" applyBorder="1">
      <alignment vertical="center"/>
    </xf>
    <xf numFmtId="176" fontId="0" fillId="12" borderId="7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0" fillId="2" borderId="5" xfId="0" applyFill="1" applyBorder="1">
      <alignment vertical="center"/>
    </xf>
    <xf numFmtId="0" fontId="0" fillId="2" borderId="0" xfId="0" applyFill="1">
      <alignment vertical="center"/>
    </xf>
    <xf numFmtId="0" fontId="0" fillId="2" borderId="0" xfId="0" applyNumberFormat="1" applyFill="1">
      <alignment vertical="center"/>
    </xf>
    <xf numFmtId="0" fontId="0" fillId="0" borderId="0" xfId="0" applyAlignment="1">
      <alignment vertical="center"/>
    </xf>
    <xf numFmtId="0" fontId="0" fillId="0" borderId="5" xfId="0" applyNumberFormat="1" applyFill="1" applyBorder="1">
      <alignment vertical="center"/>
    </xf>
    <xf numFmtId="20" fontId="0" fillId="0" borderId="0" xfId="0" applyNumberFormat="1">
      <alignment vertical="center"/>
    </xf>
    <xf numFmtId="177" fontId="0" fillId="0" borderId="7" xfId="0" applyNumberFormat="1" applyBorder="1">
      <alignment vertical="center"/>
    </xf>
    <xf numFmtId="177" fontId="0" fillId="9" borderId="7" xfId="0" applyNumberFormat="1" applyFill="1" applyBorder="1">
      <alignment vertical="center"/>
    </xf>
    <xf numFmtId="177" fontId="0" fillId="0" borderId="12" xfId="0" applyNumberFormat="1" applyBorder="1">
      <alignment vertical="center"/>
    </xf>
    <xf numFmtId="176" fontId="9" fillId="0" borderId="5" xfId="0" applyNumberFormat="1" applyFont="1" applyFill="1" applyBorder="1">
      <alignment vertical="center"/>
    </xf>
    <xf numFmtId="177" fontId="0" fillId="0" borderId="7" xfId="0" applyNumberFormat="1" applyFill="1" applyBorder="1">
      <alignment vertical="center"/>
    </xf>
    <xf numFmtId="49" fontId="0" fillId="0" borderId="0" xfId="0" applyNumberFormat="1" applyFill="1">
      <alignment vertical="center"/>
    </xf>
    <xf numFmtId="0" fontId="0" fillId="0" borderId="5" xfId="0" applyFill="1" applyBorder="1">
      <alignment vertical="center"/>
    </xf>
    <xf numFmtId="0" fontId="0" fillId="0" borderId="5" xfId="0" applyBorder="1" applyAlignment="1">
      <alignment horizontal="center" vertical="top" wrapText="1"/>
    </xf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179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2" borderId="0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8" fillId="6" borderId="0" xfId="0" applyFont="1" applyFill="1">
      <alignment vertical="center"/>
    </xf>
    <xf numFmtId="0" fontId="0" fillId="0" borderId="2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179" fontId="0" fillId="0" borderId="2" xfId="0" applyNumberFormat="1" applyBorder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5" xfId="0" applyBorder="1" applyAlignment="1">
      <alignment vertical="center" wrapText="1"/>
    </xf>
    <xf numFmtId="21" fontId="0" fillId="0" borderId="5" xfId="0" applyNumberFormat="1" applyBorder="1">
      <alignment vertical="center"/>
    </xf>
    <xf numFmtId="0" fontId="0" fillId="0" borderId="0" xfId="0" applyFill="1" applyBorder="1">
      <alignment vertical="center"/>
    </xf>
    <xf numFmtId="21" fontId="0" fillId="12" borderId="5" xfId="0" applyNumberFormat="1" applyFill="1" applyBorder="1">
      <alignment vertical="center"/>
    </xf>
    <xf numFmtId="0" fontId="0" fillId="12" borderId="0" xfId="0" applyFill="1">
      <alignment vertical="center"/>
    </xf>
    <xf numFmtId="0" fontId="0" fillId="0" borderId="0" xfId="0" applyNumberFormat="1">
      <alignment vertical="center"/>
    </xf>
    <xf numFmtId="0" fontId="0" fillId="0" borderId="2" xfId="0" applyNumberFormat="1" applyBorder="1">
      <alignment vertical="center"/>
    </xf>
    <xf numFmtId="0" fontId="0" fillId="0" borderId="0" xfId="0" applyNumberFormat="1" applyFill="1" applyBorder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8" borderId="0" xfId="0" applyNumberFormat="1" applyFill="1">
      <alignment vertical="center"/>
    </xf>
    <xf numFmtId="0" fontId="0" fillId="9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Fill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>
      <alignment vertical="center"/>
    </xf>
    <xf numFmtId="0" fontId="0" fillId="0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0" borderId="5" xfId="0" applyNumberFormat="1" applyBorder="1">
      <alignment vertical="center"/>
    </xf>
    <xf numFmtId="46" fontId="0" fillId="0" borderId="5" xfId="0" applyNumberFormat="1" applyBorder="1">
      <alignment vertical="center"/>
    </xf>
    <xf numFmtId="0" fontId="9" fillId="0" borderId="0" xfId="0" applyFont="1" applyFill="1">
      <alignment vertical="center"/>
    </xf>
    <xf numFmtId="22" fontId="0" fillId="0" borderId="5" xfId="0" applyNumberFormat="1" applyBorder="1">
      <alignment vertical="center"/>
    </xf>
    <xf numFmtId="46" fontId="0" fillId="9" borderId="5" xfId="0" applyNumberFormat="1" applyFill="1" applyBorder="1">
      <alignment vertical="center"/>
    </xf>
    <xf numFmtId="49" fontId="0" fillId="9" borderId="0" xfId="0" applyNumberFormat="1" applyFill="1">
      <alignment vertical="center"/>
    </xf>
    <xf numFmtId="0" fontId="0" fillId="9" borderId="5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0" borderId="6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11" xfId="0" applyNumberFormat="1" applyBorder="1">
      <alignment vertical="center"/>
    </xf>
    <xf numFmtId="0" fontId="0" fillId="0" borderId="6" xfId="0" applyBorder="1">
      <alignment vertical="center"/>
    </xf>
    <xf numFmtId="0" fontId="0" fillId="0" borderId="11" xfId="0" applyNumberFormat="1" applyBorder="1">
      <alignment vertical="center"/>
    </xf>
    <xf numFmtId="0" fontId="0" fillId="0" borderId="15" xfId="0" applyBorder="1">
      <alignment vertical="center"/>
    </xf>
    <xf numFmtId="178" fontId="0" fillId="0" borderId="0" xfId="0" applyNumberFormat="1">
      <alignment vertical="center"/>
    </xf>
    <xf numFmtId="178" fontId="0" fillId="0" borderId="11" xfId="0" applyNumberFormat="1" applyBorder="1">
      <alignment vertical="center"/>
    </xf>
    <xf numFmtId="176" fontId="0" fillId="12" borderId="5" xfId="0" applyNumberFormat="1" applyFill="1" applyBorder="1">
      <alignment vertical="center"/>
    </xf>
    <xf numFmtId="176" fontId="0" fillId="0" borderId="5" xfId="0" applyNumberFormat="1" applyBorder="1">
      <alignment vertical="center"/>
    </xf>
    <xf numFmtId="176" fontId="0" fillId="0" borderId="4" xfId="0" applyNumberFormat="1" applyBorder="1">
      <alignment vertical="center"/>
    </xf>
    <xf numFmtId="176" fontId="0" fillId="9" borderId="5" xfId="0" applyNumberFormat="1" applyFill="1" applyBorder="1">
      <alignment vertical="center"/>
    </xf>
    <xf numFmtId="176" fontId="0" fillId="0" borderId="6" xfId="0" applyNumberFormat="1" applyBorder="1">
      <alignment vertical="center"/>
    </xf>
    <xf numFmtId="21" fontId="0" fillId="0" borderId="5" xfId="0" applyNumberFormat="1" applyFill="1" applyBorder="1">
      <alignment vertical="center"/>
    </xf>
    <xf numFmtId="176" fontId="0" fillId="0" borderId="5" xfId="0" applyNumberFormat="1" applyFill="1" applyBorder="1">
      <alignment vertical="center"/>
    </xf>
    <xf numFmtId="46" fontId="0" fillId="0" borderId="5" xfId="0" applyNumberFormat="1" applyFill="1" applyBorder="1">
      <alignment vertical="center"/>
    </xf>
    <xf numFmtId="176" fontId="0" fillId="0" borderId="7" xfId="0" applyNumberFormat="1" applyBorder="1">
      <alignment vertical="center"/>
    </xf>
    <xf numFmtId="176" fontId="0" fillId="0" borderId="8" xfId="0" applyNumberFormat="1" applyBorder="1">
      <alignment vertical="center"/>
    </xf>
    <xf numFmtId="176" fontId="0" fillId="12" borderId="7" xfId="0" applyNumberFormat="1" applyFill="1" applyBorder="1">
      <alignment vertical="center"/>
    </xf>
    <xf numFmtId="176" fontId="0" fillId="9" borderId="7" xfId="0" applyNumberFormat="1" applyFill="1" applyBorder="1">
      <alignment vertical="center"/>
    </xf>
    <xf numFmtId="176" fontId="0" fillId="0" borderId="12" xfId="0" applyNumberFormat="1" applyBorder="1">
      <alignment vertical="center"/>
    </xf>
    <xf numFmtId="0" fontId="0" fillId="0" borderId="7" xfId="0" applyBorder="1" applyAlignment="1">
      <alignment horizontal="left" vertical="top" wrapText="1"/>
    </xf>
    <xf numFmtId="176" fontId="6" fillId="2" borderId="4" xfId="2" applyNumberFormat="1" applyFill="1" applyBorder="1">
      <alignment vertical="center"/>
    </xf>
    <xf numFmtId="176" fontId="6" fillId="2" borderId="5" xfId="2" applyNumberFormat="1" applyFill="1" applyBorder="1">
      <alignment vertical="center"/>
    </xf>
    <xf numFmtId="176" fontId="6" fillId="2" borderId="8" xfId="2" applyNumberFormat="1" applyFill="1" applyBorder="1">
      <alignment vertical="center"/>
    </xf>
    <xf numFmtId="0" fontId="0" fillId="14" borderId="0" xfId="0" applyFill="1">
      <alignment vertical="center"/>
    </xf>
    <xf numFmtId="0" fontId="6" fillId="0" borderId="1" xfId="2" applyFill="1" applyBorder="1">
      <alignment vertical="center"/>
    </xf>
    <xf numFmtId="0" fontId="6" fillId="0" borderId="13" xfId="2" applyFill="1" applyBorder="1">
      <alignment vertical="center"/>
    </xf>
    <xf numFmtId="0" fontId="6" fillId="0" borderId="14" xfId="2" applyBorder="1">
      <alignment vertical="center"/>
    </xf>
    <xf numFmtId="0" fontId="6" fillId="0" borderId="15" xfId="2" applyBorder="1">
      <alignment vertical="center"/>
    </xf>
    <xf numFmtId="0" fontId="6" fillId="4" borderId="1" xfId="2" applyFill="1" applyBorder="1">
      <alignment vertical="center"/>
    </xf>
    <xf numFmtId="176" fontId="6" fillId="0" borderId="1" xfId="2" applyNumberFormat="1" applyBorder="1">
      <alignment vertical="center"/>
    </xf>
    <xf numFmtId="0" fontId="1" fillId="0" borderId="3" xfId="1" applyFill="1" applyBorder="1">
      <alignment vertical="center"/>
    </xf>
    <xf numFmtId="0" fontId="0" fillId="14" borderId="1" xfId="0" applyFill="1" applyBorder="1">
      <alignment vertical="center"/>
    </xf>
    <xf numFmtId="0" fontId="8" fillId="15" borderId="0" xfId="0" applyFont="1" applyFill="1" applyBorder="1">
      <alignment vertical="center"/>
    </xf>
    <xf numFmtId="0" fontId="0" fillId="15" borderId="0" xfId="0" applyFill="1" applyBorder="1">
      <alignment vertical="center"/>
    </xf>
    <xf numFmtId="0" fontId="0" fillId="0" borderId="8" xfId="0" applyBorder="1">
      <alignment vertical="center"/>
    </xf>
    <xf numFmtId="0" fontId="0" fillId="0" borderId="8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10" xfId="0" applyBorder="1">
      <alignment vertical="center"/>
    </xf>
    <xf numFmtId="0" fontId="0" fillId="8" borderId="7" xfId="0" applyFill="1" applyBorder="1">
      <alignment vertical="center"/>
    </xf>
    <xf numFmtId="0" fontId="0" fillId="9" borderId="7" xfId="0" applyFill="1" applyBorder="1">
      <alignment vertical="center"/>
    </xf>
    <xf numFmtId="0" fontId="0" fillId="0" borderId="12" xfId="0" applyBorder="1">
      <alignment vertical="center"/>
    </xf>
    <xf numFmtId="0" fontId="0" fillId="2" borderId="7" xfId="0" applyFill="1" applyBorder="1">
      <alignment vertical="center"/>
    </xf>
    <xf numFmtId="0" fontId="0" fillId="15" borderId="7" xfId="0" applyFill="1" applyBorder="1">
      <alignment vertical="center"/>
    </xf>
    <xf numFmtId="0" fontId="6" fillId="5" borderId="5" xfId="2" applyFill="1" applyBorder="1">
      <alignment vertical="center"/>
    </xf>
    <xf numFmtId="0" fontId="6" fillId="5" borderId="4" xfId="2" applyFill="1" applyBorder="1">
      <alignment vertical="center"/>
    </xf>
    <xf numFmtId="0" fontId="6" fillId="16" borderId="5" xfId="2" applyFill="1" applyBorder="1">
      <alignment vertical="center"/>
    </xf>
    <xf numFmtId="0" fontId="6" fillId="0" borderId="9" xfId="2" applyFill="1" applyBorder="1">
      <alignment vertical="center"/>
    </xf>
    <xf numFmtId="0" fontId="6" fillId="16" borderId="4" xfId="2" applyFill="1" applyBorder="1">
      <alignment vertical="center"/>
    </xf>
    <xf numFmtId="0" fontId="0" fillId="0" borderId="16" xfId="0" applyFill="1" applyBorder="1">
      <alignment vertical="center"/>
    </xf>
    <xf numFmtId="0" fontId="0" fillId="2" borderId="3" xfId="0" applyFill="1" applyBorder="1">
      <alignment vertical="center"/>
    </xf>
    <xf numFmtId="0" fontId="0" fillId="16" borderId="0" xfId="0" applyFill="1">
      <alignment vertical="center"/>
    </xf>
    <xf numFmtId="21" fontId="0" fillId="16" borderId="5" xfId="0" applyNumberFormat="1" applyFill="1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1" xfId="0" applyBorder="1">
      <alignment vertical="center"/>
    </xf>
    <xf numFmtId="0" fontId="0" fillId="0" borderId="2" xfId="0" applyFill="1" applyBorder="1">
      <alignment vertical="center"/>
    </xf>
    <xf numFmtId="180" fontId="0" fillId="0" borderId="2" xfId="0" applyNumberFormat="1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11" xfId="0" applyBorder="1">
      <alignment vertical="center"/>
    </xf>
    <xf numFmtId="0" fontId="0" fillId="0" borderId="3" xfId="0" applyFill="1" applyBorder="1">
      <alignment vertical="center"/>
    </xf>
    <xf numFmtId="0" fontId="0" fillId="0" borderId="2" xfId="0" applyFill="1" applyBorder="1">
      <alignment vertical="center"/>
    </xf>
    <xf numFmtId="180" fontId="0" fillId="0" borderId="2" xfId="0" applyNumberFormat="1" applyBorder="1">
      <alignment vertical="center"/>
    </xf>
    <xf numFmtId="0" fontId="10" fillId="17" borderId="0" xfId="0" applyFont="1" applyFill="1">
      <alignment vertical="center"/>
    </xf>
    <xf numFmtId="0" fontId="10" fillId="17" borderId="1" xfId="0" applyFont="1" applyFill="1" applyBorder="1">
      <alignment vertical="center"/>
    </xf>
    <xf numFmtId="0" fontId="8" fillId="17" borderId="1" xfId="0" applyFon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1" xfId="0" applyNumberFormat="1" applyBorder="1">
      <alignment vertical="center"/>
    </xf>
    <xf numFmtId="0" fontId="0" fillId="0" borderId="0" xfId="0">
      <alignment vertical="center"/>
    </xf>
    <xf numFmtId="180" fontId="0" fillId="0" borderId="0" xfId="0" applyNumberFormat="1" applyBorder="1">
      <alignment vertical="center"/>
    </xf>
    <xf numFmtId="0" fontId="0" fillId="0" borderId="0" xfId="0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2" xfId="0" applyBorder="1">
      <alignment vertical="center"/>
    </xf>
    <xf numFmtId="180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0" fillId="0" borderId="1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13" xfId="0" applyNumberFormat="1" applyFill="1" applyBorder="1">
      <alignment vertical="center"/>
    </xf>
    <xf numFmtId="180" fontId="0" fillId="0" borderId="2" xfId="0" applyNumberFormat="1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0" fillId="0" borderId="2" xfId="0" applyBorder="1">
      <alignment vertical="center"/>
    </xf>
    <xf numFmtId="180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0" fillId="0" borderId="2" xfId="0" applyFill="1" applyBorder="1">
      <alignment vertical="center"/>
    </xf>
    <xf numFmtId="181" fontId="0" fillId="0" borderId="0" xfId="0" applyNumberFormat="1">
      <alignment vertical="center"/>
    </xf>
    <xf numFmtId="181" fontId="0" fillId="0" borderId="2" xfId="0" applyNumberFormat="1" applyFill="1" applyBorder="1">
      <alignment vertical="center"/>
    </xf>
    <xf numFmtId="181" fontId="0" fillId="0" borderId="2" xfId="0" applyNumberFormat="1" applyBorder="1">
      <alignment vertical="center"/>
    </xf>
    <xf numFmtId="182" fontId="0" fillId="0" borderId="0" xfId="0" applyNumberFormat="1">
      <alignment vertical="center"/>
    </xf>
    <xf numFmtId="182" fontId="0" fillId="0" borderId="2" xfId="0" applyNumberFormat="1" applyBorder="1">
      <alignment vertical="center"/>
    </xf>
    <xf numFmtId="182" fontId="0" fillId="0" borderId="0" xfId="0" applyNumberFormat="1" applyFill="1">
      <alignment vertical="center"/>
    </xf>
    <xf numFmtId="182" fontId="0" fillId="0" borderId="0" xfId="0" applyNumberFormat="1" applyBorder="1">
      <alignment vertical="center"/>
    </xf>
    <xf numFmtId="182" fontId="0" fillId="0" borderId="2" xfId="0" applyNumberFormat="1" applyFill="1" applyBorder="1">
      <alignment vertical="center"/>
    </xf>
    <xf numFmtId="182" fontId="0" fillId="0" borderId="0" xfId="0" applyNumberFormat="1" applyFill="1" applyBorder="1">
      <alignment vertical="center"/>
    </xf>
    <xf numFmtId="182" fontId="0" fillId="0" borderId="11" xfId="0" applyNumberFormat="1" applyBorder="1">
      <alignment vertical="center"/>
    </xf>
    <xf numFmtId="182" fontId="0" fillId="2" borderId="0" xfId="0" applyNumberFormat="1" applyFill="1">
      <alignment vertical="center"/>
    </xf>
    <xf numFmtId="2" fontId="6" fillId="0" borderId="0" xfId="2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176" fontId="0" fillId="0" borderId="19" xfId="0" applyNumberFormat="1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176" fontId="0" fillId="0" borderId="22" xfId="0" applyNumberFormat="1" applyBorder="1">
      <alignment vertical="center"/>
    </xf>
    <xf numFmtId="176" fontId="0" fillId="2" borderId="22" xfId="0" applyNumberFormat="1" applyFill="1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176" fontId="0" fillId="0" borderId="25" xfId="0" applyNumberFormat="1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176" fontId="0" fillId="0" borderId="22" xfId="0" applyNumberFormat="1" applyFill="1" applyBorder="1">
      <alignment vertical="center"/>
    </xf>
    <xf numFmtId="176" fontId="0" fillId="0" borderId="17" xfId="0" applyNumberFormat="1" applyFill="1" applyBorder="1">
      <alignment vertical="center"/>
    </xf>
    <xf numFmtId="176" fontId="0" fillId="2" borderId="28" xfId="0" applyNumberFormat="1" applyFill="1" applyBorder="1">
      <alignment vertical="center"/>
    </xf>
    <xf numFmtId="176" fontId="0" fillId="0" borderId="21" xfId="0" applyNumberFormat="1" applyBorder="1">
      <alignment vertical="center"/>
    </xf>
    <xf numFmtId="176" fontId="0" fillId="0" borderId="26" xfId="0" applyNumberFormat="1" applyFill="1" applyBorder="1">
      <alignment vertical="center"/>
    </xf>
    <xf numFmtId="176" fontId="0" fillId="0" borderId="27" xfId="0" applyNumberFormat="1" applyFill="1" applyBorder="1">
      <alignment vertical="center"/>
    </xf>
    <xf numFmtId="0" fontId="1" fillId="0" borderId="17" xfId="1" applyBorder="1">
      <alignment vertical="center"/>
    </xf>
    <xf numFmtId="0" fontId="1" fillId="0" borderId="20" xfId="1" applyBorder="1">
      <alignment vertical="center"/>
    </xf>
    <xf numFmtId="0" fontId="1" fillId="5" borderId="21" xfId="1" applyFill="1" applyBorder="1">
      <alignment vertical="center"/>
    </xf>
    <xf numFmtId="0" fontId="1" fillId="5" borderId="23" xfId="1" applyFill="1" applyBorder="1">
      <alignment vertical="center"/>
    </xf>
    <xf numFmtId="0" fontId="1" fillId="0" borderId="21" xfId="1" applyBorder="1">
      <alignment vertical="center"/>
    </xf>
    <xf numFmtId="0" fontId="1" fillId="0" borderId="23" xfId="1" applyBorder="1">
      <alignment vertical="center"/>
    </xf>
    <xf numFmtId="0" fontId="1" fillId="5" borderId="26" xfId="1" applyFill="1" applyBorder="1">
      <alignment vertical="center"/>
    </xf>
    <xf numFmtId="0" fontId="1" fillId="5" borderId="27" xfId="1" applyFill="1" applyBorder="1">
      <alignment vertical="center"/>
    </xf>
    <xf numFmtId="176" fontId="0" fillId="2" borderId="29" xfId="0" applyNumberFormat="1" applyFill="1" applyBorder="1">
      <alignment vertical="center"/>
    </xf>
    <xf numFmtId="0" fontId="0" fillId="17" borderId="0" xfId="0" applyFill="1">
      <alignment vertical="center"/>
    </xf>
    <xf numFmtId="176" fontId="0" fillId="17" borderId="0" xfId="0" applyNumberFormat="1" applyFill="1" applyBorder="1">
      <alignment vertical="center"/>
    </xf>
    <xf numFmtId="176" fontId="0" fillId="2" borderId="13" xfId="0" applyNumberFormat="1" applyFill="1" applyBorder="1">
      <alignment vertical="center"/>
    </xf>
    <xf numFmtId="176" fontId="0" fillId="2" borderId="2" xfId="0" applyNumberFormat="1" applyFill="1" applyBorder="1">
      <alignment vertical="center"/>
    </xf>
    <xf numFmtId="182" fontId="0" fillId="17" borderId="0" xfId="0" applyNumberFormat="1" applyFill="1">
      <alignment vertical="center"/>
    </xf>
    <xf numFmtId="0" fontId="6" fillId="2" borderId="1" xfId="2" applyFill="1" applyBorder="1">
      <alignment vertical="center"/>
    </xf>
    <xf numFmtId="0" fontId="6" fillId="2" borderId="0" xfId="2" applyFill="1" applyBorder="1">
      <alignment vertical="center"/>
    </xf>
    <xf numFmtId="0" fontId="11" fillId="0" borderId="0" xfId="0" applyFont="1" applyBorder="1">
      <alignment vertical="center"/>
    </xf>
    <xf numFmtId="0" fontId="11" fillId="0" borderId="0" xfId="0" applyFont="1" applyFill="1">
      <alignment vertical="center"/>
    </xf>
    <xf numFmtId="0" fontId="11" fillId="0" borderId="0" xfId="0" applyFont="1">
      <alignment vertical="center"/>
    </xf>
    <xf numFmtId="181" fontId="1" fillId="0" borderId="0" xfId="1" applyNumberFormat="1">
      <alignment vertical="center"/>
    </xf>
    <xf numFmtId="181" fontId="1" fillId="0" borderId="2" xfId="1" applyNumberFormat="1" applyBorder="1">
      <alignment vertical="center"/>
    </xf>
    <xf numFmtId="181" fontId="1" fillId="0" borderId="0" xfId="1" applyNumberFormat="1" applyFill="1">
      <alignment vertical="center"/>
    </xf>
    <xf numFmtId="181" fontId="1" fillId="0" borderId="0" xfId="1" applyNumberFormat="1" applyBorder="1">
      <alignment vertical="center"/>
    </xf>
    <xf numFmtId="181" fontId="1" fillId="0" borderId="3" xfId="1" applyNumberFormat="1" applyBorder="1">
      <alignment vertical="center"/>
    </xf>
    <xf numFmtId="181" fontId="1" fillId="0" borderId="2" xfId="1" applyNumberFormat="1" applyFill="1" applyBorder="1">
      <alignment vertical="center"/>
    </xf>
    <xf numFmtId="181" fontId="2" fillId="0" borderId="2" xfId="1" applyNumberFormat="1" applyFont="1" applyFill="1" applyBorder="1">
      <alignment vertical="center"/>
    </xf>
    <xf numFmtId="181" fontId="1" fillId="0" borderId="0" xfId="1" applyNumberFormat="1" applyFill="1" applyBorder="1">
      <alignment vertical="center"/>
    </xf>
    <xf numFmtId="181" fontId="1" fillId="0" borderId="11" xfId="1" applyNumberFormat="1" applyBorder="1">
      <alignment vertical="center"/>
    </xf>
    <xf numFmtId="181" fontId="1" fillId="2" borderId="0" xfId="1" applyNumberFormat="1" applyFill="1">
      <alignment vertical="center"/>
    </xf>
    <xf numFmtId="176" fontId="0" fillId="0" borderId="7" xfId="0" applyNumberFormat="1" applyFill="1" applyBorder="1">
      <alignment vertical="center"/>
    </xf>
    <xf numFmtId="182" fontId="0" fillId="0" borderId="1" xfId="0" applyNumberFormat="1" applyBorder="1">
      <alignment vertical="center"/>
    </xf>
    <xf numFmtId="182" fontId="0" fillId="0" borderId="13" xfId="0" applyNumberFormat="1" applyBorder="1">
      <alignment vertical="center"/>
    </xf>
    <xf numFmtId="182" fontId="0" fillId="0" borderId="13" xfId="0" applyNumberFormat="1" applyFill="1" applyBorder="1">
      <alignment vertical="center"/>
    </xf>
    <xf numFmtId="182" fontId="0" fillId="0" borderId="1" xfId="0" applyNumberFormat="1" applyFill="1" applyBorder="1">
      <alignment vertical="center"/>
    </xf>
    <xf numFmtId="182" fontId="0" fillId="2" borderId="1" xfId="0" applyNumberFormat="1" applyFill="1" applyBorder="1">
      <alignment vertical="center"/>
    </xf>
    <xf numFmtId="182" fontId="0" fillId="2" borderId="13" xfId="0" applyNumberFormat="1" applyFill="1" applyBorder="1">
      <alignment vertical="center"/>
    </xf>
    <xf numFmtId="182" fontId="0" fillId="2" borderId="2" xfId="0" applyNumberFormat="1" applyFill="1" applyBorder="1">
      <alignment vertical="center"/>
    </xf>
    <xf numFmtId="182" fontId="0" fillId="0" borderId="15" xfId="0" applyNumberFormat="1" applyFill="1" applyBorder="1">
      <alignment vertical="center"/>
    </xf>
    <xf numFmtId="182" fontId="0" fillId="0" borderId="11" xfId="0" applyNumberFormat="1" applyFill="1" applyBorder="1">
      <alignment vertical="center"/>
    </xf>
    <xf numFmtId="182" fontId="0" fillId="0" borderId="15" xfId="0" applyNumberFormat="1" applyBorder="1">
      <alignment vertical="center"/>
    </xf>
    <xf numFmtId="0" fontId="0" fillId="2" borderId="13" xfId="0" applyFill="1" applyBorder="1">
      <alignment vertical="center"/>
    </xf>
    <xf numFmtId="0" fontId="0" fillId="2" borderId="2" xfId="0" applyFill="1" applyBorder="1">
      <alignment vertical="center"/>
    </xf>
    <xf numFmtId="0" fontId="12" fillId="0" borderId="0" xfId="2" applyFont="1">
      <alignment vertical="center"/>
    </xf>
    <xf numFmtId="0" fontId="12" fillId="0" borderId="2" xfId="2" applyFont="1" applyBorder="1">
      <alignment vertical="center"/>
    </xf>
    <xf numFmtId="0" fontId="12" fillId="0" borderId="0" xfId="2" applyFont="1" applyFill="1">
      <alignment vertical="center"/>
    </xf>
    <xf numFmtId="0" fontId="12" fillId="0" borderId="0" xfId="2" applyFont="1" applyBorder="1">
      <alignment vertical="center"/>
    </xf>
    <xf numFmtId="0" fontId="12" fillId="0" borderId="3" xfId="2" applyFont="1" applyBorder="1">
      <alignment vertical="center"/>
    </xf>
    <xf numFmtId="0" fontId="12" fillId="0" borderId="2" xfId="2" applyFont="1" applyFill="1" applyBorder="1">
      <alignment vertical="center"/>
    </xf>
    <xf numFmtId="0" fontId="12" fillId="0" borderId="0" xfId="2" applyFont="1" applyFill="1" applyBorder="1">
      <alignment vertical="center"/>
    </xf>
    <xf numFmtId="0" fontId="12" fillId="0" borderId="11" xfId="2" applyFont="1" applyBorder="1">
      <alignment vertical="center"/>
    </xf>
    <xf numFmtId="0" fontId="12" fillId="4" borderId="0" xfId="2" applyFont="1" applyFill="1">
      <alignment vertical="center"/>
    </xf>
    <xf numFmtId="0" fontId="3" fillId="0" borderId="0" xfId="0" applyFont="1">
      <alignment vertical="center"/>
    </xf>
    <xf numFmtId="181" fontId="0" fillId="0" borderId="0" xfId="0" applyNumberFormat="1" applyFill="1">
      <alignment vertical="center"/>
    </xf>
    <xf numFmtId="0" fontId="0" fillId="18" borderId="0" xfId="0" applyFill="1">
      <alignment vertical="center"/>
    </xf>
    <xf numFmtId="180" fontId="0" fillId="18" borderId="0" xfId="0" applyNumberFormat="1" applyFill="1">
      <alignment vertical="center"/>
    </xf>
    <xf numFmtId="181" fontId="0" fillId="18" borderId="0" xfId="0" applyNumberFormat="1" applyFill="1">
      <alignment vertical="center"/>
    </xf>
    <xf numFmtId="181" fontId="0" fillId="18" borderId="1" xfId="0" applyNumberFormat="1" applyFill="1" applyBorder="1">
      <alignment vertical="center"/>
    </xf>
    <xf numFmtId="181" fontId="0" fillId="0" borderId="13" xfId="0" applyNumberFormat="1" applyFill="1" applyBorder="1">
      <alignment vertical="center"/>
    </xf>
    <xf numFmtId="181" fontId="0" fillId="0" borderId="13" xfId="0" applyNumberFormat="1" applyBorder="1">
      <alignment vertical="center"/>
    </xf>
    <xf numFmtId="181" fontId="0" fillId="0" borderId="1" xfId="0" applyNumberFormat="1" applyBorder="1">
      <alignment vertical="center"/>
    </xf>
    <xf numFmtId="181" fontId="0" fillId="0" borderId="1" xfId="0" applyNumberFormat="1" applyFill="1" applyBorder="1">
      <alignment vertical="center"/>
    </xf>
    <xf numFmtId="181" fontId="0" fillId="2" borderId="1" xfId="0" applyNumberFormat="1" applyFill="1" applyBorder="1">
      <alignment vertical="center"/>
    </xf>
    <xf numFmtId="181" fontId="0" fillId="2" borderId="0" xfId="0" applyNumberFormat="1" applyFill="1">
      <alignment vertical="center"/>
    </xf>
    <xf numFmtId="182" fontId="0" fillId="19" borderId="0" xfId="0" applyNumberFormat="1" applyFill="1">
      <alignment vertical="center"/>
    </xf>
    <xf numFmtId="2" fontId="0" fillId="0" borderId="13" xfId="0" applyNumberFormat="1" applyBorder="1">
      <alignment vertical="center"/>
    </xf>
    <xf numFmtId="21" fontId="0" fillId="12" borderId="4" xfId="0" applyNumberFormat="1" applyFill="1" applyBorder="1">
      <alignment vertical="center"/>
    </xf>
    <xf numFmtId="0" fontId="0" fillId="12" borderId="2" xfId="0" applyFill="1" applyBorder="1">
      <alignment vertical="center"/>
    </xf>
    <xf numFmtId="0" fontId="0" fillId="15" borderId="1" xfId="0" applyFill="1" applyBorder="1">
      <alignment vertical="center"/>
    </xf>
    <xf numFmtId="0" fontId="0" fillId="15" borderId="0" xfId="0" applyFill="1">
      <alignment vertical="center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176" fontId="0" fillId="15" borderId="13" xfId="0" applyNumberFormat="1" applyFill="1" applyBorder="1">
      <alignment vertical="center"/>
    </xf>
    <xf numFmtId="176" fontId="0" fillId="15" borderId="2" xfId="0" applyNumberFormat="1" applyFill="1" applyBorder="1">
      <alignment vertical="center"/>
    </xf>
    <xf numFmtId="176" fontId="0" fillId="15" borderId="1" xfId="0" applyNumberFormat="1" applyFill="1" applyBorder="1">
      <alignment vertical="center"/>
    </xf>
    <xf numFmtId="176" fontId="0" fillId="15" borderId="0" xfId="0" applyNumberFormat="1" applyFill="1">
      <alignment vertical="center"/>
    </xf>
    <xf numFmtId="181" fontId="1" fillId="15" borderId="0" xfId="1" applyNumberFormat="1" applyFill="1">
      <alignment vertical="center"/>
    </xf>
    <xf numFmtId="0" fontId="1" fillId="15" borderId="0" xfId="1" applyFill="1">
      <alignment vertical="center"/>
    </xf>
    <xf numFmtId="182" fontId="6" fillId="0" borderId="1" xfId="2" applyNumberFormat="1" applyBorder="1">
      <alignment vertical="center"/>
    </xf>
    <xf numFmtId="182" fontId="1" fillId="0" borderId="1" xfId="1" applyNumberFormat="1" applyBorder="1">
      <alignment vertical="center"/>
    </xf>
    <xf numFmtId="182" fontId="1" fillId="0" borderId="0" xfId="1" applyNumberFormat="1">
      <alignment vertical="center"/>
    </xf>
    <xf numFmtId="182" fontId="6" fillId="2" borderId="13" xfId="2" applyNumberFormat="1" applyFill="1" applyBorder="1">
      <alignment vertical="center"/>
    </xf>
    <xf numFmtId="182" fontId="1" fillId="0" borderId="13" xfId="1" applyNumberFormat="1" applyBorder="1">
      <alignment vertical="center"/>
    </xf>
    <xf numFmtId="182" fontId="1" fillId="0" borderId="2" xfId="1" applyNumberFormat="1" applyBorder="1">
      <alignment vertical="center"/>
    </xf>
    <xf numFmtId="182" fontId="1" fillId="2" borderId="0" xfId="1" applyNumberFormat="1" applyFill="1">
      <alignment vertical="center"/>
    </xf>
    <xf numFmtId="182" fontId="1" fillId="0" borderId="1" xfId="1" applyNumberFormat="1" applyFill="1" applyBorder="1">
      <alignment vertical="center"/>
    </xf>
    <xf numFmtId="182" fontId="1" fillId="0" borderId="0" xfId="1" applyNumberFormat="1" applyFill="1">
      <alignment vertical="center"/>
    </xf>
    <xf numFmtId="182" fontId="6" fillId="0" borderId="1" xfId="2" applyNumberFormat="1" applyFill="1" applyBorder="1">
      <alignment vertical="center"/>
    </xf>
    <xf numFmtId="182" fontId="6" fillId="0" borderId="13" xfId="2" applyNumberFormat="1" applyBorder="1">
      <alignment vertical="center"/>
    </xf>
    <xf numFmtId="182" fontId="1" fillId="15" borderId="1" xfId="1" applyNumberFormat="1" applyFill="1" applyBorder="1">
      <alignment vertical="center"/>
    </xf>
    <xf numFmtId="182" fontId="1" fillId="15" borderId="0" xfId="1" applyNumberFormat="1" applyFill="1">
      <alignment vertical="center"/>
    </xf>
    <xf numFmtId="182" fontId="1" fillId="0" borderId="0" xfId="1" applyNumberFormat="1" applyBorder="1">
      <alignment vertical="center"/>
    </xf>
    <xf numFmtId="182" fontId="1" fillId="0" borderId="14" xfId="1" applyNumberFormat="1" applyBorder="1">
      <alignment vertical="center"/>
    </xf>
    <xf numFmtId="182" fontId="1" fillId="0" borderId="3" xfId="1" applyNumberFormat="1" applyBorder="1">
      <alignment vertical="center"/>
    </xf>
    <xf numFmtId="182" fontId="6" fillId="0" borderId="13" xfId="2" applyNumberFormat="1" applyFill="1" applyBorder="1">
      <alignment vertical="center"/>
    </xf>
    <xf numFmtId="182" fontId="1" fillId="0" borderId="13" xfId="1" applyNumberFormat="1" applyFill="1" applyBorder="1">
      <alignment vertical="center"/>
    </xf>
    <xf numFmtId="182" fontId="1" fillId="0" borderId="2" xfId="1" applyNumberFormat="1" applyFill="1" applyBorder="1">
      <alignment vertical="center"/>
    </xf>
    <xf numFmtId="182" fontId="0" fillId="15" borderId="0" xfId="0" applyNumberFormat="1" applyFill="1">
      <alignment vertical="center"/>
    </xf>
    <xf numFmtId="182" fontId="2" fillId="0" borderId="13" xfId="1" applyNumberFormat="1" applyFont="1" applyFill="1" applyBorder="1">
      <alignment vertical="center"/>
    </xf>
    <xf numFmtId="182" fontId="2" fillId="0" borderId="2" xfId="1" applyNumberFormat="1" applyFont="1" applyFill="1" applyBorder="1">
      <alignment vertical="center"/>
    </xf>
    <xf numFmtId="182" fontId="6" fillId="0" borderId="14" xfId="2" applyNumberFormat="1" applyBorder="1">
      <alignment vertical="center"/>
    </xf>
    <xf numFmtId="182" fontId="1" fillId="0" borderId="0" xfId="1" applyNumberFormat="1" applyFill="1" applyBorder="1">
      <alignment vertical="center"/>
    </xf>
    <xf numFmtId="182" fontId="6" fillId="0" borderId="0" xfId="2" applyNumberFormat="1" applyBorder="1">
      <alignment vertical="center"/>
    </xf>
    <xf numFmtId="182" fontId="6" fillId="0" borderId="15" xfId="2" applyNumberFormat="1" applyBorder="1">
      <alignment vertical="center"/>
    </xf>
    <xf numFmtId="182" fontId="1" fillId="0" borderId="15" xfId="1" applyNumberFormat="1" applyBorder="1">
      <alignment vertical="center"/>
    </xf>
    <xf numFmtId="182" fontId="1" fillId="0" borderId="11" xfId="1" applyNumberFormat="1" applyBorder="1">
      <alignment vertical="center"/>
    </xf>
    <xf numFmtId="182" fontId="6" fillId="4" borderId="1" xfId="2" applyNumberFormat="1" applyFill="1" applyBorder="1">
      <alignment vertical="center"/>
    </xf>
    <xf numFmtId="182" fontId="1" fillId="2" borderId="1" xfId="1" applyNumberFormat="1" applyFill="1" applyBorder="1">
      <alignment vertical="center"/>
    </xf>
    <xf numFmtId="182" fontId="0" fillId="15" borderId="1" xfId="0" applyNumberFormat="1" applyFill="1" applyBorder="1">
      <alignment vertical="center"/>
    </xf>
  </cellXfs>
  <cellStyles count="3">
    <cellStyle name="標準" xfId="0" builtinId="0"/>
    <cellStyle name="標準_編集用" xfId="1"/>
    <cellStyle name="標準_編集用_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aka\Documents\&#12472;&#12519;&#12540;&#12472;&#12398;&#12450;&#12489;&#12452;&#12531;\&#12472;&#12519;&#12540;&#12472;&#12398;&#12450;&#12489;&#12452;&#12531;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ジョージのアドイン"/>
    </sheetNames>
    <definedNames>
      <definedName name="Mean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810"/>
  <sheetViews>
    <sheetView topLeftCell="A4" workbookViewId="0">
      <selection activeCell="C167" sqref="C167"/>
    </sheetView>
  </sheetViews>
  <sheetFormatPr defaultRowHeight="13.5" x14ac:dyDescent="0.15"/>
  <sheetData>
    <row r="1" spans="2:94" x14ac:dyDescent="0.15">
      <c r="B1" s="301"/>
      <c r="C1" s="299"/>
      <c r="D1" s="299"/>
      <c r="E1" s="300"/>
      <c r="F1" s="299"/>
      <c r="G1" s="299"/>
      <c r="H1" s="299"/>
      <c r="I1" s="299"/>
      <c r="J1" s="302"/>
      <c r="K1" s="299"/>
      <c r="L1" s="299"/>
      <c r="M1" s="303" t="s">
        <v>390</v>
      </c>
      <c r="N1" s="299"/>
      <c r="O1" s="304"/>
      <c r="P1" s="299"/>
      <c r="Q1" s="299"/>
      <c r="R1" s="299"/>
      <c r="S1" s="299"/>
      <c r="T1" s="299"/>
      <c r="U1" s="299"/>
      <c r="V1" s="299"/>
      <c r="W1" s="302"/>
      <c r="X1" s="299"/>
      <c r="Y1" s="299"/>
      <c r="Z1" s="299"/>
      <c r="AA1" s="302" t="s">
        <v>595</v>
      </c>
      <c r="AB1" s="299"/>
      <c r="AC1" s="299"/>
      <c r="AD1" s="299"/>
      <c r="AE1" s="299"/>
      <c r="AF1" s="299"/>
      <c r="AG1" s="299"/>
      <c r="AH1" s="299"/>
      <c r="AI1" s="299"/>
      <c r="AJ1" s="301"/>
      <c r="AK1" s="301"/>
      <c r="AL1" s="301"/>
      <c r="AM1" s="302"/>
      <c r="AN1" s="303" t="s">
        <v>457</v>
      </c>
      <c r="AO1" s="299"/>
      <c r="AP1" s="302"/>
      <c r="AQ1" s="302"/>
      <c r="AR1" s="299"/>
      <c r="AS1" s="299"/>
      <c r="AT1" s="299"/>
      <c r="AU1" s="299"/>
      <c r="AV1" s="299"/>
      <c r="AW1" s="299"/>
      <c r="AX1" s="299"/>
      <c r="AY1" s="299"/>
      <c r="AZ1" s="299"/>
      <c r="BA1" s="299"/>
      <c r="BB1" s="299"/>
      <c r="BC1" s="299"/>
      <c r="BD1" s="299"/>
      <c r="BE1" s="299"/>
      <c r="BF1" s="299"/>
      <c r="BG1" s="299"/>
      <c r="BH1" s="299"/>
      <c r="BI1" s="299"/>
      <c r="BJ1" s="299"/>
      <c r="BK1" s="299"/>
      <c r="BL1" s="299"/>
      <c r="BM1" s="299"/>
      <c r="BN1" s="299"/>
      <c r="BO1" s="299"/>
      <c r="BP1" s="299"/>
      <c r="BQ1" s="299"/>
      <c r="BR1" s="299"/>
      <c r="BS1" s="303" t="s">
        <v>458</v>
      </c>
      <c r="BT1" s="299"/>
      <c r="BU1" s="299"/>
      <c r="BV1" s="299"/>
      <c r="BW1" s="299"/>
      <c r="BX1" s="299"/>
      <c r="BY1" s="299"/>
      <c r="BZ1" s="299"/>
      <c r="CA1" s="299"/>
      <c r="CB1" s="299"/>
      <c r="CC1" s="299"/>
      <c r="CD1" s="299"/>
      <c r="CE1" s="299"/>
      <c r="CF1" s="299"/>
      <c r="CG1" s="302" t="s">
        <v>459</v>
      </c>
      <c r="CH1" s="299"/>
      <c r="CI1" s="299"/>
      <c r="CJ1" s="299"/>
      <c r="CK1" s="299"/>
      <c r="CL1" s="299"/>
      <c r="CM1" s="299"/>
      <c r="CN1" s="299"/>
      <c r="CO1" s="299"/>
      <c r="CP1" s="299"/>
    </row>
    <row r="2" spans="2:94" x14ac:dyDescent="0.15">
      <c r="B2" s="301" t="s">
        <v>592</v>
      </c>
      <c r="C2" s="299"/>
      <c r="D2" s="299"/>
      <c r="E2" s="300" t="s">
        <v>334</v>
      </c>
      <c r="F2" s="300" t="s">
        <v>339</v>
      </c>
      <c r="G2" s="299" t="s">
        <v>340</v>
      </c>
      <c r="H2" s="299" t="s">
        <v>596</v>
      </c>
      <c r="I2" s="301" t="s">
        <v>597</v>
      </c>
      <c r="J2" s="302"/>
      <c r="K2" s="299"/>
      <c r="L2" s="299"/>
      <c r="M2" s="303" t="s">
        <v>598</v>
      </c>
      <c r="N2" s="299"/>
      <c r="O2" s="304" t="s">
        <v>392</v>
      </c>
      <c r="P2" s="303" t="s">
        <v>599</v>
      </c>
      <c r="Q2" s="299"/>
      <c r="R2" s="299"/>
      <c r="S2" s="303" t="s">
        <v>600</v>
      </c>
      <c r="T2" s="299"/>
      <c r="U2" s="299"/>
      <c r="V2" s="299"/>
      <c r="W2" s="301"/>
      <c r="X2" s="306" t="s">
        <v>395</v>
      </c>
      <c r="Y2" s="299"/>
      <c r="Z2" s="299"/>
      <c r="AA2" s="306" t="s">
        <v>545</v>
      </c>
      <c r="AB2" s="299"/>
      <c r="AC2" s="303" t="s">
        <v>601</v>
      </c>
      <c r="AD2" s="299"/>
      <c r="AE2" s="299"/>
      <c r="AF2" s="303" t="s">
        <v>439</v>
      </c>
      <c r="AG2" s="299"/>
      <c r="AH2" s="303" t="s">
        <v>440</v>
      </c>
      <c r="AI2" s="299"/>
      <c r="AJ2" s="301" t="s">
        <v>460</v>
      </c>
      <c r="AK2" s="301"/>
      <c r="AL2" s="301"/>
      <c r="AM2" s="302"/>
      <c r="AN2" s="303" t="s">
        <v>457</v>
      </c>
      <c r="AO2" s="299"/>
      <c r="AP2" s="299"/>
      <c r="AQ2" s="303" t="s">
        <v>457</v>
      </c>
      <c r="AR2" s="299"/>
      <c r="AS2" s="299"/>
      <c r="AT2" s="303" t="s">
        <v>461</v>
      </c>
      <c r="AU2" s="299"/>
      <c r="AV2" s="299"/>
      <c r="AW2" s="299"/>
      <c r="AX2" s="299"/>
      <c r="AY2" s="299"/>
      <c r="AZ2" s="307" t="s">
        <v>462</v>
      </c>
      <c r="BA2" s="299"/>
      <c r="BB2" s="299"/>
      <c r="BC2" s="299"/>
      <c r="BD2" s="303" t="s">
        <v>463</v>
      </c>
      <c r="BE2" s="299"/>
      <c r="BF2" s="299"/>
      <c r="BG2" s="303" t="s">
        <v>464</v>
      </c>
      <c r="BH2" s="299"/>
      <c r="BI2" s="299"/>
      <c r="BJ2" s="299"/>
      <c r="BK2" s="299"/>
      <c r="BL2" s="299"/>
      <c r="BM2" s="299"/>
      <c r="BN2" s="299"/>
      <c r="BO2" s="303" t="s">
        <v>401</v>
      </c>
      <c r="BP2" s="299"/>
      <c r="BQ2" s="299"/>
      <c r="BR2" s="299"/>
      <c r="BS2" s="303" t="s">
        <v>465</v>
      </c>
      <c r="BT2" s="299"/>
      <c r="BU2" s="299"/>
      <c r="BV2" s="299"/>
      <c r="BW2" s="301"/>
      <c r="BX2" s="299" t="s">
        <v>466</v>
      </c>
      <c r="BY2" s="299"/>
      <c r="BZ2" s="303" t="s">
        <v>467</v>
      </c>
      <c r="CA2" s="302"/>
      <c r="CB2" s="299"/>
      <c r="CC2" s="299"/>
      <c r="CD2" s="299"/>
      <c r="CE2" s="299"/>
      <c r="CF2" s="299"/>
      <c r="CG2" s="302" t="s">
        <v>468</v>
      </c>
      <c r="CH2" s="299"/>
      <c r="CI2" s="299"/>
      <c r="CJ2" s="299"/>
      <c r="CK2" s="299"/>
      <c r="CL2" s="308"/>
      <c r="CM2" s="318"/>
      <c r="CN2" s="318"/>
      <c r="CO2" s="320"/>
      <c r="CP2" s="318" t="s">
        <v>469</v>
      </c>
    </row>
    <row r="3" spans="2:94" x14ac:dyDescent="0.15">
      <c r="B3" s="301"/>
      <c r="C3" s="299"/>
      <c r="D3" s="299"/>
      <c r="E3" s="300"/>
      <c r="F3" s="299"/>
      <c r="G3" s="299"/>
      <c r="H3" s="299"/>
      <c r="I3" s="299"/>
      <c r="J3" s="302" t="s">
        <v>602</v>
      </c>
      <c r="K3" s="299"/>
      <c r="L3" s="299"/>
      <c r="M3" s="303" t="s">
        <v>397</v>
      </c>
      <c r="N3" s="299" t="s">
        <v>398</v>
      </c>
      <c r="O3" s="304"/>
      <c r="P3" s="303" t="s">
        <v>399</v>
      </c>
      <c r="Q3" s="299" t="s">
        <v>400</v>
      </c>
      <c r="R3" s="299" t="s">
        <v>401</v>
      </c>
      <c r="S3" s="303" t="s">
        <v>402</v>
      </c>
      <c r="T3" s="299"/>
      <c r="U3" s="299" t="s">
        <v>403</v>
      </c>
      <c r="V3" s="299" t="s">
        <v>404</v>
      </c>
      <c r="W3" s="301"/>
      <c r="X3" s="302" t="s">
        <v>405</v>
      </c>
      <c r="Y3" s="299" t="s">
        <v>406</v>
      </c>
      <c r="Z3" s="301" t="s">
        <v>407</v>
      </c>
      <c r="AA3" s="302" t="s">
        <v>414</v>
      </c>
      <c r="AB3" s="299" t="s">
        <v>415</v>
      </c>
      <c r="AC3" s="303" t="s">
        <v>603</v>
      </c>
      <c r="AD3" s="299" t="s">
        <v>604</v>
      </c>
      <c r="AE3" s="309" t="s">
        <v>441</v>
      </c>
      <c r="AF3" s="303" t="s">
        <v>414</v>
      </c>
      <c r="AG3" s="299" t="s">
        <v>415</v>
      </c>
      <c r="AH3" s="303" t="s">
        <v>414</v>
      </c>
      <c r="AI3" s="301" t="s">
        <v>415</v>
      </c>
      <c r="AJ3" s="303" t="s">
        <v>414</v>
      </c>
      <c r="AK3" s="301" t="s">
        <v>415</v>
      </c>
      <c r="AL3" s="623" t="s">
        <v>470</v>
      </c>
      <c r="AM3" s="624" t="s">
        <v>471</v>
      </c>
      <c r="AN3" s="303" t="s">
        <v>464</v>
      </c>
      <c r="AO3" s="299"/>
      <c r="AP3" s="299"/>
      <c r="AQ3" s="303" t="s">
        <v>472</v>
      </c>
      <c r="AR3" s="299" t="s">
        <v>473</v>
      </c>
      <c r="AS3" s="299" t="s">
        <v>474</v>
      </c>
      <c r="AT3" s="303" t="s">
        <v>475</v>
      </c>
      <c r="AU3" s="299" t="s">
        <v>476</v>
      </c>
      <c r="AV3" s="325" t="s">
        <v>477</v>
      </c>
      <c r="AW3" s="325" t="s">
        <v>478</v>
      </c>
      <c r="AX3" s="327" t="s">
        <v>479</v>
      </c>
      <c r="AY3" s="299" t="s">
        <v>480</v>
      </c>
      <c r="AZ3" s="303" t="s">
        <v>481</v>
      </c>
      <c r="BA3" s="299" t="s">
        <v>482</v>
      </c>
      <c r="BB3" s="299" t="s">
        <v>483</v>
      </c>
      <c r="BC3" s="299" t="s">
        <v>484</v>
      </c>
      <c r="BD3" s="303" t="s">
        <v>485</v>
      </c>
      <c r="BE3" s="299" t="s">
        <v>486</v>
      </c>
      <c r="BF3" s="299" t="s">
        <v>487</v>
      </c>
      <c r="BG3" s="303" t="s">
        <v>457</v>
      </c>
      <c r="BH3" s="299" t="s">
        <v>488</v>
      </c>
      <c r="BI3" s="299" t="s">
        <v>489</v>
      </c>
      <c r="BJ3" s="325" t="s">
        <v>490</v>
      </c>
      <c r="BK3" s="325" t="s">
        <v>491</v>
      </c>
      <c r="BL3" s="325" t="s">
        <v>492</v>
      </c>
      <c r="BM3" s="299" t="s">
        <v>493</v>
      </c>
      <c r="BN3" s="299" t="s">
        <v>494</v>
      </c>
      <c r="BO3" s="303" t="s">
        <v>495</v>
      </c>
      <c r="BP3" s="299" t="s">
        <v>400</v>
      </c>
      <c r="BQ3" s="299" t="s">
        <v>399</v>
      </c>
      <c r="BR3" s="299" t="s">
        <v>496</v>
      </c>
      <c r="BS3" s="303" t="s">
        <v>497</v>
      </c>
      <c r="BT3" s="299" t="s">
        <v>498</v>
      </c>
      <c r="BU3" s="299" t="s">
        <v>499</v>
      </c>
      <c r="BV3" s="299" t="s">
        <v>500</v>
      </c>
      <c r="BW3" s="301" t="s">
        <v>501</v>
      </c>
      <c r="BX3" s="299" t="s">
        <v>502</v>
      </c>
      <c r="BY3" s="301" t="s">
        <v>503</v>
      </c>
      <c r="BZ3" s="303" t="s">
        <v>504</v>
      </c>
      <c r="CA3" s="302"/>
      <c r="CB3" s="303" t="s">
        <v>505</v>
      </c>
      <c r="CC3" s="299"/>
      <c r="CD3" s="299"/>
      <c r="CE3" s="299"/>
      <c r="CF3" s="299"/>
      <c r="CG3" s="302"/>
      <c r="CH3" s="303" t="s">
        <v>506</v>
      </c>
      <c r="CI3" s="303"/>
      <c r="CJ3" s="303"/>
      <c r="CK3" s="303"/>
      <c r="CL3" s="303" t="s">
        <v>507</v>
      </c>
      <c r="CM3" s="303"/>
      <c r="CN3" s="303"/>
      <c r="CO3" s="305"/>
      <c r="CP3" s="302"/>
    </row>
    <row r="4" spans="2:94" x14ac:dyDescent="0.15">
      <c r="B4" s="312"/>
      <c r="C4" s="356" t="s">
        <v>605</v>
      </c>
      <c r="D4" s="362" t="s">
        <v>606</v>
      </c>
      <c r="E4" s="311"/>
      <c r="F4" s="311"/>
      <c r="G4" s="310"/>
      <c r="H4" s="310"/>
      <c r="I4" s="312"/>
      <c r="J4" s="310" t="s">
        <v>344</v>
      </c>
      <c r="K4" s="312" t="s">
        <v>345</v>
      </c>
      <c r="L4" s="310" t="s">
        <v>346</v>
      </c>
      <c r="M4" s="313"/>
      <c r="N4" s="310"/>
      <c r="O4" s="314"/>
      <c r="P4" s="313"/>
      <c r="Q4" s="310"/>
      <c r="R4" s="310"/>
      <c r="S4" s="313" t="s">
        <v>410</v>
      </c>
      <c r="T4" s="310" t="s">
        <v>411</v>
      </c>
      <c r="U4" s="310"/>
      <c r="V4" s="310" t="s">
        <v>412</v>
      </c>
      <c r="W4" s="312" t="s">
        <v>413</v>
      </c>
      <c r="X4" s="310"/>
      <c r="Y4" s="310"/>
      <c r="Z4" s="312"/>
      <c r="AA4" s="310"/>
      <c r="AB4" s="310"/>
      <c r="AC4" s="313"/>
      <c r="AD4" s="310"/>
      <c r="AE4" s="310"/>
      <c r="AF4" s="313"/>
      <c r="AG4" s="310"/>
      <c r="AH4" s="313"/>
      <c r="AI4" s="312"/>
      <c r="AJ4" s="301"/>
      <c r="AK4" s="301"/>
      <c r="AL4" s="623"/>
      <c r="AM4" s="625"/>
      <c r="AN4" s="303" t="s">
        <v>508</v>
      </c>
      <c r="AO4" s="310" t="s">
        <v>509</v>
      </c>
      <c r="AP4" s="310" t="s">
        <v>510</v>
      </c>
      <c r="AQ4" s="313"/>
      <c r="AR4" s="310"/>
      <c r="AS4" s="310"/>
      <c r="AT4" s="313"/>
      <c r="AU4" s="310"/>
      <c r="AV4" s="326"/>
      <c r="AW4" s="326"/>
      <c r="AX4" s="326"/>
      <c r="AY4" s="310"/>
      <c r="AZ4" s="313"/>
      <c r="BA4" s="310"/>
      <c r="BB4" s="310"/>
      <c r="BC4" s="310"/>
      <c r="BD4" s="313"/>
      <c r="BE4" s="310"/>
      <c r="BF4" s="310"/>
      <c r="BG4" s="313"/>
      <c r="BH4" s="310"/>
      <c r="BI4" s="310"/>
      <c r="BJ4" s="326"/>
      <c r="BK4" s="326"/>
      <c r="BL4" s="326"/>
      <c r="BM4" s="310"/>
      <c r="BN4" s="310"/>
      <c r="BO4" s="313"/>
      <c r="BP4" s="310"/>
      <c r="BQ4" s="310"/>
      <c r="BR4" s="310"/>
      <c r="BS4" s="313"/>
      <c r="BT4" s="310"/>
      <c r="BU4" s="310"/>
      <c r="BV4" s="310"/>
      <c r="BW4" s="312"/>
      <c r="BX4" s="310"/>
      <c r="BY4" s="312"/>
      <c r="BZ4" s="313" t="s">
        <v>497</v>
      </c>
      <c r="CA4" s="310" t="s">
        <v>511</v>
      </c>
      <c r="CB4" s="313" t="s">
        <v>512</v>
      </c>
      <c r="CC4" s="310" t="s">
        <v>513</v>
      </c>
      <c r="CD4" s="310" t="s">
        <v>514</v>
      </c>
      <c r="CE4" s="310" t="s">
        <v>515</v>
      </c>
      <c r="CF4" s="312" t="s">
        <v>516</v>
      </c>
      <c r="CG4" s="310"/>
      <c r="CH4" s="315" t="s">
        <v>517</v>
      </c>
      <c r="CI4" s="315" t="s">
        <v>518</v>
      </c>
      <c r="CJ4" s="315" t="s">
        <v>519</v>
      </c>
      <c r="CK4" s="315" t="s">
        <v>520</v>
      </c>
      <c r="CL4" s="315" t="s">
        <v>517</v>
      </c>
      <c r="CM4" s="315" t="s">
        <v>518</v>
      </c>
      <c r="CN4" s="315" t="s">
        <v>519</v>
      </c>
      <c r="CO4" s="319" t="s">
        <v>520</v>
      </c>
      <c r="CP4" s="310"/>
    </row>
    <row r="5" spans="2:94" x14ac:dyDescent="0.15">
      <c r="B5" s="323">
        <v>2.165509259259259E-2</v>
      </c>
      <c r="C5" s="354"/>
      <c r="D5" s="363"/>
      <c r="E5" s="299" t="s">
        <v>335</v>
      </c>
      <c r="F5" s="300" t="s">
        <v>335</v>
      </c>
      <c r="G5" s="299" t="s">
        <v>335</v>
      </c>
      <c r="H5" s="299">
        <v>1</v>
      </c>
      <c r="I5" s="301">
        <v>1</v>
      </c>
      <c r="J5" s="299">
        <v>0</v>
      </c>
      <c r="K5" s="301">
        <v>1</v>
      </c>
      <c r="L5" s="322">
        <v>1</v>
      </c>
      <c r="M5" s="322">
        <v>1</v>
      </c>
      <c r="N5" s="322">
        <v>1</v>
      </c>
      <c r="O5" s="299"/>
      <c r="P5" s="299">
        <v>1</v>
      </c>
      <c r="Q5" s="299">
        <v>0</v>
      </c>
      <c r="R5" s="299">
        <v>0</v>
      </c>
      <c r="S5" s="299">
        <v>0</v>
      </c>
      <c r="T5" s="299">
        <v>1</v>
      </c>
      <c r="U5" s="299">
        <v>0</v>
      </c>
      <c r="V5" s="299">
        <v>0</v>
      </c>
      <c r="W5" s="299">
        <v>0</v>
      </c>
      <c r="X5" s="299">
        <v>0</v>
      </c>
      <c r="Y5" s="299">
        <v>0</v>
      </c>
      <c r="Z5" s="301">
        <v>1</v>
      </c>
      <c r="AA5" s="299"/>
      <c r="AB5" s="299"/>
      <c r="AC5" s="299">
        <v>0.47990772904906637</v>
      </c>
      <c r="AD5" s="299">
        <v>12.586288819875778</v>
      </c>
      <c r="AE5" s="299" t="s">
        <v>442</v>
      </c>
      <c r="AF5" s="299">
        <v>0.47990772904906637</v>
      </c>
      <c r="AG5" s="299">
        <v>12.586288819875778</v>
      </c>
      <c r="AH5" s="299">
        <v>-3.4331860616587058</v>
      </c>
      <c r="AI5" s="299">
        <v>-14.062686335403727</v>
      </c>
      <c r="AJ5" s="299"/>
      <c r="AK5" s="299"/>
      <c r="AL5" s="316">
        <v>0</v>
      </c>
      <c r="AM5" s="317"/>
      <c r="AN5" s="317"/>
      <c r="AO5" s="299"/>
      <c r="AP5" s="299"/>
      <c r="AQ5" s="299"/>
      <c r="AR5" s="299"/>
      <c r="AS5" s="299"/>
      <c r="AT5" s="299"/>
      <c r="AU5" s="299"/>
      <c r="AV5" s="299"/>
      <c r="AW5" s="299"/>
      <c r="AX5" s="299"/>
      <c r="AY5" s="299"/>
      <c r="AZ5" s="299"/>
      <c r="BA5" s="299"/>
      <c r="BB5" s="299"/>
      <c r="BC5" s="299"/>
      <c r="BD5" s="299"/>
      <c r="BE5" s="299"/>
      <c r="BF5" s="299"/>
      <c r="BG5" s="299"/>
      <c r="BH5" s="299"/>
      <c r="BI5" s="299"/>
      <c r="BJ5" s="299"/>
      <c r="BK5" s="299"/>
      <c r="BL5" s="299"/>
      <c r="BM5" s="299"/>
      <c r="BN5" s="299"/>
      <c r="BO5" s="299"/>
      <c r="BP5" s="299"/>
      <c r="BQ5" s="299"/>
      <c r="BR5" s="299"/>
      <c r="BS5" s="299"/>
      <c r="BT5" s="299"/>
      <c r="BU5" s="299"/>
      <c r="BV5" s="299"/>
      <c r="BW5" s="299"/>
      <c r="BX5" s="299"/>
      <c r="BY5" s="299"/>
      <c r="BZ5" s="299"/>
      <c r="CA5" s="299"/>
      <c r="CB5" s="299"/>
      <c r="CC5" s="299"/>
      <c r="CD5" s="299"/>
      <c r="CE5" s="299"/>
      <c r="CF5" s="299"/>
      <c r="CG5" s="299">
        <v>1</v>
      </c>
      <c r="CH5" s="299"/>
      <c r="CI5" s="299"/>
      <c r="CJ5" s="299"/>
      <c r="CK5" s="299"/>
      <c r="CL5" s="299"/>
      <c r="CM5" s="299"/>
      <c r="CN5" s="299"/>
      <c r="CO5" s="299"/>
      <c r="CP5" s="299"/>
    </row>
    <row r="6" spans="2:94" x14ac:dyDescent="0.15">
      <c r="B6" s="321">
        <v>2.225694444444444E-2</v>
      </c>
      <c r="C6" s="355">
        <v>0.19</v>
      </c>
      <c r="D6" s="371">
        <v>0.63332699999999997</v>
      </c>
      <c r="E6" s="299"/>
      <c r="F6" s="299"/>
      <c r="G6" s="299"/>
      <c r="H6" s="299"/>
      <c r="I6" s="301">
        <v>2</v>
      </c>
      <c r="J6" s="299"/>
      <c r="K6" s="299"/>
      <c r="L6" s="299">
        <v>0</v>
      </c>
      <c r="M6" s="299"/>
      <c r="N6" s="299"/>
      <c r="O6" s="299"/>
      <c r="P6" s="299"/>
      <c r="Q6" s="299"/>
      <c r="R6" s="299"/>
      <c r="S6" s="299"/>
      <c r="T6" s="299"/>
      <c r="U6" s="299"/>
      <c r="V6" s="299"/>
      <c r="W6" s="299"/>
      <c r="X6" s="299"/>
      <c r="Y6" s="299"/>
      <c r="Z6" s="299"/>
      <c r="AA6" s="303">
        <v>-3.4331860616587058</v>
      </c>
      <c r="AB6" s="299">
        <v>-4.8352018633540377</v>
      </c>
      <c r="AC6" s="299">
        <v>-5.574312852800694</v>
      </c>
      <c r="AD6" s="299">
        <v>-12.291009316770186</v>
      </c>
      <c r="AE6" s="299" t="s">
        <v>443</v>
      </c>
      <c r="AF6" s="299">
        <v>-4.0976736864958747</v>
      </c>
      <c r="AG6" s="299">
        <v>-12.069549689440993</v>
      </c>
      <c r="AH6" s="303">
        <v>0.84906752062527124</v>
      </c>
      <c r="AI6" s="299">
        <v>11.626630434782609</v>
      </c>
      <c r="AJ6" s="299"/>
      <c r="AK6" s="299"/>
      <c r="AL6" s="322">
        <v>1</v>
      </c>
      <c r="AM6" s="322"/>
      <c r="AN6" s="299"/>
      <c r="AO6" s="299"/>
      <c r="AP6" s="299"/>
      <c r="AQ6" s="299"/>
      <c r="AR6" s="299"/>
      <c r="AS6" s="299"/>
      <c r="AT6" s="299"/>
      <c r="AU6" s="299"/>
      <c r="AV6" s="299"/>
      <c r="AW6" s="299"/>
      <c r="AX6" s="299"/>
      <c r="AY6" s="299"/>
      <c r="AZ6" s="299"/>
      <c r="BA6" s="299"/>
      <c r="BB6" s="299"/>
      <c r="BC6" s="299"/>
      <c r="BD6" s="299"/>
      <c r="BE6" s="299"/>
      <c r="BF6" s="299"/>
      <c r="BG6" s="299"/>
      <c r="BH6" s="299"/>
      <c r="BI6" s="299"/>
      <c r="BJ6" s="299"/>
      <c r="BK6" s="299"/>
      <c r="BL6" s="299"/>
      <c r="BM6" s="299"/>
      <c r="BN6" s="299"/>
      <c r="BO6" s="299"/>
      <c r="BP6" s="299"/>
      <c r="BQ6" s="299"/>
      <c r="BR6" s="299"/>
      <c r="BS6" s="299"/>
      <c r="BT6" s="299"/>
      <c r="BU6" s="299"/>
      <c r="BV6" s="299"/>
      <c r="BW6" s="299">
        <v>1</v>
      </c>
      <c r="BX6" s="299">
        <v>1</v>
      </c>
      <c r="BY6" s="301">
        <v>0</v>
      </c>
      <c r="BZ6" s="299"/>
      <c r="CA6" s="299"/>
      <c r="CB6" s="299"/>
      <c r="CC6" s="299"/>
      <c r="CD6" s="299"/>
      <c r="CE6" s="299">
        <v>1</v>
      </c>
      <c r="CF6" s="299"/>
      <c r="CG6" s="299"/>
      <c r="CH6" s="299"/>
      <c r="CI6" s="299"/>
      <c r="CJ6" s="299"/>
      <c r="CK6" s="299"/>
      <c r="CL6" s="299"/>
      <c r="CM6" s="299"/>
      <c r="CN6" s="299"/>
      <c r="CO6" s="299"/>
      <c r="CP6" s="299" t="s">
        <v>521</v>
      </c>
    </row>
    <row r="7" spans="2:94" x14ac:dyDescent="0.15">
      <c r="B7" s="321">
        <v>3.412037037037037E-2</v>
      </c>
      <c r="C7" s="299"/>
      <c r="D7" s="371"/>
      <c r="E7" s="299"/>
      <c r="F7" s="299"/>
      <c r="G7" s="299" t="s">
        <v>347</v>
      </c>
      <c r="H7" s="299">
        <v>2</v>
      </c>
      <c r="I7" s="301">
        <v>1</v>
      </c>
      <c r="J7" s="299">
        <v>0</v>
      </c>
      <c r="K7" s="301">
        <v>1</v>
      </c>
      <c r="L7" s="322">
        <v>1</v>
      </c>
      <c r="M7" s="322">
        <v>1</v>
      </c>
      <c r="N7" s="322">
        <v>0</v>
      </c>
      <c r="O7" s="299"/>
      <c r="P7" s="299">
        <v>1</v>
      </c>
      <c r="Q7" s="299">
        <v>0</v>
      </c>
      <c r="R7" s="299">
        <v>0</v>
      </c>
      <c r="S7" s="299">
        <v>1</v>
      </c>
      <c r="T7" s="299">
        <v>0</v>
      </c>
      <c r="U7" s="299">
        <v>0</v>
      </c>
      <c r="V7" s="299">
        <v>0</v>
      </c>
      <c r="W7" s="299">
        <v>0</v>
      </c>
      <c r="X7" s="299">
        <v>1</v>
      </c>
      <c r="Y7" s="299">
        <v>0</v>
      </c>
      <c r="Z7" s="301">
        <v>0</v>
      </c>
      <c r="AA7" s="299"/>
      <c r="AB7" s="299"/>
      <c r="AC7" s="299">
        <v>-1.0705633955709943</v>
      </c>
      <c r="AD7" s="299">
        <v>12.217189440993788</v>
      </c>
      <c r="AE7" s="322" t="s">
        <v>442</v>
      </c>
      <c r="AF7" s="299">
        <v>-1.0705633955709943</v>
      </c>
      <c r="AG7" s="299">
        <v>12.217189440993788</v>
      </c>
      <c r="AH7" s="303">
        <v>3.2855221450282235</v>
      </c>
      <c r="AI7" s="299">
        <v>-13.915046583850932</v>
      </c>
      <c r="AJ7" s="299"/>
      <c r="AK7" s="299"/>
      <c r="AL7" s="322">
        <v>0</v>
      </c>
      <c r="AM7" s="322"/>
      <c r="AN7" s="299"/>
      <c r="AO7" s="299"/>
      <c r="AP7" s="299"/>
      <c r="AQ7" s="299"/>
      <c r="AR7" s="299"/>
      <c r="AS7" s="299"/>
      <c r="AT7" s="299"/>
      <c r="AU7" s="299"/>
      <c r="AV7" s="299"/>
      <c r="AW7" s="299"/>
      <c r="AX7" s="299"/>
      <c r="AY7" s="299"/>
      <c r="AZ7" s="299"/>
      <c r="BA7" s="299"/>
      <c r="BB7" s="299"/>
      <c r="BC7" s="299"/>
      <c r="BD7" s="299"/>
      <c r="BE7" s="299"/>
      <c r="BF7" s="299"/>
      <c r="BG7" s="299"/>
      <c r="BH7" s="299"/>
      <c r="BI7" s="299"/>
      <c r="BJ7" s="299"/>
      <c r="BK7" s="299"/>
      <c r="BL7" s="299"/>
      <c r="BM7" s="299"/>
      <c r="BN7" s="299"/>
      <c r="BO7" s="299"/>
      <c r="BP7" s="299"/>
      <c r="BQ7" s="299"/>
      <c r="BR7" s="299"/>
      <c r="BS7" s="299"/>
      <c r="BT7" s="299"/>
      <c r="BU7" s="299"/>
      <c r="BV7" s="299"/>
      <c r="BW7" s="299"/>
      <c r="BX7" s="299"/>
      <c r="BY7" s="299"/>
      <c r="BZ7" s="299"/>
      <c r="CA7" s="299"/>
      <c r="CB7" s="299"/>
      <c r="CC7" s="299"/>
      <c r="CD7" s="299"/>
      <c r="CE7" s="299"/>
      <c r="CF7" s="299"/>
      <c r="CG7" s="299">
        <v>1</v>
      </c>
      <c r="CH7" s="299"/>
      <c r="CI7" s="299"/>
      <c r="CJ7" s="299"/>
      <c r="CK7" s="299"/>
      <c r="CL7" s="299"/>
      <c r="CM7" s="299"/>
      <c r="CN7" s="299"/>
      <c r="CO7" s="299"/>
      <c r="CP7" s="299"/>
    </row>
    <row r="8" spans="2:94" x14ac:dyDescent="0.15">
      <c r="B8" s="321">
        <v>3.4722222222222224E-2</v>
      </c>
      <c r="C8" s="355">
        <v>0.21</v>
      </c>
      <c r="D8" s="371">
        <v>0.69999299999999998</v>
      </c>
      <c r="E8" s="299"/>
      <c r="F8" s="299"/>
      <c r="G8" s="299"/>
      <c r="H8" s="299"/>
      <c r="I8" s="301">
        <v>2</v>
      </c>
      <c r="J8" s="299"/>
      <c r="K8" s="299"/>
      <c r="L8" s="322">
        <v>0</v>
      </c>
      <c r="M8" s="299"/>
      <c r="N8" s="299"/>
      <c r="O8" s="299"/>
      <c r="P8" s="299"/>
      <c r="Q8" s="299"/>
      <c r="R8" s="299"/>
      <c r="S8" s="299"/>
      <c r="T8" s="299"/>
      <c r="U8" s="299"/>
      <c r="V8" s="299"/>
      <c r="W8" s="299"/>
      <c r="X8" s="299"/>
      <c r="Y8" s="299"/>
      <c r="Z8" s="299"/>
      <c r="AA8" s="299">
        <v>0.40607577073382539</v>
      </c>
      <c r="AB8" s="299">
        <v>-5.7210403726708075</v>
      </c>
      <c r="AC8" s="299">
        <v>0.70140360399478929</v>
      </c>
      <c r="AD8" s="299">
        <v>-13.545947204968945</v>
      </c>
      <c r="AE8" s="322" t="s">
        <v>443</v>
      </c>
      <c r="AF8" s="299">
        <v>2.2518747286148497</v>
      </c>
      <c r="AG8" s="299">
        <v>-13.915046583850932</v>
      </c>
      <c r="AH8" s="303">
        <v>-1.2182273122014762</v>
      </c>
      <c r="AI8" s="299">
        <v>11.478990683229814</v>
      </c>
      <c r="AJ8" s="299"/>
      <c r="AK8" s="299"/>
      <c r="AL8" s="322">
        <v>1</v>
      </c>
      <c r="AM8" s="322"/>
      <c r="AN8" s="322">
        <v>0</v>
      </c>
      <c r="AO8" s="322">
        <v>0</v>
      </c>
      <c r="AP8" s="322">
        <v>1</v>
      </c>
      <c r="AQ8" s="322">
        <v>1</v>
      </c>
      <c r="AR8" s="322">
        <v>0</v>
      </c>
      <c r="AS8" s="322">
        <v>0</v>
      </c>
      <c r="AT8" s="322">
        <v>0</v>
      </c>
      <c r="AU8" s="322">
        <v>0</v>
      </c>
      <c r="AV8" s="327">
        <v>0</v>
      </c>
      <c r="AW8" s="327">
        <v>1</v>
      </c>
      <c r="AX8" s="327"/>
      <c r="AY8" s="322">
        <v>0</v>
      </c>
      <c r="AZ8" s="322">
        <v>0</v>
      </c>
      <c r="BA8" s="322">
        <v>0</v>
      </c>
      <c r="BB8" s="322">
        <v>1</v>
      </c>
      <c r="BC8" s="322">
        <v>0</v>
      </c>
      <c r="BD8" s="322">
        <v>0</v>
      </c>
      <c r="BE8" s="322">
        <v>0</v>
      </c>
      <c r="BF8" s="322">
        <v>1</v>
      </c>
      <c r="BG8" s="322">
        <v>0</v>
      </c>
      <c r="BH8" s="322">
        <v>0</v>
      </c>
      <c r="BI8" s="322">
        <v>0</v>
      </c>
      <c r="BJ8" s="327">
        <v>0</v>
      </c>
      <c r="BK8" s="327">
        <v>0</v>
      </c>
      <c r="BL8" s="327">
        <v>0</v>
      </c>
      <c r="BM8" s="322">
        <v>0</v>
      </c>
      <c r="BN8" s="322">
        <v>1</v>
      </c>
      <c r="BO8" s="322">
        <v>0</v>
      </c>
      <c r="BP8" s="322">
        <v>0</v>
      </c>
      <c r="BQ8" s="322">
        <v>1</v>
      </c>
      <c r="BR8" s="322">
        <v>0</v>
      </c>
      <c r="BS8" s="336">
        <v>0</v>
      </c>
      <c r="BT8" s="322">
        <v>0</v>
      </c>
      <c r="BU8" s="322"/>
      <c r="BV8" s="322">
        <v>0</v>
      </c>
      <c r="BW8" s="322">
        <v>1</v>
      </c>
      <c r="BX8" s="322">
        <v>0</v>
      </c>
      <c r="BY8" s="301">
        <v>1</v>
      </c>
      <c r="BZ8" s="322">
        <v>0</v>
      </c>
      <c r="CA8" s="322">
        <v>0</v>
      </c>
      <c r="CB8" s="322">
        <v>0</v>
      </c>
      <c r="CC8" s="322">
        <v>0</v>
      </c>
      <c r="CD8" s="322">
        <v>0</v>
      </c>
      <c r="CE8" s="322">
        <v>0</v>
      </c>
      <c r="CF8" s="301">
        <v>1</v>
      </c>
      <c r="CG8" s="322">
        <v>0</v>
      </c>
      <c r="CH8" s="299"/>
      <c r="CI8" s="299"/>
      <c r="CJ8" s="299"/>
      <c r="CK8" s="299"/>
      <c r="CL8" s="299"/>
      <c r="CM8" s="299"/>
      <c r="CN8" s="299"/>
      <c r="CO8" s="299"/>
      <c r="CP8" s="299"/>
    </row>
    <row r="9" spans="2:94" x14ac:dyDescent="0.15">
      <c r="B9" s="321">
        <v>4.5925925925925926E-2</v>
      </c>
      <c r="C9" s="299"/>
      <c r="D9" s="371"/>
      <c r="E9" s="299"/>
      <c r="F9" s="299"/>
      <c r="G9" s="299" t="s">
        <v>348</v>
      </c>
      <c r="H9" s="299">
        <v>3</v>
      </c>
      <c r="I9" s="301">
        <v>1</v>
      </c>
      <c r="J9" s="299">
        <v>0</v>
      </c>
      <c r="K9" s="301">
        <v>1</v>
      </c>
      <c r="L9" s="322">
        <v>1</v>
      </c>
      <c r="M9" s="322">
        <v>1</v>
      </c>
      <c r="N9" s="322">
        <v>0</v>
      </c>
      <c r="O9" s="299"/>
      <c r="P9" s="299">
        <v>1</v>
      </c>
      <c r="Q9" s="299">
        <v>0</v>
      </c>
      <c r="R9" s="299">
        <v>0</v>
      </c>
      <c r="S9" s="299">
        <v>0</v>
      </c>
      <c r="T9" s="299">
        <v>0</v>
      </c>
      <c r="U9" s="299">
        <v>1</v>
      </c>
      <c r="V9" s="299">
        <v>0</v>
      </c>
      <c r="W9" s="299">
        <v>0</v>
      </c>
      <c r="X9" s="299">
        <v>1</v>
      </c>
      <c r="Y9" s="299">
        <v>0</v>
      </c>
      <c r="Z9" s="301">
        <v>0</v>
      </c>
      <c r="AA9" s="324">
        <v>-0.77523556231003032</v>
      </c>
      <c r="AB9" s="324">
        <v>-6.0901397515527949</v>
      </c>
      <c r="AC9" s="299">
        <v>1.2182273122014762</v>
      </c>
      <c r="AD9" s="299">
        <v>12.291009316770186</v>
      </c>
      <c r="AE9" s="322" t="s">
        <v>442</v>
      </c>
      <c r="AF9" s="299">
        <v>1.2182273122014762</v>
      </c>
      <c r="AG9" s="299">
        <v>12.291009316770186</v>
      </c>
      <c r="AH9" s="299">
        <v>-4.0238417281806331</v>
      </c>
      <c r="AI9" s="299">
        <v>-14.28414596273292</v>
      </c>
      <c r="AJ9" s="299"/>
      <c r="AK9" s="299"/>
      <c r="AL9" s="322">
        <v>0</v>
      </c>
      <c r="AM9" s="322"/>
      <c r="AN9" s="299"/>
      <c r="AO9" s="299"/>
      <c r="AP9" s="299"/>
      <c r="AQ9" s="299"/>
      <c r="AR9" s="299"/>
      <c r="AS9" s="299"/>
      <c r="AT9" s="299"/>
      <c r="AU9" s="299"/>
      <c r="AV9" s="299"/>
      <c r="AW9" s="299"/>
      <c r="AX9" s="299"/>
      <c r="AY9" s="299"/>
      <c r="AZ9" s="299"/>
      <c r="BA9" s="299"/>
      <c r="BB9" s="299"/>
      <c r="BC9" s="299"/>
      <c r="BD9" s="299"/>
      <c r="BE9" s="299"/>
      <c r="BF9" s="299"/>
      <c r="BG9" s="299"/>
      <c r="BH9" s="299"/>
      <c r="BI9" s="299"/>
      <c r="BJ9" s="299"/>
      <c r="BK9" s="299"/>
      <c r="BL9" s="299"/>
      <c r="BM9" s="299"/>
      <c r="BN9" s="299"/>
      <c r="BO9" s="299"/>
      <c r="BP9" s="299"/>
      <c r="BQ9" s="299"/>
      <c r="BR9" s="299"/>
      <c r="BS9" s="299"/>
      <c r="BT9" s="299"/>
      <c r="BU9" s="299"/>
      <c r="BV9" s="299"/>
      <c r="BW9" s="299"/>
      <c r="BX9" s="299"/>
      <c r="BY9" s="299"/>
      <c r="BZ9" s="299"/>
      <c r="CA9" s="299"/>
      <c r="CB9" s="299"/>
      <c r="CC9" s="299"/>
      <c r="CD9" s="299"/>
      <c r="CE9" s="299"/>
      <c r="CF9" s="299"/>
      <c r="CG9" s="299"/>
      <c r="CH9" s="299"/>
      <c r="CI9" s="299"/>
      <c r="CJ9" s="299"/>
      <c r="CK9" s="299"/>
      <c r="CL9" s="299"/>
      <c r="CM9" s="299"/>
      <c r="CN9" s="299"/>
      <c r="CO9" s="299"/>
      <c r="CP9" s="299" t="s">
        <v>522</v>
      </c>
    </row>
    <row r="10" spans="2:94" x14ac:dyDescent="0.15">
      <c r="B10" s="321">
        <v>5.3773148148148153E-2</v>
      </c>
      <c r="C10" s="299"/>
      <c r="D10" s="371"/>
      <c r="E10" s="299"/>
      <c r="F10" s="299"/>
      <c r="G10" s="299"/>
      <c r="H10" s="299"/>
      <c r="I10" s="301">
        <v>1</v>
      </c>
      <c r="J10" s="299">
        <v>0</v>
      </c>
      <c r="K10" s="301">
        <v>1</v>
      </c>
      <c r="L10" s="322">
        <v>1</v>
      </c>
      <c r="M10" s="322">
        <v>1</v>
      </c>
      <c r="N10" s="322">
        <v>0</v>
      </c>
      <c r="O10" s="299"/>
      <c r="P10" s="299">
        <v>1</v>
      </c>
      <c r="Q10" s="299">
        <v>0</v>
      </c>
      <c r="R10" s="299">
        <v>0</v>
      </c>
      <c r="S10" s="299">
        <v>0</v>
      </c>
      <c r="T10" s="299">
        <v>0</v>
      </c>
      <c r="U10" s="299">
        <v>1</v>
      </c>
      <c r="V10" s="299">
        <v>0</v>
      </c>
      <c r="W10" s="299">
        <v>0</v>
      </c>
      <c r="X10" s="299">
        <v>0</v>
      </c>
      <c r="Y10" s="299">
        <v>0</v>
      </c>
      <c r="Z10" s="301">
        <v>1</v>
      </c>
      <c r="AA10" s="299"/>
      <c r="AB10" s="299"/>
      <c r="AC10" s="299">
        <v>1.1443953538862399</v>
      </c>
      <c r="AD10" s="299">
        <v>12.217189440993788</v>
      </c>
      <c r="AE10" s="322" t="s">
        <v>442</v>
      </c>
      <c r="AF10" s="299">
        <v>1.1443953538862399</v>
      </c>
      <c r="AG10" s="299">
        <v>12.217189440993788</v>
      </c>
      <c r="AH10" s="299">
        <v>-3.7285138949196694</v>
      </c>
      <c r="AI10" s="299">
        <v>-13.250667701863355</v>
      </c>
      <c r="AJ10" s="299"/>
      <c r="AK10" s="299"/>
      <c r="AL10" s="299">
        <v>0</v>
      </c>
      <c r="AM10" s="299"/>
      <c r="AN10" s="299"/>
      <c r="AO10" s="299"/>
      <c r="AP10" s="299"/>
      <c r="AQ10" s="299"/>
      <c r="AR10" s="299"/>
      <c r="AS10" s="299"/>
      <c r="AT10" s="299"/>
      <c r="AU10" s="299"/>
      <c r="AV10" s="299"/>
      <c r="AW10" s="299"/>
      <c r="AX10" s="299"/>
      <c r="AY10" s="299"/>
      <c r="AZ10" s="299"/>
      <c r="BA10" s="299"/>
      <c r="BB10" s="299"/>
      <c r="BC10" s="299"/>
      <c r="BD10" s="299"/>
      <c r="BE10" s="299"/>
      <c r="BF10" s="299"/>
      <c r="BG10" s="299"/>
      <c r="BH10" s="299"/>
      <c r="BI10" s="299"/>
      <c r="BJ10" s="299"/>
      <c r="BK10" s="299"/>
      <c r="BL10" s="299"/>
      <c r="BM10" s="299"/>
      <c r="BN10" s="299"/>
      <c r="BO10" s="299"/>
      <c r="BP10" s="299"/>
      <c r="BQ10" s="299"/>
      <c r="BR10" s="299"/>
      <c r="BS10" s="299"/>
      <c r="BT10" s="299"/>
      <c r="BU10" s="299"/>
      <c r="BV10" s="299"/>
      <c r="BW10" s="299"/>
      <c r="BX10" s="299"/>
      <c r="BY10" s="299"/>
      <c r="BZ10" s="299"/>
      <c r="CA10" s="299"/>
      <c r="CB10" s="299"/>
      <c r="CC10" s="299"/>
      <c r="CD10" s="299"/>
      <c r="CE10" s="299"/>
      <c r="CF10" s="299"/>
      <c r="CG10" s="299"/>
      <c r="CH10" s="299"/>
      <c r="CI10" s="299"/>
      <c r="CJ10" s="299"/>
      <c r="CK10" s="299"/>
      <c r="CL10" s="299"/>
      <c r="CM10" s="299"/>
      <c r="CN10" s="299"/>
      <c r="CO10" s="299"/>
      <c r="CP10" s="299" t="s">
        <v>523</v>
      </c>
    </row>
    <row r="11" spans="2:94" x14ac:dyDescent="0.15">
      <c r="B11" s="321">
        <v>5.9108796296296291E-2</v>
      </c>
      <c r="C11" s="299"/>
      <c r="D11" s="371"/>
      <c r="E11" s="299"/>
      <c r="F11" s="299"/>
      <c r="G11" s="299"/>
      <c r="H11" s="299"/>
      <c r="I11" s="301">
        <v>1</v>
      </c>
      <c r="J11" s="299">
        <v>0</v>
      </c>
      <c r="K11" s="301">
        <v>1</v>
      </c>
      <c r="L11" s="322">
        <v>1</v>
      </c>
      <c r="M11" s="322">
        <v>0</v>
      </c>
      <c r="N11" s="322">
        <v>1</v>
      </c>
      <c r="O11" s="299"/>
      <c r="P11" s="299">
        <v>0</v>
      </c>
      <c r="Q11" s="299">
        <v>0</v>
      </c>
      <c r="R11" s="299">
        <v>1</v>
      </c>
      <c r="S11" s="299">
        <v>1</v>
      </c>
      <c r="T11" s="299">
        <v>0</v>
      </c>
      <c r="U11" s="299">
        <v>0</v>
      </c>
      <c r="V11" s="299">
        <v>0</v>
      </c>
      <c r="W11" s="299">
        <v>0</v>
      </c>
      <c r="X11" s="299">
        <v>0</v>
      </c>
      <c r="Y11" s="299">
        <v>1</v>
      </c>
      <c r="Z11" s="301">
        <v>0</v>
      </c>
      <c r="AA11" s="299"/>
      <c r="AB11" s="299"/>
      <c r="AC11" s="299">
        <v>1.4397231871471992</v>
      </c>
      <c r="AD11" s="299">
        <v>12.143369565217391</v>
      </c>
      <c r="AE11" s="322" t="s">
        <v>442</v>
      </c>
      <c r="AF11" s="299">
        <v>1.4397231871471992</v>
      </c>
      <c r="AG11" s="299">
        <v>12.143369565217391</v>
      </c>
      <c r="AH11" s="299">
        <v>-3.6546819366044287</v>
      </c>
      <c r="AI11" s="299">
        <v>-12.364829192546585</v>
      </c>
      <c r="AJ11" s="299"/>
      <c r="AK11" s="299"/>
      <c r="AL11" s="299">
        <v>0</v>
      </c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29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299"/>
      <c r="BV11" s="299"/>
      <c r="BW11" s="299"/>
      <c r="BX11" s="299"/>
      <c r="BY11" s="299"/>
      <c r="BZ11" s="299"/>
      <c r="CA11" s="299"/>
      <c r="CB11" s="299"/>
      <c r="CC11" s="299"/>
      <c r="CD11" s="299"/>
      <c r="CE11" s="299"/>
      <c r="CF11" s="299"/>
      <c r="CG11" s="299"/>
      <c r="CH11" s="299"/>
      <c r="CI11" s="299"/>
      <c r="CJ11" s="299"/>
      <c r="CK11" s="299"/>
      <c r="CL11" s="299"/>
      <c r="CM11" s="299"/>
      <c r="CN11" s="299"/>
      <c r="CO11" s="299"/>
      <c r="CP11" s="299"/>
    </row>
    <row r="12" spans="2:94" x14ac:dyDescent="0.15">
      <c r="B12" s="321">
        <v>5.9722222222222225E-2</v>
      </c>
      <c r="C12" s="355">
        <v>0.23</v>
      </c>
      <c r="D12" s="371">
        <v>0.76665899999999998</v>
      </c>
      <c r="E12" s="299"/>
      <c r="F12" s="299"/>
      <c r="G12" s="299"/>
      <c r="H12" s="299"/>
      <c r="I12" s="301">
        <v>2</v>
      </c>
      <c r="J12" s="299"/>
      <c r="K12" s="299"/>
      <c r="L12" s="322">
        <v>0</v>
      </c>
      <c r="M12" s="299"/>
      <c r="N12" s="299"/>
      <c r="O12" s="299"/>
      <c r="P12" s="299"/>
      <c r="Q12" s="299"/>
      <c r="R12" s="299"/>
      <c r="S12" s="299"/>
      <c r="T12" s="299"/>
      <c r="U12" s="299"/>
      <c r="V12" s="299"/>
      <c r="W12" s="299"/>
      <c r="X12" s="299"/>
      <c r="Y12" s="299"/>
      <c r="Z12" s="299"/>
      <c r="AA12" s="303">
        <v>-2.1042108119843679</v>
      </c>
      <c r="AB12" s="299">
        <v>-5.2043012422360251</v>
      </c>
      <c r="AC12" s="303">
        <v>-3.8023458532349106</v>
      </c>
      <c r="AD12" s="299">
        <v>-11.921909937888199</v>
      </c>
      <c r="AE12" s="322" t="s">
        <v>443</v>
      </c>
      <c r="AF12" s="299">
        <v>-2.9901943117672598</v>
      </c>
      <c r="AG12" s="299">
        <v>-11.921909937888199</v>
      </c>
      <c r="AH12" s="299">
        <v>0.77523556231003032</v>
      </c>
      <c r="AI12" s="299">
        <v>11.700450310559006</v>
      </c>
      <c r="AJ12" s="299"/>
      <c r="AK12" s="299"/>
      <c r="AL12" s="299">
        <v>1</v>
      </c>
      <c r="AM12" s="299"/>
      <c r="AN12" s="299">
        <v>1</v>
      </c>
      <c r="AO12" s="299">
        <v>0</v>
      </c>
      <c r="AP12" s="299">
        <v>0</v>
      </c>
      <c r="AQ12" s="299">
        <v>1</v>
      </c>
      <c r="AR12" s="299">
        <v>0</v>
      </c>
      <c r="AS12" s="299">
        <v>0</v>
      </c>
      <c r="AT12" s="299">
        <v>1</v>
      </c>
      <c r="AU12" s="299">
        <v>0</v>
      </c>
      <c r="AV12" s="325">
        <v>0</v>
      </c>
      <c r="AW12" s="325">
        <v>0</v>
      </c>
      <c r="AX12" s="299"/>
      <c r="AY12" s="299">
        <v>0</v>
      </c>
      <c r="AZ12" s="299">
        <v>0</v>
      </c>
      <c r="BA12" s="299">
        <v>0</v>
      </c>
      <c r="BB12" s="299">
        <v>1</v>
      </c>
      <c r="BC12" s="299">
        <v>0</v>
      </c>
      <c r="BD12" s="299">
        <v>0</v>
      </c>
      <c r="BE12" s="299">
        <v>1</v>
      </c>
      <c r="BF12" s="299">
        <v>0</v>
      </c>
      <c r="BG12" s="299">
        <v>1</v>
      </c>
      <c r="BH12" s="299">
        <v>0</v>
      </c>
      <c r="BI12" s="299">
        <v>0</v>
      </c>
      <c r="BJ12" s="325">
        <v>0</v>
      </c>
      <c r="BK12" s="325">
        <v>0</v>
      </c>
      <c r="BL12" s="325">
        <v>0</v>
      </c>
      <c r="BM12" s="299">
        <v>0</v>
      </c>
      <c r="BN12" s="299">
        <v>0</v>
      </c>
      <c r="BO12" s="299">
        <v>1</v>
      </c>
      <c r="BP12" s="299">
        <v>0</v>
      </c>
      <c r="BQ12" s="299">
        <v>0</v>
      </c>
      <c r="BR12" s="299">
        <v>0</v>
      </c>
      <c r="BS12" s="336">
        <v>1</v>
      </c>
      <c r="BT12" s="322">
        <v>0</v>
      </c>
      <c r="BU12" s="322"/>
      <c r="BV12" s="322">
        <v>0</v>
      </c>
      <c r="BW12" s="322">
        <v>0</v>
      </c>
      <c r="BX12" s="301">
        <v>1</v>
      </c>
      <c r="BY12" s="322">
        <v>0</v>
      </c>
      <c r="BZ12" s="299">
        <v>1</v>
      </c>
      <c r="CA12" s="299">
        <v>0</v>
      </c>
      <c r="CB12" s="299">
        <v>0</v>
      </c>
      <c r="CC12" s="299">
        <v>0</v>
      </c>
      <c r="CD12" s="299">
        <v>0</v>
      </c>
      <c r="CE12" s="301">
        <v>0</v>
      </c>
      <c r="CF12" s="322">
        <v>0</v>
      </c>
      <c r="CG12" s="322">
        <v>0</v>
      </c>
      <c r="CH12" s="299"/>
      <c r="CI12" s="299"/>
      <c r="CJ12" s="299"/>
      <c r="CK12" s="299"/>
      <c r="CL12" s="299"/>
      <c r="CM12" s="299"/>
      <c r="CN12" s="301"/>
      <c r="CO12" s="299"/>
      <c r="CP12" s="299" t="s">
        <v>524</v>
      </c>
    </row>
    <row r="13" spans="2:94" x14ac:dyDescent="0.15">
      <c r="B13" s="321">
        <v>6.0462962962962961E-2</v>
      </c>
      <c r="C13" s="355">
        <v>1.04</v>
      </c>
      <c r="D13" s="371">
        <v>1.1333333200000002</v>
      </c>
      <c r="E13" s="299"/>
      <c r="F13" s="299"/>
      <c r="G13" s="299"/>
      <c r="H13" s="299"/>
      <c r="I13" s="301">
        <v>3</v>
      </c>
      <c r="J13" s="299"/>
      <c r="K13" s="299"/>
      <c r="L13" s="322">
        <v>0</v>
      </c>
      <c r="M13" s="299"/>
      <c r="N13" s="299"/>
      <c r="O13" s="299"/>
      <c r="P13" s="299"/>
      <c r="Q13" s="299"/>
      <c r="R13" s="299"/>
      <c r="S13" s="299"/>
      <c r="T13" s="299"/>
      <c r="U13" s="299"/>
      <c r="V13" s="299"/>
      <c r="W13" s="299"/>
      <c r="X13" s="299"/>
      <c r="Y13" s="299"/>
      <c r="Z13" s="299"/>
      <c r="AA13" s="299">
        <v>-2.2518747286148497</v>
      </c>
      <c r="AB13" s="299">
        <v>11.552810559006211</v>
      </c>
      <c r="AC13" s="299">
        <v>-2.178042770299609</v>
      </c>
      <c r="AD13" s="299">
        <v>12.217189440993788</v>
      </c>
      <c r="AE13" s="322" t="s">
        <v>444</v>
      </c>
      <c r="AF13" s="303">
        <v>-1.5135551454624401</v>
      </c>
      <c r="AG13" s="299">
        <v>12.80774844720497</v>
      </c>
      <c r="AH13" s="299">
        <v>-0.77523556231003032</v>
      </c>
      <c r="AI13" s="299">
        <v>-11.848090062111801</v>
      </c>
      <c r="AJ13" s="299"/>
      <c r="AK13" s="299"/>
      <c r="AL13" s="322">
        <v>0</v>
      </c>
      <c r="AM13" s="322">
        <v>1</v>
      </c>
      <c r="AN13" s="322">
        <v>1</v>
      </c>
      <c r="AO13" s="322">
        <v>0</v>
      </c>
      <c r="AP13" s="322">
        <v>0</v>
      </c>
      <c r="AQ13" s="322">
        <v>0</v>
      </c>
      <c r="AR13" s="322">
        <v>1</v>
      </c>
      <c r="AS13" s="322">
        <v>0</v>
      </c>
      <c r="AT13" s="322">
        <v>0</v>
      </c>
      <c r="AU13" s="322">
        <v>0</v>
      </c>
      <c r="AV13" s="327">
        <v>0</v>
      </c>
      <c r="AW13" s="327">
        <v>1</v>
      </c>
      <c r="AX13" s="327"/>
      <c r="AY13" s="322">
        <v>0</v>
      </c>
      <c r="AZ13" s="322">
        <v>0</v>
      </c>
      <c r="BA13" s="322">
        <v>1</v>
      </c>
      <c r="BB13" s="322">
        <v>0</v>
      </c>
      <c r="BC13" s="322">
        <v>0</v>
      </c>
      <c r="BD13" s="322">
        <v>0</v>
      </c>
      <c r="BE13" s="322">
        <v>1</v>
      </c>
      <c r="BF13" s="322">
        <v>0</v>
      </c>
      <c r="BG13" s="322">
        <v>0</v>
      </c>
      <c r="BH13" s="322">
        <v>0</v>
      </c>
      <c r="BI13" s="322">
        <v>0</v>
      </c>
      <c r="BJ13" s="327">
        <v>0</v>
      </c>
      <c r="BK13" s="327">
        <v>0</v>
      </c>
      <c r="BL13" s="327">
        <v>0</v>
      </c>
      <c r="BM13" s="322">
        <v>1</v>
      </c>
      <c r="BN13" s="322">
        <v>0</v>
      </c>
      <c r="BO13" s="322">
        <v>1</v>
      </c>
      <c r="BP13" s="322">
        <v>0</v>
      </c>
      <c r="BQ13" s="322">
        <v>0</v>
      </c>
      <c r="BR13" s="322">
        <v>0</v>
      </c>
      <c r="BS13" s="336">
        <v>1</v>
      </c>
      <c r="BT13" s="322">
        <v>0</v>
      </c>
      <c r="BU13" s="322"/>
      <c r="BV13" s="322">
        <v>0</v>
      </c>
      <c r="BW13" s="322">
        <v>0</v>
      </c>
      <c r="BX13" s="322">
        <v>1</v>
      </c>
      <c r="BY13" s="301">
        <v>0</v>
      </c>
      <c r="BZ13" s="322">
        <v>1</v>
      </c>
      <c r="CA13" s="322">
        <v>0</v>
      </c>
      <c r="CB13" s="322">
        <v>0</v>
      </c>
      <c r="CC13" s="322">
        <v>0</v>
      </c>
      <c r="CD13" s="322">
        <v>0</v>
      </c>
      <c r="CE13" s="322">
        <v>0</v>
      </c>
      <c r="CF13" s="301">
        <v>0</v>
      </c>
      <c r="CG13" s="322">
        <v>0</v>
      </c>
      <c r="CH13" s="299"/>
      <c r="CI13" s="299"/>
      <c r="CJ13" s="299"/>
      <c r="CK13" s="299"/>
      <c r="CL13" s="299"/>
      <c r="CM13" s="299"/>
      <c r="CN13" s="299"/>
      <c r="CO13" s="299"/>
      <c r="CP13" s="299"/>
    </row>
    <row r="14" spans="2:94" x14ac:dyDescent="0.15">
      <c r="B14" s="321">
        <v>6.1319444444444447E-2</v>
      </c>
      <c r="C14" s="355">
        <v>1.1399999999999999</v>
      </c>
      <c r="D14" s="371">
        <v>1.4666666199999998</v>
      </c>
      <c r="E14" s="299"/>
      <c r="F14" s="299"/>
      <c r="G14" s="299"/>
      <c r="H14" s="299"/>
      <c r="I14" s="301">
        <v>4</v>
      </c>
      <c r="J14" s="299"/>
      <c r="K14" s="299"/>
      <c r="L14" s="322">
        <v>0</v>
      </c>
      <c r="M14" s="299"/>
      <c r="N14" s="299"/>
      <c r="O14" s="299"/>
      <c r="P14" s="299"/>
      <c r="Q14" s="299"/>
      <c r="R14" s="299"/>
      <c r="S14" s="299"/>
      <c r="T14" s="299"/>
      <c r="U14" s="299"/>
      <c r="V14" s="299"/>
      <c r="W14" s="299"/>
      <c r="X14" s="299"/>
      <c r="Y14" s="299"/>
      <c r="Z14" s="299"/>
      <c r="AA14" s="303">
        <v>2.6948664785062957</v>
      </c>
      <c r="AB14" s="299">
        <v>-6.6068788819875781</v>
      </c>
      <c r="AC14" s="299">
        <v>3.5808499782891876</v>
      </c>
      <c r="AD14" s="299">
        <v>-11.848090062111801</v>
      </c>
      <c r="AE14" s="322" t="s">
        <v>443</v>
      </c>
      <c r="AF14" s="299">
        <v>2.7686984368215368</v>
      </c>
      <c r="AG14" s="299">
        <v>-12.217189440993788</v>
      </c>
      <c r="AH14" s="303">
        <v>-0.92289947894051227</v>
      </c>
      <c r="AI14" s="299">
        <v>12.733928571428573</v>
      </c>
      <c r="AJ14" s="299"/>
      <c r="AK14" s="299"/>
      <c r="AL14" s="322">
        <v>0</v>
      </c>
      <c r="AM14" s="322">
        <v>1</v>
      </c>
      <c r="AN14" s="322">
        <v>1</v>
      </c>
      <c r="AO14" s="322">
        <v>0</v>
      </c>
      <c r="AP14" s="322">
        <v>0</v>
      </c>
      <c r="AQ14" s="322">
        <v>0</v>
      </c>
      <c r="AR14" s="322">
        <v>1</v>
      </c>
      <c r="AS14" s="322">
        <v>0</v>
      </c>
      <c r="AT14" s="322">
        <v>0</v>
      </c>
      <c r="AU14" s="322">
        <v>0</v>
      </c>
      <c r="AV14" s="327">
        <v>1</v>
      </c>
      <c r="AW14" s="327">
        <v>0</v>
      </c>
      <c r="AX14" s="327"/>
      <c r="AY14" s="322">
        <v>0</v>
      </c>
      <c r="AZ14" s="322">
        <v>0</v>
      </c>
      <c r="BA14" s="322">
        <v>1</v>
      </c>
      <c r="BB14" s="322">
        <v>0</v>
      </c>
      <c r="BC14" s="322">
        <v>0</v>
      </c>
      <c r="BD14" s="322">
        <v>0</v>
      </c>
      <c r="BE14" s="322">
        <v>1</v>
      </c>
      <c r="BF14" s="322">
        <v>0</v>
      </c>
      <c r="BG14" s="322">
        <v>1</v>
      </c>
      <c r="BH14" s="322">
        <v>0</v>
      </c>
      <c r="BI14" s="322">
        <v>0</v>
      </c>
      <c r="BJ14" s="327">
        <v>0</v>
      </c>
      <c r="BK14" s="327">
        <v>0</v>
      </c>
      <c r="BL14" s="327">
        <v>0</v>
      </c>
      <c r="BM14" s="322">
        <v>0</v>
      </c>
      <c r="BN14" s="322">
        <v>0</v>
      </c>
      <c r="BO14" s="322">
        <v>1</v>
      </c>
      <c r="BP14" s="322">
        <v>0</v>
      </c>
      <c r="BQ14" s="322">
        <v>0</v>
      </c>
      <c r="BR14" s="322">
        <v>0</v>
      </c>
      <c r="BS14" s="336">
        <v>1</v>
      </c>
      <c r="BT14" s="322">
        <v>0</v>
      </c>
      <c r="BU14" s="322"/>
      <c r="BV14" s="322">
        <v>0</v>
      </c>
      <c r="BW14" s="322">
        <v>0</v>
      </c>
      <c r="BX14" s="322">
        <v>1</v>
      </c>
      <c r="BY14" s="301">
        <v>0</v>
      </c>
      <c r="BZ14" s="322">
        <v>1</v>
      </c>
      <c r="CA14" s="322">
        <v>0</v>
      </c>
      <c r="CB14" s="322">
        <v>0</v>
      </c>
      <c r="CC14" s="322">
        <v>0</v>
      </c>
      <c r="CD14" s="322">
        <v>0</v>
      </c>
      <c r="CE14" s="322">
        <v>0</v>
      </c>
      <c r="CF14" s="301">
        <v>0</v>
      </c>
      <c r="CG14" s="322">
        <v>0</v>
      </c>
      <c r="CH14" s="299"/>
      <c r="CI14" s="299"/>
      <c r="CJ14" s="299"/>
      <c r="CK14" s="299"/>
      <c r="CL14" s="299"/>
      <c r="CM14" s="299"/>
      <c r="CN14" s="299"/>
      <c r="CO14" s="299"/>
      <c r="CP14" s="299" t="s">
        <v>525</v>
      </c>
    </row>
    <row r="15" spans="2:94" x14ac:dyDescent="0.15">
      <c r="B15" s="321">
        <v>6.2037037037037036E-2</v>
      </c>
      <c r="C15" s="355">
        <v>1.02</v>
      </c>
      <c r="D15" s="371">
        <v>1.0666666600000001</v>
      </c>
      <c r="E15" s="299"/>
      <c r="F15" s="299"/>
      <c r="G15" s="299"/>
      <c r="H15" s="299"/>
      <c r="I15" s="301">
        <v>5</v>
      </c>
      <c r="J15" s="299"/>
      <c r="K15" s="299"/>
      <c r="L15" s="322">
        <v>0</v>
      </c>
      <c r="M15" s="299"/>
      <c r="N15" s="299"/>
      <c r="O15" s="299"/>
      <c r="P15" s="299"/>
      <c r="Q15" s="299"/>
      <c r="R15" s="299"/>
      <c r="S15" s="299"/>
      <c r="T15" s="299"/>
      <c r="U15" s="299"/>
      <c r="V15" s="299"/>
      <c r="W15" s="299"/>
      <c r="X15" s="299"/>
      <c r="Y15" s="299"/>
      <c r="Z15" s="299"/>
      <c r="AA15" s="299">
        <v>2.2518747286148502</v>
      </c>
      <c r="AB15" s="299">
        <v>11.774270186335404</v>
      </c>
      <c r="AC15" s="299">
        <v>1.0705633955709943</v>
      </c>
      <c r="AD15" s="299">
        <v>12.733928571428573</v>
      </c>
      <c r="AE15" s="322" t="s">
        <v>337</v>
      </c>
      <c r="AF15" s="303">
        <v>0.406075770733825</v>
      </c>
      <c r="AG15" s="299">
        <v>13.029208074534163</v>
      </c>
      <c r="AH15" s="299">
        <v>2.399538645245332</v>
      </c>
      <c r="AI15" s="299">
        <v>-11.995729813664596</v>
      </c>
      <c r="AJ15" s="299"/>
      <c r="AK15" s="299"/>
      <c r="AL15" s="322">
        <v>0</v>
      </c>
      <c r="AM15" s="322">
        <v>1</v>
      </c>
      <c r="AN15" s="322">
        <v>1</v>
      </c>
      <c r="AO15" s="322">
        <v>0</v>
      </c>
      <c r="AP15" s="322">
        <v>0</v>
      </c>
      <c r="AQ15" s="322">
        <v>1</v>
      </c>
      <c r="AR15" s="322">
        <v>0</v>
      </c>
      <c r="AS15" s="322">
        <v>0</v>
      </c>
      <c r="AT15" s="322">
        <v>0</v>
      </c>
      <c r="AU15" s="322">
        <v>0</v>
      </c>
      <c r="AV15" s="327">
        <v>0</v>
      </c>
      <c r="AW15" s="327">
        <v>0</v>
      </c>
      <c r="AX15" s="327"/>
      <c r="AY15" s="322">
        <v>1</v>
      </c>
      <c r="AZ15" s="322">
        <v>1</v>
      </c>
      <c r="BA15" s="322">
        <v>0</v>
      </c>
      <c r="BB15" s="322">
        <v>0</v>
      </c>
      <c r="BC15" s="322">
        <v>0</v>
      </c>
      <c r="BD15" s="322">
        <v>0</v>
      </c>
      <c r="BE15" s="322">
        <v>1</v>
      </c>
      <c r="BF15" s="322">
        <v>0</v>
      </c>
      <c r="BG15" s="322">
        <v>0</v>
      </c>
      <c r="BH15" s="322">
        <v>0</v>
      </c>
      <c r="BI15" s="322">
        <v>0</v>
      </c>
      <c r="BJ15" s="327">
        <v>0</v>
      </c>
      <c r="BK15" s="327">
        <v>0</v>
      </c>
      <c r="BL15" s="327">
        <v>0</v>
      </c>
      <c r="BM15" s="322">
        <v>1</v>
      </c>
      <c r="BN15" s="322">
        <v>0</v>
      </c>
      <c r="BO15" s="322">
        <v>1</v>
      </c>
      <c r="BP15" s="322">
        <v>0</v>
      </c>
      <c r="BQ15" s="322">
        <v>0</v>
      </c>
      <c r="BR15" s="322">
        <v>0</v>
      </c>
      <c r="BS15" s="336">
        <v>1</v>
      </c>
      <c r="BT15" s="322">
        <v>0</v>
      </c>
      <c r="BU15" s="322"/>
      <c r="BV15" s="322">
        <v>0</v>
      </c>
      <c r="BW15" s="322">
        <v>0</v>
      </c>
      <c r="BX15" s="322">
        <v>1</v>
      </c>
      <c r="BY15" s="301">
        <v>0</v>
      </c>
      <c r="BZ15" s="322">
        <v>1</v>
      </c>
      <c r="CA15" s="322">
        <v>0</v>
      </c>
      <c r="CB15" s="322">
        <v>0</v>
      </c>
      <c r="CC15" s="322">
        <v>0</v>
      </c>
      <c r="CD15" s="322">
        <v>0</v>
      </c>
      <c r="CE15" s="322">
        <v>0</v>
      </c>
      <c r="CF15" s="301">
        <v>0</v>
      </c>
      <c r="CG15" s="322">
        <v>0</v>
      </c>
      <c r="CH15" s="299"/>
      <c r="CI15" s="299"/>
      <c r="CJ15" s="299"/>
      <c r="CK15" s="299"/>
      <c r="CL15" s="299"/>
      <c r="CM15" s="299"/>
      <c r="CN15" s="299"/>
      <c r="CO15" s="299"/>
      <c r="CP15" s="299" t="s">
        <v>526</v>
      </c>
    </row>
    <row r="16" spans="2:94" x14ac:dyDescent="0.15">
      <c r="B16" s="321">
        <v>6.2731481481481485E-2</v>
      </c>
      <c r="C16" s="355">
        <v>1</v>
      </c>
      <c r="D16" s="371">
        <v>1</v>
      </c>
      <c r="E16" s="299"/>
      <c r="F16" s="299"/>
      <c r="G16" s="299"/>
      <c r="H16" s="299"/>
      <c r="I16" s="301">
        <v>6</v>
      </c>
      <c r="J16" s="299"/>
      <c r="K16" s="299"/>
      <c r="L16" s="322">
        <v>0</v>
      </c>
      <c r="M16" s="299"/>
      <c r="N16" s="299"/>
      <c r="O16" s="299"/>
      <c r="P16" s="299"/>
      <c r="Q16" s="299"/>
      <c r="R16" s="299"/>
      <c r="S16" s="299"/>
      <c r="T16" s="299"/>
      <c r="U16" s="299"/>
      <c r="V16" s="299"/>
      <c r="W16" s="299"/>
      <c r="X16" s="299"/>
      <c r="Y16" s="299"/>
      <c r="Z16" s="299"/>
      <c r="AA16" s="299">
        <v>-2.9901943117672598</v>
      </c>
      <c r="AB16" s="299">
        <v>-11.109891304347826</v>
      </c>
      <c r="AC16" s="299">
        <v>-3.3593541033434646</v>
      </c>
      <c r="AD16" s="299">
        <v>-13.029208074534163</v>
      </c>
      <c r="AE16" s="322" t="s">
        <v>445</v>
      </c>
      <c r="AF16" s="299">
        <v>-2.2518747286148497</v>
      </c>
      <c r="AG16" s="299">
        <v>-12.881568322981368</v>
      </c>
      <c r="AH16" s="303">
        <v>0.92289947894051227</v>
      </c>
      <c r="AI16" s="299">
        <v>13.39830745341615</v>
      </c>
      <c r="AJ16" s="299"/>
      <c r="AK16" s="299"/>
      <c r="AL16" s="322">
        <v>0</v>
      </c>
      <c r="AM16" s="322">
        <v>1</v>
      </c>
      <c r="AN16" s="322">
        <v>1</v>
      </c>
      <c r="AO16" s="322">
        <v>0</v>
      </c>
      <c r="AP16" s="322">
        <v>0</v>
      </c>
      <c r="AQ16" s="322">
        <v>1</v>
      </c>
      <c r="AR16" s="322">
        <v>0</v>
      </c>
      <c r="AS16" s="322">
        <v>0</v>
      </c>
      <c r="AT16" s="322">
        <v>0</v>
      </c>
      <c r="AU16" s="322">
        <v>0</v>
      </c>
      <c r="AV16" s="327">
        <v>0</v>
      </c>
      <c r="AW16" s="327">
        <v>0</v>
      </c>
      <c r="AX16" s="327"/>
      <c r="AY16" s="322">
        <v>1</v>
      </c>
      <c r="AZ16" s="322">
        <v>0</v>
      </c>
      <c r="BA16" s="322">
        <v>1</v>
      </c>
      <c r="BB16" s="322">
        <v>0</v>
      </c>
      <c r="BC16" s="322">
        <v>0</v>
      </c>
      <c r="BD16" s="322">
        <v>0</v>
      </c>
      <c r="BE16" s="322">
        <v>1</v>
      </c>
      <c r="BF16" s="322">
        <v>0</v>
      </c>
      <c r="BG16" s="322">
        <v>1</v>
      </c>
      <c r="BH16" s="322">
        <v>0</v>
      </c>
      <c r="BI16" s="322">
        <v>0</v>
      </c>
      <c r="BJ16" s="327">
        <v>0</v>
      </c>
      <c r="BK16" s="327">
        <v>0</v>
      </c>
      <c r="BL16" s="327">
        <v>0</v>
      </c>
      <c r="BM16" s="322">
        <v>0</v>
      </c>
      <c r="BN16" s="322">
        <v>0</v>
      </c>
      <c r="BO16" s="322">
        <v>1</v>
      </c>
      <c r="BP16" s="322">
        <v>0</v>
      </c>
      <c r="BQ16" s="322">
        <v>0</v>
      </c>
      <c r="BR16" s="322">
        <v>0</v>
      </c>
      <c r="BS16" s="336">
        <v>1</v>
      </c>
      <c r="BT16" s="322">
        <v>0</v>
      </c>
      <c r="BU16" s="322"/>
      <c r="BV16" s="322">
        <v>0</v>
      </c>
      <c r="BW16" s="322">
        <v>0</v>
      </c>
      <c r="BX16" s="322">
        <v>0</v>
      </c>
      <c r="BY16" s="301">
        <v>0</v>
      </c>
      <c r="BZ16" s="322">
        <v>0</v>
      </c>
      <c r="CA16" s="322">
        <v>0</v>
      </c>
      <c r="CB16" s="322">
        <v>0</v>
      </c>
      <c r="CC16" s="322">
        <v>0</v>
      </c>
      <c r="CD16" s="322">
        <v>1</v>
      </c>
      <c r="CE16" s="322">
        <v>0</v>
      </c>
      <c r="CF16" s="301">
        <v>0</v>
      </c>
      <c r="CG16" s="322">
        <v>1</v>
      </c>
      <c r="CH16" s="299"/>
      <c r="CI16" s="299"/>
      <c r="CJ16" s="299"/>
      <c r="CK16" s="299"/>
      <c r="CL16" s="299"/>
      <c r="CM16" s="299"/>
      <c r="CN16" s="299"/>
      <c r="CO16" s="299"/>
      <c r="CP16" s="299" t="s">
        <v>527</v>
      </c>
    </row>
    <row r="17" spans="2:94" x14ac:dyDescent="0.15">
      <c r="B17" s="321">
        <v>6.3460648148148155E-2</v>
      </c>
      <c r="C17" s="299"/>
      <c r="D17" s="371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299"/>
      <c r="T17" s="299"/>
      <c r="U17" s="299"/>
      <c r="V17" s="299"/>
      <c r="W17" s="299"/>
      <c r="X17" s="299"/>
      <c r="Y17" s="299"/>
      <c r="Z17" s="299"/>
      <c r="AA17" s="324">
        <v>1.0705633955709943</v>
      </c>
      <c r="AB17" s="324">
        <v>12.586288819875778</v>
      </c>
      <c r="AC17" s="299"/>
      <c r="AD17" s="299"/>
      <c r="AE17" s="299"/>
      <c r="AF17" s="299"/>
      <c r="AG17" s="299"/>
      <c r="AH17" s="299"/>
      <c r="AI17" s="299"/>
      <c r="AJ17" s="299"/>
      <c r="AK17" s="299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29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299"/>
      <c r="BV17" s="299"/>
      <c r="BW17" s="299"/>
      <c r="BX17" s="299"/>
      <c r="BY17" s="299"/>
      <c r="BZ17" s="299"/>
      <c r="CA17" s="299"/>
      <c r="CB17" s="299"/>
      <c r="CC17" s="299"/>
      <c r="CD17" s="299"/>
      <c r="CE17" s="299"/>
      <c r="CF17" s="299"/>
      <c r="CG17" s="299"/>
      <c r="CH17" s="299"/>
      <c r="CI17" s="299"/>
      <c r="CJ17" s="299"/>
      <c r="CK17" s="299"/>
      <c r="CL17" s="299"/>
      <c r="CM17" s="299"/>
      <c r="CN17" s="299"/>
      <c r="CO17" s="299"/>
      <c r="CP17" s="299" t="s">
        <v>528</v>
      </c>
    </row>
    <row r="18" spans="2:94" x14ac:dyDescent="0.15">
      <c r="B18" s="321">
        <v>7.8599537037037037E-2</v>
      </c>
      <c r="C18" s="299"/>
      <c r="D18" s="371"/>
      <c r="E18" s="299"/>
      <c r="F18" s="299"/>
      <c r="G18" s="299" t="s">
        <v>349</v>
      </c>
      <c r="H18" s="299">
        <v>4</v>
      </c>
      <c r="I18" s="301">
        <v>1</v>
      </c>
      <c r="J18" s="299">
        <v>0</v>
      </c>
      <c r="K18" s="301">
        <v>1</v>
      </c>
      <c r="L18" s="322">
        <v>1</v>
      </c>
      <c r="M18" s="322">
        <v>1</v>
      </c>
      <c r="N18" s="322">
        <v>0</v>
      </c>
      <c r="O18" s="299"/>
      <c r="P18" s="299">
        <v>1</v>
      </c>
      <c r="Q18" s="299">
        <v>0</v>
      </c>
      <c r="R18" s="299">
        <v>0</v>
      </c>
      <c r="S18" s="299">
        <v>1</v>
      </c>
      <c r="T18" s="299">
        <v>0</v>
      </c>
      <c r="U18" s="299">
        <v>0</v>
      </c>
      <c r="V18" s="299">
        <v>0</v>
      </c>
      <c r="W18" s="299">
        <v>0</v>
      </c>
      <c r="X18" s="299">
        <v>0</v>
      </c>
      <c r="Y18" s="299">
        <v>0</v>
      </c>
      <c r="Z18" s="301">
        <v>1</v>
      </c>
      <c r="AA18" s="299"/>
      <c r="AB18" s="299"/>
      <c r="AC18" s="299">
        <v>-1.2182273122014762</v>
      </c>
      <c r="AD18" s="299">
        <v>12.069549689440993</v>
      </c>
      <c r="AE18" s="299" t="s">
        <v>442</v>
      </c>
      <c r="AF18" s="299">
        <v>-1.2182273122014762</v>
      </c>
      <c r="AG18" s="299">
        <v>12.069549689440993</v>
      </c>
      <c r="AH18" s="303">
        <v>3.5070180199739465</v>
      </c>
      <c r="AI18" s="299">
        <v>-13.98886645962733</v>
      </c>
      <c r="AJ18" s="299"/>
      <c r="AK18" s="299"/>
      <c r="AL18" s="322">
        <v>0</v>
      </c>
      <c r="AM18" s="322">
        <v>0</v>
      </c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29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299"/>
      <c r="BV18" s="299"/>
      <c r="BW18" s="299"/>
      <c r="BX18" s="299"/>
      <c r="BY18" s="299"/>
      <c r="BZ18" s="299"/>
      <c r="CA18" s="299"/>
      <c r="CB18" s="299"/>
      <c r="CC18" s="299"/>
      <c r="CD18" s="299"/>
      <c r="CE18" s="299"/>
      <c r="CF18" s="299"/>
      <c r="CG18" s="299"/>
      <c r="CH18" s="299"/>
      <c r="CI18" s="299"/>
      <c r="CJ18" s="299"/>
      <c r="CK18" s="299"/>
      <c r="CL18" s="299"/>
      <c r="CM18" s="299"/>
      <c r="CN18" s="299"/>
      <c r="CO18" s="299"/>
      <c r="CP18" s="299" t="s">
        <v>529</v>
      </c>
    </row>
    <row r="19" spans="2:94" x14ac:dyDescent="0.15">
      <c r="B19" s="321">
        <v>7.9247685185185185E-2</v>
      </c>
      <c r="C19" s="355">
        <v>0.26</v>
      </c>
      <c r="D19" s="371">
        <v>0.86665800000000004</v>
      </c>
      <c r="E19" s="299"/>
      <c r="F19" s="299"/>
      <c r="G19" s="299"/>
      <c r="H19" s="299"/>
      <c r="I19" s="301">
        <v>2</v>
      </c>
      <c r="J19" s="299"/>
      <c r="K19" s="299"/>
      <c r="L19" s="322">
        <v>0</v>
      </c>
      <c r="M19" s="299"/>
      <c r="N19" s="299"/>
      <c r="O19" s="299"/>
      <c r="P19" s="299"/>
      <c r="Q19" s="299"/>
      <c r="R19" s="299"/>
      <c r="S19" s="299"/>
      <c r="T19" s="299"/>
      <c r="U19" s="299"/>
      <c r="V19" s="299"/>
      <c r="W19" s="299"/>
      <c r="X19" s="299"/>
      <c r="Y19" s="299"/>
      <c r="Z19" s="299"/>
      <c r="AA19" s="299">
        <v>2.621034520191055</v>
      </c>
      <c r="AB19" s="299">
        <v>-5.2781211180124226</v>
      </c>
      <c r="AC19" s="299">
        <v>4.3930015197568384</v>
      </c>
      <c r="AD19" s="299">
        <v>-13.472127329192547</v>
      </c>
      <c r="AE19" s="299" t="s">
        <v>443</v>
      </c>
      <c r="AF19" s="299">
        <v>4.0238417281806331</v>
      </c>
      <c r="AG19" s="299">
        <v>-13.472127329192547</v>
      </c>
      <c r="AH19" s="303">
        <v>-1.5135551454624401</v>
      </c>
      <c r="AI19" s="299">
        <v>11.036071428571429</v>
      </c>
      <c r="AJ19" s="299"/>
      <c r="AK19" s="299"/>
      <c r="AL19" s="322">
        <v>1</v>
      </c>
      <c r="AM19" s="322">
        <v>0</v>
      </c>
      <c r="AN19" s="322">
        <v>0</v>
      </c>
      <c r="AO19" s="322">
        <v>0</v>
      </c>
      <c r="AP19" s="322">
        <v>1</v>
      </c>
      <c r="AQ19" s="322">
        <v>0</v>
      </c>
      <c r="AR19" s="322">
        <v>1</v>
      </c>
      <c r="AS19" s="322">
        <v>0</v>
      </c>
      <c r="AT19" s="322">
        <v>1</v>
      </c>
      <c r="AU19" s="322">
        <v>0</v>
      </c>
      <c r="AV19" s="327">
        <v>0</v>
      </c>
      <c r="AW19" s="327">
        <v>0</v>
      </c>
      <c r="AX19" s="327"/>
      <c r="AY19" s="322">
        <v>0</v>
      </c>
      <c r="AZ19" s="322">
        <v>0</v>
      </c>
      <c r="BA19" s="322">
        <v>1</v>
      </c>
      <c r="BB19" s="322">
        <v>0</v>
      </c>
      <c r="BC19" s="322">
        <v>0</v>
      </c>
      <c r="BD19" s="322">
        <v>1</v>
      </c>
      <c r="BE19" s="322">
        <v>0</v>
      </c>
      <c r="BF19" s="322">
        <v>0</v>
      </c>
      <c r="BG19" s="322">
        <v>0</v>
      </c>
      <c r="BH19" s="322">
        <v>0</v>
      </c>
      <c r="BI19" s="322">
        <v>0</v>
      </c>
      <c r="BJ19" s="327">
        <v>0</v>
      </c>
      <c r="BK19" s="327">
        <v>0</v>
      </c>
      <c r="BL19" s="327">
        <v>0</v>
      </c>
      <c r="BM19" s="322">
        <v>0</v>
      </c>
      <c r="BN19" s="322">
        <v>1</v>
      </c>
      <c r="BO19" s="322">
        <v>0</v>
      </c>
      <c r="BP19" s="322">
        <v>0</v>
      </c>
      <c r="BQ19" s="322">
        <v>0</v>
      </c>
      <c r="BR19" s="322">
        <v>0</v>
      </c>
      <c r="BS19" s="336">
        <v>0</v>
      </c>
      <c r="BT19" s="322">
        <v>0</v>
      </c>
      <c r="BU19" s="322"/>
      <c r="BV19" s="322">
        <v>0</v>
      </c>
      <c r="BW19" s="322">
        <v>1</v>
      </c>
      <c r="BX19" s="322">
        <v>0</v>
      </c>
      <c r="BY19" s="301">
        <v>1</v>
      </c>
      <c r="BZ19" s="322">
        <v>1</v>
      </c>
      <c r="CA19" s="322">
        <v>0</v>
      </c>
      <c r="CB19" s="322">
        <v>0</v>
      </c>
      <c r="CC19" s="322">
        <v>0</v>
      </c>
      <c r="CD19" s="322">
        <v>0</v>
      </c>
      <c r="CE19" s="322">
        <v>0</v>
      </c>
      <c r="CF19" s="301">
        <v>0</v>
      </c>
      <c r="CG19" s="299"/>
      <c r="CH19" s="299"/>
      <c r="CI19" s="299"/>
      <c r="CJ19" s="299"/>
      <c r="CK19" s="299"/>
      <c r="CL19" s="299"/>
      <c r="CM19" s="299"/>
      <c r="CN19" s="299"/>
      <c r="CO19" s="299"/>
      <c r="CP19" s="299" t="s">
        <v>530</v>
      </c>
    </row>
    <row r="20" spans="2:94" x14ac:dyDescent="0.15">
      <c r="B20" s="321">
        <v>8.0868055555555554E-2</v>
      </c>
      <c r="C20" s="355">
        <v>2.2000000000000002</v>
      </c>
      <c r="D20" s="371">
        <v>2.6666000000000007</v>
      </c>
      <c r="E20" s="299"/>
      <c r="F20" s="299"/>
      <c r="G20" s="299"/>
      <c r="H20" s="299"/>
      <c r="I20" s="301">
        <v>3</v>
      </c>
      <c r="J20" s="299"/>
      <c r="K20" s="299"/>
      <c r="L20" s="322">
        <v>0</v>
      </c>
      <c r="M20" s="299"/>
      <c r="N20" s="299"/>
      <c r="O20" s="299"/>
      <c r="P20" s="299"/>
      <c r="Q20" s="299"/>
      <c r="R20" s="299"/>
      <c r="S20" s="299"/>
      <c r="T20" s="299"/>
      <c r="U20" s="299"/>
      <c r="V20" s="299"/>
      <c r="W20" s="299"/>
      <c r="X20" s="299"/>
      <c r="Y20" s="299"/>
      <c r="Z20" s="299"/>
      <c r="AA20" s="299">
        <v>1.5135551454624401</v>
      </c>
      <c r="AB20" s="299">
        <v>6.5330590062111806</v>
      </c>
      <c r="AC20" s="299">
        <v>1.7350510204081631</v>
      </c>
      <c r="AD20" s="299">
        <v>9.3382142857142867</v>
      </c>
      <c r="AE20" s="322" t="s">
        <v>442</v>
      </c>
      <c r="AF20" s="299">
        <v>0.99673143725575331</v>
      </c>
      <c r="AG20" s="299">
        <v>9.7811335403726716</v>
      </c>
      <c r="AH20" s="303">
        <v>0.11074793747286148</v>
      </c>
      <c r="AI20" s="299">
        <v>-14.210326086956522</v>
      </c>
      <c r="AJ20" s="299"/>
      <c r="AK20" s="299"/>
      <c r="AL20" s="322">
        <v>0</v>
      </c>
      <c r="AM20" s="322">
        <v>1</v>
      </c>
      <c r="AN20" s="322">
        <v>0</v>
      </c>
      <c r="AO20" s="322">
        <v>1</v>
      </c>
      <c r="AP20" s="322">
        <v>0</v>
      </c>
      <c r="AQ20" s="322">
        <v>1</v>
      </c>
      <c r="AR20" s="322">
        <v>0</v>
      </c>
      <c r="AS20" s="322">
        <v>0</v>
      </c>
      <c r="AT20" s="322">
        <v>1</v>
      </c>
      <c r="AU20" s="322">
        <v>0</v>
      </c>
      <c r="AV20" s="327">
        <v>0</v>
      </c>
      <c r="AW20" s="327">
        <v>0</v>
      </c>
      <c r="AX20" s="327"/>
      <c r="AY20" s="322">
        <v>0</v>
      </c>
      <c r="AZ20" s="322">
        <v>0</v>
      </c>
      <c r="BA20" s="322">
        <v>0</v>
      </c>
      <c r="BB20" s="322">
        <v>0</v>
      </c>
      <c r="BC20" s="322">
        <v>1</v>
      </c>
      <c r="BD20" s="322">
        <v>0</v>
      </c>
      <c r="BE20" s="322">
        <v>0</v>
      </c>
      <c r="BF20" s="322">
        <v>1</v>
      </c>
      <c r="BG20" s="322">
        <v>1</v>
      </c>
      <c r="BH20" s="322">
        <v>0</v>
      </c>
      <c r="BI20" s="322">
        <v>0</v>
      </c>
      <c r="BJ20" s="327">
        <v>0</v>
      </c>
      <c r="BK20" s="327">
        <v>0</v>
      </c>
      <c r="BL20" s="327">
        <v>0</v>
      </c>
      <c r="BM20" s="322">
        <v>0</v>
      </c>
      <c r="BN20" s="322">
        <v>0</v>
      </c>
      <c r="BO20" s="322">
        <v>0</v>
      </c>
      <c r="BP20" s="322">
        <v>0</v>
      </c>
      <c r="BQ20" s="322">
        <v>1</v>
      </c>
      <c r="BR20" s="322">
        <v>0</v>
      </c>
      <c r="BS20" s="336">
        <v>0</v>
      </c>
      <c r="BT20" s="322">
        <v>1</v>
      </c>
      <c r="BU20" s="322"/>
      <c r="BV20" s="322">
        <v>0</v>
      </c>
      <c r="BW20" s="322">
        <v>0</v>
      </c>
      <c r="BX20" s="322">
        <v>1</v>
      </c>
      <c r="BY20" s="301">
        <v>0</v>
      </c>
      <c r="BZ20" s="322">
        <v>1</v>
      </c>
      <c r="CA20" s="322">
        <v>0</v>
      </c>
      <c r="CB20" s="322">
        <v>0</v>
      </c>
      <c r="CC20" s="322">
        <v>0</v>
      </c>
      <c r="CD20" s="322">
        <v>0</v>
      </c>
      <c r="CE20" s="322">
        <v>0</v>
      </c>
      <c r="CF20" s="301">
        <v>0</v>
      </c>
      <c r="CG20" s="322">
        <v>1</v>
      </c>
      <c r="CH20" s="299"/>
      <c r="CI20" s="299"/>
      <c r="CJ20" s="299"/>
      <c r="CK20" s="299"/>
      <c r="CL20" s="299"/>
      <c r="CM20" s="299"/>
      <c r="CN20" s="299"/>
      <c r="CO20" s="299"/>
      <c r="CP20" s="299" t="s">
        <v>531</v>
      </c>
    </row>
    <row r="21" spans="2:94" x14ac:dyDescent="0.15">
      <c r="B21" s="321">
        <v>8.1550925925925929E-2</v>
      </c>
      <c r="C21" s="355">
        <v>1.01</v>
      </c>
      <c r="D21" s="371">
        <v>1.03333333</v>
      </c>
      <c r="E21" s="299"/>
      <c r="F21" s="299"/>
      <c r="G21" s="299"/>
      <c r="H21" s="299"/>
      <c r="I21" s="301">
        <v>4</v>
      </c>
      <c r="J21" s="299"/>
      <c r="K21" s="299"/>
      <c r="L21" s="322">
        <v>0</v>
      </c>
      <c r="M21" s="299"/>
      <c r="N21" s="299"/>
      <c r="O21" s="299"/>
      <c r="P21" s="299"/>
      <c r="Q21" s="299"/>
      <c r="R21" s="299"/>
      <c r="S21" s="299"/>
      <c r="T21" s="299"/>
      <c r="U21" s="299"/>
      <c r="V21" s="299"/>
      <c r="W21" s="299"/>
      <c r="X21" s="299"/>
      <c r="Y21" s="299"/>
      <c r="Z21" s="299"/>
      <c r="AA21" s="299">
        <v>2.3257066869300909</v>
      </c>
      <c r="AB21" s="299">
        <v>-6.2377795031055907</v>
      </c>
      <c r="AC21" s="299">
        <v>3.2116901867129828</v>
      </c>
      <c r="AD21" s="299">
        <v>-14.357965838509317</v>
      </c>
      <c r="AE21" s="322" t="s">
        <v>481</v>
      </c>
      <c r="AF21" s="299">
        <v>2.399538645245332</v>
      </c>
      <c r="AG21" s="299">
        <v>-14.57942546583851</v>
      </c>
      <c r="AH21" s="299">
        <v>0.47990772904906637</v>
      </c>
      <c r="AI21" s="299">
        <v>7.3450776397515529</v>
      </c>
      <c r="AJ21" s="299"/>
      <c r="AK21" s="299"/>
      <c r="AL21" s="322">
        <v>0</v>
      </c>
      <c r="AM21" s="322">
        <v>1</v>
      </c>
      <c r="AN21" s="322">
        <v>0</v>
      </c>
      <c r="AO21" s="322">
        <v>0</v>
      </c>
      <c r="AP21" s="322">
        <v>1</v>
      </c>
      <c r="AQ21" s="322">
        <v>0</v>
      </c>
      <c r="AR21" s="322">
        <v>1</v>
      </c>
      <c r="AS21" s="322">
        <v>0</v>
      </c>
      <c r="AT21" s="322">
        <v>1</v>
      </c>
      <c r="AU21" s="322">
        <v>0</v>
      </c>
      <c r="AV21" s="327">
        <v>0</v>
      </c>
      <c r="AW21" s="327">
        <v>0</v>
      </c>
      <c r="AX21" s="327"/>
      <c r="AY21" s="322">
        <v>0</v>
      </c>
      <c r="AZ21" s="322">
        <v>1</v>
      </c>
      <c r="BA21" s="322">
        <v>0</v>
      </c>
      <c r="BB21" s="322">
        <v>0</v>
      </c>
      <c r="BC21" s="322">
        <v>0</v>
      </c>
      <c r="BD21" s="322">
        <v>0</v>
      </c>
      <c r="BE21" s="322">
        <v>0</v>
      </c>
      <c r="BF21" s="322">
        <v>1</v>
      </c>
      <c r="BG21" s="322">
        <v>1</v>
      </c>
      <c r="BH21" s="322">
        <v>0</v>
      </c>
      <c r="BI21" s="322">
        <v>0</v>
      </c>
      <c r="BJ21" s="327">
        <v>0</v>
      </c>
      <c r="BK21" s="327">
        <v>0</v>
      </c>
      <c r="BL21" s="327">
        <v>0</v>
      </c>
      <c r="BM21" s="322">
        <v>0</v>
      </c>
      <c r="BN21" s="322">
        <v>0</v>
      </c>
      <c r="BO21" s="322">
        <v>0</v>
      </c>
      <c r="BP21" s="322">
        <v>0</v>
      </c>
      <c r="BQ21" s="322">
        <v>1</v>
      </c>
      <c r="BR21" s="322">
        <v>0</v>
      </c>
      <c r="BS21" s="336">
        <v>1</v>
      </c>
      <c r="BT21" s="322">
        <v>0</v>
      </c>
      <c r="BU21" s="322"/>
      <c r="BV21" s="322">
        <v>0</v>
      </c>
      <c r="BW21" s="322">
        <v>0</v>
      </c>
      <c r="BX21" s="322">
        <v>0</v>
      </c>
      <c r="BY21" s="301">
        <v>1</v>
      </c>
      <c r="BZ21" s="322">
        <v>1</v>
      </c>
      <c r="CA21" s="322">
        <v>0</v>
      </c>
      <c r="CB21" s="322">
        <v>0</v>
      </c>
      <c r="CC21" s="322">
        <v>0</v>
      </c>
      <c r="CD21" s="322">
        <v>0</v>
      </c>
      <c r="CE21" s="322">
        <v>0</v>
      </c>
      <c r="CF21" s="301">
        <v>0</v>
      </c>
      <c r="CG21" s="299"/>
      <c r="CH21" s="299"/>
      <c r="CI21" s="299"/>
      <c r="CJ21" s="299"/>
      <c r="CK21" s="299"/>
      <c r="CL21" s="299"/>
      <c r="CM21" s="299"/>
      <c r="CN21" s="299"/>
      <c r="CO21" s="299"/>
      <c r="CP21" s="299" t="s">
        <v>532</v>
      </c>
    </row>
    <row r="22" spans="2:94" x14ac:dyDescent="0.15">
      <c r="B22" s="321">
        <v>8.217592592592593E-2</v>
      </c>
      <c r="C22" s="355">
        <v>0.24</v>
      </c>
      <c r="D22" s="371">
        <v>0.79999199999999993</v>
      </c>
      <c r="E22" s="299"/>
      <c r="F22" s="299"/>
      <c r="G22" s="299"/>
      <c r="H22" s="299"/>
      <c r="I22" s="301">
        <v>5</v>
      </c>
      <c r="J22" s="299"/>
      <c r="K22" s="299"/>
      <c r="L22" s="322">
        <v>0</v>
      </c>
      <c r="M22" s="299"/>
      <c r="N22" s="299"/>
      <c r="O22" s="299"/>
      <c r="P22" s="299"/>
      <c r="Q22" s="299"/>
      <c r="R22" s="299"/>
      <c r="S22" s="299"/>
      <c r="T22" s="299"/>
      <c r="U22" s="299"/>
      <c r="V22" s="299"/>
      <c r="W22" s="299"/>
      <c r="X22" s="299"/>
      <c r="Y22" s="299"/>
      <c r="Z22" s="299"/>
      <c r="AA22" s="299"/>
      <c r="AB22" s="299"/>
      <c r="AC22" s="299">
        <v>-1.8827149370386451</v>
      </c>
      <c r="AD22" s="299">
        <v>5.4257608695652175</v>
      </c>
      <c r="AE22" s="322" t="s">
        <v>337</v>
      </c>
      <c r="AF22" s="299">
        <v>-0.70140360399478929</v>
      </c>
      <c r="AG22" s="299">
        <v>5.8686801242236024</v>
      </c>
      <c r="AH22" s="303">
        <v>3.2855221450282235</v>
      </c>
      <c r="AI22" s="299">
        <v>-14.28414596273292</v>
      </c>
      <c r="AJ22" s="299"/>
      <c r="AK22" s="299"/>
      <c r="AL22" s="322">
        <v>0</v>
      </c>
      <c r="AM22" s="322">
        <v>1</v>
      </c>
      <c r="AN22" s="322">
        <v>0</v>
      </c>
      <c r="AO22" s="322">
        <v>0</v>
      </c>
      <c r="AP22" s="322">
        <v>1</v>
      </c>
      <c r="AQ22" s="322">
        <v>0</v>
      </c>
      <c r="AR22" s="322">
        <v>1</v>
      </c>
      <c r="AS22" s="322">
        <v>0</v>
      </c>
      <c r="AT22" s="322">
        <v>0</v>
      </c>
      <c r="AU22" s="322">
        <v>0</v>
      </c>
      <c r="AV22" s="327">
        <v>0</v>
      </c>
      <c r="AW22" s="327">
        <v>1</v>
      </c>
      <c r="AX22" s="327"/>
      <c r="AY22" s="322">
        <v>0</v>
      </c>
      <c r="AZ22" s="322">
        <v>1</v>
      </c>
      <c r="BA22" s="322">
        <v>0</v>
      </c>
      <c r="BB22" s="322">
        <v>0</v>
      </c>
      <c r="BC22" s="322">
        <v>0</v>
      </c>
      <c r="BD22" s="322">
        <v>0</v>
      </c>
      <c r="BE22" s="322">
        <v>0</v>
      </c>
      <c r="BF22" s="322">
        <v>1</v>
      </c>
      <c r="BG22" s="322">
        <v>0</v>
      </c>
      <c r="BH22" s="322">
        <v>0</v>
      </c>
      <c r="BI22" s="322">
        <v>1</v>
      </c>
      <c r="BJ22" s="327">
        <v>0</v>
      </c>
      <c r="BK22" s="327">
        <v>0</v>
      </c>
      <c r="BL22" s="327">
        <v>0</v>
      </c>
      <c r="BM22" s="322">
        <v>0</v>
      </c>
      <c r="BN22" s="322">
        <v>0</v>
      </c>
      <c r="BO22" s="322">
        <v>0</v>
      </c>
      <c r="BP22" s="322">
        <v>1</v>
      </c>
      <c r="BQ22" s="322">
        <v>0</v>
      </c>
      <c r="BR22" s="322">
        <v>0</v>
      </c>
      <c r="BS22" s="336">
        <v>0</v>
      </c>
      <c r="BT22" s="322">
        <v>1</v>
      </c>
      <c r="BU22" s="322"/>
      <c r="BV22" s="322">
        <v>0</v>
      </c>
      <c r="BW22" s="322">
        <v>0</v>
      </c>
      <c r="BX22" s="322">
        <v>0</v>
      </c>
      <c r="BY22" s="301">
        <v>1</v>
      </c>
      <c r="BZ22" s="322">
        <v>1</v>
      </c>
      <c r="CA22" s="322">
        <v>0</v>
      </c>
      <c r="CB22" s="322">
        <v>0</v>
      </c>
      <c r="CC22" s="322">
        <v>0</v>
      </c>
      <c r="CD22" s="322">
        <v>0</v>
      </c>
      <c r="CE22" s="322">
        <v>0</v>
      </c>
      <c r="CF22" s="301">
        <v>0</v>
      </c>
      <c r="CG22" s="322">
        <v>1</v>
      </c>
      <c r="CH22" s="299"/>
      <c r="CI22" s="299"/>
      <c r="CJ22" s="299"/>
      <c r="CK22" s="299"/>
      <c r="CL22" s="299"/>
      <c r="CM22" s="299"/>
      <c r="CN22" s="299"/>
      <c r="CO22" s="299"/>
      <c r="CP22" s="299" t="s">
        <v>533</v>
      </c>
    </row>
    <row r="23" spans="2:94" x14ac:dyDescent="0.15">
      <c r="B23" s="321">
        <v>8.3414351851851851E-2</v>
      </c>
      <c r="C23" s="355">
        <v>1.17</v>
      </c>
      <c r="D23" s="371">
        <v>1.5666666099999997</v>
      </c>
      <c r="E23" s="299"/>
      <c r="F23" s="299"/>
      <c r="G23" s="299"/>
      <c r="H23" s="299"/>
      <c r="I23" s="301">
        <v>6</v>
      </c>
      <c r="J23" s="299"/>
      <c r="K23" s="299"/>
      <c r="L23" s="322">
        <v>0</v>
      </c>
      <c r="M23" s="299"/>
      <c r="N23" s="299"/>
      <c r="O23" s="299"/>
      <c r="P23" s="299"/>
      <c r="Q23" s="299"/>
      <c r="R23" s="299"/>
      <c r="S23" s="299"/>
      <c r="T23" s="299"/>
      <c r="U23" s="299"/>
      <c r="V23" s="299"/>
      <c r="W23" s="299"/>
      <c r="X23" s="299"/>
      <c r="Y23" s="299"/>
      <c r="Z23" s="299"/>
      <c r="AA23" s="299">
        <v>-2.621034520191055</v>
      </c>
      <c r="AB23" s="299">
        <v>-6.4592391304347831</v>
      </c>
      <c r="AC23" s="299">
        <v>-2.9901943117672598</v>
      </c>
      <c r="AD23" s="299">
        <v>-9.7811335403726716</v>
      </c>
      <c r="AE23" s="322" t="s">
        <v>337</v>
      </c>
      <c r="AF23" s="303">
        <v>-1.88271493703865</v>
      </c>
      <c r="AG23" s="299">
        <v>-10.593152173913044</v>
      </c>
      <c r="AH23" s="299">
        <v>-1.3658912288319582</v>
      </c>
      <c r="AI23" s="299">
        <v>3.5802639751552796</v>
      </c>
      <c r="AJ23" s="299"/>
      <c r="AK23" s="299"/>
      <c r="AL23" s="322">
        <v>0</v>
      </c>
      <c r="AM23" s="322">
        <v>1</v>
      </c>
      <c r="AN23" s="322">
        <v>0</v>
      </c>
      <c r="AO23" s="322">
        <v>1</v>
      </c>
      <c r="AP23" s="322">
        <v>0</v>
      </c>
      <c r="AQ23" s="322">
        <v>1</v>
      </c>
      <c r="AR23" s="322">
        <v>0</v>
      </c>
      <c r="AS23" s="322">
        <v>0</v>
      </c>
      <c r="AT23" s="322">
        <v>0</v>
      </c>
      <c r="AU23" s="322">
        <v>0</v>
      </c>
      <c r="AV23" s="327">
        <v>0</v>
      </c>
      <c r="AW23" s="327">
        <v>1</v>
      </c>
      <c r="AX23" s="327"/>
      <c r="AY23" s="322">
        <v>0</v>
      </c>
      <c r="AZ23" s="322">
        <v>1</v>
      </c>
      <c r="BA23" s="322">
        <v>0</v>
      </c>
      <c r="BB23" s="322">
        <v>0</v>
      </c>
      <c r="BC23" s="322">
        <v>0</v>
      </c>
      <c r="BD23" s="322">
        <v>0</v>
      </c>
      <c r="BE23" s="322">
        <v>1</v>
      </c>
      <c r="BF23" s="322">
        <v>0</v>
      </c>
      <c r="BG23" s="322">
        <v>1</v>
      </c>
      <c r="BH23" s="322">
        <v>0</v>
      </c>
      <c r="BI23" s="322">
        <v>0</v>
      </c>
      <c r="BJ23" s="327">
        <v>0</v>
      </c>
      <c r="BK23" s="327">
        <v>0</v>
      </c>
      <c r="BL23" s="327">
        <v>0</v>
      </c>
      <c r="BM23" s="322">
        <v>0</v>
      </c>
      <c r="BN23" s="322">
        <v>0</v>
      </c>
      <c r="BO23" s="322">
        <v>1</v>
      </c>
      <c r="BP23" s="322">
        <v>0</v>
      </c>
      <c r="BQ23" s="322">
        <v>0</v>
      </c>
      <c r="BR23" s="322">
        <v>0</v>
      </c>
      <c r="BS23" s="336">
        <v>0</v>
      </c>
      <c r="BT23" s="322">
        <v>1</v>
      </c>
      <c r="BU23" s="322"/>
      <c r="BV23" s="322">
        <v>0</v>
      </c>
      <c r="BW23" s="322">
        <v>0</v>
      </c>
      <c r="BX23" s="322">
        <v>1</v>
      </c>
      <c r="BY23" s="301">
        <v>0</v>
      </c>
      <c r="BZ23" s="322">
        <v>1</v>
      </c>
      <c r="CA23" s="322">
        <v>0</v>
      </c>
      <c r="CB23" s="322">
        <v>0</v>
      </c>
      <c r="CC23" s="322">
        <v>0</v>
      </c>
      <c r="CD23" s="322">
        <v>0</v>
      </c>
      <c r="CE23" s="322">
        <v>0</v>
      </c>
      <c r="CF23" s="301">
        <v>0</v>
      </c>
      <c r="CG23" s="299">
        <v>1</v>
      </c>
      <c r="CH23" s="299"/>
      <c r="CI23" s="299"/>
      <c r="CJ23" s="299"/>
      <c r="CK23" s="299"/>
      <c r="CL23" s="299"/>
      <c r="CM23" s="299"/>
      <c r="CN23" s="299"/>
      <c r="CO23" s="299"/>
      <c r="CP23" s="299" t="s">
        <v>534</v>
      </c>
    </row>
    <row r="24" spans="2:94" x14ac:dyDescent="0.15">
      <c r="B24" s="321">
        <v>8.3564814814814814E-2</v>
      </c>
      <c r="C24" s="299"/>
      <c r="D24" s="371"/>
      <c r="E24" s="299"/>
      <c r="F24" s="299"/>
      <c r="G24" s="299"/>
      <c r="H24" s="299"/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299"/>
      <c r="T24" s="299"/>
      <c r="U24" s="299"/>
      <c r="V24" s="299"/>
      <c r="W24" s="299"/>
      <c r="X24" s="299"/>
      <c r="Y24" s="299"/>
      <c r="Z24" s="299"/>
      <c r="AA24" s="299">
        <v>3.7285138949196694</v>
      </c>
      <c r="AB24" s="299">
        <v>9.1905745341614917</v>
      </c>
      <c r="AC24" s="299"/>
      <c r="AD24" s="299"/>
      <c r="AE24" s="299"/>
      <c r="AF24" s="299"/>
      <c r="AG24" s="299"/>
      <c r="AH24" s="299"/>
      <c r="AI24" s="299"/>
      <c r="AJ24" s="299"/>
      <c r="AK24" s="29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29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299"/>
      <c r="BV24" s="299"/>
      <c r="BW24" s="299"/>
      <c r="BX24" s="299"/>
      <c r="BY24" s="299"/>
      <c r="BZ24" s="299"/>
      <c r="CA24" s="299"/>
      <c r="CB24" s="299"/>
      <c r="CC24" s="299"/>
      <c r="CD24" s="299"/>
      <c r="CE24" s="299"/>
      <c r="CF24" s="299"/>
      <c r="CG24" s="299"/>
      <c r="CH24" s="299"/>
      <c r="CI24" s="299"/>
      <c r="CJ24" s="299"/>
      <c r="CK24" s="299"/>
      <c r="CL24" s="299"/>
      <c r="CM24" s="299"/>
      <c r="CN24" s="299"/>
      <c r="CO24" s="299"/>
      <c r="CP24" s="299" t="s">
        <v>535</v>
      </c>
    </row>
    <row r="25" spans="2:94" x14ac:dyDescent="0.15">
      <c r="B25" s="321">
        <v>0.10024305555555556</v>
      </c>
      <c r="C25" s="299"/>
      <c r="D25" s="371"/>
      <c r="E25" s="299"/>
      <c r="F25" s="299"/>
      <c r="G25" s="299" t="s">
        <v>350</v>
      </c>
      <c r="H25" s="299">
        <v>5</v>
      </c>
      <c r="I25" s="301">
        <v>1</v>
      </c>
      <c r="J25" s="299">
        <v>0</v>
      </c>
      <c r="K25" s="301">
        <v>1</v>
      </c>
      <c r="L25" s="322">
        <v>1</v>
      </c>
      <c r="M25" s="322">
        <v>1</v>
      </c>
      <c r="N25" s="322">
        <v>0</v>
      </c>
      <c r="O25" s="299"/>
      <c r="P25" s="299">
        <v>1</v>
      </c>
      <c r="Q25" s="299">
        <v>0</v>
      </c>
      <c r="R25" s="299">
        <v>0</v>
      </c>
      <c r="S25" s="299">
        <v>0</v>
      </c>
      <c r="T25" s="299">
        <v>1</v>
      </c>
      <c r="U25" s="299">
        <v>0</v>
      </c>
      <c r="V25" s="299">
        <v>0</v>
      </c>
      <c r="W25" s="299">
        <v>0</v>
      </c>
      <c r="X25" s="299">
        <v>0</v>
      </c>
      <c r="Y25" s="299">
        <v>0</v>
      </c>
      <c r="Z25" s="301">
        <v>1</v>
      </c>
      <c r="AA25" s="299"/>
      <c r="AB25" s="299"/>
      <c r="AC25" s="299">
        <v>1.4397231871471992</v>
      </c>
      <c r="AD25" s="299">
        <v>11.848090062111801</v>
      </c>
      <c r="AE25" s="299" t="s">
        <v>442</v>
      </c>
      <c r="AF25" s="299">
        <v>1.4397231871471992</v>
      </c>
      <c r="AG25" s="299">
        <v>11.848090062111801</v>
      </c>
      <c r="AH25" s="299">
        <v>-3.6546819366044287</v>
      </c>
      <c r="AI25" s="299">
        <v>-14.062686335403727</v>
      </c>
      <c r="AJ25" s="299"/>
      <c r="AK25" s="299"/>
      <c r="AL25" s="299">
        <v>0</v>
      </c>
      <c r="AM25" s="299">
        <v>0</v>
      </c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29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299"/>
      <c r="BV25" s="299"/>
      <c r="BW25" s="299"/>
      <c r="BX25" s="299"/>
      <c r="BY25" s="299"/>
      <c r="BZ25" s="299"/>
      <c r="CA25" s="299"/>
      <c r="CB25" s="299"/>
      <c r="CC25" s="299"/>
      <c r="CD25" s="299"/>
      <c r="CE25" s="299"/>
      <c r="CF25" s="299"/>
      <c r="CG25" s="299"/>
      <c r="CH25" s="299"/>
      <c r="CI25" s="299"/>
      <c r="CJ25" s="299"/>
      <c r="CK25" s="299"/>
      <c r="CL25" s="299"/>
      <c r="CM25" s="299"/>
      <c r="CN25" s="299"/>
      <c r="CO25" s="299"/>
      <c r="CP25" s="299"/>
    </row>
    <row r="26" spans="2:94" x14ac:dyDescent="0.15">
      <c r="B26" s="321">
        <v>0.10084490740740741</v>
      </c>
      <c r="C26" s="299"/>
      <c r="D26" s="371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>
        <v>-3.8761778115501517</v>
      </c>
      <c r="AB26" s="299">
        <v>-5.8686801242236024</v>
      </c>
      <c r="AC26" s="299"/>
      <c r="AD26" s="299"/>
      <c r="AE26" s="299"/>
      <c r="AF26" s="299"/>
      <c r="AG26" s="299"/>
      <c r="AH26" s="299"/>
      <c r="AI26" s="299"/>
      <c r="AJ26" s="299"/>
      <c r="AK26" s="299"/>
      <c r="AL26" s="299"/>
      <c r="AM26" s="299"/>
      <c r="AN26" s="299"/>
      <c r="AO26" s="299"/>
      <c r="AP26" s="299"/>
      <c r="AQ26" s="299"/>
      <c r="AR26" s="299"/>
      <c r="AS26" s="299"/>
      <c r="AT26" s="299"/>
      <c r="AU26" s="299"/>
      <c r="AV26" s="299"/>
      <c r="AW26" s="299"/>
      <c r="AX26" s="299"/>
      <c r="AY26" s="299"/>
      <c r="AZ26" s="299"/>
      <c r="BA26" s="299"/>
      <c r="BB26" s="299"/>
      <c r="BC26" s="299"/>
      <c r="BD26" s="299"/>
      <c r="BE26" s="299"/>
      <c r="BF26" s="299"/>
      <c r="BG26" s="299"/>
      <c r="BH26" s="299"/>
      <c r="BI26" s="299"/>
      <c r="BJ26" s="299"/>
      <c r="BK26" s="299"/>
      <c r="BL26" s="299"/>
      <c r="BM26" s="299"/>
      <c r="BN26" s="299"/>
      <c r="BO26" s="299"/>
      <c r="BP26" s="299"/>
      <c r="BQ26" s="299"/>
      <c r="BR26" s="299"/>
      <c r="BS26" s="299"/>
      <c r="BT26" s="299"/>
      <c r="BU26" s="299"/>
      <c r="BV26" s="299"/>
      <c r="BW26" s="299"/>
      <c r="BX26" s="299"/>
      <c r="BY26" s="299"/>
      <c r="BZ26" s="299"/>
      <c r="CA26" s="299"/>
      <c r="CB26" s="299"/>
      <c r="CC26" s="299"/>
      <c r="CD26" s="299"/>
      <c r="CE26" s="299"/>
      <c r="CF26" s="299"/>
      <c r="CG26" s="299">
        <v>1</v>
      </c>
      <c r="CH26" s="299"/>
      <c r="CI26" s="299"/>
      <c r="CJ26" s="299"/>
      <c r="CK26" s="299"/>
      <c r="CL26" s="299"/>
      <c r="CM26" s="299"/>
      <c r="CN26" s="299"/>
      <c r="CO26" s="299"/>
      <c r="CP26" s="299" t="s">
        <v>536</v>
      </c>
    </row>
    <row r="27" spans="2:94" x14ac:dyDescent="0.15">
      <c r="B27" s="321">
        <v>0.14379629629629628</v>
      </c>
      <c r="C27" s="299"/>
      <c r="D27" s="371"/>
      <c r="E27" s="299"/>
      <c r="F27" s="300" t="s">
        <v>351</v>
      </c>
      <c r="G27" s="299" t="s">
        <v>335</v>
      </c>
      <c r="H27" s="299">
        <v>6</v>
      </c>
      <c r="I27" s="301">
        <v>1</v>
      </c>
      <c r="J27" s="299">
        <v>1</v>
      </c>
      <c r="K27" s="301">
        <v>0</v>
      </c>
      <c r="L27" s="322">
        <v>1</v>
      </c>
      <c r="M27" s="322">
        <v>1</v>
      </c>
      <c r="N27" s="322">
        <v>0</v>
      </c>
      <c r="O27" s="299"/>
      <c r="P27" s="299">
        <v>1</v>
      </c>
      <c r="Q27" s="299">
        <v>0</v>
      </c>
      <c r="R27" s="299">
        <v>0</v>
      </c>
      <c r="S27" s="299">
        <v>0</v>
      </c>
      <c r="T27" s="299">
        <v>1</v>
      </c>
      <c r="U27" s="299">
        <v>0</v>
      </c>
      <c r="V27" s="299">
        <v>0</v>
      </c>
      <c r="W27" s="299">
        <v>0</v>
      </c>
      <c r="X27" s="299">
        <v>0</v>
      </c>
      <c r="Y27" s="299">
        <v>0</v>
      </c>
      <c r="Z27" s="301">
        <v>1</v>
      </c>
      <c r="AA27" s="299"/>
      <c r="AB27" s="299"/>
      <c r="AC27" s="299">
        <v>1.0705633955709943</v>
      </c>
      <c r="AD27" s="299">
        <v>12.291009316770186</v>
      </c>
      <c r="AE27" s="299" t="s">
        <v>442</v>
      </c>
      <c r="AF27" s="299">
        <v>1.0705633955709943</v>
      </c>
      <c r="AG27" s="299">
        <v>12.291009316770186</v>
      </c>
      <c r="AH27" s="299">
        <v>-3.4331860616587058</v>
      </c>
      <c r="AI27" s="299">
        <v>-12.291009316770186</v>
      </c>
      <c r="AJ27" s="299"/>
      <c r="AK27" s="299"/>
      <c r="AL27" s="299">
        <v>0</v>
      </c>
      <c r="AM27" s="299">
        <v>0</v>
      </c>
      <c r="AN27" s="299"/>
      <c r="AO27" s="299"/>
      <c r="AP27" s="299"/>
      <c r="AQ27" s="299"/>
      <c r="AR27" s="299"/>
      <c r="AS27" s="299"/>
      <c r="AT27" s="299"/>
      <c r="AU27" s="299"/>
      <c r="AV27" s="299"/>
      <c r="AW27" s="299"/>
      <c r="AX27" s="299"/>
      <c r="AY27" s="299"/>
      <c r="AZ27" s="299"/>
      <c r="BA27" s="299"/>
      <c r="BB27" s="299"/>
      <c r="BC27" s="299"/>
      <c r="BD27" s="299"/>
      <c r="BE27" s="299"/>
      <c r="BF27" s="299"/>
      <c r="BG27" s="299"/>
      <c r="BH27" s="299"/>
      <c r="BI27" s="299"/>
      <c r="BJ27" s="299"/>
      <c r="BK27" s="299"/>
      <c r="BL27" s="299"/>
      <c r="BM27" s="299"/>
      <c r="BN27" s="299"/>
      <c r="BO27" s="299"/>
      <c r="BP27" s="299"/>
      <c r="BQ27" s="299"/>
      <c r="BR27" s="299"/>
      <c r="BS27" s="299"/>
      <c r="BT27" s="299"/>
      <c r="BU27" s="299"/>
      <c r="BV27" s="299"/>
      <c r="BW27" s="299"/>
      <c r="BX27" s="299"/>
      <c r="BY27" s="299"/>
      <c r="BZ27" s="299"/>
      <c r="CA27" s="299"/>
      <c r="CB27" s="299"/>
      <c r="CC27" s="299"/>
      <c r="CD27" s="299"/>
      <c r="CE27" s="299"/>
      <c r="CF27" s="299"/>
      <c r="CG27" s="299"/>
      <c r="CH27" s="299"/>
      <c r="CI27" s="299"/>
      <c r="CJ27" s="299"/>
      <c r="CK27" s="299"/>
      <c r="CL27" s="299"/>
      <c r="CM27" s="299"/>
      <c r="CN27" s="299"/>
      <c r="CO27" s="299"/>
      <c r="CP27" s="299"/>
    </row>
    <row r="28" spans="2:94" x14ac:dyDescent="0.15">
      <c r="B28" s="321">
        <v>0.14405092592592592</v>
      </c>
      <c r="C28" s="299"/>
      <c r="D28" s="371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299"/>
      <c r="AA28" s="299">
        <v>-3.6546819366044287</v>
      </c>
      <c r="AB28" s="299">
        <v>-6.2377795031055907</v>
      </c>
      <c r="AC28" s="299"/>
      <c r="AD28" s="299"/>
      <c r="AE28" s="299"/>
      <c r="AF28" s="299"/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  <c r="BB28" s="299"/>
      <c r="BC28" s="299"/>
      <c r="BD28" s="299"/>
      <c r="BE28" s="299"/>
      <c r="BF28" s="299"/>
      <c r="BG28" s="299"/>
      <c r="BH28" s="299"/>
      <c r="BI28" s="299"/>
      <c r="BJ28" s="299"/>
      <c r="BK28" s="299"/>
      <c r="BL28" s="299"/>
      <c r="BM28" s="299"/>
      <c r="BN28" s="299"/>
      <c r="BO28" s="299"/>
      <c r="BP28" s="299"/>
      <c r="BQ28" s="299"/>
      <c r="BR28" s="299"/>
      <c r="BS28" s="299"/>
      <c r="BT28" s="299"/>
      <c r="BU28" s="299"/>
      <c r="BV28" s="299"/>
      <c r="BW28" s="299"/>
      <c r="BX28" s="299"/>
      <c r="BY28" s="299"/>
      <c r="BZ28" s="299"/>
      <c r="CA28" s="299"/>
      <c r="CB28" s="299"/>
      <c r="CC28" s="299"/>
      <c r="CD28" s="299"/>
      <c r="CE28" s="299"/>
      <c r="CF28" s="299"/>
      <c r="CG28" s="299"/>
      <c r="CH28" s="299"/>
      <c r="CI28" s="299"/>
      <c r="CJ28" s="299"/>
      <c r="CK28" s="299"/>
      <c r="CL28" s="299"/>
      <c r="CM28" s="299"/>
      <c r="CN28" s="299"/>
      <c r="CO28" s="299"/>
      <c r="CP28" s="299"/>
    </row>
    <row r="29" spans="2:94" x14ac:dyDescent="0.15">
      <c r="B29" s="321">
        <v>0.15655092592592593</v>
      </c>
      <c r="C29" s="299"/>
      <c r="D29" s="371"/>
      <c r="E29" s="299"/>
      <c r="F29" s="299"/>
      <c r="G29" s="299" t="s">
        <v>352</v>
      </c>
      <c r="H29" s="299">
        <v>7</v>
      </c>
      <c r="I29" s="301">
        <v>1</v>
      </c>
      <c r="J29" s="299">
        <v>1</v>
      </c>
      <c r="K29" s="301">
        <v>0</v>
      </c>
      <c r="L29" s="322">
        <v>1</v>
      </c>
      <c r="M29" s="322">
        <v>1</v>
      </c>
      <c r="N29" s="322">
        <v>0</v>
      </c>
      <c r="O29" s="299"/>
      <c r="P29" s="299">
        <v>1</v>
      </c>
      <c r="Q29" s="299">
        <v>0</v>
      </c>
      <c r="R29" s="299">
        <v>0</v>
      </c>
      <c r="S29" s="299">
        <v>1</v>
      </c>
      <c r="T29" s="299">
        <v>0</v>
      </c>
      <c r="U29" s="299">
        <v>0</v>
      </c>
      <c r="V29" s="299">
        <v>0</v>
      </c>
      <c r="W29" s="299">
        <v>0</v>
      </c>
      <c r="X29" s="299">
        <v>0</v>
      </c>
      <c r="Y29" s="299">
        <v>0</v>
      </c>
      <c r="Z29" s="301">
        <v>1</v>
      </c>
      <c r="AA29" s="299"/>
      <c r="AB29" s="299"/>
      <c r="AC29" s="299">
        <v>-1.1443953538862353</v>
      </c>
      <c r="AD29" s="299">
        <v>12.291009316770186</v>
      </c>
      <c r="AE29" s="299" t="s">
        <v>442</v>
      </c>
      <c r="AF29" s="299">
        <v>-1.1443953538862353</v>
      </c>
      <c r="AG29" s="299">
        <v>12.291009316770186</v>
      </c>
      <c r="AH29" s="299">
        <v>3.5070180199739465</v>
      </c>
      <c r="AI29" s="299">
        <v>-12.438649068322983</v>
      </c>
      <c r="AJ29" s="299"/>
      <c r="AK29" s="299"/>
      <c r="AL29" s="299">
        <v>0</v>
      </c>
      <c r="AM29" s="299">
        <v>0</v>
      </c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29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299"/>
      <c r="BV29" s="299"/>
      <c r="BW29" s="299"/>
      <c r="BX29" s="299"/>
      <c r="BY29" s="299"/>
      <c r="BZ29" s="299"/>
      <c r="CA29" s="299"/>
      <c r="CB29" s="299"/>
      <c r="CC29" s="299"/>
      <c r="CD29" s="299"/>
      <c r="CE29" s="299"/>
      <c r="CF29" s="299"/>
      <c r="CG29" s="299"/>
      <c r="CH29" s="299"/>
      <c r="CI29" s="299"/>
      <c r="CJ29" s="299"/>
      <c r="CK29" s="299"/>
      <c r="CL29" s="299"/>
      <c r="CM29" s="299"/>
      <c r="CN29" s="299"/>
      <c r="CO29" s="299"/>
      <c r="CP29" s="299"/>
    </row>
    <row r="30" spans="2:94" x14ac:dyDescent="0.15">
      <c r="B30" s="321">
        <v>0.15711805555555555</v>
      </c>
      <c r="C30" s="355">
        <v>0.19</v>
      </c>
      <c r="D30" s="371">
        <v>0.63332699999999997</v>
      </c>
      <c r="E30" s="299"/>
      <c r="F30" s="299"/>
      <c r="G30" s="299"/>
      <c r="H30" s="299"/>
      <c r="I30" s="301">
        <v>2</v>
      </c>
      <c r="J30" s="299"/>
      <c r="K30" s="299"/>
      <c r="L30" s="322">
        <v>0</v>
      </c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>
        <v>2.9901943117672598</v>
      </c>
      <c r="AB30" s="299">
        <v>-6.2377795031055907</v>
      </c>
      <c r="AC30" s="299">
        <v>4.5531866456922456</v>
      </c>
      <c r="AD30" s="299">
        <v>-11.850248538011696</v>
      </c>
      <c r="AE30" s="299" t="s">
        <v>445</v>
      </c>
      <c r="AF30" s="299">
        <v>3.7885293464156851</v>
      </c>
      <c r="AG30" s="299">
        <v>-12.058757309941521</v>
      </c>
      <c r="AH30" s="299">
        <v>-0.79941444924367666</v>
      </c>
      <c r="AI30" s="299">
        <v>11.572236842105264</v>
      </c>
      <c r="AJ30" s="299"/>
      <c r="AK30" s="299"/>
      <c r="AL30" s="299">
        <v>1</v>
      </c>
      <c r="AM30" s="299">
        <v>0</v>
      </c>
      <c r="AN30" s="299">
        <v>1</v>
      </c>
      <c r="AO30" s="299">
        <v>0</v>
      </c>
      <c r="AP30" s="299">
        <v>0</v>
      </c>
      <c r="AQ30" s="299">
        <v>0</v>
      </c>
      <c r="AR30" s="299">
        <v>1</v>
      </c>
      <c r="AS30" s="299">
        <v>0</v>
      </c>
      <c r="AT30" s="299">
        <v>1</v>
      </c>
      <c r="AU30" s="299">
        <v>0</v>
      </c>
      <c r="AV30" s="325">
        <v>0</v>
      </c>
      <c r="AW30" s="325">
        <v>0</v>
      </c>
      <c r="AX30" s="299"/>
      <c r="AY30" s="325">
        <v>0</v>
      </c>
      <c r="AZ30" s="325">
        <v>0</v>
      </c>
      <c r="BA30" s="325">
        <v>1</v>
      </c>
      <c r="BB30" s="325">
        <v>0</v>
      </c>
      <c r="BC30" s="325">
        <v>0</v>
      </c>
      <c r="BD30" s="325">
        <v>0</v>
      </c>
      <c r="BE30" s="325">
        <v>1</v>
      </c>
      <c r="BF30" s="325">
        <v>0</v>
      </c>
      <c r="BG30" s="325">
        <v>1</v>
      </c>
      <c r="BH30" s="325">
        <v>0</v>
      </c>
      <c r="BI30" s="325">
        <v>0</v>
      </c>
      <c r="BJ30" s="325">
        <v>0</v>
      </c>
      <c r="BK30" s="325">
        <v>0</v>
      </c>
      <c r="BL30" s="325">
        <v>0</v>
      </c>
      <c r="BM30" s="325">
        <v>0</v>
      </c>
      <c r="BN30" s="325">
        <v>0</v>
      </c>
      <c r="BO30" s="325">
        <v>1</v>
      </c>
      <c r="BP30" s="325">
        <v>0</v>
      </c>
      <c r="BQ30" s="325">
        <v>0</v>
      </c>
      <c r="BR30" s="325">
        <v>0</v>
      </c>
      <c r="BS30" s="336">
        <v>0</v>
      </c>
      <c r="BT30" s="322">
        <v>0</v>
      </c>
      <c r="BU30" s="322"/>
      <c r="BV30" s="322">
        <v>0</v>
      </c>
      <c r="BW30" s="322">
        <v>0</v>
      </c>
      <c r="BX30" s="322">
        <v>1</v>
      </c>
      <c r="BY30" s="301">
        <v>0</v>
      </c>
      <c r="BZ30" s="325">
        <v>1</v>
      </c>
      <c r="CA30" s="325">
        <v>0</v>
      </c>
      <c r="CB30" s="325">
        <v>0</v>
      </c>
      <c r="CC30" s="325">
        <v>0</v>
      </c>
      <c r="CD30" s="325">
        <v>0</v>
      </c>
      <c r="CE30" s="325">
        <v>0</v>
      </c>
      <c r="CF30" s="301">
        <v>0</v>
      </c>
      <c r="CG30" s="322">
        <v>0</v>
      </c>
      <c r="CH30" s="299"/>
      <c r="CI30" s="299"/>
      <c r="CJ30" s="299"/>
      <c r="CK30" s="299"/>
      <c r="CL30" s="299"/>
      <c r="CM30" s="299"/>
      <c r="CN30" s="299"/>
      <c r="CO30" s="299"/>
      <c r="CP30" s="299"/>
    </row>
    <row r="31" spans="2:94" x14ac:dyDescent="0.15">
      <c r="B31" s="321">
        <v>0.15834490740740739</v>
      </c>
      <c r="C31" s="355">
        <v>1.1599999999999999</v>
      </c>
      <c r="D31" s="371">
        <v>1.5333332799999999</v>
      </c>
      <c r="E31" s="299"/>
      <c r="F31" s="299"/>
      <c r="G31" s="299"/>
      <c r="H31" s="299"/>
      <c r="I31" s="301">
        <v>3</v>
      </c>
      <c r="J31" s="299"/>
      <c r="K31" s="299"/>
      <c r="L31" s="322">
        <v>0</v>
      </c>
      <c r="M31" s="299"/>
      <c r="N31" s="299"/>
      <c r="O31" s="299"/>
      <c r="P31" s="299"/>
      <c r="Q31" s="299"/>
      <c r="R31" s="299"/>
      <c r="S31" s="299"/>
      <c r="T31" s="299"/>
      <c r="U31" s="299"/>
      <c r="V31" s="299"/>
      <c r="W31" s="299"/>
      <c r="X31" s="299"/>
      <c r="Y31" s="299"/>
      <c r="Z31" s="299"/>
      <c r="AA31" s="299">
        <v>-1.4945574485860043</v>
      </c>
      <c r="AB31" s="299">
        <v>5.8034941520467838</v>
      </c>
      <c r="AC31" s="299">
        <v>-3.3019292468760555</v>
      </c>
      <c r="AD31" s="299">
        <v>10.460190058479533</v>
      </c>
      <c r="AE31" s="299" t="s">
        <v>445</v>
      </c>
      <c r="AF31" s="299">
        <v>-2.3982433477310301</v>
      </c>
      <c r="AG31" s="299">
        <v>11.155219298245614</v>
      </c>
      <c r="AH31" s="299">
        <v>1.6335860484544698</v>
      </c>
      <c r="AI31" s="299">
        <v>-12.406271929824563</v>
      </c>
      <c r="AJ31" s="299"/>
      <c r="AK31" s="299"/>
      <c r="AL31" s="299">
        <v>0</v>
      </c>
      <c r="AM31" s="299">
        <v>1</v>
      </c>
      <c r="AN31" s="299">
        <v>1</v>
      </c>
      <c r="AO31" s="299">
        <v>0</v>
      </c>
      <c r="AP31" s="299">
        <v>0</v>
      </c>
      <c r="AQ31" s="299">
        <v>0</v>
      </c>
      <c r="AR31" s="299">
        <v>1</v>
      </c>
      <c r="AS31" s="299">
        <v>0</v>
      </c>
      <c r="AT31" s="299">
        <v>0</v>
      </c>
      <c r="AU31" s="299">
        <v>0</v>
      </c>
      <c r="AV31" s="325">
        <v>1</v>
      </c>
      <c r="AW31" s="325">
        <v>0</v>
      </c>
      <c r="AX31" s="299"/>
      <c r="AY31" s="325">
        <v>0</v>
      </c>
      <c r="AZ31" s="325">
        <v>0</v>
      </c>
      <c r="BA31" s="325">
        <v>1</v>
      </c>
      <c r="BB31" s="325">
        <v>0</v>
      </c>
      <c r="BC31" s="325">
        <v>0</v>
      </c>
      <c r="BD31" s="325">
        <v>0</v>
      </c>
      <c r="BE31" s="325">
        <v>1</v>
      </c>
      <c r="BF31" s="325">
        <v>0</v>
      </c>
      <c r="BG31" s="325">
        <v>1</v>
      </c>
      <c r="BH31" s="325">
        <v>0</v>
      </c>
      <c r="BI31" s="325">
        <v>0</v>
      </c>
      <c r="BJ31" s="325">
        <v>0</v>
      </c>
      <c r="BK31" s="325">
        <v>0</v>
      </c>
      <c r="BL31" s="325">
        <v>0</v>
      </c>
      <c r="BM31" s="325">
        <v>0</v>
      </c>
      <c r="BN31" s="325">
        <v>0</v>
      </c>
      <c r="BO31" s="325">
        <v>1</v>
      </c>
      <c r="BP31" s="325">
        <v>0</v>
      </c>
      <c r="BQ31" s="325">
        <v>0</v>
      </c>
      <c r="BR31" s="325">
        <v>0</v>
      </c>
      <c r="BS31" s="336">
        <v>1</v>
      </c>
      <c r="BT31" s="322">
        <v>0</v>
      </c>
      <c r="BU31" s="322"/>
      <c r="BV31" s="322">
        <v>0</v>
      </c>
      <c r="BW31" s="322">
        <v>0</v>
      </c>
      <c r="BX31" s="322">
        <v>1</v>
      </c>
      <c r="BY31" s="301">
        <v>0</v>
      </c>
      <c r="BZ31" s="325">
        <v>1</v>
      </c>
      <c r="CA31" s="325">
        <v>0</v>
      </c>
      <c r="CB31" s="325">
        <v>0</v>
      </c>
      <c r="CC31" s="325">
        <v>0</v>
      </c>
      <c r="CD31" s="325">
        <v>0</v>
      </c>
      <c r="CE31" s="325">
        <v>0</v>
      </c>
      <c r="CF31" s="301">
        <v>0</v>
      </c>
      <c r="CG31" s="322">
        <v>0</v>
      </c>
      <c r="CH31" s="299"/>
      <c r="CI31" s="299"/>
      <c r="CJ31" s="299"/>
      <c r="CK31" s="299"/>
      <c r="CL31" s="299"/>
      <c r="CM31" s="299"/>
      <c r="CN31" s="299"/>
      <c r="CO31" s="299"/>
      <c r="CP31" s="299"/>
    </row>
    <row r="32" spans="2:94" x14ac:dyDescent="0.15">
      <c r="B32" s="321">
        <v>0.15908564814814816</v>
      </c>
      <c r="C32" s="355">
        <v>1.04</v>
      </c>
      <c r="D32" s="371">
        <v>1.1333333200000002</v>
      </c>
      <c r="E32" s="299"/>
      <c r="F32" s="299"/>
      <c r="G32" s="299"/>
      <c r="H32" s="299"/>
      <c r="I32" s="301">
        <v>4</v>
      </c>
      <c r="J32" s="299"/>
      <c r="K32" s="299"/>
      <c r="L32" s="322">
        <v>0</v>
      </c>
      <c r="M32" s="299"/>
      <c r="N32" s="299"/>
      <c r="O32" s="299"/>
      <c r="P32" s="299"/>
      <c r="Q32" s="299"/>
      <c r="R32" s="299"/>
      <c r="S32" s="299"/>
      <c r="T32" s="299"/>
      <c r="U32" s="299"/>
      <c r="V32" s="299"/>
      <c r="W32" s="299"/>
      <c r="X32" s="299"/>
      <c r="Y32" s="299"/>
      <c r="Z32" s="299"/>
      <c r="AA32" s="299">
        <v>2.4677576476652625</v>
      </c>
      <c r="AB32" s="299">
        <v>-6.2900146198830411</v>
      </c>
      <c r="AC32" s="299">
        <v>4.6227009456264776</v>
      </c>
      <c r="AD32" s="299">
        <v>-12.197763157894737</v>
      </c>
      <c r="AE32" s="299" t="s">
        <v>445</v>
      </c>
      <c r="AF32" s="299">
        <v>3.3714435468102901</v>
      </c>
      <c r="AG32" s="299">
        <v>-12.267266081871346</v>
      </c>
      <c r="AH32" s="299">
        <v>-1.3555288487175388</v>
      </c>
      <c r="AI32" s="299">
        <v>12.128260233918128</v>
      </c>
      <c r="AJ32" s="299"/>
      <c r="AK32" s="299"/>
      <c r="AL32" s="299">
        <v>0</v>
      </c>
      <c r="AM32" s="299">
        <v>1</v>
      </c>
      <c r="AN32" s="299">
        <v>1</v>
      </c>
      <c r="AO32" s="299">
        <v>0</v>
      </c>
      <c r="AP32" s="299">
        <v>0</v>
      </c>
      <c r="AQ32" s="299">
        <v>0</v>
      </c>
      <c r="AR32" s="299">
        <v>1</v>
      </c>
      <c r="AS32" s="299">
        <v>0</v>
      </c>
      <c r="AT32" s="299">
        <v>0</v>
      </c>
      <c r="AU32" s="299">
        <v>0</v>
      </c>
      <c r="AV32" s="325">
        <v>0</v>
      </c>
      <c r="AW32" s="325">
        <v>1</v>
      </c>
      <c r="AX32" s="299"/>
      <c r="AY32" s="325">
        <v>0</v>
      </c>
      <c r="AZ32" s="325">
        <v>0</v>
      </c>
      <c r="BA32" s="325">
        <v>1</v>
      </c>
      <c r="BB32" s="325">
        <v>0</v>
      </c>
      <c r="BC32" s="325">
        <v>0</v>
      </c>
      <c r="BD32" s="325">
        <v>0</v>
      </c>
      <c r="BE32" s="325">
        <v>1</v>
      </c>
      <c r="BF32" s="325">
        <v>0</v>
      </c>
      <c r="BG32" s="325">
        <v>1</v>
      </c>
      <c r="BH32" s="325">
        <v>0</v>
      </c>
      <c r="BI32" s="325">
        <v>0</v>
      </c>
      <c r="BJ32" s="325">
        <v>0</v>
      </c>
      <c r="BK32" s="325">
        <v>0</v>
      </c>
      <c r="BL32" s="325">
        <v>0</v>
      </c>
      <c r="BM32" s="325">
        <v>0</v>
      </c>
      <c r="BN32" s="325">
        <v>0</v>
      </c>
      <c r="BO32" s="325">
        <v>1</v>
      </c>
      <c r="BP32" s="325">
        <v>0</v>
      </c>
      <c r="BQ32" s="325">
        <v>0</v>
      </c>
      <c r="BR32" s="325">
        <v>0</v>
      </c>
      <c r="BS32" s="336">
        <v>1</v>
      </c>
      <c r="BT32" s="322">
        <v>0</v>
      </c>
      <c r="BU32" s="322"/>
      <c r="BV32" s="322">
        <v>0</v>
      </c>
      <c r="BW32" s="322">
        <v>0</v>
      </c>
      <c r="BX32" s="322">
        <v>1</v>
      </c>
      <c r="BY32" s="301">
        <v>0</v>
      </c>
      <c r="BZ32" s="325">
        <v>1</v>
      </c>
      <c r="CA32" s="325">
        <v>0</v>
      </c>
      <c r="CB32" s="325">
        <v>0</v>
      </c>
      <c r="CC32" s="325">
        <v>0</v>
      </c>
      <c r="CD32" s="325">
        <v>0</v>
      </c>
      <c r="CE32" s="325">
        <v>0</v>
      </c>
      <c r="CF32" s="301">
        <v>0</v>
      </c>
      <c r="CG32" s="322">
        <v>0</v>
      </c>
      <c r="CH32" s="299"/>
      <c r="CI32" s="299"/>
      <c r="CJ32" s="299"/>
      <c r="CK32" s="299"/>
      <c r="CL32" s="299"/>
      <c r="CM32" s="299"/>
      <c r="CN32" s="299"/>
      <c r="CO32" s="299"/>
      <c r="CP32" s="299"/>
    </row>
    <row r="33" spans="1:94" x14ac:dyDescent="0.15">
      <c r="A33" s="299"/>
      <c r="B33" s="321">
        <v>0.15991898148148148</v>
      </c>
      <c r="C33" s="355">
        <v>1.1200000000000001</v>
      </c>
      <c r="D33" s="371">
        <v>1.3999999600000004</v>
      </c>
      <c r="E33" s="299"/>
      <c r="F33" s="299"/>
      <c r="G33" s="299"/>
      <c r="H33" s="299"/>
      <c r="I33" s="301">
        <v>5</v>
      </c>
      <c r="J33" s="299"/>
      <c r="K33" s="299"/>
      <c r="L33" s="322">
        <v>0</v>
      </c>
      <c r="M33" s="299"/>
      <c r="N33" s="299"/>
      <c r="O33" s="299"/>
      <c r="P33" s="299"/>
      <c r="Q33" s="299"/>
      <c r="R33" s="299"/>
      <c r="S33" s="299"/>
      <c r="T33" s="299"/>
      <c r="U33" s="299"/>
      <c r="V33" s="299"/>
      <c r="W33" s="299"/>
      <c r="X33" s="299"/>
      <c r="Y33" s="299"/>
      <c r="Z33" s="299"/>
      <c r="AA33" s="299">
        <v>0.72990014930944391</v>
      </c>
      <c r="AB33" s="299">
        <v>7.8885818713450293</v>
      </c>
      <c r="AC33" s="299">
        <v>-0.59087154944097842</v>
      </c>
      <c r="AD33" s="299">
        <v>13.309809941520468</v>
      </c>
      <c r="AE33" s="299" t="s">
        <v>443</v>
      </c>
      <c r="AF33" s="299">
        <v>-1.4250431486517714</v>
      </c>
      <c r="AG33" s="299">
        <v>13.031798245614036</v>
      </c>
      <c r="AH33" s="299">
        <v>2.4677576476652625</v>
      </c>
      <c r="AI33" s="299">
        <v>-13.031798245614036</v>
      </c>
      <c r="AJ33" s="299"/>
      <c r="AK33" s="299"/>
      <c r="AL33" s="299">
        <v>0</v>
      </c>
      <c r="AM33" s="299">
        <v>1</v>
      </c>
      <c r="AN33" s="299">
        <v>0</v>
      </c>
      <c r="AO33" s="299">
        <v>1</v>
      </c>
      <c r="AP33" s="299">
        <v>0</v>
      </c>
      <c r="AQ33" s="299">
        <v>1</v>
      </c>
      <c r="AR33" s="299">
        <v>0</v>
      </c>
      <c r="AS33" s="299">
        <v>0</v>
      </c>
      <c r="AT33" s="299">
        <v>0</v>
      </c>
      <c r="AU33" s="299">
        <v>1</v>
      </c>
      <c r="AV33" s="325">
        <v>0</v>
      </c>
      <c r="AW33" s="325">
        <v>0</v>
      </c>
      <c r="AX33" s="299"/>
      <c r="AY33" s="325">
        <v>0</v>
      </c>
      <c r="AZ33" s="325">
        <v>0</v>
      </c>
      <c r="BA33" s="325">
        <v>0</v>
      </c>
      <c r="BB33" s="325">
        <v>1</v>
      </c>
      <c r="BC33" s="325">
        <v>0</v>
      </c>
      <c r="BD33" s="325">
        <v>0</v>
      </c>
      <c r="BE33" s="325">
        <v>1</v>
      </c>
      <c r="BF33" s="325">
        <v>0</v>
      </c>
      <c r="BG33" s="325">
        <v>1</v>
      </c>
      <c r="BH33" s="325">
        <v>0</v>
      </c>
      <c r="BI33" s="325">
        <v>0</v>
      </c>
      <c r="BJ33" s="325">
        <v>0</v>
      </c>
      <c r="BK33" s="325">
        <v>0</v>
      </c>
      <c r="BL33" s="325">
        <v>0</v>
      </c>
      <c r="BM33" s="325">
        <v>0</v>
      </c>
      <c r="BN33" s="325">
        <v>0</v>
      </c>
      <c r="BO33" s="325">
        <v>1</v>
      </c>
      <c r="BP33" s="325">
        <v>0</v>
      </c>
      <c r="BQ33" s="325">
        <v>0</v>
      </c>
      <c r="BR33" s="325">
        <v>0</v>
      </c>
      <c r="BS33" s="336">
        <v>1</v>
      </c>
      <c r="BT33" s="322">
        <v>0</v>
      </c>
      <c r="BU33" s="322"/>
      <c r="BV33" s="322">
        <v>0</v>
      </c>
      <c r="BW33" s="322">
        <v>0</v>
      </c>
      <c r="BX33" s="322">
        <v>0</v>
      </c>
      <c r="BY33" s="301">
        <v>1</v>
      </c>
      <c r="BZ33" s="325">
        <v>1</v>
      </c>
      <c r="CA33" s="325">
        <v>0</v>
      </c>
      <c r="CB33" s="325">
        <v>0</v>
      </c>
      <c r="CC33" s="325">
        <v>0</v>
      </c>
      <c r="CD33" s="325">
        <v>0</v>
      </c>
      <c r="CE33" s="325">
        <v>0</v>
      </c>
      <c r="CF33" s="301">
        <v>0</v>
      </c>
      <c r="CG33" s="322">
        <v>1</v>
      </c>
      <c r="CH33" s="299"/>
      <c r="CI33" s="299"/>
      <c r="CJ33" s="299"/>
      <c r="CK33" s="299"/>
      <c r="CL33" s="299"/>
      <c r="CM33" s="299"/>
      <c r="CN33" s="299"/>
      <c r="CO33" s="299"/>
      <c r="CP33" s="299"/>
    </row>
    <row r="34" spans="1:94" x14ac:dyDescent="0.15">
      <c r="A34" s="299"/>
      <c r="B34" s="321">
        <v>0.16068287037037035</v>
      </c>
      <c r="C34" s="355">
        <v>1.03</v>
      </c>
      <c r="D34" s="371">
        <v>1.0999999900000001</v>
      </c>
      <c r="E34" s="299"/>
      <c r="F34" s="299"/>
      <c r="G34" s="299"/>
      <c r="H34" s="299"/>
      <c r="I34" s="301">
        <v>6</v>
      </c>
      <c r="J34" s="299"/>
      <c r="K34" s="299"/>
      <c r="L34" s="322">
        <v>0</v>
      </c>
      <c r="M34" s="299"/>
      <c r="N34" s="299"/>
      <c r="O34" s="299"/>
      <c r="P34" s="299"/>
      <c r="Q34" s="299"/>
      <c r="R34" s="299"/>
      <c r="S34" s="299"/>
      <c r="T34" s="299"/>
      <c r="U34" s="299"/>
      <c r="V34" s="299"/>
      <c r="W34" s="299"/>
      <c r="X34" s="299"/>
      <c r="Y34" s="299"/>
      <c r="Z34" s="299"/>
      <c r="AA34" s="299">
        <v>-2.5372719475994954</v>
      </c>
      <c r="AB34" s="299">
        <v>-9.6956578947368417</v>
      </c>
      <c r="AC34" s="299">
        <v>-3.0933863470733574</v>
      </c>
      <c r="AD34" s="299">
        <v>-13.796330409356726</v>
      </c>
      <c r="AE34" s="299" t="s">
        <v>445</v>
      </c>
      <c r="AF34" s="299">
        <v>-2.1201861479940991</v>
      </c>
      <c r="AG34" s="299">
        <v>-14.143845029239767</v>
      </c>
      <c r="AH34" s="299">
        <v>-0.24330004976981462</v>
      </c>
      <c r="AI34" s="299">
        <v>13.240307017543859</v>
      </c>
      <c r="AJ34" s="299"/>
      <c r="AK34" s="299"/>
      <c r="AL34" s="299">
        <v>0</v>
      </c>
      <c r="AM34" s="299">
        <v>1</v>
      </c>
      <c r="AN34" s="299">
        <v>1</v>
      </c>
      <c r="AO34" s="299">
        <v>0</v>
      </c>
      <c r="AP34" s="299">
        <v>0</v>
      </c>
      <c r="AQ34" s="299">
        <v>1</v>
      </c>
      <c r="AR34" s="299">
        <v>0</v>
      </c>
      <c r="AS34" s="299">
        <v>0</v>
      </c>
      <c r="AT34" s="299">
        <v>0</v>
      </c>
      <c r="AU34" s="299">
        <v>0</v>
      </c>
      <c r="AV34" s="325">
        <v>0</v>
      </c>
      <c r="AW34" s="325">
        <v>0</v>
      </c>
      <c r="AX34" s="299"/>
      <c r="AY34" s="325">
        <v>1</v>
      </c>
      <c r="AZ34" s="325">
        <v>0</v>
      </c>
      <c r="BA34" s="325">
        <v>1</v>
      </c>
      <c r="BB34" s="325">
        <v>0</v>
      </c>
      <c r="BC34" s="325">
        <v>0</v>
      </c>
      <c r="BD34" s="325">
        <v>0</v>
      </c>
      <c r="BE34" s="325">
        <v>0</v>
      </c>
      <c r="BF34" s="325">
        <v>1</v>
      </c>
      <c r="BG34" s="325">
        <v>1</v>
      </c>
      <c r="BH34" s="325">
        <v>0</v>
      </c>
      <c r="BI34" s="325">
        <v>0</v>
      </c>
      <c r="BJ34" s="325">
        <v>0</v>
      </c>
      <c r="BK34" s="325">
        <v>0</v>
      </c>
      <c r="BL34" s="325">
        <v>0</v>
      </c>
      <c r="BM34" s="325">
        <v>0</v>
      </c>
      <c r="BN34" s="325">
        <v>0</v>
      </c>
      <c r="BO34" s="325">
        <v>1</v>
      </c>
      <c r="BP34" s="325">
        <v>0</v>
      </c>
      <c r="BQ34" s="325">
        <v>0</v>
      </c>
      <c r="BR34" s="325">
        <v>0</v>
      </c>
      <c r="BS34" s="336">
        <v>1</v>
      </c>
      <c r="BT34" s="322">
        <v>0</v>
      </c>
      <c r="BU34" s="322"/>
      <c r="BV34" s="322">
        <v>0</v>
      </c>
      <c r="BW34" s="322">
        <v>0</v>
      </c>
      <c r="BX34" s="322">
        <v>0</v>
      </c>
      <c r="BY34" s="301">
        <v>1</v>
      </c>
      <c r="BZ34" s="325">
        <v>1</v>
      </c>
      <c r="CA34" s="325">
        <v>0</v>
      </c>
      <c r="CB34" s="325">
        <v>0</v>
      </c>
      <c r="CC34" s="325">
        <v>0</v>
      </c>
      <c r="CD34" s="325">
        <v>0</v>
      </c>
      <c r="CE34" s="325">
        <v>0</v>
      </c>
      <c r="CF34" s="301">
        <v>0</v>
      </c>
      <c r="CG34" s="322">
        <v>0</v>
      </c>
      <c r="CH34" s="299"/>
      <c r="CI34" s="299"/>
      <c r="CJ34" s="299"/>
      <c r="CK34" s="299"/>
      <c r="CL34" s="299"/>
      <c r="CM34" s="299"/>
      <c r="CN34" s="299"/>
      <c r="CO34" s="299"/>
      <c r="CP34" s="299" t="s">
        <v>537</v>
      </c>
    </row>
    <row r="35" spans="1:94" x14ac:dyDescent="0.15">
      <c r="A35" s="299"/>
      <c r="B35" s="321">
        <v>0.16181712962962963</v>
      </c>
      <c r="C35" s="355">
        <v>1.18</v>
      </c>
      <c r="D35" s="371">
        <v>1.5999999399999998</v>
      </c>
      <c r="E35" s="299"/>
      <c r="F35" s="299"/>
      <c r="G35" s="299"/>
      <c r="H35" s="299"/>
      <c r="I35" s="301">
        <v>7</v>
      </c>
      <c r="J35" s="299"/>
      <c r="K35" s="299"/>
      <c r="L35" s="322">
        <v>0</v>
      </c>
      <c r="M35" s="299"/>
      <c r="N35" s="299"/>
      <c r="O35" s="299"/>
      <c r="P35" s="299"/>
      <c r="Q35" s="299"/>
      <c r="R35" s="299"/>
      <c r="S35" s="299"/>
      <c r="T35" s="299"/>
      <c r="U35" s="299"/>
      <c r="V35" s="299"/>
      <c r="W35" s="299"/>
      <c r="X35" s="299"/>
      <c r="Y35" s="299"/>
      <c r="Z35" s="299"/>
      <c r="AA35" s="299">
        <v>2.3287290477967972</v>
      </c>
      <c r="AB35" s="299">
        <v>6.3595175438596492</v>
      </c>
      <c r="AC35" s="299">
        <v>3.9970722462183832</v>
      </c>
      <c r="AD35" s="299">
        <v>12.128260233918128</v>
      </c>
      <c r="AE35" s="299" t="s">
        <v>443</v>
      </c>
      <c r="AF35" s="299">
        <v>3.0238720471391245</v>
      </c>
      <c r="AG35" s="299">
        <v>12.336769005847954</v>
      </c>
      <c r="AH35" s="299">
        <v>-1.7726146483229352</v>
      </c>
      <c r="AI35" s="299">
        <v>-14.074342105263158</v>
      </c>
      <c r="AJ35" s="299"/>
      <c r="AK35" s="299"/>
      <c r="AL35" s="299">
        <v>0</v>
      </c>
      <c r="AM35" s="299">
        <v>1</v>
      </c>
      <c r="AN35" s="299">
        <v>0</v>
      </c>
      <c r="AO35" s="299">
        <v>1</v>
      </c>
      <c r="AP35" s="299">
        <v>0</v>
      </c>
      <c r="AQ35" s="299">
        <v>1</v>
      </c>
      <c r="AR35" s="299">
        <v>0</v>
      </c>
      <c r="AS35" s="299">
        <v>0</v>
      </c>
      <c r="AT35" s="299">
        <v>1</v>
      </c>
      <c r="AU35" s="299">
        <v>0</v>
      </c>
      <c r="AV35" s="325">
        <v>0</v>
      </c>
      <c r="AW35" s="325">
        <v>0</v>
      </c>
      <c r="AX35" s="299"/>
      <c r="AY35" s="325">
        <v>0</v>
      </c>
      <c r="AZ35" s="325">
        <v>0</v>
      </c>
      <c r="BA35" s="325">
        <v>0</v>
      </c>
      <c r="BB35" s="325">
        <v>1</v>
      </c>
      <c r="BC35" s="325">
        <v>0</v>
      </c>
      <c r="BD35" s="325">
        <v>0</v>
      </c>
      <c r="BE35" s="325">
        <v>1</v>
      </c>
      <c r="BF35" s="325">
        <v>0</v>
      </c>
      <c r="BG35" s="325">
        <v>1</v>
      </c>
      <c r="BH35" s="325">
        <v>0</v>
      </c>
      <c r="BI35" s="325">
        <v>0</v>
      </c>
      <c r="BJ35" s="325">
        <v>0</v>
      </c>
      <c r="BK35" s="325">
        <v>0</v>
      </c>
      <c r="BL35" s="325">
        <v>0</v>
      </c>
      <c r="BM35" s="325">
        <v>0</v>
      </c>
      <c r="BN35" s="325">
        <v>0</v>
      </c>
      <c r="BO35" s="325">
        <v>1</v>
      </c>
      <c r="BP35" s="325">
        <v>0</v>
      </c>
      <c r="BQ35" s="325">
        <v>0</v>
      </c>
      <c r="BR35" s="325">
        <v>0</v>
      </c>
      <c r="BS35" s="336">
        <v>0</v>
      </c>
      <c r="BT35" s="322">
        <v>1</v>
      </c>
      <c r="BU35" s="322"/>
      <c r="BV35" s="322">
        <v>0</v>
      </c>
      <c r="BW35" s="322">
        <v>0</v>
      </c>
      <c r="BX35" s="322">
        <v>0</v>
      </c>
      <c r="BY35" s="301">
        <v>1</v>
      </c>
      <c r="BZ35" s="325">
        <v>1</v>
      </c>
      <c r="CA35" s="325">
        <v>0</v>
      </c>
      <c r="CB35" s="325">
        <v>0</v>
      </c>
      <c r="CC35" s="325">
        <v>0</v>
      </c>
      <c r="CD35" s="325">
        <v>0</v>
      </c>
      <c r="CE35" s="325">
        <v>0</v>
      </c>
      <c r="CF35" s="301">
        <v>0</v>
      </c>
      <c r="CG35" s="322">
        <v>1</v>
      </c>
      <c r="CH35" s="299"/>
      <c r="CI35" s="299"/>
      <c r="CJ35" s="299"/>
      <c r="CK35" s="299"/>
      <c r="CL35" s="299"/>
      <c r="CM35" s="299"/>
      <c r="CN35" s="299"/>
      <c r="CO35" s="299"/>
      <c r="CP35" s="299"/>
    </row>
    <row r="36" spans="1:94" x14ac:dyDescent="0.15">
      <c r="A36" s="299"/>
      <c r="B36" s="321">
        <v>0.16214120370370369</v>
      </c>
      <c r="C36" s="299"/>
      <c r="D36" s="371"/>
      <c r="E36" s="299"/>
      <c r="F36" s="299"/>
      <c r="G36" s="299"/>
      <c r="H36" s="299"/>
      <c r="I36" s="299"/>
      <c r="J36" s="299"/>
      <c r="K36" s="299"/>
      <c r="L36" s="322"/>
      <c r="M36" s="299"/>
      <c r="N36" s="299"/>
      <c r="O36" s="299"/>
      <c r="P36" s="299"/>
      <c r="Q36" s="299"/>
      <c r="R36" s="299"/>
      <c r="S36" s="299"/>
      <c r="T36" s="299"/>
      <c r="U36" s="299"/>
      <c r="V36" s="299"/>
      <c r="W36" s="299"/>
      <c r="X36" s="299"/>
      <c r="Y36" s="299"/>
      <c r="Z36" s="299"/>
      <c r="AA36" s="299">
        <v>2.9543577472048921</v>
      </c>
      <c r="AB36" s="299">
        <v>-6.7070321637426904</v>
      </c>
      <c r="AC36" s="299"/>
      <c r="AD36" s="299"/>
      <c r="AE36" s="299"/>
      <c r="AF36" s="299"/>
      <c r="AG36" s="299"/>
      <c r="AH36" s="299"/>
      <c r="AI36" s="299"/>
      <c r="AJ36" s="299"/>
      <c r="AK36" s="29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29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299"/>
      <c r="BV36" s="299"/>
      <c r="BW36" s="299"/>
      <c r="BX36" s="299"/>
      <c r="BY36" s="299"/>
      <c r="BZ36" s="299"/>
      <c r="CA36" s="299"/>
      <c r="CB36" s="299"/>
      <c r="CC36" s="299"/>
      <c r="CD36" s="299"/>
      <c r="CE36" s="299"/>
      <c r="CF36" s="299"/>
      <c r="CG36" s="299"/>
      <c r="CH36" s="299"/>
      <c r="CI36" s="299"/>
      <c r="CJ36" s="299"/>
      <c r="CK36" s="299"/>
      <c r="CL36" s="299"/>
      <c r="CM36" s="299"/>
      <c r="CN36" s="299"/>
      <c r="CO36" s="299"/>
      <c r="CP36" s="299"/>
    </row>
    <row r="37" spans="1:94" x14ac:dyDescent="0.15">
      <c r="A37" s="299"/>
      <c r="B37" s="321">
        <v>0.17451388888888889</v>
      </c>
      <c r="C37" s="299"/>
      <c r="D37" s="371"/>
      <c r="E37" s="299"/>
      <c r="F37" s="299"/>
      <c r="G37" s="299" t="s">
        <v>353</v>
      </c>
      <c r="H37" s="299">
        <v>8</v>
      </c>
      <c r="I37" s="301">
        <v>1</v>
      </c>
      <c r="J37" s="299">
        <v>1</v>
      </c>
      <c r="K37" s="301">
        <v>0</v>
      </c>
      <c r="L37" s="322">
        <v>1</v>
      </c>
      <c r="M37" s="322">
        <v>1</v>
      </c>
      <c r="N37" s="322">
        <v>0</v>
      </c>
      <c r="O37" s="299"/>
      <c r="P37" s="299">
        <v>1</v>
      </c>
      <c r="Q37" s="299">
        <v>0</v>
      </c>
      <c r="R37" s="299">
        <v>0</v>
      </c>
      <c r="S37" s="299">
        <v>1</v>
      </c>
      <c r="T37" s="299">
        <v>0</v>
      </c>
      <c r="U37" s="299">
        <v>0</v>
      </c>
      <c r="V37" s="299">
        <v>0</v>
      </c>
      <c r="W37" s="299">
        <v>0</v>
      </c>
      <c r="X37" s="299">
        <v>0</v>
      </c>
      <c r="Y37" s="299">
        <v>0</v>
      </c>
      <c r="Z37" s="301">
        <v>0</v>
      </c>
      <c r="AA37" s="299"/>
      <c r="AB37" s="299"/>
      <c r="AC37" s="299">
        <v>1.1099256143113487</v>
      </c>
      <c r="AD37" s="299">
        <v>12.171385542168673</v>
      </c>
      <c r="AE37" s="299" t="s">
        <v>442</v>
      </c>
      <c r="AF37" s="299">
        <v>1.1099256143113487</v>
      </c>
      <c r="AG37" s="299">
        <v>12.171385542168673</v>
      </c>
      <c r="AH37" s="299">
        <v>-3.6878173636796423</v>
      </c>
      <c r="AI37" s="299">
        <v>-12.672560240963854</v>
      </c>
      <c r="AJ37" s="299"/>
      <c r="AK37" s="29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29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299"/>
      <c r="BV37" s="299"/>
      <c r="BW37" s="299"/>
      <c r="BX37" s="299"/>
      <c r="BY37" s="299"/>
      <c r="BZ37" s="299"/>
      <c r="CA37" s="299"/>
      <c r="CB37" s="299"/>
      <c r="CC37" s="299"/>
      <c r="CD37" s="299"/>
      <c r="CE37" s="299"/>
      <c r="CF37" s="299"/>
      <c r="CG37" s="299">
        <v>1</v>
      </c>
      <c r="CH37" s="299"/>
      <c r="CI37" s="299"/>
      <c r="CJ37" s="299"/>
      <c r="CK37" s="299"/>
      <c r="CL37" s="299"/>
      <c r="CM37" s="299"/>
      <c r="CN37" s="299"/>
      <c r="CO37" s="299"/>
      <c r="CP37" s="299"/>
    </row>
    <row r="38" spans="1:94" x14ac:dyDescent="0.15">
      <c r="A38" s="299"/>
      <c r="B38" s="321">
        <v>0.17511574074074074</v>
      </c>
      <c r="C38" s="355">
        <v>0.22</v>
      </c>
      <c r="D38" s="371">
        <v>0.73332600000000003</v>
      </c>
      <c r="E38" s="299"/>
      <c r="F38" s="299"/>
      <c r="G38" s="299"/>
      <c r="H38" s="299"/>
      <c r="I38" s="301">
        <v>2</v>
      </c>
      <c r="J38" s="299"/>
      <c r="K38" s="299"/>
      <c r="L38" s="322">
        <v>0</v>
      </c>
      <c r="M38" s="299"/>
      <c r="N38" s="299"/>
      <c r="O38" s="299"/>
      <c r="P38" s="299"/>
      <c r="Q38" s="299"/>
      <c r="R38" s="299"/>
      <c r="S38" s="299"/>
      <c r="T38" s="299"/>
      <c r="U38" s="299"/>
      <c r="V38" s="299"/>
      <c r="W38" s="299"/>
      <c r="X38" s="299"/>
      <c r="Y38" s="299"/>
      <c r="Z38" s="299"/>
      <c r="AA38" s="299">
        <v>-3.6162092595305229</v>
      </c>
      <c r="AB38" s="299">
        <v>-5.8709036144578306</v>
      </c>
      <c r="AC38" s="299">
        <v>-6.0508848006005778</v>
      </c>
      <c r="AD38" s="299">
        <v>-12.028192771084337</v>
      </c>
      <c r="AE38" s="299" t="s">
        <v>443</v>
      </c>
      <c r="AF38" s="299">
        <v>-4.2606821968725965</v>
      </c>
      <c r="AG38" s="299">
        <v>-12.171385542168673</v>
      </c>
      <c r="AH38" s="299">
        <v>0.75188509356575228</v>
      </c>
      <c r="AI38" s="299">
        <v>11.527018072289156</v>
      </c>
      <c r="AJ38" s="299"/>
      <c r="AK38" s="299"/>
      <c r="AL38" s="299">
        <v>1</v>
      </c>
      <c r="AM38" s="299">
        <v>0</v>
      </c>
      <c r="AN38" s="299">
        <v>1</v>
      </c>
      <c r="AO38" s="299">
        <v>0</v>
      </c>
      <c r="AP38" s="299">
        <v>0</v>
      </c>
      <c r="AQ38" s="299">
        <v>1</v>
      </c>
      <c r="AR38" s="299">
        <v>0</v>
      </c>
      <c r="AS38" s="299">
        <v>0</v>
      </c>
      <c r="AT38" s="299">
        <v>0</v>
      </c>
      <c r="AU38" s="299">
        <v>0</v>
      </c>
      <c r="AV38" s="325">
        <v>0</v>
      </c>
      <c r="AW38" s="325">
        <v>1</v>
      </c>
      <c r="AX38" s="299"/>
      <c r="AY38" s="325">
        <v>0</v>
      </c>
      <c r="AZ38" s="325">
        <v>0</v>
      </c>
      <c r="BA38" s="325">
        <v>0</v>
      </c>
      <c r="BB38" s="325">
        <v>1</v>
      </c>
      <c r="BC38" s="325">
        <v>0</v>
      </c>
      <c r="BD38" s="325">
        <v>0</v>
      </c>
      <c r="BE38" s="325">
        <v>0</v>
      </c>
      <c r="BF38" s="325">
        <v>1</v>
      </c>
      <c r="BG38" s="325">
        <v>1</v>
      </c>
      <c r="BH38" s="325">
        <v>0</v>
      </c>
      <c r="BI38" s="325">
        <v>0</v>
      </c>
      <c r="BJ38" s="325">
        <v>0</v>
      </c>
      <c r="BK38" s="325">
        <v>0</v>
      </c>
      <c r="BL38" s="325">
        <v>0</v>
      </c>
      <c r="BM38" s="325">
        <v>0</v>
      </c>
      <c r="BN38" s="325">
        <v>0</v>
      </c>
      <c r="BO38" s="325">
        <v>0</v>
      </c>
      <c r="BP38" s="325">
        <v>0</v>
      </c>
      <c r="BQ38" s="325">
        <v>1</v>
      </c>
      <c r="BR38" s="325">
        <v>0</v>
      </c>
      <c r="BS38" s="336">
        <v>0</v>
      </c>
      <c r="BT38" s="322">
        <v>0</v>
      </c>
      <c r="BU38" s="322"/>
      <c r="BV38" s="322">
        <v>0</v>
      </c>
      <c r="BW38" s="322">
        <v>1</v>
      </c>
      <c r="BX38" s="322">
        <v>0</v>
      </c>
      <c r="BY38" s="301">
        <v>1</v>
      </c>
      <c r="BZ38" s="325">
        <v>1</v>
      </c>
      <c r="CA38" s="325">
        <v>0</v>
      </c>
      <c r="CB38" s="325">
        <v>0</v>
      </c>
      <c r="CC38" s="325">
        <v>0</v>
      </c>
      <c r="CD38" s="325">
        <v>0</v>
      </c>
      <c r="CE38" s="325">
        <v>0</v>
      </c>
      <c r="CF38" s="301">
        <v>0</v>
      </c>
      <c r="CG38" s="322">
        <v>0</v>
      </c>
      <c r="CH38" s="299"/>
      <c r="CI38" s="299"/>
      <c r="CJ38" s="299"/>
      <c r="CK38" s="299"/>
      <c r="CL38" s="299"/>
      <c r="CM38" s="299"/>
      <c r="CN38" s="299"/>
      <c r="CO38" s="299"/>
      <c r="CP38" s="299"/>
    </row>
    <row r="39" spans="1:94" x14ac:dyDescent="0.15">
      <c r="A39" s="299"/>
      <c r="B39" s="321">
        <v>0.17596064814814816</v>
      </c>
      <c r="C39" s="355">
        <v>1.1299999999999999</v>
      </c>
      <c r="D39" s="371">
        <v>1.4333332899999998</v>
      </c>
      <c r="E39" s="299"/>
      <c r="F39" s="299"/>
      <c r="G39" s="299"/>
      <c r="H39" s="299"/>
      <c r="I39" s="301">
        <v>3</v>
      </c>
      <c r="J39" s="299"/>
      <c r="K39" s="299"/>
      <c r="L39" s="322">
        <v>0</v>
      </c>
      <c r="M39" s="299"/>
      <c r="N39" s="299"/>
      <c r="O39" s="299"/>
      <c r="P39" s="299"/>
      <c r="Q39" s="299"/>
      <c r="R39" s="299"/>
      <c r="S39" s="299"/>
      <c r="T39" s="299"/>
      <c r="U39" s="299"/>
      <c r="V39" s="299"/>
      <c r="W39" s="299"/>
      <c r="X39" s="299"/>
      <c r="Y39" s="299"/>
      <c r="Z39" s="299"/>
      <c r="AA39" s="299">
        <v>-2.8285201138902112</v>
      </c>
      <c r="AB39" s="299">
        <v>6.5868674698795173</v>
      </c>
      <c r="AC39" s="299">
        <v>-2.5420876972937339</v>
      </c>
      <c r="AD39" s="299">
        <v>11.598614457831324</v>
      </c>
      <c r="AE39" s="299" t="s">
        <v>443</v>
      </c>
      <c r="AF39" s="299">
        <v>-1.754398551653422</v>
      </c>
      <c r="AG39" s="299">
        <v>11.813403614457831</v>
      </c>
      <c r="AH39" s="299">
        <v>-4.1890740927234766</v>
      </c>
      <c r="AI39" s="299">
        <v>-12.314578313253012</v>
      </c>
      <c r="AJ39" s="299"/>
      <c r="AK39" s="299"/>
      <c r="AL39" s="299">
        <v>0</v>
      </c>
      <c r="AM39" s="299">
        <v>1</v>
      </c>
      <c r="AN39" s="299">
        <v>0</v>
      </c>
      <c r="AO39" s="299">
        <v>1</v>
      </c>
      <c r="AP39" s="299">
        <v>0</v>
      </c>
      <c r="AQ39" s="299">
        <v>0</v>
      </c>
      <c r="AR39" s="299">
        <v>1</v>
      </c>
      <c r="AS39" s="299">
        <v>0</v>
      </c>
      <c r="AT39" s="299">
        <v>0</v>
      </c>
      <c r="AU39" s="299">
        <v>0</v>
      </c>
      <c r="AV39" s="325">
        <v>0</v>
      </c>
      <c r="AW39" s="325">
        <v>1</v>
      </c>
      <c r="AX39" s="299"/>
      <c r="AY39" s="325">
        <v>0</v>
      </c>
      <c r="AZ39" s="325">
        <v>0</v>
      </c>
      <c r="BA39" s="325">
        <v>1</v>
      </c>
      <c r="BB39" s="325">
        <v>0</v>
      </c>
      <c r="BC39" s="325">
        <v>0</v>
      </c>
      <c r="BD39" s="325">
        <v>0</v>
      </c>
      <c r="BE39" s="325">
        <v>1</v>
      </c>
      <c r="BF39" s="325">
        <v>0</v>
      </c>
      <c r="BG39" s="325">
        <v>1</v>
      </c>
      <c r="BH39" s="325">
        <v>0</v>
      </c>
      <c r="BI39" s="325">
        <v>0</v>
      </c>
      <c r="BJ39" s="325">
        <v>0</v>
      </c>
      <c r="BK39" s="325">
        <v>0</v>
      </c>
      <c r="BL39" s="325">
        <v>0</v>
      </c>
      <c r="BM39" s="325">
        <v>0</v>
      </c>
      <c r="BN39" s="325">
        <v>0</v>
      </c>
      <c r="BO39" s="325">
        <v>1</v>
      </c>
      <c r="BP39" s="325">
        <v>0</v>
      </c>
      <c r="BQ39" s="325">
        <v>0</v>
      </c>
      <c r="BR39" s="325">
        <v>0</v>
      </c>
      <c r="BS39" s="336">
        <v>1</v>
      </c>
      <c r="BT39" s="322">
        <v>0</v>
      </c>
      <c r="BU39" s="322"/>
      <c r="BV39" s="322">
        <v>0</v>
      </c>
      <c r="BW39" s="322">
        <v>0</v>
      </c>
      <c r="BX39" s="322">
        <v>1</v>
      </c>
      <c r="BY39" s="301">
        <v>0</v>
      </c>
      <c r="BZ39" s="325">
        <v>1</v>
      </c>
      <c r="CA39" s="325">
        <v>0</v>
      </c>
      <c r="CB39" s="325">
        <v>0</v>
      </c>
      <c r="CC39" s="325">
        <v>0</v>
      </c>
      <c r="CD39" s="325">
        <v>0</v>
      </c>
      <c r="CE39" s="325">
        <v>0</v>
      </c>
      <c r="CF39" s="301">
        <v>0</v>
      </c>
      <c r="CG39" s="322">
        <v>1</v>
      </c>
      <c r="CH39" s="299"/>
      <c r="CI39" s="299"/>
      <c r="CJ39" s="299"/>
      <c r="CK39" s="299"/>
      <c r="CL39" s="299"/>
      <c r="CM39" s="299"/>
      <c r="CN39" s="299"/>
      <c r="CO39" s="299"/>
      <c r="CP39" s="299"/>
    </row>
    <row r="40" spans="1:94" x14ac:dyDescent="0.15">
      <c r="A40" s="299"/>
      <c r="B40" s="321">
        <v>0.17710648148148148</v>
      </c>
      <c r="C40" s="355">
        <v>1.0900000000000001</v>
      </c>
      <c r="D40" s="371">
        <v>1.2999999700000002</v>
      </c>
      <c r="E40" s="299"/>
      <c r="F40" s="299"/>
      <c r="G40" s="299"/>
      <c r="H40" s="299"/>
      <c r="I40" s="301">
        <v>4</v>
      </c>
      <c r="J40" s="299"/>
      <c r="K40" s="299"/>
      <c r="L40" s="299">
        <v>0</v>
      </c>
      <c r="M40" s="299"/>
      <c r="N40" s="299"/>
      <c r="O40" s="299"/>
      <c r="P40" s="299"/>
      <c r="Q40" s="299"/>
      <c r="R40" s="299"/>
      <c r="S40" s="299"/>
      <c r="T40" s="299"/>
      <c r="U40" s="299"/>
      <c r="V40" s="299"/>
      <c r="W40" s="299"/>
      <c r="X40" s="299"/>
      <c r="Y40" s="299"/>
      <c r="Z40" s="299"/>
      <c r="AA40" s="299">
        <v>2.1124390723990198</v>
      </c>
      <c r="AB40" s="299">
        <v>-7.0164457831325295</v>
      </c>
      <c r="AC40" s="299">
        <v>3.5446011553814039</v>
      </c>
      <c r="AD40" s="299">
        <v>-13.030542168674698</v>
      </c>
      <c r="AE40" s="299" t="s">
        <v>443</v>
      </c>
      <c r="AF40" s="299">
        <v>2.4704795931446148</v>
      </c>
      <c r="AG40" s="299">
        <v>-13.030542168674698</v>
      </c>
      <c r="AH40" s="299">
        <v>-1.6111823433551835</v>
      </c>
      <c r="AI40" s="299">
        <v>12.242981927710842</v>
      </c>
      <c r="AJ40" s="299"/>
      <c r="AK40" s="299"/>
      <c r="AL40" s="299">
        <v>0</v>
      </c>
      <c r="AM40" s="299">
        <v>1</v>
      </c>
      <c r="AN40" s="299">
        <v>0</v>
      </c>
      <c r="AO40" s="299">
        <v>0</v>
      </c>
      <c r="AP40" s="299">
        <v>1</v>
      </c>
      <c r="AQ40" s="299">
        <v>0</v>
      </c>
      <c r="AR40" s="299">
        <v>1</v>
      </c>
      <c r="AS40" s="299">
        <v>0</v>
      </c>
      <c r="AT40" s="299">
        <v>0</v>
      </c>
      <c r="AU40" s="299">
        <v>0</v>
      </c>
      <c r="AV40" s="325">
        <v>0</v>
      </c>
      <c r="AW40" s="325">
        <v>1</v>
      </c>
      <c r="AX40" s="299"/>
      <c r="AY40" s="325">
        <v>0</v>
      </c>
      <c r="AZ40" s="325">
        <v>0</v>
      </c>
      <c r="BA40" s="325">
        <v>0</v>
      </c>
      <c r="BB40" s="325">
        <v>1</v>
      </c>
      <c r="BC40" s="325">
        <v>0</v>
      </c>
      <c r="BD40" s="325">
        <v>0</v>
      </c>
      <c r="BE40" s="325">
        <v>0</v>
      </c>
      <c r="BF40" s="325">
        <v>1</v>
      </c>
      <c r="BG40" s="325">
        <v>1</v>
      </c>
      <c r="BH40" s="325">
        <v>0</v>
      </c>
      <c r="BI40" s="325">
        <v>0</v>
      </c>
      <c r="BJ40" s="325">
        <v>0</v>
      </c>
      <c r="BK40" s="325">
        <v>0</v>
      </c>
      <c r="BL40" s="325">
        <v>0</v>
      </c>
      <c r="BM40" s="325">
        <v>0</v>
      </c>
      <c r="BN40" s="325">
        <v>0</v>
      </c>
      <c r="BO40" s="325">
        <v>0</v>
      </c>
      <c r="BP40" s="325">
        <v>1</v>
      </c>
      <c r="BQ40" s="325">
        <v>0</v>
      </c>
      <c r="BR40" s="325">
        <v>0</v>
      </c>
      <c r="BS40" s="336">
        <v>0</v>
      </c>
      <c r="BT40" s="322">
        <v>0</v>
      </c>
      <c r="BU40" s="322"/>
      <c r="BV40" s="322">
        <v>0</v>
      </c>
      <c r="BW40" s="322">
        <v>1</v>
      </c>
      <c r="BX40" s="322">
        <v>0</v>
      </c>
      <c r="BY40" s="301">
        <v>1</v>
      </c>
      <c r="BZ40" s="325">
        <v>1</v>
      </c>
      <c r="CA40" s="325">
        <v>0</v>
      </c>
      <c r="CB40" s="325">
        <v>0</v>
      </c>
      <c r="CC40" s="325">
        <v>0</v>
      </c>
      <c r="CD40" s="325">
        <v>0</v>
      </c>
      <c r="CE40" s="325">
        <v>0</v>
      </c>
      <c r="CF40" s="301">
        <v>0</v>
      </c>
      <c r="CG40" s="322">
        <v>0</v>
      </c>
      <c r="CH40" s="299"/>
      <c r="CI40" s="299"/>
      <c r="CJ40" s="299"/>
      <c r="CK40" s="299"/>
      <c r="CL40" s="299"/>
      <c r="CM40" s="299"/>
      <c r="CN40" s="299"/>
      <c r="CO40" s="299"/>
      <c r="CP40" s="299"/>
    </row>
    <row r="41" spans="1:94" x14ac:dyDescent="0.15">
      <c r="A41" s="299"/>
      <c r="B41" s="321">
        <v>0.17811342592592594</v>
      </c>
      <c r="C41" s="355">
        <v>1.27</v>
      </c>
      <c r="D41" s="371">
        <v>1.89999991</v>
      </c>
      <c r="E41" s="299"/>
      <c r="F41" s="299"/>
      <c r="G41" s="299"/>
      <c r="H41" s="299"/>
      <c r="I41" s="301">
        <v>5</v>
      </c>
      <c r="J41" s="299"/>
      <c r="K41" s="299"/>
      <c r="L41" s="299">
        <v>0</v>
      </c>
      <c r="M41" s="299"/>
      <c r="N41" s="299"/>
      <c r="O41" s="299"/>
      <c r="P41" s="299"/>
      <c r="Q41" s="299"/>
      <c r="R41" s="299"/>
      <c r="S41" s="299"/>
      <c r="T41" s="299"/>
      <c r="U41" s="299"/>
      <c r="V41" s="299"/>
      <c r="W41" s="299"/>
      <c r="X41" s="299"/>
      <c r="Y41" s="299"/>
      <c r="Z41" s="299"/>
      <c r="AA41" s="299">
        <v>-2.4704795931446148</v>
      </c>
      <c r="AB41" s="299">
        <v>9.5223192771084335</v>
      </c>
      <c r="AC41" s="299">
        <v>-3.2581687387849265</v>
      </c>
      <c r="AD41" s="299">
        <v>11.455421686746988</v>
      </c>
      <c r="AE41" s="299" t="s">
        <v>443</v>
      </c>
      <c r="AF41" s="299">
        <v>-2.3988714889954954</v>
      </c>
      <c r="AG41" s="299">
        <v>11.813403614457831</v>
      </c>
      <c r="AH41" s="299">
        <v>1.0383175101622293</v>
      </c>
      <c r="AI41" s="299">
        <v>-13.102138554216866</v>
      </c>
      <c r="AJ41" s="299"/>
      <c r="AK41" s="299"/>
      <c r="AL41" s="299">
        <v>0</v>
      </c>
      <c r="AM41" s="299">
        <v>1</v>
      </c>
      <c r="AN41" s="299">
        <v>0</v>
      </c>
      <c r="AO41" s="299">
        <v>1</v>
      </c>
      <c r="AP41" s="299">
        <v>0</v>
      </c>
      <c r="AQ41" s="299">
        <v>0</v>
      </c>
      <c r="AR41" s="299">
        <v>1</v>
      </c>
      <c r="AS41" s="299">
        <v>0</v>
      </c>
      <c r="AT41" s="299">
        <v>0</v>
      </c>
      <c r="AU41" s="299">
        <v>0</v>
      </c>
      <c r="AV41" s="325">
        <v>1</v>
      </c>
      <c r="AW41" s="325">
        <v>0</v>
      </c>
      <c r="AX41" s="299"/>
      <c r="AY41" s="325">
        <v>0</v>
      </c>
      <c r="AZ41" s="325">
        <v>0</v>
      </c>
      <c r="BA41" s="325">
        <v>1</v>
      </c>
      <c r="BB41" s="325">
        <v>0</v>
      </c>
      <c r="BC41" s="325">
        <v>0</v>
      </c>
      <c r="BD41" s="325">
        <v>0</v>
      </c>
      <c r="BE41" s="325">
        <v>1</v>
      </c>
      <c r="BF41" s="325">
        <v>0</v>
      </c>
      <c r="BG41" s="325">
        <v>1</v>
      </c>
      <c r="BH41" s="325">
        <v>0</v>
      </c>
      <c r="BI41" s="325">
        <v>0</v>
      </c>
      <c r="BJ41" s="325">
        <v>0</v>
      </c>
      <c r="BK41" s="325">
        <v>0</v>
      </c>
      <c r="BL41" s="325">
        <v>0</v>
      </c>
      <c r="BM41" s="325">
        <v>0</v>
      </c>
      <c r="BN41" s="325">
        <v>0</v>
      </c>
      <c r="BO41" s="325">
        <v>1</v>
      </c>
      <c r="BP41" s="325">
        <v>0</v>
      </c>
      <c r="BQ41" s="325">
        <v>0</v>
      </c>
      <c r="BR41" s="325">
        <v>0</v>
      </c>
      <c r="BS41" s="336">
        <v>1</v>
      </c>
      <c r="BT41" s="322">
        <v>0</v>
      </c>
      <c r="BU41" s="322"/>
      <c r="BV41" s="322">
        <v>0</v>
      </c>
      <c r="BW41" s="322">
        <v>0</v>
      </c>
      <c r="BX41" s="322">
        <v>1</v>
      </c>
      <c r="BY41" s="301">
        <v>0</v>
      </c>
      <c r="BZ41" s="325">
        <v>1</v>
      </c>
      <c r="CA41" s="325">
        <v>0</v>
      </c>
      <c r="CB41" s="325">
        <v>0</v>
      </c>
      <c r="CC41" s="325">
        <v>0</v>
      </c>
      <c r="CD41" s="325">
        <v>0</v>
      </c>
      <c r="CE41" s="325">
        <v>0</v>
      </c>
      <c r="CF41" s="301">
        <v>0</v>
      </c>
      <c r="CG41" s="322">
        <v>0</v>
      </c>
      <c r="CH41" s="299"/>
      <c r="CI41" s="299"/>
      <c r="CJ41" s="299"/>
      <c r="CK41" s="299"/>
      <c r="CL41" s="299"/>
      <c r="CM41" s="299"/>
      <c r="CN41" s="299"/>
      <c r="CO41" s="299"/>
      <c r="CP41" s="299" t="s">
        <v>538</v>
      </c>
    </row>
    <row r="42" spans="1:94" x14ac:dyDescent="0.15">
      <c r="A42" s="299"/>
      <c r="B42" s="321">
        <v>0.17923611111111112</v>
      </c>
      <c r="C42" s="355">
        <v>1.07</v>
      </c>
      <c r="D42" s="371">
        <v>1.2333333100000001</v>
      </c>
      <c r="E42" s="299"/>
      <c r="F42" s="299"/>
      <c r="G42" s="299"/>
      <c r="H42" s="299"/>
      <c r="I42" s="301">
        <v>6</v>
      </c>
      <c r="J42" s="299"/>
      <c r="K42" s="299"/>
      <c r="L42" s="299">
        <v>0</v>
      </c>
      <c r="M42" s="299"/>
      <c r="N42" s="299"/>
      <c r="O42" s="299"/>
      <c r="P42" s="299"/>
      <c r="Q42" s="299"/>
      <c r="R42" s="299"/>
      <c r="S42" s="299"/>
      <c r="T42" s="299"/>
      <c r="U42" s="299"/>
      <c r="V42" s="299"/>
      <c r="W42" s="299"/>
      <c r="X42" s="299"/>
      <c r="Y42" s="299"/>
      <c r="Z42" s="299"/>
      <c r="AA42" s="299">
        <v>-3.329776842934046</v>
      </c>
      <c r="AB42" s="299">
        <v>-6.4436746987951805</v>
      </c>
      <c r="AC42" s="299">
        <v>-3.5446011553814039</v>
      </c>
      <c r="AD42" s="299">
        <v>-13.316927710843373</v>
      </c>
      <c r="AE42" s="299" t="s">
        <v>445</v>
      </c>
      <c r="AF42" s="299">
        <v>-2.327263384846376</v>
      </c>
      <c r="AG42" s="299">
        <v>-13.245331325301205</v>
      </c>
      <c r="AH42" s="299">
        <v>-0.60866888526751373</v>
      </c>
      <c r="AI42" s="299">
        <v>11.956596385542168</v>
      </c>
      <c r="AJ42" s="299"/>
      <c r="AK42" s="299"/>
      <c r="AL42" s="299">
        <v>0</v>
      </c>
      <c r="AM42" s="299">
        <v>1</v>
      </c>
      <c r="AN42" s="299">
        <v>0</v>
      </c>
      <c r="AO42" s="299">
        <v>1</v>
      </c>
      <c r="AP42" s="299">
        <v>0</v>
      </c>
      <c r="AQ42" s="299">
        <v>1</v>
      </c>
      <c r="AR42" s="299">
        <v>0</v>
      </c>
      <c r="AS42" s="299">
        <v>0</v>
      </c>
      <c r="AT42" s="299">
        <v>1</v>
      </c>
      <c r="AU42" s="299">
        <v>0</v>
      </c>
      <c r="AV42" s="325">
        <v>0</v>
      </c>
      <c r="AW42" s="325">
        <v>0</v>
      </c>
      <c r="AX42" s="299"/>
      <c r="AY42" s="325">
        <v>0</v>
      </c>
      <c r="AZ42" s="325">
        <v>0</v>
      </c>
      <c r="BA42" s="325">
        <v>1</v>
      </c>
      <c r="BB42" s="325">
        <v>0</v>
      </c>
      <c r="BC42" s="325">
        <v>0</v>
      </c>
      <c r="BD42" s="325">
        <v>0</v>
      </c>
      <c r="BE42" s="325">
        <v>1</v>
      </c>
      <c r="BF42" s="325">
        <v>0</v>
      </c>
      <c r="BG42" s="325">
        <v>1</v>
      </c>
      <c r="BH42" s="325">
        <v>0</v>
      </c>
      <c r="BI42" s="325">
        <v>0</v>
      </c>
      <c r="BJ42" s="325">
        <v>0</v>
      </c>
      <c r="BK42" s="325">
        <v>0</v>
      </c>
      <c r="BL42" s="325">
        <v>0</v>
      </c>
      <c r="BM42" s="325">
        <v>0</v>
      </c>
      <c r="BN42" s="325">
        <v>0</v>
      </c>
      <c r="BO42" s="325">
        <v>1</v>
      </c>
      <c r="BP42" s="325">
        <v>0</v>
      </c>
      <c r="BQ42" s="325">
        <v>0</v>
      </c>
      <c r="BR42" s="325">
        <v>0</v>
      </c>
      <c r="BS42" s="336">
        <v>0</v>
      </c>
      <c r="BT42" s="322">
        <v>1</v>
      </c>
      <c r="BU42" s="322"/>
      <c r="BV42" s="322">
        <v>0</v>
      </c>
      <c r="BW42" s="322">
        <v>0</v>
      </c>
      <c r="BX42" s="322">
        <v>0</v>
      </c>
      <c r="BY42" s="301">
        <v>1</v>
      </c>
      <c r="BZ42" s="325">
        <v>1</v>
      </c>
      <c r="CA42" s="325">
        <v>0</v>
      </c>
      <c r="CB42" s="325">
        <v>0</v>
      </c>
      <c r="CC42" s="325">
        <v>0</v>
      </c>
      <c r="CD42" s="325">
        <v>0</v>
      </c>
      <c r="CE42" s="325">
        <v>0</v>
      </c>
      <c r="CF42" s="301">
        <v>0</v>
      </c>
      <c r="CG42" s="322">
        <v>1</v>
      </c>
      <c r="CH42" s="299"/>
      <c r="CI42" s="299"/>
      <c r="CJ42" s="299"/>
      <c r="CK42" s="299"/>
      <c r="CL42" s="299"/>
      <c r="CM42" s="299"/>
      <c r="CN42" s="299"/>
      <c r="CO42" s="299"/>
      <c r="CP42" s="299"/>
    </row>
    <row r="43" spans="1:94" x14ac:dyDescent="0.15">
      <c r="A43" s="299"/>
      <c r="B43" s="321">
        <v>0.17997685185185186</v>
      </c>
      <c r="C43" s="355">
        <v>1.04</v>
      </c>
      <c r="D43" s="371">
        <v>1.1333333200000002</v>
      </c>
      <c r="E43" s="299"/>
      <c r="F43" s="299"/>
      <c r="G43" s="299"/>
      <c r="H43" s="299"/>
      <c r="I43" s="301">
        <v>7</v>
      </c>
      <c r="J43" s="299"/>
      <c r="K43" s="299"/>
      <c r="L43" s="299">
        <v>0</v>
      </c>
      <c r="M43" s="299"/>
      <c r="N43" s="299"/>
      <c r="O43" s="299"/>
      <c r="P43" s="299"/>
      <c r="Q43" s="299"/>
      <c r="R43" s="299"/>
      <c r="S43" s="299"/>
      <c r="T43" s="299"/>
      <c r="U43" s="299"/>
      <c r="V43" s="299"/>
      <c r="W43" s="299"/>
      <c r="X43" s="299"/>
      <c r="Y43" s="299"/>
      <c r="Z43" s="299"/>
      <c r="AA43" s="299">
        <v>-2.8285201138902112</v>
      </c>
      <c r="AB43" s="299">
        <v>11.240632530120481</v>
      </c>
      <c r="AC43" s="299">
        <v>-3.1149525304866881</v>
      </c>
      <c r="AD43" s="299">
        <v>12.744156626506022</v>
      </c>
      <c r="AE43" s="299" t="s">
        <v>443</v>
      </c>
      <c r="AF43" s="299">
        <v>-2.0408309682498991</v>
      </c>
      <c r="AG43" s="299">
        <v>12.744156626506022</v>
      </c>
      <c r="AH43" s="299">
        <v>-1.8260066558025412</v>
      </c>
      <c r="AI43" s="299">
        <v>-13.388524096385542</v>
      </c>
      <c r="AJ43" s="299"/>
      <c r="AK43" s="299"/>
      <c r="AL43" s="299">
        <v>0</v>
      </c>
      <c r="AM43" s="299">
        <v>1</v>
      </c>
      <c r="AN43" s="299">
        <v>0</v>
      </c>
      <c r="AO43" s="299">
        <v>0</v>
      </c>
      <c r="AP43" s="299">
        <v>1</v>
      </c>
      <c r="AQ43" s="299">
        <v>0</v>
      </c>
      <c r="AR43" s="299">
        <v>1</v>
      </c>
      <c r="AS43" s="299">
        <v>0</v>
      </c>
      <c r="AT43" s="299">
        <v>0</v>
      </c>
      <c r="AU43" s="299">
        <v>0</v>
      </c>
      <c r="AV43" s="325">
        <v>0</v>
      </c>
      <c r="AW43" s="325">
        <v>1</v>
      </c>
      <c r="AX43" s="299"/>
      <c r="AY43" s="325">
        <v>0</v>
      </c>
      <c r="AZ43" s="325">
        <v>0</v>
      </c>
      <c r="BA43" s="325">
        <v>1</v>
      </c>
      <c r="BB43" s="325">
        <v>0</v>
      </c>
      <c r="BC43" s="325">
        <v>0</v>
      </c>
      <c r="BD43" s="325">
        <v>0</v>
      </c>
      <c r="BE43" s="325">
        <v>0</v>
      </c>
      <c r="BF43" s="325">
        <v>1</v>
      </c>
      <c r="BG43" s="325">
        <v>0</v>
      </c>
      <c r="BH43" s="325">
        <v>0</v>
      </c>
      <c r="BI43" s="325">
        <v>0</v>
      </c>
      <c r="BJ43" s="325">
        <v>0</v>
      </c>
      <c r="BK43" s="325">
        <v>0</v>
      </c>
      <c r="BL43" s="325">
        <v>0</v>
      </c>
      <c r="BM43" s="325">
        <v>0</v>
      </c>
      <c r="BN43" s="325">
        <v>1</v>
      </c>
      <c r="BO43" s="325">
        <v>0</v>
      </c>
      <c r="BP43" s="325">
        <v>1</v>
      </c>
      <c r="BQ43" s="325">
        <v>0</v>
      </c>
      <c r="BR43" s="325">
        <v>0</v>
      </c>
      <c r="BS43" s="336">
        <v>0</v>
      </c>
      <c r="BT43" s="322">
        <v>0</v>
      </c>
      <c r="BU43" s="322"/>
      <c r="BV43" s="322">
        <v>1</v>
      </c>
      <c r="BW43" s="322">
        <v>0</v>
      </c>
      <c r="BX43" s="322">
        <v>0</v>
      </c>
      <c r="BY43" s="301">
        <v>1</v>
      </c>
      <c r="BZ43" s="325">
        <v>0</v>
      </c>
      <c r="CA43" s="325">
        <v>0</v>
      </c>
      <c r="CB43" s="325">
        <v>0</v>
      </c>
      <c r="CC43" s="325">
        <v>0</v>
      </c>
      <c r="CD43" s="325">
        <v>1</v>
      </c>
      <c r="CE43" s="325">
        <v>0</v>
      </c>
      <c r="CF43" s="301">
        <v>0</v>
      </c>
      <c r="CG43" s="322">
        <v>0</v>
      </c>
      <c r="CH43" s="299"/>
      <c r="CI43" s="299"/>
      <c r="CJ43" s="299"/>
      <c r="CK43" s="299"/>
      <c r="CL43" s="299"/>
      <c r="CM43" s="299"/>
      <c r="CN43" s="299"/>
      <c r="CO43" s="299"/>
      <c r="CP43" s="299"/>
    </row>
    <row r="44" spans="1:94" x14ac:dyDescent="0.15">
      <c r="A44" s="299"/>
      <c r="B44" s="321"/>
      <c r="C44" s="355"/>
      <c r="D44" s="371"/>
      <c r="E44" s="299"/>
      <c r="F44" s="300"/>
      <c r="G44" s="299"/>
      <c r="H44" s="299"/>
      <c r="I44" s="301"/>
      <c r="J44" s="299"/>
      <c r="K44" s="301"/>
      <c r="L44" s="299"/>
      <c r="M44" s="299"/>
      <c r="N44" s="299"/>
      <c r="O44" s="299"/>
      <c r="P44" s="299"/>
      <c r="Q44" s="299"/>
      <c r="R44" s="299"/>
      <c r="S44" s="299"/>
      <c r="T44" s="299"/>
      <c r="U44" s="299"/>
      <c r="V44" s="299"/>
      <c r="W44" s="299"/>
      <c r="X44" s="299"/>
      <c r="Y44" s="299"/>
      <c r="Z44" s="301"/>
      <c r="AA44" s="299">
        <v>3.1865606346358075</v>
      </c>
      <c r="AB44" s="299">
        <v>-12.099789156626505</v>
      </c>
      <c r="AC44" s="299"/>
      <c r="AD44" s="299"/>
      <c r="AE44" s="299"/>
      <c r="AF44" s="299"/>
      <c r="AG44" s="299"/>
      <c r="AH44" s="299"/>
      <c r="AI44" s="299"/>
      <c r="AJ44" s="299"/>
      <c r="AK44" s="299"/>
      <c r="AL44" s="299"/>
      <c r="AM44" s="299"/>
      <c r="AN44" s="299"/>
      <c r="AO44" s="299"/>
      <c r="AP44" s="299"/>
      <c r="AQ44" s="299"/>
      <c r="AR44" s="299"/>
      <c r="AS44" s="299"/>
      <c r="AT44" s="299"/>
      <c r="AU44" s="299"/>
      <c r="AV44" s="325"/>
      <c r="AW44" s="325"/>
      <c r="AX44" s="325"/>
      <c r="AY44" s="325"/>
      <c r="AZ44" s="325"/>
      <c r="BA44" s="325"/>
      <c r="BB44" s="325"/>
      <c r="BC44" s="325"/>
      <c r="BD44" s="325"/>
      <c r="BE44" s="325"/>
      <c r="BF44" s="325"/>
      <c r="BG44" s="325"/>
      <c r="BH44" s="325"/>
      <c r="BI44" s="325"/>
      <c r="BJ44" s="325"/>
      <c r="BK44" s="325"/>
      <c r="BL44" s="325"/>
      <c r="BM44" s="325"/>
      <c r="BN44" s="325"/>
      <c r="BO44" s="325"/>
      <c r="BP44" s="325"/>
      <c r="BQ44" s="325"/>
      <c r="BR44" s="325"/>
      <c r="BS44" s="336"/>
      <c r="BT44" s="322"/>
      <c r="BU44" s="322"/>
      <c r="BV44" s="322"/>
      <c r="BW44" s="322"/>
      <c r="BX44" s="322"/>
      <c r="BY44" s="301"/>
      <c r="BZ44" s="325"/>
      <c r="CA44" s="325"/>
      <c r="CB44" s="325"/>
      <c r="CC44" s="325"/>
      <c r="CD44" s="325"/>
      <c r="CE44" s="325"/>
      <c r="CF44" s="301"/>
      <c r="CG44" s="322"/>
      <c r="CH44" s="299"/>
      <c r="CI44" s="299"/>
      <c r="CJ44" s="299"/>
      <c r="CK44" s="299"/>
      <c r="CL44" s="299"/>
      <c r="CM44" s="299"/>
      <c r="CN44" s="299"/>
      <c r="CO44" s="301"/>
      <c r="CP44" s="299"/>
    </row>
    <row r="45" spans="1:94" x14ac:dyDescent="0.15">
      <c r="A45" s="299"/>
      <c r="B45" s="321">
        <v>0.19724537037037038</v>
      </c>
      <c r="C45" s="299"/>
      <c r="D45" s="371"/>
      <c r="E45" s="299"/>
      <c r="F45" s="299"/>
      <c r="G45" s="299" t="s">
        <v>354</v>
      </c>
      <c r="H45" s="299">
        <v>9</v>
      </c>
      <c r="I45" s="301">
        <v>1</v>
      </c>
      <c r="J45" s="299">
        <v>1</v>
      </c>
      <c r="K45" s="301">
        <v>0</v>
      </c>
      <c r="L45" s="322">
        <v>1</v>
      </c>
      <c r="M45" s="322">
        <v>1</v>
      </c>
      <c r="N45" s="322">
        <v>0</v>
      </c>
      <c r="O45" s="299"/>
      <c r="P45" s="299">
        <v>1</v>
      </c>
      <c r="Q45" s="299">
        <v>0</v>
      </c>
      <c r="R45" s="299">
        <v>0</v>
      </c>
      <c r="S45" s="299">
        <v>0</v>
      </c>
      <c r="T45" s="299">
        <v>1</v>
      </c>
      <c r="U45" s="299">
        <v>0</v>
      </c>
      <c r="V45" s="299">
        <v>0</v>
      </c>
      <c r="W45" s="299">
        <v>0</v>
      </c>
      <c r="X45" s="299"/>
      <c r="Y45" s="299"/>
      <c r="Z45" s="299"/>
      <c r="AA45" s="299"/>
      <c r="AB45" s="299"/>
      <c r="AC45" s="299">
        <v>-1.3247499267587064</v>
      </c>
      <c r="AD45" s="299">
        <v>12.028192771084337</v>
      </c>
      <c r="AE45" s="299" t="s">
        <v>442</v>
      </c>
      <c r="AF45" s="299">
        <v>-1.3247499267587064</v>
      </c>
      <c r="AG45" s="299">
        <v>12.028192771084337</v>
      </c>
      <c r="AH45" s="299">
        <v>3.329776842934046</v>
      </c>
      <c r="AI45" s="299">
        <v>-12.529367469879517</v>
      </c>
      <c r="AJ45" s="299"/>
      <c r="AK45" s="299"/>
      <c r="AL45" s="299">
        <v>0</v>
      </c>
      <c r="AM45" s="299">
        <v>0</v>
      </c>
      <c r="AN45" s="299"/>
      <c r="AO45" s="299"/>
      <c r="AP45" s="299"/>
      <c r="AQ45" s="299"/>
      <c r="AR45" s="299"/>
      <c r="AS45" s="299"/>
      <c r="AT45" s="299"/>
      <c r="AU45" s="299"/>
      <c r="AV45" s="299"/>
      <c r="AW45" s="299"/>
      <c r="AX45" s="299"/>
      <c r="AY45" s="299"/>
      <c r="AZ45" s="299"/>
      <c r="BA45" s="299"/>
      <c r="BB45" s="299"/>
      <c r="BC45" s="299"/>
      <c r="BD45" s="299"/>
      <c r="BE45" s="299"/>
      <c r="BF45" s="299"/>
      <c r="BG45" s="299"/>
      <c r="BH45" s="299"/>
      <c r="BI45" s="299"/>
      <c r="BJ45" s="299"/>
      <c r="BK45" s="299"/>
      <c r="BL45" s="299"/>
      <c r="BM45" s="299"/>
      <c r="BN45" s="299"/>
      <c r="BO45" s="299"/>
      <c r="BP45" s="299"/>
      <c r="BQ45" s="299"/>
      <c r="BR45" s="299"/>
      <c r="BS45" s="336">
        <v>0</v>
      </c>
      <c r="BT45" s="322">
        <v>0</v>
      </c>
      <c r="BU45" s="322"/>
      <c r="BV45" s="322">
        <v>0</v>
      </c>
      <c r="BW45" s="322">
        <v>1</v>
      </c>
      <c r="BX45" s="322">
        <v>1</v>
      </c>
      <c r="BY45" s="301">
        <v>0</v>
      </c>
      <c r="BZ45" s="299"/>
      <c r="CA45" s="299"/>
      <c r="CB45" s="299"/>
      <c r="CC45" s="299"/>
      <c r="CD45" s="299"/>
      <c r="CE45" s="299"/>
      <c r="CF45" s="299"/>
      <c r="CG45" s="322">
        <v>1</v>
      </c>
      <c r="CH45" s="299"/>
      <c r="CI45" s="299"/>
      <c r="CJ45" s="299"/>
      <c r="CK45" s="299"/>
      <c r="CL45" s="299"/>
      <c r="CM45" s="299"/>
      <c r="CN45" s="299"/>
      <c r="CO45" s="299"/>
      <c r="CP45" s="299"/>
    </row>
    <row r="46" spans="1:94" x14ac:dyDescent="0.15">
      <c r="A46" s="299"/>
      <c r="B46" s="301"/>
      <c r="C46" s="299"/>
      <c r="D46" s="371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299"/>
      <c r="T46" s="299"/>
      <c r="U46" s="299"/>
      <c r="V46" s="299"/>
      <c r="W46" s="299"/>
      <c r="X46" s="299"/>
      <c r="Y46" s="299"/>
      <c r="Z46" s="299"/>
      <c r="AA46" s="299">
        <v>3.5855970399045316</v>
      </c>
      <c r="AB46" s="299">
        <v>-6.4627735978112177</v>
      </c>
      <c r="AC46" s="299"/>
      <c r="AD46" s="299"/>
      <c r="AE46" s="299"/>
      <c r="AF46" s="299"/>
      <c r="AG46" s="299"/>
      <c r="AH46" s="299"/>
      <c r="AI46" s="299"/>
      <c r="AJ46" s="299"/>
      <c r="AK46" s="299"/>
      <c r="AL46" s="299"/>
      <c r="AM46" s="299"/>
      <c r="AN46" s="299"/>
      <c r="AO46" s="299"/>
      <c r="AP46" s="299"/>
      <c r="AQ46" s="299"/>
      <c r="AR46" s="299"/>
      <c r="AS46" s="299"/>
      <c r="AT46" s="299"/>
      <c r="AU46" s="299"/>
      <c r="AV46" s="299"/>
      <c r="AW46" s="299"/>
      <c r="AX46" s="299"/>
      <c r="AY46" s="299"/>
      <c r="AZ46" s="299"/>
      <c r="BA46" s="299"/>
      <c r="BB46" s="299"/>
      <c r="BC46" s="299"/>
      <c r="BD46" s="299"/>
      <c r="BE46" s="299"/>
      <c r="BF46" s="299"/>
      <c r="BG46" s="299"/>
      <c r="BH46" s="299"/>
      <c r="BI46" s="299"/>
      <c r="BJ46" s="299"/>
      <c r="BK46" s="299"/>
      <c r="BL46" s="299"/>
      <c r="BM46" s="299"/>
      <c r="BN46" s="299"/>
      <c r="BO46" s="299"/>
      <c r="BP46" s="299"/>
      <c r="BQ46" s="299"/>
      <c r="BR46" s="299"/>
      <c r="BS46" s="299"/>
      <c r="BT46" s="299"/>
      <c r="BU46" s="299"/>
      <c r="BV46" s="299"/>
      <c r="BW46" s="299"/>
      <c r="BX46" s="299"/>
      <c r="BY46" s="299"/>
      <c r="BZ46" s="299"/>
      <c r="CA46" s="299"/>
      <c r="CB46" s="299"/>
      <c r="CC46" s="299"/>
      <c r="CD46" s="299"/>
      <c r="CE46" s="299"/>
      <c r="CF46" s="299"/>
      <c r="CG46" s="299"/>
      <c r="CH46" s="299"/>
      <c r="CI46" s="299"/>
      <c r="CJ46" s="299"/>
      <c r="CK46" s="299"/>
      <c r="CL46" s="299"/>
      <c r="CM46" s="299"/>
      <c r="CN46" s="299"/>
      <c r="CO46" s="299"/>
      <c r="CP46" s="299"/>
    </row>
    <row r="47" spans="1:94" x14ac:dyDescent="0.15">
      <c r="A47" s="299"/>
      <c r="B47" s="359">
        <v>0.21116898148148147</v>
      </c>
      <c r="C47" s="299"/>
      <c r="D47" s="371"/>
      <c r="E47" s="299"/>
      <c r="F47" s="299"/>
      <c r="G47" s="299" t="s">
        <v>355</v>
      </c>
      <c r="H47" s="299">
        <v>10</v>
      </c>
      <c r="I47" s="301">
        <v>1</v>
      </c>
      <c r="J47" s="299">
        <v>1</v>
      </c>
      <c r="K47" s="301">
        <v>0</v>
      </c>
      <c r="L47" s="322">
        <v>1</v>
      </c>
      <c r="M47" s="322">
        <v>1</v>
      </c>
      <c r="N47" s="322">
        <v>0</v>
      </c>
      <c r="O47" s="299"/>
      <c r="P47" s="299">
        <v>1</v>
      </c>
      <c r="Q47" s="299">
        <v>0</v>
      </c>
      <c r="R47" s="299">
        <v>0</v>
      </c>
      <c r="S47" s="299">
        <v>1</v>
      </c>
      <c r="T47" s="299">
        <v>0</v>
      </c>
      <c r="U47" s="299">
        <v>0</v>
      </c>
      <c r="V47" s="299">
        <v>0</v>
      </c>
      <c r="W47" s="299">
        <v>0</v>
      </c>
      <c r="X47" s="299">
        <v>0</v>
      </c>
      <c r="Y47" s="299">
        <v>0</v>
      </c>
      <c r="Z47" s="301">
        <v>1</v>
      </c>
      <c r="AA47" s="299"/>
      <c r="AB47" s="299"/>
      <c r="AC47" s="299">
        <v>0.93054369684688842</v>
      </c>
      <c r="AD47" s="299">
        <v>11.945025252525252</v>
      </c>
      <c r="AE47" s="299" t="s">
        <v>442</v>
      </c>
      <c r="AF47" s="299">
        <v>0.93054369684688842</v>
      </c>
      <c r="AG47" s="299">
        <v>11.945025252525252</v>
      </c>
      <c r="AH47" s="299">
        <v>-3.6321221715636614</v>
      </c>
      <c r="AI47" s="299">
        <v>-12.905429292929293</v>
      </c>
      <c r="AJ47" s="299"/>
      <c r="AK47" s="299"/>
      <c r="AL47" s="299">
        <v>0</v>
      </c>
      <c r="AM47" s="299">
        <v>0</v>
      </c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29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299"/>
      <c r="BV47" s="299"/>
      <c r="BW47" s="299"/>
      <c r="BX47" s="299"/>
      <c r="BY47" s="299"/>
      <c r="BZ47" s="299"/>
      <c r="CA47" s="299"/>
      <c r="CB47" s="299"/>
      <c r="CC47" s="299"/>
      <c r="CD47" s="299"/>
      <c r="CE47" s="299"/>
      <c r="CF47" s="299"/>
      <c r="CG47" s="299">
        <v>1</v>
      </c>
      <c r="CH47" s="299"/>
      <c r="CI47" s="299"/>
      <c r="CJ47" s="299"/>
      <c r="CK47" s="299"/>
      <c r="CL47" s="299"/>
      <c r="CM47" s="299"/>
      <c r="CN47" s="299"/>
      <c r="CO47" s="299"/>
      <c r="CP47" s="299"/>
    </row>
    <row r="48" spans="1:94" x14ac:dyDescent="0.15">
      <c r="A48" s="299"/>
      <c r="B48" s="359">
        <v>0.21141203703703704</v>
      </c>
      <c r="C48" s="355">
        <v>0.21</v>
      </c>
      <c r="D48" s="371">
        <v>0.69999299999999998</v>
      </c>
      <c r="E48" s="299"/>
      <c r="F48" s="299"/>
      <c r="G48" s="299"/>
      <c r="H48" s="299"/>
      <c r="I48" s="301">
        <v>2</v>
      </c>
      <c r="J48" s="299"/>
      <c r="K48" s="299"/>
      <c r="L48" s="322">
        <v>0</v>
      </c>
      <c r="M48" s="299"/>
      <c r="N48" s="299"/>
      <c r="O48" s="299"/>
      <c r="P48" s="299"/>
      <c r="Q48" s="299"/>
      <c r="R48" s="299"/>
      <c r="S48" s="299"/>
      <c r="T48" s="299"/>
      <c r="U48" s="299"/>
      <c r="V48" s="299"/>
      <c r="W48" s="299"/>
      <c r="X48" s="299"/>
      <c r="Y48" s="299"/>
      <c r="Z48" s="299"/>
      <c r="AA48" s="299">
        <v>-3.5120520171318046</v>
      </c>
      <c r="AB48" s="299">
        <v>-6.4227020202020197</v>
      </c>
      <c r="AC48" s="299">
        <v>-5.4932095652574384</v>
      </c>
      <c r="AD48" s="299">
        <v>-11.945025252525252</v>
      </c>
      <c r="AE48" s="299" t="s">
        <v>443</v>
      </c>
      <c r="AF48" s="299">
        <v>-4.1124027892910879</v>
      </c>
      <c r="AG48" s="299">
        <v>-12.005050505050505</v>
      </c>
      <c r="AH48" s="299">
        <v>0.69040338798317502</v>
      </c>
      <c r="AI48" s="299">
        <v>11.584873737373737</v>
      </c>
      <c r="AJ48" s="299"/>
      <c r="AK48" s="299"/>
      <c r="AL48" s="299">
        <v>1</v>
      </c>
      <c r="AM48" s="299">
        <v>0</v>
      </c>
      <c r="AN48" s="299">
        <v>0</v>
      </c>
      <c r="AO48" s="299">
        <v>0</v>
      </c>
      <c r="AP48" s="299">
        <v>1</v>
      </c>
      <c r="AQ48" s="299">
        <v>1</v>
      </c>
      <c r="AR48" s="299">
        <v>0</v>
      </c>
      <c r="AS48" s="299">
        <v>0</v>
      </c>
      <c r="AT48" s="299">
        <v>1</v>
      </c>
      <c r="AU48" s="299">
        <v>0</v>
      </c>
      <c r="AV48" s="325">
        <v>0</v>
      </c>
      <c r="AW48" s="325">
        <v>0</v>
      </c>
      <c r="AX48" s="299"/>
      <c r="AY48" s="325">
        <v>0</v>
      </c>
      <c r="AZ48" s="325">
        <v>1</v>
      </c>
      <c r="BA48" s="325">
        <v>0</v>
      </c>
      <c r="BB48" s="325">
        <v>0</v>
      </c>
      <c r="BC48" s="325">
        <v>0</v>
      </c>
      <c r="BD48" s="325">
        <v>0</v>
      </c>
      <c r="BE48" s="325">
        <v>0</v>
      </c>
      <c r="BF48" s="325">
        <v>1</v>
      </c>
      <c r="BG48" s="325">
        <v>0</v>
      </c>
      <c r="BH48" s="325">
        <v>0</v>
      </c>
      <c r="BI48" s="325">
        <v>0</v>
      </c>
      <c r="BJ48" s="325">
        <v>0</v>
      </c>
      <c r="BK48" s="325">
        <v>0</v>
      </c>
      <c r="BL48" s="325">
        <v>0</v>
      </c>
      <c r="BM48" s="325">
        <v>0</v>
      </c>
      <c r="BN48" s="325">
        <v>1</v>
      </c>
      <c r="BO48" s="325">
        <v>1</v>
      </c>
      <c r="BP48" s="325">
        <v>0</v>
      </c>
      <c r="BQ48" s="325">
        <v>0</v>
      </c>
      <c r="BR48" s="325">
        <v>0</v>
      </c>
      <c r="BS48" s="336">
        <v>0</v>
      </c>
      <c r="BT48" s="322">
        <v>0</v>
      </c>
      <c r="BU48" s="322"/>
      <c r="BV48" s="322">
        <v>0</v>
      </c>
      <c r="BW48" s="322">
        <v>1</v>
      </c>
      <c r="BX48" s="322">
        <v>0</v>
      </c>
      <c r="BY48" s="301">
        <v>1</v>
      </c>
      <c r="BZ48" s="325">
        <v>0</v>
      </c>
      <c r="CA48" s="325">
        <v>0</v>
      </c>
      <c r="CB48" s="325">
        <v>0</v>
      </c>
      <c r="CC48" s="325">
        <v>0</v>
      </c>
      <c r="CD48" s="325">
        <v>0</v>
      </c>
      <c r="CE48" s="325">
        <v>0</v>
      </c>
      <c r="CF48" s="301">
        <v>1</v>
      </c>
      <c r="CG48" s="322">
        <v>0</v>
      </c>
      <c r="CH48" s="299"/>
      <c r="CI48" s="299"/>
      <c r="CJ48" s="299"/>
      <c r="CK48" s="299"/>
      <c r="CL48" s="299"/>
      <c r="CM48" s="299"/>
      <c r="CN48" s="299"/>
      <c r="CO48" s="299"/>
      <c r="CP48" s="299"/>
    </row>
    <row r="49" spans="2:94" x14ac:dyDescent="0.15">
      <c r="B49" s="359">
        <v>0.23076388888888888</v>
      </c>
      <c r="C49" s="299"/>
      <c r="D49" s="371"/>
      <c r="E49" s="299"/>
      <c r="F49" s="300" t="s">
        <v>356</v>
      </c>
      <c r="G49" s="299" t="s">
        <v>335</v>
      </c>
      <c r="H49" s="299">
        <v>11</v>
      </c>
      <c r="I49" s="301">
        <v>1</v>
      </c>
      <c r="J49" s="299">
        <v>0</v>
      </c>
      <c r="K49" s="301">
        <v>1</v>
      </c>
      <c r="L49" s="322">
        <v>1</v>
      </c>
      <c r="M49" s="322">
        <v>1</v>
      </c>
      <c r="N49" s="322">
        <v>0</v>
      </c>
      <c r="O49" s="299"/>
      <c r="P49" s="299">
        <v>1</v>
      </c>
      <c r="Q49" s="299">
        <v>0</v>
      </c>
      <c r="R49" s="299">
        <v>0</v>
      </c>
      <c r="S49" s="299">
        <v>0</v>
      </c>
      <c r="T49" s="299">
        <v>0</v>
      </c>
      <c r="U49" s="299">
        <v>1</v>
      </c>
      <c r="V49" s="299">
        <v>0</v>
      </c>
      <c r="W49" s="299">
        <v>0</v>
      </c>
      <c r="X49" s="299">
        <v>0</v>
      </c>
      <c r="Y49" s="299">
        <v>0</v>
      </c>
      <c r="Z49" s="301">
        <v>1</v>
      </c>
      <c r="AA49" s="328">
        <v>2.1312452411654541</v>
      </c>
      <c r="AB49" s="328">
        <v>-0.12005050505050505</v>
      </c>
      <c r="AC49" s="299">
        <v>-1.1106489284946732</v>
      </c>
      <c r="AD49" s="299">
        <v>-12.065075757575757</v>
      </c>
      <c r="AE49" s="299" t="s">
        <v>442</v>
      </c>
      <c r="AF49" s="299">
        <v>-1.1106489284946732</v>
      </c>
      <c r="AG49" s="299">
        <v>-12.065075757575757</v>
      </c>
      <c r="AH49" s="299">
        <v>4.1124027892910879</v>
      </c>
      <c r="AI49" s="299">
        <v>13.325606060606061</v>
      </c>
      <c r="AJ49" s="299"/>
      <c r="AK49" s="29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 t="s">
        <v>539</v>
      </c>
      <c r="CI49" s="299"/>
      <c r="CJ49" s="299"/>
      <c r="CK49" s="299"/>
      <c r="CL49" s="299"/>
      <c r="CM49" s="299"/>
      <c r="CN49" s="299"/>
      <c r="CO49" s="299"/>
      <c r="CP49" s="299"/>
    </row>
    <row r="50" spans="2:94" x14ac:dyDescent="0.15">
      <c r="B50" s="359">
        <v>0.2357060185185185</v>
      </c>
      <c r="C50" s="299"/>
      <c r="D50" s="371"/>
      <c r="E50" s="299"/>
      <c r="F50" s="299"/>
      <c r="G50" s="299"/>
      <c r="H50" s="299"/>
      <c r="I50" s="301">
        <v>1</v>
      </c>
      <c r="J50" s="299">
        <v>0</v>
      </c>
      <c r="K50" s="301">
        <v>1</v>
      </c>
      <c r="L50" s="322">
        <v>1</v>
      </c>
      <c r="M50" s="322">
        <v>0</v>
      </c>
      <c r="N50" s="322">
        <v>1</v>
      </c>
      <c r="O50" s="299"/>
      <c r="P50" s="299">
        <v>0</v>
      </c>
      <c r="Q50" s="299">
        <v>0</v>
      </c>
      <c r="R50" s="299">
        <v>1</v>
      </c>
      <c r="S50" s="299">
        <v>1</v>
      </c>
      <c r="T50" s="299">
        <v>0</v>
      </c>
      <c r="U50" s="299">
        <v>0</v>
      </c>
      <c r="V50" s="299">
        <v>0</v>
      </c>
      <c r="W50" s="299">
        <v>0</v>
      </c>
      <c r="X50" s="299">
        <v>0</v>
      </c>
      <c r="Y50" s="299">
        <v>0</v>
      </c>
      <c r="Z50" s="301">
        <v>0</v>
      </c>
      <c r="AA50" s="299"/>
      <c r="AB50" s="299"/>
      <c r="AC50" s="299">
        <v>-0.81047354241503189</v>
      </c>
      <c r="AD50" s="299">
        <v>-12.065075757575757</v>
      </c>
      <c r="AE50" s="299" t="s">
        <v>442</v>
      </c>
      <c r="AF50" s="299">
        <v>-0.81047354241503189</v>
      </c>
      <c r="AG50" s="299">
        <v>-12.065075757575757</v>
      </c>
      <c r="AH50" s="299">
        <v>3.6921572487795893</v>
      </c>
      <c r="AI50" s="299">
        <v>12.185126262626262</v>
      </c>
      <c r="AJ50" s="299"/>
      <c r="AK50" s="299"/>
      <c r="AL50" s="299">
        <v>0</v>
      </c>
      <c r="AM50" s="299">
        <v>0</v>
      </c>
      <c r="AN50" s="299"/>
      <c r="AO50" s="299"/>
      <c r="AP50" s="299"/>
      <c r="AQ50" s="299"/>
      <c r="AR50" s="299"/>
      <c r="AS50" s="299"/>
      <c r="AT50" s="299"/>
      <c r="AU50" s="299"/>
      <c r="AV50" s="299"/>
      <c r="AW50" s="299"/>
      <c r="AX50" s="299"/>
      <c r="AY50" s="299"/>
      <c r="AZ50" s="299"/>
      <c r="BA50" s="299"/>
      <c r="BB50" s="299"/>
      <c r="BC50" s="299"/>
      <c r="BD50" s="299"/>
      <c r="BE50" s="299"/>
      <c r="BF50" s="299"/>
      <c r="BG50" s="299"/>
      <c r="BH50" s="299"/>
      <c r="BI50" s="299"/>
      <c r="BJ50" s="299"/>
      <c r="BK50" s="299"/>
      <c r="BL50" s="299"/>
      <c r="BM50" s="299"/>
      <c r="BN50" s="299"/>
      <c r="BO50" s="299"/>
      <c r="BP50" s="299"/>
      <c r="BQ50" s="299"/>
      <c r="BR50" s="299"/>
      <c r="BS50" s="299"/>
      <c r="BT50" s="299"/>
      <c r="BU50" s="299"/>
      <c r="BV50" s="299"/>
      <c r="BW50" s="299"/>
      <c r="BX50" s="299"/>
      <c r="BY50" s="299"/>
      <c r="BZ50" s="299"/>
      <c r="CA50" s="299"/>
      <c r="CB50" s="299"/>
      <c r="CC50" s="299"/>
      <c r="CD50" s="299"/>
      <c r="CE50" s="299"/>
      <c r="CF50" s="299"/>
      <c r="CG50" s="299"/>
      <c r="CH50" s="299"/>
      <c r="CI50" s="299"/>
      <c r="CJ50" s="299"/>
      <c r="CK50" s="299"/>
      <c r="CL50" s="299"/>
      <c r="CM50" s="299"/>
      <c r="CN50" s="299"/>
      <c r="CO50" s="299"/>
      <c r="CP50" s="299"/>
    </row>
    <row r="51" spans="2:94" x14ac:dyDescent="0.15">
      <c r="B51" s="359">
        <v>0.2363773148148148</v>
      </c>
      <c r="C51" s="355">
        <v>0.28000000000000003</v>
      </c>
      <c r="D51" s="371">
        <v>0.93332400000000004</v>
      </c>
      <c r="E51" s="299"/>
      <c r="F51" s="299"/>
      <c r="G51" s="299"/>
      <c r="H51" s="299"/>
      <c r="I51" s="301">
        <v>2</v>
      </c>
      <c r="J51" s="299"/>
      <c r="K51" s="299"/>
      <c r="L51" s="322">
        <v>0</v>
      </c>
      <c r="M51" s="299"/>
      <c r="N51" s="299"/>
      <c r="O51" s="299"/>
      <c r="P51" s="299"/>
      <c r="Q51" s="299"/>
      <c r="R51" s="299"/>
      <c r="S51" s="299"/>
      <c r="T51" s="299"/>
      <c r="U51" s="299"/>
      <c r="V51" s="299"/>
      <c r="W51" s="299"/>
      <c r="X51" s="299"/>
      <c r="Y51" s="299"/>
      <c r="Z51" s="299"/>
      <c r="AA51" s="299">
        <v>2.0712101639495257</v>
      </c>
      <c r="AB51" s="299">
        <v>5.70239898989899</v>
      </c>
      <c r="AC51" s="299">
        <v>2.9717363221884501</v>
      </c>
      <c r="AD51" s="299">
        <v>11.885</v>
      </c>
      <c r="AE51" s="299" t="s">
        <v>443</v>
      </c>
      <c r="AF51" s="299">
        <v>3.6321221715636614</v>
      </c>
      <c r="AG51" s="299">
        <v>11.824974747474748</v>
      </c>
      <c r="AH51" s="299">
        <v>-9.0052615823892429E-2</v>
      </c>
      <c r="AI51" s="299">
        <v>-11.945025252525252</v>
      </c>
      <c r="AJ51" s="299"/>
      <c r="AK51" s="299"/>
      <c r="AL51" s="299">
        <v>1</v>
      </c>
      <c r="AM51" s="299">
        <v>0</v>
      </c>
      <c r="AN51" s="299">
        <v>0</v>
      </c>
      <c r="AO51" s="299">
        <v>0</v>
      </c>
      <c r="AP51" s="299">
        <v>1</v>
      </c>
      <c r="AQ51" s="299">
        <v>0</v>
      </c>
      <c r="AR51" s="299">
        <v>1</v>
      </c>
      <c r="AS51" s="299">
        <v>0</v>
      </c>
      <c r="AT51" s="299">
        <v>1</v>
      </c>
      <c r="AU51" s="299">
        <v>0</v>
      </c>
      <c r="AV51" s="325">
        <v>0</v>
      </c>
      <c r="AW51" s="325">
        <v>0</v>
      </c>
      <c r="AX51" s="299"/>
      <c r="AY51" s="325">
        <v>0</v>
      </c>
      <c r="AZ51" s="325">
        <v>0</v>
      </c>
      <c r="BA51" s="325">
        <v>0</v>
      </c>
      <c r="BB51" s="325">
        <v>1</v>
      </c>
      <c r="BC51" s="325">
        <v>0</v>
      </c>
      <c r="BD51" s="325">
        <v>1</v>
      </c>
      <c r="BE51" s="325">
        <v>0</v>
      </c>
      <c r="BF51" s="325">
        <v>0</v>
      </c>
      <c r="BG51" s="325">
        <v>0</v>
      </c>
      <c r="BH51" s="325">
        <v>0</v>
      </c>
      <c r="BI51" s="325">
        <v>0</v>
      </c>
      <c r="BJ51" s="325">
        <v>0</v>
      </c>
      <c r="BK51" s="325">
        <v>0</v>
      </c>
      <c r="BL51" s="325">
        <v>0</v>
      </c>
      <c r="BM51" s="325">
        <v>0</v>
      </c>
      <c r="BN51" s="325">
        <v>1</v>
      </c>
      <c r="BO51" s="325">
        <v>1</v>
      </c>
      <c r="BP51" s="325">
        <v>0</v>
      </c>
      <c r="BQ51" s="325">
        <v>0</v>
      </c>
      <c r="BR51" s="325">
        <v>0</v>
      </c>
      <c r="BS51" s="336">
        <v>0</v>
      </c>
      <c r="BT51" s="322">
        <v>0</v>
      </c>
      <c r="BU51" s="322"/>
      <c r="BV51" s="322">
        <v>0</v>
      </c>
      <c r="BW51" s="322">
        <v>1</v>
      </c>
      <c r="BX51" s="322">
        <v>0</v>
      </c>
      <c r="BY51" s="301">
        <v>1</v>
      </c>
      <c r="BZ51" s="325">
        <v>1</v>
      </c>
      <c r="CA51" s="325">
        <v>0</v>
      </c>
      <c r="CB51" s="325">
        <v>0</v>
      </c>
      <c r="CC51" s="325">
        <v>0</v>
      </c>
      <c r="CD51" s="325">
        <v>0</v>
      </c>
      <c r="CE51" s="325">
        <v>0</v>
      </c>
      <c r="CF51" s="301">
        <v>0</v>
      </c>
      <c r="CG51" s="322">
        <v>0</v>
      </c>
      <c r="CH51" s="299" t="s">
        <v>540</v>
      </c>
      <c r="CI51" s="299"/>
      <c r="CJ51" s="299"/>
      <c r="CK51" s="299"/>
      <c r="CL51" s="299"/>
      <c r="CM51" s="299"/>
      <c r="CN51" s="299"/>
      <c r="CO51" s="299"/>
      <c r="CP51" s="299"/>
    </row>
    <row r="52" spans="2:94" x14ac:dyDescent="0.15">
      <c r="B52" s="359">
        <v>0.23766203703703703</v>
      </c>
      <c r="C52" s="355">
        <v>2.21</v>
      </c>
      <c r="D52" s="371">
        <v>5.0333329300000003</v>
      </c>
      <c r="E52" s="299"/>
      <c r="F52" s="299"/>
      <c r="G52" s="299"/>
      <c r="H52" s="299"/>
      <c r="I52" s="301">
        <v>3</v>
      </c>
      <c r="J52" s="299"/>
      <c r="K52" s="299"/>
      <c r="L52" s="322">
        <v>0</v>
      </c>
      <c r="M52" s="299"/>
      <c r="N52" s="299"/>
      <c r="O52" s="299"/>
      <c r="P52" s="299"/>
      <c r="Q52" s="299"/>
      <c r="R52" s="299"/>
      <c r="S52" s="299"/>
      <c r="T52" s="299"/>
      <c r="U52" s="299"/>
      <c r="V52" s="299"/>
      <c r="W52" s="299"/>
      <c r="X52" s="299"/>
      <c r="Y52" s="299"/>
      <c r="Z52" s="299"/>
      <c r="AA52" s="299">
        <v>-2.1912803183813825</v>
      </c>
      <c r="AB52" s="299">
        <v>-10.024217171717172</v>
      </c>
      <c r="AC52" s="299">
        <v>-1.891104932301741</v>
      </c>
      <c r="AD52" s="299">
        <v>-11.945025252525252</v>
      </c>
      <c r="AE52" s="299" t="s">
        <v>443</v>
      </c>
      <c r="AF52" s="299">
        <v>-0.93054369684688842</v>
      </c>
      <c r="AG52" s="299">
        <v>-11.885</v>
      </c>
      <c r="AH52" s="299">
        <v>1.2307190829265298</v>
      </c>
      <c r="AI52" s="299">
        <v>12.425227272727273</v>
      </c>
      <c r="AJ52" s="299"/>
      <c r="AK52" s="299"/>
      <c r="AL52" s="299">
        <v>0</v>
      </c>
      <c r="AM52" s="299">
        <v>1</v>
      </c>
      <c r="AN52" s="299">
        <v>0</v>
      </c>
      <c r="AO52" s="299">
        <v>1</v>
      </c>
      <c r="AP52" s="299">
        <v>0</v>
      </c>
      <c r="AQ52" s="299">
        <v>1</v>
      </c>
      <c r="AR52" s="299">
        <v>0</v>
      </c>
      <c r="AS52" s="299">
        <v>0</v>
      </c>
      <c r="AT52" s="299">
        <v>1</v>
      </c>
      <c r="AU52" s="299">
        <v>0</v>
      </c>
      <c r="AV52" s="325">
        <v>0</v>
      </c>
      <c r="AW52" s="325">
        <v>0</v>
      </c>
      <c r="AX52" s="299"/>
      <c r="AY52" s="325">
        <v>0</v>
      </c>
      <c r="AZ52" s="325">
        <v>0</v>
      </c>
      <c r="BA52" s="325">
        <v>0</v>
      </c>
      <c r="BB52" s="325">
        <v>1</v>
      </c>
      <c r="BC52" s="325">
        <v>0</v>
      </c>
      <c r="BD52" s="325">
        <v>0</v>
      </c>
      <c r="BE52" s="325">
        <v>1</v>
      </c>
      <c r="BF52" s="325">
        <v>0</v>
      </c>
      <c r="BG52" s="325">
        <v>1</v>
      </c>
      <c r="BH52" s="325">
        <v>0</v>
      </c>
      <c r="BI52" s="325">
        <v>0</v>
      </c>
      <c r="BJ52" s="325">
        <v>0</v>
      </c>
      <c r="BK52" s="325">
        <v>0</v>
      </c>
      <c r="BL52" s="325">
        <v>0</v>
      </c>
      <c r="BM52" s="325">
        <v>0</v>
      </c>
      <c r="BN52" s="325">
        <v>0</v>
      </c>
      <c r="BO52" s="325">
        <v>1</v>
      </c>
      <c r="BP52" s="325">
        <v>0</v>
      </c>
      <c r="BQ52" s="325">
        <v>0</v>
      </c>
      <c r="BR52" s="325">
        <v>0</v>
      </c>
      <c r="BS52" s="336">
        <v>0</v>
      </c>
      <c r="BT52" s="322">
        <v>1</v>
      </c>
      <c r="BU52" s="322"/>
      <c r="BV52" s="322">
        <v>0</v>
      </c>
      <c r="BW52" s="299"/>
      <c r="BX52" s="299">
        <v>1</v>
      </c>
      <c r="BY52" s="301">
        <v>0</v>
      </c>
      <c r="BZ52" s="325">
        <v>0</v>
      </c>
      <c r="CA52" s="325">
        <v>0</v>
      </c>
      <c r="CB52" s="325">
        <v>1</v>
      </c>
      <c r="CC52" s="325">
        <v>0</v>
      </c>
      <c r="CD52" s="325">
        <v>0</v>
      </c>
      <c r="CE52" s="325">
        <v>0</v>
      </c>
      <c r="CF52" s="301">
        <v>0</v>
      </c>
      <c r="CG52" s="322">
        <v>1</v>
      </c>
      <c r="CH52" s="299"/>
      <c r="CI52" s="299"/>
      <c r="CJ52" s="299"/>
      <c r="CK52" s="299"/>
      <c r="CL52" s="299"/>
      <c r="CM52" s="299"/>
      <c r="CN52" s="299"/>
      <c r="CO52" s="299"/>
      <c r="CP52" s="299"/>
    </row>
    <row r="53" spans="2:94" x14ac:dyDescent="0.15">
      <c r="B53" s="301"/>
      <c r="C53" s="299"/>
      <c r="D53" s="371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299"/>
      <c r="T53" s="299"/>
      <c r="U53" s="299"/>
      <c r="V53" s="299"/>
      <c r="W53" s="299"/>
      <c r="X53" s="299"/>
      <c r="Y53" s="299"/>
      <c r="Z53" s="299"/>
      <c r="AA53" s="328">
        <v>1.0506138512787451</v>
      </c>
      <c r="AB53" s="328">
        <v>-6.0025252525252523E-2</v>
      </c>
      <c r="AC53" s="299"/>
      <c r="AD53" s="299"/>
      <c r="AE53" s="299"/>
      <c r="AF53" s="299"/>
      <c r="AG53" s="299"/>
      <c r="AH53" s="299"/>
      <c r="AI53" s="299"/>
      <c r="AJ53" s="299"/>
      <c r="AK53" s="29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29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299"/>
      <c r="BV53" s="299"/>
      <c r="BW53" s="299"/>
      <c r="BX53" s="299"/>
      <c r="BY53" s="299"/>
      <c r="BZ53" s="299"/>
      <c r="CA53" s="299"/>
      <c r="CB53" s="299"/>
      <c r="CC53" s="299"/>
      <c r="CD53" s="299"/>
      <c r="CE53" s="299"/>
      <c r="CF53" s="299"/>
      <c r="CG53" s="299"/>
      <c r="CH53" s="299" t="s">
        <v>539</v>
      </c>
      <c r="CI53" s="299"/>
      <c r="CJ53" s="299"/>
      <c r="CK53" s="299"/>
      <c r="CL53" s="299"/>
      <c r="CM53" s="299"/>
      <c r="CN53" s="299"/>
      <c r="CO53" s="299"/>
      <c r="CP53" s="299"/>
    </row>
    <row r="54" spans="2:94" x14ac:dyDescent="0.15">
      <c r="B54" s="321">
        <v>0.25103009259259262</v>
      </c>
      <c r="C54" s="299"/>
      <c r="D54" s="371"/>
      <c r="E54" s="299"/>
      <c r="F54" s="299"/>
      <c r="G54" s="299" t="s">
        <v>352</v>
      </c>
      <c r="H54" s="299">
        <v>12</v>
      </c>
      <c r="I54" s="301">
        <v>1</v>
      </c>
      <c r="J54" s="299">
        <v>0</v>
      </c>
      <c r="K54" s="301">
        <v>1</v>
      </c>
      <c r="L54" s="322">
        <v>1</v>
      </c>
      <c r="M54" s="322">
        <v>1</v>
      </c>
      <c r="N54" s="322">
        <v>0</v>
      </c>
      <c r="O54" s="322"/>
      <c r="P54" s="322">
        <v>1</v>
      </c>
      <c r="Q54" s="322">
        <v>0</v>
      </c>
      <c r="R54" s="322">
        <v>0</v>
      </c>
      <c r="S54" s="322">
        <v>0</v>
      </c>
      <c r="T54" s="322">
        <v>1</v>
      </c>
      <c r="U54" s="322">
        <v>0</v>
      </c>
      <c r="V54" s="322">
        <v>0</v>
      </c>
      <c r="W54" s="322">
        <v>0</v>
      </c>
      <c r="X54" s="322">
        <v>0</v>
      </c>
      <c r="Y54" s="322">
        <v>0</v>
      </c>
      <c r="Z54" s="301">
        <v>0</v>
      </c>
      <c r="AA54" s="299"/>
      <c r="AB54" s="299"/>
      <c r="AC54" s="299">
        <v>0.9273503416758283</v>
      </c>
      <c r="AD54" s="299">
        <v>-12.222163120567377</v>
      </c>
      <c r="AE54" s="299" t="s">
        <v>442</v>
      </c>
      <c r="AF54" s="299">
        <v>0.9273503416758283</v>
      </c>
      <c r="AG54" s="299">
        <v>-12.222163120567377</v>
      </c>
      <c r="AH54" s="299">
        <v>-3.5407922136713443</v>
      </c>
      <c r="AI54" s="299">
        <v>13.444379432624114</v>
      </c>
      <c r="AJ54" s="299"/>
      <c r="AK54" s="29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29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299"/>
      <c r="BV54" s="299"/>
      <c r="BW54" s="299"/>
      <c r="BX54" s="299"/>
      <c r="BY54" s="299"/>
      <c r="BZ54" s="299"/>
      <c r="CA54" s="299"/>
      <c r="CB54" s="299"/>
      <c r="CC54" s="299"/>
      <c r="CD54" s="299"/>
      <c r="CE54" s="299"/>
      <c r="CF54" s="299"/>
      <c r="CG54" s="299">
        <v>1</v>
      </c>
      <c r="CH54" s="299"/>
      <c r="CI54" s="299"/>
      <c r="CJ54" s="299"/>
      <c r="CK54" s="299"/>
      <c r="CL54" s="299"/>
      <c r="CM54" s="299"/>
      <c r="CN54" s="299"/>
      <c r="CO54" s="299"/>
      <c r="CP54" s="299"/>
    </row>
    <row r="55" spans="2:94" x14ac:dyDescent="0.15">
      <c r="B55" s="301"/>
      <c r="C55" s="299"/>
      <c r="D55" s="371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299"/>
      <c r="T55" s="299"/>
      <c r="U55" s="299"/>
      <c r="V55" s="299"/>
      <c r="W55" s="299"/>
      <c r="X55" s="299"/>
      <c r="Y55" s="299"/>
      <c r="Z55" s="299"/>
      <c r="AA55" s="299">
        <v>-4.1309242492832352</v>
      </c>
      <c r="AB55" s="299">
        <v>5.6896276595744686</v>
      </c>
      <c r="AC55" s="299"/>
      <c r="AD55" s="299"/>
      <c r="AE55" s="299"/>
      <c r="AF55" s="299"/>
      <c r="AG55" s="299"/>
      <c r="AH55" s="299"/>
      <c r="AI55" s="299"/>
      <c r="AJ55" s="299"/>
      <c r="AK55" s="29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29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299"/>
      <c r="BV55" s="299"/>
      <c r="BW55" s="299"/>
      <c r="BX55" s="299"/>
      <c r="BY55" s="299"/>
      <c r="BZ55" s="299"/>
      <c r="CA55" s="299"/>
      <c r="CB55" s="299"/>
      <c r="CC55" s="299"/>
      <c r="CD55" s="299"/>
      <c r="CE55" s="299"/>
      <c r="CF55" s="299"/>
      <c r="CG55" s="299"/>
      <c r="CH55" s="299"/>
      <c r="CI55" s="299"/>
      <c r="CJ55" s="299"/>
      <c r="CK55" s="299"/>
      <c r="CL55" s="299"/>
      <c r="CM55" s="299"/>
      <c r="CN55" s="299"/>
      <c r="CO55" s="299"/>
      <c r="CP55" s="299"/>
    </row>
    <row r="56" spans="2:94" x14ac:dyDescent="0.15">
      <c r="B56" s="321">
        <v>0.26473379629629629</v>
      </c>
      <c r="C56" s="299"/>
      <c r="D56" s="371"/>
      <c r="E56" s="299"/>
      <c r="F56" s="299"/>
      <c r="G56" s="299" t="s">
        <v>357</v>
      </c>
      <c r="H56" s="299">
        <v>13</v>
      </c>
      <c r="I56" s="301">
        <v>1</v>
      </c>
      <c r="J56" s="299">
        <v>0</v>
      </c>
      <c r="K56" s="301">
        <v>1</v>
      </c>
      <c r="L56" s="322">
        <v>1</v>
      </c>
      <c r="M56" s="322">
        <v>1</v>
      </c>
      <c r="N56" s="322">
        <v>0</v>
      </c>
      <c r="O56" s="299"/>
      <c r="P56" s="299">
        <v>1</v>
      </c>
      <c r="Q56" s="299">
        <v>0</v>
      </c>
      <c r="R56" s="299">
        <v>0</v>
      </c>
      <c r="S56" s="299">
        <v>0</v>
      </c>
      <c r="T56" s="299">
        <v>0</v>
      </c>
      <c r="U56" s="299">
        <v>1</v>
      </c>
      <c r="V56" s="299">
        <v>0</v>
      </c>
      <c r="W56" s="299">
        <v>0</v>
      </c>
      <c r="X56" s="299">
        <v>1</v>
      </c>
      <c r="Y56" s="299">
        <v>0</v>
      </c>
      <c r="Z56" s="301">
        <v>0</v>
      </c>
      <c r="AA56" s="329">
        <v>0.75874118864385953</v>
      </c>
      <c r="AB56" s="329">
        <v>-4.2145390070921988E-2</v>
      </c>
      <c r="AC56" s="299">
        <v>-0.84304576515984386</v>
      </c>
      <c r="AD56" s="299">
        <v>-11.969290780141845</v>
      </c>
      <c r="AE56" s="299" t="s">
        <v>442</v>
      </c>
      <c r="AF56" s="299">
        <v>-0.84304576515984386</v>
      </c>
      <c r="AG56" s="299">
        <v>-11.969290780141845</v>
      </c>
      <c r="AH56" s="299">
        <v>4.0466196727672505</v>
      </c>
      <c r="AI56" s="299">
        <v>13.14936170212766</v>
      </c>
      <c r="AJ56" s="299"/>
      <c r="AK56" s="299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99"/>
      <c r="AW56" s="299"/>
      <c r="AX56" s="299"/>
      <c r="AY56" s="299"/>
      <c r="AZ56" s="299"/>
      <c r="BA56" s="299"/>
      <c r="BB56" s="299"/>
      <c r="BC56" s="299"/>
      <c r="BD56" s="299"/>
      <c r="BE56" s="299"/>
      <c r="BF56" s="299"/>
      <c r="BG56" s="299"/>
      <c r="BH56" s="299"/>
      <c r="BI56" s="299"/>
      <c r="BJ56" s="299"/>
      <c r="BK56" s="299"/>
      <c r="BL56" s="299"/>
      <c r="BM56" s="299"/>
      <c r="BN56" s="299"/>
      <c r="BO56" s="299"/>
      <c r="BP56" s="299"/>
      <c r="BQ56" s="299"/>
      <c r="BR56" s="299"/>
      <c r="BS56" s="299"/>
      <c r="BT56" s="299"/>
      <c r="BU56" s="299"/>
      <c r="BV56" s="299"/>
      <c r="BW56" s="299"/>
      <c r="BX56" s="299"/>
      <c r="BY56" s="299"/>
      <c r="BZ56" s="299"/>
      <c r="CA56" s="299"/>
      <c r="CB56" s="299"/>
      <c r="CC56" s="299"/>
      <c r="CD56" s="299"/>
      <c r="CE56" s="299"/>
      <c r="CF56" s="299"/>
      <c r="CG56" s="299"/>
      <c r="CH56" s="299"/>
      <c r="CI56" s="299"/>
      <c r="CJ56" s="299"/>
      <c r="CK56" s="299"/>
      <c r="CL56" s="299"/>
      <c r="CM56" s="299"/>
      <c r="CN56" s="299"/>
      <c r="CO56" s="299"/>
      <c r="CP56" s="299" t="s">
        <v>541</v>
      </c>
    </row>
    <row r="57" spans="2:94" x14ac:dyDescent="0.15">
      <c r="B57" s="321">
        <v>0.27027777777777778</v>
      </c>
      <c r="C57" s="299"/>
      <c r="D57" s="371"/>
      <c r="E57" s="299"/>
      <c r="F57" s="299"/>
      <c r="G57" s="299"/>
      <c r="H57" s="299"/>
      <c r="I57" s="301">
        <v>1</v>
      </c>
      <c r="J57" s="299">
        <v>0</v>
      </c>
      <c r="K57" s="301">
        <v>1</v>
      </c>
      <c r="L57" s="322">
        <v>0</v>
      </c>
      <c r="M57" s="322">
        <v>1</v>
      </c>
      <c r="N57" s="322">
        <v>0</v>
      </c>
      <c r="O57" s="299"/>
      <c r="P57" s="299">
        <v>0</v>
      </c>
      <c r="Q57" s="299">
        <v>0</v>
      </c>
      <c r="R57" s="299">
        <v>1</v>
      </c>
      <c r="S57" s="299">
        <v>1</v>
      </c>
      <c r="T57" s="299">
        <v>0</v>
      </c>
      <c r="U57" s="299">
        <v>0</v>
      </c>
      <c r="V57" s="299">
        <v>0</v>
      </c>
      <c r="W57" s="299">
        <v>0</v>
      </c>
      <c r="X57" s="299">
        <v>1</v>
      </c>
      <c r="Y57" s="299">
        <v>0</v>
      </c>
      <c r="Z57" s="301">
        <v>0</v>
      </c>
      <c r="AA57" s="299"/>
      <c r="AB57" s="299"/>
      <c r="AC57" s="299">
        <v>-0.67443661212787509</v>
      </c>
      <c r="AD57" s="299">
        <v>-11.885</v>
      </c>
      <c r="AE57" s="299" t="s">
        <v>442</v>
      </c>
      <c r="AF57" s="299">
        <v>-0.67443661212787509</v>
      </c>
      <c r="AG57" s="299">
        <v>-11.885</v>
      </c>
      <c r="AH57" s="299">
        <v>3.7094013667033132</v>
      </c>
      <c r="AI57" s="299">
        <v>12.053581560283689</v>
      </c>
      <c r="AJ57" s="299"/>
      <c r="AK57" s="299"/>
      <c r="AL57" s="299">
        <v>0</v>
      </c>
      <c r="AM57" s="299">
        <v>0</v>
      </c>
      <c r="AN57" s="299"/>
      <c r="AO57" s="299"/>
      <c r="AP57" s="299"/>
      <c r="AQ57" s="299"/>
      <c r="AR57" s="299"/>
      <c r="AS57" s="299"/>
      <c r="AT57" s="299"/>
      <c r="AU57" s="299"/>
      <c r="AV57" s="299"/>
      <c r="AW57" s="299"/>
      <c r="AX57" s="299"/>
      <c r="AY57" s="299"/>
      <c r="AZ57" s="299"/>
      <c r="BA57" s="299"/>
      <c r="BB57" s="299"/>
      <c r="BC57" s="299"/>
      <c r="BD57" s="299"/>
      <c r="BE57" s="299"/>
      <c r="BF57" s="299"/>
      <c r="BG57" s="299"/>
      <c r="BH57" s="299"/>
      <c r="BI57" s="299"/>
      <c r="BJ57" s="299"/>
      <c r="BK57" s="299"/>
      <c r="BL57" s="299"/>
      <c r="BM57" s="299"/>
      <c r="BN57" s="299"/>
      <c r="BO57" s="299"/>
      <c r="BP57" s="299"/>
      <c r="BQ57" s="299"/>
      <c r="BR57" s="299"/>
      <c r="BS57" s="299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299"/>
      <c r="CJ57" s="299"/>
      <c r="CK57" s="299"/>
      <c r="CL57" s="299"/>
      <c r="CM57" s="299"/>
      <c r="CN57" s="299"/>
      <c r="CO57" s="299"/>
      <c r="CP57" s="299"/>
    </row>
    <row r="58" spans="2:94" x14ac:dyDescent="0.15">
      <c r="B58" s="321">
        <v>0.27094907407407409</v>
      </c>
      <c r="C58" s="355">
        <v>0.28000000000000003</v>
      </c>
      <c r="D58" s="371">
        <v>0.93332400000000004</v>
      </c>
      <c r="E58" s="299"/>
      <c r="F58" s="299"/>
      <c r="G58" s="299"/>
      <c r="H58" s="299"/>
      <c r="I58" s="301">
        <v>2</v>
      </c>
      <c r="J58" s="299"/>
      <c r="K58" s="299"/>
      <c r="L58" s="322">
        <v>0</v>
      </c>
      <c r="M58" s="299"/>
      <c r="N58" s="299"/>
      <c r="O58" s="299"/>
      <c r="P58" s="299"/>
      <c r="Q58" s="299"/>
      <c r="R58" s="299"/>
      <c r="S58" s="299"/>
      <c r="T58" s="299"/>
      <c r="U58" s="299"/>
      <c r="V58" s="299"/>
      <c r="W58" s="299"/>
      <c r="X58" s="299"/>
      <c r="Y58" s="299"/>
      <c r="Z58" s="299"/>
      <c r="AA58" s="299">
        <v>0.42152288257992193</v>
      </c>
      <c r="AB58" s="299">
        <v>4.6359929078014188</v>
      </c>
      <c r="AC58" s="299">
        <v>1.0959594947077971</v>
      </c>
      <c r="AD58" s="299">
        <v>11.800709219858156</v>
      </c>
      <c r="AE58" s="299" t="s">
        <v>442</v>
      </c>
      <c r="AF58" s="299">
        <v>2.0233098363836253</v>
      </c>
      <c r="AG58" s="299">
        <v>11.969290780141845</v>
      </c>
      <c r="AH58" s="299">
        <v>-8.4304576515984386E-2</v>
      </c>
      <c r="AI58" s="299">
        <v>-11.800709219858156</v>
      </c>
      <c r="AJ58" s="299"/>
      <c r="AK58" s="299"/>
      <c r="AL58" s="299">
        <v>1</v>
      </c>
      <c r="AM58" s="299">
        <v>0</v>
      </c>
      <c r="AN58" s="299">
        <v>1</v>
      </c>
      <c r="AO58" s="299">
        <v>0</v>
      </c>
      <c r="AP58" s="299">
        <v>0</v>
      </c>
      <c r="AQ58" s="299">
        <v>0</v>
      </c>
      <c r="AR58" s="299">
        <v>1</v>
      </c>
      <c r="AS58" s="299">
        <v>0</v>
      </c>
      <c r="AT58" s="299">
        <v>1</v>
      </c>
      <c r="AU58" s="299">
        <v>0</v>
      </c>
      <c r="AV58" s="325">
        <v>0</v>
      </c>
      <c r="AW58" s="325">
        <v>0</v>
      </c>
      <c r="AX58" s="299"/>
      <c r="AY58" s="325">
        <v>0</v>
      </c>
      <c r="AZ58" s="325">
        <v>0</v>
      </c>
      <c r="BA58" s="325">
        <v>0</v>
      </c>
      <c r="BB58" s="325">
        <v>0</v>
      </c>
      <c r="BC58" s="325">
        <v>1</v>
      </c>
      <c r="BD58" s="325">
        <v>0</v>
      </c>
      <c r="BE58" s="325">
        <v>0</v>
      </c>
      <c r="BF58" s="325">
        <v>1</v>
      </c>
      <c r="BG58" s="325">
        <v>1</v>
      </c>
      <c r="BH58" s="325">
        <v>0</v>
      </c>
      <c r="BI58" s="325">
        <v>0</v>
      </c>
      <c r="BJ58" s="325">
        <v>0</v>
      </c>
      <c r="BK58" s="325">
        <v>0</v>
      </c>
      <c r="BL58" s="325">
        <v>0</v>
      </c>
      <c r="BM58" s="325">
        <v>0</v>
      </c>
      <c r="BN58" s="325">
        <v>0</v>
      </c>
      <c r="BO58" s="325">
        <v>1</v>
      </c>
      <c r="BP58" s="325">
        <v>0</v>
      </c>
      <c r="BQ58" s="325">
        <v>0</v>
      </c>
      <c r="BR58" s="325">
        <v>0</v>
      </c>
      <c r="BS58" s="336">
        <v>0</v>
      </c>
      <c r="BT58" s="322">
        <v>0</v>
      </c>
      <c r="BU58" s="322"/>
      <c r="BV58" s="322">
        <v>0</v>
      </c>
      <c r="BW58" s="322">
        <v>1</v>
      </c>
      <c r="BX58" s="322">
        <v>0</v>
      </c>
      <c r="BY58" s="301">
        <v>1</v>
      </c>
      <c r="BZ58" s="325">
        <v>1</v>
      </c>
      <c r="CA58" s="325">
        <v>0</v>
      </c>
      <c r="CB58" s="325">
        <v>0</v>
      </c>
      <c r="CC58" s="325">
        <v>0</v>
      </c>
      <c r="CD58" s="325">
        <v>0</v>
      </c>
      <c r="CE58" s="325">
        <v>0</v>
      </c>
      <c r="CF58" s="301">
        <v>0</v>
      </c>
      <c r="CG58" s="322">
        <v>0</v>
      </c>
      <c r="CH58" s="299"/>
      <c r="CI58" s="299"/>
      <c r="CJ58" s="299"/>
      <c r="CK58" s="299"/>
      <c r="CL58" s="299"/>
      <c r="CM58" s="299"/>
      <c r="CN58" s="299"/>
      <c r="CO58" s="299"/>
      <c r="CP58" s="299" t="s">
        <v>542</v>
      </c>
    </row>
    <row r="59" spans="2:94" x14ac:dyDescent="0.15">
      <c r="B59" s="321">
        <v>0.27171296296296293</v>
      </c>
      <c r="C59" s="355">
        <v>1.1599999999999999</v>
      </c>
      <c r="D59" s="371">
        <v>1.5333332799999999</v>
      </c>
      <c r="E59" s="299"/>
      <c r="F59" s="299"/>
      <c r="G59" s="299"/>
      <c r="H59" s="299"/>
      <c r="I59" s="301">
        <v>3</v>
      </c>
      <c r="J59" s="299"/>
      <c r="K59" s="299"/>
      <c r="L59" s="322">
        <v>0</v>
      </c>
      <c r="M59" s="299"/>
      <c r="N59" s="299"/>
      <c r="O59" s="299"/>
      <c r="P59" s="299"/>
      <c r="Q59" s="299"/>
      <c r="R59" s="299"/>
      <c r="S59" s="299"/>
      <c r="T59" s="299"/>
      <c r="U59" s="299"/>
      <c r="V59" s="299"/>
      <c r="W59" s="299"/>
      <c r="X59" s="299"/>
      <c r="Y59" s="299"/>
      <c r="Z59" s="299"/>
      <c r="AA59" s="299">
        <v>2.9085078898014616</v>
      </c>
      <c r="AB59" s="299">
        <v>-10.325620567375887</v>
      </c>
      <c r="AC59" s="299">
        <v>3.7094013667033132</v>
      </c>
      <c r="AD59" s="299">
        <v>-11.927145390070923</v>
      </c>
      <c r="AE59" s="299" t="s">
        <v>445</v>
      </c>
      <c r="AF59" s="299">
        <v>2.9506601780594535</v>
      </c>
      <c r="AG59" s="299">
        <v>-11.969290780141845</v>
      </c>
      <c r="AH59" s="299">
        <v>-0.50582745909590632</v>
      </c>
      <c r="AI59" s="299">
        <v>12.180017730496454</v>
      </c>
      <c r="AJ59" s="299"/>
      <c r="AK59" s="299"/>
      <c r="AL59" s="299">
        <v>0</v>
      </c>
      <c r="AM59" s="299">
        <v>1</v>
      </c>
      <c r="AN59" s="299">
        <v>1</v>
      </c>
      <c r="AO59" s="299">
        <v>0</v>
      </c>
      <c r="AP59" s="299">
        <v>0</v>
      </c>
      <c r="AQ59" s="299">
        <v>0</v>
      </c>
      <c r="AR59" s="299">
        <v>1</v>
      </c>
      <c r="AS59" s="299">
        <v>0</v>
      </c>
      <c r="AT59" s="299">
        <v>0</v>
      </c>
      <c r="AU59" s="299">
        <v>0</v>
      </c>
      <c r="AV59" s="325">
        <v>0</v>
      </c>
      <c r="AW59" s="325">
        <v>1</v>
      </c>
      <c r="AX59" s="299"/>
      <c r="AY59" s="325">
        <v>0</v>
      </c>
      <c r="AZ59" s="325">
        <v>0</v>
      </c>
      <c r="BA59" s="325">
        <v>1</v>
      </c>
      <c r="BB59" s="325">
        <v>0</v>
      </c>
      <c r="BC59" s="325">
        <v>0</v>
      </c>
      <c r="BD59" s="325">
        <v>0</v>
      </c>
      <c r="BE59" s="325">
        <v>1</v>
      </c>
      <c r="BF59" s="325">
        <v>0</v>
      </c>
      <c r="BG59" s="325">
        <v>1</v>
      </c>
      <c r="BH59" s="325">
        <v>0</v>
      </c>
      <c r="BI59" s="325">
        <v>0</v>
      </c>
      <c r="BJ59" s="325">
        <v>0</v>
      </c>
      <c r="BK59" s="325">
        <v>0</v>
      </c>
      <c r="BL59" s="325">
        <v>0</v>
      </c>
      <c r="BM59" s="325">
        <v>0</v>
      </c>
      <c r="BN59" s="325">
        <v>0</v>
      </c>
      <c r="BO59" s="325">
        <v>1</v>
      </c>
      <c r="BP59" s="325">
        <v>0</v>
      </c>
      <c r="BQ59" s="325">
        <v>0</v>
      </c>
      <c r="BR59" s="325">
        <v>0</v>
      </c>
      <c r="BS59" s="336">
        <v>1</v>
      </c>
      <c r="BT59" s="322">
        <v>0</v>
      </c>
      <c r="BU59" s="322"/>
      <c r="BV59" s="322">
        <v>0</v>
      </c>
      <c r="BW59" s="322">
        <v>0</v>
      </c>
      <c r="BX59" s="322">
        <v>1</v>
      </c>
      <c r="BY59" s="301">
        <v>0</v>
      </c>
      <c r="BZ59" s="325">
        <v>1</v>
      </c>
      <c r="CA59" s="325">
        <v>0</v>
      </c>
      <c r="CB59" s="325">
        <v>0</v>
      </c>
      <c r="CC59" s="325">
        <v>0</v>
      </c>
      <c r="CD59" s="325">
        <v>0</v>
      </c>
      <c r="CE59" s="325">
        <v>0</v>
      </c>
      <c r="CF59" s="301">
        <v>0</v>
      </c>
      <c r="CG59" s="322">
        <v>0</v>
      </c>
      <c r="CH59" s="299"/>
      <c r="CI59" s="299"/>
      <c r="CJ59" s="299"/>
      <c r="CK59" s="299"/>
      <c r="CL59" s="299"/>
      <c r="CM59" s="299"/>
      <c r="CN59" s="299"/>
      <c r="CO59" s="299"/>
      <c r="CP59" s="299"/>
    </row>
    <row r="60" spans="2:94" x14ac:dyDescent="0.15">
      <c r="B60" s="321">
        <v>0.27250000000000002</v>
      </c>
      <c r="C60" s="355">
        <v>1.08</v>
      </c>
      <c r="D60" s="371">
        <v>1.2666666400000002</v>
      </c>
      <c r="E60" s="299"/>
      <c r="F60" s="299"/>
      <c r="G60" s="299"/>
      <c r="H60" s="299"/>
      <c r="I60" s="301">
        <v>4</v>
      </c>
      <c r="J60" s="299"/>
      <c r="K60" s="299"/>
      <c r="L60" s="322">
        <v>0</v>
      </c>
      <c r="M60" s="299"/>
      <c r="N60" s="299"/>
      <c r="O60" s="299"/>
      <c r="P60" s="299"/>
      <c r="Q60" s="299"/>
      <c r="R60" s="299"/>
      <c r="S60" s="299"/>
      <c r="T60" s="299"/>
      <c r="U60" s="299"/>
      <c r="V60" s="299"/>
      <c r="W60" s="299"/>
      <c r="X60" s="299"/>
      <c r="Y60" s="299"/>
      <c r="Z60" s="299"/>
      <c r="AA60" s="299">
        <v>1.2645686477397657</v>
      </c>
      <c r="AB60" s="299">
        <v>7.20686170212766</v>
      </c>
      <c r="AC60" s="299">
        <v>1.0959594947077971</v>
      </c>
      <c r="AD60" s="299">
        <v>11.927145390070923</v>
      </c>
      <c r="AE60" s="299" t="s">
        <v>443</v>
      </c>
      <c r="AF60" s="299">
        <v>-4.2152288257992193E-2</v>
      </c>
      <c r="AG60" s="299">
        <v>11.927145390070923</v>
      </c>
      <c r="AH60" s="299">
        <v>1.4331778007717346</v>
      </c>
      <c r="AI60" s="299">
        <v>-12.685762411347518</v>
      </c>
      <c r="AJ60" s="299"/>
      <c r="AK60" s="299"/>
      <c r="AL60" s="299">
        <v>0</v>
      </c>
      <c r="AM60" s="299">
        <v>1</v>
      </c>
      <c r="AN60" s="299">
        <v>0</v>
      </c>
      <c r="AO60" s="299">
        <v>1</v>
      </c>
      <c r="AP60" s="299">
        <v>0</v>
      </c>
      <c r="AQ60" s="299">
        <v>1</v>
      </c>
      <c r="AR60" s="299">
        <v>0</v>
      </c>
      <c r="AS60" s="299">
        <v>0</v>
      </c>
      <c r="AT60" s="299">
        <v>0</v>
      </c>
      <c r="AU60" s="299">
        <v>0</v>
      </c>
      <c r="AV60" s="325">
        <v>1</v>
      </c>
      <c r="AW60" s="325">
        <v>0</v>
      </c>
      <c r="AX60" s="299"/>
      <c r="AY60" s="325">
        <v>0</v>
      </c>
      <c r="AZ60" s="325">
        <v>0</v>
      </c>
      <c r="BA60" s="325">
        <v>1</v>
      </c>
      <c r="BB60" s="325">
        <v>0</v>
      </c>
      <c r="BC60" s="325">
        <v>0</v>
      </c>
      <c r="BD60" s="325">
        <v>0</v>
      </c>
      <c r="BE60" s="325">
        <v>1</v>
      </c>
      <c r="BF60" s="325">
        <v>0</v>
      </c>
      <c r="BG60" s="325">
        <v>1</v>
      </c>
      <c r="BH60" s="325">
        <v>0</v>
      </c>
      <c r="BI60" s="325">
        <v>0</v>
      </c>
      <c r="BJ60" s="325">
        <v>0</v>
      </c>
      <c r="BK60" s="325">
        <v>0</v>
      </c>
      <c r="BL60" s="325">
        <v>0</v>
      </c>
      <c r="BM60" s="325">
        <v>0</v>
      </c>
      <c r="BN60" s="325">
        <v>0</v>
      </c>
      <c r="BO60" s="325">
        <v>1</v>
      </c>
      <c r="BP60" s="325">
        <v>0</v>
      </c>
      <c r="BQ60" s="325">
        <v>0</v>
      </c>
      <c r="BR60" s="325">
        <v>0</v>
      </c>
      <c r="BS60" s="336">
        <v>1</v>
      </c>
      <c r="BT60" s="322">
        <v>0</v>
      </c>
      <c r="BU60" s="322"/>
      <c r="BV60" s="322">
        <v>0</v>
      </c>
      <c r="BW60" s="322">
        <v>0</v>
      </c>
      <c r="BX60" s="322">
        <v>1</v>
      </c>
      <c r="BY60" s="301">
        <v>0</v>
      </c>
      <c r="BZ60" s="325">
        <v>1</v>
      </c>
      <c r="CA60" s="325">
        <v>0</v>
      </c>
      <c r="CB60" s="325">
        <v>0</v>
      </c>
      <c r="CC60" s="325">
        <v>0</v>
      </c>
      <c r="CD60" s="325">
        <v>0</v>
      </c>
      <c r="CE60" s="325">
        <v>0</v>
      </c>
      <c r="CF60" s="301">
        <v>0</v>
      </c>
      <c r="CG60" s="322">
        <v>0</v>
      </c>
      <c r="CH60" s="299"/>
      <c r="CI60" s="299"/>
      <c r="CJ60" s="299"/>
      <c r="CK60" s="299"/>
      <c r="CL60" s="299"/>
      <c r="CM60" s="299"/>
      <c r="CN60" s="299"/>
      <c r="CO60" s="299"/>
      <c r="CP60" s="299"/>
    </row>
    <row r="61" spans="2:94" x14ac:dyDescent="0.15">
      <c r="B61" s="321">
        <v>0.27324074074074073</v>
      </c>
      <c r="C61" s="355">
        <v>1.04</v>
      </c>
      <c r="D61" s="371">
        <v>1.1333333200000002</v>
      </c>
      <c r="E61" s="299"/>
      <c r="F61" s="299"/>
      <c r="G61" s="299"/>
      <c r="H61" s="299"/>
      <c r="I61" s="301">
        <v>5</v>
      </c>
      <c r="J61" s="299"/>
      <c r="K61" s="299"/>
      <c r="L61" s="322">
        <v>0</v>
      </c>
      <c r="M61" s="299"/>
      <c r="N61" s="299"/>
      <c r="O61" s="299"/>
      <c r="P61" s="299"/>
      <c r="Q61" s="299"/>
      <c r="R61" s="299"/>
      <c r="S61" s="299"/>
      <c r="T61" s="299"/>
      <c r="U61" s="299"/>
      <c r="V61" s="299"/>
      <c r="W61" s="299"/>
      <c r="X61" s="299"/>
      <c r="Y61" s="299"/>
      <c r="Z61" s="299"/>
      <c r="AA61" s="299">
        <v>2.782051025027485</v>
      </c>
      <c r="AB61" s="299">
        <v>-10.409911347517731</v>
      </c>
      <c r="AC61" s="299">
        <v>2.6134418719955161</v>
      </c>
      <c r="AD61" s="299">
        <v>-12.770053191489362</v>
      </c>
      <c r="AE61" s="299" t="s">
        <v>443</v>
      </c>
      <c r="AF61" s="299">
        <v>1.6860915303196899</v>
      </c>
      <c r="AG61" s="299">
        <v>-12.812198581560285</v>
      </c>
      <c r="AH61" s="299">
        <v>-0.54797974735389854</v>
      </c>
      <c r="AI61" s="299">
        <v>12.053581560283689</v>
      </c>
      <c r="AJ61" s="299"/>
      <c r="AK61" s="299"/>
      <c r="AL61" s="299">
        <v>0</v>
      </c>
      <c r="AM61" s="299">
        <v>1</v>
      </c>
      <c r="AN61" s="299">
        <v>1</v>
      </c>
      <c r="AO61" s="299">
        <v>0</v>
      </c>
      <c r="AP61" s="299">
        <v>0</v>
      </c>
      <c r="AQ61" s="299">
        <v>0</v>
      </c>
      <c r="AR61" s="299">
        <v>1</v>
      </c>
      <c r="AS61" s="299">
        <v>0</v>
      </c>
      <c r="AT61" s="299">
        <v>0</v>
      </c>
      <c r="AU61" s="299">
        <v>0</v>
      </c>
      <c r="AV61" s="325">
        <v>0</v>
      </c>
      <c r="AW61" s="325">
        <v>1</v>
      </c>
      <c r="AX61" s="299"/>
      <c r="AY61" s="325">
        <v>0</v>
      </c>
      <c r="AZ61" s="325">
        <v>0</v>
      </c>
      <c r="BA61" s="325">
        <v>1</v>
      </c>
      <c r="BB61" s="325">
        <v>0</v>
      </c>
      <c r="BC61" s="325">
        <v>0</v>
      </c>
      <c r="BD61" s="325">
        <v>0</v>
      </c>
      <c r="BE61" s="325">
        <v>1</v>
      </c>
      <c r="BF61" s="325">
        <v>0</v>
      </c>
      <c r="BG61" s="325">
        <v>1</v>
      </c>
      <c r="BH61" s="325">
        <v>0</v>
      </c>
      <c r="BI61" s="325">
        <v>0</v>
      </c>
      <c r="BJ61" s="325">
        <v>0</v>
      </c>
      <c r="BK61" s="325">
        <v>0</v>
      </c>
      <c r="BL61" s="325">
        <v>0</v>
      </c>
      <c r="BM61" s="325">
        <v>0</v>
      </c>
      <c r="BN61" s="325">
        <v>0</v>
      </c>
      <c r="BO61" s="325">
        <v>0</v>
      </c>
      <c r="BP61" s="325">
        <v>1</v>
      </c>
      <c r="BQ61" s="325">
        <v>0</v>
      </c>
      <c r="BR61" s="325">
        <v>0</v>
      </c>
      <c r="BS61" s="336">
        <v>0</v>
      </c>
      <c r="BT61" s="322">
        <v>0</v>
      </c>
      <c r="BU61" s="322"/>
      <c r="BV61" s="322">
        <v>1</v>
      </c>
      <c r="BW61" s="322">
        <v>0</v>
      </c>
      <c r="BX61" s="322">
        <v>1</v>
      </c>
      <c r="BY61" s="301">
        <v>0</v>
      </c>
      <c r="BZ61" s="325">
        <v>1</v>
      </c>
      <c r="CA61" s="325">
        <v>0</v>
      </c>
      <c r="CB61" s="325">
        <v>0</v>
      </c>
      <c r="CC61" s="325">
        <v>0</v>
      </c>
      <c r="CD61" s="325">
        <v>0</v>
      </c>
      <c r="CE61" s="325">
        <v>0</v>
      </c>
      <c r="CF61" s="301">
        <v>0</v>
      </c>
      <c r="CG61" s="322">
        <v>0</v>
      </c>
      <c r="CH61" s="299"/>
      <c r="CI61" s="299"/>
      <c r="CJ61" s="299"/>
      <c r="CK61" s="299"/>
      <c r="CL61" s="299"/>
      <c r="CM61" s="299"/>
      <c r="CN61" s="299"/>
      <c r="CO61" s="299"/>
      <c r="CP61" s="299"/>
    </row>
    <row r="62" spans="2:94" x14ac:dyDescent="0.15">
      <c r="B62" s="321">
        <v>0.27450231481481485</v>
      </c>
      <c r="C62" s="355">
        <v>1.19</v>
      </c>
      <c r="D62" s="371">
        <v>1.6333332699999998</v>
      </c>
      <c r="E62" s="299"/>
      <c r="F62" s="299"/>
      <c r="G62" s="299"/>
      <c r="H62" s="299"/>
      <c r="I62" s="301">
        <v>6</v>
      </c>
      <c r="J62" s="299"/>
      <c r="K62" s="299"/>
      <c r="L62" s="322">
        <v>0</v>
      </c>
      <c r="M62" s="299"/>
      <c r="N62" s="299"/>
      <c r="O62" s="299"/>
      <c r="P62" s="299"/>
      <c r="Q62" s="299"/>
      <c r="R62" s="299"/>
      <c r="S62" s="299"/>
      <c r="T62" s="299"/>
      <c r="U62" s="299"/>
      <c r="V62" s="299"/>
      <c r="W62" s="299"/>
      <c r="X62" s="299"/>
      <c r="Y62" s="299"/>
      <c r="Z62" s="299"/>
      <c r="AA62" s="299">
        <v>-1.1802640712237815</v>
      </c>
      <c r="AB62" s="299">
        <v>9.9041666666666668</v>
      </c>
      <c r="AC62" s="299">
        <v>-1.6860915303196877</v>
      </c>
      <c r="AD62" s="299">
        <v>12.643617021276595</v>
      </c>
      <c r="AE62" s="299" t="s">
        <v>443</v>
      </c>
      <c r="AF62" s="299">
        <v>-3.1192693310914223</v>
      </c>
      <c r="AG62" s="299">
        <v>12.727907801418441</v>
      </c>
      <c r="AH62" s="299">
        <v>-3.1192693310914223</v>
      </c>
      <c r="AI62" s="299">
        <v>12.727907801418441</v>
      </c>
      <c r="AJ62" s="299"/>
      <c r="AK62" s="299"/>
      <c r="AL62" s="299">
        <v>0</v>
      </c>
      <c r="AM62" s="299">
        <v>1</v>
      </c>
      <c r="AN62" s="299">
        <v>0</v>
      </c>
      <c r="AO62" s="299">
        <v>1</v>
      </c>
      <c r="AP62" s="299">
        <v>0</v>
      </c>
      <c r="AQ62" s="299">
        <v>1</v>
      </c>
      <c r="AR62" s="299">
        <v>0</v>
      </c>
      <c r="AS62" s="299">
        <v>0</v>
      </c>
      <c r="AT62" s="299">
        <v>1</v>
      </c>
      <c r="AU62" s="299">
        <v>0</v>
      </c>
      <c r="AV62" s="325">
        <v>0</v>
      </c>
      <c r="AW62" s="325">
        <v>0</v>
      </c>
      <c r="AX62" s="299"/>
      <c r="AY62" s="325">
        <v>0</v>
      </c>
      <c r="AZ62" s="325">
        <v>0</v>
      </c>
      <c r="BA62" s="325">
        <v>1</v>
      </c>
      <c r="BB62" s="325">
        <v>0</v>
      </c>
      <c r="BC62" s="325">
        <v>0</v>
      </c>
      <c r="BD62" s="325">
        <v>0</v>
      </c>
      <c r="BE62" s="325">
        <v>1</v>
      </c>
      <c r="BF62" s="325">
        <v>0</v>
      </c>
      <c r="BG62" s="325">
        <v>1</v>
      </c>
      <c r="BH62" s="325">
        <v>0</v>
      </c>
      <c r="BI62" s="325">
        <v>0</v>
      </c>
      <c r="BJ62" s="325">
        <v>0</v>
      </c>
      <c r="BK62" s="325">
        <v>0</v>
      </c>
      <c r="BL62" s="325">
        <v>0</v>
      </c>
      <c r="BM62" s="325">
        <v>0</v>
      </c>
      <c r="BN62" s="325">
        <v>0</v>
      </c>
      <c r="BO62" s="325">
        <v>1</v>
      </c>
      <c r="BP62" s="325">
        <v>0</v>
      </c>
      <c r="BQ62" s="325">
        <v>0</v>
      </c>
      <c r="BR62" s="325">
        <v>0</v>
      </c>
      <c r="BS62" s="336">
        <v>1</v>
      </c>
      <c r="BT62" s="322">
        <v>0</v>
      </c>
      <c r="BU62" s="322"/>
      <c r="BV62" s="322">
        <v>0</v>
      </c>
      <c r="BW62" s="322">
        <v>0</v>
      </c>
      <c r="BX62" s="322">
        <v>1</v>
      </c>
      <c r="BY62" s="301">
        <v>0</v>
      </c>
      <c r="BZ62" s="325">
        <v>1</v>
      </c>
      <c r="CA62" s="325">
        <v>0</v>
      </c>
      <c r="CB62" s="325">
        <v>0</v>
      </c>
      <c r="CC62" s="325">
        <v>0</v>
      </c>
      <c r="CD62" s="325">
        <v>0</v>
      </c>
      <c r="CE62" s="325">
        <v>0</v>
      </c>
      <c r="CF62" s="301">
        <v>0</v>
      </c>
      <c r="CG62" s="322">
        <v>0</v>
      </c>
      <c r="CH62" s="299"/>
      <c r="CI62" s="299"/>
      <c r="CJ62" s="299"/>
      <c r="CK62" s="299"/>
      <c r="CL62" s="299"/>
      <c r="CM62" s="299"/>
      <c r="CN62" s="299"/>
      <c r="CO62" s="299"/>
      <c r="CP62" s="299"/>
    </row>
    <row r="63" spans="2:94" x14ac:dyDescent="0.15">
      <c r="B63" s="321">
        <v>0.27528935185185183</v>
      </c>
      <c r="C63" s="355">
        <v>1.08</v>
      </c>
      <c r="D63" s="371">
        <v>1.2666666400000002</v>
      </c>
      <c r="E63" s="299"/>
      <c r="F63" s="299"/>
      <c r="G63" s="299"/>
      <c r="H63" s="299"/>
      <c r="I63" s="301">
        <v>7</v>
      </c>
      <c r="J63" s="299"/>
      <c r="K63" s="299"/>
      <c r="L63" s="322">
        <v>0</v>
      </c>
      <c r="M63" s="299"/>
      <c r="N63" s="299"/>
      <c r="O63" s="299"/>
      <c r="P63" s="299"/>
      <c r="Q63" s="299"/>
      <c r="R63" s="299"/>
      <c r="S63" s="299"/>
      <c r="T63" s="299"/>
      <c r="U63" s="299"/>
      <c r="V63" s="299"/>
      <c r="W63" s="299"/>
      <c r="X63" s="299"/>
      <c r="Y63" s="299"/>
      <c r="Z63" s="299"/>
      <c r="AA63" s="299">
        <v>3.2457261958653989</v>
      </c>
      <c r="AB63" s="299">
        <v>-6.4482446808510643</v>
      </c>
      <c r="AC63" s="299">
        <v>4.7210562848951261</v>
      </c>
      <c r="AD63" s="299">
        <v>-12.685762411347518</v>
      </c>
      <c r="AE63" s="299" t="s">
        <v>445</v>
      </c>
      <c r="AF63" s="299">
        <v>4.0466196727672505</v>
      </c>
      <c r="AG63" s="299">
        <v>-12.685762411347518</v>
      </c>
      <c r="AH63" s="299">
        <v>-1.6439392420616956</v>
      </c>
      <c r="AI63" s="299">
        <v>12.09572695035461</v>
      </c>
      <c r="AJ63" s="299"/>
      <c r="AK63" s="299"/>
      <c r="AL63" s="299">
        <v>0</v>
      </c>
      <c r="AM63" s="299">
        <v>1</v>
      </c>
      <c r="AN63" s="299">
        <v>1</v>
      </c>
      <c r="AO63" s="299">
        <v>0</v>
      </c>
      <c r="AP63" s="299">
        <v>0</v>
      </c>
      <c r="AQ63" s="299">
        <v>0</v>
      </c>
      <c r="AR63" s="299">
        <v>1</v>
      </c>
      <c r="AS63" s="299">
        <v>0</v>
      </c>
      <c r="AT63" s="299">
        <v>0</v>
      </c>
      <c r="AU63" s="299">
        <v>0</v>
      </c>
      <c r="AV63" s="325">
        <v>0</v>
      </c>
      <c r="AW63" s="325">
        <v>1</v>
      </c>
      <c r="AX63" s="299"/>
      <c r="AY63" s="325">
        <v>0</v>
      </c>
      <c r="AZ63" s="325">
        <v>1</v>
      </c>
      <c r="BA63" s="325">
        <v>0</v>
      </c>
      <c r="BB63" s="325">
        <v>0</v>
      </c>
      <c r="BC63" s="325">
        <v>0</v>
      </c>
      <c r="BD63" s="325">
        <v>0</v>
      </c>
      <c r="BE63" s="325">
        <v>1</v>
      </c>
      <c r="BF63" s="325">
        <v>0</v>
      </c>
      <c r="BG63" s="325">
        <v>1</v>
      </c>
      <c r="BH63" s="325">
        <v>0</v>
      </c>
      <c r="BI63" s="325">
        <v>0</v>
      </c>
      <c r="BJ63" s="325">
        <v>0</v>
      </c>
      <c r="BK63" s="325">
        <v>0</v>
      </c>
      <c r="BL63" s="325">
        <v>0</v>
      </c>
      <c r="BM63" s="325">
        <v>0</v>
      </c>
      <c r="BN63" s="325">
        <v>0</v>
      </c>
      <c r="BO63" s="325">
        <v>0</v>
      </c>
      <c r="BP63" s="325">
        <v>1</v>
      </c>
      <c r="BQ63" s="325">
        <v>0</v>
      </c>
      <c r="BR63" s="325">
        <v>0</v>
      </c>
      <c r="BS63" s="336">
        <v>1</v>
      </c>
      <c r="BT63" s="322">
        <v>0</v>
      </c>
      <c r="BU63" s="322"/>
      <c r="BV63" s="322">
        <v>0</v>
      </c>
      <c r="BW63" s="322">
        <v>0</v>
      </c>
      <c r="BX63" s="322">
        <v>1</v>
      </c>
      <c r="BY63" s="301">
        <v>0</v>
      </c>
      <c r="BZ63" s="325">
        <v>1</v>
      </c>
      <c r="CA63" s="325">
        <v>0</v>
      </c>
      <c r="CB63" s="325">
        <v>0</v>
      </c>
      <c r="CC63" s="325">
        <v>0</v>
      </c>
      <c r="CD63" s="325">
        <v>0</v>
      </c>
      <c r="CE63" s="325">
        <v>0</v>
      </c>
      <c r="CF63" s="301">
        <v>0</v>
      </c>
      <c r="CG63" s="322">
        <v>0</v>
      </c>
      <c r="CH63" s="299"/>
      <c r="CI63" s="299"/>
      <c r="CJ63" s="299"/>
      <c r="CK63" s="299"/>
      <c r="CL63" s="299"/>
      <c r="CM63" s="299"/>
      <c r="CN63" s="299"/>
      <c r="CO63" s="299"/>
      <c r="CP63" s="299"/>
    </row>
    <row r="64" spans="2:94" x14ac:dyDescent="0.15">
      <c r="B64" s="321">
        <v>0.27655092592592595</v>
      </c>
      <c r="C64" s="355">
        <v>1.19</v>
      </c>
      <c r="D64" s="371">
        <v>1.6333332699999998</v>
      </c>
      <c r="E64" s="299"/>
      <c r="F64" s="299"/>
      <c r="G64" s="299"/>
      <c r="H64" s="299"/>
      <c r="I64" s="301">
        <v>8</v>
      </c>
      <c r="J64" s="299"/>
      <c r="K64" s="299"/>
      <c r="L64" s="322">
        <v>0</v>
      </c>
      <c r="M64" s="299"/>
      <c r="N64" s="299"/>
      <c r="O64" s="299"/>
      <c r="P64" s="299"/>
      <c r="Q64" s="299"/>
      <c r="R64" s="299"/>
      <c r="S64" s="299"/>
      <c r="T64" s="299"/>
      <c r="U64" s="299"/>
      <c r="V64" s="299"/>
      <c r="W64" s="299"/>
      <c r="X64" s="299"/>
      <c r="Y64" s="299"/>
      <c r="Z64" s="299"/>
      <c r="AA64" s="299">
        <v>-3.2878784841233912</v>
      </c>
      <c r="AB64" s="299">
        <v>11.168528368794327</v>
      </c>
      <c r="AC64" s="299">
        <v>-4.5524471318631567</v>
      </c>
      <c r="AD64" s="299">
        <v>12.980780141843972</v>
      </c>
      <c r="AE64" s="299" t="s">
        <v>443</v>
      </c>
      <c r="AF64" s="299">
        <v>-3.9623150962512663</v>
      </c>
      <c r="AG64" s="299">
        <v>12.854343971631206</v>
      </c>
      <c r="AH64" s="299">
        <v>2.2340712776735865</v>
      </c>
      <c r="AI64" s="299">
        <v>-12.727907801418441</v>
      </c>
      <c r="AJ64" s="299"/>
      <c r="AK64" s="299"/>
      <c r="AL64" s="299">
        <v>0</v>
      </c>
      <c r="AM64" s="299">
        <v>1</v>
      </c>
      <c r="AN64" s="299">
        <v>0</v>
      </c>
      <c r="AO64" s="299">
        <v>1</v>
      </c>
      <c r="AP64" s="299">
        <v>0</v>
      </c>
      <c r="AQ64" s="299">
        <v>0</v>
      </c>
      <c r="AR64" s="299">
        <v>1</v>
      </c>
      <c r="AS64" s="299">
        <v>0</v>
      </c>
      <c r="AT64" s="299">
        <v>0</v>
      </c>
      <c r="AU64" s="299">
        <v>0</v>
      </c>
      <c r="AV64" s="325">
        <v>0</v>
      </c>
      <c r="AW64" s="325">
        <v>1</v>
      </c>
      <c r="AX64" s="299"/>
      <c r="AY64" s="325">
        <v>0</v>
      </c>
      <c r="AZ64" s="325">
        <v>1</v>
      </c>
      <c r="BA64" s="325">
        <v>0</v>
      </c>
      <c r="BB64" s="325">
        <v>0</v>
      </c>
      <c r="BC64" s="325">
        <v>0</v>
      </c>
      <c r="BD64" s="325">
        <v>0</v>
      </c>
      <c r="BE64" s="325">
        <v>1</v>
      </c>
      <c r="BF64" s="325">
        <v>0</v>
      </c>
      <c r="BG64" s="325">
        <v>1</v>
      </c>
      <c r="BH64" s="325">
        <v>0</v>
      </c>
      <c r="BI64" s="325">
        <v>0</v>
      </c>
      <c r="BJ64" s="325">
        <v>0</v>
      </c>
      <c r="BK64" s="325">
        <v>0</v>
      </c>
      <c r="BL64" s="325">
        <v>0</v>
      </c>
      <c r="BM64" s="325">
        <v>0</v>
      </c>
      <c r="BN64" s="325">
        <v>0</v>
      </c>
      <c r="BO64" s="325">
        <v>1</v>
      </c>
      <c r="BP64" s="325">
        <v>0</v>
      </c>
      <c r="BQ64" s="325">
        <v>0</v>
      </c>
      <c r="BR64" s="325">
        <v>0</v>
      </c>
      <c r="BS64" s="336">
        <v>1</v>
      </c>
      <c r="BT64" s="322">
        <v>0</v>
      </c>
      <c r="BU64" s="322"/>
      <c r="BV64" s="322">
        <v>0</v>
      </c>
      <c r="BW64" s="322">
        <v>0</v>
      </c>
      <c r="BX64" s="322">
        <v>1</v>
      </c>
      <c r="BY64" s="301">
        <v>0</v>
      </c>
      <c r="BZ64" s="325">
        <v>0</v>
      </c>
      <c r="CA64" s="325">
        <v>0</v>
      </c>
      <c r="CB64" s="325">
        <v>0</v>
      </c>
      <c r="CC64" s="325">
        <v>0</v>
      </c>
      <c r="CD64" s="325">
        <v>1</v>
      </c>
      <c r="CE64" s="325">
        <v>0</v>
      </c>
      <c r="CF64" s="301">
        <v>0</v>
      </c>
      <c r="CG64" s="322">
        <v>1</v>
      </c>
      <c r="CH64" s="299"/>
      <c r="CI64" s="299"/>
      <c r="CJ64" s="299"/>
      <c r="CK64" s="299"/>
      <c r="CL64" s="299"/>
      <c r="CM64" s="299"/>
      <c r="CN64" s="299"/>
      <c r="CO64" s="299"/>
      <c r="CP64" s="299" t="s">
        <v>543</v>
      </c>
    </row>
    <row r="65" spans="2:94" x14ac:dyDescent="0.15">
      <c r="B65" s="301"/>
      <c r="C65" s="299"/>
      <c r="D65" s="371"/>
      <c r="E65" s="299"/>
      <c r="F65" s="299"/>
      <c r="G65" s="299"/>
      <c r="H65" s="299"/>
      <c r="I65" s="299"/>
      <c r="J65" s="299"/>
      <c r="K65" s="299"/>
      <c r="L65" s="299"/>
      <c r="M65" s="299"/>
      <c r="N65" s="299"/>
      <c r="O65" s="299"/>
      <c r="P65" s="299"/>
      <c r="Q65" s="299"/>
      <c r="R65" s="299"/>
      <c r="S65" s="299"/>
      <c r="T65" s="299"/>
      <c r="U65" s="299"/>
      <c r="V65" s="299"/>
      <c r="W65" s="299"/>
      <c r="X65" s="299"/>
      <c r="Y65" s="299"/>
      <c r="Z65" s="299"/>
      <c r="AA65" s="299">
        <v>5.3533406087650084</v>
      </c>
      <c r="AB65" s="299">
        <v>-13.36008865248227</v>
      </c>
      <c r="AC65" s="299"/>
      <c r="AD65" s="299"/>
      <c r="AE65" s="299"/>
      <c r="AF65" s="299"/>
      <c r="AG65" s="299"/>
      <c r="AH65" s="299"/>
      <c r="AI65" s="299"/>
      <c r="AJ65" s="299"/>
      <c r="AK65" s="299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99"/>
      <c r="AW65" s="299"/>
      <c r="AX65" s="299"/>
      <c r="AY65" s="299"/>
      <c r="AZ65" s="299"/>
      <c r="BA65" s="299"/>
      <c r="BB65" s="299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299"/>
      <c r="BS65" s="299"/>
      <c r="BT65" s="299"/>
      <c r="BU65" s="299"/>
      <c r="BV65" s="299"/>
      <c r="BW65" s="299"/>
      <c r="BX65" s="299"/>
      <c r="BY65" s="299"/>
      <c r="BZ65" s="299"/>
      <c r="CA65" s="299"/>
      <c r="CB65" s="299"/>
      <c r="CC65" s="299"/>
      <c r="CD65" s="299"/>
      <c r="CE65" s="299"/>
      <c r="CF65" s="299"/>
      <c r="CG65" s="299"/>
      <c r="CH65" s="299"/>
      <c r="CI65" s="299"/>
      <c r="CJ65" s="299"/>
      <c r="CK65" s="299"/>
      <c r="CL65" s="299"/>
      <c r="CM65" s="299"/>
      <c r="CN65" s="299"/>
      <c r="CO65" s="299"/>
      <c r="CP65" s="299"/>
    </row>
    <row r="66" spans="2:94" x14ac:dyDescent="0.15">
      <c r="B66" s="321">
        <v>0.29333333333333333</v>
      </c>
      <c r="C66" s="299"/>
      <c r="D66" s="371"/>
      <c r="E66" s="299"/>
      <c r="F66" s="299"/>
      <c r="G66" s="299" t="s">
        <v>358</v>
      </c>
      <c r="H66" s="299">
        <v>14</v>
      </c>
      <c r="I66" s="301">
        <v>1</v>
      </c>
      <c r="J66" s="299">
        <v>0</v>
      </c>
      <c r="K66" s="301">
        <v>1</v>
      </c>
      <c r="L66" s="322">
        <v>1</v>
      </c>
      <c r="M66" s="322">
        <v>1</v>
      </c>
      <c r="N66" s="322">
        <v>0</v>
      </c>
      <c r="O66" s="299"/>
      <c r="P66" s="299">
        <v>1</v>
      </c>
      <c r="Q66" s="299">
        <v>0</v>
      </c>
      <c r="R66" s="299">
        <v>0</v>
      </c>
      <c r="S66" s="299">
        <v>0</v>
      </c>
      <c r="T66" s="299">
        <v>0</v>
      </c>
      <c r="U66" s="299">
        <v>1</v>
      </c>
      <c r="V66" s="299">
        <v>0</v>
      </c>
      <c r="W66" s="299">
        <v>0</v>
      </c>
      <c r="X66" s="299">
        <v>1</v>
      </c>
      <c r="Y66" s="299">
        <v>0</v>
      </c>
      <c r="Z66" s="301">
        <v>0</v>
      </c>
      <c r="AA66" s="329">
        <v>-0.59013203561189076</v>
      </c>
      <c r="AB66" s="329">
        <v>0</v>
      </c>
      <c r="AC66" s="299"/>
      <c r="AD66" s="299"/>
      <c r="AE66" s="299"/>
      <c r="AF66" s="299"/>
      <c r="AG66" s="299"/>
      <c r="AH66" s="299"/>
      <c r="AI66" s="299"/>
      <c r="AJ66" s="299"/>
      <c r="AK66" s="299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299"/>
      <c r="AW66" s="299"/>
      <c r="AX66" s="299"/>
      <c r="AY66" s="299"/>
      <c r="AZ66" s="299"/>
      <c r="BA66" s="299"/>
      <c r="BB66" s="299"/>
      <c r="BC66" s="299"/>
      <c r="BD66" s="299"/>
      <c r="BE66" s="299"/>
      <c r="BF66" s="299"/>
      <c r="BG66" s="299"/>
      <c r="BH66" s="299"/>
      <c r="BI66" s="299"/>
      <c r="BJ66" s="299"/>
      <c r="BK66" s="299"/>
      <c r="BL66" s="299"/>
      <c r="BM66" s="299"/>
      <c r="BN66" s="299"/>
      <c r="BO66" s="299"/>
      <c r="BP66" s="299"/>
      <c r="BQ66" s="299"/>
      <c r="BR66" s="299"/>
      <c r="BS66" s="299"/>
      <c r="BT66" s="299"/>
      <c r="BU66" s="299"/>
      <c r="BV66" s="299"/>
      <c r="BW66" s="299"/>
      <c r="BX66" s="299"/>
      <c r="BY66" s="299"/>
      <c r="BZ66" s="299"/>
      <c r="CA66" s="299"/>
      <c r="CB66" s="299"/>
      <c r="CC66" s="299"/>
      <c r="CD66" s="299"/>
      <c r="CE66" s="299"/>
      <c r="CF66" s="299"/>
      <c r="CG66" s="299"/>
      <c r="CH66" s="299"/>
      <c r="CI66" s="299"/>
      <c r="CJ66" s="299"/>
      <c r="CK66" s="299"/>
      <c r="CL66" s="299"/>
      <c r="CM66" s="299"/>
      <c r="CN66" s="299"/>
      <c r="CO66" s="299"/>
      <c r="CP66" s="299" t="s">
        <v>512</v>
      </c>
    </row>
    <row r="67" spans="2:94" x14ac:dyDescent="0.15">
      <c r="B67" s="321">
        <v>0.29875000000000002</v>
      </c>
      <c r="C67" s="299"/>
      <c r="D67" s="371"/>
      <c r="E67" s="299"/>
      <c r="F67" s="299"/>
      <c r="G67" s="299"/>
      <c r="H67" s="299"/>
      <c r="I67" s="301">
        <v>1</v>
      </c>
      <c r="J67" s="299">
        <v>0</v>
      </c>
      <c r="K67" s="301">
        <v>1</v>
      </c>
      <c r="L67" s="322">
        <v>1</v>
      </c>
      <c r="M67" s="322">
        <v>0</v>
      </c>
      <c r="N67" s="322">
        <v>1</v>
      </c>
      <c r="O67" s="299"/>
      <c r="P67" s="299">
        <v>0</v>
      </c>
      <c r="Q67" s="299">
        <v>0</v>
      </c>
      <c r="R67" s="299">
        <v>1</v>
      </c>
      <c r="S67" s="299">
        <v>1</v>
      </c>
      <c r="T67" s="299">
        <v>0</v>
      </c>
      <c r="U67" s="299">
        <v>0</v>
      </c>
      <c r="V67" s="299">
        <v>0</v>
      </c>
      <c r="W67" s="299">
        <v>0</v>
      </c>
      <c r="X67" s="299">
        <v>0</v>
      </c>
      <c r="Y67" s="299">
        <v>0</v>
      </c>
      <c r="Z67" s="301">
        <v>1</v>
      </c>
      <c r="AA67" s="299"/>
      <c r="AB67" s="299"/>
      <c r="AC67" s="299">
        <v>1.0959594947077971</v>
      </c>
      <c r="AD67" s="299">
        <v>-12.011436170212766</v>
      </c>
      <c r="AE67" s="299" t="s">
        <v>442</v>
      </c>
      <c r="AF67" s="299">
        <v>1.0959594947077971</v>
      </c>
      <c r="AG67" s="299">
        <v>-12.011436170212766</v>
      </c>
      <c r="AH67" s="299">
        <v>-3.6672490784453209</v>
      </c>
      <c r="AI67" s="299">
        <v>12.09572695035461</v>
      </c>
      <c r="AJ67" s="299"/>
      <c r="AK67" s="299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299"/>
      <c r="AW67" s="299"/>
      <c r="AX67" s="299"/>
      <c r="AY67" s="299"/>
      <c r="AZ67" s="299"/>
      <c r="BA67" s="299"/>
      <c r="BB67" s="299"/>
      <c r="BC67" s="299"/>
      <c r="BD67" s="299"/>
      <c r="BE67" s="299"/>
      <c r="BF67" s="299"/>
      <c r="BG67" s="299"/>
      <c r="BH67" s="299"/>
      <c r="BI67" s="299"/>
      <c r="BJ67" s="299"/>
      <c r="BK67" s="299"/>
      <c r="BL67" s="299"/>
      <c r="BM67" s="299"/>
      <c r="BN67" s="299"/>
      <c r="BO67" s="299"/>
      <c r="BP67" s="299"/>
      <c r="BQ67" s="299"/>
      <c r="BR67" s="299"/>
      <c r="BS67" s="299"/>
      <c r="BT67" s="299"/>
      <c r="BU67" s="299"/>
      <c r="BV67" s="299"/>
      <c r="BW67" s="299"/>
      <c r="BX67" s="299"/>
      <c r="BY67" s="299"/>
      <c r="BZ67" s="299"/>
      <c r="CA67" s="299"/>
      <c r="CB67" s="299"/>
      <c r="CC67" s="299"/>
      <c r="CD67" s="299"/>
      <c r="CE67" s="299"/>
      <c r="CF67" s="299"/>
      <c r="CG67" s="299"/>
      <c r="CH67" s="299"/>
      <c r="CI67" s="299"/>
      <c r="CJ67" s="299"/>
      <c r="CK67" s="299"/>
      <c r="CL67" s="299"/>
      <c r="CM67" s="299"/>
      <c r="CN67" s="299"/>
      <c r="CO67" s="299"/>
      <c r="CP67" s="299"/>
    </row>
    <row r="68" spans="2:94" x14ac:dyDescent="0.15">
      <c r="B68" s="321">
        <v>0.29939814814814814</v>
      </c>
      <c r="C68" s="355">
        <v>0.26</v>
      </c>
      <c r="D68" s="371">
        <v>0.86665800000000004</v>
      </c>
      <c r="E68" s="299"/>
      <c r="F68" s="299"/>
      <c r="G68" s="299"/>
      <c r="H68" s="299"/>
      <c r="I68" s="301">
        <v>2</v>
      </c>
      <c r="J68" s="299"/>
      <c r="K68" s="299"/>
      <c r="L68" s="322">
        <v>0</v>
      </c>
      <c r="M68" s="299"/>
      <c r="N68" s="299"/>
      <c r="O68" s="299"/>
      <c r="P68" s="299"/>
      <c r="Q68" s="299"/>
      <c r="R68" s="299"/>
      <c r="S68" s="299"/>
      <c r="T68" s="299"/>
      <c r="U68" s="299"/>
      <c r="V68" s="299"/>
      <c r="W68" s="299"/>
      <c r="X68" s="299"/>
      <c r="Y68" s="299"/>
      <c r="Z68" s="299"/>
      <c r="AA68" s="299">
        <v>-2.6134418719955161</v>
      </c>
      <c r="AB68" s="299">
        <v>5.2260283687943261</v>
      </c>
      <c r="AC68" s="299">
        <v>-4.3838379788311883</v>
      </c>
      <c r="AD68" s="299">
        <v>11.885</v>
      </c>
      <c r="AE68" s="299" t="s">
        <v>443</v>
      </c>
      <c r="AF68" s="299">
        <v>-3.5407922136713443</v>
      </c>
      <c r="AG68" s="299">
        <v>11.885</v>
      </c>
      <c r="AH68" s="299">
        <v>1.5174823772877191</v>
      </c>
      <c r="AI68" s="299">
        <v>-11.885</v>
      </c>
      <c r="AJ68" s="299"/>
      <c r="AK68" s="299"/>
      <c r="AL68" s="299">
        <v>1</v>
      </c>
      <c r="AM68" s="299">
        <v>0</v>
      </c>
      <c r="AN68" s="299">
        <v>1</v>
      </c>
      <c r="AO68" s="299">
        <v>0</v>
      </c>
      <c r="AP68" s="299">
        <v>0</v>
      </c>
      <c r="AQ68" s="299">
        <v>0</v>
      </c>
      <c r="AR68" s="299">
        <v>1</v>
      </c>
      <c r="AS68" s="299">
        <v>0</v>
      </c>
      <c r="AT68" s="299">
        <v>1</v>
      </c>
      <c r="AU68" s="299">
        <v>0</v>
      </c>
      <c r="AV68" s="325">
        <v>0</v>
      </c>
      <c r="AW68" s="325">
        <v>0</v>
      </c>
      <c r="AX68" s="299"/>
      <c r="AY68" s="325">
        <v>0</v>
      </c>
      <c r="AZ68" s="325">
        <v>0</v>
      </c>
      <c r="BA68" s="325">
        <v>0</v>
      </c>
      <c r="BB68" s="325">
        <v>1</v>
      </c>
      <c r="BC68" s="325">
        <v>0</v>
      </c>
      <c r="BD68" s="325">
        <v>0</v>
      </c>
      <c r="BE68" s="325">
        <v>1</v>
      </c>
      <c r="BF68" s="325">
        <v>0</v>
      </c>
      <c r="BG68" s="325">
        <v>1</v>
      </c>
      <c r="BH68" s="325">
        <v>0</v>
      </c>
      <c r="BI68" s="325">
        <v>0</v>
      </c>
      <c r="BJ68" s="325">
        <v>0</v>
      </c>
      <c r="BK68" s="325">
        <v>0</v>
      </c>
      <c r="BL68" s="325">
        <v>0</v>
      </c>
      <c r="BM68" s="325">
        <v>0</v>
      </c>
      <c r="BN68" s="325">
        <v>0</v>
      </c>
      <c r="BO68" s="325">
        <v>1</v>
      </c>
      <c r="BP68" s="325">
        <v>0</v>
      </c>
      <c r="BQ68" s="325">
        <v>0</v>
      </c>
      <c r="BR68" s="325">
        <v>0</v>
      </c>
      <c r="BS68" s="336">
        <v>1</v>
      </c>
      <c r="BT68" s="322">
        <v>0</v>
      </c>
      <c r="BU68" s="322"/>
      <c r="BV68" s="322">
        <v>0</v>
      </c>
      <c r="BW68" s="322">
        <v>0</v>
      </c>
      <c r="BX68" s="322">
        <v>1</v>
      </c>
      <c r="BY68" s="301">
        <v>0</v>
      </c>
      <c r="BZ68" s="325">
        <v>1</v>
      </c>
      <c r="CA68" s="325">
        <v>0</v>
      </c>
      <c r="CB68" s="325">
        <v>0</v>
      </c>
      <c r="CC68" s="325">
        <v>0</v>
      </c>
      <c r="CD68" s="325">
        <v>0</v>
      </c>
      <c r="CE68" s="325">
        <v>0</v>
      </c>
      <c r="CF68" s="301">
        <v>0</v>
      </c>
      <c r="CG68" s="322">
        <v>0</v>
      </c>
      <c r="CH68" s="299"/>
      <c r="CI68" s="299"/>
      <c r="CJ68" s="299"/>
      <c r="CK68" s="299"/>
      <c r="CL68" s="299"/>
      <c r="CM68" s="299"/>
      <c r="CN68" s="299"/>
      <c r="CO68" s="299"/>
      <c r="CP68" s="299"/>
    </row>
    <row r="69" spans="2:94" x14ac:dyDescent="0.15">
      <c r="B69" s="321">
        <v>0.30019675925925926</v>
      </c>
      <c r="C69" s="355">
        <v>1.0900000000000001</v>
      </c>
      <c r="D69" s="371">
        <v>1.2999999700000002</v>
      </c>
      <c r="E69" s="299"/>
      <c r="F69" s="299"/>
      <c r="G69" s="299"/>
      <c r="H69" s="299"/>
      <c r="I69" s="301">
        <v>3</v>
      </c>
      <c r="J69" s="299"/>
      <c r="K69" s="299"/>
      <c r="L69" s="322">
        <v>0</v>
      </c>
      <c r="M69" s="299"/>
      <c r="N69" s="299"/>
      <c r="O69" s="299"/>
      <c r="P69" s="299"/>
      <c r="Q69" s="299"/>
      <c r="R69" s="299"/>
      <c r="S69" s="299"/>
      <c r="T69" s="299"/>
      <c r="U69" s="299"/>
      <c r="V69" s="299"/>
      <c r="W69" s="299"/>
      <c r="X69" s="299"/>
      <c r="Y69" s="299"/>
      <c r="Z69" s="299"/>
      <c r="AA69" s="299">
        <v>2.3605281424475599</v>
      </c>
      <c r="AB69" s="299">
        <v>-10.83136524822695</v>
      </c>
      <c r="AC69" s="299">
        <v>3.2878784841233912</v>
      </c>
      <c r="AD69" s="299">
        <v>-12.348599290780143</v>
      </c>
      <c r="AE69" s="299" t="s">
        <v>443</v>
      </c>
      <c r="AF69" s="299">
        <v>4.2573811140572113</v>
      </c>
      <c r="AG69" s="299">
        <v>-12.30645390070922</v>
      </c>
      <c r="AH69" s="299">
        <v>-2.2762235659315784</v>
      </c>
      <c r="AI69" s="299">
        <v>12.264308510638298</v>
      </c>
      <c r="AJ69" s="299"/>
      <c r="AK69" s="299"/>
      <c r="AL69" s="299">
        <v>0</v>
      </c>
      <c r="AM69" s="299">
        <v>1</v>
      </c>
      <c r="AN69" s="299">
        <v>1</v>
      </c>
      <c r="AO69" s="299">
        <v>0</v>
      </c>
      <c r="AP69" s="299">
        <v>0</v>
      </c>
      <c r="AQ69" s="299">
        <v>1</v>
      </c>
      <c r="AR69" s="299">
        <v>0</v>
      </c>
      <c r="AS69" s="299">
        <v>0</v>
      </c>
      <c r="AT69" s="329">
        <v>1</v>
      </c>
      <c r="AU69" s="299">
        <v>0</v>
      </c>
      <c r="AV69" s="325">
        <v>0</v>
      </c>
      <c r="AW69" s="325">
        <v>0</v>
      </c>
      <c r="AX69" s="299"/>
      <c r="AY69" s="325">
        <v>0</v>
      </c>
      <c r="AZ69" s="325">
        <v>0</v>
      </c>
      <c r="BA69" s="325">
        <v>1</v>
      </c>
      <c r="BB69" s="325">
        <v>0</v>
      </c>
      <c r="BC69" s="325">
        <v>0</v>
      </c>
      <c r="BD69" s="325">
        <v>1</v>
      </c>
      <c r="BE69" s="325">
        <v>0</v>
      </c>
      <c r="BF69" s="325">
        <v>0</v>
      </c>
      <c r="BG69" s="325">
        <v>1</v>
      </c>
      <c r="BH69" s="325">
        <v>0</v>
      </c>
      <c r="BI69" s="325">
        <v>0</v>
      </c>
      <c r="BJ69" s="325">
        <v>0</v>
      </c>
      <c r="BK69" s="325">
        <v>0</v>
      </c>
      <c r="BL69" s="325">
        <v>0</v>
      </c>
      <c r="BM69" s="325">
        <v>0</v>
      </c>
      <c r="BN69" s="325">
        <v>0</v>
      </c>
      <c r="BO69" s="325">
        <v>1</v>
      </c>
      <c r="BP69" s="325">
        <v>0</v>
      </c>
      <c r="BQ69" s="325">
        <v>0</v>
      </c>
      <c r="BR69" s="325">
        <v>0</v>
      </c>
      <c r="BS69" s="336">
        <v>1</v>
      </c>
      <c r="BT69" s="322">
        <v>0</v>
      </c>
      <c r="BU69" s="322"/>
      <c r="BV69" s="322">
        <v>0</v>
      </c>
      <c r="BW69" s="322">
        <v>0</v>
      </c>
      <c r="BX69" s="322">
        <v>0</v>
      </c>
      <c r="BY69" s="301">
        <v>1</v>
      </c>
      <c r="BZ69" s="325">
        <v>1</v>
      </c>
      <c r="CA69" s="325">
        <v>0</v>
      </c>
      <c r="CB69" s="325">
        <v>0</v>
      </c>
      <c r="CC69" s="325">
        <v>0</v>
      </c>
      <c r="CD69" s="325">
        <v>0</v>
      </c>
      <c r="CE69" s="325">
        <v>0</v>
      </c>
      <c r="CF69" s="301">
        <v>0</v>
      </c>
      <c r="CG69" s="322">
        <v>0</v>
      </c>
      <c r="CH69" s="299"/>
      <c r="CI69" s="299"/>
      <c r="CJ69" s="299"/>
      <c r="CK69" s="299"/>
      <c r="CL69" s="299"/>
      <c r="CM69" s="299"/>
      <c r="CN69" s="299"/>
      <c r="CO69" s="299"/>
      <c r="CP69" s="299"/>
    </row>
    <row r="70" spans="2:94" x14ac:dyDescent="0.15">
      <c r="B70" s="321">
        <v>0.30092592592592593</v>
      </c>
      <c r="C70" s="355">
        <v>1.03</v>
      </c>
      <c r="D70" s="371">
        <v>1.0999999900000001</v>
      </c>
      <c r="E70" s="299"/>
      <c r="F70" s="299"/>
      <c r="G70" s="299"/>
      <c r="H70" s="299"/>
      <c r="I70" s="301">
        <v>4</v>
      </c>
      <c r="J70" s="299"/>
      <c r="K70" s="299"/>
      <c r="L70" s="322">
        <v>0</v>
      </c>
      <c r="M70" s="299"/>
      <c r="N70" s="299"/>
      <c r="O70" s="299"/>
      <c r="P70" s="299"/>
      <c r="Q70" s="299"/>
      <c r="R70" s="299"/>
      <c r="S70" s="299"/>
      <c r="T70" s="299"/>
      <c r="U70" s="299"/>
      <c r="V70" s="299"/>
      <c r="W70" s="299"/>
      <c r="X70" s="299"/>
      <c r="Y70" s="299"/>
      <c r="Z70" s="299"/>
      <c r="AA70" s="299">
        <v>0.50582745909590632</v>
      </c>
      <c r="AB70" s="299">
        <v>8.850531914893617</v>
      </c>
      <c r="AC70" s="299">
        <v>-0.29506601780594538</v>
      </c>
      <c r="AD70" s="299">
        <v>12.390744680851064</v>
      </c>
      <c r="AE70" s="299" t="s">
        <v>443</v>
      </c>
      <c r="AF70" s="299">
        <v>-1.053807206449805</v>
      </c>
      <c r="AG70" s="299">
        <v>12.559326241134752</v>
      </c>
      <c r="AH70" s="299">
        <v>3.920162807993274</v>
      </c>
      <c r="AI70" s="299">
        <v>-12.517180851063831</v>
      </c>
      <c r="AJ70" s="299"/>
      <c r="AK70" s="299"/>
      <c r="AL70" s="299">
        <v>0</v>
      </c>
      <c r="AM70" s="299">
        <v>1</v>
      </c>
      <c r="AN70" s="299">
        <v>0</v>
      </c>
      <c r="AO70" s="299">
        <v>1</v>
      </c>
      <c r="AP70" s="299">
        <v>0</v>
      </c>
      <c r="AQ70" s="299">
        <v>1</v>
      </c>
      <c r="AR70" s="299">
        <v>0</v>
      </c>
      <c r="AS70" s="299">
        <v>0</v>
      </c>
      <c r="AT70" s="299">
        <v>0</v>
      </c>
      <c r="AU70" s="299">
        <v>0</v>
      </c>
      <c r="AV70" s="325">
        <v>1</v>
      </c>
      <c r="AW70" s="325">
        <v>0</v>
      </c>
      <c r="AX70" s="299"/>
      <c r="AY70" s="325">
        <v>0</v>
      </c>
      <c r="AZ70" s="325">
        <v>0</v>
      </c>
      <c r="BA70" s="325">
        <v>1</v>
      </c>
      <c r="BB70" s="325">
        <v>0</v>
      </c>
      <c r="BC70" s="325">
        <v>0</v>
      </c>
      <c r="BD70" s="325">
        <v>0</v>
      </c>
      <c r="BE70" s="325">
        <v>1</v>
      </c>
      <c r="BF70" s="325">
        <v>0</v>
      </c>
      <c r="BG70" s="325">
        <v>1</v>
      </c>
      <c r="BH70" s="325">
        <v>0</v>
      </c>
      <c r="BI70" s="325">
        <v>0</v>
      </c>
      <c r="BJ70" s="325">
        <v>0</v>
      </c>
      <c r="BK70" s="325">
        <v>0</v>
      </c>
      <c r="BL70" s="325">
        <v>0</v>
      </c>
      <c r="BM70" s="325">
        <v>0</v>
      </c>
      <c r="BN70" s="325">
        <v>0</v>
      </c>
      <c r="BO70" s="325">
        <v>1</v>
      </c>
      <c r="BP70" s="325">
        <v>0</v>
      </c>
      <c r="BQ70" s="325">
        <v>0</v>
      </c>
      <c r="BR70" s="325">
        <v>0</v>
      </c>
      <c r="BS70" s="336">
        <v>1</v>
      </c>
      <c r="BT70" s="322">
        <v>0</v>
      </c>
      <c r="BU70" s="322"/>
      <c r="BV70" s="322">
        <v>0</v>
      </c>
      <c r="BW70" s="322">
        <v>0</v>
      </c>
      <c r="BX70" s="322">
        <v>1</v>
      </c>
      <c r="BY70" s="301">
        <v>0</v>
      </c>
      <c r="BZ70" s="325">
        <v>1</v>
      </c>
      <c r="CA70" s="325">
        <v>0</v>
      </c>
      <c r="CB70" s="325">
        <v>0</v>
      </c>
      <c r="CC70" s="325">
        <v>0</v>
      </c>
      <c r="CD70" s="325">
        <v>0</v>
      </c>
      <c r="CE70" s="325">
        <v>0</v>
      </c>
      <c r="CF70" s="301">
        <v>0</v>
      </c>
      <c r="CG70" s="322">
        <v>0</v>
      </c>
      <c r="CH70" s="299"/>
      <c r="CI70" s="299"/>
      <c r="CJ70" s="299"/>
      <c r="CK70" s="299"/>
      <c r="CL70" s="299"/>
      <c r="CM70" s="299"/>
      <c r="CN70" s="299"/>
      <c r="CO70" s="299"/>
      <c r="CP70" s="299"/>
    </row>
    <row r="71" spans="2:94" x14ac:dyDescent="0.15">
      <c r="B71" s="321">
        <v>0.30168981481481483</v>
      </c>
      <c r="C71" s="355">
        <v>1.06</v>
      </c>
      <c r="D71" s="371">
        <v>1.1999999800000003</v>
      </c>
      <c r="E71" s="299"/>
      <c r="F71" s="299"/>
      <c r="G71" s="299"/>
      <c r="H71" s="299"/>
      <c r="I71" s="301">
        <v>5</v>
      </c>
      <c r="J71" s="299"/>
      <c r="K71" s="299"/>
      <c r="L71" s="322">
        <v>0</v>
      </c>
      <c r="M71" s="299"/>
      <c r="N71" s="299"/>
      <c r="O71" s="299"/>
      <c r="P71" s="299"/>
      <c r="Q71" s="299"/>
      <c r="R71" s="299"/>
      <c r="S71" s="299"/>
      <c r="T71" s="299"/>
      <c r="U71" s="299"/>
      <c r="V71" s="299"/>
      <c r="W71" s="299"/>
      <c r="X71" s="299"/>
      <c r="Y71" s="299"/>
      <c r="Z71" s="299"/>
      <c r="AA71" s="299">
        <v>-1.053807206449805</v>
      </c>
      <c r="AB71" s="299">
        <v>-6.532535460992908</v>
      </c>
      <c r="AC71" s="299">
        <v>-2.1497667011576018</v>
      </c>
      <c r="AD71" s="299">
        <v>-12.432890070921987</v>
      </c>
      <c r="AE71" s="299" t="s">
        <v>443</v>
      </c>
      <c r="AF71" s="299">
        <v>-1.3067209359977581</v>
      </c>
      <c r="AG71" s="299">
        <v>-12.601471631205674</v>
      </c>
      <c r="AH71" s="299">
        <v>-4.2152288257992193E-2</v>
      </c>
      <c r="AI71" s="299">
        <v>12.517180851063831</v>
      </c>
      <c r="AJ71" s="299"/>
      <c r="AK71" s="299"/>
      <c r="AL71" s="299">
        <v>0</v>
      </c>
      <c r="AM71" s="299">
        <v>1</v>
      </c>
      <c r="AN71" s="299">
        <v>1</v>
      </c>
      <c r="AO71" s="299">
        <v>0</v>
      </c>
      <c r="AP71" s="299">
        <v>0</v>
      </c>
      <c r="AQ71" s="299">
        <v>1</v>
      </c>
      <c r="AR71" s="299">
        <v>0</v>
      </c>
      <c r="AS71" s="299">
        <v>0</v>
      </c>
      <c r="AT71" s="332">
        <v>0</v>
      </c>
      <c r="AU71" s="299">
        <v>0</v>
      </c>
      <c r="AV71" s="325">
        <v>0</v>
      </c>
      <c r="AW71" s="330">
        <v>1</v>
      </c>
      <c r="AX71" s="330"/>
      <c r="AY71" s="325">
        <v>0</v>
      </c>
      <c r="AZ71" s="325">
        <v>1</v>
      </c>
      <c r="BA71" s="325">
        <v>0</v>
      </c>
      <c r="BB71" s="325">
        <v>0</v>
      </c>
      <c r="BC71" s="325">
        <v>0</v>
      </c>
      <c r="BD71" s="325">
        <v>0</v>
      </c>
      <c r="BE71" s="325">
        <v>1</v>
      </c>
      <c r="BF71" s="325">
        <v>0</v>
      </c>
      <c r="BG71" s="325">
        <v>1</v>
      </c>
      <c r="BH71" s="325">
        <v>0</v>
      </c>
      <c r="BI71" s="325">
        <v>0</v>
      </c>
      <c r="BJ71" s="325">
        <v>0</v>
      </c>
      <c r="BK71" s="325">
        <v>0</v>
      </c>
      <c r="BL71" s="325">
        <v>0</v>
      </c>
      <c r="BM71" s="325">
        <v>0</v>
      </c>
      <c r="BN71" s="325">
        <v>0</v>
      </c>
      <c r="BO71" s="325">
        <v>1</v>
      </c>
      <c r="BP71" s="325">
        <v>0</v>
      </c>
      <c r="BQ71" s="325">
        <v>0</v>
      </c>
      <c r="BR71" s="325">
        <v>0</v>
      </c>
      <c r="BS71" s="336">
        <v>0</v>
      </c>
      <c r="BT71" s="322">
        <v>1</v>
      </c>
      <c r="BU71" s="322"/>
      <c r="BV71" s="322">
        <v>0</v>
      </c>
      <c r="BW71" s="322">
        <v>0</v>
      </c>
      <c r="BX71" s="322">
        <v>1</v>
      </c>
      <c r="BY71" s="301">
        <v>0</v>
      </c>
      <c r="BZ71" s="325">
        <v>1</v>
      </c>
      <c r="CA71" s="325">
        <v>0</v>
      </c>
      <c r="CB71" s="325">
        <v>0</v>
      </c>
      <c r="CC71" s="325">
        <v>0</v>
      </c>
      <c r="CD71" s="325">
        <v>0</v>
      </c>
      <c r="CE71" s="325">
        <v>0</v>
      </c>
      <c r="CF71" s="301">
        <v>0</v>
      </c>
      <c r="CG71" s="322">
        <v>0</v>
      </c>
      <c r="CH71" s="299"/>
      <c r="CI71" s="299"/>
      <c r="CJ71" s="299"/>
      <c r="CK71" s="299"/>
      <c r="CL71" s="299"/>
      <c r="CM71" s="299"/>
      <c r="CN71" s="299"/>
      <c r="CO71" s="299"/>
      <c r="CP71" s="299"/>
    </row>
    <row r="72" spans="2:94" x14ac:dyDescent="0.15">
      <c r="B72" s="321">
        <v>0.30280092592592595</v>
      </c>
      <c r="C72" s="355">
        <v>1.04</v>
      </c>
      <c r="D72" s="371">
        <v>1.1333333200000002</v>
      </c>
      <c r="E72" s="299"/>
      <c r="F72" s="299"/>
      <c r="G72" s="299"/>
      <c r="H72" s="299"/>
      <c r="I72" s="301">
        <v>6</v>
      </c>
      <c r="J72" s="299"/>
      <c r="K72" s="299"/>
      <c r="L72" s="322">
        <v>0</v>
      </c>
      <c r="M72" s="299"/>
      <c r="N72" s="299"/>
      <c r="O72" s="299"/>
      <c r="P72" s="299"/>
      <c r="Q72" s="299"/>
      <c r="R72" s="299"/>
      <c r="S72" s="299"/>
      <c r="T72" s="299"/>
      <c r="U72" s="299"/>
      <c r="V72" s="299"/>
      <c r="W72" s="299"/>
      <c r="X72" s="299"/>
      <c r="Y72" s="299"/>
      <c r="Z72" s="299"/>
      <c r="AA72" s="299">
        <v>-2.7398987367694927</v>
      </c>
      <c r="AB72" s="299">
        <v>7.9233333333333338</v>
      </c>
      <c r="AC72" s="299">
        <v>-2.4869850072215396</v>
      </c>
      <c r="AD72" s="299">
        <v>12.601471631205674</v>
      </c>
      <c r="AE72" s="299" t="s">
        <v>443</v>
      </c>
      <c r="AF72" s="299">
        <v>-2.1919189894155942</v>
      </c>
      <c r="AG72" s="299">
        <v>12.643617021276595</v>
      </c>
      <c r="AH72" s="299">
        <v>-0.71658890038586731</v>
      </c>
      <c r="AI72" s="299">
        <v>-12.517180851063831</v>
      </c>
      <c r="AJ72" s="299"/>
      <c r="AK72" s="299"/>
      <c r="AL72" s="299">
        <v>0</v>
      </c>
      <c r="AM72" s="299">
        <v>1</v>
      </c>
      <c r="AN72" s="329">
        <v>1</v>
      </c>
      <c r="AO72" s="329">
        <v>1</v>
      </c>
      <c r="AP72" s="299">
        <v>0</v>
      </c>
      <c r="AQ72" s="299">
        <v>0</v>
      </c>
      <c r="AR72" s="299">
        <v>1</v>
      </c>
      <c r="AS72" s="299">
        <v>0</v>
      </c>
      <c r="AT72" s="332">
        <v>0</v>
      </c>
      <c r="AU72" s="332">
        <v>1</v>
      </c>
      <c r="AV72" s="333">
        <v>0</v>
      </c>
      <c r="AW72" s="333">
        <v>0</v>
      </c>
      <c r="AX72" s="333"/>
      <c r="AY72" s="333">
        <v>0</v>
      </c>
      <c r="AZ72" s="333">
        <v>0</v>
      </c>
      <c r="BA72" s="333">
        <v>1</v>
      </c>
      <c r="BB72" s="333">
        <v>0</v>
      </c>
      <c r="BC72" s="333">
        <v>0</v>
      </c>
      <c r="BD72" s="333">
        <v>0</v>
      </c>
      <c r="BE72" s="333">
        <v>1</v>
      </c>
      <c r="BF72" s="333">
        <v>0</v>
      </c>
      <c r="BG72" s="333">
        <v>1</v>
      </c>
      <c r="BH72" s="333">
        <v>0</v>
      </c>
      <c r="BI72" s="333">
        <v>0</v>
      </c>
      <c r="BJ72" s="333">
        <v>0</v>
      </c>
      <c r="BK72" s="333">
        <v>0</v>
      </c>
      <c r="BL72" s="333">
        <v>0</v>
      </c>
      <c r="BM72" s="333">
        <v>0</v>
      </c>
      <c r="BN72" s="333">
        <v>0</v>
      </c>
      <c r="BO72" s="333">
        <v>1</v>
      </c>
      <c r="BP72" s="333">
        <v>0</v>
      </c>
      <c r="BQ72" s="333">
        <v>0</v>
      </c>
      <c r="BR72" s="333">
        <v>0</v>
      </c>
      <c r="BS72" s="336">
        <v>1</v>
      </c>
      <c r="BT72" s="322">
        <v>0</v>
      </c>
      <c r="BU72" s="322"/>
      <c r="BV72" s="322">
        <v>0</v>
      </c>
      <c r="BW72" s="322">
        <v>0</v>
      </c>
      <c r="BX72" s="322">
        <v>1</v>
      </c>
      <c r="BY72" s="301">
        <v>0</v>
      </c>
      <c r="BZ72" s="333">
        <v>0</v>
      </c>
      <c r="CA72" s="333">
        <v>0</v>
      </c>
      <c r="CB72" s="333">
        <v>1</v>
      </c>
      <c r="CC72" s="333">
        <v>0</v>
      </c>
      <c r="CD72" s="333">
        <v>0</v>
      </c>
      <c r="CE72" s="333">
        <v>0</v>
      </c>
      <c r="CF72" s="301">
        <v>0</v>
      </c>
      <c r="CG72" s="322">
        <v>1</v>
      </c>
      <c r="CH72" s="299"/>
      <c r="CI72" s="299"/>
      <c r="CJ72" s="299"/>
      <c r="CK72" s="299"/>
      <c r="CL72" s="299"/>
      <c r="CM72" s="299"/>
      <c r="CN72" s="299"/>
      <c r="CO72" s="299"/>
      <c r="CP72" s="299"/>
    </row>
    <row r="73" spans="2:94" x14ac:dyDescent="0.15">
      <c r="B73" s="301"/>
      <c r="C73" s="299"/>
      <c r="D73" s="371"/>
      <c r="E73" s="299"/>
      <c r="F73" s="299"/>
      <c r="G73" s="299"/>
      <c r="H73" s="299"/>
      <c r="I73" s="299"/>
      <c r="J73" s="299"/>
      <c r="K73" s="299"/>
      <c r="L73" s="299"/>
      <c r="M73" s="299"/>
      <c r="N73" s="299"/>
      <c r="O73" s="299"/>
      <c r="P73" s="299"/>
      <c r="Q73" s="299"/>
      <c r="R73" s="299"/>
      <c r="S73" s="299"/>
      <c r="T73" s="299"/>
      <c r="U73" s="299"/>
      <c r="V73" s="299"/>
      <c r="W73" s="299"/>
      <c r="X73" s="299"/>
      <c r="Y73" s="299"/>
      <c r="Z73" s="299"/>
      <c r="AA73" s="299">
        <v>1.053807206449805</v>
      </c>
      <c r="AB73" s="299">
        <v>0</v>
      </c>
      <c r="AC73" s="299"/>
      <c r="AD73" s="299"/>
      <c r="AE73" s="299"/>
      <c r="AF73" s="299"/>
      <c r="AG73" s="299"/>
      <c r="AH73" s="299"/>
      <c r="AI73" s="299"/>
      <c r="AJ73" s="299"/>
      <c r="AK73" s="299"/>
      <c r="AL73" s="299"/>
      <c r="AM73" s="299"/>
      <c r="AN73" s="299"/>
      <c r="AO73" s="299"/>
      <c r="AP73" s="299"/>
      <c r="AQ73" s="299"/>
      <c r="AR73" s="299"/>
      <c r="AS73" s="299"/>
      <c r="AT73" s="299"/>
      <c r="AU73" s="299"/>
      <c r="AV73" s="299"/>
      <c r="AW73" s="299"/>
      <c r="AX73" s="299"/>
      <c r="AY73" s="299"/>
      <c r="AZ73" s="299"/>
      <c r="BA73" s="299"/>
      <c r="BB73" s="299"/>
      <c r="BC73" s="299"/>
      <c r="BD73" s="299"/>
      <c r="BE73" s="299"/>
      <c r="BF73" s="299"/>
      <c r="BG73" s="299"/>
      <c r="BH73" s="299"/>
      <c r="BI73" s="299"/>
      <c r="BJ73" s="299"/>
      <c r="BK73" s="299"/>
      <c r="BL73" s="299"/>
      <c r="BM73" s="299"/>
      <c r="BN73" s="299"/>
      <c r="BO73" s="299"/>
      <c r="BP73" s="299"/>
      <c r="BQ73" s="299"/>
      <c r="BR73" s="299"/>
      <c r="BS73" s="299"/>
      <c r="BT73" s="299"/>
      <c r="BU73" s="299"/>
      <c r="BV73" s="299"/>
      <c r="BW73" s="299"/>
      <c r="BX73" s="299"/>
      <c r="BY73" s="299"/>
      <c r="BZ73" s="299"/>
      <c r="CA73" s="299"/>
      <c r="CB73" s="299"/>
      <c r="CC73" s="299"/>
      <c r="CD73" s="299"/>
      <c r="CE73" s="299"/>
      <c r="CF73" s="299"/>
      <c r="CG73" s="299"/>
      <c r="CH73" s="299"/>
      <c r="CI73" s="299"/>
      <c r="CJ73" s="299"/>
      <c r="CK73" s="299"/>
      <c r="CL73" s="299"/>
      <c r="CM73" s="299"/>
      <c r="CN73" s="299"/>
      <c r="CO73" s="299"/>
      <c r="CP73" s="299"/>
    </row>
    <row r="74" spans="2:94" x14ac:dyDescent="0.15">
      <c r="B74" s="321">
        <v>0.31822916666666667</v>
      </c>
      <c r="C74" s="299"/>
      <c r="D74" s="371"/>
      <c r="E74" s="299"/>
      <c r="F74" s="299"/>
      <c r="G74" s="299" t="s">
        <v>350</v>
      </c>
      <c r="H74" s="299">
        <v>15</v>
      </c>
      <c r="I74" s="301">
        <v>1</v>
      </c>
      <c r="J74" s="299">
        <v>0</v>
      </c>
      <c r="K74" s="301">
        <v>1</v>
      </c>
      <c r="L74" s="322">
        <v>1</v>
      </c>
      <c r="M74" s="322">
        <v>1</v>
      </c>
      <c r="N74" s="322">
        <v>0</v>
      </c>
      <c r="O74" s="299"/>
      <c r="P74" s="299">
        <v>1</v>
      </c>
      <c r="Q74" s="299">
        <v>0</v>
      </c>
      <c r="R74" s="299">
        <v>0</v>
      </c>
      <c r="S74" s="299">
        <v>0</v>
      </c>
      <c r="T74" s="299">
        <v>1</v>
      </c>
      <c r="U74" s="299">
        <v>0</v>
      </c>
      <c r="V74" s="299">
        <v>0</v>
      </c>
      <c r="W74" s="299">
        <v>0</v>
      </c>
      <c r="X74" s="299">
        <v>1</v>
      </c>
      <c r="Y74" s="299">
        <v>0</v>
      </c>
      <c r="Z74" s="301">
        <v>0</v>
      </c>
      <c r="AA74" s="299"/>
      <c r="AB74" s="299"/>
      <c r="AC74" s="299">
        <v>-0.80089347690185175</v>
      </c>
      <c r="AD74" s="299">
        <v>-11.927145390070899</v>
      </c>
      <c r="AE74" s="299" t="s">
        <v>442</v>
      </c>
      <c r="AF74" s="299">
        <v>-0.80089347690185175</v>
      </c>
      <c r="AG74" s="299">
        <v>-11.927145390070899</v>
      </c>
      <c r="AH74" s="299">
        <v>3.7937059432192974</v>
      </c>
      <c r="AI74" s="299">
        <v>13.402234042553191</v>
      </c>
      <c r="AJ74" s="299"/>
      <c r="AK74" s="29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29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299"/>
      <c r="BV74" s="299"/>
      <c r="BW74" s="299"/>
      <c r="BX74" s="299"/>
      <c r="BY74" s="299"/>
      <c r="BZ74" s="299"/>
      <c r="CA74" s="299"/>
      <c r="CB74" s="299"/>
      <c r="CC74" s="299"/>
      <c r="CD74" s="299"/>
      <c r="CE74" s="299"/>
      <c r="CF74" s="299"/>
      <c r="CG74" s="299"/>
      <c r="CH74" s="299"/>
      <c r="CI74" s="299"/>
      <c r="CJ74" s="299"/>
      <c r="CK74" s="299"/>
      <c r="CL74" s="299"/>
      <c r="CM74" s="299"/>
      <c r="CN74" s="299"/>
      <c r="CO74" s="299"/>
      <c r="CP74" s="299"/>
    </row>
    <row r="75" spans="2:94" x14ac:dyDescent="0.15">
      <c r="B75" s="301"/>
      <c r="C75" s="299"/>
      <c r="D75" s="371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299"/>
      <c r="T75" s="299"/>
      <c r="U75" s="299"/>
      <c r="V75" s="299"/>
      <c r="W75" s="299"/>
      <c r="X75" s="299"/>
      <c r="Y75" s="299"/>
      <c r="Z75" s="299"/>
      <c r="AA75" s="299">
        <v>0.63228432386988287</v>
      </c>
      <c r="AB75" s="299">
        <v>6.2796631205673759</v>
      </c>
      <c r="AC75" s="299"/>
      <c r="AD75" s="299"/>
      <c r="AE75" s="299"/>
      <c r="AF75" s="299"/>
      <c r="AG75" s="299"/>
      <c r="AH75" s="299"/>
      <c r="AI75" s="299"/>
      <c r="AJ75" s="299"/>
      <c r="AK75" s="29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29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299"/>
      <c r="BV75" s="299"/>
      <c r="BW75" s="299"/>
      <c r="BX75" s="299"/>
      <c r="BY75" s="299"/>
      <c r="BZ75" s="299"/>
      <c r="CA75" s="299"/>
      <c r="CB75" s="299"/>
      <c r="CC75" s="299"/>
      <c r="CD75" s="299"/>
      <c r="CE75" s="299"/>
      <c r="CF75" s="299"/>
      <c r="CG75" s="299"/>
      <c r="CH75" s="299"/>
      <c r="CI75" s="299"/>
      <c r="CJ75" s="299"/>
      <c r="CK75" s="299"/>
      <c r="CL75" s="299"/>
      <c r="CM75" s="299"/>
      <c r="CN75" s="299"/>
      <c r="CO75" s="299"/>
      <c r="CP75" s="299"/>
    </row>
    <row r="76" spans="2:94" x14ac:dyDescent="0.15">
      <c r="B76" s="321">
        <v>0.37115740740740738</v>
      </c>
      <c r="C76" s="299"/>
      <c r="D76" s="371"/>
      <c r="E76" s="299"/>
      <c r="F76" s="300" t="s">
        <v>359</v>
      </c>
      <c r="G76" s="299" t="s">
        <v>335</v>
      </c>
      <c r="H76" s="299">
        <v>16</v>
      </c>
      <c r="I76" s="301">
        <v>1</v>
      </c>
      <c r="J76" s="299">
        <v>1</v>
      </c>
      <c r="K76" s="301">
        <v>0</v>
      </c>
      <c r="L76" s="322">
        <v>1</v>
      </c>
      <c r="M76" s="322">
        <v>1</v>
      </c>
      <c r="N76" s="322">
        <v>0</v>
      </c>
      <c r="O76" s="299"/>
      <c r="P76" s="299">
        <v>1</v>
      </c>
      <c r="Q76" s="299">
        <v>0</v>
      </c>
      <c r="R76" s="299">
        <v>0</v>
      </c>
      <c r="S76" s="299">
        <v>1</v>
      </c>
      <c r="T76" s="299">
        <v>0</v>
      </c>
      <c r="U76" s="299">
        <v>0</v>
      </c>
      <c r="V76" s="299">
        <v>0</v>
      </c>
      <c r="W76" s="299">
        <v>0</v>
      </c>
      <c r="X76" s="299">
        <v>0</v>
      </c>
      <c r="Y76" s="299">
        <v>0</v>
      </c>
      <c r="Z76" s="301">
        <v>1</v>
      </c>
      <c r="AA76" s="299"/>
      <c r="AB76" s="299"/>
      <c r="AC76" s="299">
        <v>-0.98277894119618014</v>
      </c>
      <c r="AD76" s="299">
        <v>-11.931791338582677</v>
      </c>
      <c r="AE76" s="299" t="s">
        <v>442</v>
      </c>
      <c r="AF76" s="299">
        <v>-0.98277894119618014</v>
      </c>
      <c r="AG76" s="299">
        <v>-11.931791338582677</v>
      </c>
      <c r="AH76" s="299">
        <v>3.6971207787856302</v>
      </c>
      <c r="AI76" s="299">
        <v>13.054783464566928</v>
      </c>
      <c r="AJ76" s="299"/>
      <c r="AK76" s="29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29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299"/>
      <c r="BV76" s="299"/>
      <c r="BW76" s="299"/>
      <c r="BX76" s="299"/>
      <c r="BY76" s="299"/>
      <c r="BZ76" s="299"/>
      <c r="CA76" s="299"/>
      <c r="CB76" s="299"/>
      <c r="CC76" s="299"/>
      <c r="CD76" s="299"/>
      <c r="CE76" s="299"/>
      <c r="CF76" s="299"/>
      <c r="CG76" s="299"/>
      <c r="CH76" s="299"/>
      <c r="CI76" s="299"/>
      <c r="CJ76" s="299"/>
      <c r="CK76" s="299"/>
      <c r="CL76" s="299"/>
      <c r="CM76" s="299"/>
      <c r="CN76" s="299"/>
      <c r="CO76" s="299"/>
      <c r="CP76" s="299"/>
    </row>
    <row r="77" spans="2:94" x14ac:dyDescent="0.15">
      <c r="B77" s="321">
        <v>0.37174768518518514</v>
      </c>
      <c r="C77" s="355">
        <v>0.21</v>
      </c>
      <c r="D77" s="371">
        <v>0.69999299999999998</v>
      </c>
      <c r="E77" s="299"/>
      <c r="F77" s="299"/>
      <c r="G77" s="299"/>
      <c r="H77" s="299"/>
      <c r="I77" s="301">
        <v>2</v>
      </c>
      <c r="J77" s="299"/>
      <c r="K77" s="299"/>
      <c r="L77" s="322">
        <v>0</v>
      </c>
      <c r="M77" s="299"/>
      <c r="N77" s="299"/>
      <c r="O77" s="299"/>
      <c r="P77" s="299"/>
      <c r="Q77" s="299"/>
      <c r="R77" s="299"/>
      <c r="S77" s="299"/>
      <c r="T77" s="299"/>
      <c r="U77" s="299"/>
      <c r="V77" s="299"/>
      <c r="W77" s="299"/>
      <c r="X77" s="299"/>
      <c r="Y77" s="299"/>
      <c r="Z77" s="299"/>
      <c r="AA77" s="299">
        <v>0.88519805341783608</v>
      </c>
      <c r="AB77" s="299">
        <v>5.4789007092198583</v>
      </c>
      <c r="AC77" s="299">
        <v>2.6207438431898136</v>
      </c>
      <c r="AD77" s="299">
        <v>12.446496062992125</v>
      </c>
      <c r="AE77" s="299" t="s">
        <v>443</v>
      </c>
      <c r="AF77" s="299">
        <v>3.6035227843859938</v>
      </c>
      <c r="AG77" s="299">
        <v>12.118956692913384</v>
      </c>
      <c r="AH77" s="299">
        <v>-1.1231759327956345</v>
      </c>
      <c r="AI77" s="299">
        <v>-11.744625984251968</v>
      </c>
      <c r="AJ77" s="299"/>
      <c r="AK77" s="299"/>
      <c r="AL77" s="299">
        <v>1</v>
      </c>
      <c r="AM77" s="299">
        <v>0</v>
      </c>
      <c r="AN77" s="299">
        <v>1</v>
      </c>
      <c r="AO77" s="299">
        <v>0</v>
      </c>
      <c r="AP77" s="299">
        <v>0</v>
      </c>
      <c r="AQ77" s="299">
        <v>0</v>
      </c>
      <c r="AR77" s="299">
        <v>1</v>
      </c>
      <c r="AS77" s="299">
        <v>0</v>
      </c>
      <c r="AT77" s="299">
        <v>1</v>
      </c>
      <c r="AU77" s="299">
        <v>0</v>
      </c>
      <c r="AV77" s="325">
        <v>0</v>
      </c>
      <c r="AW77" s="325">
        <v>0</v>
      </c>
      <c r="AX77" s="299"/>
      <c r="AY77" s="325">
        <v>0</v>
      </c>
      <c r="AZ77" s="325">
        <v>0</v>
      </c>
      <c r="BA77" s="325">
        <v>1</v>
      </c>
      <c r="BB77" s="325">
        <v>0</v>
      </c>
      <c r="BC77" s="325">
        <v>0</v>
      </c>
      <c r="BD77" s="325">
        <v>0</v>
      </c>
      <c r="BE77" s="325">
        <v>1</v>
      </c>
      <c r="BF77" s="325">
        <v>0</v>
      </c>
      <c r="BG77" s="325">
        <v>1</v>
      </c>
      <c r="BH77" s="325">
        <v>0</v>
      </c>
      <c r="BI77" s="325">
        <v>0</v>
      </c>
      <c r="BJ77" s="325">
        <v>0</v>
      </c>
      <c r="BK77" s="325">
        <v>0</v>
      </c>
      <c r="BL77" s="325">
        <v>0</v>
      </c>
      <c r="BM77" s="325">
        <v>0</v>
      </c>
      <c r="BN77" s="325">
        <v>0</v>
      </c>
      <c r="BO77" s="325">
        <v>0</v>
      </c>
      <c r="BP77" s="325">
        <v>1</v>
      </c>
      <c r="BQ77" s="325">
        <v>0</v>
      </c>
      <c r="BR77" s="325">
        <v>0</v>
      </c>
      <c r="BS77" s="336">
        <v>1</v>
      </c>
      <c r="BT77" s="322">
        <v>0</v>
      </c>
      <c r="BU77" s="322"/>
      <c r="BV77" s="322">
        <v>0</v>
      </c>
      <c r="BW77" s="322">
        <v>0</v>
      </c>
      <c r="BX77" s="322">
        <v>1</v>
      </c>
      <c r="BY77" s="301">
        <v>0</v>
      </c>
      <c r="BZ77" s="325">
        <v>1</v>
      </c>
      <c r="CA77" s="325">
        <v>0</v>
      </c>
      <c r="CB77" s="325">
        <v>0</v>
      </c>
      <c r="CC77" s="325">
        <v>0</v>
      </c>
      <c r="CD77" s="325">
        <v>0</v>
      </c>
      <c r="CE77" s="325">
        <v>0</v>
      </c>
      <c r="CF77" s="301">
        <v>0</v>
      </c>
      <c r="CG77" s="322">
        <v>0</v>
      </c>
      <c r="CH77" s="299"/>
      <c r="CI77" s="299"/>
      <c r="CJ77" s="299"/>
      <c r="CK77" s="299"/>
      <c r="CL77" s="299"/>
      <c r="CM77" s="299"/>
      <c r="CN77" s="299"/>
      <c r="CO77" s="299"/>
      <c r="CP77" s="299"/>
    </row>
    <row r="78" spans="2:94" x14ac:dyDescent="0.15">
      <c r="B78" s="321">
        <v>0.37293981481481481</v>
      </c>
      <c r="C78" s="355">
        <v>1.1299999999999999</v>
      </c>
      <c r="D78" s="371">
        <v>1.4333332899999998</v>
      </c>
      <c r="E78" s="299"/>
      <c r="F78" s="299"/>
      <c r="G78" s="299"/>
      <c r="H78" s="299"/>
      <c r="I78" s="301">
        <v>3</v>
      </c>
      <c r="J78" s="299"/>
      <c r="K78" s="299"/>
      <c r="L78" s="322">
        <v>0</v>
      </c>
      <c r="M78" s="299"/>
      <c r="N78" s="299"/>
      <c r="O78" s="299"/>
      <c r="P78" s="299"/>
      <c r="Q78" s="299"/>
      <c r="R78" s="299"/>
      <c r="S78" s="299"/>
      <c r="T78" s="299"/>
      <c r="U78" s="299"/>
      <c r="V78" s="299"/>
      <c r="W78" s="299"/>
      <c r="X78" s="299"/>
      <c r="Y78" s="299"/>
      <c r="Z78" s="299"/>
      <c r="AA78" s="299">
        <v>1.0763769355958164</v>
      </c>
      <c r="AB78" s="299">
        <v>-6.316830708661417</v>
      </c>
      <c r="AC78" s="299">
        <v>0.60838696359763533</v>
      </c>
      <c r="AD78" s="299">
        <v>-10.995964566929134</v>
      </c>
      <c r="AE78" s="299" t="s">
        <v>443</v>
      </c>
      <c r="AF78" s="299">
        <v>0</v>
      </c>
      <c r="AG78" s="299">
        <v>-11.417086614173227</v>
      </c>
      <c r="AH78" s="299">
        <v>0</v>
      </c>
      <c r="AI78" s="299">
        <v>12.86761811023622</v>
      </c>
      <c r="AJ78" s="299"/>
      <c r="AK78" s="299"/>
      <c r="AL78" s="299">
        <v>0</v>
      </c>
      <c r="AM78" s="299">
        <v>1</v>
      </c>
      <c r="AN78" s="299">
        <v>0</v>
      </c>
      <c r="AO78" s="299">
        <v>1</v>
      </c>
      <c r="AP78" s="299">
        <v>0</v>
      </c>
      <c r="AQ78" s="299">
        <v>0</v>
      </c>
      <c r="AR78" s="299">
        <v>1</v>
      </c>
      <c r="AS78" s="299">
        <v>0</v>
      </c>
      <c r="AT78" s="299">
        <v>0</v>
      </c>
      <c r="AU78" s="299">
        <v>0</v>
      </c>
      <c r="AV78" s="325">
        <v>1</v>
      </c>
      <c r="AW78" s="325">
        <v>0</v>
      </c>
      <c r="AX78" s="299"/>
      <c r="AY78" s="325">
        <v>0</v>
      </c>
      <c r="AZ78" s="325">
        <v>0</v>
      </c>
      <c r="BA78" s="325">
        <v>1</v>
      </c>
      <c r="BB78" s="325">
        <v>0</v>
      </c>
      <c r="BC78" s="325">
        <v>0</v>
      </c>
      <c r="BD78" s="325">
        <v>0</v>
      </c>
      <c r="BE78" s="325">
        <v>1</v>
      </c>
      <c r="BF78" s="325">
        <v>0</v>
      </c>
      <c r="BG78" s="325">
        <v>1</v>
      </c>
      <c r="BH78" s="325">
        <v>0</v>
      </c>
      <c r="BI78" s="325">
        <v>0</v>
      </c>
      <c r="BJ78" s="325">
        <v>0</v>
      </c>
      <c r="BK78" s="325">
        <v>0</v>
      </c>
      <c r="BL78" s="325">
        <v>0</v>
      </c>
      <c r="BM78" s="325">
        <v>0</v>
      </c>
      <c r="BN78" s="325">
        <v>0</v>
      </c>
      <c r="BO78" s="325">
        <v>1</v>
      </c>
      <c r="BP78" s="325">
        <v>0</v>
      </c>
      <c r="BQ78" s="325">
        <v>0</v>
      </c>
      <c r="BR78" s="325">
        <v>0</v>
      </c>
      <c r="BS78" s="336">
        <v>0</v>
      </c>
      <c r="BT78" s="322">
        <v>1</v>
      </c>
      <c r="BU78" s="322"/>
      <c r="BV78" s="322">
        <v>0</v>
      </c>
      <c r="BW78" s="322">
        <v>0</v>
      </c>
      <c r="BX78" s="322">
        <v>1</v>
      </c>
      <c r="BY78" s="301">
        <v>0</v>
      </c>
      <c r="BZ78" s="325">
        <v>1</v>
      </c>
      <c r="CA78" s="325">
        <v>0</v>
      </c>
      <c r="CB78" s="325">
        <v>0</v>
      </c>
      <c r="CC78" s="325">
        <v>0</v>
      </c>
      <c r="CD78" s="325">
        <v>0</v>
      </c>
      <c r="CE78" s="325">
        <v>0</v>
      </c>
      <c r="CF78" s="301">
        <v>0</v>
      </c>
      <c r="CG78" s="322">
        <v>1</v>
      </c>
      <c r="CH78" s="299"/>
      <c r="CI78" s="299"/>
      <c r="CJ78" s="299"/>
      <c r="CK78" s="299"/>
      <c r="CL78" s="299"/>
      <c r="CM78" s="299"/>
      <c r="CN78" s="299"/>
      <c r="CO78" s="299"/>
      <c r="CP78" s="299"/>
    </row>
    <row r="79" spans="2:94" x14ac:dyDescent="0.15">
      <c r="B79" s="321">
        <v>0.37369212962962961</v>
      </c>
      <c r="C79" s="355">
        <v>1.05</v>
      </c>
      <c r="D79" s="371">
        <v>1.1666666500000002</v>
      </c>
      <c r="E79" s="299"/>
      <c r="F79" s="299"/>
      <c r="G79" s="299"/>
      <c r="H79" s="299"/>
      <c r="I79" s="301">
        <v>4</v>
      </c>
      <c r="J79" s="299"/>
      <c r="K79" s="299"/>
      <c r="L79" s="322">
        <v>0</v>
      </c>
      <c r="M79" s="299"/>
      <c r="N79" s="299"/>
      <c r="O79" s="299"/>
      <c r="P79" s="299"/>
      <c r="Q79" s="299"/>
      <c r="R79" s="299"/>
      <c r="S79" s="299"/>
      <c r="T79" s="299"/>
      <c r="U79" s="299"/>
      <c r="V79" s="299"/>
      <c r="W79" s="299"/>
      <c r="X79" s="299"/>
      <c r="Y79" s="299"/>
      <c r="Z79" s="299"/>
      <c r="AA79" s="299">
        <v>-2.5739448459899958</v>
      </c>
      <c r="AB79" s="299">
        <v>7.8141535433070866</v>
      </c>
      <c r="AC79" s="299">
        <v>-4.8670957087810827</v>
      </c>
      <c r="AD79" s="299">
        <v>13.429114173228346</v>
      </c>
      <c r="AE79" s="299" t="s">
        <v>445</v>
      </c>
      <c r="AF79" s="299">
        <v>-3.5567237871861757</v>
      </c>
      <c r="AG79" s="299">
        <v>13.5226968503937</v>
      </c>
      <c r="AH79" s="299">
        <v>0.46798997199818104</v>
      </c>
      <c r="AI79" s="299">
        <v>-12.072165354330709</v>
      </c>
      <c r="AJ79" s="299"/>
      <c r="AK79" s="299"/>
      <c r="AL79" s="299">
        <v>0</v>
      </c>
      <c r="AM79" s="299">
        <v>1</v>
      </c>
      <c r="AN79" s="329">
        <v>1</v>
      </c>
      <c r="AO79" s="299">
        <v>0</v>
      </c>
      <c r="AP79" s="329">
        <v>1</v>
      </c>
      <c r="AQ79" s="332">
        <v>0</v>
      </c>
      <c r="AR79" s="332">
        <v>1</v>
      </c>
      <c r="AS79" s="332">
        <v>0</v>
      </c>
      <c r="AT79" s="332">
        <v>0</v>
      </c>
      <c r="AU79" s="332">
        <v>0</v>
      </c>
      <c r="AV79" s="333">
        <v>0</v>
      </c>
      <c r="AW79" s="333">
        <v>1</v>
      </c>
      <c r="AX79" s="333"/>
      <c r="AY79" s="333">
        <v>0</v>
      </c>
      <c r="AZ79" s="333">
        <v>1</v>
      </c>
      <c r="BA79" s="333">
        <v>0</v>
      </c>
      <c r="BB79" s="333">
        <v>0</v>
      </c>
      <c r="BC79" s="333">
        <v>0</v>
      </c>
      <c r="BD79" s="333">
        <v>0</v>
      </c>
      <c r="BE79" s="333">
        <v>0</v>
      </c>
      <c r="BF79" s="333">
        <v>1</v>
      </c>
      <c r="BG79" s="333">
        <v>1</v>
      </c>
      <c r="BH79" s="333">
        <v>0</v>
      </c>
      <c r="BI79" s="333">
        <v>0</v>
      </c>
      <c r="BJ79" s="333">
        <v>0</v>
      </c>
      <c r="BK79" s="333">
        <v>0</v>
      </c>
      <c r="BL79" s="333">
        <v>0</v>
      </c>
      <c r="BM79" s="333">
        <v>0</v>
      </c>
      <c r="BN79" s="333">
        <v>0</v>
      </c>
      <c r="BO79" s="333">
        <v>0</v>
      </c>
      <c r="BP79" s="333">
        <v>1</v>
      </c>
      <c r="BQ79" s="333">
        <v>0</v>
      </c>
      <c r="BR79" s="333">
        <v>0</v>
      </c>
      <c r="BS79" s="336">
        <v>0</v>
      </c>
      <c r="BT79" s="322">
        <v>0</v>
      </c>
      <c r="BU79" s="322"/>
      <c r="BV79" s="322">
        <v>0</v>
      </c>
      <c r="BW79" s="322">
        <v>1</v>
      </c>
      <c r="BX79" s="322">
        <v>0</v>
      </c>
      <c r="BY79" s="301">
        <v>1</v>
      </c>
      <c r="BZ79" s="333">
        <v>1</v>
      </c>
      <c r="CA79" s="333">
        <v>0</v>
      </c>
      <c r="CB79" s="333">
        <v>0</v>
      </c>
      <c r="CC79" s="333">
        <v>0</v>
      </c>
      <c r="CD79" s="333">
        <v>0</v>
      </c>
      <c r="CE79" s="333">
        <v>0</v>
      </c>
      <c r="CF79" s="301">
        <v>0</v>
      </c>
      <c r="CG79" s="322">
        <v>0</v>
      </c>
      <c r="CH79" s="299"/>
      <c r="CI79" s="299"/>
      <c r="CJ79" s="299"/>
      <c r="CK79" s="299"/>
      <c r="CL79" s="299"/>
      <c r="CM79" s="299"/>
      <c r="CN79" s="299"/>
      <c r="CO79" s="299"/>
      <c r="CP79" s="299"/>
    </row>
    <row r="80" spans="2:94" x14ac:dyDescent="0.15">
      <c r="B80" s="321">
        <v>0.37503472222222217</v>
      </c>
      <c r="C80" s="355">
        <v>1.26</v>
      </c>
      <c r="D80" s="371">
        <v>1.86666658</v>
      </c>
      <c r="E80" s="299"/>
      <c r="F80" s="299"/>
      <c r="G80" s="299"/>
      <c r="H80" s="299"/>
      <c r="I80" s="301">
        <v>5</v>
      </c>
      <c r="J80" s="299"/>
      <c r="K80" s="299"/>
      <c r="L80" s="322">
        <v>0</v>
      </c>
      <c r="M80" s="299"/>
      <c r="N80" s="299"/>
      <c r="O80" s="299"/>
      <c r="P80" s="299"/>
      <c r="Q80" s="299"/>
      <c r="R80" s="299"/>
      <c r="S80" s="299"/>
      <c r="T80" s="299"/>
      <c r="U80" s="299"/>
      <c r="V80" s="299"/>
      <c r="W80" s="299"/>
      <c r="X80" s="299"/>
      <c r="Y80" s="299"/>
      <c r="Z80" s="299"/>
      <c r="AA80" s="299">
        <v>-4.0715127563841751</v>
      </c>
      <c r="AB80" s="299">
        <v>-3.6029330708661416</v>
      </c>
      <c r="AC80" s="299">
        <v>-3.650321781585812</v>
      </c>
      <c r="AD80" s="299">
        <v>-6.2700393700787398</v>
      </c>
      <c r="AE80" s="299" t="s">
        <v>443</v>
      </c>
      <c r="AF80" s="299">
        <v>-3.0419348179881767</v>
      </c>
      <c r="AG80" s="299">
        <v>-7.0187007874015741</v>
      </c>
      <c r="AH80" s="299">
        <v>-0.79558295239690779</v>
      </c>
      <c r="AI80" s="299">
        <v>12.774035433070866</v>
      </c>
      <c r="AJ80" s="299"/>
      <c r="AK80" s="299"/>
      <c r="AL80" s="299">
        <v>0</v>
      </c>
      <c r="AM80" s="299">
        <v>1</v>
      </c>
      <c r="AN80" s="299">
        <v>0</v>
      </c>
      <c r="AO80" s="299">
        <v>1</v>
      </c>
      <c r="AP80" s="299">
        <v>0</v>
      </c>
      <c r="AQ80" s="332">
        <v>1</v>
      </c>
      <c r="AR80" s="332">
        <v>0</v>
      </c>
      <c r="AS80" s="332">
        <v>0</v>
      </c>
      <c r="AT80" s="332">
        <v>0</v>
      </c>
      <c r="AU80" s="332">
        <v>0</v>
      </c>
      <c r="AV80" s="333">
        <v>1</v>
      </c>
      <c r="AW80" s="333">
        <v>0</v>
      </c>
      <c r="AX80" s="333"/>
      <c r="AY80" s="333">
        <v>0</v>
      </c>
      <c r="AZ80" s="333">
        <v>0</v>
      </c>
      <c r="BA80" s="333">
        <v>1</v>
      </c>
      <c r="BB80" s="333">
        <v>0</v>
      </c>
      <c r="BC80" s="333">
        <v>0</v>
      </c>
      <c r="BD80" s="333">
        <v>0</v>
      </c>
      <c r="BE80" s="333">
        <v>1</v>
      </c>
      <c r="BF80" s="333">
        <v>0</v>
      </c>
      <c r="BG80" s="333">
        <v>0</v>
      </c>
      <c r="BH80" s="333">
        <v>1</v>
      </c>
      <c r="BI80" s="333">
        <v>0</v>
      </c>
      <c r="BJ80" s="333">
        <v>0</v>
      </c>
      <c r="BK80" s="333">
        <v>0</v>
      </c>
      <c r="BL80" s="333">
        <v>0</v>
      </c>
      <c r="BM80" s="333">
        <v>0</v>
      </c>
      <c r="BN80" s="333">
        <v>0</v>
      </c>
      <c r="BO80" s="333">
        <v>1</v>
      </c>
      <c r="BP80" s="333">
        <v>0</v>
      </c>
      <c r="BQ80" s="333">
        <v>0</v>
      </c>
      <c r="BR80" s="333">
        <v>0</v>
      </c>
      <c r="BS80" s="337">
        <v>1</v>
      </c>
      <c r="BT80" s="334">
        <v>1</v>
      </c>
      <c r="BU80" s="334"/>
      <c r="BV80" s="322">
        <v>0</v>
      </c>
      <c r="BW80" s="322">
        <v>0</v>
      </c>
      <c r="BX80" s="322">
        <v>0</v>
      </c>
      <c r="BY80" s="301">
        <v>0</v>
      </c>
      <c r="BZ80" s="333">
        <v>1</v>
      </c>
      <c r="CA80" s="333">
        <v>0</v>
      </c>
      <c r="CB80" s="333">
        <v>0</v>
      </c>
      <c r="CC80" s="333">
        <v>0</v>
      </c>
      <c r="CD80" s="333">
        <v>0</v>
      </c>
      <c r="CE80" s="333">
        <v>0</v>
      </c>
      <c r="CF80" s="301">
        <v>0</v>
      </c>
      <c r="CG80" s="322">
        <v>1</v>
      </c>
      <c r="CH80" s="299"/>
      <c r="CI80" s="299"/>
      <c r="CJ80" s="299"/>
      <c r="CK80" s="299"/>
      <c r="CL80" s="299"/>
      <c r="CM80" s="299"/>
      <c r="CN80" s="299"/>
      <c r="CO80" s="299"/>
      <c r="CP80" s="299"/>
    </row>
    <row r="81" spans="2:94" x14ac:dyDescent="0.15">
      <c r="B81" s="301"/>
      <c r="C81" s="299"/>
      <c r="D81" s="371"/>
      <c r="E81" s="299"/>
      <c r="F81" s="299"/>
      <c r="G81" s="299"/>
      <c r="H81" s="299"/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299"/>
      <c r="T81" s="299"/>
      <c r="U81" s="299"/>
      <c r="V81" s="299"/>
      <c r="W81" s="299"/>
      <c r="X81" s="299"/>
      <c r="Y81" s="299"/>
      <c r="Z81" s="299"/>
      <c r="AA81" s="299">
        <v>-3.2291308067874493</v>
      </c>
      <c r="AB81" s="299">
        <v>11.791417322834645</v>
      </c>
      <c r="AC81" s="299"/>
      <c r="AD81" s="299"/>
      <c r="AE81" s="299"/>
      <c r="AF81" s="299">
        <v>-0.65518596079745339</v>
      </c>
      <c r="AG81" s="299">
        <v>12.774035433070866</v>
      </c>
      <c r="AH81" s="299">
        <v>-1.357170918794725</v>
      </c>
      <c r="AI81" s="299">
        <v>-5.3810039370078737</v>
      </c>
      <c r="AJ81" s="299"/>
      <c r="AK81" s="299"/>
      <c r="AL81" s="299">
        <v>0</v>
      </c>
      <c r="AM81" s="299">
        <v>1</v>
      </c>
      <c r="AN81" s="299">
        <v>0</v>
      </c>
      <c r="AO81" s="299">
        <v>0</v>
      </c>
      <c r="AP81" s="299">
        <v>0</v>
      </c>
      <c r="AQ81" s="332">
        <v>0</v>
      </c>
      <c r="AR81" s="332">
        <v>0</v>
      </c>
      <c r="AS81" s="332">
        <v>0</v>
      </c>
      <c r="AT81" s="332">
        <v>0</v>
      </c>
      <c r="AU81" s="332">
        <v>0</v>
      </c>
      <c r="AV81" s="333">
        <v>0</v>
      </c>
      <c r="AW81" s="333">
        <v>0</v>
      </c>
      <c r="AX81" s="333"/>
      <c r="AY81" s="333">
        <v>0</v>
      </c>
      <c r="AZ81" s="333">
        <v>0</v>
      </c>
      <c r="BA81" s="333">
        <v>0</v>
      </c>
      <c r="BB81" s="333">
        <v>0</v>
      </c>
      <c r="BC81" s="333">
        <v>0</v>
      </c>
      <c r="BD81" s="333">
        <v>0</v>
      </c>
      <c r="BE81" s="333">
        <v>0</v>
      </c>
      <c r="BF81" s="333">
        <v>1</v>
      </c>
      <c r="BG81" s="333">
        <v>0</v>
      </c>
      <c r="BH81" s="333">
        <v>0</v>
      </c>
      <c r="BI81" s="333">
        <v>0</v>
      </c>
      <c r="BJ81" s="333">
        <v>0</v>
      </c>
      <c r="BK81" s="333">
        <v>0</v>
      </c>
      <c r="BL81" s="333">
        <v>0</v>
      </c>
      <c r="BM81" s="333">
        <v>0</v>
      </c>
      <c r="BN81" s="333">
        <v>0</v>
      </c>
      <c r="BO81" s="333">
        <v>0</v>
      </c>
      <c r="BP81" s="333">
        <v>0</v>
      </c>
      <c r="BQ81" s="333">
        <v>0</v>
      </c>
      <c r="BR81" s="333">
        <v>0</v>
      </c>
      <c r="BS81" s="336">
        <v>0</v>
      </c>
      <c r="BT81" s="322">
        <v>0</v>
      </c>
      <c r="BU81" s="322"/>
      <c r="BV81" s="322">
        <v>1</v>
      </c>
      <c r="BW81" s="322">
        <v>0</v>
      </c>
      <c r="BX81" s="322">
        <v>0</v>
      </c>
      <c r="BY81" s="301">
        <v>1</v>
      </c>
      <c r="BZ81" s="333">
        <v>0</v>
      </c>
      <c r="CA81" s="333">
        <v>0</v>
      </c>
      <c r="CB81" s="333">
        <v>0</v>
      </c>
      <c r="CC81" s="333">
        <v>0</v>
      </c>
      <c r="CD81" s="333">
        <v>0</v>
      </c>
      <c r="CE81" s="333">
        <v>1</v>
      </c>
      <c r="CF81" s="301">
        <v>0</v>
      </c>
      <c r="CG81" s="322">
        <v>0</v>
      </c>
      <c r="CH81" s="299"/>
      <c r="CI81" s="299"/>
      <c r="CJ81" s="299"/>
      <c r="CK81" s="299"/>
      <c r="CL81" s="299"/>
      <c r="CM81" s="299"/>
      <c r="CN81" s="299"/>
      <c r="CO81" s="299"/>
      <c r="CP81" s="299"/>
    </row>
    <row r="82" spans="2:94" x14ac:dyDescent="0.15">
      <c r="B82" s="321">
        <v>0.38907407407407407</v>
      </c>
      <c r="C82" s="299"/>
      <c r="D82" s="371"/>
      <c r="E82" s="299"/>
      <c r="F82" s="299"/>
      <c r="G82" s="299" t="s">
        <v>352</v>
      </c>
      <c r="H82" s="299">
        <v>17</v>
      </c>
      <c r="I82" s="301">
        <v>1</v>
      </c>
      <c r="J82" s="299">
        <v>1</v>
      </c>
      <c r="K82" s="301">
        <v>0</v>
      </c>
      <c r="L82" s="322">
        <v>1</v>
      </c>
      <c r="M82" s="322">
        <v>1</v>
      </c>
      <c r="N82" s="322">
        <v>0</v>
      </c>
      <c r="O82" s="299"/>
      <c r="P82" s="299">
        <v>1</v>
      </c>
      <c r="Q82" s="299">
        <v>0</v>
      </c>
      <c r="R82" s="299">
        <v>0</v>
      </c>
      <c r="S82" s="299">
        <v>0</v>
      </c>
      <c r="T82" s="299">
        <v>0</v>
      </c>
      <c r="U82" s="299">
        <v>1</v>
      </c>
      <c r="V82" s="299">
        <v>0</v>
      </c>
      <c r="W82" s="299">
        <v>0</v>
      </c>
      <c r="X82" s="299">
        <v>1</v>
      </c>
      <c r="Y82" s="299">
        <v>0</v>
      </c>
      <c r="Z82" s="301">
        <v>0</v>
      </c>
      <c r="AA82" s="331">
        <v>-0.5147889691979991</v>
      </c>
      <c r="AB82" s="331">
        <v>0</v>
      </c>
      <c r="AC82" s="299">
        <v>0.79558295239690779</v>
      </c>
      <c r="AD82" s="299">
        <v>-11.978582677165354</v>
      </c>
      <c r="AE82" s="299" t="s">
        <v>442</v>
      </c>
      <c r="AF82" s="299">
        <v>0.79558295239690779</v>
      </c>
      <c r="AG82" s="299">
        <v>-11.978582677165354</v>
      </c>
      <c r="AH82" s="299">
        <v>-3.8375177703850847</v>
      </c>
      <c r="AI82" s="299">
        <v>13.148366141732282</v>
      </c>
      <c r="AJ82" s="299"/>
      <c r="AK82" s="299"/>
      <c r="AL82" s="299">
        <v>0</v>
      </c>
      <c r="AM82" s="299">
        <v>0</v>
      </c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29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299"/>
      <c r="BV82" s="299"/>
      <c r="BW82" s="299"/>
      <c r="BX82" s="299"/>
      <c r="BY82" s="299"/>
      <c r="BZ82" s="299"/>
      <c r="CA82" s="299"/>
      <c r="CB82" s="299"/>
      <c r="CC82" s="299"/>
      <c r="CD82" s="299"/>
      <c r="CE82" s="299"/>
      <c r="CF82" s="299"/>
      <c r="CG82" s="299"/>
      <c r="CH82" s="299"/>
      <c r="CI82" s="299"/>
      <c r="CJ82" s="299"/>
      <c r="CK82" s="299"/>
      <c r="CL82" s="299"/>
      <c r="CM82" s="299"/>
      <c r="CN82" s="299"/>
      <c r="CO82" s="299"/>
      <c r="CP82" s="299" t="s">
        <v>544</v>
      </c>
    </row>
    <row r="83" spans="2:94" x14ac:dyDescent="0.15">
      <c r="B83" s="321">
        <v>0.39452546296296293</v>
      </c>
      <c r="C83" s="299"/>
      <c r="D83" s="371"/>
      <c r="E83" s="299"/>
      <c r="F83" s="299"/>
      <c r="G83" s="299"/>
      <c r="H83" s="299"/>
      <c r="I83" s="301">
        <v>1</v>
      </c>
      <c r="J83" s="299">
        <v>1</v>
      </c>
      <c r="K83" s="301">
        <v>0</v>
      </c>
      <c r="L83" s="322">
        <v>1</v>
      </c>
      <c r="M83" s="322">
        <v>0</v>
      </c>
      <c r="N83" s="322">
        <v>1</v>
      </c>
      <c r="O83" s="299"/>
      <c r="P83" s="299">
        <v>0</v>
      </c>
      <c r="Q83" s="299">
        <v>0</v>
      </c>
      <c r="R83" s="299">
        <v>1</v>
      </c>
      <c r="S83" s="299">
        <v>1</v>
      </c>
      <c r="T83" s="299">
        <v>0</v>
      </c>
      <c r="U83" s="299">
        <v>0</v>
      </c>
      <c r="V83" s="299">
        <v>0</v>
      </c>
      <c r="W83" s="299">
        <v>0</v>
      </c>
      <c r="X83" s="299">
        <v>0</v>
      </c>
      <c r="Y83" s="299">
        <v>0</v>
      </c>
      <c r="Z83" s="301">
        <v>1</v>
      </c>
      <c r="AA83" s="299"/>
      <c r="AB83" s="299"/>
      <c r="AC83" s="299">
        <v>0.84238194959672585</v>
      </c>
      <c r="AD83" s="299">
        <v>-11.978582677165354</v>
      </c>
      <c r="AE83" s="299" t="s">
        <v>442</v>
      </c>
      <c r="AF83" s="299">
        <v>0.84238194959672585</v>
      </c>
      <c r="AG83" s="299">
        <v>-11.978582677165354</v>
      </c>
      <c r="AH83" s="299">
        <v>-3.4631257927865398</v>
      </c>
      <c r="AI83" s="299">
        <v>12.118956692913384</v>
      </c>
      <c r="AJ83" s="299"/>
      <c r="AK83" s="299"/>
      <c r="AL83" s="299">
        <v>0</v>
      </c>
      <c r="AM83" s="299">
        <v>0</v>
      </c>
      <c r="AN83" s="299"/>
      <c r="AO83" s="299"/>
      <c r="AP83" s="299"/>
      <c r="AQ83" s="299"/>
      <c r="AR83" s="299"/>
      <c r="AS83" s="299"/>
      <c r="AT83" s="299"/>
      <c r="AU83" s="299"/>
      <c r="AV83" s="299"/>
      <c r="AW83" s="299"/>
      <c r="AX83" s="299"/>
      <c r="AY83" s="299"/>
      <c r="AZ83" s="299"/>
      <c r="BA83" s="299"/>
      <c r="BB83" s="299"/>
      <c r="BC83" s="299"/>
      <c r="BD83" s="299"/>
      <c r="BE83" s="299"/>
      <c r="BF83" s="299"/>
      <c r="BG83" s="299"/>
      <c r="BH83" s="299"/>
      <c r="BI83" s="299"/>
      <c r="BJ83" s="299"/>
      <c r="BK83" s="299"/>
      <c r="BL83" s="299"/>
      <c r="BM83" s="299"/>
      <c r="BN83" s="299"/>
      <c r="BO83" s="299"/>
      <c r="BP83" s="299"/>
      <c r="BQ83" s="299"/>
      <c r="BR83" s="299"/>
      <c r="BS83" s="299"/>
      <c r="BT83" s="299"/>
      <c r="BU83" s="299"/>
      <c r="BV83" s="299"/>
      <c r="BW83" s="299"/>
      <c r="BX83" s="299"/>
      <c r="BY83" s="299"/>
      <c r="BZ83" s="299"/>
      <c r="CA83" s="299"/>
      <c r="CB83" s="299"/>
      <c r="CC83" s="299"/>
      <c r="CD83" s="299"/>
      <c r="CE83" s="299"/>
      <c r="CF83" s="299"/>
      <c r="CG83" s="299"/>
      <c r="CH83" s="299"/>
      <c r="CI83" s="299"/>
      <c r="CJ83" s="299"/>
      <c r="CK83" s="299"/>
      <c r="CL83" s="299"/>
      <c r="CM83" s="299"/>
      <c r="CN83" s="299"/>
      <c r="CO83" s="299"/>
      <c r="CP83" s="299"/>
    </row>
    <row r="84" spans="2:94" x14ac:dyDescent="0.15">
      <c r="B84" s="321">
        <v>0.39515046296296297</v>
      </c>
      <c r="C84" s="355">
        <v>0.24</v>
      </c>
      <c r="D84" s="371">
        <v>0.79999199999999993</v>
      </c>
      <c r="E84" s="299"/>
      <c r="F84" s="299"/>
      <c r="G84" s="299"/>
      <c r="H84" s="299"/>
      <c r="I84" s="301">
        <v>2</v>
      </c>
      <c r="J84" s="299"/>
      <c r="K84" s="299"/>
      <c r="L84" s="322">
        <v>0</v>
      </c>
      <c r="M84" s="299"/>
      <c r="N84" s="299"/>
      <c r="O84" s="299"/>
      <c r="P84" s="299"/>
      <c r="Q84" s="299"/>
      <c r="R84" s="299"/>
      <c r="S84" s="299"/>
      <c r="T84" s="299"/>
      <c r="U84" s="299"/>
      <c r="V84" s="299"/>
      <c r="W84" s="299"/>
      <c r="X84" s="299"/>
      <c r="Y84" s="299"/>
      <c r="Z84" s="299"/>
      <c r="AA84" s="299">
        <v>-2.8079398319890863</v>
      </c>
      <c r="AB84" s="299">
        <v>5.3810039370078737</v>
      </c>
      <c r="AC84" s="299">
        <v>-4.4927037311825382</v>
      </c>
      <c r="AD84" s="299">
        <v>11.136338582677165</v>
      </c>
      <c r="AE84" s="299" t="s">
        <v>443</v>
      </c>
      <c r="AF84" s="299">
        <v>-3.4163267955867216</v>
      </c>
      <c r="AG84" s="299">
        <v>11.323503937007873</v>
      </c>
      <c r="AH84" s="299">
        <v>0.60838696359763533</v>
      </c>
      <c r="AI84" s="299">
        <v>-11.557460629921259</v>
      </c>
      <c r="AJ84" s="299"/>
      <c r="AK84" s="299"/>
      <c r="AL84" s="299">
        <v>1</v>
      </c>
      <c r="AM84" s="299">
        <v>0</v>
      </c>
      <c r="AN84" s="299">
        <v>1</v>
      </c>
      <c r="AO84" s="299">
        <v>0</v>
      </c>
      <c r="AP84" s="299">
        <v>0</v>
      </c>
      <c r="AQ84" s="299">
        <v>0</v>
      </c>
      <c r="AR84" s="299">
        <v>1</v>
      </c>
      <c r="AS84" s="299">
        <v>0</v>
      </c>
      <c r="AT84" s="299">
        <v>1</v>
      </c>
      <c r="AU84" s="299">
        <v>0</v>
      </c>
      <c r="AV84" s="325">
        <v>0</v>
      </c>
      <c r="AW84" s="325">
        <v>0</v>
      </c>
      <c r="AX84" s="299"/>
      <c r="AY84" s="325">
        <v>0</v>
      </c>
      <c r="AZ84" s="325">
        <v>0</v>
      </c>
      <c r="BA84" s="325">
        <v>0</v>
      </c>
      <c r="BB84" s="325">
        <v>1</v>
      </c>
      <c r="BC84" s="325">
        <v>0</v>
      </c>
      <c r="BD84" s="325">
        <v>0</v>
      </c>
      <c r="BE84" s="325">
        <v>1</v>
      </c>
      <c r="BF84" s="325">
        <v>0</v>
      </c>
      <c r="BG84" s="325">
        <v>1</v>
      </c>
      <c r="BH84" s="325">
        <v>0</v>
      </c>
      <c r="BI84" s="325">
        <v>0</v>
      </c>
      <c r="BJ84" s="325">
        <v>0</v>
      </c>
      <c r="BK84" s="325">
        <v>0</v>
      </c>
      <c r="BL84" s="325">
        <v>0</v>
      </c>
      <c r="BM84" s="325">
        <v>0</v>
      </c>
      <c r="BN84" s="325">
        <v>0</v>
      </c>
      <c r="BO84" s="325">
        <v>0</v>
      </c>
      <c r="BP84" s="325">
        <v>1</v>
      </c>
      <c r="BQ84" s="325">
        <v>0</v>
      </c>
      <c r="BR84" s="325">
        <v>0</v>
      </c>
      <c r="BS84" s="336">
        <v>1</v>
      </c>
      <c r="BT84" s="322">
        <v>0</v>
      </c>
      <c r="BU84" s="322"/>
      <c r="BV84" s="322">
        <v>0</v>
      </c>
      <c r="BW84" s="322">
        <v>0</v>
      </c>
      <c r="BX84" s="322">
        <v>1</v>
      </c>
      <c r="BY84" s="301">
        <v>0</v>
      </c>
      <c r="BZ84" s="325">
        <v>1</v>
      </c>
      <c r="CA84" s="325">
        <v>0</v>
      </c>
      <c r="CB84" s="325">
        <v>0</v>
      </c>
      <c r="CC84" s="325">
        <v>0</v>
      </c>
      <c r="CD84" s="325">
        <v>0</v>
      </c>
      <c r="CE84" s="325">
        <v>0</v>
      </c>
      <c r="CF84" s="301">
        <v>0</v>
      </c>
      <c r="CG84" s="322">
        <v>0</v>
      </c>
      <c r="CH84" s="299"/>
      <c r="CI84" s="299"/>
      <c r="CJ84" s="299"/>
      <c r="CK84" s="299"/>
      <c r="CL84" s="299"/>
      <c r="CM84" s="299"/>
      <c r="CN84" s="299"/>
      <c r="CO84" s="299"/>
      <c r="CP84" s="299"/>
    </row>
    <row r="85" spans="2:94" x14ac:dyDescent="0.15">
      <c r="B85" s="321">
        <v>0.39612268518518517</v>
      </c>
      <c r="C85" s="355">
        <v>1.24</v>
      </c>
      <c r="D85" s="371">
        <v>1.7999999199999999</v>
      </c>
      <c r="E85" s="299"/>
      <c r="F85" s="299"/>
      <c r="G85" s="299"/>
      <c r="H85" s="299"/>
      <c r="I85" s="301">
        <v>3</v>
      </c>
      <c r="J85" s="299"/>
      <c r="K85" s="299"/>
      <c r="L85" s="322">
        <v>0</v>
      </c>
      <c r="M85" s="299"/>
      <c r="N85" s="299"/>
      <c r="O85" s="299"/>
      <c r="P85" s="299"/>
      <c r="Q85" s="299"/>
      <c r="R85" s="299"/>
      <c r="S85" s="299"/>
      <c r="T85" s="299"/>
      <c r="U85" s="299"/>
      <c r="V85" s="299"/>
      <c r="W85" s="299"/>
      <c r="X85" s="299"/>
      <c r="Y85" s="299"/>
      <c r="Z85" s="299"/>
      <c r="AA85" s="299">
        <v>-1.2167739271952707</v>
      </c>
      <c r="AB85" s="299">
        <v>-11.183129921259843</v>
      </c>
      <c r="AC85" s="299">
        <v>-1.2635729243950888</v>
      </c>
      <c r="AD85" s="299">
        <v>-12.399704724409448</v>
      </c>
      <c r="AE85" s="299" t="s">
        <v>443</v>
      </c>
      <c r="AF85" s="299">
        <v>-0.14039699159945432</v>
      </c>
      <c r="AG85" s="299">
        <v>-12.54007874015748</v>
      </c>
      <c r="AH85" s="299">
        <v>-0.14039699159945432</v>
      </c>
      <c r="AI85" s="299">
        <v>12.774035433070866</v>
      </c>
      <c r="AJ85" s="299"/>
      <c r="AK85" s="299"/>
      <c r="AL85" s="299">
        <v>0</v>
      </c>
      <c r="AM85" s="299">
        <v>1</v>
      </c>
      <c r="AN85" s="299">
        <v>1</v>
      </c>
      <c r="AO85" s="299">
        <v>0</v>
      </c>
      <c r="AP85" s="299">
        <v>0</v>
      </c>
      <c r="AQ85" s="299">
        <v>1</v>
      </c>
      <c r="AR85" s="299">
        <v>0</v>
      </c>
      <c r="AS85" s="299">
        <v>0</v>
      </c>
      <c r="AT85" s="299">
        <v>0</v>
      </c>
      <c r="AU85" s="299">
        <v>1</v>
      </c>
      <c r="AV85" s="325">
        <v>0</v>
      </c>
      <c r="AW85" s="325">
        <v>0</v>
      </c>
      <c r="AX85" s="299"/>
      <c r="AY85" s="325">
        <v>0</v>
      </c>
      <c r="AZ85" s="325">
        <v>0</v>
      </c>
      <c r="BA85" s="325">
        <v>1</v>
      </c>
      <c r="BB85" s="325">
        <v>0</v>
      </c>
      <c r="BC85" s="325">
        <v>0</v>
      </c>
      <c r="BD85" s="325">
        <v>0</v>
      </c>
      <c r="BE85" s="325">
        <v>1</v>
      </c>
      <c r="BF85" s="325">
        <v>0</v>
      </c>
      <c r="BG85" s="325">
        <v>1</v>
      </c>
      <c r="BH85" s="325">
        <v>0</v>
      </c>
      <c r="BI85" s="325">
        <v>0</v>
      </c>
      <c r="BJ85" s="325">
        <v>0</v>
      </c>
      <c r="BK85" s="325">
        <v>0</v>
      </c>
      <c r="BL85" s="325">
        <v>0</v>
      </c>
      <c r="BM85" s="325">
        <v>0</v>
      </c>
      <c r="BN85" s="325">
        <v>0</v>
      </c>
      <c r="BO85" s="325">
        <v>1</v>
      </c>
      <c r="BP85" s="325">
        <v>0</v>
      </c>
      <c r="BQ85" s="325">
        <v>0</v>
      </c>
      <c r="BR85" s="325">
        <v>0</v>
      </c>
      <c r="BS85" s="336">
        <v>0</v>
      </c>
      <c r="BT85" s="322">
        <v>1</v>
      </c>
      <c r="BU85" s="322"/>
      <c r="BV85" s="322">
        <v>0</v>
      </c>
      <c r="BW85" s="322">
        <v>0</v>
      </c>
      <c r="BX85" s="322">
        <v>1</v>
      </c>
      <c r="BY85" s="301">
        <v>0</v>
      </c>
      <c r="BZ85" s="325">
        <v>1</v>
      </c>
      <c r="CA85" s="325">
        <v>0</v>
      </c>
      <c r="CB85" s="325">
        <v>0</v>
      </c>
      <c r="CC85" s="325">
        <v>0</v>
      </c>
      <c r="CD85" s="325">
        <v>0</v>
      </c>
      <c r="CE85" s="325">
        <v>0</v>
      </c>
      <c r="CF85" s="301">
        <v>0</v>
      </c>
      <c r="CG85" s="322">
        <v>0</v>
      </c>
      <c r="CH85" s="299"/>
      <c r="CI85" s="299"/>
      <c r="CJ85" s="299"/>
      <c r="CK85" s="299"/>
      <c r="CL85" s="299"/>
      <c r="CM85" s="299"/>
      <c r="CN85" s="299"/>
      <c r="CO85" s="299"/>
      <c r="CP85" s="299"/>
    </row>
    <row r="86" spans="2:94" x14ac:dyDescent="0.15">
      <c r="B86" s="321">
        <v>0.39724537037037039</v>
      </c>
      <c r="C86" s="355">
        <v>1.07</v>
      </c>
      <c r="D86" s="371">
        <v>1.2333333100000001</v>
      </c>
      <c r="E86" s="299"/>
      <c r="F86" s="299"/>
      <c r="G86" s="299"/>
      <c r="H86" s="299"/>
      <c r="I86" s="301">
        <v>4</v>
      </c>
      <c r="J86" s="299"/>
      <c r="K86" s="299"/>
      <c r="L86" s="322">
        <v>0</v>
      </c>
      <c r="M86" s="299"/>
      <c r="N86" s="299"/>
      <c r="O86" s="299"/>
      <c r="P86" s="299"/>
      <c r="Q86" s="299"/>
      <c r="R86" s="299"/>
      <c r="S86" s="299"/>
      <c r="T86" s="299"/>
      <c r="U86" s="299"/>
      <c r="V86" s="299"/>
      <c r="W86" s="299"/>
      <c r="X86" s="299"/>
      <c r="Y86" s="299"/>
      <c r="Z86" s="299"/>
      <c r="AA86" s="299">
        <v>-2.5271458487901777</v>
      </c>
      <c r="AB86" s="299">
        <v>6.129665354330708</v>
      </c>
      <c r="AC86" s="299">
        <v>-2.9483368235885399</v>
      </c>
      <c r="AD86" s="299">
        <v>12.961200787401575</v>
      </c>
      <c r="AE86" s="331" t="s">
        <v>443</v>
      </c>
      <c r="AF86" s="299">
        <v>-2.1059548739918146</v>
      </c>
      <c r="AG86" s="299">
        <v>13.148366141732282</v>
      </c>
      <c r="AH86" s="299">
        <v>0.70198495799727156</v>
      </c>
      <c r="AI86" s="299">
        <v>-12.54007874015748</v>
      </c>
      <c r="AJ86" s="299"/>
      <c r="AK86" s="299"/>
      <c r="AL86" s="299">
        <v>0</v>
      </c>
      <c r="AM86" s="299">
        <v>1</v>
      </c>
      <c r="AN86" s="299">
        <v>1</v>
      </c>
      <c r="AO86" s="299">
        <v>0</v>
      </c>
      <c r="AP86" s="299">
        <v>0</v>
      </c>
      <c r="AQ86" s="299">
        <v>0</v>
      </c>
      <c r="AR86" s="299">
        <v>1</v>
      </c>
      <c r="AS86" s="299">
        <v>0</v>
      </c>
      <c r="AT86" s="299">
        <v>0</v>
      </c>
      <c r="AU86" s="299">
        <v>0</v>
      </c>
      <c r="AV86" s="335">
        <v>1</v>
      </c>
      <c r="AW86" s="335">
        <v>1</v>
      </c>
      <c r="AX86" s="335"/>
      <c r="AY86" s="325">
        <v>0</v>
      </c>
      <c r="AZ86" s="325">
        <v>0</v>
      </c>
      <c r="BA86" s="325">
        <v>1</v>
      </c>
      <c r="BB86" s="325">
        <v>0</v>
      </c>
      <c r="BC86" s="325">
        <v>0</v>
      </c>
      <c r="BD86" s="325">
        <v>0</v>
      </c>
      <c r="BE86" s="325">
        <v>1</v>
      </c>
      <c r="BF86" s="325">
        <v>0</v>
      </c>
      <c r="BG86" s="325">
        <v>1</v>
      </c>
      <c r="BH86" s="325">
        <v>0</v>
      </c>
      <c r="BI86" s="325">
        <v>0</v>
      </c>
      <c r="BJ86" s="325">
        <v>0</v>
      </c>
      <c r="BK86" s="325">
        <v>0</v>
      </c>
      <c r="BL86" s="325">
        <v>0</v>
      </c>
      <c r="BM86" s="325">
        <v>0</v>
      </c>
      <c r="BN86" s="325">
        <v>0</v>
      </c>
      <c r="BO86" s="325">
        <v>1</v>
      </c>
      <c r="BP86" s="325">
        <v>0</v>
      </c>
      <c r="BQ86" s="325">
        <v>0</v>
      </c>
      <c r="BR86" s="325">
        <v>0</v>
      </c>
      <c r="BS86" s="336">
        <v>1</v>
      </c>
      <c r="BT86" s="322">
        <v>0</v>
      </c>
      <c r="BU86" s="322"/>
      <c r="BV86" s="322">
        <v>0</v>
      </c>
      <c r="BW86" s="322">
        <v>0</v>
      </c>
      <c r="BX86" s="322">
        <v>1</v>
      </c>
      <c r="BY86" s="301">
        <v>0</v>
      </c>
      <c r="BZ86" s="325">
        <v>1</v>
      </c>
      <c r="CA86" s="325">
        <v>0</v>
      </c>
      <c r="CB86" s="325">
        <v>0</v>
      </c>
      <c r="CC86" s="325">
        <v>0</v>
      </c>
      <c r="CD86" s="325">
        <v>0</v>
      </c>
      <c r="CE86" s="325">
        <v>0</v>
      </c>
      <c r="CF86" s="301">
        <v>0</v>
      </c>
      <c r="CG86" s="322">
        <v>0</v>
      </c>
      <c r="CH86" s="299"/>
      <c r="CI86" s="299"/>
      <c r="CJ86" s="299"/>
      <c r="CK86" s="299"/>
      <c r="CL86" s="299"/>
      <c r="CM86" s="299"/>
      <c r="CN86" s="299"/>
      <c r="CO86" s="299"/>
      <c r="CP86" s="299"/>
    </row>
    <row r="87" spans="2:94" x14ac:dyDescent="0.15">
      <c r="B87" s="321">
        <v>0.39805555555555555</v>
      </c>
      <c r="C87" s="355">
        <v>1.1000000000000001</v>
      </c>
      <c r="D87" s="371">
        <v>1.3333333000000003</v>
      </c>
      <c r="E87" s="299"/>
      <c r="F87" s="299"/>
      <c r="G87" s="299"/>
      <c r="H87" s="299"/>
      <c r="I87" s="301">
        <v>5</v>
      </c>
      <c r="J87" s="299"/>
      <c r="K87" s="299"/>
      <c r="L87" s="322">
        <v>0</v>
      </c>
      <c r="M87" s="299"/>
      <c r="N87" s="299"/>
      <c r="O87" s="299"/>
      <c r="P87" s="299"/>
      <c r="Q87" s="299"/>
      <c r="R87" s="299"/>
      <c r="S87" s="299"/>
      <c r="T87" s="299"/>
      <c r="U87" s="299"/>
      <c r="V87" s="299"/>
      <c r="W87" s="299"/>
      <c r="X87" s="299"/>
      <c r="Y87" s="299"/>
      <c r="Z87" s="299"/>
      <c r="AA87" s="299">
        <v>-2.1527538711916328</v>
      </c>
      <c r="AB87" s="299">
        <v>-7.3930314960629913</v>
      </c>
      <c r="AC87" s="299">
        <v>-1.3103719215949068</v>
      </c>
      <c r="AD87" s="299">
        <v>-12.586870078740157</v>
      </c>
      <c r="AE87" s="331" t="s">
        <v>445</v>
      </c>
      <c r="AF87" s="299">
        <v>-0.14039699159945432</v>
      </c>
      <c r="AG87" s="299">
        <v>-12.54007874015748</v>
      </c>
      <c r="AH87" s="299">
        <v>-0.74878395519708962</v>
      </c>
      <c r="AI87" s="299">
        <v>12.86761811023622</v>
      </c>
      <c r="AJ87" s="299"/>
      <c r="AK87" s="299"/>
      <c r="AL87" s="299">
        <v>0</v>
      </c>
      <c r="AM87" s="299">
        <v>1</v>
      </c>
      <c r="AN87" s="299">
        <v>1</v>
      </c>
      <c r="AO87" s="299">
        <v>0</v>
      </c>
      <c r="AP87" s="299">
        <v>0</v>
      </c>
      <c r="AQ87" s="299">
        <v>1</v>
      </c>
      <c r="AR87" s="299">
        <v>0</v>
      </c>
      <c r="AS87" s="299">
        <v>0</v>
      </c>
      <c r="AT87" s="299">
        <v>1</v>
      </c>
      <c r="AU87" s="299">
        <v>0</v>
      </c>
      <c r="AV87" s="325">
        <v>0</v>
      </c>
      <c r="AW87" s="325">
        <v>0</v>
      </c>
      <c r="AX87" s="299"/>
      <c r="AY87" s="325">
        <v>0</v>
      </c>
      <c r="AZ87" s="325">
        <v>0</v>
      </c>
      <c r="BA87" s="325">
        <v>1</v>
      </c>
      <c r="BB87" s="325">
        <v>0</v>
      </c>
      <c r="BC87" s="325">
        <v>0</v>
      </c>
      <c r="BD87" s="325">
        <v>0</v>
      </c>
      <c r="BE87" s="325">
        <v>1</v>
      </c>
      <c r="BF87" s="325">
        <v>0</v>
      </c>
      <c r="BG87" s="325">
        <v>1</v>
      </c>
      <c r="BH87" s="325">
        <v>0</v>
      </c>
      <c r="BI87" s="325">
        <v>0</v>
      </c>
      <c r="BJ87" s="325">
        <v>0</v>
      </c>
      <c r="BK87" s="325">
        <v>0</v>
      </c>
      <c r="BL87" s="325">
        <v>0</v>
      </c>
      <c r="BM87" s="325">
        <v>0</v>
      </c>
      <c r="BN87" s="325">
        <v>0</v>
      </c>
      <c r="BO87" s="325">
        <v>1</v>
      </c>
      <c r="BP87" s="325">
        <v>0</v>
      </c>
      <c r="BQ87" s="325">
        <v>0</v>
      </c>
      <c r="BR87" s="325">
        <v>0</v>
      </c>
      <c r="BS87" s="336">
        <v>1</v>
      </c>
      <c r="BT87" s="322">
        <v>0</v>
      </c>
      <c r="BU87" s="322"/>
      <c r="BV87" s="322">
        <v>0</v>
      </c>
      <c r="BW87" s="322">
        <v>0</v>
      </c>
      <c r="BX87" s="322">
        <v>1</v>
      </c>
      <c r="BY87" s="301">
        <v>0</v>
      </c>
      <c r="BZ87" s="325">
        <v>1</v>
      </c>
      <c r="CA87" s="325">
        <v>0</v>
      </c>
      <c r="CB87" s="325">
        <v>0</v>
      </c>
      <c r="CC87" s="325">
        <v>0</v>
      </c>
      <c r="CD87" s="325">
        <v>0</v>
      </c>
      <c r="CE87" s="325">
        <v>0</v>
      </c>
      <c r="CF87" s="301">
        <v>0</v>
      </c>
      <c r="CG87" s="322">
        <v>1</v>
      </c>
      <c r="CH87" s="299"/>
      <c r="CI87" s="299"/>
      <c r="CJ87" s="299"/>
      <c r="CK87" s="299"/>
      <c r="CL87" s="299"/>
      <c r="CM87" s="299"/>
      <c r="CN87" s="299"/>
      <c r="CO87" s="299"/>
      <c r="CP87" s="299"/>
    </row>
    <row r="88" spans="2:94" x14ac:dyDescent="0.15">
      <c r="B88" s="321">
        <v>0.39884259259259264</v>
      </c>
      <c r="C88" s="355">
        <v>1.08</v>
      </c>
      <c r="D88" s="371">
        <v>1.2666666400000002</v>
      </c>
      <c r="E88" s="299"/>
      <c r="F88" s="299"/>
      <c r="G88" s="299"/>
      <c r="H88" s="299"/>
      <c r="I88" s="301">
        <v>6</v>
      </c>
      <c r="J88" s="299"/>
      <c r="K88" s="299"/>
      <c r="L88" s="322">
        <v>0</v>
      </c>
      <c r="M88" s="299"/>
      <c r="N88" s="299"/>
      <c r="O88" s="299"/>
      <c r="P88" s="299"/>
      <c r="Q88" s="299"/>
      <c r="R88" s="299"/>
      <c r="S88" s="299"/>
      <c r="T88" s="299"/>
      <c r="U88" s="299"/>
      <c r="V88" s="299"/>
      <c r="W88" s="299"/>
      <c r="X88" s="299"/>
      <c r="Y88" s="299"/>
      <c r="Z88" s="299"/>
      <c r="AA88" s="299">
        <v>-2.6675428403896317</v>
      </c>
      <c r="AB88" s="299">
        <v>11.183129921259843</v>
      </c>
      <c r="AC88" s="299">
        <v>-3.1823318095876312</v>
      </c>
      <c r="AD88" s="299">
        <v>12.914409448818898</v>
      </c>
      <c r="AE88" s="331" t="s">
        <v>445</v>
      </c>
      <c r="AF88" s="299">
        <v>-2.1527538711916301</v>
      </c>
      <c r="AG88" s="299">
        <v>13.195157480314959</v>
      </c>
      <c r="AH88" s="299">
        <v>0.5147889691979991</v>
      </c>
      <c r="AI88" s="299">
        <v>-12.493287401574802</v>
      </c>
      <c r="AJ88" s="299"/>
      <c r="AK88" s="299"/>
      <c r="AL88" s="299">
        <v>0</v>
      </c>
      <c r="AM88" s="299">
        <v>1</v>
      </c>
      <c r="AN88" s="299">
        <v>1</v>
      </c>
      <c r="AO88" s="299">
        <v>0</v>
      </c>
      <c r="AP88" s="299">
        <v>0</v>
      </c>
      <c r="AQ88" s="299">
        <v>0</v>
      </c>
      <c r="AR88" s="299">
        <v>1</v>
      </c>
      <c r="AS88" s="299">
        <v>0</v>
      </c>
      <c r="AT88" s="299">
        <v>0</v>
      </c>
      <c r="AU88" s="299">
        <v>0</v>
      </c>
      <c r="AV88" s="325">
        <v>0</v>
      </c>
      <c r="AW88" s="325">
        <v>1</v>
      </c>
      <c r="AX88" s="299"/>
      <c r="AY88" s="325">
        <v>0</v>
      </c>
      <c r="AZ88" s="325">
        <v>0</v>
      </c>
      <c r="BA88" s="325">
        <v>1</v>
      </c>
      <c r="BB88" s="325">
        <v>0</v>
      </c>
      <c r="BC88" s="325">
        <v>0</v>
      </c>
      <c r="BD88" s="325">
        <v>0</v>
      </c>
      <c r="BE88" s="325">
        <v>1</v>
      </c>
      <c r="BF88" s="325">
        <v>0</v>
      </c>
      <c r="BG88" s="325">
        <v>1</v>
      </c>
      <c r="BH88" s="325">
        <v>0</v>
      </c>
      <c r="BI88" s="325">
        <v>0</v>
      </c>
      <c r="BJ88" s="325">
        <v>0</v>
      </c>
      <c r="BK88" s="325">
        <v>0</v>
      </c>
      <c r="BL88" s="325">
        <v>0</v>
      </c>
      <c r="BM88" s="325">
        <v>0</v>
      </c>
      <c r="BN88" s="325">
        <v>0</v>
      </c>
      <c r="BO88" s="325">
        <v>1</v>
      </c>
      <c r="BP88" s="325">
        <v>0</v>
      </c>
      <c r="BQ88" s="325">
        <v>0</v>
      </c>
      <c r="BR88" s="325">
        <v>0</v>
      </c>
      <c r="BS88" s="336">
        <v>1</v>
      </c>
      <c r="BT88" s="322">
        <v>0</v>
      </c>
      <c r="BU88" s="322"/>
      <c r="BV88" s="322">
        <v>0</v>
      </c>
      <c r="BW88" s="322">
        <v>0</v>
      </c>
      <c r="BX88" s="322">
        <v>1</v>
      </c>
      <c r="BY88" s="301">
        <v>0</v>
      </c>
      <c r="BZ88" s="325">
        <v>1</v>
      </c>
      <c r="CA88" s="325">
        <v>0</v>
      </c>
      <c r="CB88" s="325">
        <v>0</v>
      </c>
      <c r="CC88" s="325">
        <v>0</v>
      </c>
      <c r="CD88" s="325">
        <v>0</v>
      </c>
      <c r="CE88" s="325">
        <v>0</v>
      </c>
      <c r="CF88" s="301">
        <v>0</v>
      </c>
      <c r="CG88" s="322">
        <v>0</v>
      </c>
      <c r="CH88" s="299"/>
      <c r="CI88" s="299"/>
      <c r="CJ88" s="299"/>
      <c r="CK88" s="299"/>
      <c r="CL88" s="299"/>
      <c r="CM88" s="299"/>
      <c r="CN88" s="299"/>
      <c r="CO88" s="299"/>
      <c r="CP88" s="299"/>
    </row>
    <row r="89" spans="2:94" x14ac:dyDescent="0.15">
      <c r="B89" s="321">
        <v>0.40003472222222225</v>
      </c>
      <c r="C89" s="355">
        <v>1.1299999999999999</v>
      </c>
      <c r="D89" s="371">
        <v>1.4333332899999998</v>
      </c>
      <c r="E89" s="299"/>
      <c r="F89" s="299"/>
      <c r="G89" s="299"/>
      <c r="H89" s="299"/>
      <c r="I89" s="301">
        <v>7</v>
      </c>
      <c r="J89" s="299"/>
      <c r="K89" s="299"/>
      <c r="L89" s="322">
        <v>0</v>
      </c>
      <c r="M89" s="299"/>
      <c r="N89" s="299"/>
      <c r="O89" s="299"/>
      <c r="P89" s="299"/>
      <c r="Q89" s="299"/>
      <c r="R89" s="299"/>
      <c r="S89" s="299"/>
      <c r="T89" s="299"/>
      <c r="U89" s="299"/>
      <c r="V89" s="299"/>
      <c r="W89" s="299"/>
      <c r="X89" s="299"/>
      <c r="Y89" s="299"/>
      <c r="Z89" s="299"/>
      <c r="AA89" s="299">
        <v>-1.0763769355958164</v>
      </c>
      <c r="AB89" s="299">
        <v>-5.1938385826771647</v>
      </c>
      <c r="AC89" s="299">
        <v>0</v>
      </c>
      <c r="AD89" s="299">
        <v>-11.276712598425195</v>
      </c>
      <c r="AE89" s="299" t="s">
        <v>443</v>
      </c>
      <c r="AF89" s="299">
        <v>1.0763769355958164</v>
      </c>
      <c r="AG89" s="299">
        <v>-11.604251968503936</v>
      </c>
      <c r="AH89" s="299">
        <v>-1.0295779383959982</v>
      </c>
      <c r="AI89" s="299">
        <v>13.148366141732282</v>
      </c>
      <c r="AJ89" s="299"/>
      <c r="AK89" s="299"/>
      <c r="AL89" s="299">
        <v>0</v>
      </c>
      <c r="AM89" s="299">
        <v>1</v>
      </c>
      <c r="AN89" s="299">
        <v>0</v>
      </c>
      <c r="AO89" s="299">
        <v>1</v>
      </c>
      <c r="AP89" s="299">
        <v>0</v>
      </c>
      <c r="AQ89" s="299">
        <v>1</v>
      </c>
      <c r="AR89" s="299">
        <v>0</v>
      </c>
      <c r="AS89" s="299">
        <v>0</v>
      </c>
      <c r="AT89" s="299">
        <v>0</v>
      </c>
      <c r="AU89" s="299">
        <v>0</v>
      </c>
      <c r="AV89" s="325">
        <v>1</v>
      </c>
      <c r="AW89" s="325">
        <v>0</v>
      </c>
      <c r="AX89" s="299"/>
      <c r="AY89" s="325">
        <v>0</v>
      </c>
      <c r="AZ89" s="325">
        <v>0</v>
      </c>
      <c r="BA89" s="325">
        <v>1</v>
      </c>
      <c r="BB89" s="325">
        <v>0</v>
      </c>
      <c r="BC89" s="325">
        <v>0</v>
      </c>
      <c r="BD89" s="325">
        <v>0</v>
      </c>
      <c r="BE89" s="325">
        <v>1</v>
      </c>
      <c r="BF89" s="325">
        <v>0</v>
      </c>
      <c r="BG89" s="325">
        <v>1</v>
      </c>
      <c r="BH89" s="325">
        <v>0</v>
      </c>
      <c r="BI89" s="325">
        <v>0</v>
      </c>
      <c r="BJ89" s="325">
        <v>0</v>
      </c>
      <c r="BK89" s="325">
        <v>0</v>
      </c>
      <c r="BL89" s="325">
        <v>0</v>
      </c>
      <c r="BM89" s="325">
        <v>0</v>
      </c>
      <c r="BN89" s="325">
        <v>0</v>
      </c>
      <c r="BO89" s="325">
        <v>1</v>
      </c>
      <c r="BP89" s="325">
        <v>0</v>
      </c>
      <c r="BQ89" s="325">
        <v>0</v>
      </c>
      <c r="BR89" s="325">
        <v>0</v>
      </c>
      <c r="BS89" s="336">
        <v>0</v>
      </c>
      <c r="BT89" s="322">
        <v>1</v>
      </c>
      <c r="BU89" s="322"/>
      <c r="BV89" s="322">
        <v>0</v>
      </c>
      <c r="BW89" s="322">
        <v>0</v>
      </c>
      <c r="BX89" s="322">
        <v>1</v>
      </c>
      <c r="BY89" s="301">
        <v>0</v>
      </c>
      <c r="BZ89" s="325">
        <v>0</v>
      </c>
      <c r="CA89" s="325">
        <v>0</v>
      </c>
      <c r="CB89" s="325">
        <v>0</v>
      </c>
      <c r="CC89" s="325">
        <v>0</v>
      </c>
      <c r="CD89" s="325">
        <v>0</v>
      </c>
      <c r="CE89" s="325">
        <v>1</v>
      </c>
      <c r="CF89" s="301">
        <v>0</v>
      </c>
      <c r="CG89" s="322">
        <v>1</v>
      </c>
      <c r="CH89" s="299"/>
      <c r="CI89" s="299"/>
      <c r="CJ89" s="299"/>
      <c r="CK89" s="299"/>
      <c r="CL89" s="299"/>
      <c r="CM89" s="299"/>
      <c r="CN89" s="299"/>
      <c r="CO89" s="299"/>
      <c r="CP89" s="299"/>
    </row>
    <row r="90" spans="2:94" x14ac:dyDescent="0.15">
      <c r="B90" s="301"/>
      <c r="C90" s="299"/>
      <c r="D90" s="371"/>
      <c r="E90" s="299"/>
      <c r="F90" s="299"/>
      <c r="G90" s="299"/>
      <c r="H90" s="299"/>
      <c r="I90" s="299"/>
      <c r="J90" s="299"/>
      <c r="K90" s="299"/>
      <c r="L90" s="299"/>
      <c r="M90" s="299"/>
      <c r="N90" s="299"/>
      <c r="O90" s="299"/>
      <c r="P90" s="299"/>
      <c r="Q90" s="299"/>
      <c r="R90" s="299"/>
      <c r="S90" s="299"/>
      <c r="T90" s="299"/>
      <c r="U90" s="299"/>
      <c r="V90" s="299"/>
      <c r="W90" s="299"/>
      <c r="X90" s="299"/>
      <c r="Y90" s="299"/>
      <c r="Z90" s="299"/>
      <c r="AA90" s="299">
        <v>3.3695277983869034</v>
      </c>
      <c r="AB90" s="299">
        <v>6.7847440944881887</v>
      </c>
      <c r="AC90" s="299"/>
      <c r="AD90" s="299"/>
      <c r="AE90" s="299"/>
      <c r="AF90" s="299"/>
      <c r="AG90" s="299"/>
      <c r="AH90" s="299"/>
      <c r="AI90" s="299"/>
      <c r="AJ90" s="299"/>
      <c r="AK90" s="299"/>
      <c r="AL90" s="299"/>
      <c r="AM90" s="299"/>
      <c r="AN90" s="299"/>
      <c r="AO90" s="299"/>
      <c r="AP90" s="299"/>
      <c r="AQ90" s="299"/>
      <c r="AR90" s="299"/>
      <c r="AS90" s="299"/>
      <c r="AT90" s="299"/>
      <c r="AU90" s="299"/>
      <c r="AV90" s="299"/>
      <c r="AW90" s="299"/>
      <c r="AX90" s="299"/>
      <c r="AY90" s="299"/>
      <c r="AZ90" s="299"/>
      <c r="BA90" s="299"/>
      <c r="BB90" s="299"/>
      <c r="BC90" s="299"/>
      <c r="BD90" s="299"/>
      <c r="BE90" s="299"/>
      <c r="BF90" s="299"/>
      <c r="BG90" s="299"/>
      <c r="BH90" s="299"/>
      <c r="BI90" s="299"/>
      <c r="BJ90" s="299"/>
      <c r="BK90" s="299"/>
      <c r="BL90" s="299"/>
      <c r="BM90" s="299"/>
      <c r="BN90" s="299"/>
      <c r="BO90" s="299"/>
      <c r="BP90" s="299"/>
      <c r="BQ90" s="299"/>
      <c r="BR90" s="299"/>
      <c r="BS90" s="299"/>
      <c r="BT90" s="299"/>
      <c r="BU90" s="299"/>
      <c r="BV90" s="299"/>
      <c r="BW90" s="299"/>
      <c r="BX90" s="299"/>
      <c r="BY90" s="299"/>
      <c r="BZ90" s="299"/>
      <c r="CA90" s="299"/>
      <c r="CB90" s="299"/>
      <c r="CC90" s="299"/>
      <c r="CD90" s="299"/>
      <c r="CE90" s="299"/>
      <c r="CF90" s="299"/>
      <c r="CG90" s="299"/>
      <c r="CH90" s="299"/>
      <c r="CI90" s="299"/>
      <c r="CJ90" s="299"/>
      <c r="CK90" s="299"/>
      <c r="CL90" s="299"/>
      <c r="CM90" s="299"/>
      <c r="CN90" s="299"/>
      <c r="CO90" s="299"/>
      <c r="CP90" s="299" t="s">
        <v>545</v>
      </c>
    </row>
    <row r="91" spans="2:94" x14ac:dyDescent="0.15">
      <c r="B91" s="321">
        <v>0.41409722222222217</v>
      </c>
      <c r="C91" s="299"/>
      <c r="D91" s="371"/>
      <c r="E91" s="299"/>
      <c r="F91" s="299"/>
      <c r="G91" s="299" t="s">
        <v>353</v>
      </c>
      <c r="H91" s="299">
        <v>18</v>
      </c>
      <c r="I91" s="301">
        <v>1</v>
      </c>
      <c r="J91" s="299">
        <v>1</v>
      </c>
      <c r="K91" s="301">
        <v>0</v>
      </c>
      <c r="L91" s="322">
        <v>1</v>
      </c>
      <c r="M91" s="322">
        <v>1</v>
      </c>
      <c r="N91" s="322">
        <v>0</v>
      </c>
      <c r="O91" s="299"/>
      <c r="P91" s="299">
        <v>1</v>
      </c>
      <c r="Q91" s="299">
        <v>0</v>
      </c>
      <c r="R91" s="299">
        <v>0</v>
      </c>
      <c r="S91" s="299">
        <v>1</v>
      </c>
      <c r="T91" s="299">
        <v>0</v>
      </c>
      <c r="U91" s="299">
        <v>0</v>
      </c>
      <c r="V91" s="299">
        <v>0</v>
      </c>
      <c r="W91" s="299">
        <v>0</v>
      </c>
      <c r="X91" s="299">
        <v>1</v>
      </c>
      <c r="Y91" s="299">
        <v>0</v>
      </c>
      <c r="Z91" s="301">
        <v>0</v>
      </c>
      <c r="AA91" s="299"/>
      <c r="AB91" s="299"/>
      <c r="AC91" s="299"/>
      <c r="AD91" s="299"/>
      <c r="AE91" s="299"/>
      <c r="AF91" s="299">
        <v>-0.88918094679654391</v>
      </c>
      <c r="AG91" s="299">
        <v>-12.072165354330709</v>
      </c>
      <c r="AH91" s="299">
        <v>3.5099247899863579</v>
      </c>
      <c r="AI91" s="299">
        <v>13.054783464566928</v>
      </c>
      <c r="AJ91" s="299"/>
      <c r="AK91" s="299"/>
      <c r="AL91" s="299"/>
      <c r="AM91" s="299"/>
      <c r="AN91" s="299"/>
      <c r="AO91" s="299"/>
      <c r="AP91" s="299"/>
      <c r="AQ91" s="299"/>
      <c r="AR91" s="299"/>
      <c r="AS91" s="299"/>
      <c r="AT91" s="299"/>
      <c r="AU91" s="299"/>
      <c r="AV91" s="299"/>
      <c r="AW91" s="299"/>
      <c r="AX91" s="299"/>
      <c r="AY91" s="299"/>
      <c r="AZ91" s="299"/>
      <c r="BA91" s="299"/>
      <c r="BB91" s="299"/>
      <c r="BC91" s="299"/>
      <c r="BD91" s="299"/>
      <c r="BE91" s="299"/>
      <c r="BF91" s="299"/>
      <c r="BG91" s="299"/>
      <c r="BH91" s="299"/>
      <c r="BI91" s="299"/>
      <c r="BJ91" s="299"/>
      <c r="BK91" s="299"/>
      <c r="BL91" s="299"/>
      <c r="BM91" s="299"/>
      <c r="BN91" s="299"/>
      <c r="BO91" s="299"/>
      <c r="BP91" s="299"/>
      <c r="BQ91" s="299"/>
      <c r="BR91" s="299"/>
      <c r="BS91" s="299"/>
      <c r="BT91" s="299"/>
      <c r="BU91" s="299"/>
      <c r="BV91" s="299"/>
      <c r="BW91" s="299"/>
      <c r="BX91" s="299"/>
      <c r="BY91" s="299"/>
      <c r="BZ91" s="299"/>
      <c r="CA91" s="299"/>
      <c r="CB91" s="299"/>
      <c r="CC91" s="299"/>
      <c r="CD91" s="299"/>
      <c r="CE91" s="299"/>
      <c r="CF91" s="299"/>
      <c r="CG91" s="299">
        <v>1</v>
      </c>
      <c r="CH91" s="299"/>
      <c r="CI91" s="299"/>
      <c r="CJ91" s="299"/>
      <c r="CK91" s="299"/>
      <c r="CL91" s="299"/>
      <c r="CM91" s="299"/>
      <c r="CN91" s="299"/>
      <c r="CO91" s="299"/>
      <c r="CP91" s="299"/>
    </row>
    <row r="92" spans="2:94" x14ac:dyDescent="0.15">
      <c r="B92" s="321">
        <v>0.41467592592592589</v>
      </c>
      <c r="C92" s="355">
        <v>0.2</v>
      </c>
      <c r="D92" s="371">
        <v>0.66666000000000003</v>
      </c>
      <c r="E92" s="299"/>
      <c r="F92" s="299"/>
      <c r="G92" s="299"/>
      <c r="H92" s="299"/>
      <c r="I92" s="301">
        <v>2</v>
      </c>
      <c r="J92" s="299"/>
      <c r="K92" s="299"/>
      <c r="L92" s="322">
        <v>0</v>
      </c>
      <c r="M92" s="299"/>
      <c r="N92" s="299"/>
      <c r="O92" s="299"/>
      <c r="P92" s="299"/>
      <c r="Q92" s="299"/>
      <c r="R92" s="299"/>
      <c r="S92" s="299"/>
      <c r="T92" s="299"/>
      <c r="U92" s="299"/>
      <c r="V92" s="299"/>
      <c r="W92" s="299"/>
      <c r="X92" s="299"/>
      <c r="Y92" s="299"/>
      <c r="Z92" s="299"/>
      <c r="AA92" s="299">
        <v>4.6798997199818101E-2</v>
      </c>
      <c r="AB92" s="299">
        <v>5.4745866141732282</v>
      </c>
      <c r="AC92" s="299">
        <v>1.0295779383959982</v>
      </c>
      <c r="AD92" s="299">
        <v>12.118956692913384</v>
      </c>
      <c r="AE92" s="299" t="s">
        <v>443</v>
      </c>
      <c r="AF92" s="299">
        <v>3.4631257927865398</v>
      </c>
      <c r="AG92" s="299">
        <v>12.072165354330709</v>
      </c>
      <c r="AH92" s="299">
        <v>-0.84238194959672585</v>
      </c>
      <c r="AI92" s="299">
        <v>-11.557460629921259</v>
      </c>
      <c r="AJ92" s="299"/>
      <c r="AK92" s="299"/>
      <c r="AL92" s="299">
        <v>1</v>
      </c>
      <c r="AM92" s="299">
        <v>0</v>
      </c>
      <c r="AN92" s="299">
        <v>0</v>
      </c>
      <c r="AO92" s="299">
        <v>0</v>
      </c>
      <c r="AP92" s="299">
        <v>1</v>
      </c>
      <c r="AQ92" s="299">
        <v>0</v>
      </c>
      <c r="AR92" s="299">
        <v>1</v>
      </c>
      <c r="AS92" s="299">
        <v>0</v>
      </c>
      <c r="AT92" s="299">
        <v>0</v>
      </c>
      <c r="AU92" s="299">
        <v>0</v>
      </c>
      <c r="AV92" s="325">
        <v>0</v>
      </c>
      <c r="AW92" s="325">
        <v>1</v>
      </c>
      <c r="AX92" s="299"/>
      <c r="AY92" s="325">
        <v>0</v>
      </c>
      <c r="AZ92" s="325">
        <v>0</v>
      </c>
      <c r="BA92" s="325">
        <v>1</v>
      </c>
      <c r="BB92" s="325">
        <v>0</v>
      </c>
      <c r="BC92" s="325">
        <v>0</v>
      </c>
      <c r="BD92" s="325">
        <v>0</v>
      </c>
      <c r="BE92" s="325">
        <v>0</v>
      </c>
      <c r="BF92" s="325">
        <v>1</v>
      </c>
      <c r="BG92" s="325">
        <v>0</v>
      </c>
      <c r="BH92" s="325">
        <v>0</v>
      </c>
      <c r="BI92" s="325">
        <v>0</v>
      </c>
      <c r="BJ92" s="325">
        <v>0</v>
      </c>
      <c r="BK92" s="325">
        <v>0</v>
      </c>
      <c r="BL92" s="325">
        <v>0</v>
      </c>
      <c r="BM92" s="325">
        <v>0</v>
      </c>
      <c r="BN92" s="325">
        <v>1</v>
      </c>
      <c r="BO92" s="325">
        <v>0</v>
      </c>
      <c r="BP92" s="325">
        <v>1</v>
      </c>
      <c r="BQ92" s="325">
        <v>0</v>
      </c>
      <c r="BR92" s="325">
        <v>0</v>
      </c>
      <c r="BS92" s="336">
        <v>0</v>
      </c>
      <c r="BT92" s="322">
        <v>0</v>
      </c>
      <c r="BU92" s="322"/>
      <c r="BV92" s="322">
        <v>0</v>
      </c>
      <c r="BW92" s="322">
        <v>1</v>
      </c>
      <c r="BX92" s="322">
        <v>0</v>
      </c>
      <c r="BY92" s="301">
        <v>1</v>
      </c>
      <c r="BZ92" s="325">
        <v>1</v>
      </c>
      <c r="CA92" s="325">
        <v>0</v>
      </c>
      <c r="CB92" s="325">
        <v>0</v>
      </c>
      <c r="CC92" s="325">
        <v>0</v>
      </c>
      <c r="CD92" s="325">
        <v>0</v>
      </c>
      <c r="CE92" s="325">
        <v>0</v>
      </c>
      <c r="CF92" s="301">
        <v>0</v>
      </c>
      <c r="CG92" s="322">
        <v>0</v>
      </c>
      <c r="CH92" s="299"/>
      <c r="CI92" s="299"/>
      <c r="CJ92" s="299"/>
      <c r="CK92" s="299"/>
      <c r="CL92" s="299"/>
      <c r="CM92" s="299"/>
      <c r="CN92" s="299"/>
      <c r="CO92" s="299"/>
      <c r="CP92" s="299"/>
    </row>
    <row r="93" spans="2:94" x14ac:dyDescent="0.15">
      <c r="B93" s="321">
        <v>0.41604166666666664</v>
      </c>
      <c r="C93" s="355">
        <v>1.28</v>
      </c>
      <c r="D93" s="371">
        <v>1.9333332400000001</v>
      </c>
      <c r="E93" s="299"/>
      <c r="F93" s="299"/>
      <c r="G93" s="299"/>
      <c r="H93" s="299"/>
      <c r="I93" s="301">
        <v>3</v>
      </c>
      <c r="J93" s="299"/>
      <c r="K93" s="299"/>
      <c r="L93" s="322">
        <v>0</v>
      </c>
      <c r="M93" s="299"/>
      <c r="N93" s="299"/>
      <c r="O93" s="299"/>
      <c r="P93" s="299"/>
      <c r="Q93" s="299"/>
      <c r="R93" s="299"/>
      <c r="S93" s="299"/>
      <c r="T93" s="299"/>
      <c r="U93" s="299"/>
      <c r="V93" s="299"/>
      <c r="W93" s="299"/>
      <c r="X93" s="299"/>
      <c r="Y93" s="299"/>
      <c r="Z93" s="299"/>
      <c r="AA93" s="299">
        <v>2.4335478543905413</v>
      </c>
      <c r="AB93" s="299">
        <v>-6.5975787401574797</v>
      </c>
      <c r="AC93" s="299">
        <v>2.7611408347892681</v>
      </c>
      <c r="AD93" s="299">
        <v>-7.4866141732283458</v>
      </c>
      <c r="AE93" s="299" t="s">
        <v>443</v>
      </c>
      <c r="AF93" s="299">
        <v>1.9655578823923603</v>
      </c>
      <c r="AG93" s="299">
        <v>-7.533405511811023</v>
      </c>
      <c r="AH93" s="299">
        <v>-0.65518596079745339</v>
      </c>
      <c r="AI93" s="299">
        <v>13.148366141732282</v>
      </c>
      <c r="AJ93" s="299"/>
      <c r="AK93" s="299"/>
      <c r="AL93" s="299">
        <v>0</v>
      </c>
      <c r="AM93" s="299">
        <v>1</v>
      </c>
      <c r="AN93" s="299">
        <v>0</v>
      </c>
      <c r="AO93" s="299">
        <v>1</v>
      </c>
      <c r="AP93" s="299">
        <v>0</v>
      </c>
      <c r="AQ93" s="299">
        <v>0</v>
      </c>
      <c r="AR93" s="299">
        <v>1</v>
      </c>
      <c r="AS93" s="299">
        <v>0</v>
      </c>
      <c r="AT93" s="299">
        <v>0</v>
      </c>
      <c r="AU93" s="299">
        <v>0</v>
      </c>
      <c r="AV93" s="325">
        <v>1</v>
      </c>
      <c r="AW93" s="325">
        <v>0</v>
      </c>
      <c r="AX93" s="299"/>
      <c r="AY93" s="325">
        <v>0</v>
      </c>
      <c r="AZ93" s="325">
        <v>0</v>
      </c>
      <c r="BA93" s="325">
        <v>1</v>
      </c>
      <c r="BB93" s="325">
        <v>0</v>
      </c>
      <c r="BC93" s="325">
        <v>0</v>
      </c>
      <c r="BD93" s="325">
        <v>0</v>
      </c>
      <c r="BE93" s="325">
        <v>1</v>
      </c>
      <c r="BF93" s="325">
        <v>0</v>
      </c>
      <c r="BG93" s="325">
        <v>0</v>
      </c>
      <c r="BH93" s="325">
        <v>0</v>
      </c>
      <c r="BI93" s="325">
        <v>0</v>
      </c>
      <c r="BJ93" s="325">
        <v>0</v>
      </c>
      <c r="BK93" s="325">
        <v>0</v>
      </c>
      <c r="BL93" s="325">
        <v>1</v>
      </c>
      <c r="BM93" s="325">
        <v>0</v>
      </c>
      <c r="BN93" s="325">
        <v>0</v>
      </c>
      <c r="BO93" s="325">
        <v>0</v>
      </c>
      <c r="BP93" s="325">
        <v>1</v>
      </c>
      <c r="BQ93" s="325">
        <v>0</v>
      </c>
      <c r="BR93" s="325">
        <v>0</v>
      </c>
      <c r="BS93" s="336">
        <v>0</v>
      </c>
      <c r="BT93" s="322">
        <v>1</v>
      </c>
      <c r="BU93" s="322"/>
      <c r="BV93" s="322">
        <v>0</v>
      </c>
      <c r="BW93" s="322">
        <v>0</v>
      </c>
      <c r="BX93" s="322">
        <v>1</v>
      </c>
      <c r="BY93" s="301">
        <v>0</v>
      </c>
      <c r="BZ93" s="325">
        <v>0</v>
      </c>
      <c r="CA93" s="325">
        <v>0</v>
      </c>
      <c r="CB93" s="325">
        <v>0</v>
      </c>
      <c r="CC93" s="325">
        <v>0</v>
      </c>
      <c r="CD93" s="325">
        <v>0</v>
      </c>
      <c r="CE93" s="325">
        <v>1</v>
      </c>
      <c r="CF93" s="301">
        <v>0</v>
      </c>
      <c r="CG93" s="322">
        <v>1</v>
      </c>
      <c r="CH93" s="299"/>
      <c r="CI93" s="299"/>
      <c r="CJ93" s="299"/>
      <c r="CK93" s="299"/>
      <c r="CL93" s="299"/>
      <c r="CM93" s="299"/>
      <c r="CN93" s="299"/>
      <c r="CO93" s="299"/>
      <c r="CP93" s="299"/>
    </row>
    <row r="94" spans="2:94" x14ac:dyDescent="0.15">
      <c r="B94" s="301"/>
      <c r="C94" s="299"/>
      <c r="D94" s="371"/>
      <c r="E94" s="299"/>
      <c r="F94" s="299"/>
      <c r="G94" s="299"/>
      <c r="H94" s="299"/>
      <c r="I94" s="299"/>
      <c r="J94" s="299"/>
      <c r="K94" s="299"/>
      <c r="L94" s="322">
        <v>0</v>
      </c>
      <c r="M94" s="299"/>
      <c r="N94" s="299"/>
      <c r="O94" s="299"/>
      <c r="P94" s="299"/>
      <c r="Q94" s="299"/>
      <c r="R94" s="299"/>
      <c r="S94" s="299"/>
      <c r="T94" s="299"/>
      <c r="U94" s="299"/>
      <c r="V94" s="299"/>
      <c r="W94" s="299"/>
      <c r="X94" s="299"/>
      <c r="Y94" s="299"/>
      <c r="Z94" s="299"/>
      <c r="AA94" s="299">
        <v>-3.0419348179881767</v>
      </c>
      <c r="AB94" s="299">
        <v>2.3863582677165351</v>
      </c>
      <c r="AC94" s="299"/>
      <c r="AD94" s="299"/>
      <c r="AE94" s="299"/>
      <c r="AF94" s="299"/>
      <c r="AG94" s="299"/>
      <c r="AH94" s="299"/>
      <c r="AI94" s="299"/>
      <c r="AJ94" s="299"/>
      <c r="AK94" s="299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29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336">
        <v>0</v>
      </c>
      <c r="BT94" s="322">
        <v>0</v>
      </c>
      <c r="BU94" s="322"/>
      <c r="BV94" s="322">
        <v>0</v>
      </c>
      <c r="BW94" s="322">
        <v>1</v>
      </c>
      <c r="BX94" s="322">
        <v>0</v>
      </c>
      <c r="BY94" s="301">
        <v>0</v>
      </c>
      <c r="BZ94" s="325">
        <v>0</v>
      </c>
      <c r="CA94" s="325">
        <v>0</v>
      </c>
      <c r="CB94" s="325">
        <v>0</v>
      </c>
      <c r="CC94" s="325">
        <v>0</v>
      </c>
      <c r="CD94" s="325">
        <v>0</v>
      </c>
      <c r="CE94" s="325">
        <v>1</v>
      </c>
      <c r="CF94" s="301">
        <v>0</v>
      </c>
      <c r="CG94" s="322">
        <v>0</v>
      </c>
      <c r="CH94" s="299"/>
      <c r="CI94" s="299"/>
      <c r="CJ94" s="299"/>
      <c r="CK94" s="299"/>
      <c r="CL94" s="299"/>
      <c r="CM94" s="299"/>
      <c r="CN94" s="299"/>
      <c r="CO94" s="299"/>
      <c r="CP94" s="299"/>
    </row>
    <row r="95" spans="2:94" x14ac:dyDescent="0.15">
      <c r="B95" s="321">
        <v>0.42865740740740743</v>
      </c>
      <c r="C95" s="299"/>
      <c r="D95" s="371"/>
      <c r="E95" s="299"/>
      <c r="F95" s="299"/>
      <c r="G95" s="299" t="s">
        <v>360</v>
      </c>
      <c r="H95" s="299">
        <v>19</v>
      </c>
      <c r="I95" s="301">
        <v>1</v>
      </c>
      <c r="J95" s="299">
        <v>1</v>
      </c>
      <c r="K95" s="301">
        <v>0</v>
      </c>
      <c r="L95" s="322">
        <v>1</v>
      </c>
      <c r="M95" s="322">
        <v>1</v>
      </c>
      <c r="N95" s="322">
        <v>0</v>
      </c>
      <c r="O95" s="299"/>
      <c r="P95" s="299">
        <v>1</v>
      </c>
      <c r="Q95" s="299">
        <v>0</v>
      </c>
      <c r="R95" s="299">
        <v>0</v>
      </c>
      <c r="S95" s="299">
        <v>0</v>
      </c>
      <c r="T95" s="299">
        <v>0</v>
      </c>
      <c r="U95" s="299">
        <v>1</v>
      </c>
      <c r="V95" s="299">
        <v>0</v>
      </c>
      <c r="W95" s="299">
        <v>0</v>
      </c>
      <c r="X95" s="299">
        <v>0</v>
      </c>
      <c r="Y95" s="299">
        <v>0</v>
      </c>
      <c r="Z95" s="301">
        <v>1</v>
      </c>
      <c r="AA95" s="331">
        <v>-2.2463518655912691</v>
      </c>
      <c r="AB95" s="331">
        <v>0</v>
      </c>
      <c r="AC95" s="299">
        <v>0.98277894119618014</v>
      </c>
      <c r="AD95" s="299">
        <v>-11.885</v>
      </c>
      <c r="AE95" s="299" t="s">
        <v>442</v>
      </c>
      <c r="AF95" s="299">
        <v>0.98277894119618014</v>
      </c>
      <c r="AG95" s="299">
        <v>-11.885</v>
      </c>
      <c r="AH95" s="299">
        <v>-3.5567237871861757</v>
      </c>
      <c r="AI95" s="299">
        <v>13.00799212598425</v>
      </c>
      <c r="AJ95" s="299"/>
      <c r="AK95" s="299"/>
      <c r="AL95" s="299"/>
      <c r="AM95" s="299"/>
      <c r="AN95" s="299"/>
      <c r="AO95" s="299"/>
      <c r="AP95" s="299"/>
      <c r="AQ95" s="299"/>
      <c r="AR95" s="299"/>
      <c r="AS95" s="299"/>
      <c r="AT95" s="299"/>
      <c r="AU95" s="299"/>
      <c r="AV95" s="299"/>
      <c r="AW95" s="299"/>
      <c r="AX95" s="299"/>
      <c r="AY95" s="299"/>
      <c r="AZ95" s="299"/>
      <c r="BA95" s="299"/>
      <c r="BB95" s="299"/>
      <c r="BC95" s="299"/>
      <c r="BD95" s="299"/>
      <c r="BE95" s="299"/>
      <c r="BF95" s="299"/>
      <c r="BG95" s="299"/>
      <c r="BH95" s="299"/>
      <c r="BI95" s="299"/>
      <c r="BJ95" s="299"/>
      <c r="BK95" s="299"/>
      <c r="BL95" s="299"/>
      <c r="BM95" s="299"/>
      <c r="BN95" s="299"/>
      <c r="BO95" s="299"/>
      <c r="BP95" s="299"/>
      <c r="BQ95" s="299"/>
      <c r="BR95" s="299"/>
      <c r="BS95" s="299"/>
      <c r="BT95" s="299"/>
      <c r="BU95" s="299"/>
      <c r="BV95" s="299"/>
      <c r="BW95" s="299"/>
      <c r="BX95" s="299"/>
      <c r="BY95" s="299"/>
      <c r="BZ95" s="299"/>
      <c r="CA95" s="299"/>
      <c r="CB95" s="299"/>
      <c r="CC95" s="299"/>
      <c r="CD95" s="299"/>
      <c r="CE95" s="299"/>
      <c r="CF95" s="299"/>
      <c r="CG95" s="299"/>
      <c r="CH95" s="299"/>
      <c r="CI95" s="299"/>
      <c r="CJ95" s="299"/>
      <c r="CK95" s="299"/>
      <c r="CL95" s="299"/>
      <c r="CM95" s="299"/>
      <c r="CN95" s="299"/>
      <c r="CO95" s="299"/>
      <c r="CP95" s="299"/>
    </row>
    <row r="96" spans="2:94" x14ac:dyDescent="0.15">
      <c r="B96" s="321">
        <v>0.43613425925925925</v>
      </c>
      <c r="C96" s="299"/>
      <c r="D96" s="371"/>
      <c r="E96" s="299"/>
      <c r="F96" s="299"/>
      <c r="G96" s="299"/>
      <c r="H96" s="299"/>
      <c r="I96" s="301">
        <v>1</v>
      </c>
      <c r="J96" s="299">
        <v>1</v>
      </c>
      <c r="K96" s="301">
        <v>0</v>
      </c>
      <c r="L96" s="322">
        <v>1</v>
      </c>
      <c r="M96" s="322">
        <v>0</v>
      </c>
      <c r="N96" s="322">
        <v>1</v>
      </c>
      <c r="O96" s="299"/>
      <c r="P96" s="299">
        <v>0</v>
      </c>
      <c r="Q96" s="299">
        <v>0</v>
      </c>
      <c r="R96" s="299">
        <v>1</v>
      </c>
      <c r="S96" s="299">
        <v>1</v>
      </c>
      <c r="T96" s="299">
        <v>0</v>
      </c>
      <c r="U96" s="299">
        <v>0</v>
      </c>
      <c r="V96" s="299">
        <v>0</v>
      </c>
      <c r="W96" s="299">
        <v>0</v>
      </c>
      <c r="X96" s="299">
        <v>0</v>
      </c>
      <c r="Y96" s="299">
        <v>0</v>
      </c>
      <c r="Z96" s="301">
        <v>1</v>
      </c>
      <c r="AA96" s="299"/>
      <c r="AB96" s="299"/>
      <c r="AC96" s="299"/>
      <c r="AD96" s="299"/>
      <c r="AE96" s="299"/>
      <c r="AF96" s="299"/>
      <c r="AG96" s="299"/>
      <c r="AH96" s="299"/>
      <c r="AI96" s="299"/>
      <c r="AJ96" s="299"/>
      <c r="AK96" s="299"/>
      <c r="AL96" s="299"/>
      <c r="AM96" s="299"/>
      <c r="AN96" s="299"/>
      <c r="AO96" s="299"/>
      <c r="AP96" s="299"/>
      <c r="AQ96" s="299"/>
      <c r="AR96" s="299"/>
      <c r="AS96" s="299"/>
      <c r="AT96" s="299"/>
      <c r="AU96" s="299"/>
      <c r="AV96" s="299"/>
      <c r="AW96" s="299"/>
      <c r="AX96" s="299"/>
      <c r="AY96" s="299"/>
      <c r="AZ96" s="299"/>
      <c r="BA96" s="299"/>
      <c r="BB96" s="299"/>
      <c r="BC96" s="299"/>
      <c r="BD96" s="299"/>
      <c r="BE96" s="299"/>
      <c r="BF96" s="299"/>
      <c r="BG96" s="299"/>
      <c r="BH96" s="299"/>
      <c r="BI96" s="299"/>
      <c r="BJ96" s="299"/>
      <c r="BK96" s="299"/>
      <c r="BL96" s="299"/>
      <c r="BM96" s="299"/>
      <c r="BN96" s="299"/>
      <c r="BO96" s="299"/>
      <c r="BP96" s="299"/>
      <c r="BQ96" s="299"/>
      <c r="BR96" s="299"/>
      <c r="BS96" s="299"/>
      <c r="BT96" s="299"/>
      <c r="BU96" s="299"/>
      <c r="BV96" s="299"/>
      <c r="BW96" s="299"/>
      <c r="BX96" s="299"/>
      <c r="BY96" s="299"/>
      <c r="BZ96" s="299"/>
      <c r="CA96" s="299"/>
      <c r="CB96" s="299"/>
      <c r="CC96" s="299"/>
      <c r="CD96" s="299"/>
      <c r="CE96" s="299"/>
      <c r="CF96" s="299"/>
      <c r="CG96" s="299"/>
      <c r="CH96" s="299"/>
      <c r="CI96" s="299"/>
      <c r="CJ96" s="299"/>
      <c r="CK96" s="299"/>
      <c r="CL96" s="299"/>
      <c r="CM96" s="299"/>
      <c r="CN96" s="299"/>
      <c r="CO96" s="299"/>
      <c r="CP96" s="299"/>
    </row>
    <row r="97" spans="2:94" x14ac:dyDescent="0.15">
      <c r="B97" s="321">
        <v>0.43643518518518515</v>
      </c>
      <c r="C97" s="355">
        <v>0.22</v>
      </c>
      <c r="D97" s="371">
        <v>0.73332600000000003</v>
      </c>
      <c r="E97" s="299"/>
      <c r="F97" s="299"/>
      <c r="G97" s="299"/>
      <c r="H97" s="299"/>
      <c r="I97" s="301">
        <v>2</v>
      </c>
      <c r="J97" s="299"/>
      <c r="K97" s="299"/>
      <c r="L97" s="322">
        <v>0</v>
      </c>
      <c r="M97" s="299"/>
      <c r="N97" s="299"/>
      <c r="O97" s="299"/>
      <c r="P97" s="299"/>
      <c r="Q97" s="299"/>
      <c r="R97" s="299"/>
      <c r="S97" s="299"/>
      <c r="T97" s="299"/>
      <c r="U97" s="299"/>
      <c r="V97" s="299"/>
      <c r="W97" s="299"/>
      <c r="X97" s="299"/>
      <c r="Y97" s="299"/>
      <c r="Z97" s="299"/>
      <c r="AA97" s="299">
        <v>-3.2291308067874493</v>
      </c>
      <c r="AB97" s="299">
        <v>5.3342125984251965</v>
      </c>
      <c r="AC97" s="299">
        <v>-4.7734977143814463</v>
      </c>
      <c r="AD97" s="299">
        <v>11.604251968503936</v>
      </c>
      <c r="AE97" s="299" t="s">
        <v>443</v>
      </c>
      <c r="AF97" s="299">
        <v>-3.4631257927865398</v>
      </c>
      <c r="AG97" s="299">
        <v>11.510669291338582</v>
      </c>
      <c r="AH97" s="299">
        <v>1.1231759327956345</v>
      </c>
      <c r="AI97" s="299">
        <v>-11.744625984251968</v>
      </c>
      <c r="AJ97" s="299"/>
      <c r="AK97" s="299"/>
      <c r="AL97" s="299">
        <v>1</v>
      </c>
      <c r="AM97" s="299">
        <v>0</v>
      </c>
      <c r="AN97" s="299">
        <v>1</v>
      </c>
      <c r="AO97" s="299">
        <v>0</v>
      </c>
      <c r="AP97" s="299">
        <v>0</v>
      </c>
      <c r="AQ97" s="299">
        <v>0</v>
      </c>
      <c r="AR97" s="299">
        <v>1</v>
      </c>
      <c r="AS97" s="299">
        <v>0</v>
      </c>
      <c r="AT97" s="299">
        <v>1</v>
      </c>
      <c r="AU97" s="299">
        <v>0</v>
      </c>
      <c r="AV97" s="325">
        <v>0</v>
      </c>
      <c r="AW97" s="325">
        <v>0</v>
      </c>
      <c r="AX97" s="299"/>
      <c r="AY97" s="325">
        <v>0</v>
      </c>
      <c r="AZ97" s="325">
        <v>0</v>
      </c>
      <c r="BA97" s="325">
        <v>0</v>
      </c>
      <c r="BB97" s="325">
        <v>1</v>
      </c>
      <c r="BC97" s="325">
        <v>0</v>
      </c>
      <c r="BD97" s="325">
        <v>0</v>
      </c>
      <c r="BE97" s="325">
        <v>1</v>
      </c>
      <c r="BF97" s="325">
        <v>0</v>
      </c>
      <c r="BG97" s="325">
        <v>1</v>
      </c>
      <c r="BH97" s="325">
        <v>0</v>
      </c>
      <c r="BI97" s="325">
        <v>0</v>
      </c>
      <c r="BJ97" s="325">
        <v>0</v>
      </c>
      <c r="BK97" s="325">
        <v>0</v>
      </c>
      <c r="BL97" s="325">
        <v>0</v>
      </c>
      <c r="BM97" s="325">
        <v>0</v>
      </c>
      <c r="BN97" s="325">
        <v>0</v>
      </c>
      <c r="BO97" s="325">
        <v>0</v>
      </c>
      <c r="BP97" s="325">
        <v>1</v>
      </c>
      <c r="BQ97" s="325">
        <v>0</v>
      </c>
      <c r="BR97" s="325">
        <v>0</v>
      </c>
      <c r="BS97" s="336">
        <v>1</v>
      </c>
      <c r="BT97" s="322">
        <v>0</v>
      </c>
      <c r="BU97" s="322"/>
      <c r="BV97" s="322">
        <v>0</v>
      </c>
      <c r="BW97" s="322">
        <v>0</v>
      </c>
      <c r="BX97" s="322">
        <v>1</v>
      </c>
      <c r="BY97" s="301">
        <v>0</v>
      </c>
      <c r="BZ97" s="325">
        <v>1</v>
      </c>
      <c r="CA97" s="325">
        <v>0</v>
      </c>
      <c r="CB97" s="325">
        <v>0</v>
      </c>
      <c r="CC97" s="325">
        <v>0</v>
      </c>
      <c r="CD97" s="325">
        <v>0</v>
      </c>
      <c r="CE97" s="325">
        <v>0</v>
      </c>
      <c r="CF97" s="301">
        <v>0</v>
      </c>
      <c r="CG97" s="322">
        <v>0</v>
      </c>
      <c r="CH97" s="299"/>
      <c r="CI97" s="299"/>
      <c r="CJ97" s="299"/>
      <c r="CK97" s="299"/>
      <c r="CL97" s="299"/>
      <c r="CM97" s="299"/>
      <c r="CN97" s="299"/>
      <c r="CO97" s="299"/>
      <c r="CP97" s="299"/>
    </row>
    <row r="98" spans="2:94" x14ac:dyDescent="0.15">
      <c r="B98" s="321">
        <v>0.43759259259259259</v>
      </c>
      <c r="C98" s="355">
        <v>1.1000000000000001</v>
      </c>
      <c r="D98" s="371">
        <v>1.3333333000000003</v>
      </c>
      <c r="E98" s="299"/>
      <c r="F98" s="299"/>
      <c r="G98" s="299"/>
      <c r="H98" s="299"/>
      <c r="I98" s="301">
        <v>3</v>
      </c>
      <c r="J98" s="299"/>
      <c r="K98" s="299"/>
      <c r="L98" s="322">
        <v>0</v>
      </c>
      <c r="M98" s="299"/>
      <c r="N98" s="299"/>
      <c r="O98" s="299"/>
      <c r="P98" s="299"/>
      <c r="Q98" s="299"/>
      <c r="R98" s="299"/>
      <c r="S98" s="299"/>
      <c r="T98" s="299"/>
      <c r="U98" s="299"/>
      <c r="V98" s="299"/>
      <c r="W98" s="299"/>
      <c r="X98" s="299"/>
      <c r="Y98" s="299"/>
      <c r="Z98" s="299"/>
      <c r="AA98" s="299">
        <v>1.1699749299954525</v>
      </c>
      <c r="AB98" s="299">
        <v>-5.7553346456692909</v>
      </c>
      <c r="AC98" s="299">
        <v>2.8547388291889044</v>
      </c>
      <c r="AD98" s="299">
        <v>-10.153720472440945</v>
      </c>
      <c r="AE98" s="299" t="s">
        <v>445</v>
      </c>
      <c r="AF98" s="299">
        <v>2.2931508627910873</v>
      </c>
      <c r="AG98" s="299">
        <v>-10.528051181102361</v>
      </c>
      <c r="AH98" s="299">
        <v>-1.4975679103941792</v>
      </c>
      <c r="AI98" s="299">
        <v>11.885</v>
      </c>
      <c r="AJ98" s="299"/>
      <c r="AK98" s="299"/>
      <c r="AL98" s="299">
        <v>0</v>
      </c>
      <c r="AM98" s="299">
        <v>1</v>
      </c>
      <c r="AN98" s="299">
        <v>1</v>
      </c>
      <c r="AO98" s="299">
        <v>0</v>
      </c>
      <c r="AP98" s="299">
        <v>0</v>
      </c>
      <c r="AQ98" s="299">
        <v>0</v>
      </c>
      <c r="AR98" s="299">
        <v>1</v>
      </c>
      <c r="AS98" s="299">
        <v>0</v>
      </c>
      <c r="AT98" s="299">
        <v>0</v>
      </c>
      <c r="AU98" s="299">
        <v>0</v>
      </c>
      <c r="AV98" s="325">
        <v>1</v>
      </c>
      <c r="AW98" s="325">
        <v>0</v>
      </c>
      <c r="AX98" s="299"/>
      <c r="AY98" s="325">
        <v>0</v>
      </c>
      <c r="AZ98" s="325">
        <v>1</v>
      </c>
      <c r="BA98" s="325">
        <v>0</v>
      </c>
      <c r="BB98" s="325">
        <v>0</v>
      </c>
      <c r="BC98" s="325">
        <v>0</v>
      </c>
      <c r="BD98" s="325">
        <v>0</v>
      </c>
      <c r="BE98" s="325">
        <v>1</v>
      </c>
      <c r="BF98" s="325">
        <v>0</v>
      </c>
      <c r="BG98" s="325">
        <v>1</v>
      </c>
      <c r="BH98" s="325">
        <v>0</v>
      </c>
      <c r="BI98" s="325">
        <v>0</v>
      </c>
      <c r="BJ98" s="325">
        <v>0</v>
      </c>
      <c r="BK98" s="325">
        <v>0</v>
      </c>
      <c r="BL98" s="325">
        <v>0</v>
      </c>
      <c r="BM98" s="325">
        <v>0</v>
      </c>
      <c r="BN98" s="325">
        <v>0</v>
      </c>
      <c r="BO98" s="325">
        <v>1</v>
      </c>
      <c r="BP98" s="325">
        <v>0</v>
      </c>
      <c r="BQ98" s="325">
        <v>0</v>
      </c>
      <c r="BR98" s="325">
        <v>0</v>
      </c>
      <c r="BS98" s="336">
        <v>1</v>
      </c>
      <c r="BT98" s="322">
        <v>0</v>
      </c>
      <c r="BU98" s="322"/>
      <c r="BV98" s="322">
        <v>0</v>
      </c>
      <c r="BW98" s="322">
        <v>0</v>
      </c>
      <c r="BX98" s="322">
        <v>1</v>
      </c>
      <c r="BY98" s="301">
        <v>0</v>
      </c>
      <c r="BZ98" s="325">
        <v>1</v>
      </c>
      <c r="CA98" s="325">
        <v>0</v>
      </c>
      <c r="CB98" s="325">
        <v>0</v>
      </c>
      <c r="CC98" s="325">
        <v>0</v>
      </c>
      <c r="CD98" s="325">
        <v>0</v>
      </c>
      <c r="CE98" s="325">
        <v>0</v>
      </c>
      <c r="CF98" s="301">
        <v>0</v>
      </c>
      <c r="CG98" s="322">
        <v>0</v>
      </c>
      <c r="CH98" s="299"/>
      <c r="CI98" s="299"/>
      <c r="CJ98" s="299"/>
      <c r="CK98" s="299"/>
      <c r="CL98" s="299"/>
      <c r="CM98" s="299"/>
      <c r="CN98" s="299"/>
      <c r="CO98" s="299"/>
      <c r="CP98" s="299" t="s">
        <v>546</v>
      </c>
    </row>
    <row r="99" spans="2:94" x14ac:dyDescent="0.15">
      <c r="B99" s="321">
        <v>0.43832175925925926</v>
      </c>
      <c r="C99" s="355">
        <v>1.02</v>
      </c>
      <c r="D99" s="371">
        <v>1.0666666600000001</v>
      </c>
      <c r="E99" s="299"/>
      <c r="F99" s="299"/>
      <c r="G99" s="299"/>
      <c r="H99" s="299"/>
      <c r="I99" s="301">
        <v>4</v>
      </c>
      <c r="J99" s="299"/>
      <c r="K99" s="299"/>
      <c r="L99" s="322">
        <v>0</v>
      </c>
      <c r="M99" s="299"/>
      <c r="N99" s="299"/>
      <c r="O99" s="299"/>
      <c r="P99" s="299"/>
      <c r="Q99" s="299"/>
      <c r="R99" s="299"/>
      <c r="S99" s="299"/>
      <c r="T99" s="299"/>
      <c r="U99" s="299"/>
      <c r="V99" s="299"/>
      <c r="W99" s="299"/>
      <c r="X99" s="299"/>
      <c r="Y99" s="299"/>
      <c r="Z99" s="299"/>
      <c r="AA99" s="299">
        <v>-1.7315628963932699</v>
      </c>
      <c r="AB99" s="299">
        <v>8.0013188976377947</v>
      </c>
      <c r="AC99" s="299">
        <v>-2.9483368235885403</v>
      </c>
      <c r="AD99" s="299">
        <v>11.885</v>
      </c>
      <c r="AE99" s="299" t="s">
        <v>443</v>
      </c>
      <c r="AF99" s="299">
        <v>-2.0591558767919964</v>
      </c>
      <c r="AG99" s="299">
        <v>12.306122047244093</v>
      </c>
      <c r="AH99" s="299">
        <v>1.5443669075939974</v>
      </c>
      <c r="AI99" s="299">
        <v>-11.885</v>
      </c>
      <c r="AJ99" s="299"/>
      <c r="AK99" s="299"/>
      <c r="AL99" s="299">
        <v>0</v>
      </c>
      <c r="AM99" s="299">
        <v>1</v>
      </c>
      <c r="AN99" s="299">
        <v>1</v>
      </c>
      <c r="AO99" s="299">
        <v>0</v>
      </c>
      <c r="AP99" s="299">
        <v>0</v>
      </c>
      <c r="AQ99" s="299">
        <v>0</v>
      </c>
      <c r="AR99" s="299">
        <v>1</v>
      </c>
      <c r="AS99" s="299">
        <v>0</v>
      </c>
      <c r="AT99" s="299">
        <v>0</v>
      </c>
      <c r="AU99" s="299">
        <v>0</v>
      </c>
      <c r="AV99" s="325">
        <v>1</v>
      </c>
      <c r="AW99" s="325">
        <v>0</v>
      </c>
      <c r="AX99" s="299"/>
      <c r="AY99" s="325">
        <v>0</v>
      </c>
      <c r="AZ99" s="325">
        <v>0</v>
      </c>
      <c r="BA99" s="325">
        <v>1</v>
      </c>
      <c r="BB99" s="325">
        <v>0</v>
      </c>
      <c r="BC99" s="325">
        <v>0</v>
      </c>
      <c r="BD99" s="325">
        <v>0</v>
      </c>
      <c r="BE99" s="325">
        <v>1</v>
      </c>
      <c r="BF99" s="325">
        <v>0</v>
      </c>
      <c r="BG99" s="335">
        <v>1</v>
      </c>
      <c r="BH99" s="325">
        <v>0</v>
      </c>
      <c r="BI99" s="325">
        <v>0</v>
      </c>
      <c r="BJ99" s="325">
        <v>0</v>
      </c>
      <c r="BK99" s="325">
        <v>0</v>
      </c>
      <c r="BL99" s="325">
        <v>0</v>
      </c>
      <c r="BM99" s="335">
        <v>1</v>
      </c>
      <c r="BN99" s="325">
        <v>0</v>
      </c>
      <c r="BO99" s="325">
        <v>1</v>
      </c>
      <c r="BP99" s="325">
        <v>0</v>
      </c>
      <c r="BQ99" s="325">
        <v>0</v>
      </c>
      <c r="BR99" s="325">
        <v>0</v>
      </c>
      <c r="BS99" s="336">
        <v>1</v>
      </c>
      <c r="BT99" s="322">
        <v>0</v>
      </c>
      <c r="BU99" s="322"/>
      <c r="BV99" s="322">
        <v>0</v>
      </c>
      <c r="BW99" s="322">
        <v>0</v>
      </c>
      <c r="BX99" s="322">
        <v>1</v>
      </c>
      <c r="BY99" s="301">
        <v>0</v>
      </c>
      <c r="BZ99" s="325">
        <v>1</v>
      </c>
      <c r="CA99" s="325">
        <v>0</v>
      </c>
      <c r="CB99" s="325">
        <v>0</v>
      </c>
      <c r="CC99" s="325">
        <v>0</v>
      </c>
      <c r="CD99" s="325">
        <v>0</v>
      </c>
      <c r="CE99" s="325">
        <v>0</v>
      </c>
      <c r="CF99" s="301">
        <v>0</v>
      </c>
      <c r="CG99" s="322">
        <v>1</v>
      </c>
      <c r="CH99" s="299"/>
      <c r="CI99" s="299"/>
      <c r="CJ99" s="299"/>
      <c r="CK99" s="299"/>
      <c r="CL99" s="299"/>
      <c r="CM99" s="299"/>
      <c r="CN99" s="299"/>
      <c r="CO99" s="299"/>
      <c r="CP99" s="299"/>
    </row>
    <row r="100" spans="2:94" x14ac:dyDescent="0.15">
      <c r="B100" s="321">
        <v>0.43899305555555551</v>
      </c>
      <c r="C100" s="355">
        <v>0.28000000000000003</v>
      </c>
      <c r="D100" s="371">
        <v>0.93332400000000004</v>
      </c>
      <c r="E100" s="299"/>
      <c r="F100" s="299"/>
      <c r="G100" s="299"/>
      <c r="H100" s="299"/>
      <c r="I100" s="301">
        <v>5</v>
      </c>
      <c r="J100" s="299"/>
      <c r="K100" s="299"/>
      <c r="L100" s="322">
        <v>0</v>
      </c>
      <c r="M100" s="299"/>
      <c r="N100" s="299"/>
      <c r="O100" s="299"/>
      <c r="P100" s="299"/>
      <c r="Q100" s="299"/>
      <c r="R100" s="299"/>
      <c r="S100" s="299"/>
      <c r="T100" s="299"/>
      <c r="U100" s="299"/>
      <c r="V100" s="299"/>
      <c r="W100" s="299"/>
      <c r="X100" s="299"/>
      <c r="Y100" s="299"/>
      <c r="Z100" s="299"/>
      <c r="AA100" s="299">
        <v>-1.7315628963932699</v>
      </c>
      <c r="AB100" s="299">
        <v>-7.0187007874015741</v>
      </c>
      <c r="AC100" s="299">
        <v>-1.4039699159945431</v>
      </c>
      <c r="AD100" s="299">
        <v>-12.165748031496062</v>
      </c>
      <c r="AE100" s="299" t="s">
        <v>445</v>
      </c>
      <c r="AF100" s="299">
        <v>-0.42119097479836293</v>
      </c>
      <c r="AG100" s="299">
        <v>-12.352913385826771</v>
      </c>
      <c r="AH100" s="299">
        <v>-2.2463518655912691</v>
      </c>
      <c r="AI100" s="299">
        <v>12.212539370078739</v>
      </c>
      <c r="AJ100" s="299"/>
      <c r="AK100" s="299"/>
      <c r="AL100" s="299">
        <v>0</v>
      </c>
      <c r="AM100" s="299">
        <v>1</v>
      </c>
      <c r="AN100" s="299">
        <v>1</v>
      </c>
      <c r="AO100" s="299">
        <v>0</v>
      </c>
      <c r="AP100" s="299">
        <v>0</v>
      </c>
      <c r="AQ100" s="299">
        <v>1</v>
      </c>
      <c r="AR100" s="299">
        <v>0</v>
      </c>
      <c r="AS100" s="299">
        <v>0</v>
      </c>
      <c r="AT100" s="331">
        <v>1</v>
      </c>
      <c r="AU100" s="299">
        <v>0</v>
      </c>
      <c r="AV100" s="325">
        <v>0</v>
      </c>
      <c r="AW100" s="325">
        <v>0</v>
      </c>
      <c r="AX100" s="299"/>
      <c r="AY100" s="325">
        <v>0</v>
      </c>
      <c r="AZ100" s="325">
        <v>1</v>
      </c>
      <c r="BA100" s="325">
        <v>0</v>
      </c>
      <c r="BB100" s="325">
        <v>0</v>
      </c>
      <c r="BC100" s="325">
        <v>0</v>
      </c>
      <c r="BD100" s="325">
        <v>1</v>
      </c>
      <c r="BE100" s="325">
        <v>0</v>
      </c>
      <c r="BF100" s="325">
        <v>0</v>
      </c>
      <c r="BG100" s="325">
        <v>1</v>
      </c>
      <c r="BH100" s="325">
        <v>0</v>
      </c>
      <c r="BI100" s="325">
        <v>0</v>
      </c>
      <c r="BJ100" s="325">
        <v>0</v>
      </c>
      <c r="BK100" s="325">
        <v>0</v>
      </c>
      <c r="BL100" s="325">
        <v>0</v>
      </c>
      <c r="BM100" s="325">
        <v>0</v>
      </c>
      <c r="BN100" s="325">
        <v>0</v>
      </c>
      <c r="BO100" s="325">
        <v>1</v>
      </c>
      <c r="BP100" s="325">
        <v>0</v>
      </c>
      <c r="BQ100" s="325">
        <v>0</v>
      </c>
      <c r="BR100" s="325">
        <v>0</v>
      </c>
      <c r="BS100" s="336">
        <v>0</v>
      </c>
      <c r="BT100" s="322">
        <v>0</v>
      </c>
      <c r="BU100" s="322"/>
      <c r="BV100" s="322">
        <v>0</v>
      </c>
      <c r="BW100" s="322">
        <v>1</v>
      </c>
      <c r="BX100" s="322">
        <v>0</v>
      </c>
      <c r="BY100" s="301">
        <v>1</v>
      </c>
      <c r="BZ100" s="325">
        <v>1</v>
      </c>
      <c r="CA100" s="325">
        <v>0</v>
      </c>
      <c r="CB100" s="325">
        <v>1</v>
      </c>
      <c r="CC100" s="325">
        <v>0</v>
      </c>
      <c r="CD100" s="325">
        <v>0</v>
      </c>
      <c r="CE100" s="325">
        <v>0</v>
      </c>
      <c r="CF100" s="301">
        <v>0</v>
      </c>
      <c r="CG100" s="322">
        <v>1</v>
      </c>
      <c r="CH100" s="299"/>
      <c r="CI100" s="299"/>
      <c r="CJ100" s="299"/>
      <c r="CK100" s="299"/>
      <c r="CL100" s="299"/>
      <c r="CM100" s="299"/>
      <c r="CN100" s="299"/>
      <c r="CO100" s="299"/>
      <c r="CP100" s="299"/>
    </row>
    <row r="101" spans="2:94" x14ac:dyDescent="0.15">
      <c r="B101" s="301" t="s">
        <v>593</v>
      </c>
      <c r="C101" s="299"/>
      <c r="D101" s="371"/>
      <c r="E101" s="299"/>
      <c r="F101" s="299"/>
      <c r="G101" s="299"/>
      <c r="H101" s="299"/>
      <c r="I101" s="299"/>
      <c r="J101" s="299"/>
      <c r="K101" s="299"/>
      <c r="L101" s="299"/>
      <c r="M101" s="299"/>
      <c r="N101" s="299"/>
      <c r="O101" s="299"/>
      <c r="P101" s="299"/>
      <c r="Q101" s="299"/>
      <c r="R101" s="299"/>
      <c r="S101" s="299"/>
      <c r="T101" s="299"/>
      <c r="U101" s="299"/>
      <c r="V101" s="299"/>
      <c r="W101" s="299"/>
      <c r="X101" s="299"/>
      <c r="Y101" s="299"/>
      <c r="Z101" s="299"/>
      <c r="AA101" s="331">
        <v>0.65518596079745339</v>
      </c>
      <c r="AB101" s="331">
        <v>0</v>
      </c>
      <c r="AC101" s="299" t="s">
        <v>337</v>
      </c>
      <c r="AD101" s="299"/>
      <c r="AE101" s="299"/>
      <c r="AF101" s="299"/>
      <c r="AG101" s="299"/>
      <c r="AH101" s="299"/>
      <c r="AI101" s="299"/>
      <c r="AJ101" s="299"/>
      <c r="AK101" s="299"/>
      <c r="AL101" s="299"/>
      <c r="AM101" s="299"/>
      <c r="AN101" s="299"/>
      <c r="AO101" s="299"/>
      <c r="AP101" s="299"/>
      <c r="AQ101" s="299"/>
      <c r="AR101" s="299"/>
      <c r="AS101" s="299"/>
      <c r="AT101" s="299"/>
      <c r="AU101" s="299"/>
      <c r="AV101" s="299"/>
      <c r="AW101" s="299"/>
      <c r="AX101" s="299"/>
      <c r="AY101" s="299"/>
      <c r="AZ101" s="299"/>
      <c r="BA101" s="299"/>
      <c r="BB101" s="299"/>
      <c r="BC101" s="299"/>
      <c r="BD101" s="299"/>
      <c r="BE101" s="299"/>
      <c r="BF101" s="299"/>
      <c r="BG101" s="299"/>
      <c r="BH101" s="299"/>
      <c r="BI101" s="299"/>
      <c r="BJ101" s="299"/>
      <c r="BK101" s="299"/>
      <c r="BL101" s="299"/>
      <c r="BM101" s="299"/>
      <c r="BN101" s="299"/>
      <c r="BO101" s="299"/>
      <c r="BP101" s="299"/>
      <c r="BQ101" s="299"/>
      <c r="BR101" s="299"/>
      <c r="BS101" s="299"/>
      <c r="BT101" s="299"/>
      <c r="BU101" s="299"/>
      <c r="BV101" s="299"/>
      <c r="BW101" s="299"/>
      <c r="BX101" s="299"/>
      <c r="BY101" s="299"/>
      <c r="BZ101" s="299"/>
      <c r="CA101" s="299"/>
      <c r="CB101" s="299"/>
      <c r="CC101" s="299"/>
      <c r="CD101" s="299"/>
      <c r="CE101" s="299"/>
      <c r="CF101" s="299"/>
      <c r="CG101" s="299"/>
      <c r="CH101" s="299"/>
      <c r="CI101" s="299"/>
      <c r="CJ101" s="299"/>
      <c r="CK101" s="299"/>
      <c r="CL101" s="299"/>
      <c r="CM101" s="299"/>
      <c r="CN101" s="299"/>
      <c r="CO101" s="299"/>
      <c r="CP101" s="299" t="s">
        <v>547</v>
      </c>
    </row>
    <row r="102" spans="2:94" x14ac:dyDescent="0.15">
      <c r="B102" s="321">
        <v>0.45358796296296294</v>
      </c>
      <c r="C102" s="299"/>
      <c r="D102" s="371"/>
      <c r="E102" s="299"/>
      <c r="F102" s="299"/>
      <c r="G102" s="299" t="s">
        <v>355</v>
      </c>
      <c r="H102" s="299">
        <v>20</v>
      </c>
      <c r="I102" s="301">
        <v>1</v>
      </c>
      <c r="J102" s="299">
        <v>1</v>
      </c>
      <c r="K102" s="301">
        <v>0</v>
      </c>
      <c r="L102" s="322">
        <v>1</v>
      </c>
      <c r="M102" s="322">
        <v>1</v>
      </c>
      <c r="N102" s="322">
        <v>0</v>
      </c>
      <c r="O102" s="299"/>
      <c r="P102" s="299">
        <v>1</v>
      </c>
      <c r="Q102" s="299">
        <v>0</v>
      </c>
      <c r="R102" s="299">
        <v>0</v>
      </c>
      <c r="S102" s="299">
        <v>1</v>
      </c>
      <c r="T102" s="299">
        <v>0</v>
      </c>
      <c r="U102" s="299">
        <v>0</v>
      </c>
      <c r="V102" s="299">
        <v>0</v>
      </c>
      <c r="W102" s="299">
        <v>0</v>
      </c>
      <c r="X102" s="299">
        <v>0</v>
      </c>
      <c r="Y102" s="299">
        <v>0</v>
      </c>
      <c r="Z102" s="301">
        <v>1</v>
      </c>
      <c r="AA102" s="299"/>
      <c r="AB102" s="299"/>
      <c r="AC102" s="299">
        <v>-0.93597994399636208</v>
      </c>
      <c r="AD102" s="299">
        <v>-11.931791338582677</v>
      </c>
      <c r="AE102" s="299" t="s">
        <v>442</v>
      </c>
      <c r="AF102" s="299">
        <v>-0.93597994399636208</v>
      </c>
      <c r="AG102" s="299">
        <v>-11.931791338582677</v>
      </c>
      <c r="AH102" s="299">
        <v>3.4631257927865398</v>
      </c>
      <c r="AI102" s="299">
        <v>13.00799212598425</v>
      </c>
      <c r="AJ102" s="299"/>
      <c r="AK102" s="299"/>
      <c r="AL102" s="299"/>
      <c r="AM102" s="299"/>
      <c r="AN102" s="299"/>
      <c r="AO102" s="299"/>
      <c r="AP102" s="299"/>
      <c r="AQ102" s="299"/>
      <c r="AR102" s="299"/>
      <c r="AS102" s="299"/>
      <c r="AT102" s="299"/>
      <c r="AU102" s="299"/>
      <c r="AV102" s="299"/>
      <c r="AW102" s="299"/>
      <c r="AX102" s="299"/>
      <c r="AY102" s="299"/>
      <c r="AZ102" s="299"/>
      <c r="BA102" s="299"/>
      <c r="BB102" s="299"/>
      <c r="BC102" s="299"/>
      <c r="BD102" s="299"/>
      <c r="BE102" s="299"/>
      <c r="BF102" s="299"/>
      <c r="BG102" s="299"/>
      <c r="BH102" s="299"/>
      <c r="BI102" s="299"/>
      <c r="BJ102" s="299"/>
      <c r="BK102" s="299"/>
      <c r="BL102" s="299"/>
      <c r="BM102" s="299"/>
      <c r="BN102" s="299"/>
      <c r="BO102" s="299"/>
      <c r="BP102" s="299"/>
      <c r="BQ102" s="299"/>
      <c r="BR102" s="299"/>
      <c r="BS102" s="299"/>
      <c r="BT102" s="299"/>
      <c r="BU102" s="299"/>
      <c r="BV102" s="299"/>
      <c r="BW102" s="299"/>
      <c r="BX102" s="299"/>
      <c r="BY102" s="299"/>
      <c r="BZ102" s="299"/>
      <c r="CA102" s="299"/>
      <c r="CB102" s="299"/>
      <c r="CC102" s="299"/>
      <c r="CD102" s="299"/>
      <c r="CE102" s="299"/>
      <c r="CF102" s="299"/>
      <c r="CG102" s="299">
        <v>1</v>
      </c>
      <c r="CH102" s="299"/>
      <c r="CI102" s="299"/>
      <c r="CJ102" s="299"/>
      <c r="CK102" s="299"/>
      <c r="CL102" s="299"/>
      <c r="CM102" s="299"/>
      <c r="CN102" s="299"/>
      <c r="CO102" s="299"/>
      <c r="CP102" s="299"/>
    </row>
    <row r="103" spans="2:94" x14ac:dyDescent="0.15">
      <c r="B103" s="321">
        <v>0.45420138888888889</v>
      </c>
      <c r="C103" s="355">
        <v>0.23</v>
      </c>
      <c r="D103" s="371">
        <v>0.76665899999999998</v>
      </c>
      <c r="E103" s="299"/>
      <c r="F103" s="299"/>
      <c r="G103" s="299"/>
      <c r="H103" s="299"/>
      <c r="I103" s="301">
        <v>2</v>
      </c>
      <c r="J103" s="299"/>
      <c r="K103" s="299"/>
      <c r="L103" s="322">
        <v>0</v>
      </c>
      <c r="M103" s="299"/>
      <c r="N103" s="299"/>
      <c r="O103" s="299"/>
      <c r="P103" s="299"/>
      <c r="Q103" s="299"/>
      <c r="R103" s="299"/>
      <c r="S103" s="299"/>
      <c r="T103" s="299"/>
      <c r="U103" s="299"/>
      <c r="V103" s="299"/>
      <c r="W103" s="299"/>
      <c r="X103" s="299"/>
      <c r="Y103" s="299"/>
      <c r="Z103" s="299"/>
      <c r="AA103" s="299">
        <v>3.4163267955867216</v>
      </c>
      <c r="AB103" s="299">
        <v>5.240629921259842</v>
      </c>
      <c r="AC103" s="299">
        <v>5.990271641576717</v>
      </c>
      <c r="AD103" s="299">
        <v>11.838208661417323</v>
      </c>
      <c r="AE103" s="299" t="s">
        <v>443</v>
      </c>
      <c r="AF103" s="299">
        <v>4.8202967115812649</v>
      </c>
      <c r="AG103" s="299">
        <v>12.072165354330709</v>
      </c>
      <c r="AH103" s="299">
        <v>-0.84238194959672585</v>
      </c>
      <c r="AI103" s="299">
        <v>-11.604251968503936</v>
      </c>
      <c r="AJ103" s="299"/>
      <c r="AK103" s="299"/>
      <c r="AL103" s="299">
        <v>1</v>
      </c>
      <c r="AM103" s="299">
        <v>0</v>
      </c>
      <c r="AN103" s="331">
        <v>1</v>
      </c>
      <c r="AO103" s="299">
        <v>0</v>
      </c>
      <c r="AP103" s="331">
        <v>1</v>
      </c>
      <c r="AQ103" s="299">
        <v>1</v>
      </c>
      <c r="AR103" s="332">
        <v>0</v>
      </c>
      <c r="AS103" s="332">
        <v>0</v>
      </c>
      <c r="AT103" s="332">
        <v>0</v>
      </c>
      <c r="AU103" s="332">
        <v>0</v>
      </c>
      <c r="AV103" s="333">
        <v>0</v>
      </c>
      <c r="AW103" s="325">
        <v>1</v>
      </c>
      <c r="AX103" s="299"/>
      <c r="AY103" s="325">
        <v>0</v>
      </c>
      <c r="AZ103" s="325">
        <v>0</v>
      </c>
      <c r="BA103" s="325">
        <v>0</v>
      </c>
      <c r="BB103" s="325">
        <v>1</v>
      </c>
      <c r="BC103" s="325">
        <v>0</v>
      </c>
      <c r="BD103" s="325">
        <v>0</v>
      </c>
      <c r="BE103" s="325">
        <v>0</v>
      </c>
      <c r="BF103" s="325">
        <v>1</v>
      </c>
      <c r="BG103" s="325">
        <v>1</v>
      </c>
      <c r="BH103" s="325">
        <v>0</v>
      </c>
      <c r="BI103" s="325">
        <v>0</v>
      </c>
      <c r="BJ103" s="325">
        <v>0</v>
      </c>
      <c r="BK103" s="325">
        <v>0</v>
      </c>
      <c r="BL103" s="325">
        <v>0</v>
      </c>
      <c r="BM103" s="325">
        <v>0</v>
      </c>
      <c r="BN103" s="335">
        <v>1</v>
      </c>
      <c r="BO103" s="325">
        <v>0</v>
      </c>
      <c r="BP103" s="325">
        <v>0</v>
      </c>
      <c r="BQ103" s="325">
        <v>1</v>
      </c>
      <c r="BR103" s="325">
        <v>0</v>
      </c>
      <c r="BS103" s="336">
        <v>0</v>
      </c>
      <c r="BT103" s="322">
        <v>0</v>
      </c>
      <c r="BU103" s="322"/>
      <c r="BV103" s="322">
        <v>0</v>
      </c>
      <c r="BW103" s="322">
        <v>1</v>
      </c>
      <c r="BX103" s="322">
        <v>0</v>
      </c>
      <c r="BY103" s="301">
        <v>1</v>
      </c>
      <c r="BZ103" s="325">
        <v>1</v>
      </c>
      <c r="CA103" s="325">
        <v>0</v>
      </c>
      <c r="CB103" s="325">
        <v>0</v>
      </c>
      <c r="CC103" s="325">
        <v>0</v>
      </c>
      <c r="CD103" s="325">
        <v>0</v>
      </c>
      <c r="CE103" s="325">
        <v>0</v>
      </c>
      <c r="CF103" s="301">
        <v>0</v>
      </c>
      <c r="CG103" s="322">
        <v>0</v>
      </c>
      <c r="CH103" s="299"/>
      <c r="CI103" s="299"/>
      <c r="CJ103" s="299"/>
      <c r="CK103" s="299"/>
      <c r="CL103" s="299"/>
      <c r="CM103" s="299"/>
      <c r="CN103" s="299"/>
      <c r="CO103" s="299"/>
      <c r="CP103" s="299"/>
    </row>
    <row r="104" spans="2:94" x14ac:dyDescent="0.15">
      <c r="B104" s="321">
        <v>0.45505787037037032</v>
      </c>
      <c r="C104" s="355">
        <v>1.1399999999999999</v>
      </c>
      <c r="D104" s="371">
        <v>1.4666666199999998</v>
      </c>
      <c r="E104" s="299"/>
      <c r="F104" s="299"/>
      <c r="G104" s="299"/>
      <c r="H104" s="299"/>
      <c r="I104" s="301">
        <v>3</v>
      </c>
      <c r="J104" s="299"/>
      <c r="K104" s="299"/>
      <c r="L104" s="322">
        <v>0</v>
      </c>
      <c r="M104" s="299"/>
      <c r="N104" s="299"/>
      <c r="O104" s="299"/>
      <c r="P104" s="299"/>
      <c r="Q104" s="299"/>
      <c r="R104" s="299"/>
      <c r="S104" s="299"/>
      <c r="T104" s="299"/>
      <c r="U104" s="299"/>
      <c r="V104" s="299"/>
      <c r="W104" s="299"/>
      <c r="X104" s="299"/>
      <c r="Y104" s="299"/>
      <c r="Z104" s="299"/>
      <c r="AA104" s="299">
        <v>1.4975679103941792</v>
      </c>
      <c r="AB104" s="299">
        <v>-6.1764566929133853</v>
      </c>
      <c r="AC104" s="299">
        <v>1.4975679103941792</v>
      </c>
      <c r="AD104" s="299">
        <v>-6.1764566929133853</v>
      </c>
      <c r="AE104" s="299" t="s">
        <v>445</v>
      </c>
      <c r="AF104" s="299">
        <v>9.3597994399636203E-2</v>
      </c>
      <c r="AG104" s="299">
        <v>-11.931791338582677</v>
      </c>
      <c r="AH104" s="299">
        <v>1.0295779383959982</v>
      </c>
      <c r="AI104" s="299">
        <v>-12.025374015748032</v>
      </c>
      <c r="AJ104" s="299"/>
      <c r="AK104" s="299"/>
      <c r="AL104" s="299">
        <v>0</v>
      </c>
      <c r="AM104" s="299">
        <v>1</v>
      </c>
      <c r="AN104" s="299">
        <v>0</v>
      </c>
      <c r="AO104" s="299">
        <v>1</v>
      </c>
      <c r="AP104" s="299">
        <v>0</v>
      </c>
      <c r="AQ104" s="299">
        <v>1</v>
      </c>
      <c r="AR104" s="332">
        <v>0</v>
      </c>
      <c r="AS104" s="332">
        <v>0</v>
      </c>
      <c r="AT104" s="332">
        <v>0</v>
      </c>
      <c r="AU104" s="332">
        <v>1</v>
      </c>
      <c r="AV104" s="333">
        <v>0</v>
      </c>
      <c r="AW104" s="333">
        <v>0</v>
      </c>
      <c r="AX104" s="333"/>
      <c r="AY104" s="333">
        <v>0</v>
      </c>
      <c r="AZ104" s="333">
        <v>1</v>
      </c>
      <c r="BA104" s="333">
        <v>0</v>
      </c>
      <c r="BB104" s="333">
        <v>0</v>
      </c>
      <c r="BC104" s="333">
        <v>0</v>
      </c>
      <c r="BD104" s="333">
        <v>0</v>
      </c>
      <c r="BE104" s="333">
        <v>1</v>
      </c>
      <c r="BF104" s="333">
        <v>0</v>
      </c>
      <c r="BG104" s="333">
        <v>1</v>
      </c>
      <c r="BH104" s="333">
        <v>0</v>
      </c>
      <c r="BI104" s="333">
        <v>0</v>
      </c>
      <c r="BJ104" s="333">
        <v>0</v>
      </c>
      <c r="BK104" s="333">
        <v>0</v>
      </c>
      <c r="BL104" s="333">
        <v>0</v>
      </c>
      <c r="BM104" s="333">
        <v>0</v>
      </c>
      <c r="BN104" s="333">
        <v>0</v>
      </c>
      <c r="BO104" s="333">
        <v>1</v>
      </c>
      <c r="BP104" s="333">
        <v>0</v>
      </c>
      <c r="BQ104" s="333">
        <v>0</v>
      </c>
      <c r="BR104" s="333">
        <v>0</v>
      </c>
      <c r="BS104" s="337">
        <v>1</v>
      </c>
      <c r="BT104" s="334">
        <v>1</v>
      </c>
      <c r="BU104" s="322"/>
      <c r="BV104" s="322">
        <v>0</v>
      </c>
      <c r="BW104" s="322">
        <v>0</v>
      </c>
      <c r="BX104" s="322">
        <v>1</v>
      </c>
      <c r="BY104" s="301">
        <v>0</v>
      </c>
      <c r="BZ104" s="333">
        <v>0</v>
      </c>
      <c r="CA104" s="333">
        <v>0</v>
      </c>
      <c r="CB104" s="333">
        <v>0</v>
      </c>
      <c r="CC104" s="333">
        <v>0</v>
      </c>
      <c r="CD104" s="333">
        <v>0</v>
      </c>
      <c r="CE104" s="333">
        <v>1</v>
      </c>
      <c r="CF104" s="301">
        <v>0</v>
      </c>
      <c r="CG104" s="322">
        <v>1</v>
      </c>
      <c r="CH104" s="299"/>
      <c r="CI104" s="299"/>
      <c r="CJ104" s="299"/>
      <c r="CK104" s="299"/>
      <c r="CL104" s="299"/>
      <c r="CM104" s="299"/>
      <c r="CN104" s="299"/>
      <c r="CO104" s="299"/>
      <c r="CP104" s="299"/>
    </row>
    <row r="105" spans="2:94" x14ac:dyDescent="0.15">
      <c r="B105" s="301" t="s">
        <v>593</v>
      </c>
      <c r="C105" s="299"/>
      <c r="D105" s="371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299"/>
      <c r="T105" s="299"/>
      <c r="U105" s="299"/>
      <c r="V105" s="299"/>
      <c r="W105" s="299"/>
      <c r="X105" s="299"/>
      <c r="Y105" s="299"/>
      <c r="Z105" s="299"/>
      <c r="AA105" s="299">
        <v>3.0419348179881767</v>
      </c>
      <c r="AB105" s="299">
        <v>11.604251968503936</v>
      </c>
      <c r="AC105" s="299"/>
      <c r="AD105" s="299"/>
      <c r="AE105" s="299"/>
      <c r="AF105" s="299"/>
      <c r="AG105" s="299"/>
      <c r="AH105" s="299"/>
      <c r="AI105" s="299"/>
      <c r="AJ105" s="299"/>
      <c r="AK105" s="29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29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303">
        <v>0</v>
      </c>
      <c r="BT105" s="322">
        <v>0</v>
      </c>
      <c r="BU105" s="322"/>
      <c r="BV105" s="322">
        <v>1</v>
      </c>
      <c r="BW105" s="322">
        <v>0</v>
      </c>
      <c r="BX105" s="322">
        <v>0</v>
      </c>
      <c r="BY105" s="301">
        <v>1</v>
      </c>
      <c r="BZ105" s="299"/>
      <c r="CA105" s="299"/>
      <c r="CB105" s="299"/>
      <c r="CC105" s="299"/>
      <c r="CD105" s="299"/>
      <c r="CE105" s="299"/>
      <c r="CF105" s="299"/>
      <c r="CG105" s="299"/>
      <c r="CH105" s="299"/>
      <c r="CI105" s="299"/>
      <c r="CJ105" s="299"/>
      <c r="CK105" s="299"/>
      <c r="CL105" s="299"/>
      <c r="CM105" s="299"/>
      <c r="CN105" s="299"/>
      <c r="CO105" s="299"/>
      <c r="CP105" s="299"/>
    </row>
    <row r="106" spans="2:94" x14ac:dyDescent="0.15">
      <c r="B106" s="338" t="s">
        <v>0</v>
      </c>
      <c r="C106" s="299"/>
      <c r="D106" s="371"/>
      <c r="E106" s="299"/>
      <c r="F106" s="300" t="s">
        <v>361</v>
      </c>
      <c r="G106" s="299" t="s">
        <v>335</v>
      </c>
      <c r="H106" s="299">
        <v>21</v>
      </c>
      <c r="I106" s="301">
        <v>1</v>
      </c>
      <c r="J106" s="299">
        <v>0</v>
      </c>
      <c r="K106" s="301">
        <v>1</v>
      </c>
      <c r="L106" s="322">
        <v>1</v>
      </c>
      <c r="M106" s="322">
        <v>1</v>
      </c>
      <c r="N106" s="322">
        <v>0</v>
      </c>
      <c r="O106" s="299"/>
      <c r="P106" s="299">
        <v>1</v>
      </c>
      <c r="Q106" s="299">
        <v>0</v>
      </c>
      <c r="R106" s="299">
        <v>0</v>
      </c>
      <c r="S106" s="299">
        <v>0</v>
      </c>
      <c r="T106" s="299">
        <v>1</v>
      </c>
      <c r="U106" s="299">
        <v>0</v>
      </c>
      <c r="V106" s="299">
        <v>0</v>
      </c>
      <c r="W106" s="299">
        <v>0</v>
      </c>
      <c r="X106" s="299">
        <v>0</v>
      </c>
      <c r="Y106" s="299">
        <v>0</v>
      </c>
      <c r="Z106" s="301">
        <v>1</v>
      </c>
      <c r="AA106" s="299"/>
      <c r="AB106" s="299"/>
      <c r="AC106" s="299">
        <v>0.98277894119618014</v>
      </c>
      <c r="AD106" s="299">
        <v>11.978582677165354</v>
      </c>
      <c r="AE106" s="299" t="s">
        <v>442</v>
      </c>
      <c r="AF106" s="299">
        <v>0.98277894119618014</v>
      </c>
      <c r="AG106" s="299">
        <v>11.978582677165354</v>
      </c>
      <c r="AH106" s="299">
        <v>-4.0715127563841751</v>
      </c>
      <c r="AI106" s="299">
        <v>-13.382322834645668</v>
      </c>
      <c r="AJ106" s="299"/>
      <c r="AK106" s="299"/>
      <c r="AL106" s="299">
        <v>0</v>
      </c>
      <c r="AM106" s="299">
        <v>0</v>
      </c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29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299"/>
      <c r="BV106" s="299"/>
      <c r="BW106" s="299"/>
      <c r="BX106" s="299"/>
      <c r="BY106" s="299"/>
      <c r="BZ106" s="299"/>
      <c r="CA106" s="299"/>
      <c r="CB106" s="299"/>
      <c r="CC106" s="299"/>
      <c r="CD106" s="299"/>
      <c r="CE106" s="299"/>
      <c r="CF106" s="299"/>
      <c r="CG106" s="299">
        <v>1</v>
      </c>
      <c r="CH106" s="299"/>
      <c r="CI106" s="299"/>
      <c r="CJ106" s="299"/>
      <c r="CK106" s="299"/>
      <c r="CL106" s="299"/>
      <c r="CM106" s="299"/>
      <c r="CN106" s="299"/>
      <c r="CO106" s="299"/>
      <c r="CP106" s="299"/>
    </row>
    <row r="107" spans="2:94" x14ac:dyDescent="0.15">
      <c r="B107" s="338" t="s">
        <v>593</v>
      </c>
      <c r="C107" s="299"/>
      <c r="D107" s="371"/>
      <c r="E107" s="299"/>
      <c r="F107" s="299"/>
      <c r="G107" s="299"/>
      <c r="H107" s="299"/>
      <c r="I107" s="299"/>
      <c r="J107" s="299"/>
      <c r="K107" s="299"/>
      <c r="L107" s="299"/>
      <c r="M107" s="299"/>
      <c r="N107" s="299"/>
      <c r="O107" s="299"/>
      <c r="P107" s="299"/>
      <c r="Q107" s="299"/>
      <c r="R107" s="299"/>
      <c r="S107" s="299"/>
      <c r="T107" s="299"/>
      <c r="U107" s="299"/>
      <c r="V107" s="299"/>
      <c r="W107" s="299"/>
      <c r="X107" s="299"/>
      <c r="Y107" s="299"/>
      <c r="Z107" s="299"/>
      <c r="AA107" s="299">
        <v>-3.9779147619845387</v>
      </c>
      <c r="AB107" s="299">
        <v>-4.3983858267716531</v>
      </c>
      <c r="AC107" s="299"/>
      <c r="AD107" s="299"/>
      <c r="AE107" s="299"/>
      <c r="AF107" s="299"/>
      <c r="AG107" s="299"/>
      <c r="AH107" s="299"/>
      <c r="AI107" s="299"/>
      <c r="AJ107" s="299"/>
      <c r="AK107" s="299"/>
      <c r="AL107" s="299"/>
      <c r="AM107" s="299"/>
      <c r="AN107" s="299"/>
      <c r="AO107" s="299"/>
      <c r="AP107" s="299"/>
      <c r="AQ107" s="299"/>
      <c r="AR107" s="299"/>
      <c r="AS107" s="299"/>
      <c r="AT107" s="299"/>
      <c r="AU107" s="299"/>
      <c r="AV107" s="299"/>
      <c r="AW107" s="299"/>
      <c r="AX107" s="299"/>
      <c r="AY107" s="299"/>
      <c r="AZ107" s="299"/>
      <c r="BA107" s="299"/>
      <c r="BB107" s="299"/>
      <c r="BC107" s="299"/>
      <c r="BD107" s="299"/>
      <c r="BE107" s="299"/>
      <c r="BF107" s="299"/>
      <c r="BG107" s="299"/>
      <c r="BH107" s="299"/>
      <c r="BI107" s="299"/>
      <c r="BJ107" s="299"/>
      <c r="BK107" s="299"/>
      <c r="BL107" s="299"/>
      <c r="BM107" s="299"/>
      <c r="BN107" s="299"/>
      <c r="BO107" s="299"/>
      <c r="BP107" s="299"/>
      <c r="BQ107" s="299"/>
      <c r="BR107" s="299"/>
      <c r="BS107" s="303">
        <v>0</v>
      </c>
      <c r="BT107" s="299">
        <v>0</v>
      </c>
      <c r="BU107" s="299"/>
      <c r="BV107" s="299">
        <v>0</v>
      </c>
      <c r="BW107" s="299">
        <v>1</v>
      </c>
      <c r="BX107" s="299">
        <v>0</v>
      </c>
      <c r="BY107" s="301">
        <v>0</v>
      </c>
      <c r="BZ107" s="322">
        <v>0</v>
      </c>
      <c r="CA107" s="322">
        <v>0</v>
      </c>
      <c r="CB107" s="322">
        <v>0</v>
      </c>
      <c r="CC107" s="322">
        <v>0</v>
      </c>
      <c r="CD107" s="322">
        <v>0</v>
      </c>
      <c r="CE107" s="322">
        <v>1</v>
      </c>
      <c r="CF107" s="301">
        <v>0</v>
      </c>
      <c r="CG107" s="299"/>
      <c r="CH107" s="299"/>
      <c r="CI107" s="299"/>
      <c r="CJ107" s="299"/>
      <c r="CK107" s="299"/>
      <c r="CL107" s="299"/>
      <c r="CM107" s="299"/>
      <c r="CN107" s="299"/>
      <c r="CO107" s="299"/>
      <c r="CP107" s="299"/>
    </row>
    <row r="108" spans="2:94" x14ac:dyDescent="0.15">
      <c r="B108" s="321">
        <v>0.48890046296296297</v>
      </c>
      <c r="C108" s="299"/>
      <c r="D108" s="371"/>
      <c r="E108" s="299"/>
      <c r="F108" s="299"/>
      <c r="G108" s="299" t="s">
        <v>347</v>
      </c>
      <c r="H108" s="299">
        <v>22</v>
      </c>
      <c r="I108" s="301">
        <v>1</v>
      </c>
      <c r="J108" s="299">
        <v>0</v>
      </c>
      <c r="K108" s="301">
        <v>1</v>
      </c>
      <c r="L108" s="322">
        <v>1</v>
      </c>
      <c r="M108" s="322">
        <v>1</v>
      </c>
      <c r="N108" s="322">
        <v>0</v>
      </c>
      <c r="O108" s="299"/>
      <c r="P108" s="299"/>
      <c r="Q108" s="299"/>
      <c r="R108" s="299"/>
      <c r="S108" s="299"/>
      <c r="T108" s="299"/>
      <c r="U108" s="299"/>
      <c r="V108" s="299"/>
      <c r="W108" s="299"/>
      <c r="X108" s="299"/>
      <c r="Y108" s="299"/>
      <c r="Z108" s="299"/>
      <c r="AA108" s="299"/>
      <c r="AB108" s="299"/>
      <c r="AC108" s="299">
        <v>-1.1699749299954525</v>
      </c>
      <c r="AD108" s="299">
        <v>12.025374015748032</v>
      </c>
      <c r="AE108" s="299" t="s">
        <v>442</v>
      </c>
      <c r="AF108" s="299">
        <v>-1.1699749299954525</v>
      </c>
      <c r="AG108" s="299">
        <v>12.025374015748032</v>
      </c>
      <c r="AH108" s="299">
        <v>3.5099247899863579</v>
      </c>
      <c r="AI108" s="299">
        <v>-14.505314960629921</v>
      </c>
      <c r="AJ108" s="299"/>
      <c r="AK108" s="299"/>
      <c r="AL108" s="299"/>
      <c r="AM108" s="299"/>
      <c r="AN108" s="299"/>
      <c r="AO108" s="299"/>
      <c r="AP108" s="299"/>
      <c r="AQ108" s="299"/>
      <c r="AR108" s="299"/>
      <c r="AS108" s="299"/>
      <c r="AT108" s="299"/>
      <c r="AU108" s="299"/>
      <c r="AV108" s="299"/>
      <c r="AW108" s="299"/>
      <c r="AX108" s="299"/>
      <c r="AY108" s="299"/>
      <c r="AZ108" s="299"/>
      <c r="BA108" s="299"/>
      <c r="BB108" s="299"/>
      <c r="BC108" s="299"/>
      <c r="BD108" s="299"/>
      <c r="BE108" s="299"/>
      <c r="BF108" s="299"/>
      <c r="BG108" s="299"/>
      <c r="BH108" s="299"/>
      <c r="BI108" s="299"/>
      <c r="BJ108" s="299"/>
      <c r="BK108" s="299"/>
      <c r="BL108" s="299"/>
      <c r="BM108" s="299"/>
      <c r="BN108" s="299"/>
      <c r="BO108" s="299"/>
      <c r="BP108" s="299"/>
      <c r="BQ108" s="299"/>
      <c r="BR108" s="299"/>
      <c r="BS108" s="299"/>
      <c r="BT108" s="299"/>
      <c r="BU108" s="299"/>
      <c r="BV108" s="299"/>
      <c r="BW108" s="299"/>
      <c r="BX108" s="299"/>
      <c r="BY108" s="299"/>
      <c r="BZ108" s="299"/>
      <c r="CA108" s="299"/>
      <c r="CB108" s="299"/>
      <c r="CC108" s="299"/>
      <c r="CD108" s="299"/>
      <c r="CE108" s="299"/>
      <c r="CF108" s="299"/>
      <c r="CG108" s="299">
        <v>0</v>
      </c>
      <c r="CH108" s="299"/>
      <c r="CI108" s="299"/>
      <c r="CJ108" s="299"/>
      <c r="CK108" s="299"/>
      <c r="CL108" s="299"/>
      <c r="CM108" s="299"/>
      <c r="CN108" s="299"/>
      <c r="CO108" s="299"/>
      <c r="CP108" s="299"/>
    </row>
    <row r="109" spans="2:94" x14ac:dyDescent="0.15">
      <c r="B109" s="321">
        <v>0.48916666666666669</v>
      </c>
      <c r="C109" s="355">
        <v>0.23</v>
      </c>
      <c r="D109" s="371">
        <v>0.76665899999999998</v>
      </c>
      <c r="E109" s="299"/>
      <c r="F109" s="299"/>
      <c r="G109" s="299"/>
      <c r="H109" s="299"/>
      <c r="I109" s="301">
        <v>2</v>
      </c>
      <c r="J109" s="299"/>
      <c r="K109" s="299"/>
      <c r="L109" s="322">
        <v>0</v>
      </c>
      <c r="M109" s="299"/>
      <c r="N109" s="299"/>
      <c r="O109" s="299"/>
      <c r="P109" s="299"/>
      <c r="Q109" s="299"/>
      <c r="R109" s="299"/>
      <c r="S109" s="299"/>
      <c r="T109" s="299"/>
      <c r="U109" s="299"/>
      <c r="V109" s="299"/>
      <c r="W109" s="299"/>
      <c r="X109" s="299"/>
      <c r="Y109" s="299"/>
      <c r="Z109" s="299"/>
      <c r="AA109" s="299">
        <v>0.60838696359763533</v>
      </c>
      <c r="AB109" s="299">
        <v>-5.8021259842519681</v>
      </c>
      <c r="AC109" s="299">
        <v>1.2635729243950888</v>
      </c>
      <c r="AD109" s="299">
        <v>-13.663070866141732</v>
      </c>
      <c r="AE109" s="299" t="s">
        <v>443</v>
      </c>
      <c r="AF109" s="299">
        <v>2.6675428403896317</v>
      </c>
      <c r="AG109" s="299">
        <v>-13.850236220472441</v>
      </c>
      <c r="AH109" s="299">
        <v>-1.4975679103941792</v>
      </c>
      <c r="AI109" s="299">
        <v>11.276712598425195</v>
      </c>
      <c r="AJ109" s="299"/>
      <c r="AK109" s="299"/>
      <c r="AL109" s="299">
        <v>1</v>
      </c>
      <c r="AM109" s="299">
        <v>0</v>
      </c>
      <c r="AN109" s="299">
        <v>1</v>
      </c>
      <c r="AO109" s="299">
        <v>0</v>
      </c>
      <c r="AP109" s="299">
        <v>0</v>
      </c>
      <c r="AQ109" s="299">
        <v>1</v>
      </c>
      <c r="AR109" s="299">
        <v>0</v>
      </c>
      <c r="AS109" s="299">
        <v>0</v>
      </c>
      <c r="AT109" s="299">
        <v>0</v>
      </c>
      <c r="AU109" s="299">
        <v>0</v>
      </c>
      <c r="AV109" s="325">
        <v>0</v>
      </c>
      <c r="AW109" s="325">
        <v>1</v>
      </c>
      <c r="AX109" s="299"/>
      <c r="AY109" s="325">
        <v>0</v>
      </c>
      <c r="AZ109" s="325">
        <v>0</v>
      </c>
      <c r="BA109" s="325">
        <v>0</v>
      </c>
      <c r="BB109" s="325">
        <v>1</v>
      </c>
      <c r="BC109" s="325">
        <v>0</v>
      </c>
      <c r="BD109" s="325">
        <v>0</v>
      </c>
      <c r="BE109" s="325">
        <v>0</v>
      </c>
      <c r="BF109" s="325">
        <v>1</v>
      </c>
      <c r="BG109" s="325">
        <v>1</v>
      </c>
      <c r="BH109" s="325">
        <v>0</v>
      </c>
      <c r="BI109" s="325">
        <v>0</v>
      </c>
      <c r="BJ109" s="325">
        <v>0</v>
      </c>
      <c r="BK109" s="325">
        <v>0</v>
      </c>
      <c r="BL109" s="325">
        <v>0</v>
      </c>
      <c r="BM109" s="325">
        <v>0</v>
      </c>
      <c r="BN109" s="325">
        <v>0</v>
      </c>
      <c r="BO109" s="325">
        <v>1</v>
      </c>
      <c r="BP109" s="325">
        <v>0</v>
      </c>
      <c r="BQ109" s="325">
        <v>0</v>
      </c>
      <c r="BR109" s="325">
        <v>0</v>
      </c>
      <c r="BS109" s="303">
        <v>0</v>
      </c>
      <c r="BT109" s="322">
        <v>0</v>
      </c>
      <c r="BU109" s="322">
        <v>1</v>
      </c>
      <c r="BV109" s="322">
        <v>0</v>
      </c>
      <c r="BW109" s="322">
        <v>0</v>
      </c>
      <c r="BX109" s="322">
        <v>0</v>
      </c>
      <c r="BY109" s="301">
        <v>1</v>
      </c>
      <c r="BZ109" s="322">
        <v>0</v>
      </c>
      <c r="CA109" s="322">
        <v>0</v>
      </c>
      <c r="CB109" s="322">
        <v>0</v>
      </c>
      <c r="CC109" s="322">
        <v>0</v>
      </c>
      <c r="CD109" s="322">
        <v>0</v>
      </c>
      <c r="CE109" s="322">
        <v>0</v>
      </c>
      <c r="CF109" s="301">
        <v>0</v>
      </c>
      <c r="CG109" s="322">
        <v>0</v>
      </c>
      <c r="CH109" s="299"/>
      <c r="CI109" s="299"/>
      <c r="CJ109" s="299"/>
      <c r="CK109" s="299"/>
      <c r="CL109" s="299"/>
      <c r="CM109" s="299"/>
      <c r="CN109" s="299"/>
      <c r="CO109" s="299"/>
      <c r="CP109" s="299"/>
    </row>
    <row r="110" spans="2:94" x14ac:dyDescent="0.15">
      <c r="B110" s="321">
        <v>0.49027777777777781</v>
      </c>
      <c r="C110" s="355">
        <v>1.1599999999999999</v>
      </c>
      <c r="D110" s="371">
        <v>1.5333332799999999</v>
      </c>
      <c r="E110" s="299"/>
      <c r="F110" s="299"/>
      <c r="G110" s="299"/>
      <c r="H110" s="299"/>
      <c r="I110" s="301">
        <v>3</v>
      </c>
      <c r="J110" s="299"/>
      <c r="K110" s="299"/>
      <c r="L110" s="322">
        <v>0</v>
      </c>
      <c r="M110" s="299"/>
      <c r="N110" s="299"/>
      <c r="O110" s="299"/>
      <c r="P110" s="299"/>
      <c r="Q110" s="299"/>
      <c r="R110" s="299"/>
      <c r="S110" s="299"/>
      <c r="T110" s="299"/>
      <c r="U110" s="299"/>
      <c r="V110" s="299"/>
      <c r="W110" s="299"/>
      <c r="X110" s="299"/>
      <c r="Y110" s="299"/>
      <c r="Z110" s="299"/>
      <c r="AA110" s="299">
        <v>-0.74878395519708962</v>
      </c>
      <c r="AB110" s="299">
        <v>7.5801968503937003</v>
      </c>
      <c r="AC110" s="299">
        <v>-1.1231759327956345</v>
      </c>
      <c r="AD110" s="299">
        <v>11.37029527559055</v>
      </c>
      <c r="AE110" s="299" t="s">
        <v>445</v>
      </c>
      <c r="AF110" s="299">
        <v>-1.6379649019936335</v>
      </c>
      <c r="AG110" s="299">
        <v>11.604251968503936</v>
      </c>
      <c r="AH110" s="299">
        <v>4.6798997199818101E-2</v>
      </c>
      <c r="AI110" s="299">
        <v>-13.382322834645668</v>
      </c>
      <c r="AJ110" s="299"/>
      <c r="AK110" s="299"/>
      <c r="AL110" s="299">
        <v>0</v>
      </c>
      <c r="AM110" s="299">
        <v>1</v>
      </c>
      <c r="AN110" s="299">
        <v>0</v>
      </c>
      <c r="AO110" s="299">
        <v>1</v>
      </c>
      <c r="AP110" s="299">
        <v>0</v>
      </c>
      <c r="AQ110" s="299">
        <v>1</v>
      </c>
      <c r="AR110" s="299">
        <v>0</v>
      </c>
      <c r="AS110" s="299">
        <v>0</v>
      </c>
      <c r="AT110" s="299">
        <v>0</v>
      </c>
      <c r="AU110" s="299">
        <v>1</v>
      </c>
      <c r="AV110" s="325">
        <v>0</v>
      </c>
      <c r="AW110" s="325">
        <v>0</v>
      </c>
      <c r="AX110" s="299"/>
      <c r="AY110" s="325">
        <v>0</v>
      </c>
      <c r="AZ110" s="325">
        <v>0</v>
      </c>
      <c r="BA110" s="325">
        <v>1</v>
      </c>
      <c r="BB110" s="325">
        <v>0</v>
      </c>
      <c r="BC110" s="325">
        <v>0</v>
      </c>
      <c r="BD110" s="325">
        <v>0</v>
      </c>
      <c r="BE110" s="325">
        <v>1</v>
      </c>
      <c r="BF110" s="325">
        <v>0</v>
      </c>
      <c r="BG110" s="325">
        <v>1</v>
      </c>
      <c r="BH110" s="325">
        <v>0</v>
      </c>
      <c r="BI110" s="325">
        <v>0</v>
      </c>
      <c r="BJ110" s="325">
        <v>0</v>
      </c>
      <c r="BK110" s="325">
        <v>0</v>
      </c>
      <c r="BL110" s="325">
        <v>0</v>
      </c>
      <c r="BM110" s="325">
        <v>0</v>
      </c>
      <c r="BN110" s="325">
        <v>0</v>
      </c>
      <c r="BO110" s="325">
        <v>1</v>
      </c>
      <c r="BP110" s="325">
        <v>0</v>
      </c>
      <c r="BQ110" s="325">
        <v>0</v>
      </c>
      <c r="BR110" s="325">
        <v>0</v>
      </c>
      <c r="BS110" s="303">
        <v>0</v>
      </c>
      <c r="BT110" s="322">
        <v>1</v>
      </c>
      <c r="BU110" s="322">
        <v>0</v>
      </c>
      <c r="BV110" s="322">
        <v>0</v>
      </c>
      <c r="BW110" s="322">
        <v>0</v>
      </c>
      <c r="BX110" s="322">
        <v>1</v>
      </c>
      <c r="BY110" s="301">
        <v>0</v>
      </c>
      <c r="BZ110" s="322">
        <v>0</v>
      </c>
      <c r="CA110" s="322">
        <v>0</v>
      </c>
      <c r="CB110" s="322">
        <v>0</v>
      </c>
      <c r="CC110" s="322">
        <v>1</v>
      </c>
      <c r="CD110" s="322">
        <v>0</v>
      </c>
      <c r="CE110" s="322">
        <v>0</v>
      </c>
      <c r="CF110" s="301">
        <v>0</v>
      </c>
      <c r="CG110" s="322">
        <v>1</v>
      </c>
      <c r="CH110" s="299"/>
      <c r="CI110" s="299"/>
      <c r="CJ110" s="299"/>
      <c r="CK110" s="299"/>
      <c r="CL110" s="299"/>
      <c r="CM110" s="299"/>
      <c r="CN110" s="299"/>
      <c r="CO110" s="299"/>
      <c r="CP110" s="299"/>
    </row>
    <row r="111" spans="2:94" x14ac:dyDescent="0.15">
      <c r="B111" s="338" t="s">
        <v>593</v>
      </c>
      <c r="C111" s="299"/>
      <c r="D111" s="371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299"/>
      <c r="T111" s="299"/>
      <c r="U111" s="299"/>
      <c r="V111" s="299"/>
      <c r="W111" s="299"/>
      <c r="X111" s="299"/>
      <c r="Y111" s="299"/>
      <c r="Z111" s="299"/>
      <c r="AA111" s="331">
        <v>4.67989971998181</v>
      </c>
      <c r="AB111" s="331">
        <v>-11.183129921259843</v>
      </c>
      <c r="AC111" s="299"/>
      <c r="AD111" s="299"/>
      <c r="AE111" s="299"/>
      <c r="AF111" s="299"/>
      <c r="AG111" s="299"/>
      <c r="AH111" s="299"/>
      <c r="AI111" s="299"/>
      <c r="AJ111" s="299"/>
      <c r="AK111" s="29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29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303">
        <v>1</v>
      </c>
      <c r="BT111" s="322">
        <v>0</v>
      </c>
      <c r="BU111" s="299">
        <v>0</v>
      </c>
      <c r="BV111" s="322">
        <v>0</v>
      </c>
      <c r="BW111" s="322">
        <v>0</v>
      </c>
      <c r="BX111" s="322">
        <v>1</v>
      </c>
      <c r="BY111" s="301">
        <v>0</v>
      </c>
      <c r="BZ111" s="299"/>
      <c r="CA111" s="299"/>
      <c r="CB111" s="299"/>
      <c r="CC111" s="299"/>
      <c r="CD111" s="299"/>
      <c r="CE111" s="299"/>
      <c r="CF111" s="299"/>
      <c r="CG111" s="299"/>
      <c r="CH111" s="299"/>
      <c r="CI111" s="299"/>
      <c r="CJ111" s="299"/>
      <c r="CK111" s="299"/>
      <c r="CL111" s="299"/>
      <c r="CM111" s="299"/>
      <c r="CN111" s="299"/>
      <c r="CO111" s="299"/>
      <c r="CP111" s="299"/>
    </row>
    <row r="112" spans="2:94" x14ac:dyDescent="0.15">
      <c r="B112" s="321">
        <v>0.87946759259259266</v>
      </c>
      <c r="C112" s="299"/>
      <c r="D112" s="371"/>
      <c r="E112" s="299"/>
      <c r="F112" s="299"/>
      <c r="G112" s="299" t="s">
        <v>357</v>
      </c>
      <c r="H112" s="299">
        <v>23</v>
      </c>
      <c r="I112" s="301">
        <v>1</v>
      </c>
      <c r="J112" s="299">
        <v>0</v>
      </c>
      <c r="K112" s="301">
        <v>1</v>
      </c>
      <c r="L112" s="322">
        <v>1</v>
      </c>
      <c r="M112" s="299">
        <v>1</v>
      </c>
      <c r="N112" s="299">
        <v>0</v>
      </c>
      <c r="O112" s="299"/>
      <c r="P112" s="299">
        <v>1</v>
      </c>
      <c r="Q112" s="299">
        <v>0</v>
      </c>
      <c r="R112" s="299">
        <v>0</v>
      </c>
      <c r="S112" s="299">
        <v>1</v>
      </c>
      <c r="T112" s="299">
        <v>0</v>
      </c>
      <c r="U112" s="299">
        <v>0</v>
      </c>
      <c r="V112" s="299">
        <v>0</v>
      </c>
      <c r="W112" s="299">
        <v>0</v>
      </c>
      <c r="X112" s="299">
        <v>0</v>
      </c>
      <c r="Y112" s="299">
        <v>0</v>
      </c>
      <c r="Z112" s="301">
        <v>1</v>
      </c>
      <c r="AA112" s="299"/>
      <c r="AB112" s="299"/>
      <c r="AC112" s="299"/>
      <c r="AD112" s="299"/>
      <c r="AE112" s="299"/>
      <c r="AF112" s="299">
        <v>1.1231759327956345</v>
      </c>
      <c r="AG112" s="299">
        <v>11.978582677165354</v>
      </c>
      <c r="AH112" s="299">
        <v>-4.0247137591843565</v>
      </c>
      <c r="AI112" s="299">
        <v>-13.475905511811023</v>
      </c>
      <c r="AJ112" s="299"/>
      <c r="AK112" s="29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29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299"/>
      <c r="BV112" s="299"/>
      <c r="BW112" s="299"/>
      <c r="BX112" s="299"/>
      <c r="BY112" s="299"/>
      <c r="BZ112" s="299"/>
      <c r="CA112" s="299"/>
      <c r="CB112" s="299"/>
      <c r="CC112" s="299"/>
      <c r="CD112" s="299"/>
      <c r="CE112" s="299"/>
      <c r="CF112" s="299"/>
      <c r="CG112" s="299"/>
      <c r="CH112" s="299"/>
      <c r="CI112" s="299"/>
      <c r="CJ112" s="299"/>
      <c r="CK112" s="299"/>
      <c r="CL112" s="299"/>
      <c r="CM112" s="299"/>
      <c r="CN112" s="299"/>
      <c r="CO112" s="299"/>
      <c r="CP112" s="299"/>
    </row>
    <row r="113" spans="2:94" x14ac:dyDescent="0.15">
      <c r="B113" s="321">
        <v>0.50506944444444446</v>
      </c>
      <c r="C113" s="355">
        <v>0.22</v>
      </c>
      <c r="D113" s="371">
        <v>0.73332600000000003</v>
      </c>
      <c r="E113" s="299"/>
      <c r="F113" s="299"/>
      <c r="G113" s="299"/>
      <c r="H113" s="299"/>
      <c r="I113" s="301">
        <v>2</v>
      </c>
      <c r="J113" s="299"/>
      <c r="K113" s="299"/>
      <c r="L113" s="322">
        <v>0</v>
      </c>
      <c r="M113" s="299"/>
      <c r="N113" s="299"/>
      <c r="O113" s="299"/>
      <c r="P113" s="299"/>
      <c r="Q113" s="299"/>
      <c r="R113" s="299"/>
      <c r="S113" s="299"/>
      <c r="T113" s="299"/>
      <c r="U113" s="299"/>
      <c r="V113" s="299"/>
      <c r="W113" s="299"/>
      <c r="X113" s="299"/>
      <c r="Y113" s="299"/>
      <c r="Z113" s="299"/>
      <c r="AA113" s="299">
        <v>-3.135532812387813</v>
      </c>
      <c r="AB113" s="299">
        <v>-6.4572047244094488</v>
      </c>
      <c r="AC113" s="299">
        <v>-5.2414876863796271</v>
      </c>
      <c r="AD113" s="299">
        <v>-12.774035433070866</v>
      </c>
      <c r="AE113" s="299" t="s">
        <v>443</v>
      </c>
      <c r="AF113" s="299">
        <v>-4.2119097479836292</v>
      </c>
      <c r="AG113" s="299">
        <v>-12.961200787401575</v>
      </c>
      <c r="AH113" s="299">
        <v>0.93597994399636208</v>
      </c>
      <c r="AI113" s="299">
        <v>11.604251968503936</v>
      </c>
      <c r="AJ113" s="299"/>
      <c r="AK113" s="299"/>
      <c r="AL113" s="299">
        <v>1</v>
      </c>
      <c r="AM113" s="299">
        <v>0</v>
      </c>
      <c r="AN113" s="299">
        <v>1</v>
      </c>
      <c r="AO113" s="299">
        <v>0</v>
      </c>
      <c r="AP113" s="299">
        <v>0</v>
      </c>
      <c r="AQ113" s="299">
        <v>1</v>
      </c>
      <c r="AR113" s="299">
        <v>0</v>
      </c>
      <c r="AS113" s="299">
        <v>0</v>
      </c>
      <c r="AT113" s="299">
        <v>1</v>
      </c>
      <c r="AU113" s="299">
        <v>0</v>
      </c>
      <c r="AV113" s="325">
        <v>0</v>
      </c>
      <c r="AW113" s="325">
        <v>0</v>
      </c>
      <c r="AX113" s="299"/>
      <c r="AY113" s="325">
        <v>0</v>
      </c>
      <c r="AZ113" s="325">
        <v>0</v>
      </c>
      <c r="BA113" s="325">
        <v>1</v>
      </c>
      <c r="BB113" s="325">
        <v>0</v>
      </c>
      <c r="BC113" s="325">
        <v>0</v>
      </c>
      <c r="BD113" s="325">
        <v>0</v>
      </c>
      <c r="BE113" s="325">
        <v>1</v>
      </c>
      <c r="BF113" s="325">
        <v>0</v>
      </c>
      <c r="BG113" s="325">
        <v>1</v>
      </c>
      <c r="BH113" s="325">
        <v>0</v>
      </c>
      <c r="BI113" s="325">
        <v>0</v>
      </c>
      <c r="BJ113" s="325">
        <v>0</v>
      </c>
      <c r="BK113" s="325">
        <v>0</v>
      </c>
      <c r="BL113" s="325">
        <v>0</v>
      </c>
      <c r="BM113" s="325">
        <v>0</v>
      </c>
      <c r="BN113" s="325">
        <v>0</v>
      </c>
      <c r="BO113" s="325">
        <v>1</v>
      </c>
      <c r="BP113" s="325">
        <v>0</v>
      </c>
      <c r="BQ113" s="325">
        <v>0</v>
      </c>
      <c r="BR113" s="325">
        <v>0</v>
      </c>
      <c r="BS113" s="303">
        <v>1</v>
      </c>
      <c r="BT113" s="322">
        <v>0</v>
      </c>
      <c r="BU113" s="322">
        <v>0</v>
      </c>
      <c r="BV113" s="322">
        <v>0</v>
      </c>
      <c r="BW113" s="322">
        <v>0</v>
      </c>
      <c r="BX113" s="322">
        <v>1</v>
      </c>
      <c r="BY113" s="301">
        <v>0</v>
      </c>
      <c r="BZ113" s="322">
        <v>1</v>
      </c>
      <c r="CA113" s="322">
        <v>0</v>
      </c>
      <c r="CB113" s="322">
        <v>0</v>
      </c>
      <c r="CC113" s="322">
        <v>0</v>
      </c>
      <c r="CD113" s="322">
        <v>0</v>
      </c>
      <c r="CE113" s="322">
        <v>0</v>
      </c>
      <c r="CF113" s="301">
        <v>0</v>
      </c>
      <c r="CG113" s="322">
        <v>0</v>
      </c>
      <c r="CH113" s="299"/>
      <c r="CI113" s="299"/>
      <c r="CJ113" s="299"/>
      <c r="CK113" s="299"/>
      <c r="CL113" s="299"/>
      <c r="CM113" s="299"/>
      <c r="CN113" s="299"/>
      <c r="CO113" s="299"/>
      <c r="CP113" s="299"/>
    </row>
    <row r="114" spans="2:94" x14ac:dyDescent="0.15">
      <c r="B114" s="321">
        <v>0.5050810185185185</v>
      </c>
      <c r="C114" s="355">
        <v>1.01</v>
      </c>
      <c r="D114" s="371">
        <v>1.03333333</v>
      </c>
      <c r="E114" s="299"/>
      <c r="F114" s="299"/>
      <c r="G114" s="299"/>
      <c r="H114" s="299"/>
      <c r="I114" s="301">
        <v>3</v>
      </c>
      <c r="J114" s="299"/>
      <c r="K114" s="299"/>
      <c r="L114" s="322">
        <v>0</v>
      </c>
      <c r="M114" s="299"/>
      <c r="N114" s="299"/>
      <c r="O114" s="299"/>
      <c r="P114" s="299"/>
      <c r="Q114" s="299"/>
      <c r="R114" s="299"/>
      <c r="S114" s="299"/>
      <c r="T114" s="299"/>
      <c r="U114" s="299"/>
      <c r="V114" s="299"/>
      <c r="W114" s="299"/>
      <c r="X114" s="299"/>
      <c r="Y114" s="299"/>
      <c r="Z114" s="299"/>
      <c r="AA114" s="299">
        <v>-3.3227288011870852</v>
      </c>
      <c r="AB114" s="299">
        <v>9.8261811023622041</v>
      </c>
      <c r="AC114" s="299">
        <v>-3.2291308067874493</v>
      </c>
      <c r="AD114" s="299">
        <v>13.241948818897637</v>
      </c>
      <c r="AE114" s="299" t="s">
        <v>443</v>
      </c>
      <c r="AF114" s="299">
        <v>-2.339949859990905</v>
      </c>
      <c r="AG114" s="299">
        <v>12.86761811023622</v>
      </c>
      <c r="AH114" s="299">
        <v>-2.1527538711916328</v>
      </c>
      <c r="AI114" s="299">
        <v>-12.072165354330709</v>
      </c>
      <c r="AJ114" s="299"/>
      <c r="AK114" s="299"/>
      <c r="AL114" s="299">
        <v>0</v>
      </c>
      <c r="AM114" s="299">
        <v>1</v>
      </c>
      <c r="AN114" s="299">
        <v>1</v>
      </c>
      <c r="AO114" s="299">
        <v>0</v>
      </c>
      <c r="AP114" s="299">
        <v>0</v>
      </c>
      <c r="AQ114" s="299">
        <v>0</v>
      </c>
      <c r="AR114" s="299">
        <v>1</v>
      </c>
      <c r="AS114" s="299">
        <v>0</v>
      </c>
      <c r="AT114" s="299">
        <v>0</v>
      </c>
      <c r="AU114" s="299">
        <v>0</v>
      </c>
      <c r="AV114" s="325">
        <v>0</v>
      </c>
      <c r="AW114" s="325">
        <v>1</v>
      </c>
      <c r="AX114" s="299"/>
      <c r="AY114" s="325">
        <v>0</v>
      </c>
      <c r="AZ114" s="325">
        <v>0</v>
      </c>
      <c r="BA114" s="325">
        <v>1</v>
      </c>
      <c r="BB114" s="325">
        <v>0</v>
      </c>
      <c r="BC114" s="325">
        <v>0</v>
      </c>
      <c r="BD114" s="325">
        <v>0</v>
      </c>
      <c r="BE114" s="325">
        <v>1</v>
      </c>
      <c r="BF114" s="325">
        <v>0</v>
      </c>
      <c r="BG114" s="325">
        <v>1</v>
      </c>
      <c r="BH114" s="325">
        <v>0</v>
      </c>
      <c r="BI114" s="325">
        <v>0</v>
      </c>
      <c r="BJ114" s="325">
        <v>0</v>
      </c>
      <c r="BK114" s="325">
        <v>0</v>
      </c>
      <c r="BL114" s="325">
        <v>0</v>
      </c>
      <c r="BM114" s="325">
        <v>0</v>
      </c>
      <c r="BN114" s="325">
        <v>0</v>
      </c>
      <c r="BO114" s="325">
        <v>0</v>
      </c>
      <c r="BP114" s="325">
        <v>1</v>
      </c>
      <c r="BQ114" s="325">
        <v>0</v>
      </c>
      <c r="BR114" s="325">
        <v>0</v>
      </c>
      <c r="BS114" s="337">
        <v>1</v>
      </c>
      <c r="BT114" s="327">
        <v>0</v>
      </c>
      <c r="BU114" s="334">
        <v>1</v>
      </c>
      <c r="BV114" s="327">
        <v>0</v>
      </c>
      <c r="BW114" s="334">
        <v>0</v>
      </c>
      <c r="BX114" s="327">
        <v>1</v>
      </c>
      <c r="BY114" s="301">
        <v>0</v>
      </c>
      <c r="BZ114" s="322">
        <v>1</v>
      </c>
      <c r="CA114" s="322">
        <v>0</v>
      </c>
      <c r="CB114" s="322">
        <v>0</v>
      </c>
      <c r="CC114" s="322">
        <v>0</v>
      </c>
      <c r="CD114" s="322">
        <v>0</v>
      </c>
      <c r="CE114" s="322">
        <v>0</v>
      </c>
      <c r="CF114" s="301">
        <v>0</v>
      </c>
      <c r="CG114" s="322">
        <v>0</v>
      </c>
      <c r="CH114" s="299"/>
      <c r="CI114" s="299"/>
      <c r="CJ114" s="299"/>
      <c r="CK114" s="299"/>
      <c r="CL114" s="299"/>
      <c r="CM114" s="299"/>
      <c r="CN114" s="299"/>
      <c r="CO114" s="299"/>
      <c r="CP114" s="299"/>
    </row>
    <row r="115" spans="2:94" x14ac:dyDescent="0.15">
      <c r="B115" s="321">
        <v>0.5071296296296296</v>
      </c>
      <c r="C115" s="355">
        <v>2.27</v>
      </c>
      <c r="D115" s="371">
        <v>2.8999991000000001</v>
      </c>
      <c r="E115" s="299"/>
      <c r="F115" s="299"/>
      <c r="G115" s="299"/>
      <c r="H115" s="299"/>
      <c r="I115" s="301">
        <v>4</v>
      </c>
      <c r="J115" s="299"/>
      <c r="K115" s="299"/>
      <c r="L115" s="322">
        <v>0</v>
      </c>
      <c r="M115" s="299"/>
      <c r="N115" s="299"/>
      <c r="O115" s="299"/>
      <c r="P115" s="299"/>
      <c r="Q115" s="299"/>
      <c r="R115" s="299"/>
      <c r="S115" s="299"/>
      <c r="T115" s="299"/>
      <c r="U115" s="299"/>
      <c r="V115" s="299"/>
      <c r="W115" s="299"/>
      <c r="X115" s="299"/>
      <c r="Y115" s="299"/>
      <c r="Z115" s="299"/>
      <c r="AA115" s="299">
        <v>2.339949859990905</v>
      </c>
      <c r="AB115" s="299">
        <v>-10.949173228346456</v>
      </c>
      <c r="AC115" s="299">
        <v>3.135532812387813</v>
      </c>
      <c r="AD115" s="299">
        <v>-11.791417322834645</v>
      </c>
      <c r="AE115" s="299" t="s">
        <v>443</v>
      </c>
      <c r="AF115" s="299">
        <v>2.2931508627910873</v>
      </c>
      <c r="AG115" s="299">
        <v>-11.978582677165354</v>
      </c>
      <c r="AH115" s="299">
        <v>-0.98277894119618014</v>
      </c>
      <c r="AI115" s="299">
        <v>13.101574803149605</v>
      </c>
      <c r="AJ115" s="299"/>
      <c r="AK115" s="299"/>
      <c r="AL115" s="299">
        <v>0</v>
      </c>
      <c r="AM115" s="299">
        <v>1</v>
      </c>
      <c r="AN115" s="299">
        <v>1</v>
      </c>
      <c r="AO115" s="299">
        <v>0</v>
      </c>
      <c r="AP115" s="299">
        <v>0</v>
      </c>
      <c r="AQ115" s="299">
        <v>0</v>
      </c>
      <c r="AR115" s="299">
        <v>1</v>
      </c>
      <c r="AS115" s="299">
        <v>0</v>
      </c>
      <c r="AT115" s="299">
        <v>0</v>
      </c>
      <c r="AU115" s="299">
        <v>0</v>
      </c>
      <c r="AV115" s="325">
        <v>0</v>
      </c>
      <c r="AW115" s="325">
        <v>1</v>
      </c>
      <c r="AX115" s="299"/>
      <c r="AY115" s="325">
        <v>0</v>
      </c>
      <c r="AZ115" s="325">
        <v>0</v>
      </c>
      <c r="BA115" s="325">
        <v>1</v>
      </c>
      <c r="BB115" s="325">
        <v>0</v>
      </c>
      <c r="BC115" s="325">
        <v>0</v>
      </c>
      <c r="BD115" s="325">
        <v>0</v>
      </c>
      <c r="BE115" s="325">
        <v>0</v>
      </c>
      <c r="BF115" s="325">
        <v>1</v>
      </c>
      <c r="BG115" s="325">
        <v>1</v>
      </c>
      <c r="BH115" s="325">
        <v>0</v>
      </c>
      <c r="BI115" s="325">
        <v>0</v>
      </c>
      <c r="BJ115" s="325">
        <v>0</v>
      </c>
      <c r="BK115" s="325">
        <v>0</v>
      </c>
      <c r="BL115" s="325">
        <v>0</v>
      </c>
      <c r="BM115" s="325">
        <v>0</v>
      </c>
      <c r="BN115" s="325">
        <v>0</v>
      </c>
      <c r="BO115" s="325">
        <v>1</v>
      </c>
      <c r="BP115" s="325">
        <v>0</v>
      </c>
      <c r="BQ115" s="325">
        <v>0</v>
      </c>
      <c r="BR115" s="325">
        <v>0</v>
      </c>
      <c r="BS115" s="303">
        <v>1</v>
      </c>
      <c r="BT115" s="327">
        <v>0</v>
      </c>
      <c r="BU115" s="327">
        <v>0</v>
      </c>
      <c r="BV115" s="327">
        <v>0</v>
      </c>
      <c r="BW115" s="327">
        <v>0</v>
      </c>
      <c r="BX115" s="327">
        <v>1</v>
      </c>
      <c r="BY115" s="301">
        <v>0</v>
      </c>
      <c r="BZ115" s="322">
        <v>1</v>
      </c>
      <c r="CA115" s="322">
        <v>0</v>
      </c>
      <c r="CB115" s="322">
        <v>0</v>
      </c>
      <c r="CC115" s="322">
        <v>0</v>
      </c>
      <c r="CD115" s="322">
        <v>0</v>
      </c>
      <c r="CE115" s="322">
        <v>0</v>
      </c>
      <c r="CF115" s="301">
        <v>0</v>
      </c>
      <c r="CG115" s="322">
        <v>0</v>
      </c>
      <c r="CH115" s="299"/>
      <c r="CI115" s="299"/>
      <c r="CJ115" s="299"/>
      <c r="CK115" s="299"/>
      <c r="CL115" s="299"/>
      <c r="CM115" s="299"/>
      <c r="CN115" s="299"/>
      <c r="CO115" s="299"/>
      <c r="CP115" s="299"/>
    </row>
    <row r="116" spans="2:94" x14ac:dyDescent="0.15">
      <c r="B116" s="321">
        <v>0.50792824074074072</v>
      </c>
      <c r="C116" s="355">
        <v>1.0900000000000001</v>
      </c>
      <c r="D116" s="371">
        <v>1.2999999700000002</v>
      </c>
      <c r="E116" s="299"/>
      <c r="F116" s="299"/>
      <c r="G116" s="299"/>
      <c r="H116" s="299"/>
      <c r="I116" s="301">
        <v>5</v>
      </c>
      <c r="J116" s="299"/>
      <c r="K116" s="299"/>
      <c r="L116" s="322">
        <v>0</v>
      </c>
      <c r="M116" s="299"/>
      <c r="N116" s="299"/>
      <c r="O116" s="299"/>
      <c r="P116" s="299"/>
      <c r="Q116" s="299"/>
      <c r="R116" s="299"/>
      <c r="S116" s="299"/>
      <c r="T116" s="299"/>
      <c r="U116" s="299"/>
      <c r="V116" s="299"/>
      <c r="W116" s="299"/>
      <c r="X116" s="299"/>
      <c r="Y116" s="299"/>
      <c r="Z116" s="299"/>
      <c r="AA116" s="299">
        <v>-2.0123568795921782</v>
      </c>
      <c r="AB116" s="299">
        <v>7.6269881889763775</v>
      </c>
      <c r="AC116" s="299">
        <v>-3.5567237871861757</v>
      </c>
      <c r="AD116" s="299">
        <v>12.212539370078739</v>
      </c>
      <c r="AE116" s="299" t="s">
        <v>443</v>
      </c>
      <c r="AF116" s="299">
        <v>-2.6207438431898136</v>
      </c>
      <c r="AG116" s="299">
        <v>12.633661417322834</v>
      </c>
      <c r="AH116" s="299">
        <v>1.0295779383959982</v>
      </c>
      <c r="AI116" s="299">
        <v>-12.820826771653543</v>
      </c>
      <c r="AJ116" s="299"/>
      <c r="AK116" s="299"/>
      <c r="AL116" s="299">
        <v>0</v>
      </c>
      <c r="AM116" s="299">
        <v>1</v>
      </c>
      <c r="AN116" s="299">
        <v>1</v>
      </c>
      <c r="AO116" s="299">
        <v>0</v>
      </c>
      <c r="AP116" s="299">
        <v>0</v>
      </c>
      <c r="AQ116" s="299">
        <v>0</v>
      </c>
      <c r="AR116" s="299">
        <v>1</v>
      </c>
      <c r="AS116" s="299">
        <v>0</v>
      </c>
      <c r="AT116" s="299">
        <v>0</v>
      </c>
      <c r="AU116" s="299">
        <v>0</v>
      </c>
      <c r="AV116" s="325">
        <v>1</v>
      </c>
      <c r="AW116" s="325">
        <v>0</v>
      </c>
      <c r="AX116" s="299"/>
      <c r="AY116" s="325">
        <v>0</v>
      </c>
      <c r="AZ116" s="325">
        <v>0</v>
      </c>
      <c r="BA116" s="325">
        <v>1</v>
      </c>
      <c r="BB116" s="325">
        <v>0</v>
      </c>
      <c r="BC116" s="325">
        <v>0</v>
      </c>
      <c r="BD116" s="325">
        <v>0</v>
      </c>
      <c r="BE116" s="325">
        <v>1</v>
      </c>
      <c r="BF116" s="325">
        <v>0</v>
      </c>
      <c r="BG116" s="325">
        <v>1</v>
      </c>
      <c r="BH116" s="325">
        <v>0</v>
      </c>
      <c r="BI116" s="325">
        <v>0</v>
      </c>
      <c r="BJ116" s="325">
        <v>0</v>
      </c>
      <c r="BK116" s="325">
        <v>0</v>
      </c>
      <c r="BL116" s="325">
        <v>0</v>
      </c>
      <c r="BM116" s="325">
        <v>0</v>
      </c>
      <c r="BN116" s="325">
        <v>0</v>
      </c>
      <c r="BO116" s="325">
        <v>1</v>
      </c>
      <c r="BP116" s="325">
        <v>0</v>
      </c>
      <c r="BQ116" s="325">
        <v>0</v>
      </c>
      <c r="BR116" s="325">
        <v>0</v>
      </c>
      <c r="BS116" s="303">
        <v>0</v>
      </c>
      <c r="BT116" s="327">
        <v>1</v>
      </c>
      <c r="BU116" s="327">
        <v>0</v>
      </c>
      <c r="BV116" s="327">
        <v>0</v>
      </c>
      <c r="BW116" s="327">
        <v>0</v>
      </c>
      <c r="BX116" s="327">
        <v>1</v>
      </c>
      <c r="BY116" s="301">
        <v>0</v>
      </c>
      <c r="BZ116" s="322">
        <v>1</v>
      </c>
      <c r="CA116" s="322">
        <v>0</v>
      </c>
      <c r="CB116" s="322">
        <v>0</v>
      </c>
      <c r="CC116" s="322">
        <v>0</v>
      </c>
      <c r="CD116" s="322">
        <v>0</v>
      </c>
      <c r="CE116" s="322">
        <v>0</v>
      </c>
      <c r="CF116" s="301">
        <v>0</v>
      </c>
      <c r="CG116" s="322">
        <v>0</v>
      </c>
      <c r="CH116" s="299"/>
      <c r="CI116" s="299"/>
      <c r="CJ116" s="299"/>
      <c r="CK116" s="299"/>
      <c r="CL116" s="299"/>
      <c r="CM116" s="299"/>
      <c r="CN116" s="299"/>
      <c r="CO116" s="299"/>
      <c r="CP116" s="299"/>
    </row>
    <row r="117" spans="2:94" x14ac:dyDescent="0.15">
      <c r="B117" s="321">
        <v>0.5090972222222222</v>
      </c>
      <c r="C117" s="355">
        <v>1.1100000000000001</v>
      </c>
      <c r="D117" s="371">
        <v>1.3666666300000003</v>
      </c>
      <c r="E117" s="299"/>
      <c r="F117" s="299"/>
      <c r="G117" s="299"/>
      <c r="H117" s="299"/>
      <c r="I117" s="301">
        <v>6</v>
      </c>
      <c r="J117" s="299"/>
      <c r="K117" s="299"/>
      <c r="L117" s="322">
        <v>0</v>
      </c>
      <c r="M117" s="299"/>
      <c r="N117" s="299"/>
      <c r="O117" s="299"/>
      <c r="P117" s="299"/>
      <c r="Q117" s="299"/>
      <c r="R117" s="299"/>
      <c r="S117" s="299"/>
      <c r="T117" s="299"/>
      <c r="U117" s="299"/>
      <c r="V117" s="299"/>
      <c r="W117" s="299"/>
      <c r="X117" s="299"/>
      <c r="Y117" s="299"/>
      <c r="Z117" s="299"/>
      <c r="AA117" s="299">
        <v>-0.98277894119618014</v>
      </c>
      <c r="AB117" s="299">
        <v>-6.3636220472440943</v>
      </c>
      <c r="AC117" s="299">
        <v>0</v>
      </c>
      <c r="AD117" s="299">
        <v>-12.86761811023622</v>
      </c>
      <c r="AE117" s="299" t="s">
        <v>443</v>
      </c>
      <c r="AF117" s="299">
        <v>0.88918094679654391</v>
      </c>
      <c r="AG117" s="299">
        <v>-12.86761811023622</v>
      </c>
      <c r="AH117" s="299">
        <v>-1.3103719215949068</v>
      </c>
      <c r="AI117" s="299">
        <v>12.774035433070866</v>
      </c>
      <c r="AJ117" s="299"/>
      <c r="AK117" s="299"/>
      <c r="AL117" s="299">
        <v>0</v>
      </c>
      <c r="AM117" s="299">
        <v>1</v>
      </c>
      <c r="AN117" s="299">
        <v>1</v>
      </c>
      <c r="AO117" s="299">
        <v>0</v>
      </c>
      <c r="AP117" s="299">
        <v>0</v>
      </c>
      <c r="AQ117" s="299">
        <v>1</v>
      </c>
      <c r="AR117" s="299">
        <v>0</v>
      </c>
      <c r="AS117" s="299">
        <v>0</v>
      </c>
      <c r="AT117" s="299">
        <v>1</v>
      </c>
      <c r="AU117" s="299">
        <v>0</v>
      </c>
      <c r="AV117" s="325">
        <v>0</v>
      </c>
      <c r="AW117" s="325">
        <v>0</v>
      </c>
      <c r="AX117" s="299"/>
      <c r="AY117" s="325">
        <v>0</v>
      </c>
      <c r="AZ117" s="325">
        <v>0</v>
      </c>
      <c r="BA117" s="325">
        <v>1</v>
      </c>
      <c r="BB117" s="325">
        <v>0</v>
      </c>
      <c r="BC117" s="325">
        <v>0</v>
      </c>
      <c r="BD117" s="325">
        <v>0</v>
      </c>
      <c r="BE117" s="325">
        <v>1</v>
      </c>
      <c r="BF117" s="325">
        <v>0</v>
      </c>
      <c r="BG117" s="325">
        <v>1</v>
      </c>
      <c r="BH117" s="325">
        <v>0</v>
      </c>
      <c r="BI117" s="325">
        <v>0</v>
      </c>
      <c r="BJ117" s="325">
        <v>0</v>
      </c>
      <c r="BK117" s="325">
        <v>0</v>
      </c>
      <c r="BL117" s="325">
        <v>0</v>
      </c>
      <c r="BM117" s="325">
        <v>0</v>
      </c>
      <c r="BN117" s="325">
        <v>0</v>
      </c>
      <c r="BO117" s="325">
        <v>1</v>
      </c>
      <c r="BP117" s="325">
        <v>0</v>
      </c>
      <c r="BQ117" s="325">
        <v>0</v>
      </c>
      <c r="BR117" s="325">
        <v>0</v>
      </c>
      <c r="BS117" s="303">
        <v>1</v>
      </c>
      <c r="BT117" s="327">
        <v>0</v>
      </c>
      <c r="BU117" s="327">
        <v>0</v>
      </c>
      <c r="BV117" s="327">
        <v>0</v>
      </c>
      <c r="BW117" s="327">
        <v>0</v>
      </c>
      <c r="BX117" s="327">
        <v>1</v>
      </c>
      <c r="BY117" s="301">
        <v>0</v>
      </c>
      <c r="BZ117" s="322">
        <v>1</v>
      </c>
      <c r="CA117" s="322">
        <v>0</v>
      </c>
      <c r="CB117" s="322">
        <v>0</v>
      </c>
      <c r="CC117" s="322">
        <v>0</v>
      </c>
      <c r="CD117" s="322">
        <v>0</v>
      </c>
      <c r="CE117" s="322">
        <v>0</v>
      </c>
      <c r="CF117" s="301">
        <v>0</v>
      </c>
      <c r="CG117" s="322">
        <v>0</v>
      </c>
      <c r="CH117" s="299"/>
      <c r="CI117" s="299"/>
      <c r="CJ117" s="299"/>
      <c r="CK117" s="299"/>
      <c r="CL117" s="299"/>
      <c r="CM117" s="299"/>
      <c r="CN117" s="299"/>
      <c r="CO117" s="299"/>
      <c r="CP117" s="299"/>
    </row>
    <row r="118" spans="2:94" x14ac:dyDescent="0.15">
      <c r="B118" s="321">
        <v>0.5098611111111111</v>
      </c>
      <c r="C118" s="355">
        <v>1.06</v>
      </c>
      <c r="D118" s="371">
        <v>1.1999999800000003</v>
      </c>
      <c r="E118" s="299"/>
      <c r="F118" s="299"/>
      <c r="G118" s="299"/>
      <c r="H118" s="299"/>
      <c r="I118" s="301">
        <v>7</v>
      </c>
      <c r="J118" s="299"/>
      <c r="K118" s="299"/>
      <c r="L118" s="322">
        <v>0</v>
      </c>
      <c r="M118" s="299"/>
      <c r="N118" s="299"/>
      <c r="O118" s="299"/>
      <c r="P118" s="299"/>
      <c r="Q118" s="299"/>
      <c r="R118" s="299"/>
      <c r="S118" s="299"/>
      <c r="T118" s="299"/>
      <c r="U118" s="299"/>
      <c r="V118" s="299"/>
      <c r="W118" s="299"/>
      <c r="X118" s="299"/>
      <c r="Y118" s="299"/>
      <c r="Z118" s="299"/>
      <c r="AA118" s="299">
        <v>-2.8547388291889044</v>
      </c>
      <c r="AB118" s="299">
        <v>11.089547244094488</v>
      </c>
      <c r="AC118" s="299">
        <v>-3.3695277983869034</v>
      </c>
      <c r="AD118" s="299">
        <v>12.586870078740157</v>
      </c>
      <c r="AE118" s="299" t="s">
        <v>443</v>
      </c>
      <c r="AF118" s="299">
        <v>-2.4803468515903595</v>
      </c>
      <c r="AG118" s="299">
        <v>12.774035433070866</v>
      </c>
      <c r="AH118" s="299">
        <v>0.5147889691979991</v>
      </c>
      <c r="AI118" s="299">
        <v>-12.586870078740157</v>
      </c>
      <c r="AJ118" s="299"/>
      <c r="AK118" s="299"/>
      <c r="AL118" s="299">
        <v>0</v>
      </c>
      <c r="AM118" s="299">
        <v>1</v>
      </c>
      <c r="AN118" s="299">
        <v>1</v>
      </c>
      <c r="AO118" s="299">
        <v>0</v>
      </c>
      <c r="AP118" s="299">
        <v>0</v>
      </c>
      <c r="AQ118" s="299">
        <v>0</v>
      </c>
      <c r="AR118" s="299">
        <v>1</v>
      </c>
      <c r="AS118" s="299">
        <v>0</v>
      </c>
      <c r="AT118" s="299">
        <v>0</v>
      </c>
      <c r="AU118" s="299">
        <v>0</v>
      </c>
      <c r="AV118" s="325">
        <v>1</v>
      </c>
      <c r="AW118" s="325">
        <v>0</v>
      </c>
      <c r="AX118" s="299"/>
      <c r="AY118" s="325">
        <v>0</v>
      </c>
      <c r="AZ118" s="325">
        <v>0</v>
      </c>
      <c r="BA118" s="325">
        <v>1</v>
      </c>
      <c r="BB118" s="325">
        <v>0</v>
      </c>
      <c r="BC118" s="325">
        <v>0</v>
      </c>
      <c r="BD118" s="325">
        <v>0</v>
      </c>
      <c r="BE118" s="325">
        <v>1</v>
      </c>
      <c r="BF118" s="325">
        <v>0</v>
      </c>
      <c r="BG118" s="325">
        <v>1</v>
      </c>
      <c r="BH118" s="325">
        <v>0</v>
      </c>
      <c r="BI118" s="325">
        <v>0</v>
      </c>
      <c r="BJ118" s="325">
        <v>0</v>
      </c>
      <c r="BK118" s="325">
        <v>0</v>
      </c>
      <c r="BL118" s="325">
        <v>0</v>
      </c>
      <c r="BM118" s="325">
        <v>0</v>
      </c>
      <c r="BN118" s="325">
        <v>0</v>
      </c>
      <c r="BO118" s="325">
        <v>1</v>
      </c>
      <c r="BP118" s="325">
        <v>0</v>
      </c>
      <c r="BQ118" s="325">
        <v>0</v>
      </c>
      <c r="BR118" s="325">
        <v>0</v>
      </c>
      <c r="BS118" s="303">
        <v>1</v>
      </c>
      <c r="BT118" s="327">
        <v>0</v>
      </c>
      <c r="BU118" s="327">
        <v>0</v>
      </c>
      <c r="BV118" s="327">
        <v>0</v>
      </c>
      <c r="BW118" s="327">
        <v>0</v>
      </c>
      <c r="BX118" s="327">
        <v>1</v>
      </c>
      <c r="BY118" s="301">
        <v>0</v>
      </c>
      <c r="BZ118" s="322">
        <v>1</v>
      </c>
      <c r="CA118" s="322">
        <v>0</v>
      </c>
      <c r="CB118" s="322">
        <v>0</v>
      </c>
      <c r="CC118" s="322">
        <v>0</v>
      </c>
      <c r="CD118" s="322">
        <v>0</v>
      </c>
      <c r="CE118" s="322">
        <v>0</v>
      </c>
      <c r="CF118" s="301">
        <v>0</v>
      </c>
      <c r="CG118" s="322">
        <v>0</v>
      </c>
      <c r="CH118" s="299"/>
      <c r="CI118" s="299"/>
      <c r="CJ118" s="299"/>
      <c r="CK118" s="299"/>
      <c r="CL118" s="299"/>
      <c r="CM118" s="299"/>
      <c r="CN118" s="299"/>
      <c r="CO118" s="299"/>
      <c r="CP118" s="299"/>
    </row>
    <row r="119" spans="2:94" x14ac:dyDescent="0.15">
      <c r="B119" s="321">
        <v>0.51063657407407403</v>
      </c>
      <c r="C119" s="355">
        <v>1.07</v>
      </c>
      <c r="D119" s="371">
        <v>1.2333333100000001</v>
      </c>
      <c r="E119" s="299"/>
      <c r="F119" s="299"/>
      <c r="G119" s="299"/>
      <c r="H119" s="299"/>
      <c r="I119" s="301">
        <v>8</v>
      </c>
      <c r="J119" s="299"/>
      <c r="K119" s="299"/>
      <c r="L119" s="322">
        <v>0</v>
      </c>
      <c r="M119" s="299"/>
      <c r="N119" s="299"/>
      <c r="O119" s="299"/>
      <c r="P119" s="299"/>
      <c r="Q119" s="299"/>
      <c r="R119" s="299"/>
      <c r="S119" s="299"/>
      <c r="T119" s="299"/>
      <c r="U119" s="299"/>
      <c r="V119" s="299"/>
      <c r="W119" s="299"/>
      <c r="X119" s="299"/>
      <c r="Y119" s="299"/>
      <c r="Z119" s="299"/>
      <c r="AA119" s="299">
        <v>0.93597994399636208</v>
      </c>
      <c r="AB119" s="299">
        <v>-11.463877952755904</v>
      </c>
      <c r="AC119" s="299">
        <v>1.1231759327956345</v>
      </c>
      <c r="AD119" s="299">
        <v>-12.86761811023622</v>
      </c>
      <c r="AE119" s="299" t="s">
        <v>443</v>
      </c>
      <c r="AF119" s="299">
        <v>2.1995528683914509</v>
      </c>
      <c r="AG119" s="299">
        <v>-12.914409448818898</v>
      </c>
      <c r="AH119" s="299">
        <v>-1.6379649019936335</v>
      </c>
      <c r="AI119" s="299">
        <v>12.961200787401575</v>
      </c>
      <c r="AJ119" s="299"/>
      <c r="AK119" s="299"/>
      <c r="AL119" s="299">
        <v>0</v>
      </c>
      <c r="AM119" s="299">
        <v>1</v>
      </c>
      <c r="AN119" s="299">
        <v>1</v>
      </c>
      <c r="AO119" s="299">
        <v>0</v>
      </c>
      <c r="AP119" s="299">
        <v>0</v>
      </c>
      <c r="AQ119" s="299">
        <v>1</v>
      </c>
      <c r="AR119" s="299">
        <v>0</v>
      </c>
      <c r="AS119" s="299">
        <v>0</v>
      </c>
      <c r="AT119" s="299">
        <v>1</v>
      </c>
      <c r="AU119" s="299">
        <v>0</v>
      </c>
      <c r="AV119" s="325">
        <v>0</v>
      </c>
      <c r="AW119" s="325">
        <v>0</v>
      </c>
      <c r="AX119" s="299"/>
      <c r="AY119" s="325">
        <v>0</v>
      </c>
      <c r="AZ119" s="325">
        <v>0</v>
      </c>
      <c r="BA119" s="325">
        <v>1</v>
      </c>
      <c r="BB119" s="325">
        <v>0</v>
      </c>
      <c r="BC119" s="325">
        <v>0</v>
      </c>
      <c r="BD119" s="325">
        <v>0</v>
      </c>
      <c r="BE119" s="325">
        <v>1</v>
      </c>
      <c r="BF119" s="325">
        <v>0</v>
      </c>
      <c r="BG119" s="325">
        <v>1</v>
      </c>
      <c r="BH119" s="325">
        <v>0</v>
      </c>
      <c r="BI119" s="325">
        <v>0</v>
      </c>
      <c r="BJ119" s="325">
        <v>0</v>
      </c>
      <c r="BK119" s="325">
        <v>0</v>
      </c>
      <c r="BL119" s="325">
        <v>0</v>
      </c>
      <c r="BM119" s="325">
        <v>0</v>
      </c>
      <c r="BN119" s="325">
        <v>0</v>
      </c>
      <c r="BO119" s="325">
        <v>1</v>
      </c>
      <c r="BP119" s="325">
        <v>0</v>
      </c>
      <c r="BQ119" s="325">
        <v>0</v>
      </c>
      <c r="BR119" s="325">
        <v>0</v>
      </c>
      <c r="BS119" s="303">
        <v>0</v>
      </c>
      <c r="BT119" s="327">
        <v>0</v>
      </c>
      <c r="BU119" s="327">
        <v>1</v>
      </c>
      <c r="BV119" s="327">
        <v>0</v>
      </c>
      <c r="BW119" s="327">
        <v>0</v>
      </c>
      <c r="BX119" s="327">
        <v>1</v>
      </c>
      <c r="BY119" s="301">
        <v>0</v>
      </c>
      <c r="BZ119" s="322">
        <v>0</v>
      </c>
      <c r="CA119" s="322">
        <v>0</v>
      </c>
      <c r="CB119" s="322">
        <v>0</v>
      </c>
      <c r="CC119" s="322">
        <v>1</v>
      </c>
      <c r="CD119" s="322">
        <v>0</v>
      </c>
      <c r="CE119" s="322">
        <v>0</v>
      </c>
      <c r="CF119" s="301">
        <v>0</v>
      </c>
      <c r="CG119" s="322">
        <v>1</v>
      </c>
      <c r="CH119" s="299"/>
      <c r="CI119" s="299"/>
      <c r="CJ119" s="299"/>
      <c r="CK119" s="299"/>
      <c r="CL119" s="299"/>
      <c r="CM119" s="299"/>
      <c r="CN119" s="299"/>
      <c r="CO119" s="299"/>
      <c r="CP119" s="299"/>
    </row>
    <row r="120" spans="2:94" x14ac:dyDescent="0.15">
      <c r="B120" s="338" t="s">
        <v>594</v>
      </c>
      <c r="C120" s="299"/>
      <c r="D120" s="371"/>
      <c r="E120" s="299"/>
      <c r="F120" s="299"/>
      <c r="G120" s="299"/>
      <c r="H120" s="299"/>
      <c r="I120" s="299"/>
      <c r="J120" s="299"/>
      <c r="K120" s="299"/>
      <c r="L120" s="299"/>
      <c r="M120" s="299"/>
      <c r="N120" s="299"/>
      <c r="O120" s="299"/>
      <c r="P120" s="299"/>
      <c r="Q120" s="299"/>
      <c r="R120" s="299"/>
      <c r="S120" s="299"/>
      <c r="T120" s="299"/>
      <c r="U120" s="299"/>
      <c r="V120" s="299"/>
      <c r="W120" s="299"/>
      <c r="X120" s="299"/>
      <c r="Y120" s="299"/>
      <c r="Z120" s="299"/>
      <c r="AA120" s="299">
        <v>-4.5863017255821745</v>
      </c>
      <c r="AB120" s="299">
        <v>10.434468503937007</v>
      </c>
      <c r="AC120" s="299"/>
      <c r="AD120" s="299"/>
      <c r="AE120" s="299"/>
      <c r="AF120" s="299"/>
      <c r="AG120" s="299"/>
      <c r="AH120" s="299"/>
      <c r="AI120" s="299"/>
      <c r="AJ120" s="299"/>
      <c r="AK120" s="299"/>
      <c r="AL120" s="299"/>
      <c r="AM120" s="299"/>
      <c r="AN120" s="299"/>
      <c r="AO120" s="299"/>
      <c r="AP120" s="299"/>
      <c r="AQ120" s="299"/>
      <c r="AR120" s="299"/>
      <c r="AS120" s="299"/>
      <c r="AT120" s="299"/>
      <c r="AU120" s="299"/>
      <c r="AV120" s="299"/>
      <c r="AW120" s="299"/>
      <c r="AX120" s="299"/>
      <c r="AY120" s="299"/>
      <c r="AZ120" s="299"/>
      <c r="BA120" s="299"/>
      <c r="BB120" s="299"/>
      <c r="BC120" s="299"/>
      <c r="BD120" s="299"/>
      <c r="BE120" s="299"/>
      <c r="BF120" s="299"/>
      <c r="BG120" s="299"/>
      <c r="BH120" s="299"/>
      <c r="BI120" s="299"/>
      <c r="BJ120" s="299"/>
      <c r="BK120" s="299"/>
      <c r="BL120" s="299"/>
      <c r="BM120" s="299"/>
      <c r="BN120" s="299"/>
      <c r="BO120" s="299"/>
      <c r="BP120" s="299"/>
      <c r="BQ120" s="299"/>
      <c r="BR120" s="299"/>
      <c r="BS120" s="299"/>
      <c r="BT120" s="299"/>
      <c r="BU120" s="299"/>
      <c r="BV120" s="299"/>
      <c r="BW120" s="299"/>
      <c r="BX120" s="299"/>
      <c r="BY120" s="299"/>
      <c r="BZ120" s="299"/>
      <c r="CA120" s="299"/>
      <c r="CB120" s="299"/>
      <c r="CC120" s="299"/>
      <c r="CD120" s="299"/>
      <c r="CE120" s="299"/>
      <c r="CF120" s="299"/>
      <c r="CG120" s="299"/>
      <c r="CH120" s="299"/>
      <c r="CI120" s="299"/>
      <c r="CJ120" s="299"/>
      <c r="CK120" s="299"/>
      <c r="CL120" s="299"/>
      <c r="CM120" s="299"/>
      <c r="CN120" s="299"/>
      <c r="CO120" s="299"/>
      <c r="CP120" s="299" t="s">
        <v>460</v>
      </c>
    </row>
    <row r="121" spans="2:94" x14ac:dyDescent="0.15">
      <c r="B121" s="321">
        <v>0.52578703703703711</v>
      </c>
      <c r="C121" s="299"/>
      <c r="D121" s="371"/>
      <c r="E121" s="299"/>
      <c r="F121" s="299"/>
      <c r="G121" s="299" t="s">
        <v>358</v>
      </c>
      <c r="H121" s="299">
        <v>24</v>
      </c>
      <c r="I121" s="301">
        <v>1</v>
      </c>
      <c r="J121" s="299">
        <v>0</v>
      </c>
      <c r="K121" s="301">
        <v>1</v>
      </c>
      <c r="L121" s="322">
        <v>1</v>
      </c>
      <c r="M121" s="322">
        <v>1</v>
      </c>
      <c r="N121" s="322">
        <v>0</v>
      </c>
      <c r="O121" s="299"/>
      <c r="P121" s="299">
        <v>1</v>
      </c>
      <c r="Q121" s="299">
        <v>0</v>
      </c>
      <c r="R121" s="299">
        <v>0</v>
      </c>
      <c r="S121" s="299">
        <v>1</v>
      </c>
      <c r="T121" s="299">
        <v>0</v>
      </c>
      <c r="U121" s="299">
        <v>0</v>
      </c>
      <c r="V121" s="299">
        <v>0</v>
      </c>
      <c r="W121" s="299">
        <v>0</v>
      </c>
      <c r="X121" s="299">
        <v>0</v>
      </c>
      <c r="Y121" s="299">
        <v>0</v>
      </c>
      <c r="Z121" s="301">
        <v>1</v>
      </c>
      <c r="AA121" s="299"/>
      <c r="AB121" s="299"/>
      <c r="AC121" s="299">
        <v>-0.74878395519708962</v>
      </c>
      <c r="AD121" s="299">
        <v>12.212539370078739</v>
      </c>
      <c r="AE121" s="299" t="s">
        <v>442</v>
      </c>
      <c r="AF121" s="299">
        <v>-0.74878395519708962</v>
      </c>
      <c r="AG121" s="299">
        <v>12.212539370078739</v>
      </c>
      <c r="AH121" s="299">
        <v>3.5567237871861757</v>
      </c>
      <c r="AI121" s="299">
        <v>-13.5226968503937</v>
      </c>
      <c r="AJ121" s="299"/>
      <c r="AK121" s="299"/>
      <c r="AL121" s="299">
        <v>0</v>
      </c>
      <c r="AM121" s="299">
        <v>0</v>
      </c>
      <c r="AN121" s="299"/>
      <c r="AO121" s="299"/>
      <c r="AP121" s="299"/>
      <c r="AQ121" s="299"/>
      <c r="AR121" s="299"/>
      <c r="AS121" s="299"/>
      <c r="AT121" s="299"/>
      <c r="AU121" s="299"/>
      <c r="AV121" s="299"/>
      <c r="AW121" s="299"/>
      <c r="AX121" s="299"/>
      <c r="AY121" s="299"/>
      <c r="AZ121" s="299"/>
      <c r="BA121" s="299"/>
      <c r="BB121" s="299"/>
      <c r="BC121" s="299"/>
      <c r="BD121" s="299"/>
      <c r="BE121" s="299"/>
      <c r="BF121" s="299"/>
      <c r="BG121" s="299"/>
      <c r="BH121" s="299"/>
      <c r="BI121" s="299"/>
      <c r="BJ121" s="299"/>
      <c r="BK121" s="299"/>
      <c r="BL121" s="299"/>
      <c r="BM121" s="299"/>
      <c r="BN121" s="299"/>
      <c r="BO121" s="299"/>
      <c r="BP121" s="299"/>
      <c r="BQ121" s="299"/>
      <c r="BR121" s="299"/>
      <c r="BS121" s="299"/>
      <c r="BT121" s="299"/>
      <c r="BU121" s="299"/>
      <c r="BV121" s="299"/>
      <c r="BW121" s="299"/>
      <c r="BX121" s="299"/>
      <c r="BY121" s="299"/>
      <c r="BZ121" s="299"/>
      <c r="CA121" s="299"/>
      <c r="CB121" s="299"/>
      <c r="CC121" s="299"/>
      <c r="CD121" s="299"/>
      <c r="CE121" s="299"/>
      <c r="CF121" s="299"/>
      <c r="CG121" s="299"/>
      <c r="CH121" s="299"/>
      <c r="CI121" s="299"/>
      <c r="CJ121" s="299"/>
      <c r="CK121" s="299"/>
      <c r="CL121" s="299"/>
      <c r="CM121" s="299"/>
      <c r="CN121" s="299"/>
      <c r="CO121" s="299"/>
      <c r="CP121" s="299"/>
    </row>
    <row r="122" spans="2:94" x14ac:dyDescent="0.15">
      <c r="B122" s="321">
        <v>0.52601851851851855</v>
      </c>
      <c r="C122" s="355">
        <v>0.2</v>
      </c>
      <c r="D122" s="371">
        <v>0.66666000000000003</v>
      </c>
      <c r="E122" s="299"/>
      <c r="F122" s="299"/>
      <c r="G122" s="299"/>
      <c r="H122" s="299"/>
      <c r="I122" s="301">
        <v>2</v>
      </c>
      <c r="J122" s="299"/>
      <c r="K122" s="299"/>
      <c r="L122" s="322">
        <v>0</v>
      </c>
      <c r="M122" s="299"/>
      <c r="N122" s="299"/>
      <c r="O122" s="299"/>
      <c r="P122" s="299"/>
      <c r="Q122" s="299"/>
      <c r="R122" s="299"/>
      <c r="S122" s="299"/>
      <c r="T122" s="299"/>
      <c r="U122" s="299"/>
      <c r="V122" s="299"/>
      <c r="W122" s="299"/>
      <c r="X122" s="299"/>
      <c r="Y122" s="299"/>
      <c r="Z122" s="299"/>
      <c r="AA122" s="299">
        <v>3.6035227843859938</v>
      </c>
      <c r="AB122" s="299">
        <v>-6.316830708661417</v>
      </c>
      <c r="AC122" s="299">
        <v>5.9434726443768993</v>
      </c>
      <c r="AD122" s="299">
        <v>-12.586870078740157</v>
      </c>
      <c r="AE122" s="299" t="s">
        <v>443</v>
      </c>
      <c r="AF122" s="299">
        <v>4.4927037311825382</v>
      </c>
      <c r="AG122" s="299">
        <v>-12.86761811023622</v>
      </c>
      <c r="AH122" s="299">
        <v>-1.4975679103941792</v>
      </c>
      <c r="AI122" s="299">
        <v>11.651043307086614</v>
      </c>
      <c r="AJ122" s="299"/>
      <c r="AK122" s="299"/>
      <c r="AL122" s="299">
        <v>1</v>
      </c>
      <c r="AM122" s="299">
        <v>0</v>
      </c>
      <c r="AN122" s="299">
        <v>0</v>
      </c>
      <c r="AO122" s="299">
        <v>0</v>
      </c>
      <c r="AP122" s="299">
        <v>1</v>
      </c>
      <c r="AQ122" s="299">
        <v>0</v>
      </c>
      <c r="AR122" s="299">
        <v>1</v>
      </c>
      <c r="AS122" s="299">
        <v>0</v>
      </c>
      <c r="AT122" s="299">
        <v>0</v>
      </c>
      <c r="AU122" s="299">
        <v>0</v>
      </c>
      <c r="AV122" s="325">
        <v>0</v>
      </c>
      <c r="AW122" s="325">
        <v>1</v>
      </c>
      <c r="AX122" s="299"/>
      <c r="AY122" s="325">
        <v>0</v>
      </c>
      <c r="AZ122" s="325">
        <v>0</v>
      </c>
      <c r="BA122" s="325">
        <v>0</v>
      </c>
      <c r="BB122" s="325">
        <v>1</v>
      </c>
      <c r="BC122" s="325">
        <v>0</v>
      </c>
      <c r="BD122" s="325">
        <v>0</v>
      </c>
      <c r="BE122" s="325">
        <v>0</v>
      </c>
      <c r="BF122" s="325">
        <v>1</v>
      </c>
      <c r="BG122" s="335">
        <v>1</v>
      </c>
      <c r="BH122" s="325">
        <v>0</v>
      </c>
      <c r="BI122" s="325">
        <v>0</v>
      </c>
      <c r="BJ122" s="325">
        <v>0</v>
      </c>
      <c r="BK122" s="325">
        <v>0</v>
      </c>
      <c r="BL122" s="325">
        <v>0</v>
      </c>
      <c r="BM122" s="325">
        <v>0</v>
      </c>
      <c r="BN122" s="333">
        <v>0</v>
      </c>
      <c r="BO122" s="325">
        <v>0</v>
      </c>
      <c r="BP122" s="325">
        <v>1</v>
      </c>
      <c r="BQ122" s="325">
        <v>0</v>
      </c>
      <c r="BR122" s="325">
        <v>0</v>
      </c>
      <c r="BS122" s="299"/>
      <c r="BT122" s="299"/>
      <c r="BU122" s="299"/>
      <c r="BV122" s="299"/>
      <c r="BW122" s="299"/>
      <c r="BX122" s="299"/>
      <c r="BY122" s="299"/>
      <c r="BZ122" s="299"/>
      <c r="CA122" s="299"/>
      <c r="CB122" s="299"/>
      <c r="CC122" s="299"/>
      <c r="CD122" s="299"/>
      <c r="CE122" s="299"/>
      <c r="CF122" s="299"/>
      <c r="CG122" s="299">
        <v>1</v>
      </c>
      <c r="CH122" s="299"/>
      <c r="CI122" s="299"/>
      <c r="CJ122" s="299"/>
      <c r="CK122" s="299"/>
      <c r="CL122" s="299"/>
      <c r="CM122" s="299"/>
      <c r="CN122" s="299"/>
      <c r="CO122" s="299"/>
      <c r="CP122" s="299"/>
    </row>
    <row r="123" spans="2:94" x14ac:dyDescent="0.15">
      <c r="B123" s="338" t="s">
        <v>593</v>
      </c>
      <c r="C123" s="299"/>
      <c r="D123" s="371"/>
      <c r="E123" s="299"/>
      <c r="F123" s="299"/>
      <c r="G123" s="299"/>
      <c r="H123" s="299"/>
      <c r="I123" s="299"/>
      <c r="J123" s="299"/>
      <c r="K123" s="299"/>
      <c r="L123" s="299"/>
      <c r="M123" s="299"/>
      <c r="N123" s="299"/>
      <c r="O123" s="299"/>
      <c r="P123" s="299"/>
      <c r="Q123" s="299"/>
      <c r="R123" s="299"/>
      <c r="S123" s="299"/>
      <c r="T123" s="299"/>
      <c r="U123" s="299"/>
      <c r="V123" s="299"/>
      <c r="W123" s="299"/>
      <c r="X123" s="299"/>
      <c r="Y123" s="299"/>
      <c r="Z123" s="299"/>
      <c r="AA123" s="299">
        <v>4.2587087451834478</v>
      </c>
      <c r="AB123" s="299">
        <v>8.56281496062992</v>
      </c>
      <c r="AC123" s="299"/>
      <c r="AD123" s="299"/>
      <c r="AE123" s="299"/>
      <c r="AF123" s="299"/>
      <c r="AG123" s="299"/>
      <c r="AH123" s="299"/>
      <c r="AI123" s="299"/>
      <c r="AJ123" s="299"/>
      <c r="AK123" s="299"/>
      <c r="AL123" s="299"/>
      <c r="AM123" s="299"/>
      <c r="AN123" s="299"/>
      <c r="AO123" s="299"/>
      <c r="AP123" s="299"/>
      <c r="AQ123" s="299"/>
      <c r="AR123" s="299"/>
      <c r="AS123" s="299"/>
      <c r="AT123" s="299"/>
      <c r="AU123" s="299"/>
      <c r="AV123" s="299"/>
      <c r="AW123" s="299"/>
      <c r="AX123" s="299"/>
      <c r="AY123" s="299"/>
      <c r="AZ123" s="299"/>
      <c r="BA123" s="299"/>
      <c r="BB123" s="299"/>
      <c r="BC123" s="299"/>
      <c r="BD123" s="299"/>
      <c r="BE123" s="299"/>
      <c r="BF123" s="299"/>
      <c r="BG123" s="299"/>
      <c r="BH123" s="299"/>
      <c r="BI123" s="299"/>
      <c r="BJ123" s="299"/>
      <c r="BK123" s="299"/>
      <c r="BL123" s="299"/>
      <c r="BM123" s="299"/>
      <c r="BN123" s="299"/>
      <c r="BO123" s="299"/>
      <c r="BP123" s="299"/>
      <c r="BQ123" s="299"/>
      <c r="BR123" s="299"/>
      <c r="BS123" s="303">
        <v>0</v>
      </c>
      <c r="BT123" s="299">
        <v>0</v>
      </c>
      <c r="BU123" s="299">
        <v>0</v>
      </c>
      <c r="BV123" s="322">
        <v>0</v>
      </c>
      <c r="BW123" s="322">
        <v>1</v>
      </c>
      <c r="BX123" s="322">
        <v>1</v>
      </c>
      <c r="BY123" s="301">
        <v>0</v>
      </c>
      <c r="BZ123" s="322">
        <v>0</v>
      </c>
      <c r="CA123" s="322">
        <v>0</v>
      </c>
      <c r="CB123" s="322">
        <v>0</v>
      </c>
      <c r="CC123" s="322">
        <v>1</v>
      </c>
      <c r="CD123" s="322">
        <v>0</v>
      </c>
      <c r="CE123" s="322">
        <v>0</v>
      </c>
      <c r="CF123" s="301">
        <v>0</v>
      </c>
      <c r="CG123" s="322">
        <v>0</v>
      </c>
      <c r="CH123" s="299"/>
      <c r="CI123" s="299"/>
      <c r="CJ123" s="299"/>
      <c r="CK123" s="299"/>
      <c r="CL123" s="299"/>
      <c r="CM123" s="299"/>
      <c r="CN123" s="299"/>
      <c r="CO123" s="299"/>
      <c r="CP123" s="299"/>
    </row>
    <row r="124" spans="2:94" x14ac:dyDescent="0.15">
      <c r="B124" s="321">
        <v>0.54056712962962961</v>
      </c>
      <c r="C124" s="299"/>
      <c r="D124" s="371"/>
      <c r="E124" s="299"/>
      <c r="F124" s="299"/>
      <c r="G124" s="299" t="s">
        <v>350</v>
      </c>
      <c r="H124" s="299">
        <v>25</v>
      </c>
      <c r="I124" s="301">
        <v>1</v>
      </c>
      <c r="J124" s="299">
        <v>0</v>
      </c>
      <c r="K124" s="301">
        <v>1</v>
      </c>
      <c r="L124" s="299">
        <v>1</v>
      </c>
      <c r="M124" s="299">
        <v>0</v>
      </c>
      <c r="N124" s="299">
        <v>0</v>
      </c>
      <c r="O124" s="299"/>
      <c r="P124" s="299">
        <v>1</v>
      </c>
      <c r="Q124" s="299">
        <v>0</v>
      </c>
      <c r="R124" s="299">
        <v>0</v>
      </c>
      <c r="S124" s="299">
        <v>1</v>
      </c>
      <c r="T124" s="299">
        <v>0</v>
      </c>
      <c r="U124" s="299">
        <v>0</v>
      </c>
      <c r="V124" s="299">
        <v>0</v>
      </c>
      <c r="W124" s="299">
        <v>0</v>
      </c>
      <c r="X124" s="299">
        <v>1</v>
      </c>
      <c r="Y124" s="299">
        <v>0</v>
      </c>
      <c r="Z124" s="301">
        <v>0</v>
      </c>
      <c r="AA124" s="299"/>
      <c r="AB124" s="299"/>
      <c r="AC124" s="299">
        <v>1.0763769355958164</v>
      </c>
      <c r="AD124" s="299">
        <v>11.885</v>
      </c>
      <c r="AE124" s="299" t="s">
        <v>442</v>
      </c>
      <c r="AF124" s="299">
        <v>1.0763769355958164</v>
      </c>
      <c r="AG124" s="299">
        <v>11.885</v>
      </c>
      <c r="AH124" s="299">
        <v>-3.8843167675849024</v>
      </c>
      <c r="AI124" s="299">
        <v>-13.475905511811023</v>
      </c>
      <c r="AJ124" s="299"/>
      <c r="AK124" s="299"/>
      <c r="AL124" s="299">
        <v>0</v>
      </c>
      <c r="AM124" s="299">
        <v>0</v>
      </c>
      <c r="AN124" s="299"/>
      <c r="AO124" s="299"/>
      <c r="AP124" s="299"/>
      <c r="AQ124" s="299"/>
      <c r="AR124" s="299"/>
      <c r="AS124" s="299"/>
      <c r="AT124" s="299"/>
      <c r="AU124" s="299"/>
      <c r="AV124" s="299"/>
      <c r="AW124" s="299"/>
      <c r="AX124" s="299"/>
      <c r="AY124" s="299"/>
      <c r="AZ124" s="299"/>
      <c r="BA124" s="299"/>
      <c r="BB124" s="299"/>
      <c r="BC124" s="299"/>
      <c r="BD124" s="299"/>
      <c r="BE124" s="299"/>
      <c r="BF124" s="299"/>
      <c r="BG124" s="299"/>
      <c r="BH124" s="299"/>
      <c r="BI124" s="299"/>
      <c r="BJ124" s="299"/>
      <c r="BK124" s="299"/>
      <c r="BL124" s="299"/>
      <c r="BM124" s="299"/>
      <c r="BN124" s="299"/>
      <c r="BO124" s="299"/>
      <c r="BP124" s="299"/>
      <c r="BQ124" s="299"/>
      <c r="BR124" s="299"/>
      <c r="BS124" s="299"/>
      <c r="BT124" s="299"/>
      <c r="BU124" s="299"/>
      <c r="BV124" s="299"/>
      <c r="BW124" s="299"/>
      <c r="BX124" s="299"/>
      <c r="BY124" s="299"/>
      <c r="BZ124" s="299"/>
      <c r="CA124" s="299"/>
      <c r="CB124" s="299"/>
      <c r="CC124" s="299"/>
      <c r="CD124" s="299"/>
      <c r="CE124" s="299"/>
      <c r="CF124" s="299"/>
      <c r="CG124" s="322">
        <v>1</v>
      </c>
      <c r="CH124" s="299"/>
      <c r="CI124" s="299"/>
      <c r="CJ124" s="299"/>
      <c r="CK124" s="299"/>
      <c r="CL124" s="299"/>
      <c r="CM124" s="299"/>
      <c r="CN124" s="299"/>
      <c r="CO124" s="299"/>
      <c r="CP124" s="299"/>
    </row>
    <row r="125" spans="2:94" x14ac:dyDescent="0.15">
      <c r="B125" s="321">
        <v>0.54112268518518525</v>
      </c>
      <c r="C125" s="355">
        <v>0.18</v>
      </c>
      <c r="D125" s="371">
        <v>0.59999399999999992</v>
      </c>
      <c r="E125" s="299"/>
      <c r="F125" s="299"/>
      <c r="G125" s="299"/>
      <c r="H125" s="299"/>
      <c r="I125" s="301">
        <v>2</v>
      </c>
      <c r="J125" s="299"/>
      <c r="K125" s="299"/>
      <c r="L125" s="299">
        <v>0</v>
      </c>
      <c r="M125" s="299"/>
      <c r="N125" s="299"/>
      <c r="O125" s="299"/>
      <c r="P125" s="299"/>
      <c r="Q125" s="299"/>
      <c r="R125" s="299"/>
      <c r="S125" s="299"/>
      <c r="T125" s="299"/>
      <c r="U125" s="299"/>
      <c r="V125" s="299"/>
      <c r="W125" s="299"/>
      <c r="X125" s="299"/>
      <c r="Y125" s="299"/>
      <c r="Z125" s="299"/>
      <c r="AA125" s="299">
        <v>-1.2167739271952707</v>
      </c>
      <c r="AB125" s="299">
        <v>-6.129665354330708</v>
      </c>
      <c r="AC125" s="299">
        <v>-2.3867488571907232</v>
      </c>
      <c r="AD125" s="299">
        <v>-12.680452755905511</v>
      </c>
      <c r="AE125" s="299" t="s">
        <v>443</v>
      </c>
      <c r="AF125" s="299">
        <v>-3.650321781585812</v>
      </c>
      <c r="AG125" s="299">
        <v>-12.774035433070866</v>
      </c>
      <c r="AH125" s="299">
        <v>0.46798997199818104</v>
      </c>
      <c r="AI125" s="299">
        <v>11.557460629921259</v>
      </c>
      <c r="AJ125" s="299"/>
      <c r="AK125" s="299"/>
      <c r="AL125" s="299">
        <v>1</v>
      </c>
      <c r="AM125" s="299">
        <v>0</v>
      </c>
      <c r="AN125" s="299">
        <v>1</v>
      </c>
      <c r="AO125" s="299">
        <v>0</v>
      </c>
      <c r="AP125" s="299">
        <v>0</v>
      </c>
      <c r="AQ125" s="299">
        <v>0</v>
      </c>
      <c r="AR125" s="299">
        <v>1</v>
      </c>
      <c r="AS125" s="299">
        <v>0</v>
      </c>
      <c r="AT125" s="299">
        <v>1</v>
      </c>
      <c r="AU125" s="299">
        <v>0</v>
      </c>
      <c r="AV125" s="325">
        <v>0</v>
      </c>
      <c r="AW125" s="325">
        <v>0</v>
      </c>
      <c r="AX125" s="299"/>
      <c r="AY125" s="325">
        <v>0</v>
      </c>
      <c r="AZ125" s="325">
        <v>0</v>
      </c>
      <c r="BA125" s="325">
        <v>1</v>
      </c>
      <c r="BB125" s="325">
        <v>0</v>
      </c>
      <c r="BC125" s="325">
        <v>0</v>
      </c>
      <c r="BD125" s="325">
        <v>1</v>
      </c>
      <c r="BE125" s="325">
        <v>0</v>
      </c>
      <c r="BF125" s="325">
        <v>0</v>
      </c>
      <c r="BG125" s="325">
        <v>1</v>
      </c>
      <c r="BH125" s="325">
        <v>0</v>
      </c>
      <c r="BI125" s="325">
        <v>0</v>
      </c>
      <c r="BJ125" s="325">
        <v>0</v>
      </c>
      <c r="BK125" s="325">
        <v>0</v>
      </c>
      <c r="BL125" s="325">
        <v>0</v>
      </c>
      <c r="BM125" s="325">
        <v>0</v>
      </c>
      <c r="BN125" s="325">
        <v>0</v>
      </c>
      <c r="BO125" s="325">
        <v>1</v>
      </c>
      <c r="BP125" s="325">
        <v>0</v>
      </c>
      <c r="BQ125" s="325">
        <v>0</v>
      </c>
      <c r="BR125" s="325">
        <v>0</v>
      </c>
      <c r="BS125" s="303">
        <v>1</v>
      </c>
      <c r="BT125" s="322">
        <v>0</v>
      </c>
      <c r="BU125" s="322">
        <v>0</v>
      </c>
      <c r="BV125" s="322">
        <v>0</v>
      </c>
      <c r="BW125" s="322">
        <v>0</v>
      </c>
      <c r="BX125" s="322">
        <v>1</v>
      </c>
      <c r="BY125" s="301">
        <v>0</v>
      </c>
      <c r="BZ125" s="322">
        <v>0</v>
      </c>
      <c r="CA125" s="322">
        <v>0</v>
      </c>
      <c r="CB125" s="322">
        <v>0</v>
      </c>
      <c r="CC125" s="322">
        <v>0</v>
      </c>
      <c r="CD125" s="322">
        <v>1</v>
      </c>
      <c r="CE125" s="322">
        <v>0</v>
      </c>
      <c r="CF125" s="301">
        <v>0</v>
      </c>
      <c r="CG125" s="322">
        <v>0</v>
      </c>
      <c r="CH125" s="299"/>
      <c r="CI125" s="299"/>
      <c r="CJ125" s="299"/>
      <c r="CK125" s="299"/>
      <c r="CL125" s="299"/>
      <c r="CM125" s="299"/>
      <c r="CN125" s="299"/>
      <c r="CO125" s="299"/>
      <c r="CP125" s="299"/>
    </row>
    <row r="126" spans="2:94" x14ac:dyDescent="0.15">
      <c r="B126" s="338" t="s">
        <v>593</v>
      </c>
      <c r="C126" s="299"/>
      <c r="D126" s="371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299"/>
      <c r="T126" s="299"/>
      <c r="U126" s="299"/>
      <c r="V126" s="299"/>
      <c r="W126" s="299"/>
      <c r="X126" s="299"/>
      <c r="Y126" s="299"/>
      <c r="Z126" s="299"/>
      <c r="AA126" s="299">
        <v>1.825160890792906</v>
      </c>
      <c r="AB126" s="299">
        <v>17.546751968503937</v>
      </c>
      <c r="AC126" s="299"/>
      <c r="AD126" s="299"/>
      <c r="AE126" s="299"/>
      <c r="AF126" s="299"/>
      <c r="AG126" s="299"/>
      <c r="AH126" s="299"/>
      <c r="AI126" s="299"/>
      <c r="AJ126" s="299"/>
      <c r="AK126" s="299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29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299"/>
      <c r="BV126" s="299"/>
      <c r="BW126" s="299"/>
      <c r="BX126" s="299"/>
      <c r="BY126" s="299"/>
      <c r="BZ126" s="299"/>
      <c r="CA126" s="299"/>
      <c r="CB126" s="299"/>
      <c r="CC126" s="299"/>
      <c r="CD126" s="299"/>
      <c r="CE126" s="299"/>
      <c r="CF126" s="299"/>
      <c r="CG126" s="299"/>
      <c r="CH126" s="299"/>
      <c r="CI126" s="299"/>
      <c r="CJ126" s="299"/>
      <c r="CK126" s="299"/>
      <c r="CL126" s="299"/>
      <c r="CM126" s="299"/>
      <c r="CN126" s="299"/>
      <c r="CO126" s="299"/>
      <c r="CP126" s="299"/>
    </row>
    <row r="127" spans="2:94" x14ac:dyDescent="0.15">
      <c r="B127" s="321">
        <v>0.6055787037037037</v>
      </c>
      <c r="C127" s="299"/>
      <c r="D127" s="371"/>
      <c r="E127" s="299"/>
      <c r="F127" s="300" t="s">
        <v>362</v>
      </c>
      <c r="G127" s="299" t="s">
        <v>335</v>
      </c>
      <c r="H127" s="299">
        <v>26</v>
      </c>
      <c r="I127" s="301">
        <v>1</v>
      </c>
      <c r="J127" s="299">
        <v>1</v>
      </c>
      <c r="K127" s="301">
        <v>0</v>
      </c>
      <c r="L127" s="322">
        <v>1</v>
      </c>
      <c r="M127" s="322">
        <v>1</v>
      </c>
      <c r="N127" s="322">
        <v>0</v>
      </c>
      <c r="O127" s="299"/>
      <c r="P127" s="299">
        <v>1</v>
      </c>
      <c r="Q127" s="299">
        <v>0</v>
      </c>
      <c r="R127" s="299">
        <v>0</v>
      </c>
      <c r="S127" s="299">
        <v>0</v>
      </c>
      <c r="T127" s="299">
        <v>0</v>
      </c>
      <c r="U127" s="299">
        <v>0</v>
      </c>
      <c r="V127" s="299">
        <v>0</v>
      </c>
      <c r="W127" s="299">
        <v>1</v>
      </c>
      <c r="X127" s="299">
        <v>1</v>
      </c>
      <c r="Y127" s="299">
        <v>0</v>
      </c>
      <c r="Z127" s="301">
        <v>0</v>
      </c>
      <c r="AA127" s="331">
        <v>-0.98277894119618014</v>
      </c>
      <c r="AB127" s="331">
        <v>-6.5975787401574797</v>
      </c>
      <c r="AC127" s="299">
        <v>1.4975679103941792</v>
      </c>
      <c r="AD127" s="299">
        <v>11.978582677165354</v>
      </c>
      <c r="AE127" s="299" t="s">
        <v>442</v>
      </c>
      <c r="AF127" s="299">
        <v>1.4975679103941792</v>
      </c>
      <c r="AG127" s="299">
        <v>11.978582677165354</v>
      </c>
      <c r="AH127" s="299">
        <v>-4.0715127563841751</v>
      </c>
      <c r="AI127" s="299">
        <v>-12.86761811023622</v>
      </c>
      <c r="AJ127" s="299"/>
      <c r="AK127" s="299"/>
      <c r="AL127" s="299">
        <v>0</v>
      </c>
      <c r="AM127" s="299">
        <v>0</v>
      </c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29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299"/>
      <c r="BV127" s="299"/>
      <c r="BW127" s="299"/>
      <c r="BX127" s="299"/>
      <c r="BY127" s="299"/>
      <c r="BZ127" s="299"/>
      <c r="CA127" s="299"/>
      <c r="CB127" s="299"/>
      <c r="CC127" s="299"/>
      <c r="CD127" s="299"/>
      <c r="CE127" s="299"/>
      <c r="CF127" s="299"/>
      <c r="CG127" s="299"/>
      <c r="CH127" s="299"/>
      <c r="CI127" s="299"/>
      <c r="CJ127" s="299"/>
      <c r="CK127" s="299"/>
      <c r="CL127" s="299"/>
      <c r="CM127" s="299"/>
      <c r="CN127" s="299"/>
      <c r="CO127" s="299"/>
      <c r="CP127" s="299"/>
    </row>
    <row r="128" spans="2:94" x14ac:dyDescent="0.15">
      <c r="B128" s="321">
        <v>0.60990740740740745</v>
      </c>
      <c r="C128" s="299"/>
      <c r="D128" s="371"/>
      <c r="E128" s="299"/>
      <c r="F128" s="299"/>
      <c r="G128" s="299"/>
      <c r="H128" s="299"/>
      <c r="I128" s="301">
        <v>1</v>
      </c>
      <c r="J128" s="299">
        <v>1</v>
      </c>
      <c r="K128" s="301">
        <v>0</v>
      </c>
      <c r="L128" s="322">
        <v>1</v>
      </c>
      <c r="M128" s="322">
        <v>0</v>
      </c>
      <c r="N128" s="322">
        <v>1</v>
      </c>
      <c r="O128" s="299"/>
      <c r="P128" s="299">
        <v>0</v>
      </c>
      <c r="Q128" s="299">
        <v>0</v>
      </c>
      <c r="R128" s="299">
        <v>1</v>
      </c>
      <c r="S128" s="299">
        <v>1</v>
      </c>
      <c r="T128" s="299">
        <v>0</v>
      </c>
      <c r="U128" s="299">
        <v>0</v>
      </c>
      <c r="V128" s="299">
        <v>0</v>
      </c>
      <c r="W128" s="299">
        <v>0</v>
      </c>
      <c r="X128" s="299">
        <v>1</v>
      </c>
      <c r="Y128" s="299">
        <v>0</v>
      </c>
      <c r="Z128" s="301">
        <v>0</v>
      </c>
      <c r="AA128" s="299"/>
      <c r="AB128" s="299"/>
      <c r="AC128" s="299">
        <v>1.1231759327956345</v>
      </c>
      <c r="AD128" s="299">
        <v>12.025374015748032</v>
      </c>
      <c r="AE128" s="299" t="s">
        <v>442</v>
      </c>
      <c r="AF128" s="299">
        <v>1.1231759327956345</v>
      </c>
      <c r="AG128" s="299">
        <v>12.025374015748032</v>
      </c>
      <c r="AH128" s="299">
        <v>-4.0715127563841751</v>
      </c>
      <c r="AI128" s="299">
        <v>-12.961200787401575</v>
      </c>
      <c r="AJ128" s="299"/>
      <c r="AK128" s="299"/>
      <c r="AL128" s="299"/>
      <c r="AM128" s="299"/>
      <c r="AN128" s="299"/>
      <c r="AO128" s="299"/>
      <c r="AP128" s="299"/>
      <c r="AQ128" s="299"/>
      <c r="AR128" s="299"/>
      <c r="AS128" s="299"/>
      <c r="AT128" s="299"/>
      <c r="AU128" s="299"/>
      <c r="AV128" s="299"/>
      <c r="AW128" s="299"/>
      <c r="AX128" s="299"/>
      <c r="AY128" s="299"/>
      <c r="AZ128" s="299"/>
      <c r="BA128" s="299"/>
      <c r="BB128" s="299"/>
      <c r="BC128" s="299"/>
      <c r="BD128" s="299"/>
      <c r="BE128" s="299"/>
      <c r="BF128" s="299"/>
      <c r="BG128" s="299"/>
      <c r="BH128" s="299"/>
      <c r="BI128" s="299"/>
      <c r="BJ128" s="299"/>
      <c r="BK128" s="299"/>
      <c r="BL128" s="299"/>
      <c r="BM128" s="299"/>
      <c r="BN128" s="299"/>
      <c r="BO128" s="299"/>
      <c r="BP128" s="299"/>
      <c r="BQ128" s="299"/>
      <c r="BR128" s="299"/>
      <c r="BS128" s="299"/>
      <c r="BT128" s="299"/>
      <c r="BU128" s="299"/>
      <c r="BV128" s="299"/>
      <c r="BW128" s="299"/>
      <c r="BX128" s="299"/>
      <c r="BY128" s="299"/>
      <c r="BZ128" s="299"/>
      <c r="CA128" s="299"/>
      <c r="CB128" s="299"/>
      <c r="CC128" s="299"/>
      <c r="CD128" s="299"/>
      <c r="CE128" s="299"/>
      <c r="CF128" s="299"/>
      <c r="CG128" s="299">
        <v>1</v>
      </c>
      <c r="CH128" s="299"/>
      <c r="CI128" s="299"/>
      <c r="CJ128" s="299"/>
      <c r="CK128" s="299"/>
      <c r="CL128" s="299"/>
      <c r="CM128" s="299"/>
      <c r="CN128" s="299"/>
      <c r="CO128" s="299"/>
      <c r="CP128" s="299"/>
    </row>
    <row r="129" spans="2:94" x14ac:dyDescent="0.15">
      <c r="B129" s="321">
        <v>0.61054398148148148</v>
      </c>
      <c r="C129" s="355">
        <v>0.25</v>
      </c>
      <c r="D129" s="371">
        <v>0.83332499999999998</v>
      </c>
      <c r="E129" s="299"/>
      <c r="F129" s="299"/>
      <c r="G129" s="299"/>
      <c r="H129" s="299"/>
      <c r="I129" s="301">
        <v>2</v>
      </c>
      <c r="J129" s="299"/>
      <c r="K129" s="299"/>
      <c r="L129" s="322">
        <v>0</v>
      </c>
      <c r="M129" s="299"/>
      <c r="N129" s="299"/>
      <c r="O129" s="299"/>
      <c r="P129" s="299"/>
      <c r="Q129" s="299"/>
      <c r="R129" s="299"/>
      <c r="S129" s="299"/>
      <c r="T129" s="299"/>
      <c r="U129" s="299"/>
      <c r="V129" s="299"/>
      <c r="W129" s="299"/>
      <c r="X129" s="299"/>
      <c r="Y129" s="299"/>
      <c r="Z129" s="299"/>
      <c r="AA129" s="299">
        <v>-1.4507689131943613</v>
      </c>
      <c r="AB129" s="299">
        <v>-5.427795275590551</v>
      </c>
      <c r="AC129" s="299">
        <v>-2.339949859990905</v>
      </c>
      <c r="AD129" s="299">
        <v>-11.978582677165354</v>
      </c>
      <c r="AE129" s="299" t="s">
        <v>443</v>
      </c>
      <c r="AF129" s="299">
        <v>-3.4631257927865398</v>
      </c>
      <c r="AG129" s="299">
        <v>-12.165748031496062</v>
      </c>
      <c r="AH129" s="299">
        <v>0.74878395519708962</v>
      </c>
      <c r="AI129" s="299">
        <v>11.510669291338582</v>
      </c>
      <c r="AJ129" s="299"/>
      <c r="AK129" s="299"/>
      <c r="AL129" s="299">
        <v>1</v>
      </c>
      <c r="AM129" s="299">
        <v>0</v>
      </c>
      <c r="AN129" s="299">
        <v>1</v>
      </c>
      <c r="AO129" s="299">
        <v>0</v>
      </c>
      <c r="AP129" s="299">
        <v>0</v>
      </c>
      <c r="AQ129" s="299">
        <v>0</v>
      </c>
      <c r="AR129" s="299">
        <v>1</v>
      </c>
      <c r="AS129" s="299">
        <v>0</v>
      </c>
      <c r="AT129" s="299">
        <v>0</v>
      </c>
      <c r="AU129" s="299">
        <v>1</v>
      </c>
      <c r="AV129" s="325">
        <v>0</v>
      </c>
      <c r="AW129" s="325">
        <v>0</v>
      </c>
      <c r="AX129" s="299"/>
      <c r="AY129" s="325">
        <v>0</v>
      </c>
      <c r="AZ129" s="325">
        <v>0</v>
      </c>
      <c r="BA129" s="325">
        <v>1</v>
      </c>
      <c r="BB129" s="325">
        <v>0</v>
      </c>
      <c r="BC129" s="325">
        <v>0</v>
      </c>
      <c r="BD129" s="325">
        <v>1</v>
      </c>
      <c r="BE129" s="325">
        <v>0</v>
      </c>
      <c r="BF129" s="325">
        <v>0</v>
      </c>
      <c r="BG129" s="325">
        <v>1</v>
      </c>
      <c r="BH129" s="325">
        <v>0</v>
      </c>
      <c r="BI129" s="325">
        <v>0</v>
      </c>
      <c r="BJ129" s="325">
        <v>0</v>
      </c>
      <c r="BK129" s="325">
        <v>0</v>
      </c>
      <c r="BL129" s="325">
        <v>0</v>
      </c>
      <c r="BM129" s="325">
        <v>0</v>
      </c>
      <c r="BN129" s="325">
        <v>0</v>
      </c>
      <c r="BO129" s="325">
        <v>0</v>
      </c>
      <c r="BP129" s="325">
        <v>1</v>
      </c>
      <c r="BQ129" s="325">
        <v>0</v>
      </c>
      <c r="BR129" s="325">
        <v>0</v>
      </c>
      <c r="BS129" s="303">
        <v>1</v>
      </c>
      <c r="BT129" s="322">
        <v>0</v>
      </c>
      <c r="BU129" s="322">
        <v>0</v>
      </c>
      <c r="BV129" s="322">
        <v>0</v>
      </c>
      <c r="BW129" s="322">
        <v>1</v>
      </c>
      <c r="BX129" s="322">
        <v>1</v>
      </c>
      <c r="BY129" s="301">
        <v>0</v>
      </c>
      <c r="BZ129" s="322">
        <v>0</v>
      </c>
      <c r="CA129" s="322">
        <v>0</v>
      </c>
      <c r="CB129" s="322">
        <v>0</v>
      </c>
      <c r="CC129" s="322">
        <v>1</v>
      </c>
      <c r="CD129" s="322">
        <v>0</v>
      </c>
      <c r="CE129" s="322">
        <v>0</v>
      </c>
      <c r="CF129" s="301">
        <v>0</v>
      </c>
      <c r="CG129" s="322">
        <v>0</v>
      </c>
      <c r="CH129" s="299"/>
      <c r="CI129" s="299"/>
      <c r="CJ129" s="299"/>
      <c r="CK129" s="299"/>
      <c r="CL129" s="299"/>
      <c r="CM129" s="299"/>
      <c r="CN129" s="299"/>
      <c r="CO129" s="299"/>
      <c r="CP129" s="299"/>
    </row>
    <row r="130" spans="2:94" x14ac:dyDescent="0.15">
      <c r="B130" s="338" t="s">
        <v>593</v>
      </c>
      <c r="C130" s="299"/>
      <c r="D130" s="371"/>
      <c r="E130" s="299"/>
      <c r="F130" s="299"/>
      <c r="G130" s="299"/>
      <c r="H130" s="299"/>
      <c r="I130" s="299"/>
      <c r="J130" s="299"/>
      <c r="K130" s="299"/>
      <c r="L130" s="299"/>
      <c r="M130" s="299"/>
      <c r="N130" s="299"/>
      <c r="O130" s="299"/>
      <c r="P130" s="299"/>
      <c r="Q130" s="299"/>
      <c r="R130" s="299"/>
      <c r="S130" s="299"/>
      <c r="T130" s="299"/>
      <c r="U130" s="299"/>
      <c r="V130" s="299"/>
      <c r="W130" s="299"/>
      <c r="X130" s="299"/>
      <c r="Y130" s="299"/>
      <c r="Z130" s="299"/>
      <c r="AA130" s="299">
        <v>8.049427518368713</v>
      </c>
      <c r="AB130" s="299">
        <v>8.9839370078740153</v>
      </c>
      <c r="AC130" s="299"/>
      <c r="AD130" s="299"/>
      <c r="AE130" s="299"/>
      <c r="AF130" s="299"/>
      <c r="AG130" s="299"/>
      <c r="AH130" s="299"/>
      <c r="AI130" s="299"/>
      <c r="AJ130" s="299"/>
      <c r="AK130" s="299"/>
      <c r="AL130" s="299"/>
      <c r="AM130" s="299"/>
      <c r="AN130" s="299"/>
      <c r="AO130" s="299"/>
      <c r="AP130" s="299"/>
      <c r="AQ130" s="299"/>
      <c r="AR130" s="299"/>
      <c r="AS130" s="299"/>
      <c r="AT130" s="299"/>
      <c r="AU130" s="299"/>
      <c r="AV130" s="299"/>
      <c r="AW130" s="299"/>
      <c r="AX130" s="299"/>
      <c r="AY130" s="299"/>
      <c r="AZ130" s="299"/>
      <c r="BA130" s="299"/>
      <c r="BB130" s="299"/>
      <c r="BC130" s="299"/>
      <c r="BD130" s="299"/>
      <c r="BE130" s="299"/>
      <c r="BF130" s="299"/>
      <c r="BG130" s="299"/>
      <c r="BH130" s="299"/>
      <c r="BI130" s="299"/>
      <c r="BJ130" s="299"/>
      <c r="BK130" s="299"/>
      <c r="BL130" s="299"/>
      <c r="BM130" s="299"/>
      <c r="BN130" s="299"/>
      <c r="BO130" s="299"/>
      <c r="BP130" s="299"/>
      <c r="BQ130" s="299"/>
      <c r="BR130" s="299"/>
      <c r="BS130" s="299"/>
      <c r="BT130" s="299"/>
      <c r="BU130" s="299"/>
      <c r="BV130" s="299"/>
      <c r="BW130" s="299"/>
      <c r="BX130" s="299"/>
      <c r="BY130" s="299"/>
      <c r="BZ130" s="299"/>
      <c r="CA130" s="299"/>
      <c r="CB130" s="299"/>
      <c r="CC130" s="299"/>
      <c r="CD130" s="299"/>
      <c r="CE130" s="299"/>
      <c r="CF130" s="299"/>
      <c r="CG130" s="299"/>
      <c r="CH130" s="299"/>
      <c r="CI130" s="299"/>
      <c r="CJ130" s="299"/>
      <c r="CK130" s="299"/>
      <c r="CL130" s="299"/>
      <c r="CM130" s="299"/>
      <c r="CN130" s="299"/>
      <c r="CO130" s="299"/>
      <c r="CP130" s="299"/>
    </row>
    <row r="131" spans="2:94" x14ac:dyDescent="0.15">
      <c r="B131" s="321">
        <v>0.62437500000000001</v>
      </c>
      <c r="C131" s="299"/>
      <c r="D131" s="371"/>
      <c r="E131" s="299"/>
      <c r="F131" s="299"/>
      <c r="G131" s="299" t="s">
        <v>352</v>
      </c>
      <c r="H131" s="299">
        <v>27</v>
      </c>
      <c r="I131" s="301">
        <v>1</v>
      </c>
      <c r="J131" s="299">
        <v>1</v>
      </c>
      <c r="K131" s="301">
        <v>0</v>
      </c>
      <c r="L131" s="322">
        <v>1</v>
      </c>
      <c r="M131" s="322">
        <v>1</v>
      </c>
      <c r="N131" s="322">
        <v>0</v>
      </c>
      <c r="O131" s="299"/>
      <c r="P131" s="299">
        <v>1</v>
      </c>
      <c r="Q131" s="299">
        <v>0</v>
      </c>
      <c r="R131" s="299">
        <v>0</v>
      </c>
      <c r="S131" s="299">
        <v>1</v>
      </c>
      <c r="T131" s="299">
        <v>0</v>
      </c>
      <c r="U131" s="299">
        <v>0</v>
      </c>
      <c r="V131" s="299">
        <v>0</v>
      </c>
      <c r="W131" s="299">
        <v>0</v>
      </c>
      <c r="X131" s="299">
        <v>0</v>
      </c>
      <c r="Y131" s="299">
        <v>0</v>
      </c>
      <c r="Z131" s="301">
        <v>1</v>
      </c>
      <c r="AA131" s="299"/>
      <c r="AB131" s="299"/>
      <c r="AC131" s="299">
        <v>-1.4507689131943613</v>
      </c>
      <c r="AD131" s="299">
        <v>12.118956692913384</v>
      </c>
      <c r="AE131" s="299" t="s">
        <v>442</v>
      </c>
      <c r="AF131" s="299">
        <v>-1.4507689131943613</v>
      </c>
      <c r="AG131" s="299">
        <v>12.118956692913384</v>
      </c>
      <c r="AH131" s="299">
        <v>3.6971207787856302</v>
      </c>
      <c r="AI131" s="299">
        <v>-13.101574803149605</v>
      </c>
      <c r="AJ131" s="299"/>
      <c r="AK131" s="299"/>
      <c r="AL131" s="299">
        <v>0</v>
      </c>
      <c r="AM131" s="299">
        <v>0</v>
      </c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29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299"/>
      <c r="BV131" s="299"/>
      <c r="BW131" s="299"/>
      <c r="BX131" s="299"/>
      <c r="BY131" s="299"/>
      <c r="BZ131" s="299"/>
      <c r="CA131" s="299"/>
      <c r="CB131" s="299"/>
      <c r="CC131" s="299"/>
      <c r="CD131" s="299"/>
      <c r="CE131" s="299"/>
      <c r="CF131" s="299"/>
      <c r="CG131" s="299">
        <v>1</v>
      </c>
      <c r="CH131" s="299"/>
      <c r="CI131" s="299"/>
      <c r="CJ131" s="299"/>
      <c r="CK131" s="299"/>
      <c r="CL131" s="299"/>
      <c r="CM131" s="299"/>
      <c r="CN131" s="299"/>
      <c r="CO131" s="299"/>
      <c r="CP131" s="299"/>
    </row>
    <row r="132" spans="2:94" x14ac:dyDescent="0.15">
      <c r="B132" s="321">
        <v>0.62460648148148146</v>
      </c>
      <c r="C132" s="355">
        <v>0.2</v>
      </c>
      <c r="D132" s="371">
        <v>0.66666000000000003</v>
      </c>
      <c r="E132" s="299"/>
      <c r="F132" s="299"/>
      <c r="G132" s="299"/>
      <c r="H132" s="299"/>
      <c r="I132" s="301">
        <v>2</v>
      </c>
      <c r="J132" s="299"/>
      <c r="K132" s="299"/>
      <c r="L132" s="322">
        <v>0</v>
      </c>
      <c r="M132" s="299"/>
      <c r="N132" s="299"/>
      <c r="O132" s="299"/>
      <c r="P132" s="299"/>
      <c r="Q132" s="299"/>
      <c r="R132" s="299"/>
      <c r="S132" s="299"/>
      <c r="T132" s="299"/>
      <c r="U132" s="299"/>
      <c r="V132" s="299"/>
      <c r="W132" s="299"/>
      <c r="X132" s="299"/>
      <c r="Y132" s="299"/>
      <c r="Z132" s="299"/>
      <c r="AA132" s="299">
        <v>2.8547388291889044</v>
      </c>
      <c r="AB132" s="299">
        <v>-6.129665354330708</v>
      </c>
      <c r="AC132" s="299">
        <v>4.8202967115812649</v>
      </c>
      <c r="AD132" s="299">
        <v>-12.493287401574802</v>
      </c>
      <c r="AE132" s="299" t="s">
        <v>443</v>
      </c>
      <c r="AF132" s="299">
        <v>3.5567237871861757</v>
      </c>
      <c r="AG132" s="299">
        <v>-12.586870078740157</v>
      </c>
      <c r="AH132" s="299">
        <v>-0.84238194959672585</v>
      </c>
      <c r="AI132" s="299">
        <v>11.557460629921259</v>
      </c>
      <c r="AJ132" s="299"/>
      <c r="AK132" s="299"/>
      <c r="AL132" s="299">
        <v>1</v>
      </c>
      <c r="AM132" s="299">
        <v>0</v>
      </c>
      <c r="AN132" s="299">
        <v>0</v>
      </c>
      <c r="AO132" s="299">
        <v>0</v>
      </c>
      <c r="AP132" s="299">
        <v>1</v>
      </c>
      <c r="AQ132" s="299">
        <v>0</v>
      </c>
      <c r="AR132" s="299">
        <v>1</v>
      </c>
      <c r="AS132" s="299">
        <v>0</v>
      </c>
      <c r="AT132" s="299">
        <v>1</v>
      </c>
      <c r="AU132" s="299">
        <v>0</v>
      </c>
      <c r="AV132" s="325">
        <v>0</v>
      </c>
      <c r="AW132" s="325">
        <v>0</v>
      </c>
      <c r="AX132" s="299"/>
      <c r="AY132" s="325">
        <v>0</v>
      </c>
      <c r="AZ132" s="325">
        <v>0</v>
      </c>
      <c r="BA132" s="325">
        <v>1</v>
      </c>
      <c r="BB132" s="325">
        <v>0</v>
      </c>
      <c r="BC132" s="325">
        <v>0</v>
      </c>
      <c r="BD132" s="325">
        <v>0</v>
      </c>
      <c r="BE132" s="325">
        <v>0</v>
      </c>
      <c r="BF132" s="325">
        <v>1</v>
      </c>
      <c r="BG132" s="325">
        <v>1</v>
      </c>
      <c r="BH132" s="325">
        <v>0</v>
      </c>
      <c r="BI132" s="325">
        <v>0</v>
      </c>
      <c r="BJ132" s="325">
        <v>0</v>
      </c>
      <c r="BK132" s="325">
        <v>0</v>
      </c>
      <c r="BL132" s="325">
        <v>0</v>
      </c>
      <c r="BM132" s="325">
        <v>0</v>
      </c>
      <c r="BN132" s="325">
        <v>0</v>
      </c>
      <c r="BO132" s="325">
        <v>0</v>
      </c>
      <c r="BP132" s="325">
        <v>0</v>
      </c>
      <c r="BQ132" s="325">
        <v>1</v>
      </c>
      <c r="BR132" s="325">
        <v>0</v>
      </c>
      <c r="BS132" s="303">
        <v>0</v>
      </c>
      <c r="BT132" s="322">
        <v>0</v>
      </c>
      <c r="BU132" s="322">
        <v>0</v>
      </c>
      <c r="BV132" s="322">
        <v>0</v>
      </c>
      <c r="BW132" s="322">
        <v>1</v>
      </c>
      <c r="BX132" s="322">
        <v>1</v>
      </c>
      <c r="BY132" s="301">
        <v>0</v>
      </c>
      <c r="BZ132" s="322">
        <v>1</v>
      </c>
      <c r="CA132" s="322">
        <v>0</v>
      </c>
      <c r="CB132" s="322">
        <v>0</v>
      </c>
      <c r="CC132" s="322">
        <v>0</v>
      </c>
      <c r="CD132" s="322">
        <v>0</v>
      </c>
      <c r="CE132" s="322">
        <v>0</v>
      </c>
      <c r="CF132" s="301">
        <v>0</v>
      </c>
      <c r="CG132" s="322">
        <v>0</v>
      </c>
      <c r="CH132" s="299"/>
      <c r="CI132" s="299"/>
      <c r="CJ132" s="299"/>
      <c r="CK132" s="299"/>
      <c r="CL132" s="299"/>
      <c r="CM132" s="299"/>
      <c r="CN132" s="299"/>
      <c r="CO132" s="299"/>
      <c r="CP132" s="299"/>
    </row>
    <row r="133" spans="2:94" x14ac:dyDescent="0.15">
      <c r="B133" s="321">
        <v>0.62594907407407407</v>
      </c>
      <c r="C133" s="355">
        <v>1.24</v>
      </c>
      <c r="D133" s="371">
        <v>1.7999999199999999</v>
      </c>
      <c r="E133" s="299"/>
      <c r="F133" s="299"/>
      <c r="G133" s="299"/>
      <c r="H133" s="299"/>
      <c r="I133" s="301">
        <v>3</v>
      </c>
      <c r="J133" s="299"/>
      <c r="K133" s="299"/>
      <c r="L133" s="322">
        <v>0</v>
      </c>
      <c r="M133" s="299"/>
      <c r="N133" s="299"/>
      <c r="O133" s="299"/>
      <c r="P133" s="299"/>
      <c r="Q133" s="299"/>
      <c r="R133" s="299"/>
      <c r="S133" s="299"/>
      <c r="T133" s="299"/>
      <c r="U133" s="299"/>
      <c r="V133" s="299"/>
      <c r="W133" s="299"/>
      <c r="X133" s="299"/>
      <c r="Y133" s="299"/>
      <c r="Z133" s="299"/>
      <c r="AA133" s="299">
        <v>3.1823318095876312</v>
      </c>
      <c r="AB133" s="299">
        <v>5.5681692913385827</v>
      </c>
      <c r="AC133" s="299">
        <v>3.135532812387813</v>
      </c>
      <c r="AD133" s="299">
        <v>8.6563976377952745</v>
      </c>
      <c r="AE133" s="299" t="s">
        <v>443</v>
      </c>
      <c r="AF133" s="299">
        <v>2.3867488571907232</v>
      </c>
      <c r="AG133" s="299">
        <v>8.8435629921259835</v>
      </c>
      <c r="AH133" s="299">
        <v>0.18719598879927241</v>
      </c>
      <c r="AI133" s="299">
        <v>-12.86761811023622</v>
      </c>
      <c r="AJ133" s="299"/>
      <c r="AK133" s="299"/>
      <c r="AL133" s="299">
        <v>0</v>
      </c>
      <c r="AM133" s="299">
        <v>1</v>
      </c>
      <c r="AN133" s="299">
        <v>0</v>
      </c>
      <c r="AO133" s="299">
        <v>1</v>
      </c>
      <c r="AP133" s="299">
        <v>0</v>
      </c>
      <c r="AQ133" s="299">
        <v>1</v>
      </c>
      <c r="AR133" s="299">
        <v>0</v>
      </c>
      <c r="AS133" s="299">
        <v>0</v>
      </c>
      <c r="AT133" s="299">
        <v>0</v>
      </c>
      <c r="AU133" s="299">
        <v>0</v>
      </c>
      <c r="AV133" s="325">
        <v>1</v>
      </c>
      <c r="AW133" s="325">
        <v>0</v>
      </c>
      <c r="AX133" s="299"/>
      <c r="AY133" s="325">
        <v>0</v>
      </c>
      <c r="AZ133" s="325">
        <v>0</v>
      </c>
      <c r="BA133" s="325">
        <v>1</v>
      </c>
      <c r="BB133" s="325">
        <v>0</v>
      </c>
      <c r="BC133" s="325">
        <v>0</v>
      </c>
      <c r="BD133" s="325">
        <v>0</v>
      </c>
      <c r="BE133" s="325">
        <v>1</v>
      </c>
      <c r="BF133" s="325">
        <v>0</v>
      </c>
      <c r="BG133" s="325">
        <v>0</v>
      </c>
      <c r="BH133" s="325">
        <v>1</v>
      </c>
      <c r="BI133" s="325">
        <v>0</v>
      </c>
      <c r="BJ133" s="325">
        <v>0</v>
      </c>
      <c r="BK133" s="325">
        <v>0</v>
      </c>
      <c r="BL133" s="325">
        <v>0</v>
      </c>
      <c r="BM133" s="325">
        <v>0</v>
      </c>
      <c r="BN133" s="325">
        <v>0</v>
      </c>
      <c r="BO133" s="325">
        <v>1</v>
      </c>
      <c r="BP133" s="325">
        <v>0</v>
      </c>
      <c r="BQ133" s="325">
        <v>0</v>
      </c>
      <c r="BR133" s="325">
        <v>0</v>
      </c>
      <c r="BS133" s="303">
        <v>0</v>
      </c>
      <c r="BT133" s="322">
        <v>1</v>
      </c>
      <c r="BU133" s="322">
        <v>0</v>
      </c>
      <c r="BV133" s="322">
        <v>0</v>
      </c>
      <c r="BW133" s="322">
        <v>0</v>
      </c>
      <c r="BX133" s="322">
        <v>1</v>
      </c>
      <c r="BY133" s="301">
        <v>0</v>
      </c>
      <c r="BZ133" s="322">
        <v>0</v>
      </c>
      <c r="CA133" s="322">
        <v>0</v>
      </c>
      <c r="CB133" s="322">
        <v>0</v>
      </c>
      <c r="CC133" s="322">
        <v>0</v>
      </c>
      <c r="CD133" s="322">
        <v>0</v>
      </c>
      <c r="CE133" s="322">
        <v>1</v>
      </c>
      <c r="CF133" s="301">
        <v>0</v>
      </c>
      <c r="CG133" s="322">
        <v>1</v>
      </c>
      <c r="CH133" s="299"/>
      <c r="CI133" s="299"/>
      <c r="CJ133" s="299"/>
      <c r="CK133" s="299"/>
      <c r="CL133" s="299"/>
      <c r="CM133" s="299"/>
      <c r="CN133" s="299"/>
      <c r="CO133" s="299"/>
      <c r="CP133" s="299"/>
    </row>
    <row r="134" spans="2:94" x14ac:dyDescent="0.15">
      <c r="B134" s="321">
        <v>0.62671296296296297</v>
      </c>
      <c r="C134" s="355">
        <v>1.06</v>
      </c>
      <c r="D134" s="371">
        <v>1.1999999800000003</v>
      </c>
      <c r="E134" s="299"/>
      <c r="F134" s="299"/>
      <c r="G134" s="299"/>
      <c r="H134" s="299"/>
      <c r="I134" s="301">
        <v>4</v>
      </c>
      <c r="J134" s="299"/>
      <c r="K134" s="299"/>
      <c r="L134" s="322">
        <v>0</v>
      </c>
      <c r="M134" s="299"/>
      <c r="N134" s="299"/>
      <c r="O134" s="299"/>
      <c r="P134" s="299"/>
      <c r="Q134" s="299"/>
      <c r="R134" s="299"/>
      <c r="S134" s="299"/>
      <c r="T134" s="299"/>
      <c r="U134" s="299"/>
      <c r="V134" s="299"/>
      <c r="W134" s="299"/>
      <c r="X134" s="299"/>
      <c r="Y134" s="299"/>
      <c r="Z134" s="299"/>
      <c r="AA134" s="299">
        <v>-2.9951358207883585</v>
      </c>
      <c r="AB134" s="299">
        <v>-5.7085433070866136</v>
      </c>
      <c r="AC134" s="299">
        <v>-5.8966736471770806</v>
      </c>
      <c r="AD134" s="299">
        <v>-12.259330708661416</v>
      </c>
      <c r="AE134" s="299" t="s">
        <v>443</v>
      </c>
      <c r="AF134" s="299">
        <v>-4.67989971998181</v>
      </c>
      <c r="AG134" s="299">
        <v>-12.165748031496062</v>
      </c>
      <c r="AH134" s="299">
        <v>1.3103719215949068</v>
      </c>
      <c r="AI134" s="299">
        <v>11.183129921259843</v>
      </c>
      <c r="AJ134" s="299"/>
      <c r="AK134" s="299"/>
      <c r="AL134" s="299">
        <v>0</v>
      </c>
      <c r="AM134" s="299">
        <v>1</v>
      </c>
      <c r="AN134" s="299">
        <v>0</v>
      </c>
      <c r="AO134" s="299">
        <v>0</v>
      </c>
      <c r="AP134" s="299">
        <v>1</v>
      </c>
      <c r="AQ134" s="299">
        <v>1</v>
      </c>
      <c r="AR134" s="299">
        <v>0</v>
      </c>
      <c r="AS134" s="299">
        <v>0</v>
      </c>
      <c r="AT134" s="299">
        <v>1</v>
      </c>
      <c r="AU134" s="299">
        <v>0</v>
      </c>
      <c r="AV134" s="325">
        <v>0</v>
      </c>
      <c r="AW134" s="325">
        <v>0</v>
      </c>
      <c r="AX134" s="299"/>
      <c r="AY134" s="325">
        <v>0</v>
      </c>
      <c r="AZ134" s="325">
        <v>0</v>
      </c>
      <c r="BA134" s="325">
        <v>1</v>
      </c>
      <c r="BB134" s="325">
        <v>0</v>
      </c>
      <c r="BC134" s="325">
        <v>0</v>
      </c>
      <c r="BD134" s="325">
        <v>0</v>
      </c>
      <c r="BE134" s="325">
        <v>0</v>
      </c>
      <c r="BF134" s="325">
        <v>1</v>
      </c>
      <c r="BG134" s="335">
        <v>1</v>
      </c>
      <c r="BH134" s="325">
        <v>0</v>
      </c>
      <c r="BI134" s="325">
        <v>0</v>
      </c>
      <c r="BJ134" s="325">
        <v>0</v>
      </c>
      <c r="BK134" s="325">
        <v>0</v>
      </c>
      <c r="BL134" s="325">
        <v>0</v>
      </c>
      <c r="BM134" s="325">
        <v>0</v>
      </c>
      <c r="BN134" s="335">
        <v>1</v>
      </c>
      <c r="BO134" s="325">
        <v>0</v>
      </c>
      <c r="BP134" s="325">
        <v>0</v>
      </c>
      <c r="BQ134" s="325">
        <v>1</v>
      </c>
      <c r="BR134" s="325">
        <v>0</v>
      </c>
      <c r="BS134" s="303">
        <v>0</v>
      </c>
      <c r="BT134" s="322">
        <v>0</v>
      </c>
      <c r="BU134" s="322">
        <v>1</v>
      </c>
      <c r="BV134" s="322">
        <v>0</v>
      </c>
      <c r="BW134" s="322">
        <v>0</v>
      </c>
      <c r="BX134" s="322">
        <v>0</v>
      </c>
      <c r="BY134" s="301">
        <v>1</v>
      </c>
      <c r="BZ134" s="322">
        <v>0</v>
      </c>
      <c r="CA134" s="322">
        <v>0</v>
      </c>
      <c r="CB134" s="322">
        <v>0</v>
      </c>
      <c r="CC134" s="322">
        <v>0</v>
      </c>
      <c r="CD134" s="322">
        <v>0</v>
      </c>
      <c r="CE134" s="322">
        <v>0</v>
      </c>
      <c r="CF134" s="301">
        <v>1</v>
      </c>
      <c r="CG134" s="322">
        <v>0</v>
      </c>
      <c r="CH134" s="299"/>
      <c r="CI134" s="299"/>
      <c r="CJ134" s="299"/>
      <c r="CK134" s="299"/>
      <c r="CL134" s="299"/>
      <c r="CM134" s="299"/>
      <c r="CN134" s="299"/>
      <c r="CO134" s="299"/>
      <c r="CP134" s="299"/>
    </row>
    <row r="135" spans="2:94" x14ac:dyDescent="0.15">
      <c r="B135" s="338" t="s">
        <v>593</v>
      </c>
      <c r="C135" s="299"/>
      <c r="D135" s="371"/>
      <c r="E135" s="299"/>
      <c r="F135" s="299"/>
      <c r="G135" s="299"/>
      <c r="H135" s="299"/>
      <c r="I135" s="299"/>
      <c r="J135" s="299"/>
      <c r="K135" s="299"/>
      <c r="L135" s="299"/>
      <c r="M135" s="299"/>
      <c r="N135" s="299"/>
      <c r="O135" s="299"/>
      <c r="P135" s="299"/>
      <c r="Q135" s="299"/>
      <c r="R135" s="299"/>
      <c r="S135" s="299"/>
      <c r="T135" s="299"/>
      <c r="U135" s="299"/>
      <c r="V135" s="299"/>
      <c r="W135" s="299"/>
      <c r="X135" s="299"/>
      <c r="Y135" s="299"/>
      <c r="Z135" s="299"/>
      <c r="AA135" s="299">
        <v>5.1946886891798094</v>
      </c>
      <c r="AB135" s="299">
        <v>16.096220472440944</v>
      </c>
      <c r="AC135" s="299"/>
      <c r="AD135" s="299"/>
      <c r="AE135" s="299"/>
      <c r="AF135" s="299"/>
      <c r="AG135" s="299"/>
      <c r="AH135" s="299"/>
      <c r="AI135" s="299"/>
      <c r="AJ135" s="299"/>
      <c r="AK135" s="299"/>
      <c r="AL135" s="299"/>
      <c r="AM135" s="299"/>
      <c r="AN135" s="299"/>
      <c r="AO135" s="299"/>
      <c r="AP135" s="299"/>
      <c r="AQ135" s="299"/>
      <c r="AR135" s="299"/>
      <c r="AS135" s="299"/>
      <c r="AT135" s="299"/>
      <c r="AU135" s="299"/>
      <c r="AV135" s="299"/>
      <c r="AW135" s="299"/>
      <c r="AX135" s="299"/>
      <c r="AY135" s="299"/>
      <c r="AZ135" s="299"/>
      <c r="BA135" s="299"/>
      <c r="BB135" s="299"/>
      <c r="BC135" s="299"/>
      <c r="BD135" s="299"/>
      <c r="BE135" s="299"/>
      <c r="BF135" s="299"/>
      <c r="BG135" s="299"/>
      <c r="BH135" s="299"/>
      <c r="BI135" s="299"/>
      <c r="BJ135" s="299"/>
      <c r="BK135" s="299"/>
      <c r="BL135" s="299"/>
      <c r="BM135" s="299"/>
      <c r="BN135" s="299"/>
      <c r="BO135" s="299"/>
      <c r="BP135" s="299"/>
      <c r="BQ135" s="299"/>
      <c r="BR135" s="299"/>
      <c r="BS135" s="299"/>
      <c r="BT135" s="299"/>
      <c r="BU135" s="299"/>
      <c r="BV135" s="299"/>
      <c r="BW135" s="299"/>
      <c r="BX135" s="299"/>
      <c r="BY135" s="299"/>
      <c r="BZ135" s="299"/>
      <c r="CA135" s="299"/>
      <c r="CB135" s="299"/>
      <c r="CC135" s="299"/>
      <c r="CD135" s="299"/>
      <c r="CE135" s="299"/>
      <c r="CF135" s="299"/>
      <c r="CG135" s="299"/>
      <c r="CH135" s="299"/>
      <c r="CI135" s="299"/>
      <c r="CJ135" s="299"/>
      <c r="CK135" s="299"/>
      <c r="CL135" s="299"/>
      <c r="CM135" s="299"/>
      <c r="CN135" s="299"/>
      <c r="CO135" s="299"/>
      <c r="CP135" s="299"/>
    </row>
    <row r="136" spans="2:94" x14ac:dyDescent="0.15">
      <c r="B136" s="321">
        <v>0.64262731481481483</v>
      </c>
      <c r="C136" s="299"/>
      <c r="D136" s="371"/>
      <c r="E136" s="299"/>
      <c r="F136" s="299"/>
      <c r="G136" s="299" t="s">
        <v>353</v>
      </c>
      <c r="H136" s="299">
        <v>28</v>
      </c>
      <c r="I136" s="301">
        <v>1</v>
      </c>
      <c r="J136" s="299">
        <v>1</v>
      </c>
      <c r="K136" s="301">
        <v>0</v>
      </c>
      <c r="L136" s="322">
        <v>1</v>
      </c>
      <c r="M136" s="322">
        <v>1</v>
      </c>
      <c r="N136" s="322">
        <v>0</v>
      </c>
      <c r="O136" s="299"/>
      <c r="P136" s="299">
        <v>1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1</v>
      </c>
      <c r="W136" s="299">
        <v>0</v>
      </c>
      <c r="X136" s="299">
        <v>0</v>
      </c>
      <c r="Y136" s="299">
        <v>0</v>
      </c>
      <c r="Z136" s="301">
        <v>1</v>
      </c>
      <c r="AA136" s="331">
        <v>-5.0074927003805367</v>
      </c>
      <c r="AB136" s="331">
        <v>-6.1764566929133853</v>
      </c>
      <c r="AC136" s="299">
        <v>1.3103719215949068</v>
      </c>
      <c r="AD136" s="299">
        <v>11.885</v>
      </c>
      <c r="AE136" s="299" t="s">
        <v>442</v>
      </c>
      <c r="AF136" s="299">
        <v>1.3103719215949068</v>
      </c>
      <c r="AG136" s="299">
        <v>11.885</v>
      </c>
      <c r="AH136" s="299">
        <v>-3.7907187731852665</v>
      </c>
      <c r="AI136" s="299">
        <v>-12.961200787401575</v>
      </c>
      <c r="AJ136" s="299"/>
      <c r="AK136" s="299"/>
      <c r="AL136" s="299">
        <v>0</v>
      </c>
      <c r="AM136" s="299">
        <v>0</v>
      </c>
      <c r="AN136" s="299"/>
      <c r="AO136" s="299"/>
      <c r="AP136" s="299"/>
      <c r="AQ136" s="299"/>
      <c r="AR136" s="299"/>
      <c r="AS136" s="299"/>
      <c r="AT136" s="299"/>
      <c r="AU136" s="299"/>
      <c r="AV136" s="299"/>
      <c r="AW136" s="299"/>
      <c r="AX136" s="299"/>
      <c r="AY136" s="299"/>
      <c r="AZ136" s="299"/>
      <c r="BA136" s="299"/>
      <c r="BB136" s="299"/>
      <c r="BC136" s="299"/>
      <c r="BD136" s="299"/>
      <c r="BE136" s="299"/>
      <c r="BF136" s="299"/>
      <c r="BG136" s="299"/>
      <c r="BH136" s="299"/>
      <c r="BI136" s="299"/>
      <c r="BJ136" s="299"/>
      <c r="BK136" s="299"/>
      <c r="BL136" s="299"/>
      <c r="BM136" s="299"/>
      <c r="BN136" s="299"/>
      <c r="BO136" s="299"/>
      <c r="BP136" s="299"/>
      <c r="BQ136" s="299"/>
      <c r="BR136" s="299"/>
      <c r="BS136" s="299"/>
      <c r="BT136" s="299"/>
      <c r="BU136" s="299"/>
      <c r="BV136" s="299"/>
      <c r="BW136" s="299"/>
      <c r="BX136" s="299"/>
      <c r="BY136" s="299"/>
      <c r="BZ136" s="299"/>
      <c r="CA136" s="299"/>
      <c r="CB136" s="299"/>
      <c r="CC136" s="299"/>
      <c r="CD136" s="299"/>
      <c r="CE136" s="299"/>
      <c r="CF136" s="299"/>
      <c r="CG136" s="299"/>
      <c r="CH136" s="299"/>
      <c r="CI136" s="299"/>
      <c r="CJ136" s="299"/>
      <c r="CK136" s="299"/>
      <c r="CL136" s="299"/>
      <c r="CM136" s="299"/>
      <c r="CN136" s="299"/>
      <c r="CO136" s="299"/>
      <c r="CP136" s="299"/>
    </row>
    <row r="137" spans="2:94" x14ac:dyDescent="0.15">
      <c r="B137" s="321">
        <v>0.64887731481481481</v>
      </c>
      <c r="C137" s="299"/>
      <c r="D137" s="371"/>
      <c r="E137" s="299"/>
      <c r="F137" s="299"/>
      <c r="G137" s="299"/>
      <c r="H137" s="299"/>
      <c r="I137" s="301">
        <v>1</v>
      </c>
      <c r="J137" s="299">
        <v>1</v>
      </c>
      <c r="K137" s="301">
        <v>0</v>
      </c>
      <c r="L137" s="322">
        <v>1</v>
      </c>
      <c r="M137" s="322">
        <v>0</v>
      </c>
      <c r="N137" s="322">
        <v>1</v>
      </c>
      <c r="O137" s="299"/>
      <c r="P137" s="299">
        <v>0</v>
      </c>
      <c r="Q137" s="299">
        <v>0</v>
      </c>
      <c r="R137" s="299">
        <v>1</v>
      </c>
      <c r="S137" s="299">
        <v>1</v>
      </c>
      <c r="T137" s="299">
        <v>0</v>
      </c>
      <c r="U137" s="299">
        <v>0</v>
      </c>
      <c r="V137" s="299">
        <v>0</v>
      </c>
      <c r="W137" s="299">
        <v>0</v>
      </c>
      <c r="X137" s="299">
        <v>0</v>
      </c>
      <c r="Y137" s="299">
        <v>1</v>
      </c>
      <c r="Z137" s="301">
        <v>0</v>
      </c>
      <c r="AA137" s="299"/>
      <c r="AB137" s="299"/>
      <c r="AC137" s="299">
        <v>1.1231759327956345</v>
      </c>
      <c r="AD137" s="299">
        <v>12.025374015748032</v>
      </c>
      <c r="AE137" s="299" t="s">
        <v>442</v>
      </c>
      <c r="AF137" s="299">
        <v>1.1231759327956345</v>
      </c>
      <c r="AG137" s="299">
        <v>12.025374015748032</v>
      </c>
      <c r="AH137" s="299">
        <v>-3.8375177703850847</v>
      </c>
      <c r="AI137" s="299">
        <v>-12.914409448818898</v>
      </c>
      <c r="AJ137" s="299"/>
      <c r="AK137" s="299"/>
      <c r="AL137" s="299">
        <v>0</v>
      </c>
      <c r="AM137" s="299">
        <v>0</v>
      </c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29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299"/>
      <c r="BV137" s="299"/>
      <c r="BW137" s="299"/>
      <c r="BX137" s="299"/>
      <c r="BY137" s="299"/>
      <c r="BZ137" s="299"/>
      <c r="CA137" s="299"/>
      <c r="CB137" s="299"/>
      <c r="CC137" s="299"/>
      <c r="CD137" s="299"/>
      <c r="CE137" s="299"/>
      <c r="CF137" s="299"/>
      <c r="CG137" s="299"/>
      <c r="CH137" s="299"/>
      <c r="CI137" s="299"/>
      <c r="CJ137" s="299"/>
      <c r="CK137" s="299"/>
      <c r="CL137" s="299"/>
      <c r="CM137" s="299"/>
      <c r="CN137" s="299"/>
      <c r="CO137" s="299"/>
      <c r="CP137" s="299"/>
    </row>
    <row r="138" spans="2:94" x14ac:dyDescent="0.15">
      <c r="B138" s="321">
        <v>0.64954861111111117</v>
      </c>
      <c r="C138" s="355">
        <v>0.28000000000000003</v>
      </c>
      <c r="D138" s="371">
        <v>0.93332400000000004</v>
      </c>
      <c r="E138" s="299"/>
      <c r="F138" s="299"/>
      <c r="G138" s="299"/>
      <c r="H138" s="299"/>
      <c r="I138" s="301">
        <v>2</v>
      </c>
      <c r="J138" s="299"/>
      <c r="K138" s="299"/>
      <c r="L138" s="322">
        <v>0</v>
      </c>
      <c r="M138" s="299"/>
      <c r="N138" s="299"/>
      <c r="O138" s="299"/>
      <c r="P138" s="299"/>
      <c r="Q138" s="299"/>
      <c r="R138" s="299"/>
      <c r="S138" s="299"/>
      <c r="T138" s="299"/>
      <c r="U138" s="299"/>
      <c r="V138" s="299"/>
      <c r="W138" s="299"/>
      <c r="X138" s="299"/>
      <c r="Y138" s="299"/>
      <c r="Z138" s="299"/>
      <c r="AA138" s="299">
        <v>-1.5443669075939974</v>
      </c>
      <c r="AB138" s="299">
        <v>-6.129665354330708</v>
      </c>
      <c r="AC138" s="299">
        <v>-2.1527538711916328</v>
      </c>
      <c r="AD138" s="299">
        <v>-11.931791338582677</v>
      </c>
      <c r="AE138" s="299" t="s">
        <v>443</v>
      </c>
      <c r="AF138" s="299">
        <v>-3.3695277983869034</v>
      </c>
      <c r="AG138" s="299">
        <v>-11.931791338582677</v>
      </c>
      <c r="AH138" s="299">
        <v>0.74878395519708962</v>
      </c>
      <c r="AI138" s="299">
        <v>11.744625984251968</v>
      </c>
      <c r="AJ138" s="299"/>
      <c r="AK138" s="299"/>
      <c r="AL138" s="299">
        <v>1</v>
      </c>
      <c r="AM138" s="299">
        <v>0</v>
      </c>
      <c r="AN138" s="299">
        <v>1</v>
      </c>
      <c r="AO138" s="299">
        <v>0</v>
      </c>
      <c r="AP138" s="299">
        <v>0</v>
      </c>
      <c r="AQ138" s="299">
        <v>0</v>
      </c>
      <c r="AR138" s="299">
        <v>1</v>
      </c>
      <c r="AS138" s="299">
        <v>0</v>
      </c>
      <c r="AT138" s="299">
        <v>0</v>
      </c>
      <c r="AU138" s="299">
        <v>0</v>
      </c>
      <c r="AV138" s="325">
        <v>0</v>
      </c>
      <c r="AW138" s="325">
        <v>0</v>
      </c>
      <c r="AX138" s="299"/>
      <c r="AY138" s="325">
        <v>1</v>
      </c>
      <c r="AZ138" s="325">
        <v>0</v>
      </c>
      <c r="BA138" s="325">
        <v>1</v>
      </c>
      <c r="BB138" s="325">
        <v>0</v>
      </c>
      <c r="BC138" s="325">
        <v>0</v>
      </c>
      <c r="BD138" s="325">
        <v>1</v>
      </c>
      <c r="BE138" s="325">
        <v>0</v>
      </c>
      <c r="BF138" s="325">
        <v>0</v>
      </c>
      <c r="BG138" s="325">
        <v>1</v>
      </c>
      <c r="BH138" s="325">
        <v>0</v>
      </c>
      <c r="BI138" s="325">
        <v>0</v>
      </c>
      <c r="BJ138" s="325">
        <v>0</v>
      </c>
      <c r="BK138" s="325">
        <v>0</v>
      </c>
      <c r="BL138" s="325">
        <v>0</v>
      </c>
      <c r="BM138" s="325">
        <v>0</v>
      </c>
      <c r="BN138" s="325">
        <v>0</v>
      </c>
      <c r="BO138" s="325">
        <v>1</v>
      </c>
      <c r="BP138" s="325">
        <v>0</v>
      </c>
      <c r="BQ138" s="325">
        <v>0</v>
      </c>
      <c r="BR138" s="325">
        <v>0</v>
      </c>
      <c r="BS138" s="303">
        <v>0</v>
      </c>
      <c r="BT138" s="322">
        <v>0</v>
      </c>
      <c r="BU138" s="322">
        <v>1</v>
      </c>
      <c r="BV138" s="322">
        <v>0</v>
      </c>
      <c r="BW138" s="322">
        <v>0</v>
      </c>
      <c r="BX138" s="322">
        <v>1</v>
      </c>
      <c r="BY138" s="301">
        <v>0</v>
      </c>
      <c r="BZ138" s="322">
        <v>1</v>
      </c>
      <c r="CA138" s="322">
        <v>0</v>
      </c>
      <c r="CB138" s="322">
        <v>0</v>
      </c>
      <c r="CC138" s="322">
        <v>0</v>
      </c>
      <c r="CD138" s="322">
        <v>0</v>
      </c>
      <c r="CE138" s="322">
        <v>0</v>
      </c>
      <c r="CF138" s="301">
        <v>0</v>
      </c>
      <c r="CG138" s="322">
        <v>0</v>
      </c>
      <c r="CH138" s="299"/>
      <c r="CI138" s="299"/>
      <c r="CJ138" s="299"/>
      <c r="CK138" s="299"/>
      <c r="CL138" s="299"/>
      <c r="CM138" s="299"/>
      <c r="CN138" s="299"/>
      <c r="CO138" s="299"/>
      <c r="CP138" s="299"/>
    </row>
    <row r="139" spans="2:94" x14ac:dyDescent="0.15">
      <c r="B139" s="321">
        <v>0.65031249999999996</v>
      </c>
      <c r="C139" s="355">
        <v>1.06</v>
      </c>
      <c r="D139" s="371">
        <v>1.1999999800000003</v>
      </c>
      <c r="E139" s="299"/>
      <c r="F139" s="299"/>
      <c r="G139" s="299"/>
      <c r="H139" s="299"/>
      <c r="I139" s="301">
        <v>3</v>
      </c>
      <c r="J139" s="299"/>
      <c r="K139" s="299"/>
      <c r="L139" s="322">
        <v>0</v>
      </c>
      <c r="M139" s="299"/>
      <c r="N139" s="299"/>
      <c r="O139" s="299"/>
      <c r="P139" s="299"/>
      <c r="Q139" s="299"/>
      <c r="R139" s="299"/>
      <c r="S139" s="299"/>
      <c r="T139" s="299"/>
      <c r="U139" s="299"/>
      <c r="V139" s="299"/>
      <c r="W139" s="299"/>
      <c r="X139" s="299"/>
      <c r="Y139" s="299"/>
      <c r="Z139" s="299"/>
      <c r="AA139" s="299">
        <v>-0.18719598879927241</v>
      </c>
      <c r="AB139" s="299">
        <v>6.4104133858267716</v>
      </c>
      <c r="AC139" s="299">
        <v>0.84238194959672585</v>
      </c>
      <c r="AD139" s="299">
        <v>12.165748031496062</v>
      </c>
      <c r="AE139" s="299" t="s">
        <v>443</v>
      </c>
      <c r="AF139" s="299">
        <v>-0.37439197759854481</v>
      </c>
      <c r="AG139" s="299">
        <v>12.306122047244093</v>
      </c>
      <c r="AH139" s="299">
        <v>-0.84238194959672585</v>
      </c>
      <c r="AI139" s="299">
        <v>-12.118956692913384</v>
      </c>
      <c r="AJ139" s="299"/>
      <c r="AK139" s="299"/>
      <c r="AL139" s="299">
        <v>0</v>
      </c>
      <c r="AM139" s="299">
        <v>1</v>
      </c>
      <c r="AN139" s="299">
        <v>1</v>
      </c>
      <c r="AO139" s="299">
        <v>0</v>
      </c>
      <c r="AP139" s="299">
        <v>1</v>
      </c>
      <c r="AQ139" s="299">
        <v>1</v>
      </c>
      <c r="AR139" s="299">
        <v>0</v>
      </c>
      <c r="AS139" s="299">
        <v>0</v>
      </c>
      <c r="AT139" s="299">
        <v>1</v>
      </c>
      <c r="AU139" s="299">
        <v>0</v>
      </c>
      <c r="AV139" s="325">
        <v>0</v>
      </c>
      <c r="AW139" s="325">
        <v>0</v>
      </c>
      <c r="AX139" s="299"/>
      <c r="AY139" s="325">
        <v>0</v>
      </c>
      <c r="AZ139" s="325">
        <v>0</v>
      </c>
      <c r="BA139" s="325">
        <v>1</v>
      </c>
      <c r="BB139" s="325">
        <v>0</v>
      </c>
      <c r="BC139" s="325">
        <v>0</v>
      </c>
      <c r="BD139" s="325">
        <v>0</v>
      </c>
      <c r="BE139" s="325">
        <v>1</v>
      </c>
      <c r="BF139" s="325">
        <v>0</v>
      </c>
      <c r="BG139" s="325">
        <v>1</v>
      </c>
      <c r="BH139" s="325">
        <v>0</v>
      </c>
      <c r="BI139" s="325">
        <v>0</v>
      </c>
      <c r="BJ139" s="325">
        <v>0</v>
      </c>
      <c r="BK139" s="325">
        <v>0</v>
      </c>
      <c r="BL139" s="325">
        <v>0</v>
      </c>
      <c r="BM139" s="325">
        <v>0</v>
      </c>
      <c r="BN139" s="325">
        <v>0</v>
      </c>
      <c r="BO139" s="325">
        <v>1</v>
      </c>
      <c r="BP139" s="325">
        <v>0</v>
      </c>
      <c r="BQ139" s="325">
        <v>0</v>
      </c>
      <c r="BR139" s="325">
        <v>0</v>
      </c>
      <c r="BS139" s="303">
        <v>0</v>
      </c>
      <c r="BT139" s="322">
        <v>1</v>
      </c>
      <c r="BU139" s="322">
        <v>0</v>
      </c>
      <c r="BV139" s="322">
        <v>0</v>
      </c>
      <c r="BW139" s="322">
        <v>0</v>
      </c>
      <c r="BX139" s="322">
        <v>1</v>
      </c>
      <c r="BY139" s="301">
        <v>0</v>
      </c>
      <c r="BZ139" s="322">
        <v>1</v>
      </c>
      <c r="CA139" s="322">
        <v>0</v>
      </c>
      <c r="CB139" s="322">
        <v>0</v>
      </c>
      <c r="CC139" s="322">
        <v>0</v>
      </c>
      <c r="CD139" s="322">
        <v>0</v>
      </c>
      <c r="CE139" s="322">
        <v>0</v>
      </c>
      <c r="CF139" s="301">
        <v>0</v>
      </c>
      <c r="CG139" s="322">
        <v>0</v>
      </c>
      <c r="CH139" s="299"/>
      <c r="CI139" s="299"/>
      <c r="CJ139" s="299"/>
      <c r="CK139" s="299"/>
      <c r="CL139" s="299"/>
      <c r="CM139" s="299"/>
      <c r="CN139" s="299"/>
      <c r="CO139" s="299"/>
      <c r="CP139" s="299"/>
    </row>
    <row r="140" spans="2:94" x14ac:dyDescent="0.15">
      <c r="B140" s="321">
        <v>0.65144675925925932</v>
      </c>
      <c r="C140" s="355">
        <v>1.08</v>
      </c>
      <c r="D140" s="371">
        <v>1.2666666400000002</v>
      </c>
      <c r="E140" s="299"/>
      <c r="F140" s="299"/>
      <c r="G140" s="299"/>
      <c r="H140" s="299"/>
      <c r="I140" s="301">
        <v>4</v>
      </c>
      <c r="J140" s="299"/>
      <c r="K140" s="299"/>
      <c r="L140" s="322">
        <v>0</v>
      </c>
      <c r="M140" s="299"/>
      <c r="N140" s="299"/>
      <c r="O140" s="299"/>
      <c r="P140" s="299"/>
      <c r="Q140" s="299"/>
      <c r="R140" s="299"/>
      <c r="S140" s="299"/>
      <c r="T140" s="299"/>
      <c r="U140" s="299"/>
      <c r="V140" s="299"/>
      <c r="W140" s="299"/>
      <c r="X140" s="299"/>
      <c r="Y140" s="299"/>
      <c r="Z140" s="299"/>
      <c r="AA140" s="299">
        <v>1.5911659047938156</v>
      </c>
      <c r="AB140" s="299">
        <v>-6.7379527559055115</v>
      </c>
      <c r="AC140" s="299">
        <v>1.825160890792906</v>
      </c>
      <c r="AD140" s="299">
        <v>-12.025374015748032</v>
      </c>
      <c r="AE140" s="299" t="s">
        <v>443</v>
      </c>
      <c r="AF140" s="299">
        <v>0.98277894119618014</v>
      </c>
      <c r="AG140" s="299">
        <v>-12.072165354330709</v>
      </c>
      <c r="AH140" s="299">
        <v>-0.74878395519708962</v>
      </c>
      <c r="AI140" s="299">
        <v>12.820826771653543</v>
      </c>
      <c r="AJ140" s="299"/>
      <c r="AK140" s="299"/>
      <c r="AL140" s="299">
        <v>0</v>
      </c>
      <c r="AM140" s="299">
        <v>1</v>
      </c>
      <c r="AN140" s="299">
        <v>1</v>
      </c>
      <c r="AO140" s="299">
        <v>0</v>
      </c>
      <c r="AP140" s="299">
        <v>0</v>
      </c>
      <c r="AQ140" s="299">
        <v>0</v>
      </c>
      <c r="AR140" s="299">
        <v>1</v>
      </c>
      <c r="AS140" s="299">
        <v>0</v>
      </c>
      <c r="AT140" s="299">
        <v>0</v>
      </c>
      <c r="AU140" s="299">
        <v>0</v>
      </c>
      <c r="AV140" s="325">
        <v>1</v>
      </c>
      <c r="AW140" s="325">
        <v>0</v>
      </c>
      <c r="AX140" s="299"/>
      <c r="AY140" s="325">
        <v>0</v>
      </c>
      <c r="AZ140" s="325">
        <v>0</v>
      </c>
      <c r="BA140" s="325">
        <v>1</v>
      </c>
      <c r="BB140" s="325">
        <v>0</v>
      </c>
      <c r="BC140" s="325">
        <v>0</v>
      </c>
      <c r="BD140" s="325">
        <v>0</v>
      </c>
      <c r="BE140" s="325">
        <v>1</v>
      </c>
      <c r="BF140" s="325">
        <v>0</v>
      </c>
      <c r="BG140" s="325">
        <v>1</v>
      </c>
      <c r="BH140" s="325">
        <v>0</v>
      </c>
      <c r="BI140" s="325">
        <v>0</v>
      </c>
      <c r="BJ140" s="325">
        <v>0</v>
      </c>
      <c r="BK140" s="325">
        <v>0</v>
      </c>
      <c r="BL140" s="325">
        <v>0</v>
      </c>
      <c r="BM140" s="325">
        <v>0</v>
      </c>
      <c r="BN140" s="325">
        <v>0</v>
      </c>
      <c r="BO140" s="325">
        <v>1</v>
      </c>
      <c r="BP140" s="325">
        <v>0</v>
      </c>
      <c r="BQ140" s="325">
        <v>0</v>
      </c>
      <c r="BR140" s="325">
        <v>0</v>
      </c>
      <c r="BS140" s="303">
        <v>1</v>
      </c>
      <c r="BT140" s="322">
        <v>0</v>
      </c>
      <c r="BU140" s="322">
        <v>0</v>
      </c>
      <c r="BV140" s="322">
        <v>0</v>
      </c>
      <c r="BW140" s="322">
        <v>0</v>
      </c>
      <c r="BX140" s="322">
        <v>1</v>
      </c>
      <c r="BY140" s="301">
        <v>0</v>
      </c>
      <c r="BZ140" s="322">
        <v>1</v>
      </c>
      <c r="CA140" s="322">
        <v>0</v>
      </c>
      <c r="CB140" s="322">
        <v>0</v>
      </c>
      <c r="CC140" s="322">
        <v>0</v>
      </c>
      <c r="CD140" s="322">
        <v>0</v>
      </c>
      <c r="CE140" s="322">
        <v>0</v>
      </c>
      <c r="CF140" s="301">
        <v>0</v>
      </c>
      <c r="CG140" s="322">
        <v>0</v>
      </c>
      <c r="CH140" s="299"/>
      <c r="CI140" s="299"/>
      <c r="CJ140" s="299"/>
      <c r="CK140" s="299"/>
      <c r="CL140" s="299"/>
      <c r="CM140" s="299"/>
      <c r="CN140" s="299"/>
      <c r="CO140" s="299"/>
      <c r="CP140" s="299"/>
    </row>
    <row r="141" spans="2:94" x14ac:dyDescent="0.15">
      <c r="B141" s="321">
        <v>0.65216435185185184</v>
      </c>
      <c r="C141" s="355">
        <v>1.0209999999999999</v>
      </c>
      <c r="D141" s="371">
        <v>1.0699999929999997</v>
      </c>
      <c r="E141" s="299"/>
      <c r="F141" s="299"/>
      <c r="G141" s="299"/>
      <c r="H141" s="299"/>
      <c r="I141" s="301">
        <v>5</v>
      </c>
      <c r="J141" s="299"/>
      <c r="K141" s="299"/>
      <c r="L141" s="322">
        <v>0</v>
      </c>
      <c r="M141" s="299"/>
      <c r="N141" s="299"/>
      <c r="O141" s="299"/>
      <c r="P141" s="299"/>
      <c r="Q141" s="299"/>
      <c r="R141" s="299"/>
      <c r="S141" s="299"/>
      <c r="T141" s="299"/>
      <c r="U141" s="299"/>
      <c r="V141" s="299"/>
      <c r="W141" s="299"/>
      <c r="X141" s="299"/>
      <c r="Y141" s="299"/>
      <c r="Z141" s="299"/>
      <c r="AA141" s="299">
        <v>-2.3867488571907232</v>
      </c>
      <c r="AB141" s="299">
        <v>8.749980314960629</v>
      </c>
      <c r="AC141" s="299">
        <v>-3.0887338151879948</v>
      </c>
      <c r="AD141" s="299">
        <v>12.259330708661416</v>
      </c>
      <c r="AE141" s="299" t="s">
        <v>443</v>
      </c>
      <c r="AF141" s="299">
        <v>-2.1995528683914509</v>
      </c>
      <c r="AG141" s="299">
        <v>12.633661417322834</v>
      </c>
      <c r="AH141" s="299">
        <v>0.46798997199818104</v>
      </c>
      <c r="AI141" s="299">
        <v>-12.306122047244093</v>
      </c>
      <c r="AJ141" s="299"/>
      <c r="AK141" s="299"/>
      <c r="AL141" s="299">
        <v>0</v>
      </c>
      <c r="AM141" s="299">
        <v>1</v>
      </c>
      <c r="AN141" s="299">
        <v>1</v>
      </c>
      <c r="AO141" s="299">
        <v>0</v>
      </c>
      <c r="AP141" s="299">
        <v>0</v>
      </c>
      <c r="AQ141" s="299">
        <v>0</v>
      </c>
      <c r="AR141" s="299">
        <v>1</v>
      </c>
      <c r="AS141" s="299">
        <v>0</v>
      </c>
      <c r="AT141" s="299">
        <v>0</v>
      </c>
      <c r="AU141" s="299">
        <v>0</v>
      </c>
      <c r="AV141" s="325">
        <v>1</v>
      </c>
      <c r="AW141" s="325">
        <v>0</v>
      </c>
      <c r="AX141" s="299"/>
      <c r="AY141" s="325">
        <v>0</v>
      </c>
      <c r="AZ141" s="325">
        <v>0</v>
      </c>
      <c r="BA141" s="325">
        <v>1</v>
      </c>
      <c r="BB141" s="325">
        <v>0</v>
      </c>
      <c r="BC141" s="325">
        <v>0</v>
      </c>
      <c r="BD141" s="325">
        <v>0</v>
      </c>
      <c r="BE141" s="325">
        <v>1</v>
      </c>
      <c r="BF141" s="325">
        <v>0</v>
      </c>
      <c r="BG141" s="325">
        <v>1</v>
      </c>
      <c r="BH141" s="325">
        <v>0</v>
      </c>
      <c r="BI141" s="325">
        <v>0</v>
      </c>
      <c r="BJ141" s="325">
        <v>0</v>
      </c>
      <c r="BK141" s="325">
        <v>0</v>
      </c>
      <c r="BL141" s="325">
        <v>0</v>
      </c>
      <c r="BM141" s="325">
        <v>0</v>
      </c>
      <c r="BN141" s="325">
        <v>0</v>
      </c>
      <c r="BO141" s="325">
        <v>1</v>
      </c>
      <c r="BP141" s="325">
        <v>0</v>
      </c>
      <c r="BQ141" s="325">
        <v>0</v>
      </c>
      <c r="BR141" s="325">
        <v>0</v>
      </c>
      <c r="BS141" s="303">
        <v>1</v>
      </c>
      <c r="BT141" s="322">
        <v>0</v>
      </c>
      <c r="BU141" s="322">
        <v>0</v>
      </c>
      <c r="BV141" s="322">
        <v>0</v>
      </c>
      <c r="BW141" s="322">
        <v>0</v>
      </c>
      <c r="BX141" s="322">
        <v>1</v>
      </c>
      <c r="BY141" s="301">
        <v>0</v>
      </c>
      <c r="BZ141" s="322">
        <v>1</v>
      </c>
      <c r="CA141" s="322">
        <v>0</v>
      </c>
      <c r="CB141" s="322">
        <v>0</v>
      </c>
      <c r="CC141" s="322">
        <v>0</v>
      </c>
      <c r="CD141" s="322">
        <v>0</v>
      </c>
      <c r="CE141" s="322">
        <v>0</v>
      </c>
      <c r="CF141" s="301">
        <v>0</v>
      </c>
      <c r="CG141" s="322">
        <v>0</v>
      </c>
      <c r="CH141" s="299"/>
      <c r="CI141" s="299"/>
      <c r="CJ141" s="299"/>
      <c r="CK141" s="299"/>
      <c r="CL141" s="299"/>
      <c r="CM141" s="299"/>
      <c r="CN141" s="299"/>
      <c r="CO141" s="299"/>
      <c r="CP141" s="299"/>
    </row>
    <row r="142" spans="2:94" x14ac:dyDescent="0.15">
      <c r="B142" s="321">
        <v>0.65292824074074074</v>
      </c>
      <c r="C142" s="355">
        <v>1.06</v>
      </c>
      <c r="D142" s="371">
        <v>1.1999999800000003</v>
      </c>
      <c r="E142" s="299"/>
      <c r="F142" s="299"/>
      <c r="G142" s="299"/>
      <c r="H142" s="299"/>
      <c r="I142" s="301">
        <v>6</v>
      </c>
      <c r="J142" s="299"/>
      <c r="K142" s="299"/>
      <c r="L142" s="322">
        <v>0</v>
      </c>
      <c r="M142" s="299"/>
      <c r="N142" s="299"/>
      <c r="O142" s="299"/>
      <c r="P142" s="299"/>
      <c r="Q142" s="299"/>
      <c r="R142" s="299"/>
      <c r="S142" s="299"/>
      <c r="T142" s="299"/>
      <c r="U142" s="299"/>
      <c r="V142" s="299"/>
      <c r="W142" s="299"/>
      <c r="X142" s="299"/>
      <c r="Y142" s="299"/>
      <c r="Z142" s="299"/>
      <c r="AA142" s="299">
        <v>0.42119097479836293</v>
      </c>
      <c r="AB142" s="299">
        <v>-7.3930314960629913</v>
      </c>
      <c r="AC142" s="299">
        <v>1.4507689131943613</v>
      </c>
      <c r="AD142" s="299">
        <v>-12.165748031496062</v>
      </c>
      <c r="AE142" s="299" t="s">
        <v>443</v>
      </c>
      <c r="AF142" s="299">
        <v>2.339949859990905</v>
      </c>
      <c r="AG142" s="299">
        <v>-12.352913385826771</v>
      </c>
      <c r="AH142" s="299">
        <v>-1.2635729243950888</v>
      </c>
      <c r="AI142" s="299">
        <v>12.961200787401575</v>
      </c>
      <c r="AJ142" s="299"/>
      <c r="AK142" s="299"/>
      <c r="AL142" s="299">
        <v>0</v>
      </c>
      <c r="AM142" s="299">
        <v>1</v>
      </c>
      <c r="AN142" s="299">
        <v>0</v>
      </c>
      <c r="AO142" s="299">
        <v>1</v>
      </c>
      <c r="AP142" s="299">
        <v>0</v>
      </c>
      <c r="AQ142" s="299">
        <v>1</v>
      </c>
      <c r="AR142" s="299">
        <v>0</v>
      </c>
      <c r="AS142" s="299">
        <v>0</v>
      </c>
      <c r="AT142" s="299">
        <v>1</v>
      </c>
      <c r="AU142" s="299">
        <v>0</v>
      </c>
      <c r="AV142" s="325">
        <v>0</v>
      </c>
      <c r="AW142" s="325">
        <v>0</v>
      </c>
      <c r="AX142" s="299"/>
      <c r="AY142" s="325">
        <v>0</v>
      </c>
      <c r="AZ142" s="325">
        <v>0</v>
      </c>
      <c r="BA142" s="325">
        <v>1</v>
      </c>
      <c r="BB142" s="325">
        <v>0</v>
      </c>
      <c r="BC142" s="325">
        <v>0</v>
      </c>
      <c r="BD142" s="325">
        <v>0</v>
      </c>
      <c r="BE142" s="325">
        <v>1</v>
      </c>
      <c r="BF142" s="325">
        <v>0</v>
      </c>
      <c r="BG142" s="325">
        <v>1</v>
      </c>
      <c r="BH142" s="325">
        <v>0</v>
      </c>
      <c r="BI142" s="325">
        <v>0</v>
      </c>
      <c r="BJ142" s="325">
        <v>0</v>
      </c>
      <c r="BK142" s="325">
        <v>0</v>
      </c>
      <c r="BL142" s="325">
        <v>0</v>
      </c>
      <c r="BM142" s="325">
        <v>0</v>
      </c>
      <c r="BN142" s="325">
        <v>0</v>
      </c>
      <c r="BO142" s="325">
        <v>1</v>
      </c>
      <c r="BP142" s="325">
        <v>0</v>
      </c>
      <c r="BQ142" s="325">
        <v>0</v>
      </c>
      <c r="BR142" s="325">
        <v>0</v>
      </c>
      <c r="BS142" s="303">
        <v>1</v>
      </c>
      <c r="BT142" s="322">
        <v>0</v>
      </c>
      <c r="BU142" s="322">
        <v>0</v>
      </c>
      <c r="BV142" s="322">
        <v>0</v>
      </c>
      <c r="BW142" s="322">
        <v>0</v>
      </c>
      <c r="BX142" s="322">
        <v>1</v>
      </c>
      <c r="BY142" s="301">
        <v>0</v>
      </c>
      <c r="BZ142" s="322">
        <v>1</v>
      </c>
      <c r="CA142" s="322">
        <v>0</v>
      </c>
      <c r="CB142" s="322">
        <v>0</v>
      </c>
      <c r="CC142" s="322">
        <v>0</v>
      </c>
      <c r="CD142" s="322">
        <v>0</v>
      </c>
      <c r="CE142" s="322">
        <v>0</v>
      </c>
      <c r="CF142" s="301">
        <v>0</v>
      </c>
      <c r="CG142" s="322">
        <v>1</v>
      </c>
      <c r="CH142" s="299"/>
      <c r="CI142" s="299"/>
      <c r="CJ142" s="299"/>
      <c r="CK142" s="299"/>
      <c r="CL142" s="299"/>
      <c r="CM142" s="299"/>
      <c r="CN142" s="299"/>
      <c r="CO142" s="299"/>
      <c r="CP142" s="299" t="s">
        <v>548</v>
      </c>
    </row>
    <row r="143" spans="2:94" x14ac:dyDescent="0.15">
      <c r="B143" s="321">
        <v>0.65364583333333337</v>
      </c>
      <c r="C143" s="355">
        <v>1.02</v>
      </c>
      <c r="D143" s="371">
        <v>1.0666666600000001</v>
      </c>
      <c r="E143" s="299"/>
      <c r="F143" s="299"/>
      <c r="G143" s="299"/>
      <c r="H143" s="299"/>
      <c r="I143" s="301">
        <v>7</v>
      </c>
      <c r="J143" s="299"/>
      <c r="K143" s="299"/>
      <c r="L143" s="322">
        <v>0</v>
      </c>
      <c r="M143" s="299"/>
      <c r="N143" s="299"/>
      <c r="O143" s="299"/>
      <c r="P143" s="299"/>
      <c r="Q143" s="299"/>
      <c r="R143" s="299"/>
      <c r="S143" s="299"/>
      <c r="T143" s="299"/>
      <c r="U143" s="299"/>
      <c r="V143" s="299"/>
      <c r="W143" s="299"/>
      <c r="X143" s="299"/>
      <c r="Y143" s="299"/>
      <c r="Z143" s="299"/>
      <c r="AA143" s="299">
        <v>-3.0419348179881767</v>
      </c>
      <c r="AB143" s="299">
        <v>10.949173228346456</v>
      </c>
      <c r="AC143" s="299">
        <v>-4.2587087451834478</v>
      </c>
      <c r="AD143" s="299">
        <v>13.195157480314959</v>
      </c>
      <c r="AE143" s="299" t="s">
        <v>443</v>
      </c>
      <c r="AF143" s="299">
        <v>-3.4163267955867216</v>
      </c>
      <c r="AG143" s="299">
        <v>13.288740157480314</v>
      </c>
      <c r="AH143" s="299">
        <v>1.2635729243950888</v>
      </c>
      <c r="AI143" s="299">
        <v>-12.165748031496062</v>
      </c>
      <c r="AJ143" s="299"/>
      <c r="AK143" s="299"/>
      <c r="AL143" s="299">
        <v>0</v>
      </c>
      <c r="AM143" s="299">
        <v>1</v>
      </c>
      <c r="AN143" s="299">
        <v>1</v>
      </c>
      <c r="AO143" s="299">
        <v>0</v>
      </c>
      <c r="AP143" s="299">
        <v>0</v>
      </c>
      <c r="AQ143" s="299">
        <v>0</v>
      </c>
      <c r="AR143" s="299">
        <v>1</v>
      </c>
      <c r="AS143" s="299">
        <v>0</v>
      </c>
      <c r="AT143" s="299">
        <v>1</v>
      </c>
      <c r="AU143" s="299">
        <v>0</v>
      </c>
      <c r="AV143" s="325">
        <v>0</v>
      </c>
      <c r="AW143" s="325">
        <v>0</v>
      </c>
      <c r="AX143" s="299"/>
      <c r="AY143" s="325">
        <v>0</v>
      </c>
      <c r="AZ143" s="325">
        <v>0</v>
      </c>
      <c r="BA143" s="325">
        <v>1</v>
      </c>
      <c r="BB143" s="325">
        <v>0</v>
      </c>
      <c r="BC143" s="325">
        <v>0</v>
      </c>
      <c r="BD143" s="325">
        <v>0</v>
      </c>
      <c r="BE143" s="325">
        <v>1</v>
      </c>
      <c r="BF143" s="325">
        <v>0</v>
      </c>
      <c r="BG143" s="325">
        <v>1</v>
      </c>
      <c r="BH143" s="325">
        <v>0</v>
      </c>
      <c r="BI143" s="325">
        <v>0</v>
      </c>
      <c r="BJ143" s="325">
        <v>0</v>
      </c>
      <c r="BK143" s="325">
        <v>0</v>
      </c>
      <c r="BL143" s="325">
        <v>0</v>
      </c>
      <c r="BM143" s="325">
        <v>0</v>
      </c>
      <c r="BN143" s="325">
        <v>0</v>
      </c>
      <c r="BO143" s="325">
        <v>1</v>
      </c>
      <c r="BP143" s="325">
        <v>0</v>
      </c>
      <c r="BQ143" s="325">
        <v>0</v>
      </c>
      <c r="BR143" s="325">
        <v>0</v>
      </c>
      <c r="BS143" s="303">
        <v>1</v>
      </c>
      <c r="BT143" s="322">
        <v>0</v>
      </c>
      <c r="BU143" s="322">
        <v>0</v>
      </c>
      <c r="BV143" s="322">
        <v>0</v>
      </c>
      <c r="BW143" s="322">
        <v>0</v>
      </c>
      <c r="BX143" s="322">
        <v>1</v>
      </c>
      <c r="BY143" s="301">
        <v>0</v>
      </c>
      <c r="BZ143" s="322">
        <v>1</v>
      </c>
      <c r="CA143" s="322">
        <v>0</v>
      </c>
      <c r="CB143" s="322">
        <v>0</v>
      </c>
      <c r="CC143" s="322">
        <v>0</v>
      </c>
      <c r="CD143" s="322">
        <v>0</v>
      </c>
      <c r="CE143" s="322">
        <v>0</v>
      </c>
      <c r="CF143" s="301">
        <v>0</v>
      </c>
      <c r="CG143" s="322">
        <v>0</v>
      </c>
      <c r="CH143" s="299"/>
      <c r="CI143" s="299"/>
      <c r="CJ143" s="299"/>
      <c r="CK143" s="299"/>
      <c r="CL143" s="299"/>
      <c r="CM143" s="299"/>
      <c r="CN143" s="299"/>
      <c r="CO143" s="299"/>
      <c r="CP143" s="299"/>
    </row>
    <row r="144" spans="2:94" x14ac:dyDescent="0.15">
      <c r="B144" s="321">
        <v>0.65439814814814812</v>
      </c>
      <c r="C144" s="355">
        <v>1.05</v>
      </c>
      <c r="D144" s="371">
        <v>1.1666666500000002</v>
      </c>
      <c r="E144" s="299"/>
      <c r="F144" s="299"/>
      <c r="G144" s="299"/>
      <c r="H144" s="299"/>
      <c r="I144" s="301">
        <v>8</v>
      </c>
      <c r="J144" s="299"/>
      <c r="K144" s="299"/>
      <c r="L144" s="322">
        <v>0</v>
      </c>
      <c r="M144" s="299"/>
      <c r="N144" s="299"/>
      <c r="O144" s="299"/>
      <c r="P144" s="299"/>
      <c r="Q144" s="299"/>
      <c r="R144" s="299"/>
      <c r="S144" s="299"/>
      <c r="T144" s="299"/>
      <c r="U144" s="299"/>
      <c r="V144" s="299"/>
      <c r="W144" s="299"/>
      <c r="X144" s="299"/>
      <c r="Y144" s="299"/>
      <c r="Z144" s="299"/>
      <c r="AA144" s="299">
        <v>1.2167739271952707</v>
      </c>
      <c r="AB144" s="299">
        <v>-11.510669291338582</v>
      </c>
      <c r="AC144" s="299">
        <v>1.8719598879927242</v>
      </c>
      <c r="AD144" s="299">
        <v>-12.118956692913384</v>
      </c>
      <c r="AE144" s="299" t="s">
        <v>445</v>
      </c>
      <c r="AF144" s="299">
        <v>2.9015378263887226</v>
      </c>
      <c r="AG144" s="299">
        <v>-12.259330708661416</v>
      </c>
      <c r="AH144" s="299">
        <v>-3.0887338151879948</v>
      </c>
      <c r="AI144" s="299">
        <v>13.335531496062991</v>
      </c>
      <c r="AJ144" s="299"/>
      <c r="AK144" s="299"/>
      <c r="AL144" s="299">
        <v>0</v>
      </c>
      <c r="AM144" s="299">
        <v>1</v>
      </c>
      <c r="AN144" s="299">
        <v>1</v>
      </c>
      <c r="AO144" s="299">
        <v>0</v>
      </c>
      <c r="AP144" s="299">
        <v>0</v>
      </c>
      <c r="AQ144" s="299">
        <v>1</v>
      </c>
      <c r="AR144" s="299">
        <v>0</v>
      </c>
      <c r="AS144" s="299">
        <v>0</v>
      </c>
      <c r="AT144" s="299">
        <v>1</v>
      </c>
      <c r="AU144" s="299">
        <v>0</v>
      </c>
      <c r="AV144" s="325">
        <v>0</v>
      </c>
      <c r="AW144" s="325">
        <v>0</v>
      </c>
      <c r="AX144" s="299"/>
      <c r="AY144" s="325">
        <v>0</v>
      </c>
      <c r="AZ144" s="325">
        <v>1</v>
      </c>
      <c r="BA144" s="325">
        <v>0</v>
      </c>
      <c r="BB144" s="325">
        <v>0</v>
      </c>
      <c r="BC144" s="325">
        <v>0</v>
      </c>
      <c r="BD144" s="325">
        <v>0</v>
      </c>
      <c r="BE144" s="325">
        <v>1</v>
      </c>
      <c r="BF144" s="325">
        <v>0</v>
      </c>
      <c r="BG144" s="335">
        <v>1</v>
      </c>
      <c r="BH144" s="325">
        <v>0</v>
      </c>
      <c r="BI144" s="325">
        <v>0</v>
      </c>
      <c r="BJ144" s="325">
        <v>0</v>
      </c>
      <c r="BK144" s="325">
        <v>0</v>
      </c>
      <c r="BL144" s="325">
        <v>0</v>
      </c>
      <c r="BM144" s="335">
        <v>1</v>
      </c>
      <c r="BN144" s="325">
        <v>0</v>
      </c>
      <c r="BO144" s="325">
        <v>1</v>
      </c>
      <c r="BP144" s="325">
        <v>0</v>
      </c>
      <c r="BQ144" s="325">
        <v>0</v>
      </c>
      <c r="BR144" s="325">
        <v>0</v>
      </c>
      <c r="BS144" s="303">
        <v>1</v>
      </c>
      <c r="BT144" s="322">
        <v>0</v>
      </c>
      <c r="BU144" s="322">
        <v>0</v>
      </c>
      <c r="BV144" s="322">
        <v>0</v>
      </c>
      <c r="BW144" s="322">
        <v>0</v>
      </c>
      <c r="BX144" s="322">
        <v>1</v>
      </c>
      <c r="BY144" s="301">
        <v>0</v>
      </c>
      <c r="BZ144" s="322">
        <v>1</v>
      </c>
      <c r="CA144" s="322">
        <v>0</v>
      </c>
      <c r="CB144" s="322">
        <v>0</v>
      </c>
      <c r="CC144" s="322">
        <v>0</v>
      </c>
      <c r="CD144" s="322">
        <v>0</v>
      </c>
      <c r="CE144" s="322">
        <v>0</v>
      </c>
      <c r="CF144" s="301">
        <v>0</v>
      </c>
      <c r="CG144" s="322">
        <v>0</v>
      </c>
      <c r="CH144" s="299"/>
      <c r="CI144" s="299"/>
      <c r="CJ144" s="299"/>
      <c r="CK144" s="299"/>
      <c r="CL144" s="299"/>
      <c r="CM144" s="299"/>
      <c r="CN144" s="299"/>
      <c r="CO144" s="299"/>
      <c r="CP144" s="299"/>
    </row>
    <row r="145" spans="2:94" x14ac:dyDescent="0.15">
      <c r="B145" s="321">
        <v>0.65513888888888883</v>
      </c>
      <c r="C145" s="355">
        <v>1.04</v>
      </c>
      <c r="D145" s="371">
        <v>1.1333333200000002</v>
      </c>
      <c r="E145" s="299"/>
      <c r="F145" s="299"/>
      <c r="G145" s="299"/>
      <c r="H145" s="299"/>
      <c r="I145" s="301">
        <v>9</v>
      </c>
      <c r="J145" s="299"/>
      <c r="K145" s="299"/>
      <c r="L145" s="322">
        <v>0</v>
      </c>
      <c r="M145" s="299"/>
      <c r="N145" s="299"/>
      <c r="O145" s="299"/>
      <c r="P145" s="299"/>
      <c r="Q145" s="299"/>
      <c r="R145" s="299"/>
      <c r="S145" s="299"/>
      <c r="T145" s="299"/>
      <c r="U145" s="299"/>
      <c r="V145" s="299"/>
      <c r="W145" s="299"/>
      <c r="X145" s="299"/>
      <c r="Y145" s="299"/>
      <c r="Z145" s="299"/>
      <c r="AA145" s="299">
        <v>0.65518596079745339</v>
      </c>
      <c r="AB145" s="299">
        <v>8.6563976377952745</v>
      </c>
      <c r="AC145" s="299">
        <v>4.6798997199818101E-2</v>
      </c>
      <c r="AD145" s="299">
        <v>12.914409448818898</v>
      </c>
      <c r="AE145" s="299" t="s">
        <v>443</v>
      </c>
      <c r="AF145" s="299">
        <v>-1.4507689131943613</v>
      </c>
      <c r="AG145" s="299">
        <v>13.054783464566928</v>
      </c>
      <c r="AH145" s="299">
        <v>1.1231759327956345</v>
      </c>
      <c r="AI145" s="299">
        <v>-12.118956692913384</v>
      </c>
      <c r="AJ145" s="299"/>
      <c r="AK145" s="299"/>
      <c r="AL145" s="299">
        <v>0</v>
      </c>
      <c r="AM145" s="299">
        <v>1</v>
      </c>
      <c r="AN145" s="299">
        <v>1</v>
      </c>
      <c r="AO145" s="299">
        <v>0</v>
      </c>
      <c r="AP145" s="299">
        <v>0</v>
      </c>
      <c r="AQ145" s="299">
        <v>1</v>
      </c>
      <c r="AR145" s="299">
        <v>0</v>
      </c>
      <c r="AS145" s="299">
        <v>0</v>
      </c>
      <c r="AT145" s="299">
        <v>1</v>
      </c>
      <c r="AU145" s="299">
        <v>0</v>
      </c>
      <c r="AV145" s="325">
        <v>0</v>
      </c>
      <c r="AW145" s="325">
        <v>0</v>
      </c>
      <c r="AX145" s="299"/>
      <c r="AY145" s="325">
        <v>0</v>
      </c>
      <c r="AZ145" s="325">
        <v>0</v>
      </c>
      <c r="BA145" s="325">
        <v>1</v>
      </c>
      <c r="BB145" s="325">
        <v>0</v>
      </c>
      <c r="BC145" s="325">
        <v>0</v>
      </c>
      <c r="BD145" s="325">
        <v>0</v>
      </c>
      <c r="BE145" s="325">
        <v>1</v>
      </c>
      <c r="BF145" s="325">
        <v>0</v>
      </c>
      <c r="BG145" s="325">
        <v>1</v>
      </c>
      <c r="BH145" s="325">
        <v>0</v>
      </c>
      <c r="BI145" s="325">
        <v>0</v>
      </c>
      <c r="BJ145" s="325">
        <v>0</v>
      </c>
      <c r="BK145" s="325">
        <v>0</v>
      </c>
      <c r="BL145" s="325">
        <v>0</v>
      </c>
      <c r="BM145" s="325">
        <v>0</v>
      </c>
      <c r="BN145" s="325">
        <v>0</v>
      </c>
      <c r="BO145" s="325">
        <v>1</v>
      </c>
      <c r="BP145" s="325">
        <v>0</v>
      </c>
      <c r="BQ145" s="325">
        <v>0</v>
      </c>
      <c r="BR145" s="325">
        <v>0</v>
      </c>
      <c r="BS145" s="303">
        <v>1</v>
      </c>
      <c r="BT145" s="322">
        <v>0</v>
      </c>
      <c r="BU145" s="322">
        <v>0</v>
      </c>
      <c r="BV145" s="322">
        <v>0</v>
      </c>
      <c r="BW145" s="322">
        <v>0</v>
      </c>
      <c r="BX145" s="322">
        <v>1</v>
      </c>
      <c r="BY145" s="301">
        <v>0</v>
      </c>
      <c r="BZ145" s="322">
        <v>1</v>
      </c>
      <c r="CA145" s="322">
        <v>0</v>
      </c>
      <c r="CB145" s="322">
        <v>0</v>
      </c>
      <c r="CC145" s="322">
        <v>0</v>
      </c>
      <c r="CD145" s="322">
        <v>0</v>
      </c>
      <c r="CE145" s="322">
        <v>0</v>
      </c>
      <c r="CF145" s="301">
        <v>0</v>
      </c>
      <c r="CG145" s="322">
        <v>0</v>
      </c>
      <c r="CH145" s="299"/>
      <c r="CI145" s="299"/>
      <c r="CJ145" s="299"/>
      <c r="CK145" s="299"/>
      <c r="CL145" s="299"/>
      <c r="CM145" s="299"/>
      <c r="CN145" s="299"/>
      <c r="CO145" s="299"/>
      <c r="CP145" s="299"/>
    </row>
    <row r="146" spans="2:94" x14ac:dyDescent="0.15">
      <c r="B146" s="321">
        <v>0.65627314814814819</v>
      </c>
      <c r="C146" s="355">
        <v>1.08</v>
      </c>
      <c r="D146" s="371">
        <v>1.2666666400000002</v>
      </c>
      <c r="E146" s="299"/>
      <c r="F146" s="299"/>
      <c r="G146" s="299"/>
      <c r="H146" s="299"/>
      <c r="I146" s="301">
        <v>10</v>
      </c>
      <c r="J146" s="299"/>
      <c r="K146" s="299"/>
      <c r="L146" s="322">
        <v>0</v>
      </c>
      <c r="M146" s="299"/>
      <c r="N146" s="299"/>
      <c r="O146" s="299"/>
      <c r="P146" s="299"/>
      <c r="Q146" s="299"/>
      <c r="R146" s="299"/>
      <c r="S146" s="299"/>
      <c r="T146" s="299"/>
      <c r="U146" s="299"/>
      <c r="V146" s="299"/>
      <c r="W146" s="299"/>
      <c r="X146" s="299"/>
      <c r="Y146" s="299"/>
      <c r="Z146" s="299"/>
      <c r="AA146" s="299">
        <v>-2.9015378263887226</v>
      </c>
      <c r="AB146" s="299">
        <v>-6.6911614173228342</v>
      </c>
      <c r="AC146" s="299">
        <v>-2.5739448459899958</v>
      </c>
      <c r="AD146" s="299">
        <v>-12.072165354330709</v>
      </c>
      <c r="AE146" s="299" t="s">
        <v>443</v>
      </c>
      <c r="AF146" s="299">
        <v>-1.9187588851925423</v>
      </c>
      <c r="AG146" s="299">
        <v>-12.306122047244093</v>
      </c>
      <c r="AH146" s="299">
        <v>0.56158796639781727</v>
      </c>
      <c r="AI146" s="299">
        <v>12.306122047244093</v>
      </c>
      <c r="AJ146" s="299"/>
      <c r="AK146" s="299"/>
      <c r="AL146" s="299">
        <v>0</v>
      </c>
      <c r="AM146" s="299">
        <v>1</v>
      </c>
      <c r="AN146" s="299">
        <v>1</v>
      </c>
      <c r="AO146" s="299">
        <v>0</v>
      </c>
      <c r="AP146" s="299">
        <v>0</v>
      </c>
      <c r="AQ146" s="299">
        <v>1</v>
      </c>
      <c r="AR146" s="299">
        <v>0</v>
      </c>
      <c r="AS146" s="299">
        <v>0</v>
      </c>
      <c r="AT146" s="299">
        <v>1</v>
      </c>
      <c r="AU146" s="299">
        <v>0</v>
      </c>
      <c r="AV146" s="325">
        <v>0</v>
      </c>
      <c r="AW146" s="325">
        <v>0</v>
      </c>
      <c r="AX146" s="299"/>
      <c r="AY146" s="325">
        <v>0</v>
      </c>
      <c r="AZ146" s="325">
        <v>0</v>
      </c>
      <c r="BA146" s="325">
        <v>1</v>
      </c>
      <c r="BB146" s="325">
        <v>0</v>
      </c>
      <c r="BC146" s="325">
        <v>0</v>
      </c>
      <c r="BD146" s="325">
        <v>0</v>
      </c>
      <c r="BE146" s="325">
        <v>1</v>
      </c>
      <c r="BF146" s="325">
        <v>0</v>
      </c>
      <c r="BG146" s="325">
        <v>1</v>
      </c>
      <c r="BH146" s="325">
        <v>0</v>
      </c>
      <c r="BI146" s="325">
        <v>0</v>
      </c>
      <c r="BJ146" s="325">
        <v>0</v>
      </c>
      <c r="BK146" s="325">
        <v>0</v>
      </c>
      <c r="BL146" s="325">
        <v>0</v>
      </c>
      <c r="BM146" s="325">
        <v>0</v>
      </c>
      <c r="BN146" s="325">
        <v>0</v>
      </c>
      <c r="BO146" s="325">
        <v>1</v>
      </c>
      <c r="BP146" s="325">
        <v>0</v>
      </c>
      <c r="BQ146" s="325">
        <v>0</v>
      </c>
      <c r="BR146" s="325">
        <v>0</v>
      </c>
      <c r="BS146" s="303">
        <v>1</v>
      </c>
      <c r="BT146" s="322">
        <v>0</v>
      </c>
      <c r="BU146" s="322">
        <v>0</v>
      </c>
      <c r="BV146" s="322">
        <v>0</v>
      </c>
      <c r="BW146" s="322">
        <v>0</v>
      </c>
      <c r="BX146" s="322">
        <v>1</v>
      </c>
      <c r="BY146" s="301">
        <v>0</v>
      </c>
      <c r="BZ146" s="322">
        <v>1</v>
      </c>
      <c r="CA146" s="322">
        <v>0</v>
      </c>
      <c r="CB146" s="322">
        <v>0</v>
      </c>
      <c r="CC146" s="322">
        <v>0</v>
      </c>
      <c r="CD146" s="322">
        <v>0</v>
      </c>
      <c r="CE146" s="322">
        <v>0</v>
      </c>
      <c r="CF146" s="301">
        <v>0</v>
      </c>
      <c r="CG146" s="322">
        <v>0</v>
      </c>
      <c r="CH146" s="299"/>
      <c r="CI146" s="299"/>
      <c r="CJ146" s="299"/>
      <c r="CK146" s="299"/>
      <c r="CL146" s="299"/>
      <c r="CM146" s="299"/>
      <c r="CN146" s="299"/>
      <c r="CO146" s="299"/>
      <c r="CP146" s="299"/>
    </row>
    <row r="147" spans="2:94" x14ac:dyDescent="0.15">
      <c r="B147" s="321">
        <v>0.65697916666666667</v>
      </c>
      <c r="C147" s="355">
        <v>1.01</v>
      </c>
      <c r="D147" s="371">
        <v>1.03333333</v>
      </c>
      <c r="E147" s="299"/>
      <c r="F147" s="299"/>
      <c r="G147" s="299"/>
      <c r="H147" s="299"/>
      <c r="I147" s="301">
        <v>11</v>
      </c>
      <c r="J147" s="299"/>
      <c r="K147" s="299"/>
      <c r="L147" s="322">
        <v>0</v>
      </c>
      <c r="M147" s="299"/>
      <c r="N147" s="299"/>
      <c r="O147" s="299"/>
      <c r="P147" s="299"/>
      <c r="Q147" s="299"/>
      <c r="R147" s="299"/>
      <c r="S147" s="299"/>
      <c r="T147" s="299"/>
      <c r="U147" s="299"/>
      <c r="V147" s="299"/>
      <c r="W147" s="299"/>
      <c r="X147" s="299"/>
      <c r="Y147" s="299"/>
      <c r="Z147" s="299"/>
      <c r="AA147" s="299">
        <v>2.339949859990905</v>
      </c>
      <c r="AB147" s="299">
        <v>10.200511811023622</v>
      </c>
      <c r="AC147" s="299">
        <v>3.1823318095876312</v>
      </c>
      <c r="AD147" s="299">
        <v>12.446496062992125</v>
      </c>
      <c r="AE147" s="299" t="s">
        <v>443</v>
      </c>
      <c r="AF147" s="299">
        <v>2.2463518655912691</v>
      </c>
      <c r="AG147" s="299">
        <v>12.727244094488189</v>
      </c>
      <c r="AH147" s="299">
        <v>-2.6675428403896317</v>
      </c>
      <c r="AI147" s="299">
        <v>-12.633661417322834</v>
      </c>
      <c r="AJ147" s="299"/>
      <c r="AK147" s="299"/>
      <c r="AL147" s="299">
        <v>0</v>
      </c>
      <c r="AM147" s="299">
        <v>1</v>
      </c>
      <c r="AN147" s="299">
        <v>1</v>
      </c>
      <c r="AO147" s="299">
        <v>0</v>
      </c>
      <c r="AP147" s="299">
        <v>0</v>
      </c>
      <c r="AQ147" s="299">
        <v>1</v>
      </c>
      <c r="AR147" s="299">
        <v>0</v>
      </c>
      <c r="AS147" s="299">
        <v>0</v>
      </c>
      <c r="AT147" s="299">
        <v>1</v>
      </c>
      <c r="AU147" s="299">
        <v>0</v>
      </c>
      <c r="AV147" s="325">
        <v>0</v>
      </c>
      <c r="AW147" s="325">
        <v>0</v>
      </c>
      <c r="AX147" s="299"/>
      <c r="AY147" s="325">
        <v>0</v>
      </c>
      <c r="AZ147" s="325">
        <v>1</v>
      </c>
      <c r="BA147" s="325">
        <v>0</v>
      </c>
      <c r="BB147" s="325">
        <v>0</v>
      </c>
      <c r="BC147" s="325">
        <v>0</v>
      </c>
      <c r="BD147" s="325">
        <v>0</v>
      </c>
      <c r="BE147" s="325">
        <v>1</v>
      </c>
      <c r="BF147" s="325">
        <v>0</v>
      </c>
      <c r="BG147" s="325">
        <v>0</v>
      </c>
      <c r="BH147" s="325">
        <v>0</v>
      </c>
      <c r="BI147" s="325">
        <v>0</v>
      </c>
      <c r="BJ147" s="325">
        <v>0</v>
      </c>
      <c r="BK147" s="325">
        <v>0</v>
      </c>
      <c r="BL147" s="325">
        <v>0</v>
      </c>
      <c r="BM147" s="325">
        <v>1</v>
      </c>
      <c r="BN147" s="299"/>
      <c r="BO147" s="325">
        <v>1</v>
      </c>
      <c r="BP147" s="325">
        <v>0</v>
      </c>
      <c r="BQ147" s="325">
        <v>0</v>
      </c>
      <c r="BR147" s="325">
        <v>0</v>
      </c>
      <c r="BS147" s="303">
        <v>1</v>
      </c>
      <c r="BT147" s="322">
        <v>0</v>
      </c>
      <c r="BU147" s="322">
        <v>0</v>
      </c>
      <c r="BV147" s="322">
        <v>0</v>
      </c>
      <c r="BW147" s="322">
        <v>0</v>
      </c>
      <c r="BX147" s="322">
        <v>1</v>
      </c>
      <c r="BY147" s="301">
        <v>0</v>
      </c>
      <c r="BZ147" s="322">
        <v>1</v>
      </c>
      <c r="CA147" s="322">
        <v>0</v>
      </c>
      <c r="CB147" s="322">
        <v>0</v>
      </c>
      <c r="CC147" s="322">
        <v>0</v>
      </c>
      <c r="CD147" s="322">
        <v>0</v>
      </c>
      <c r="CE147" s="322">
        <v>0</v>
      </c>
      <c r="CF147" s="301">
        <v>0</v>
      </c>
      <c r="CG147" s="322">
        <v>0</v>
      </c>
      <c r="CH147" s="299"/>
      <c r="CI147" s="299"/>
      <c r="CJ147" s="299"/>
      <c r="CK147" s="299"/>
      <c r="CL147" s="299"/>
      <c r="CM147" s="299"/>
      <c r="CN147" s="299"/>
      <c r="CO147" s="299"/>
      <c r="CP147" s="299"/>
    </row>
    <row r="148" spans="2:94" x14ac:dyDescent="0.15">
      <c r="B148" s="321">
        <v>0.65774305555555557</v>
      </c>
      <c r="C148" s="355">
        <v>1.07</v>
      </c>
      <c r="D148" s="371">
        <v>1.2333333100000001</v>
      </c>
      <c r="E148" s="299"/>
      <c r="F148" s="299"/>
      <c r="G148" s="299"/>
      <c r="H148" s="299"/>
      <c r="I148" s="301">
        <v>12</v>
      </c>
      <c r="J148" s="299"/>
      <c r="K148" s="299"/>
      <c r="L148" s="322">
        <v>0</v>
      </c>
      <c r="M148" s="299"/>
      <c r="N148" s="299"/>
      <c r="O148" s="299"/>
      <c r="P148" s="299"/>
      <c r="Q148" s="299"/>
      <c r="R148" s="299"/>
      <c r="S148" s="299"/>
      <c r="T148" s="299"/>
      <c r="U148" s="299"/>
      <c r="V148" s="299"/>
      <c r="W148" s="299"/>
      <c r="X148" s="299"/>
      <c r="Y148" s="299"/>
      <c r="Z148" s="299"/>
      <c r="AA148" s="299">
        <v>2.7143418375894499</v>
      </c>
      <c r="AB148" s="299">
        <v>-10.855590551181102</v>
      </c>
      <c r="AC148" s="299">
        <v>2.7143418375894499</v>
      </c>
      <c r="AD148" s="299">
        <v>-12.54007874015748</v>
      </c>
      <c r="AE148" s="299" t="s">
        <v>443</v>
      </c>
      <c r="AF148" s="299">
        <v>1.7783618935930878</v>
      </c>
      <c r="AG148" s="299">
        <v>-12.633661417322834</v>
      </c>
      <c r="AH148" s="299">
        <v>-4.6798997199818101E-2</v>
      </c>
      <c r="AI148" s="299">
        <v>12.914409448818898</v>
      </c>
      <c r="AJ148" s="299"/>
      <c r="AK148" s="299"/>
      <c r="AL148" s="299">
        <v>0</v>
      </c>
      <c r="AM148" s="299">
        <v>1</v>
      </c>
      <c r="AN148" s="299">
        <v>0</v>
      </c>
      <c r="AO148" s="299">
        <v>0</v>
      </c>
      <c r="AP148" s="299">
        <v>0</v>
      </c>
      <c r="AQ148" s="299">
        <v>0</v>
      </c>
      <c r="AR148" s="299">
        <v>1</v>
      </c>
      <c r="AS148" s="299">
        <v>0</v>
      </c>
      <c r="AT148" s="299">
        <v>1</v>
      </c>
      <c r="AU148" s="299">
        <v>0</v>
      </c>
      <c r="AV148" s="325">
        <v>0</v>
      </c>
      <c r="AW148" s="325">
        <v>0</v>
      </c>
      <c r="AX148" s="299"/>
      <c r="AY148" s="325">
        <v>0</v>
      </c>
      <c r="AZ148" s="325">
        <v>0</v>
      </c>
      <c r="BA148" s="325">
        <v>1</v>
      </c>
      <c r="BB148" s="325">
        <v>0</v>
      </c>
      <c r="BC148" s="325">
        <v>0</v>
      </c>
      <c r="BD148" s="325">
        <v>0</v>
      </c>
      <c r="BE148" s="325">
        <v>1</v>
      </c>
      <c r="BF148" s="325">
        <v>0</v>
      </c>
      <c r="BG148" s="325">
        <v>1</v>
      </c>
      <c r="BH148" s="325">
        <v>0</v>
      </c>
      <c r="BI148" s="325">
        <v>0</v>
      </c>
      <c r="BJ148" s="325">
        <v>0</v>
      </c>
      <c r="BK148" s="325">
        <v>0</v>
      </c>
      <c r="BL148" s="325">
        <v>0</v>
      </c>
      <c r="BM148" s="325">
        <v>0</v>
      </c>
      <c r="BN148" s="325">
        <v>0</v>
      </c>
      <c r="BO148" s="325">
        <v>0</v>
      </c>
      <c r="BP148" s="325">
        <v>1</v>
      </c>
      <c r="BQ148" s="325">
        <v>0</v>
      </c>
      <c r="BR148" s="325">
        <v>0</v>
      </c>
      <c r="BS148" s="303">
        <v>1</v>
      </c>
      <c r="BT148" s="322">
        <v>0</v>
      </c>
      <c r="BU148" s="322">
        <v>0</v>
      </c>
      <c r="BV148" s="322">
        <v>0</v>
      </c>
      <c r="BW148" s="322">
        <v>0</v>
      </c>
      <c r="BX148" s="322">
        <v>1</v>
      </c>
      <c r="BY148" s="301">
        <v>0</v>
      </c>
      <c r="BZ148" s="322">
        <v>1</v>
      </c>
      <c r="CA148" s="322">
        <v>0</v>
      </c>
      <c r="CB148" s="322">
        <v>0</v>
      </c>
      <c r="CC148" s="322">
        <v>0</v>
      </c>
      <c r="CD148" s="322">
        <v>0</v>
      </c>
      <c r="CE148" s="322">
        <v>0</v>
      </c>
      <c r="CF148" s="301">
        <v>0</v>
      </c>
      <c r="CG148" s="322">
        <v>0</v>
      </c>
      <c r="CH148" s="299"/>
      <c r="CI148" s="299"/>
      <c r="CJ148" s="299"/>
      <c r="CK148" s="299"/>
      <c r="CL148" s="299"/>
      <c r="CM148" s="299"/>
      <c r="CN148" s="299"/>
      <c r="CO148" s="299"/>
      <c r="CP148" s="299"/>
    </row>
    <row r="149" spans="2:94" x14ac:dyDescent="0.15">
      <c r="B149" s="321">
        <v>0.65856481481481477</v>
      </c>
      <c r="C149" s="355">
        <v>1.1100000000000001</v>
      </c>
      <c r="D149" s="371">
        <v>1.3666666300000003</v>
      </c>
      <c r="E149" s="299"/>
      <c r="F149" s="299"/>
      <c r="G149" s="299"/>
      <c r="H149" s="299"/>
      <c r="I149" s="301">
        <v>13</v>
      </c>
      <c r="J149" s="299"/>
      <c r="K149" s="299"/>
      <c r="L149" s="322">
        <v>0</v>
      </c>
      <c r="M149" s="299"/>
      <c r="N149" s="299"/>
      <c r="O149" s="299"/>
      <c r="P149" s="299"/>
      <c r="Q149" s="299"/>
      <c r="R149" s="299"/>
      <c r="S149" s="299"/>
      <c r="T149" s="299"/>
      <c r="U149" s="299"/>
      <c r="V149" s="299"/>
      <c r="W149" s="299"/>
      <c r="X149" s="299"/>
      <c r="Y149" s="299"/>
      <c r="Z149" s="299"/>
      <c r="AA149" s="299">
        <v>-2.0123568795921782</v>
      </c>
      <c r="AB149" s="299">
        <v>7.1122834645669286</v>
      </c>
      <c r="AC149" s="299">
        <v>-3.3695277983869034</v>
      </c>
      <c r="AD149" s="299">
        <v>11.276712598425195</v>
      </c>
      <c r="AE149" s="299" t="s">
        <v>337</v>
      </c>
      <c r="AF149" s="299">
        <v>-2.339949859990905</v>
      </c>
      <c r="AG149" s="299">
        <v>11.744625984251968</v>
      </c>
      <c r="AH149" s="299">
        <v>0.79558295239690779</v>
      </c>
      <c r="AI149" s="299">
        <v>-12.212539370078739</v>
      </c>
      <c r="AJ149" s="299"/>
      <c r="AK149" s="299"/>
      <c r="AL149" s="299">
        <v>0</v>
      </c>
      <c r="AM149" s="299">
        <v>1</v>
      </c>
      <c r="AN149" s="299">
        <v>1</v>
      </c>
      <c r="AO149" s="299">
        <v>0</v>
      </c>
      <c r="AP149" s="299">
        <v>0</v>
      </c>
      <c r="AQ149" s="299">
        <v>0</v>
      </c>
      <c r="AR149" s="299">
        <v>1</v>
      </c>
      <c r="AS149" s="299">
        <v>0</v>
      </c>
      <c r="AT149" s="299">
        <v>0</v>
      </c>
      <c r="AU149" s="299">
        <v>0</v>
      </c>
      <c r="AV149" s="325">
        <v>1</v>
      </c>
      <c r="AW149" s="325">
        <v>0</v>
      </c>
      <c r="AX149" s="299"/>
      <c r="AY149" s="325">
        <v>0</v>
      </c>
      <c r="AZ149" s="325">
        <v>1</v>
      </c>
      <c r="BA149" s="325">
        <v>0</v>
      </c>
      <c r="BB149" s="325">
        <v>0</v>
      </c>
      <c r="BC149" s="325">
        <v>0</v>
      </c>
      <c r="BD149" s="325">
        <v>0</v>
      </c>
      <c r="BE149" s="325">
        <v>1</v>
      </c>
      <c r="BF149" s="325">
        <v>0</v>
      </c>
      <c r="BG149" s="325">
        <v>1</v>
      </c>
      <c r="BH149" s="325">
        <v>0</v>
      </c>
      <c r="BI149" s="325">
        <v>0</v>
      </c>
      <c r="BJ149" s="325">
        <v>0</v>
      </c>
      <c r="BK149" s="325">
        <v>0</v>
      </c>
      <c r="BL149" s="325">
        <v>0</v>
      </c>
      <c r="BM149" s="325">
        <v>0</v>
      </c>
      <c r="BN149" s="325">
        <v>0</v>
      </c>
      <c r="BO149" s="325">
        <v>0</v>
      </c>
      <c r="BP149" s="325">
        <v>1</v>
      </c>
      <c r="BQ149" s="325">
        <v>0</v>
      </c>
      <c r="BR149" s="325">
        <v>0</v>
      </c>
      <c r="BS149" s="303">
        <v>1</v>
      </c>
      <c r="BT149" s="322">
        <v>0</v>
      </c>
      <c r="BU149" s="322">
        <v>0</v>
      </c>
      <c r="BV149" s="322">
        <v>0</v>
      </c>
      <c r="BW149" s="322">
        <v>0</v>
      </c>
      <c r="BX149" s="322">
        <v>0</v>
      </c>
      <c r="BY149" s="301">
        <v>0</v>
      </c>
      <c r="BZ149" s="322">
        <v>1</v>
      </c>
      <c r="CA149" s="322">
        <v>0</v>
      </c>
      <c r="CB149" s="322">
        <v>0</v>
      </c>
      <c r="CC149" s="322">
        <v>0</v>
      </c>
      <c r="CD149" s="322">
        <v>0</v>
      </c>
      <c r="CE149" s="322">
        <v>0</v>
      </c>
      <c r="CF149" s="301">
        <v>0</v>
      </c>
      <c r="CG149" s="322">
        <v>0</v>
      </c>
      <c r="CH149" s="299"/>
      <c r="CI149" s="299"/>
      <c r="CJ149" s="299"/>
      <c r="CK149" s="299"/>
      <c r="CL149" s="299"/>
      <c r="CM149" s="299"/>
      <c r="CN149" s="299"/>
      <c r="CO149" s="299"/>
      <c r="CP149" s="299"/>
    </row>
    <row r="150" spans="2:94" x14ac:dyDescent="0.15">
      <c r="B150" s="321">
        <v>0.65976851851851859</v>
      </c>
      <c r="C150" s="355">
        <v>1.1399999999999999</v>
      </c>
      <c r="D150" s="371">
        <v>1.4666666199999998</v>
      </c>
      <c r="E150" s="299"/>
      <c r="F150" s="299"/>
      <c r="G150" s="299"/>
      <c r="H150" s="299"/>
      <c r="I150" s="301">
        <v>14</v>
      </c>
      <c r="J150" s="299"/>
      <c r="K150" s="299"/>
      <c r="L150" s="322">
        <v>0</v>
      </c>
      <c r="M150" s="299"/>
      <c r="N150" s="299"/>
      <c r="O150" s="299"/>
      <c r="P150" s="299"/>
      <c r="Q150" s="299"/>
      <c r="R150" s="299"/>
      <c r="S150" s="299"/>
      <c r="T150" s="299"/>
      <c r="U150" s="299"/>
      <c r="V150" s="299"/>
      <c r="W150" s="299"/>
      <c r="X150" s="299"/>
      <c r="Y150" s="299"/>
      <c r="Z150" s="299"/>
      <c r="AA150" s="299">
        <v>2.7143418375894499</v>
      </c>
      <c r="AB150" s="299">
        <v>-8.1416929133858265</v>
      </c>
      <c r="AC150" s="299">
        <v>4.0715127563841751</v>
      </c>
      <c r="AD150" s="299">
        <v>-11.417086614173227</v>
      </c>
      <c r="AE150" s="299"/>
      <c r="AF150" s="299">
        <v>3.2759298039872671</v>
      </c>
      <c r="AG150" s="299">
        <v>-11.744625984251968</v>
      </c>
      <c r="AH150" s="299">
        <v>-1.4507689131943613</v>
      </c>
      <c r="AI150" s="299">
        <v>12.446496062992125</v>
      </c>
      <c r="AJ150" s="299"/>
      <c r="AK150" s="299"/>
      <c r="AL150" s="299">
        <v>0</v>
      </c>
      <c r="AM150" s="299">
        <v>1</v>
      </c>
      <c r="AN150" s="299">
        <v>0</v>
      </c>
      <c r="AO150" s="299">
        <v>1</v>
      </c>
      <c r="AP150" s="299">
        <v>0</v>
      </c>
      <c r="AQ150" s="299">
        <v>0</v>
      </c>
      <c r="AR150" s="299">
        <v>1</v>
      </c>
      <c r="AS150" s="299">
        <v>0</v>
      </c>
      <c r="AT150" s="299">
        <v>0</v>
      </c>
      <c r="AU150" s="299">
        <v>0</v>
      </c>
      <c r="AV150" s="325">
        <v>1</v>
      </c>
      <c r="AW150" s="325">
        <v>0</v>
      </c>
      <c r="AX150" s="299"/>
      <c r="AY150" s="325">
        <v>0</v>
      </c>
      <c r="AZ150" s="325">
        <v>0</v>
      </c>
      <c r="BA150" s="325">
        <v>1</v>
      </c>
      <c r="BB150" s="325">
        <v>0</v>
      </c>
      <c r="BC150" s="325">
        <v>0</v>
      </c>
      <c r="BD150" s="325">
        <v>0</v>
      </c>
      <c r="BE150" s="325">
        <v>1</v>
      </c>
      <c r="BF150" s="325">
        <v>0</v>
      </c>
      <c r="BG150" s="325">
        <v>1</v>
      </c>
      <c r="BH150" s="325">
        <v>0</v>
      </c>
      <c r="BI150" s="325">
        <v>0</v>
      </c>
      <c r="BJ150" s="325">
        <v>0</v>
      </c>
      <c r="BK150" s="325">
        <v>0</v>
      </c>
      <c r="BL150" s="325">
        <v>0</v>
      </c>
      <c r="BM150" s="325">
        <v>0</v>
      </c>
      <c r="BN150" s="325">
        <v>0</v>
      </c>
      <c r="BO150" s="325">
        <v>1</v>
      </c>
      <c r="BP150" s="325">
        <v>0</v>
      </c>
      <c r="BQ150" s="325">
        <v>0</v>
      </c>
      <c r="BR150" s="325">
        <v>0</v>
      </c>
      <c r="BS150" s="303">
        <v>0</v>
      </c>
      <c r="BT150" s="322">
        <v>1</v>
      </c>
      <c r="BU150" s="322">
        <v>0</v>
      </c>
      <c r="BV150" s="322">
        <v>0</v>
      </c>
      <c r="BW150" s="322">
        <v>0</v>
      </c>
      <c r="BX150" s="322">
        <v>1</v>
      </c>
      <c r="BY150" s="301">
        <v>0</v>
      </c>
      <c r="BZ150" s="322">
        <v>0</v>
      </c>
      <c r="CA150" s="322">
        <v>0</v>
      </c>
      <c r="CB150" s="322">
        <v>0</v>
      </c>
      <c r="CC150" s="322">
        <v>0</v>
      </c>
      <c r="CD150" s="322">
        <v>0</v>
      </c>
      <c r="CE150" s="322">
        <v>1</v>
      </c>
      <c r="CF150" s="301">
        <v>0</v>
      </c>
      <c r="CG150" s="322">
        <v>1</v>
      </c>
      <c r="CH150" s="299"/>
      <c r="CI150" s="299"/>
      <c r="CJ150" s="299"/>
      <c r="CK150" s="299"/>
      <c r="CL150" s="299"/>
      <c r="CM150" s="299"/>
      <c r="CN150" s="299"/>
      <c r="CO150" s="299"/>
      <c r="CP150" s="299"/>
    </row>
    <row r="151" spans="2:94" x14ac:dyDescent="0.15">
      <c r="B151" s="338" t="s">
        <v>593</v>
      </c>
      <c r="C151" s="299"/>
      <c r="D151" s="371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299"/>
      <c r="T151" s="299"/>
      <c r="U151" s="299"/>
      <c r="V151" s="299"/>
      <c r="W151" s="299"/>
      <c r="X151" s="299"/>
      <c r="Y151" s="299"/>
      <c r="Z151" s="299"/>
      <c r="AA151" s="299">
        <v>3.135532812387813</v>
      </c>
      <c r="AB151" s="299">
        <v>10.71521653543307</v>
      </c>
      <c r="AC151" s="299"/>
      <c r="AD151" s="299"/>
      <c r="AE151" s="299"/>
      <c r="AF151" s="299"/>
      <c r="AG151" s="299"/>
      <c r="AH151" s="299"/>
      <c r="AI151" s="299"/>
      <c r="AJ151" s="299"/>
      <c r="AK151" s="29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29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299"/>
      <c r="BV151" s="299"/>
      <c r="BW151" s="299"/>
      <c r="BX151" s="299"/>
      <c r="BY151" s="299"/>
      <c r="BZ151" s="299"/>
      <c r="CA151" s="299"/>
      <c r="CB151" s="299"/>
      <c r="CC151" s="299"/>
      <c r="CD151" s="299"/>
      <c r="CE151" s="299"/>
      <c r="CF151" s="299"/>
      <c r="CG151" s="299"/>
      <c r="CH151" s="299"/>
      <c r="CI151" s="299"/>
      <c r="CJ151" s="299"/>
      <c r="CK151" s="299"/>
      <c r="CL151" s="299"/>
      <c r="CM151" s="299"/>
      <c r="CN151" s="299"/>
      <c r="CO151" s="299"/>
      <c r="CP151" s="299"/>
    </row>
    <row r="152" spans="2:94" x14ac:dyDescent="0.15">
      <c r="B152" s="321">
        <v>0.6752893518518519</v>
      </c>
      <c r="C152" s="299"/>
      <c r="D152" s="371"/>
      <c r="E152" s="299"/>
      <c r="F152" s="299"/>
      <c r="G152" s="299" t="s">
        <v>354</v>
      </c>
      <c r="H152" s="299">
        <v>29</v>
      </c>
      <c r="I152" s="301">
        <v>1</v>
      </c>
      <c r="J152" s="299">
        <v>1</v>
      </c>
      <c r="K152" s="301">
        <v>0</v>
      </c>
      <c r="L152" s="322">
        <v>1</v>
      </c>
      <c r="M152" s="322">
        <v>1</v>
      </c>
      <c r="N152" s="322">
        <v>0</v>
      </c>
      <c r="O152" s="322">
        <v>0</v>
      </c>
      <c r="P152" s="322">
        <v>1</v>
      </c>
      <c r="Q152" s="322">
        <v>0</v>
      </c>
      <c r="R152" s="322">
        <v>0</v>
      </c>
      <c r="S152" s="322">
        <v>0</v>
      </c>
      <c r="T152" s="322">
        <v>0</v>
      </c>
      <c r="U152" s="322">
        <v>0</v>
      </c>
      <c r="V152" s="322">
        <v>1</v>
      </c>
      <c r="W152" s="322">
        <v>0</v>
      </c>
      <c r="X152" s="322">
        <v>1</v>
      </c>
      <c r="Y152" s="322">
        <v>0</v>
      </c>
      <c r="Z152" s="301">
        <v>0</v>
      </c>
      <c r="AA152" s="331">
        <v>-0.46798997199818104</v>
      </c>
      <c r="AB152" s="331">
        <v>-5.2874212598425192</v>
      </c>
      <c r="AC152" s="299"/>
      <c r="AD152" s="299"/>
      <c r="AE152" s="299"/>
      <c r="AF152" s="299"/>
      <c r="AG152" s="299"/>
      <c r="AH152" s="299"/>
      <c r="AI152" s="299"/>
      <c r="AJ152" s="299"/>
      <c r="AK152" s="299"/>
      <c r="AL152" s="299"/>
      <c r="AM152" s="299"/>
      <c r="AN152" s="299"/>
      <c r="AO152" s="299"/>
      <c r="AP152" s="299"/>
      <c r="AQ152" s="299"/>
      <c r="AR152" s="299"/>
      <c r="AS152" s="299"/>
      <c r="AT152" s="299"/>
      <c r="AU152" s="299"/>
      <c r="AV152" s="299"/>
      <c r="AW152" s="299"/>
      <c r="AX152" s="299"/>
      <c r="AY152" s="299"/>
      <c r="AZ152" s="299"/>
      <c r="BA152" s="299"/>
      <c r="BB152" s="299"/>
      <c r="BC152" s="299"/>
      <c r="BD152" s="299"/>
      <c r="BE152" s="299"/>
      <c r="BF152" s="299"/>
      <c r="BG152" s="299"/>
      <c r="BH152" s="299"/>
      <c r="BI152" s="299"/>
      <c r="BJ152" s="299"/>
      <c r="BK152" s="299"/>
      <c r="BL152" s="299"/>
      <c r="BM152" s="299"/>
      <c r="BN152" s="299"/>
      <c r="BO152" s="299"/>
      <c r="BP152" s="299"/>
      <c r="BQ152" s="299"/>
      <c r="BR152" s="299"/>
      <c r="BS152" s="299"/>
      <c r="BT152" s="299"/>
      <c r="BU152" s="299"/>
      <c r="BV152" s="299"/>
      <c r="BW152" s="299"/>
      <c r="BX152" s="299"/>
      <c r="BY152" s="299"/>
      <c r="BZ152" s="299"/>
      <c r="CA152" s="299"/>
      <c r="CB152" s="299"/>
      <c r="CC152" s="299"/>
      <c r="CD152" s="299"/>
      <c r="CE152" s="299"/>
      <c r="CF152" s="299"/>
      <c r="CG152" s="299"/>
      <c r="CH152" s="299"/>
      <c r="CI152" s="299"/>
      <c r="CJ152" s="299"/>
      <c r="CK152" s="299"/>
      <c r="CL152" s="299"/>
      <c r="CM152" s="299"/>
      <c r="CN152" s="299"/>
      <c r="CO152" s="299"/>
      <c r="CP152" s="299"/>
    </row>
    <row r="153" spans="2:94" x14ac:dyDescent="0.15">
      <c r="B153" s="321">
        <v>0.6815162037037038</v>
      </c>
      <c r="C153" s="299"/>
      <c r="D153" s="371"/>
      <c r="E153" s="299"/>
      <c r="F153" s="299"/>
      <c r="G153" s="299"/>
      <c r="H153" s="299"/>
      <c r="I153" s="301">
        <v>1</v>
      </c>
      <c r="J153" s="299">
        <v>1</v>
      </c>
      <c r="K153" s="301">
        <v>0</v>
      </c>
      <c r="L153" s="322">
        <v>1</v>
      </c>
      <c r="M153" s="322">
        <v>0</v>
      </c>
      <c r="N153" s="322">
        <v>1</v>
      </c>
      <c r="O153" s="322">
        <v>0</v>
      </c>
      <c r="P153" s="322">
        <v>0</v>
      </c>
      <c r="Q153" s="322">
        <v>0</v>
      </c>
      <c r="R153" s="322">
        <v>0</v>
      </c>
      <c r="S153" s="322">
        <v>0</v>
      </c>
      <c r="T153" s="322">
        <v>0</v>
      </c>
      <c r="U153" s="322">
        <v>0</v>
      </c>
      <c r="V153" s="322">
        <v>0</v>
      </c>
      <c r="W153" s="322">
        <v>0</v>
      </c>
      <c r="X153" s="322">
        <v>0</v>
      </c>
      <c r="Y153" s="322">
        <v>0</v>
      </c>
      <c r="Z153" s="301">
        <v>1</v>
      </c>
      <c r="AA153" s="299"/>
      <c r="AB153" s="299"/>
      <c r="AC153" s="299">
        <v>-1.1231759327956345</v>
      </c>
      <c r="AD153" s="299">
        <v>11.978582677165354</v>
      </c>
      <c r="AE153" s="299" t="s">
        <v>442</v>
      </c>
      <c r="AF153" s="299">
        <v>-1.1231759327956345</v>
      </c>
      <c r="AG153" s="299">
        <v>11.978582677165354</v>
      </c>
      <c r="AH153" s="299">
        <v>3.4631257927865398</v>
      </c>
      <c r="AI153" s="299">
        <v>-12.774035433070866</v>
      </c>
      <c r="AJ153" s="299"/>
      <c r="AK153" s="299"/>
      <c r="AL153" s="299">
        <v>0</v>
      </c>
      <c r="AM153" s="299">
        <v>0</v>
      </c>
      <c r="AN153" s="299"/>
      <c r="AO153" s="299"/>
      <c r="AP153" s="299"/>
      <c r="AQ153" s="299"/>
      <c r="AR153" s="299"/>
      <c r="AS153" s="299"/>
      <c r="AT153" s="299"/>
      <c r="AU153" s="299"/>
      <c r="AV153" s="299"/>
      <c r="AW153" s="299"/>
      <c r="AX153" s="299"/>
      <c r="AY153" s="299"/>
      <c r="AZ153" s="299"/>
      <c r="BA153" s="299"/>
      <c r="BB153" s="299"/>
      <c r="BC153" s="299"/>
      <c r="BD153" s="299"/>
      <c r="BE153" s="299"/>
      <c r="BF153" s="299"/>
      <c r="BG153" s="299"/>
      <c r="BH153" s="299"/>
      <c r="BI153" s="299"/>
      <c r="BJ153" s="299"/>
      <c r="BK153" s="299"/>
      <c r="BL153" s="299"/>
      <c r="BM153" s="299"/>
      <c r="BN153" s="299"/>
      <c r="BO153" s="299"/>
      <c r="BP153" s="299"/>
      <c r="BQ153" s="299"/>
      <c r="BR153" s="299"/>
      <c r="BS153" s="299"/>
      <c r="BT153" s="299"/>
      <c r="BU153" s="299"/>
      <c r="BV153" s="299"/>
      <c r="BW153" s="299"/>
      <c r="BX153" s="299"/>
      <c r="BY153" s="299"/>
      <c r="BZ153" s="299"/>
      <c r="CA153" s="299"/>
      <c r="CB153" s="299"/>
      <c r="CC153" s="299"/>
      <c r="CD153" s="299"/>
      <c r="CE153" s="299"/>
      <c r="CF153" s="299"/>
      <c r="CG153" s="299"/>
      <c r="CH153" s="299"/>
      <c r="CI153" s="299"/>
      <c r="CJ153" s="299"/>
      <c r="CK153" s="299"/>
      <c r="CL153" s="299"/>
      <c r="CM153" s="299"/>
      <c r="CN153" s="299"/>
      <c r="CO153" s="299"/>
      <c r="CP153" s="299"/>
    </row>
    <row r="154" spans="2:94" x14ac:dyDescent="0.15">
      <c r="B154" s="321">
        <v>0.68208333333333337</v>
      </c>
      <c r="C154" s="355">
        <v>0.28999999999999998</v>
      </c>
      <c r="D154" s="371">
        <v>1.9666665700000001</v>
      </c>
      <c r="E154" s="299"/>
      <c r="F154" s="299"/>
      <c r="G154" s="299"/>
      <c r="H154" s="299"/>
      <c r="I154" s="301">
        <v>2</v>
      </c>
      <c r="J154" s="299"/>
      <c r="K154" s="299"/>
      <c r="L154" s="322">
        <v>0</v>
      </c>
      <c r="M154" s="299"/>
      <c r="N154" s="299"/>
      <c r="O154" s="299"/>
      <c r="P154" s="299"/>
      <c r="Q154" s="299"/>
      <c r="R154" s="299"/>
      <c r="S154" s="299"/>
      <c r="T154" s="299"/>
      <c r="U154" s="299"/>
      <c r="V154" s="299"/>
      <c r="W154" s="299"/>
      <c r="X154" s="299"/>
      <c r="Y154" s="299"/>
      <c r="Z154" s="299"/>
      <c r="AA154" s="299">
        <v>3.2291308067874493</v>
      </c>
      <c r="AB154" s="299">
        <v>-6.3636220472440943</v>
      </c>
      <c r="AC154" s="299">
        <v>4.3055077423832655</v>
      </c>
      <c r="AD154" s="299">
        <v>-11.931791338582677</v>
      </c>
      <c r="AE154" s="299"/>
      <c r="AF154" s="299">
        <v>3.5099247899863579</v>
      </c>
      <c r="AG154" s="299">
        <v>-12.025374015748032</v>
      </c>
      <c r="AH154" s="299">
        <v>-1.0295779383959982</v>
      </c>
      <c r="AI154" s="299">
        <v>11.744625984251968</v>
      </c>
      <c r="AJ154" s="299"/>
      <c r="AK154" s="299"/>
      <c r="AL154" s="299">
        <v>1</v>
      </c>
      <c r="AM154" s="299">
        <v>0</v>
      </c>
      <c r="AN154" s="299">
        <v>1</v>
      </c>
      <c r="AO154" s="299">
        <v>0</v>
      </c>
      <c r="AP154" s="299">
        <v>0</v>
      </c>
      <c r="AQ154" s="299">
        <v>0</v>
      </c>
      <c r="AR154" s="299">
        <v>1</v>
      </c>
      <c r="AS154" s="299">
        <v>0</v>
      </c>
      <c r="AT154" s="299">
        <v>1</v>
      </c>
      <c r="AU154" s="299">
        <v>0</v>
      </c>
      <c r="AV154" s="325">
        <v>0</v>
      </c>
      <c r="AW154" s="325">
        <v>0</v>
      </c>
      <c r="AX154" s="299"/>
      <c r="AY154" s="325">
        <v>0</v>
      </c>
      <c r="AZ154" s="325">
        <v>0</v>
      </c>
      <c r="BA154" s="325">
        <v>0</v>
      </c>
      <c r="BB154" s="325">
        <v>1</v>
      </c>
      <c r="BC154" s="325">
        <v>0</v>
      </c>
      <c r="BD154" s="325">
        <v>0</v>
      </c>
      <c r="BE154" s="325">
        <v>1</v>
      </c>
      <c r="BF154" s="325">
        <v>0</v>
      </c>
      <c r="BG154" s="325">
        <v>1</v>
      </c>
      <c r="BH154" s="325">
        <v>0</v>
      </c>
      <c r="BI154" s="325">
        <v>0</v>
      </c>
      <c r="BJ154" s="325">
        <v>0</v>
      </c>
      <c r="BK154" s="325">
        <v>0</v>
      </c>
      <c r="BL154" s="325">
        <v>0</v>
      </c>
      <c r="BM154" s="325">
        <v>0</v>
      </c>
      <c r="BN154" s="325">
        <v>0</v>
      </c>
      <c r="BO154" s="325">
        <v>0</v>
      </c>
      <c r="BP154" s="325">
        <v>1</v>
      </c>
      <c r="BQ154" s="325">
        <v>0</v>
      </c>
      <c r="BR154" s="325">
        <v>0</v>
      </c>
      <c r="BS154" s="303">
        <v>1</v>
      </c>
      <c r="BT154" s="322">
        <v>0</v>
      </c>
      <c r="BU154" s="322">
        <v>0</v>
      </c>
      <c r="BV154" s="322">
        <v>0</v>
      </c>
      <c r="BW154" s="322">
        <v>0</v>
      </c>
      <c r="BX154" s="322">
        <v>1</v>
      </c>
      <c r="BY154" s="301">
        <v>0</v>
      </c>
      <c r="BZ154" s="322">
        <v>0</v>
      </c>
      <c r="CA154" s="322">
        <v>1</v>
      </c>
      <c r="CB154" s="322">
        <v>0</v>
      </c>
      <c r="CC154" s="322">
        <v>0</v>
      </c>
      <c r="CD154" s="322">
        <v>0</v>
      </c>
      <c r="CE154" s="322">
        <v>0</v>
      </c>
      <c r="CF154" s="301">
        <v>0</v>
      </c>
      <c r="CG154" s="322">
        <v>1</v>
      </c>
      <c r="CH154" s="299"/>
      <c r="CI154" s="299"/>
      <c r="CJ154" s="299"/>
      <c r="CK154" s="299"/>
      <c r="CL154" s="299"/>
      <c r="CM154" s="299"/>
      <c r="CN154" s="299"/>
      <c r="CO154" s="299"/>
      <c r="CP154" s="299" t="s">
        <v>511</v>
      </c>
    </row>
    <row r="155" spans="2:94" x14ac:dyDescent="0.15">
      <c r="B155" s="321">
        <v>0.68354166666666671</v>
      </c>
      <c r="C155" s="355">
        <v>2.06</v>
      </c>
      <c r="D155" s="371">
        <v>2.2000000000000002</v>
      </c>
      <c r="E155" s="299"/>
      <c r="F155" s="299"/>
      <c r="G155" s="299"/>
      <c r="H155" s="299"/>
      <c r="I155" s="301">
        <v>3</v>
      </c>
      <c r="J155" s="299"/>
      <c r="K155" s="299"/>
      <c r="L155" s="322">
        <v>0</v>
      </c>
      <c r="M155" s="299"/>
      <c r="N155" s="299"/>
      <c r="O155" s="299"/>
      <c r="P155" s="299"/>
      <c r="Q155" s="299"/>
      <c r="R155" s="299"/>
      <c r="S155" s="299"/>
      <c r="T155" s="299"/>
      <c r="U155" s="299"/>
      <c r="V155" s="299"/>
      <c r="W155" s="299"/>
      <c r="X155" s="299"/>
      <c r="Y155" s="299"/>
      <c r="Z155" s="299"/>
      <c r="AA155" s="299">
        <v>-2.1995528683914509</v>
      </c>
      <c r="AB155" s="299">
        <v>2.3395669291338583</v>
      </c>
      <c r="AC155" s="299">
        <v>-2.2931508627910873</v>
      </c>
      <c r="AD155" s="299">
        <v>3.415767716535433</v>
      </c>
      <c r="AE155" s="299" t="s">
        <v>337</v>
      </c>
      <c r="AF155" s="299">
        <v>-1.6379649019936335</v>
      </c>
      <c r="AG155" s="299">
        <v>4.0708464566929132</v>
      </c>
      <c r="AH155" s="299">
        <v>0.60838696359763533</v>
      </c>
      <c r="AI155" s="299">
        <v>-12.118956692913384</v>
      </c>
      <c r="AJ155" s="299"/>
      <c r="AK155" s="299"/>
      <c r="AL155" s="299">
        <v>0</v>
      </c>
      <c r="AM155" s="299">
        <v>1</v>
      </c>
      <c r="AN155" s="299">
        <v>1</v>
      </c>
      <c r="AO155" s="299">
        <v>0</v>
      </c>
      <c r="AP155" s="299">
        <v>0</v>
      </c>
      <c r="AQ155" s="299">
        <v>0</v>
      </c>
      <c r="AR155" s="299">
        <v>1</v>
      </c>
      <c r="AS155" s="299">
        <v>0</v>
      </c>
      <c r="AT155" s="299">
        <v>0</v>
      </c>
      <c r="AU155" s="299">
        <v>0</v>
      </c>
      <c r="AV155" s="325">
        <v>1</v>
      </c>
      <c r="AW155" s="325">
        <v>0</v>
      </c>
      <c r="AX155" s="299"/>
      <c r="AY155" s="325">
        <v>0</v>
      </c>
      <c r="AZ155" s="325">
        <v>1</v>
      </c>
      <c r="BA155" s="325">
        <v>0</v>
      </c>
      <c r="BB155" s="325">
        <v>0</v>
      </c>
      <c r="BC155" s="325">
        <v>0</v>
      </c>
      <c r="BD155" s="325">
        <v>0</v>
      </c>
      <c r="BE155" s="325">
        <v>0</v>
      </c>
      <c r="BF155" s="325">
        <v>1</v>
      </c>
      <c r="BG155" s="325">
        <v>0</v>
      </c>
      <c r="BH155" s="325">
        <v>1</v>
      </c>
      <c r="BI155" s="325">
        <v>0</v>
      </c>
      <c r="BJ155" s="325">
        <v>0</v>
      </c>
      <c r="BK155" s="325">
        <v>0</v>
      </c>
      <c r="BL155" s="325">
        <v>0</v>
      </c>
      <c r="BM155" s="325">
        <v>0</v>
      </c>
      <c r="BN155" s="325">
        <v>0</v>
      </c>
      <c r="BO155" s="325">
        <v>0</v>
      </c>
      <c r="BP155" s="325">
        <v>1</v>
      </c>
      <c r="BQ155" s="325">
        <v>0</v>
      </c>
      <c r="BR155" s="325">
        <v>0</v>
      </c>
      <c r="BS155" s="303">
        <v>0</v>
      </c>
      <c r="BT155" s="322">
        <v>0</v>
      </c>
      <c r="BU155" s="322">
        <v>1</v>
      </c>
      <c r="BV155" s="322">
        <v>0</v>
      </c>
      <c r="BW155" s="322">
        <v>0</v>
      </c>
      <c r="BX155" s="322">
        <v>0</v>
      </c>
      <c r="BY155" s="301">
        <v>1</v>
      </c>
      <c r="BZ155" s="322">
        <v>0</v>
      </c>
      <c r="CA155" s="322">
        <v>0</v>
      </c>
      <c r="CB155" s="322">
        <v>0</v>
      </c>
      <c r="CC155" s="322">
        <v>0</v>
      </c>
      <c r="CD155" s="322">
        <v>1</v>
      </c>
      <c r="CE155" s="322">
        <v>0</v>
      </c>
      <c r="CF155" s="301">
        <v>0</v>
      </c>
      <c r="CG155" s="322">
        <v>0</v>
      </c>
      <c r="CH155" s="299"/>
      <c r="CI155" s="299"/>
      <c r="CJ155" s="299"/>
      <c r="CK155" s="299"/>
      <c r="CL155" s="299"/>
      <c r="CM155" s="299"/>
      <c r="CN155" s="299"/>
      <c r="CO155" s="299"/>
      <c r="CP155" s="299"/>
    </row>
    <row r="156" spans="2:94" x14ac:dyDescent="0.15">
      <c r="B156" s="338" t="s">
        <v>593</v>
      </c>
      <c r="C156" s="299"/>
      <c r="D156" s="371"/>
      <c r="E156" s="299"/>
      <c r="F156" s="299"/>
      <c r="G156" s="299"/>
      <c r="H156" s="299"/>
      <c r="I156" s="299"/>
      <c r="J156" s="299"/>
      <c r="K156" s="299"/>
      <c r="L156" s="299"/>
      <c r="M156" s="299"/>
      <c r="N156" s="299"/>
      <c r="O156" s="299"/>
      <c r="P156" s="299"/>
      <c r="Q156" s="299"/>
      <c r="R156" s="299"/>
      <c r="S156" s="299"/>
      <c r="T156" s="299"/>
      <c r="U156" s="299"/>
      <c r="V156" s="299"/>
      <c r="W156" s="299"/>
      <c r="X156" s="299"/>
      <c r="Y156" s="299"/>
      <c r="Z156" s="299"/>
      <c r="AA156" s="299">
        <v>2.8547388291889044</v>
      </c>
      <c r="AB156" s="299">
        <v>-12.072165354330709</v>
      </c>
      <c r="AC156" s="299"/>
      <c r="AD156" s="299"/>
      <c r="AE156" s="299"/>
      <c r="AF156" s="299"/>
      <c r="AG156" s="299"/>
      <c r="AH156" s="299"/>
      <c r="AI156" s="299"/>
      <c r="AJ156" s="299"/>
      <c r="AK156" s="299"/>
      <c r="AL156" s="299"/>
      <c r="AM156" s="299"/>
      <c r="AN156" s="299"/>
      <c r="AO156" s="299"/>
      <c r="AP156" s="299"/>
      <c r="AQ156" s="299"/>
      <c r="AR156" s="299"/>
      <c r="AS156" s="299"/>
      <c r="AT156" s="299"/>
      <c r="AU156" s="299"/>
      <c r="AV156" s="299"/>
      <c r="AW156" s="299"/>
      <c r="AX156" s="299"/>
      <c r="AY156" s="299"/>
      <c r="AZ156" s="299"/>
      <c r="BA156" s="299"/>
      <c r="BB156" s="299"/>
      <c r="BC156" s="299"/>
      <c r="BD156" s="299"/>
      <c r="BE156" s="299"/>
      <c r="BF156" s="299"/>
      <c r="BG156" s="299"/>
      <c r="BH156" s="299"/>
      <c r="BI156" s="299"/>
      <c r="BJ156" s="299"/>
      <c r="BK156" s="299"/>
      <c r="BL156" s="299"/>
      <c r="BM156" s="299"/>
      <c r="BN156" s="299"/>
      <c r="BO156" s="299"/>
      <c r="BP156" s="299"/>
      <c r="BQ156" s="299"/>
      <c r="BR156" s="299"/>
      <c r="BS156" s="299"/>
      <c r="BT156" s="299"/>
      <c r="BU156" s="299"/>
      <c r="BV156" s="299"/>
      <c r="BW156" s="299"/>
      <c r="BX156" s="299"/>
      <c r="BY156" s="299"/>
      <c r="BZ156" s="299"/>
      <c r="CA156" s="299"/>
      <c r="CB156" s="299"/>
      <c r="CC156" s="299"/>
      <c r="CD156" s="299"/>
      <c r="CE156" s="299"/>
      <c r="CF156" s="299"/>
      <c r="CG156" s="299"/>
      <c r="CH156" s="299"/>
      <c r="CI156" s="299"/>
      <c r="CJ156" s="299"/>
      <c r="CK156" s="299"/>
      <c r="CL156" s="299"/>
      <c r="CM156" s="299"/>
      <c r="CN156" s="299"/>
      <c r="CO156" s="299"/>
      <c r="CP156" s="299"/>
    </row>
    <row r="157" spans="2:94" x14ac:dyDescent="0.15">
      <c r="B157" s="321">
        <v>0.70160879629629624</v>
      </c>
      <c r="C157" s="299"/>
      <c r="D157" s="371"/>
      <c r="E157" s="299"/>
      <c r="F157" s="299"/>
      <c r="G157" s="299" t="s">
        <v>363</v>
      </c>
      <c r="H157" s="299">
        <v>30</v>
      </c>
      <c r="I157" s="301">
        <v>1</v>
      </c>
      <c r="J157" s="299">
        <v>1</v>
      </c>
      <c r="K157" s="301">
        <v>0</v>
      </c>
      <c r="L157" s="322">
        <v>1</v>
      </c>
      <c r="M157" s="322">
        <v>1</v>
      </c>
      <c r="N157" s="322">
        <v>0</v>
      </c>
      <c r="O157" s="322">
        <v>0</v>
      </c>
      <c r="P157" s="299">
        <v>1</v>
      </c>
      <c r="Q157" s="299">
        <v>0</v>
      </c>
      <c r="R157" s="299">
        <v>0</v>
      </c>
      <c r="S157" s="299">
        <v>1</v>
      </c>
      <c r="T157" s="299">
        <v>0</v>
      </c>
      <c r="U157" s="299">
        <v>0</v>
      </c>
      <c r="V157" s="299">
        <v>0</v>
      </c>
      <c r="W157" s="299">
        <v>0</v>
      </c>
      <c r="X157" s="299">
        <v>0</v>
      </c>
      <c r="Y157" s="299">
        <v>1</v>
      </c>
      <c r="Z157" s="301">
        <v>0</v>
      </c>
      <c r="AA157" s="299"/>
      <c r="AB157" s="299"/>
      <c r="AC157" s="299">
        <v>0.85841076706956598</v>
      </c>
      <c r="AD157" s="299">
        <v>12.040306052269601</v>
      </c>
      <c r="AE157" s="299" t="s">
        <v>442</v>
      </c>
      <c r="AF157" s="299">
        <v>0.85841076706956598</v>
      </c>
      <c r="AG157" s="299">
        <v>12.040306052269601</v>
      </c>
      <c r="AH157" s="299">
        <v>-3.6053252216921772</v>
      </c>
      <c r="AI157" s="299">
        <v>-13.462582530949106</v>
      </c>
      <c r="AJ157" s="299"/>
      <c r="AK157" s="299"/>
      <c r="AL157" s="299">
        <v>0</v>
      </c>
      <c r="AM157" s="299">
        <v>0</v>
      </c>
      <c r="AN157" s="299"/>
      <c r="AO157" s="299"/>
      <c r="AP157" s="299"/>
      <c r="AQ157" s="299"/>
      <c r="AR157" s="299"/>
      <c r="AS157" s="299"/>
      <c r="AT157" s="299"/>
      <c r="AU157" s="299"/>
      <c r="AV157" s="299"/>
      <c r="AW157" s="299"/>
      <c r="AX157" s="299"/>
      <c r="AY157" s="299"/>
      <c r="AZ157" s="299"/>
      <c r="BA157" s="299"/>
      <c r="BB157" s="299"/>
      <c r="BC157" s="299"/>
      <c r="BD157" s="299"/>
      <c r="BE157" s="299"/>
      <c r="BF157" s="299"/>
      <c r="BG157" s="299"/>
      <c r="BH157" s="299"/>
      <c r="BI157" s="299"/>
      <c r="BJ157" s="299"/>
      <c r="BK157" s="299"/>
      <c r="BL157" s="299"/>
      <c r="BM157" s="299"/>
      <c r="BN157" s="299"/>
      <c r="BO157" s="299"/>
      <c r="BP157" s="299"/>
      <c r="BQ157" s="299"/>
      <c r="BR157" s="299"/>
      <c r="BS157" s="299"/>
      <c r="BT157" s="299"/>
      <c r="BU157" s="299"/>
      <c r="BV157" s="299"/>
      <c r="BW157" s="299"/>
      <c r="BX157" s="299"/>
      <c r="BY157" s="299"/>
      <c r="BZ157" s="299"/>
      <c r="CA157" s="299"/>
      <c r="CB157" s="299"/>
      <c r="CC157" s="299"/>
      <c r="CD157" s="299"/>
      <c r="CE157" s="299"/>
      <c r="CF157" s="299"/>
      <c r="CG157" s="299">
        <v>1</v>
      </c>
      <c r="CH157" s="299"/>
      <c r="CI157" s="299"/>
      <c r="CJ157" s="299"/>
      <c r="CK157" s="299"/>
      <c r="CL157" s="299"/>
      <c r="CM157" s="299"/>
      <c r="CN157" s="299"/>
      <c r="CO157" s="299"/>
      <c r="CP157" s="299"/>
    </row>
    <row r="158" spans="2:94" x14ac:dyDescent="0.15">
      <c r="B158" s="321">
        <v>0.70216435185185189</v>
      </c>
      <c r="C158" s="355">
        <v>0.18</v>
      </c>
      <c r="D158" s="371">
        <v>0.59999399999999992</v>
      </c>
      <c r="E158" s="299"/>
      <c r="F158" s="299"/>
      <c r="G158" s="299"/>
      <c r="H158" s="299"/>
      <c r="I158" s="301">
        <v>2</v>
      </c>
      <c r="J158" s="299"/>
      <c r="K158" s="299"/>
      <c r="L158" s="322">
        <v>0</v>
      </c>
      <c r="M158" s="299"/>
      <c r="N158" s="299"/>
      <c r="O158" s="299"/>
      <c r="P158" s="299"/>
      <c r="Q158" s="299"/>
      <c r="R158" s="299"/>
      <c r="S158" s="299"/>
      <c r="T158" s="299"/>
      <c r="U158" s="299"/>
      <c r="V158" s="299"/>
      <c r="W158" s="299"/>
      <c r="X158" s="299"/>
      <c r="Y158" s="299"/>
      <c r="Z158" s="299"/>
      <c r="AA158" s="299">
        <v>-1.2998791615624856</v>
      </c>
      <c r="AB158" s="299">
        <v>-6.253112104539202</v>
      </c>
      <c r="AC158" s="299">
        <v>-3.0167006957016178</v>
      </c>
      <c r="AD158" s="299">
        <v>-13.021186382393397</v>
      </c>
      <c r="AE158" s="299" t="s">
        <v>443</v>
      </c>
      <c r="AF158" s="299">
        <v>-3.2619609148643507</v>
      </c>
      <c r="AG158" s="299">
        <v>-13.315450481430537</v>
      </c>
      <c r="AH158" s="299">
        <v>0.66220259173937945</v>
      </c>
      <c r="AI158" s="299">
        <v>11.255601788170564</v>
      </c>
      <c r="AJ158" s="299"/>
      <c r="AK158" s="299"/>
      <c r="AL158" s="299">
        <v>1</v>
      </c>
      <c r="AM158" s="299">
        <v>0</v>
      </c>
      <c r="AN158" s="299">
        <v>0</v>
      </c>
      <c r="AO158" s="299">
        <v>0</v>
      </c>
      <c r="AP158" s="299">
        <v>1</v>
      </c>
      <c r="AQ158" s="299">
        <v>0</v>
      </c>
      <c r="AR158" s="299">
        <v>1</v>
      </c>
      <c r="AS158" s="299">
        <v>0</v>
      </c>
      <c r="AT158" s="299">
        <v>1</v>
      </c>
      <c r="AU158" s="299">
        <v>0</v>
      </c>
      <c r="AV158" s="325">
        <v>0</v>
      </c>
      <c r="AW158" s="325">
        <v>0</v>
      </c>
      <c r="AX158" s="299"/>
      <c r="AY158" s="325">
        <v>0</v>
      </c>
      <c r="AZ158" s="325">
        <v>0</v>
      </c>
      <c r="BA158" s="325">
        <v>1</v>
      </c>
      <c r="BB158" s="325">
        <v>0</v>
      </c>
      <c r="BC158" s="325">
        <v>0</v>
      </c>
      <c r="BD158" s="325">
        <v>1</v>
      </c>
      <c r="BE158" s="325">
        <v>0</v>
      </c>
      <c r="BF158" s="325">
        <v>0</v>
      </c>
      <c r="BG158" s="325">
        <v>1</v>
      </c>
      <c r="BH158" s="325">
        <v>0</v>
      </c>
      <c r="BI158" s="325">
        <v>0</v>
      </c>
      <c r="BJ158" s="325">
        <v>0</v>
      </c>
      <c r="BK158" s="325">
        <v>0</v>
      </c>
      <c r="BL158" s="325">
        <v>0</v>
      </c>
      <c r="BM158" s="325">
        <v>0</v>
      </c>
      <c r="BN158" s="325">
        <v>1</v>
      </c>
      <c r="BO158" s="325">
        <v>0</v>
      </c>
      <c r="BP158" s="325">
        <v>0</v>
      </c>
      <c r="BQ158" s="325">
        <v>1</v>
      </c>
      <c r="BR158" s="325">
        <v>0</v>
      </c>
      <c r="BS158" s="303">
        <v>0</v>
      </c>
      <c r="BT158" s="322">
        <v>0</v>
      </c>
      <c r="BU158" s="322">
        <v>0</v>
      </c>
      <c r="BV158" s="322">
        <v>0</v>
      </c>
      <c r="BW158" s="322">
        <v>1</v>
      </c>
      <c r="BX158" s="322">
        <v>1</v>
      </c>
      <c r="BY158" s="301">
        <v>0</v>
      </c>
      <c r="BZ158" s="322">
        <v>0</v>
      </c>
      <c r="CA158" s="322">
        <v>0</v>
      </c>
      <c r="CB158" s="322">
        <v>1</v>
      </c>
      <c r="CC158" s="322">
        <v>0</v>
      </c>
      <c r="CD158" s="322">
        <v>0</v>
      </c>
      <c r="CE158" s="322">
        <v>0</v>
      </c>
      <c r="CF158" s="301">
        <v>0</v>
      </c>
      <c r="CG158" s="322">
        <v>0</v>
      </c>
      <c r="CH158" s="299"/>
      <c r="CI158" s="299"/>
      <c r="CJ158" s="299"/>
      <c r="CK158" s="299"/>
      <c r="CL158" s="299"/>
      <c r="CM158" s="299"/>
      <c r="CN158" s="299"/>
      <c r="CO158" s="299"/>
      <c r="CP158" s="299"/>
    </row>
    <row r="159" spans="2:94" x14ac:dyDescent="0.15">
      <c r="B159" s="338" t="s">
        <v>593</v>
      </c>
      <c r="C159" s="299"/>
      <c r="D159" s="371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299"/>
      <c r="T159" s="299"/>
      <c r="U159" s="299"/>
      <c r="V159" s="299"/>
      <c r="W159" s="299"/>
      <c r="X159" s="299"/>
      <c r="Y159" s="299"/>
      <c r="Z159" s="299"/>
      <c r="AA159" s="299">
        <v>-0.85841076706956598</v>
      </c>
      <c r="AB159" s="299">
        <v>-2.4522008253094911E-2</v>
      </c>
      <c r="AC159" s="299"/>
      <c r="AD159" s="299"/>
      <c r="AE159" s="299"/>
      <c r="AF159" s="299"/>
      <c r="AG159" s="299"/>
      <c r="AH159" s="299"/>
      <c r="AI159" s="299"/>
      <c r="AJ159" s="299"/>
      <c r="AK159" s="29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29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299"/>
      <c r="BV159" s="299"/>
      <c r="BW159" s="299"/>
      <c r="BX159" s="299"/>
      <c r="BY159" s="299"/>
      <c r="BZ159" s="299"/>
      <c r="CA159" s="299"/>
      <c r="CB159" s="299"/>
      <c r="CC159" s="299"/>
      <c r="CD159" s="299"/>
      <c r="CE159" s="299"/>
      <c r="CF159" s="299"/>
      <c r="CG159" s="299"/>
      <c r="CH159" s="299"/>
      <c r="CI159" s="299"/>
      <c r="CJ159" s="299"/>
      <c r="CK159" s="299"/>
      <c r="CL159" s="299"/>
      <c r="CM159" s="299"/>
      <c r="CN159" s="299"/>
      <c r="CO159" s="299"/>
      <c r="CP159" s="299" t="s">
        <v>549</v>
      </c>
    </row>
    <row r="160" spans="2:94" x14ac:dyDescent="0.15">
      <c r="B160" s="321">
        <v>0.72168981481481476</v>
      </c>
      <c r="C160" s="299"/>
      <c r="D160" s="371"/>
      <c r="E160" s="299"/>
      <c r="F160" s="299"/>
      <c r="G160" s="299" t="s">
        <v>364</v>
      </c>
      <c r="H160" s="299">
        <v>31</v>
      </c>
      <c r="I160" s="301">
        <v>1</v>
      </c>
      <c r="J160" s="299">
        <v>1</v>
      </c>
      <c r="K160" s="301">
        <v>0</v>
      </c>
      <c r="L160" s="322">
        <v>1</v>
      </c>
      <c r="M160" s="322">
        <v>1</v>
      </c>
      <c r="N160" s="322">
        <v>0</v>
      </c>
      <c r="O160" s="299"/>
      <c r="P160" s="299">
        <v>1</v>
      </c>
      <c r="Q160" s="299">
        <v>0</v>
      </c>
      <c r="R160" s="299">
        <v>0</v>
      </c>
      <c r="S160" s="299">
        <v>1</v>
      </c>
      <c r="T160" s="299">
        <v>0</v>
      </c>
      <c r="U160" s="299">
        <v>0</v>
      </c>
      <c r="V160" s="299">
        <v>0</v>
      </c>
      <c r="W160" s="299">
        <v>0</v>
      </c>
      <c r="X160" s="299">
        <v>0</v>
      </c>
      <c r="Y160" s="299">
        <v>0</v>
      </c>
      <c r="Z160" s="301">
        <v>1</v>
      </c>
      <c r="AA160" s="299"/>
      <c r="AB160" s="299"/>
      <c r="AC160" s="299">
        <v>-1.1527230300648457</v>
      </c>
      <c r="AD160" s="299">
        <v>11.942218019257222</v>
      </c>
      <c r="AE160" s="299" t="s">
        <v>442</v>
      </c>
      <c r="AF160" s="299">
        <v>-1.1527230300648457</v>
      </c>
      <c r="AG160" s="299">
        <v>11.942218019257222</v>
      </c>
      <c r="AH160" s="299">
        <v>3.7524813531898169</v>
      </c>
      <c r="AI160" s="299">
        <v>-13.217362448418157</v>
      </c>
      <c r="AJ160" s="299"/>
      <c r="AK160" s="299"/>
      <c r="AL160" s="299">
        <v>0</v>
      </c>
      <c r="AM160" s="299">
        <v>0</v>
      </c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29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299"/>
      <c r="BV160" s="299"/>
      <c r="BW160" s="299"/>
      <c r="BX160" s="299"/>
      <c r="BY160" s="299"/>
      <c r="BZ160" s="299"/>
      <c r="CA160" s="299"/>
      <c r="CB160" s="299"/>
      <c r="CC160" s="299"/>
      <c r="CD160" s="299"/>
      <c r="CE160" s="299"/>
      <c r="CF160" s="299"/>
      <c r="CG160" s="299">
        <v>1</v>
      </c>
      <c r="CH160" s="299"/>
      <c r="CI160" s="299"/>
      <c r="CJ160" s="299"/>
      <c r="CK160" s="299"/>
      <c r="CL160" s="299"/>
      <c r="CM160" s="299"/>
      <c r="CN160" s="299"/>
      <c r="CO160" s="299"/>
      <c r="CP160" s="299"/>
    </row>
    <row r="161" spans="2:85" x14ac:dyDescent="0.15">
      <c r="B161" s="321">
        <v>0.7153356481481481</v>
      </c>
      <c r="C161" s="355">
        <v>0.21</v>
      </c>
      <c r="D161" s="371">
        <v>0.69999299999999998</v>
      </c>
      <c r="E161" s="299"/>
      <c r="F161" s="299"/>
      <c r="G161" s="299"/>
      <c r="H161" s="299"/>
      <c r="I161" s="301">
        <v>2</v>
      </c>
      <c r="J161" s="299"/>
      <c r="K161" s="299"/>
      <c r="L161" s="322">
        <v>0</v>
      </c>
      <c r="M161" s="299"/>
      <c r="N161" s="299"/>
      <c r="O161" s="299"/>
      <c r="P161" s="299"/>
      <c r="Q161" s="299"/>
      <c r="R161" s="299"/>
      <c r="S161" s="299"/>
      <c r="T161" s="299"/>
      <c r="U161" s="299"/>
      <c r="V161" s="299"/>
      <c r="W161" s="299"/>
      <c r="X161" s="299"/>
      <c r="Y161" s="299"/>
      <c r="Z161" s="299"/>
      <c r="AA161" s="299">
        <v>3.3600650025294438</v>
      </c>
      <c r="AB161" s="299">
        <v>-6.1059800550206331</v>
      </c>
      <c r="AC161" s="299">
        <v>4.7335222298407498</v>
      </c>
      <c r="AD161" s="299">
        <v>-12.28552613480055</v>
      </c>
      <c r="AE161" s="299" t="s">
        <v>443</v>
      </c>
      <c r="AF161" s="299">
        <v>3.7524813531898169</v>
      </c>
      <c r="AG161" s="299">
        <v>-12.383614167812929</v>
      </c>
      <c r="AH161" s="299">
        <v>-0.85841076706956598</v>
      </c>
      <c r="AI161" s="299">
        <v>11.353689821182943</v>
      </c>
      <c r="AJ161" s="299"/>
      <c r="AK161" s="299"/>
      <c r="AL161" s="299">
        <v>1</v>
      </c>
      <c r="AM161" s="299">
        <v>0</v>
      </c>
      <c r="AN161" s="299">
        <v>1</v>
      </c>
      <c r="AO161" s="299">
        <v>0</v>
      </c>
      <c r="AP161" s="299">
        <v>0</v>
      </c>
      <c r="AQ161" s="299">
        <v>0</v>
      </c>
      <c r="AR161" s="299">
        <v>1</v>
      </c>
      <c r="AS161" s="299">
        <v>0</v>
      </c>
      <c r="AT161" s="299">
        <v>1</v>
      </c>
      <c r="AU161" s="299">
        <v>0</v>
      </c>
      <c r="AV161" s="325">
        <v>0</v>
      </c>
      <c r="AW161" s="325">
        <v>0</v>
      </c>
      <c r="AX161" s="299"/>
      <c r="AY161" s="325">
        <v>0</v>
      </c>
      <c r="AZ161" s="325">
        <v>0</v>
      </c>
      <c r="BA161" s="325">
        <v>1</v>
      </c>
      <c r="BB161" s="325">
        <v>0</v>
      </c>
      <c r="BC161" s="325">
        <v>0</v>
      </c>
      <c r="BD161" s="325">
        <v>0</v>
      </c>
      <c r="BE161" s="325">
        <v>0</v>
      </c>
      <c r="BF161" s="325">
        <v>1</v>
      </c>
      <c r="BG161" s="325">
        <v>1</v>
      </c>
      <c r="BH161" s="325">
        <v>0</v>
      </c>
      <c r="BI161" s="325">
        <v>0</v>
      </c>
      <c r="BJ161" s="325">
        <v>0</v>
      </c>
      <c r="BK161" s="325">
        <v>0</v>
      </c>
      <c r="BL161" s="325">
        <v>0</v>
      </c>
      <c r="BM161" s="325">
        <v>0</v>
      </c>
      <c r="BN161" s="325">
        <v>0</v>
      </c>
      <c r="BO161" s="325">
        <v>0</v>
      </c>
      <c r="BP161" s="325">
        <v>1</v>
      </c>
      <c r="BQ161" s="325">
        <v>0</v>
      </c>
      <c r="BR161" s="325">
        <v>0</v>
      </c>
      <c r="BS161" s="303">
        <v>1</v>
      </c>
      <c r="BT161" s="322">
        <v>0</v>
      </c>
      <c r="BU161" s="322">
        <v>0</v>
      </c>
      <c r="BV161" s="322">
        <v>0</v>
      </c>
      <c r="BW161" s="322">
        <v>0</v>
      </c>
      <c r="BX161" s="322">
        <v>1</v>
      </c>
      <c r="BY161" s="301">
        <v>0</v>
      </c>
      <c r="BZ161" s="322">
        <v>0</v>
      </c>
      <c r="CA161" s="322">
        <v>0</v>
      </c>
      <c r="CB161" s="322">
        <v>0</v>
      </c>
      <c r="CC161" s="322">
        <v>0</v>
      </c>
      <c r="CD161" s="322">
        <v>0</v>
      </c>
      <c r="CE161" s="322">
        <v>0</v>
      </c>
      <c r="CF161" s="301">
        <v>1</v>
      </c>
      <c r="CG161" s="322">
        <v>0</v>
      </c>
    </row>
    <row r="162" spans="2:85" x14ac:dyDescent="0.15">
      <c r="B162" s="338" t="s">
        <v>593</v>
      </c>
      <c r="C162" s="299"/>
      <c r="D162" s="371"/>
      <c r="E162" s="299"/>
      <c r="F162" s="299"/>
      <c r="G162" s="299"/>
      <c r="H162" s="299"/>
      <c r="I162" s="299"/>
      <c r="J162" s="299"/>
      <c r="K162" s="299"/>
      <c r="L162" s="299"/>
      <c r="M162" s="299"/>
      <c r="N162" s="299"/>
      <c r="O162" s="299"/>
      <c r="P162" s="299"/>
      <c r="Q162" s="299"/>
      <c r="R162" s="299"/>
      <c r="S162" s="299"/>
      <c r="T162" s="299"/>
      <c r="U162" s="299"/>
      <c r="V162" s="299"/>
      <c r="W162" s="299"/>
      <c r="X162" s="299"/>
      <c r="Y162" s="299"/>
      <c r="Z162" s="299"/>
      <c r="AA162" s="299">
        <v>0.89989198488805155</v>
      </c>
      <c r="AB162" s="299">
        <v>0</v>
      </c>
      <c r="AC162" s="299"/>
      <c r="AD162" s="299"/>
      <c r="AE162" s="299"/>
      <c r="AF162" s="299"/>
      <c r="AG162" s="299"/>
      <c r="AH162" s="299"/>
      <c r="AI162" s="299"/>
      <c r="AJ162" s="299"/>
      <c r="AK162" s="299"/>
      <c r="AL162" s="299"/>
      <c r="AM162" s="299"/>
      <c r="AN162" s="299"/>
      <c r="AO162" s="299"/>
      <c r="AP162" s="299"/>
      <c r="AQ162" s="299"/>
      <c r="AR162" s="299"/>
      <c r="AS162" s="299"/>
      <c r="AT162" s="299"/>
      <c r="AU162" s="299"/>
      <c r="AV162" s="299"/>
      <c r="AW162" s="299"/>
      <c r="AX162" s="299"/>
      <c r="AY162" s="299"/>
      <c r="AZ162" s="299"/>
      <c r="BA162" s="299"/>
      <c r="BB162" s="299"/>
      <c r="BC162" s="299"/>
      <c r="BD162" s="299"/>
      <c r="BE162" s="299"/>
      <c r="BF162" s="299"/>
      <c r="BG162" s="299"/>
      <c r="BH162" s="299"/>
      <c r="BI162" s="299"/>
      <c r="BJ162" s="299"/>
      <c r="BK162" s="299"/>
      <c r="BL162" s="299"/>
      <c r="BM162" s="299"/>
      <c r="BN162" s="299"/>
      <c r="BO162" s="299"/>
      <c r="BP162" s="299"/>
      <c r="BQ162" s="299"/>
      <c r="BR162" s="299"/>
      <c r="BS162" s="299"/>
      <c r="BT162" s="299"/>
      <c r="BU162" s="299"/>
      <c r="BV162" s="299"/>
      <c r="BW162" s="299"/>
      <c r="BX162" s="299"/>
      <c r="BY162" s="299"/>
      <c r="BZ162" s="299"/>
      <c r="CA162" s="299"/>
      <c r="CB162" s="299"/>
      <c r="CC162" s="299"/>
      <c r="CD162" s="299"/>
      <c r="CE162" s="299"/>
      <c r="CF162" s="299"/>
      <c r="CG162" s="299"/>
    </row>
    <row r="163" spans="2:85" x14ac:dyDescent="0.15">
      <c r="B163" s="321">
        <v>0.73349537037037038</v>
      </c>
      <c r="C163" s="299"/>
      <c r="D163" s="371"/>
      <c r="E163" s="299"/>
      <c r="F163" s="300" t="s">
        <v>365</v>
      </c>
      <c r="G163" s="299" t="s">
        <v>335</v>
      </c>
      <c r="H163" s="299">
        <v>32</v>
      </c>
      <c r="I163" s="301">
        <v>1</v>
      </c>
      <c r="J163" s="299">
        <v>0</v>
      </c>
      <c r="K163" s="301">
        <v>1</v>
      </c>
      <c r="L163" s="322">
        <v>1</v>
      </c>
      <c r="M163" s="322">
        <v>1</v>
      </c>
      <c r="N163" s="322">
        <v>0</v>
      </c>
      <c r="O163" s="299"/>
      <c r="P163" s="299">
        <v>1</v>
      </c>
      <c r="Q163" s="299">
        <v>0</v>
      </c>
      <c r="R163" s="299">
        <v>0</v>
      </c>
      <c r="S163" s="299">
        <v>1</v>
      </c>
      <c r="T163" s="299">
        <v>0</v>
      </c>
      <c r="U163" s="299">
        <v>0</v>
      </c>
      <c r="V163" s="299">
        <v>0</v>
      </c>
      <c r="W163" s="299">
        <v>0</v>
      </c>
      <c r="X163" s="299">
        <v>0</v>
      </c>
      <c r="Y163" s="299">
        <v>0</v>
      </c>
      <c r="Z163" s="301">
        <v>1</v>
      </c>
      <c r="AA163" s="299"/>
      <c r="AB163" s="299"/>
      <c r="AC163" s="299">
        <v>-0.9836028672032191</v>
      </c>
      <c r="AD163" s="299">
        <v>-11.968697183098591</v>
      </c>
      <c r="AE163" s="299" t="s">
        <v>442</v>
      </c>
      <c r="AF163" s="299">
        <v>-0.9836028672032191</v>
      </c>
      <c r="AG163" s="299">
        <v>-11.968697183098591</v>
      </c>
      <c r="AH163" s="299">
        <v>4.3320381598099225</v>
      </c>
      <c r="AI163" s="299">
        <v>13.433397887323943</v>
      </c>
      <c r="AJ163" s="299"/>
      <c r="AK163" s="299"/>
      <c r="AL163" s="299">
        <v>0</v>
      </c>
      <c r="AM163" s="299">
        <v>0</v>
      </c>
      <c r="AN163" s="299"/>
      <c r="AO163" s="299"/>
      <c r="AP163" s="299"/>
      <c r="AQ163" s="299"/>
      <c r="AR163" s="299"/>
      <c r="AS163" s="299"/>
      <c r="AT163" s="299"/>
      <c r="AU163" s="299"/>
      <c r="AV163" s="299"/>
      <c r="AW163" s="299"/>
      <c r="AX163" s="299"/>
      <c r="AY163" s="299"/>
      <c r="AZ163" s="299"/>
      <c r="BA163" s="299"/>
      <c r="BB163" s="299"/>
      <c r="BC163" s="299"/>
      <c r="BD163" s="299"/>
      <c r="BE163" s="299"/>
      <c r="BF163" s="299"/>
      <c r="BG163" s="299"/>
      <c r="BH163" s="299"/>
      <c r="BI163" s="299"/>
      <c r="BJ163" s="299"/>
      <c r="BK163" s="299"/>
      <c r="BL163" s="299"/>
      <c r="BM163" s="299"/>
      <c r="BN163" s="299"/>
      <c r="BO163" s="299"/>
      <c r="BP163" s="299"/>
      <c r="BQ163" s="299"/>
      <c r="BR163" s="299"/>
      <c r="BS163" s="299"/>
      <c r="BT163" s="299"/>
      <c r="BU163" s="299"/>
      <c r="BV163" s="299"/>
      <c r="BW163" s="299"/>
      <c r="BX163" s="299"/>
      <c r="BY163" s="299"/>
      <c r="BZ163" s="299"/>
      <c r="CA163" s="299"/>
      <c r="CB163" s="299"/>
      <c r="CC163" s="299"/>
      <c r="CD163" s="299"/>
      <c r="CE163" s="299"/>
      <c r="CF163" s="299"/>
      <c r="CG163" s="299"/>
    </row>
    <row r="164" spans="2:85" x14ac:dyDescent="0.15">
      <c r="B164" s="321">
        <v>0.73484953703703704</v>
      </c>
      <c r="C164" s="355">
        <v>1.27</v>
      </c>
      <c r="D164" s="371">
        <v>1.89999991</v>
      </c>
      <c r="E164" s="299"/>
      <c r="F164" s="299"/>
      <c r="G164" s="299"/>
      <c r="H164" s="299"/>
      <c r="I164" s="301">
        <v>2</v>
      </c>
      <c r="J164" s="299"/>
      <c r="K164" s="299"/>
      <c r="L164" s="322">
        <v>0</v>
      </c>
      <c r="M164" s="299"/>
      <c r="N164" s="299"/>
      <c r="O164" s="299"/>
      <c r="P164" s="299"/>
      <c r="Q164" s="299"/>
      <c r="R164" s="299"/>
      <c r="S164" s="299"/>
      <c r="T164" s="299"/>
      <c r="U164" s="299"/>
      <c r="V164" s="299"/>
      <c r="W164" s="299"/>
      <c r="X164" s="299"/>
      <c r="Y164" s="299"/>
      <c r="Z164" s="299"/>
      <c r="AA164" s="299">
        <v>3.3693630131854952</v>
      </c>
      <c r="AB164" s="299">
        <v>5.0636795774647885</v>
      </c>
      <c r="AC164" s="299">
        <v>6.0899666884284418</v>
      </c>
      <c r="AD164" s="299">
        <v>12.17794014084507</v>
      </c>
      <c r="AE164" s="299" t="s">
        <v>443</v>
      </c>
      <c r="AF164" s="299">
        <v>5.0017252183312637</v>
      </c>
      <c r="AG164" s="299">
        <v>12.387183098591549</v>
      </c>
      <c r="AH164" s="299">
        <v>-0.69061477910013258</v>
      </c>
      <c r="AI164" s="299">
        <v>-11.717605633802817</v>
      </c>
      <c r="AJ164" s="299"/>
      <c r="AK164" s="299"/>
      <c r="AL164" s="299">
        <v>1</v>
      </c>
      <c r="AM164" s="299">
        <v>0</v>
      </c>
      <c r="AN164" s="299">
        <v>1</v>
      </c>
      <c r="AO164" s="299">
        <v>0</v>
      </c>
      <c r="AP164" s="299">
        <v>0</v>
      </c>
      <c r="AQ164" s="299">
        <v>1</v>
      </c>
      <c r="AR164" s="299">
        <v>0</v>
      </c>
      <c r="AS164" s="299">
        <v>0</v>
      </c>
      <c r="AT164" s="299">
        <v>1</v>
      </c>
      <c r="AU164" s="299">
        <v>0</v>
      </c>
      <c r="AV164" s="325">
        <v>0</v>
      </c>
      <c r="AW164" s="325">
        <v>0</v>
      </c>
      <c r="AX164" s="299"/>
      <c r="AY164" s="325">
        <v>0</v>
      </c>
      <c r="AZ164" s="325">
        <v>0</v>
      </c>
      <c r="BA164" s="325">
        <v>1</v>
      </c>
      <c r="BB164" s="325">
        <v>0</v>
      </c>
      <c r="BC164" s="325">
        <v>0</v>
      </c>
      <c r="BD164" s="325">
        <v>0</v>
      </c>
      <c r="BE164" s="325">
        <v>1</v>
      </c>
      <c r="BF164" s="325">
        <v>0</v>
      </c>
      <c r="BG164" s="325">
        <v>1</v>
      </c>
      <c r="BH164" s="325">
        <v>0</v>
      </c>
      <c r="BI164" s="325">
        <v>0</v>
      </c>
      <c r="BJ164" s="325">
        <v>0</v>
      </c>
      <c r="BK164" s="325">
        <v>0</v>
      </c>
      <c r="BL164" s="325">
        <v>0</v>
      </c>
      <c r="BM164" s="325">
        <v>0</v>
      </c>
      <c r="BN164" s="325">
        <v>0</v>
      </c>
      <c r="BO164" s="325">
        <v>1</v>
      </c>
      <c r="BP164" s="325">
        <v>0</v>
      </c>
      <c r="BQ164" s="325">
        <v>0</v>
      </c>
      <c r="BR164" s="325">
        <v>0</v>
      </c>
      <c r="BS164" s="303">
        <v>1</v>
      </c>
      <c r="BT164" s="322">
        <v>0</v>
      </c>
      <c r="BU164" s="322">
        <v>0</v>
      </c>
      <c r="BV164" s="322">
        <v>0</v>
      </c>
      <c r="BW164" s="322">
        <v>0</v>
      </c>
      <c r="BX164" s="322">
        <v>0</v>
      </c>
      <c r="BY164" s="301">
        <v>1</v>
      </c>
      <c r="BZ164" s="322">
        <v>1</v>
      </c>
      <c r="CA164" s="322">
        <v>0</v>
      </c>
      <c r="CB164" s="322">
        <v>0</v>
      </c>
      <c r="CC164" s="322">
        <v>0</v>
      </c>
      <c r="CD164" s="322">
        <v>0</v>
      </c>
      <c r="CE164" s="322">
        <v>0</v>
      </c>
      <c r="CF164" s="301">
        <v>0</v>
      </c>
      <c r="CG164" s="322">
        <v>0</v>
      </c>
    </row>
    <row r="165" spans="2:85" x14ac:dyDescent="0.15">
      <c r="B165" s="321">
        <v>0.73550925925925925</v>
      </c>
      <c r="C165" s="355">
        <v>0.27</v>
      </c>
      <c r="D165" s="371">
        <v>0.89999099999999999</v>
      </c>
      <c r="E165" s="299"/>
      <c r="F165" s="299"/>
      <c r="G165" s="299"/>
      <c r="H165" s="299"/>
      <c r="I165" s="301">
        <v>3</v>
      </c>
      <c r="J165" s="299"/>
      <c r="K165" s="299"/>
      <c r="L165" s="322">
        <v>0</v>
      </c>
      <c r="M165" s="299"/>
      <c r="N165" s="299"/>
      <c r="O165" s="299"/>
      <c r="P165" s="299"/>
      <c r="Q165" s="299"/>
      <c r="R165" s="299"/>
      <c r="S165" s="299"/>
      <c r="T165" s="299"/>
      <c r="U165" s="299"/>
      <c r="V165" s="299"/>
      <c r="W165" s="299"/>
      <c r="X165" s="299"/>
      <c r="Y165" s="299"/>
      <c r="Z165" s="299"/>
      <c r="AA165" s="299">
        <v>-2.0299888961428141</v>
      </c>
      <c r="AB165" s="299">
        <v>-8.7882042253521124</v>
      </c>
      <c r="AC165" s="299">
        <v>-4.1646163951795874</v>
      </c>
      <c r="AD165" s="299">
        <v>-11.926848591549295</v>
      </c>
      <c r="AE165" s="299" t="s">
        <v>443</v>
      </c>
      <c r="AF165" s="299">
        <v>-3.1600858073975764</v>
      </c>
      <c r="AG165" s="299">
        <v>-11.968697183098591</v>
      </c>
      <c r="AH165" s="299">
        <v>3.411218454343079</v>
      </c>
      <c r="AI165" s="299">
        <v>11.843151408450703</v>
      </c>
      <c r="AJ165" s="299"/>
      <c r="AK165" s="299"/>
      <c r="AL165" s="299">
        <v>0</v>
      </c>
      <c r="AM165" s="299">
        <v>1</v>
      </c>
      <c r="AN165" s="299">
        <v>0</v>
      </c>
      <c r="AO165" s="299">
        <v>1</v>
      </c>
      <c r="AP165" s="299">
        <v>0</v>
      </c>
      <c r="AQ165" s="299">
        <v>1</v>
      </c>
      <c r="AR165" s="299">
        <v>0</v>
      </c>
      <c r="AS165" s="299">
        <v>0</v>
      </c>
      <c r="AT165" s="299">
        <v>1</v>
      </c>
      <c r="AU165" s="299">
        <v>0</v>
      </c>
      <c r="AV165" s="325">
        <v>0</v>
      </c>
      <c r="AW165" s="325">
        <v>0</v>
      </c>
      <c r="AX165" s="299"/>
      <c r="AY165" s="325">
        <v>0</v>
      </c>
      <c r="AZ165" s="325">
        <v>0</v>
      </c>
      <c r="BA165" s="325">
        <v>1</v>
      </c>
      <c r="BB165" s="325">
        <v>0</v>
      </c>
      <c r="BC165" s="325">
        <v>0</v>
      </c>
      <c r="BD165" s="325">
        <v>0</v>
      </c>
      <c r="BE165" s="325">
        <v>1</v>
      </c>
      <c r="BF165" s="325">
        <v>0</v>
      </c>
      <c r="BG165" s="325">
        <v>1</v>
      </c>
      <c r="BH165" s="325">
        <v>0</v>
      </c>
      <c r="BI165" s="325">
        <v>0</v>
      </c>
      <c r="BJ165" s="325">
        <v>0</v>
      </c>
      <c r="BK165" s="325">
        <v>0</v>
      </c>
      <c r="BL165" s="325">
        <v>0</v>
      </c>
      <c r="BM165" s="325">
        <v>0</v>
      </c>
      <c r="BN165" s="325">
        <v>0</v>
      </c>
      <c r="BO165" s="325">
        <v>1</v>
      </c>
      <c r="BP165" s="325">
        <v>0</v>
      </c>
      <c r="BQ165" s="325">
        <v>0</v>
      </c>
      <c r="BR165" s="325">
        <v>0</v>
      </c>
      <c r="BS165" s="303">
        <v>1</v>
      </c>
      <c r="BT165" s="322">
        <v>0</v>
      </c>
      <c r="BU165" s="322">
        <v>0</v>
      </c>
      <c r="BV165" s="322">
        <v>0</v>
      </c>
      <c r="BW165" s="322">
        <v>0</v>
      </c>
      <c r="BX165" s="322">
        <v>0</v>
      </c>
      <c r="BY165" s="301">
        <v>1</v>
      </c>
      <c r="BZ165" s="322">
        <v>0</v>
      </c>
      <c r="CA165" s="322">
        <v>0</v>
      </c>
      <c r="CB165" s="322">
        <v>0</v>
      </c>
      <c r="CC165" s="322">
        <v>1</v>
      </c>
      <c r="CD165" s="322">
        <v>0</v>
      </c>
      <c r="CE165" s="322">
        <v>0</v>
      </c>
      <c r="CF165" s="301">
        <v>0</v>
      </c>
      <c r="CG165" s="322">
        <v>1</v>
      </c>
    </row>
    <row r="166" spans="2:85" x14ac:dyDescent="0.15">
      <c r="B166" s="338" t="s">
        <v>593</v>
      </c>
      <c r="C166" s="299"/>
      <c r="D166" s="371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299"/>
      <c r="T166" s="299"/>
      <c r="U166" s="299"/>
      <c r="V166" s="299"/>
      <c r="W166" s="299"/>
      <c r="X166" s="299"/>
      <c r="Y166" s="299"/>
      <c r="Z166" s="299"/>
      <c r="AA166" s="299">
        <v>-5.2110024241191821</v>
      </c>
      <c r="AB166" s="299">
        <v>6.863169014084507</v>
      </c>
      <c r="AC166" s="299"/>
      <c r="AD166" s="299"/>
      <c r="AE166" s="299"/>
      <c r="AF166" s="299"/>
      <c r="AG166" s="299"/>
      <c r="AH166" s="299"/>
      <c r="AI166" s="299"/>
      <c r="AJ166" s="299"/>
      <c r="AK166" s="29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299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299"/>
      <c r="BV166" s="299"/>
      <c r="BW166" s="299"/>
      <c r="BX166" s="299"/>
      <c r="BY166" s="299"/>
      <c r="BZ166" s="299"/>
      <c r="CA166" s="299"/>
      <c r="CB166" s="299"/>
      <c r="CC166" s="299"/>
      <c r="CD166" s="299"/>
      <c r="CE166" s="299"/>
      <c r="CF166" s="299"/>
      <c r="CG166" s="299"/>
    </row>
    <row r="167" spans="2:85" x14ac:dyDescent="0.15">
      <c r="B167" s="321">
        <v>0.74793981481481486</v>
      </c>
      <c r="C167" s="299"/>
      <c r="D167" s="371"/>
      <c r="E167" s="299"/>
      <c r="F167" s="299"/>
      <c r="G167" s="299" t="s">
        <v>352</v>
      </c>
      <c r="H167" s="299">
        <v>33</v>
      </c>
      <c r="I167" s="301">
        <v>1</v>
      </c>
      <c r="J167" s="299">
        <v>0</v>
      </c>
      <c r="K167" s="301">
        <v>1</v>
      </c>
      <c r="L167" s="322">
        <v>1</v>
      </c>
      <c r="M167" s="322">
        <v>1</v>
      </c>
      <c r="N167" s="322">
        <v>0</v>
      </c>
      <c r="O167" s="299"/>
      <c r="P167" s="299">
        <v>1</v>
      </c>
      <c r="Q167" s="299">
        <v>0</v>
      </c>
      <c r="R167" s="299">
        <v>0</v>
      </c>
      <c r="S167" s="299">
        <v>1</v>
      </c>
      <c r="T167" s="299">
        <v>0</v>
      </c>
      <c r="U167" s="299">
        <v>0</v>
      </c>
      <c r="V167" s="299">
        <v>0</v>
      </c>
      <c r="W167" s="299">
        <v>0</v>
      </c>
      <c r="X167" s="299">
        <v>0</v>
      </c>
      <c r="Y167" s="299">
        <v>0</v>
      </c>
      <c r="Z167" s="301">
        <v>1</v>
      </c>
      <c r="AA167" s="299"/>
      <c r="AB167" s="299"/>
      <c r="AC167" s="299">
        <v>1.0254583083608029</v>
      </c>
      <c r="AD167" s="299">
        <v>-11.885</v>
      </c>
      <c r="AE167" s="299" t="s">
        <v>442</v>
      </c>
      <c r="AF167" s="299">
        <v>1.0254583083608029</v>
      </c>
      <c r="AG167" s="299">
        <v>-11.885</v>
      </c>
      <c r="AH167" s="299">
        <v>-4.122760954022004</v>
      </c>
      <c r="AI167" s="299">
        <v>13.600792253521126</v>
      </c>
      <c r="AJ167" s="299"/>
      <c r="AK167" s="299"/>
      <c r="AL167" s="299">
        <v>0</v>
      </c>
      <c r="AM167" s="299">
        <v>0</v>
      </c>
      <c r="AN167" s="299"/>
      <c r="AO167" s="299"/>
      <c r="AP167" s="299"/>
      <c r="AQ167" s="299"/>
      <c r="AR167" s="299"/>
      <c r="AS167" s="299"/>
      <c r="AT167" s="299"/>
      <c r="AU167" s="299"/>
      <c r="AV167" s="299"/>
      <c r="AW167" s="299"/>
      <c r="AX167" s="299"/>
      <c r="AY167" s="299"/>
      <c r="AZ167" s="299"/>
      <c r="BA167" s="299"/>
      <c r="BB167" s="299"/>
      <c r="BC167" s="299"/>
      <c r="BD167" s="299"/>
      <c r="BE167" s="299"/>
      <c r="BF167" s="299"/>
      <c r="BG167" s="299"/>
      <c r="BH167" s="299"/>
      <c r="BI167" s="299"/>
      <c r="BJ167" s="299"/>
      <c r="BK167" s="299"/>
      <c r="BL167" s="299"/>
      <c r="BM167" s="299"/>
      <c r="BN167" s="299"/>
      <c r="BO167" s="299"/>
      <c r="BP167" s="299"/>
      <c r="BQ167" s="299"/>
      <c r="BR167" s="299"/>
      <c r="BS167" s="299"/>
      <c r="BT167" s="299"/>
      <c r="BU167" s="299"/>
      <c r="BV167" s="299"/>
      <c r="BW167" s="299"/>
      <c r="BX167" s="299"/>
      <c r="BY167" s="299"/>
      <c r="BZ167" s="299"/>
      <c r="CA167" s="299"/>
      <c r="CB167" s="299"/>
      <c r="CC167" s="299"/>
      <c r="CD167" s="299"/>
      <c r="CE167" s="299"/>
      <c r="CF167" s="299"/>
      <c r="CG167" s="299"/>
    </row>
    <row r="168" spans="2:85" x14ac:dyDescent="0.15">
      <c r="B168" s="321">
        <v>0.74820601851851853</v>
      </c>
      <c r="C168" s="355">
        <v>0.23</v>
      </c>
      <c r="D168" s="371">
        <v>0.76665899999999998</v>
      </c>
      <c r="E168" s="299"/>
      <c r="F168" s="299"/>
      <c r="G168" s="299"/>
      <c r="H168" s="299"/>
      <c r="I168" s="301">
        <v>2</v>
      </c>
      <c r="J168" s="299"/>
      <c r="K168" s="299"/>
      <c r="L168" s="322">
        <v>0</v>
      </c>
      <c r="M168" s="299"/>
      <c r="N168" s="299"/>
      <c r="O168" s="299"/>
      <c r="P168" s="299"/>
      <c r="Q168" s="299"/>
      <c r="R168" s="299"/>
      <c r="S168" s="299"/>
      <c r="T168" s="299"/>
      <c r="U168" s="299"/>
      <c r="V168" s="299"/>
      <c r="W168" s="299"/>
      <c r="X168" s="299"/>
      <c r="Y168" s="299"/>
      <c r="Z168" s="299"/>
      <c r="AA168" s="299">
        <v>-3.0345194839248251</v>
      </c>
      <c r="AB168" s="299">
        <v>5.4403169014084503</v>
      </c>
      <c r="AC168" s="299">
        <v>-4.7087371302281769</v>
      </c>
      <c r="AD168" s="299">
        <v>12.261637323943662</v>
      </c>
      <c r="AE168" s="299" t="s">
        <v>443</v>
      </c>
      <c r="AF168" s="299">
        <v>-4.3320381598099225</v>
      </c>
      <c r="AG168" s="299">
        <v>12.554577464788732</v>
      </c>
      <c r="AH168" s="299">
        <v>1.402157278779057</v>
      </c>
      <c r="AI168" s="299">
        <v>-11.717605633802817</v>
      </c>
      <c r="AJ168" s="299"/>
      <c r="AK168" s="299"/>
      <c r="AL168" s="299">
        <v>1</v>
      </c>
      <c r="AM168" s="299">
        <v>0</v>
      </c>
      <c r="AN168" s="299">
        <v>1</v>
      </c>
      <c r="AO168" s="299">
        <v>0</v>
      </c>
      <c r="AP168" s="299">
        <v>0</v>
      </c>
      <c r="AQ168" s="299">
        <v>0</v>
      </c>
      <c r="AR168" s="299">
        <v>1</v>
      </c>
      <c r="AS168" s="299">
        <v>0</v>
      </c>
      <c r="AT168" s="299">
        <v>1</v>
      </c>
      <c r="AU168" s="299">
        <v>0</v>
      </c>
      <c r="AV168" s="325">
        <v>0</v>
      </c>
      <c r="AW168" s="325">
        <v>0</v>
      </c>
      <c r="AX168" s="299"/>
      <c r="AY168" s="325">
        <v>0</v>
      </c>
      <c r="AZ168" s="325">
        <v>0</v>
      </c>
      <c r="BA168" s="325">
        <v>0</v>
      </c>
      <c r="BB168" s="325">
        <v>1</v>
      </c>
      <c r="BC168" s="325">
        <v>0</v>
      </c>
      <c r="BD168" s="325">
        <v>0</v>
      </c>
      <c r="BE168" s="325">
        <v>1</v>
      </c>
      <c r="BF168" s="325">
        <v>0</v>
      </c>
      <c r="BG168" s="325">
        <v>1</v>
      </c>
      <c r="BH168" s="325">
        <v>0</v>
      </c>
      <c r="BI168" s="325">
        <v>0</v>
      </c>
      <c r="BJ168" s="325">
        <v>0</v>
      </c>
      <c r="BK168" s="325">
        <v>0</v>
      </c>
      <c r="BL168" s="325">
        <v>0</v>
      </c>
      <c r="BM168" s="325">
        <v>0</v>
      </c>
      <c r="BN168" s="325">
        <v>0</v>
      </c>
      <c r="BO168" s="325">
        <v>0</v>
      </c>
      <c r="BP168" s="325">
        <v>1</v>
      </c>
      <c r="BQ168" s="325">
        <v>0</v>
      </c>
      <c r="BR168" s="325">
        <v>0</v>
      </c>
      <c r="BS168" s="303">
        <v>1</v>
      </c>
      <c r="BT168" s="322">
        <v>0</v>
      </c>
      <c r="BU168" s="322">
        <v>0</v>
      </c>
      <c r="BV168" s="322">
        <v>0</v>
      </c>
      <c r="BW168" s="322">
        <v>0</v>
      </c>
      <c r="BX168" s="322">
        <v>1</v>
      </c>
      <c r="BY168" s="301">
        <v>0</v>
      </c>
      <c r="BZ168" s="322">
        <v>1</v>
      </c>
      <c r="CA168" s="322">
        <v>0</v>
      </c>
      <c r="CB168" s="322">
        <v>0</v>
      </c>
      <c r="CC168" s="322">
        <v>0</v>
      </c>
      <c r="CD168" s="322">
        <v>0</v>
      </c>
      <c r="CE168" s="322">
        <v>0</v>
      </c>
      <c r="CF168" s="301">
        <v>0</v>
      </c>
      <c r="CG168" s="322">
        <v>0</v>
      </c>
    </row>
    <row r="169" spans="2:85" x14ac:dyDescent="0.15">
      <c r="B169" s="321">
        <v>0.74945601851851851</v>
      </c>
      <c r="C169" s="355">
        <v>1.18</v>
      </c>
      <c r="D169" s="371">
        <v>1.5999999399999998</v>
      </c>
      <c r="E169" s="299"/>
      <c r="F169" s="299"/>
      <c r="G169" s="299"/>
      <c r="H169" s="299"/>
      <c r="I169" s="301">
        <v>3</v>
      </c>
      <c r="J169" s="299"/>
      <c r="K169" s="299"/>
      <c r="L169" s="322">
        <v>0</v>
      </c>
      <c r="M169" s="299"/>
      <c r="N169" s="299"/>
      <c r="O169" s="299"/>
      <c r="P169" s="299"/>
      <c r="Q169" s="299"/>
      <c r="R169" s="299"/>
      <c r="S169" s="299"/>
      <c r="T169" s="299"/>
      <c r="U169" s="299"/>
      <c r="V169" s="299"/>
      <c r="W169" s="299"/>
      <c r="X169" s="299"/>
      <c r="Y169" s="299"/>
      <c r="Z169" s="299"/>
      <c r="AA169" s="299">
        <v>3.7042065424461659</v>
      </c>
      <c r="AB169" s="299">
        <v>-10.545845070422535</v>
      </c>
      <c r="AC169" s="299">
        <v>4.5413153655978418</v>
      </c>
      <c r="AD169" s="299">
        <v>-11.885</v>
      </c>
      <c r="AE169" s="299" t="s">
        <v>443</v>
      </c>
      <c r="AF169" s="299">
        <v>6.0062558061132743</v>
      </c>
      <c r="AG169" s="299">
        <v>-11.801302816901408</v>
      </c>
      <c r="AH169" s="299">
        <v>-2.2811215430883167</v>
      </c>
      <c r="AI169" s="299">
        <v>12.721971830985915</v>
      </c>
      <c r="AJ169" s="299"/>
      <c r="AK169" s="299"/>
      <c r="AL169" s="299">
        <v>0</v>
      </c>
      <c r="AM169" s="299">
        <v>1</v>
      </c>
      <c r="AN169" s="299">
        <v>0</v>
      </c>
      <c r="AO169" s="299">
        <v>1</v>
      </c>
      <c r="AP169" s="299">
        <v>0</v>
      </c>
      <c r="AQ169" s="299">
        <v>1</v>
      </c>
      <c r="AR169" s="299">
        <v>0</v>
      </c>
      <c r="AS169" s="299">
        <v>0</v>
      </c>
      <c r="AT169" s="299"/>
      <c r="AU169" s="299">
        <v>0</v>
      </c>
      <c r="AV169" s="325">
        <v>0</v>
      </c>
      <c r="AW169" s="325">
        <v>0</v>
      </c>
      <c r="AX169" s="299"/>
      <c r="AY169" s="325">
        <v>0</v>
      </c>
      <c r="AZ169" s="325">
        <v>1</v>
      </c>
      <c r="BA169" s="325">
        <v>0</v>
      </c>
      <c r="BB169" s="325">
        <v>0</v>
      </c>
      <c r="BC169" s="325">
        <v>1</v>
      </c>
      <c r="BD169" s="325">
        <v>0</v>
      </c>
      <c r="BE169" s="325">
        <v>0</v>
      </c>
      <c r="BF169" s="325">
        <v>0</v>
      </c>
      <c r="BG169" s="325">
        <v>1</v>
      </c>
      <c r="BH169" s="325">
        <v>0</v>
      </c>
      <c r="BI169" s="325">
        <v>0</v>
      </c>
      <c r="BJ169" s="325">
        <v>0</v>
      </c>
      <c r="BK169" s="325">
        <v>0</v>
      </c>
      <c r="BL169" s="325">
        <v>0</v>
      </c>
      <c r="BM169" s="325">
        <v>0</v>
      </c>
      <c r="BN169" s="325">
        <v>0</v>
      </c>
      <c r="BO169" s="325">
        <v>1</v>
      </c>
      <c r="BP169" s="325">
        <v>0</v>
      </c>
      <c r="BQ169" s="325">
        <v>0</v>
      </c>
      <c r="BR169" s="325">
        <v>0</v>
      </c>
      <c r="BS169" s="303">
        <v>1</v>
      </c>
      <c r="BT169" s="322">
        <v>0</v>
      </c>
      <c r="BU169" s="322">
        <v>0</v>
      </c>
      <c r="BV169" s="322">
        <v>0</v>
      </c>
      <c r="BW169" s="322">
        <v>0</v>
      </c>
      <c r="BX169" s="322">
        <v>1</v>
      </c>
      <c r="BY169" s="301">
        <v>0</v>
      </c>
      <c r="BZ169" s="322">
        <v>0</v>
      </c>
      <c r="CA169" s="322">
        <v>0</v>
      </c>
      <c r="CB169" s="322">
        <v>0</v>
      </c>
      <c r="CC169" s="322">
        <v>0</v>
      </c>
      <c r="CD169" s="322">
        <v>1</v>
      </c>
      <c r="CE169" s="322">
        <v>0</v>
      </c>
      <c r="CF169" s="301">
        <v>0</v>
      </c>
      <c r="CG169" s="322">
        <v>1</v>
      </c>
    </row>
    <row r="170" spans="2:85" x14ac:dyDescent="0.15">
      <c r="B170" s="338" t="s">
        <v>593</v>
      </c>
      <c r="C170" s="299"/>
      <c r="D170" s="371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299"/>
      <c r="T170" s="299"/>
      <c r="U170" s="299"/>
      <c r="V170" s="299"/>
      <c r="W170" s="299"/>
      <c r="X170" s="299"/>
      <c r="Y170" s="299"/>
      <c r="Z170" s="299"/>
      <c r="AA170" s="299">
        <v>-6.9689309527377015</v>
      </c>
      <c r="AB170" s="299">
        <v>17.576408450704225</v>
      </c>
      <c r="AC170" s="299"/>
      <c r="AD170" s="299"/>
      <c r="AE170" s="299"/>
      <c r="AF170" s="299"/>
      <c r="AG170" s="299"/>
      <c r="AH170" s="299"/>
      <c r="AI170" s="299"/>
      <c r="AJ170" s="299"/>
      <c r="AK170" s="299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29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299"/>
      <c r="BV170" s="299"/>
      <c r="BW170" s="299"/>
      <c r="BX170" s="299"/>
      <c r="BY170" s="299"/>
      <c r="BZ170" s="299"/>
      <c r="CA170" s="299"/>
      <c r="CB170" s="299"/>
      <c r="CC170" s="299"/>
      <c r="CD170" s="299"/>
      <c r="CE170" s="299"/>
      <c r="CF170" s="299"/>
      <c r="CG170" s="299"/>
    </row>
    <row r="171" spans="2:85" x14ac:dyDescent="0.15">
      <c r="B171" s="321">
        <v>0.76601851851851854</v>
      </c>
      <c r="C171" s="299"/>
      <c r="D171" s="371"/>
      <c r="E171" s="299"/>
      <c r="F171" s="299"/>
      <c r="G171" s="299" t="s">
        <v>353</v>
      </c>
      <c r="H171" s="299">
        <v>34</v>
      </c>
      <c r="I171" s="301">
        <v>1</v>
      </c>
      <c r="J171" s="299">
        <v>0</v>
      </c>
      <c r="K171" s="301">
        <v>1</v>
      </c>
      <c r="L171" s="322">
        <v>1</v>
      </c>
      <c r="M171" s="322">
        <v>1</v>
      </c>
      <c r="N171" s="322">
        <v>0</v>
      </c>
      <c r="O171" s="299"/>
      <c r="P171" s="299">
        <v>1</v>
      </c>
      <c r="Q171" s="299">
        <v>0</v>
      </c>
      <c r="R171" s="299">
        <v>0</v>
      </c>
      <c r="S171" s="299">
        <v>0</v>
      </c>
      <c r="T171" s="299">
        <v>0</v>
      </c>
      <c r="U171" s="299">
        <v>1</v>
      </c>
      <c r="V171" s="299">
        <v>0</v>
      </c>
      <c r="W171" s="299">
        <v>0</v>
      </c>
      <c r="X171" s="299">
        <v>1</v>
      </c>
      <c r="Y171" s="299">
        <v>0</v>
      </c>
      <c r="Z171" s="301">
        <v>0</v>
      </c>
      <c r="AA171" s="331">
        <v>0.85803654373046778</v>
      </c>
      <c r="AB171" s="331">
        <v>4.770739436619718</v>
      </c>
      <c r="AC171" s="299">
        <v>-0.89989198488805155</v>
      </c>
      <c r="AD171" s="299">
        <v>-11.926848591549295</v>
      </c>
      <c r="AE171" s="299" t="s">
        <v>442</v>
      </c>
      <c r="AF171" s="299">
        <v>-0.89989198488805155</v>
      </c>
      <c r="AG171" s="299">
        <v>-11.926848591549295</v>
      </c>
      <c r="AH171" s="299">
        <v>4.41574904212509</v>
      </c>
      <c r="AI171" s="299">
        <v>13.140457746478873</v>
      </c>
      <c r="AJ171" s="299"/>
      <c r="AK171" s="299"/>
      <c r="AL171" s="299">
        <v>0</v>
      </c>
      <c r="AM171" s="299">
        <v>0</v>
      </c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29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299"/>
      <c r="BV171" s="299"/>
      <c r="BW171" s="299"/>
      <c r="BX171" s="299"/>
      <c r="BY171" s="299"/>
      <c r="BZ171" s="299"/>
      <c r="CA171" s="299"/>
      <c r="CB171" s="299"/>
      <c r="CC171" s="299"/>
      <c r="CD171" s="299"/>
      <c r="CE171" s="299"/>
      <c r="CF171" s="299"/>
      <c r="CG171" s="299">
        <v>1</v>
      </c>
    </row>
    <row r="172" spans="2:85" x14ac:dyDescent="0.15">
      <c r="B172" s="321">
        <v>0.77307870370370368</v>
      </c>
      <c r="C172" s="299"/>
      <c r="D172" s="371"/>
      <c r="E172" s="299"/>
      <c r="F172" s="299"/>
      <c r="G172" s="299" t="s">
        <v>353</v>
      </c>
      <c r="H172" s="299"/>
      <c r="I172" s="301">
        <v>1</v>
      </c>
      <c r="J172" s="299">
        <v>0</v>
      </c>
      <c r="K172" s="301">
        <v>1</v>
      </c>
      <c r="L172" s="322">
        <v>1</v>
      </c>
      <c r="M172" s="322">
        <v>1</v>
      </c>
      <c r="N172" s="322">
        <v>0</v>
      </c>
      <c r="O172" s="299"/>
      <c r="P172" s="299">
        <v>1</v>
      </c>
      <c r="Q172" s="299">
        <v>0</v>
      </c>
      <c r="R172" s="299">
        <v>0</v>
      </c>
      <c r="S172" s="299">
        <v>1</v>
      </c>
      <c r="T172" s="299">
        <v>0</v>
      </c>
      <c r="U172" s="299">
        <v>0</v>
      </c>
      <c r="V172" s="299">
        <v>0</v>
      </c>
      <c r="W172" s="299">
        <v>0</v>
      </c>
      <c r="X172" s="299">
        <v>1</v>
      </c>
      <c r="Y172" s="299">
        <v>0</v>
      </c>
      <c r="Z172" s="301">
        <v>0</v>
      </c>
      <c r="AA172" s="299"/>
      <c r="AB172" s="299"/>
      <c r="AC172" s="299">
        <v>-1.0254583083608029</v>
      </c>
      <c r="AD172" s="299">
        <v>-11.885</v>
      </c>
      <c r="AE172" s="299" t="s">
        <v>442</v>
      </c>
      <c r="AF172" s="299">
        <v>-1.0254583083608029</v>
      </c>
      <c r="AG172" s="299">
        <v>-11.885</v>
      </c>
      <c r="AH172" s="299">
        <v>4.0390500717068356</v>
      </c>
      <c r="AI172" s="299">
        <v>13.266003521126759</v>
      </c>
      <c r="AJ172" s="299"/>
      <c r="AK172" s="299"/>
      <c r="AL172" s="299">
        <v>0</v>
      </c>
      <c r="AM172" s="299">
        <v>0</v>
      </c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29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303">
        <v>0</v>
      </c>
      <c r="BT172" s="299">
        <v>0</v>
      </c>
      <c r="BU172" s="299">
        <v>0</v>
      </c>
      <c r="BV172" s="322">
        <v>0</v>
      </c>
      <c r="BW172" s="322">
        <v>1</v>
      </c>
      <c r="BX172" s="322">
        <v>0</v>
      </c>
      <c r="BY172" s="301">
        <v>0</v>
      </c>
      <c r="BZ172" s="299"/>
      <c r="CA172" s="299"/>
      <c r="CB172" s="299"/>
      <c r="CC172" s="299"/>
      <c r="CD172" s="299"/>
      <c r="CE172" s="299"/>
      <c r="CF172" s="299"/>
      <c r="CG172" s="299"/>
    </row>
    <row r="173" spans="2:85" x14ac:dyDescent="0.15">
      <c r="B173" s="321">
        <v>0.77363425925925933</v>
      </c>
      <c r="C173" s="355">
        <v>0.18</v>
      </c>
      <c r="D173" s="371">
        <v>0.59999399999999992</v>
      </c>
      <c r="E173" s="299"/>
      <c r="F173" s="299"/>
      <c r="G173" s="299"/>
      <c r="H173" s="299"/>
      <c r="I173" s="301">
        <v>2</v>
      </c>
      <c r="J173" s="299"/>
      <c r="K173" s="299"/>
      <c r="L173" s="322">
        <v>0</v>
      </c>
      <c r="M173" s="299"/>
      <c r="N173" s="299"/>
      <c r="O173" s="299"/>
      <c r="P173" s="299"/>
      <c r="Q173" s="299"/>
      <c r="R173" s="299"/>
      <c r="S173" s="299"/>
      <c r="T173" s="299"/>
      <c r="U173" s="299"/>
      <c r="V173" s="299"/>
      <c r="W173" s="299"/>
      <c r="X173" s="299"/>
      <c r="Y173" s="299"/>
      <c r="Z173" s="299"/>
      <c r="AA173" s="299">
        <v>1.0254583083608029</v>
      </c>
      <c r="AB173" s="299">
        <v>6.3609859154929573</v>
      </c>
      <c r="AC173" s="299">
        <v>1.9881334549852301</v>
      </c>
      <c r="AD173" s="299">
        <v>11.926848591549295</v>
      </c>
      <c r="AE173" s="299" t="s">
        <v>443</v>
      </c>
      <c r="AF173" s="299">
        <v>3.2437966897127439</v>
      </c>
      <c r="AG173" s="299">
        <v>11.968697183098591</v>
      </c>
      <c r="AH173" s="299">
        <v>-0.52319301446979738</v>
      </c>
      <c r="AI173" s="299">
        <v>-11.759454225352112</v>
      </c>
      <c r="AJ173" s="299"/>
      <c r="AK173" s="299"/>
      <c r="AL173" s="322">
        <v>1</v>
      </c>
      <c r="AM173" s="322">
        <v>0</v>
      </c>
      <c r="AN173" s="322">
        <v>1</v>
      </c>
      <c r="AO173" s="322">
        <v>0</v>
      </c>
      <c r="AP173" s="322">
        <v>0</v>
      </c>
      <c r="AQ173" s="322">
        <v>0</v>
      </c>
      <c r="AR173" s="322">
        <v>1</v>
      </c>
      <c r="AS173" s="322">
        <v>0</v>
      </c>
      <c r="AT173" s="322">
        <v>1</v>
      </c>
      <c r="AU173" s="322">
        <v>0</v>
      </c>
      <c r="AV173" s="327">
        <v>0</v>
      </c>
      <c r="AW173" s="327">
        <v>0</v>
      </c>
      <c r="AX173" s="327"/>
      <c r="AY173" s="327">
        <v>0</v>
      </c>
      <c r="AZ173" s="327">
        <v>0</v>
      </c>
      <c r="BA173" s="327">
        <v>0</v>
      </c>
      <c r="BB173" s="327">
        <v>1</v>
      </c>
      <c r="BC173" s="327">
        <v>0</v>
      </c>
      <c r="BD173" s="327">
        <v>0</v>
      </c>
      <c r="BE173" s="327">
        <v>1</v>
      </c>
      <c r="BF173" s="327">
        <v>0</v>
      </c>
      <c r="BG173" s="327">
        <v>1</v>
      </c>
      <c r="BH173" s="327">
        <v>0</v>
      </c>
      <c r="BI173" s="327">
        <v>0</v>
      </c>
      <c r="BJ173" s="327">
        <v>0</v>
      </c>
      <c r="BK173" s="327">
        <v>0</v>
      </c>
      <c r="BL173" s="327">
        <v>0</v>
      </c>
      <c r="BM173" s="327">
        <v>0</v>
      </c>
      <c r="BN173" s="327">
        <v>0</v>
      </c>
      <c r="BO173" s="327">
        <v>0</v>
      </c>
      <c r="BP173" s="327">
        <v>1</v>
      </c>
      <c r="BQ173" s="327">
        <v>0</v>
      </c>
      <c r="BR173" s="327">
        <v>0</v>
      </c>
      <c r="BS173" s="303">
        <v>1</v>
      </c>
      <c r="BT173" s="322">
        <v>0</v>
      </c>
      <c r="BU173" s="322">
        <v>0</v>
      </c>
      <c r="BV173" s="322">
        <v>0</v>
      </c>
      <c r="BW173" s="322">
        <v>0</v>
      </c>
      <c r="BX173" s="322">
        <v>1</v>
      </c>
      <c r="BY173" s="301">
        <v>0</v>
      </c>
      <c r="BZ173" s="322">
        <v>1</v>
      </c>
      <c r="CA173" s="322">
        <v>0</v>
      </c>
      <c r="CB173" s="322">
        <v>0</v>
      </c>
      <c r="CC173" s="322">
        <v>0</v>
      </c>
      <c r="CD173" s="322">
        <v>0</v>
      </c>
      <c r="CE173" s="322">
        <v>0</v>
      </c>
      <c r="CF173" s="301">
        <v>0</v>
      </c>
      <c r="CG173" s="322">
        <v>0</v>
      </c>
    </row>
    <row r="174" spans="2:85" x14ac:dyDescent="0.15">
      <c r="B174" s="339">
        <v>0.77461805555555552</v>
      </c>
      <c r="C174" s="355">
        <v>1.25</v>
      </c>
      <c r="D174" s="371">
        <v>1.8333332499999999</v>
      </c>
      <c r="E174" s="299"/>
      <c r="F174" s="299"/>
      <c r="G174" s="299"/>
      <c r="H174" s="299"/>
      <c r="I174" s="301">
        <v>3</v>
      </c>
      <c r="J174" s="299"/>
      <c r="K174" s="299"/>
      <c r="L174" s="322">
        <v>0</v>
      </c>
      <c r="M174" s="299"/>
      <c r="N174" s="299"/>
      <c r="O174" s="299"/>
      <c r="P174" s="299"/>
      <c r="Q174" s="299"/>
      <c r="R174" s="299"/>
      <c r="S174" s="299"/>
      <c r="T174" s="299"/>
      <c r="U174" s="299"/>
      <c r="V174" s="299"/>
      <c r="W174" s="299"/>
      <c r="X174" s="299"/>
      <c r="Y174" s="299"/>
      <c r="Z174" s="299"/>
      <c r="AA174" s="299">
        <v>-2.0927720578791897E-2</v>
      </c>
      <c r="AB174" s="299">
        <v>-6.863169014084507</v>
      </c>
      <c r="AC174" s="299">
        <v>2.0927720578791897E-2</v>
      </c>
      <c r="AD174" s="299">
        <v>-11.006179577464788</v>
      </c>
      <c r="AE174" s="299" t="s">
        <v>443</v>
      </c>
      <c r="AF174" s="299">
        <v>1.4440127199366408</v>
      </c>
      <c r="AG174" s="299">
        <v>-11.131725352112676</v>
      </c>
      <c r="AH174" s="299">
        <v>0.31391580868187846</v>
      </c>
      <c r="AI174" s="299">
        <v>13.098609154929576</v>
      </c>
      <c r="AJ174" s="299"/>
      <c r="AK174" s="299"/>
      <c r="AL174" s="322">
        <v>0</v>
      </c>
      <c r="AM174" s="322">
        <v>1</v>
      </c>
      <c r="AN174" s="322">
        <v>0</v>
      </c>
      <c r="AO174" s="322">
        <v>1</v>
      </c>
      <c r="AP174" s="322">
        <v>0</v>
      </c>
      <c r="AQ174" s="322">
        <v>1</v>
      </c>
      <c r="AR174" s="322">
        <v>0</v>
      </c>
      <c r="AS174" s="322">
        <v>0</v>
      </c>
      <c r="AT174" s="322">
        <v>1</v>
      </c>
      <c r="AU174" s="322">
        <v>0</v>
      </c>
      <c r="AV174" s="327">
        <v>0</v>
      </c>
      <c r="AW174" s="327">
        <v>0</v>
      </c>
      <c r="AX174" s="327"/>
      <c r="AY174" s="327">
        <v>0</v>
      </c>
      <c r="AZ174" s="327">
        <v>0</v>
      </c>
      <c r="BA174" s="327">
        <v>1</v>
      </c>
      <c r="BB174" s="327">
        <v>0</v>
      </c>
      <c r="BC174" s="327">
        <v>0</v>
      </c>
      <c r="BD174" s="327">
        <v>0</v>
      </c>
      <c r="BE174" s="327">
        <v>1</v>
      </c>
      <c r="BF174" s="327">
        <v>0</v>
      </c>
      <c r="BG174" s="327">
        <v>1</v>
      </c>
      <c r="BH174" s="327">
        <v>0</v>
      </c>
      <c r="BI174" s="327">
        <v>0</v>
      </c>
      <c r="BJ174" s="327">
        <v>0</v>
      </c>
      <c r="BK174" s="327">
        <v>0</v>
      </c>
      <c r="BL174" s="327">
        <v>0</v>
      </c>
      <c r="BM174" s="327">
        <v>0</v>
      </c>
      <c r="BN174" s="327">
        <v>0</v>
      </c>
      <c r="BO174" s="327">
        <v>1</v>
      </c>
      <c r="BP174" s="327">
        <v>0</v>
      </c>
      <c r="BQ174" s="327">
        <v>0</v>
      </c>
      <c r="BR174" s="327">
        <v>0</v>
      </c>
      <c r="BS174" s="303">
        <v>1</v>
      </c>
      <c r="BT174" s="322">
        <v>1</v>
      </c>
      <c r="BU174" s="322">
        <v>0</v>
      </c>
      <c r="BV174" s="322">
        <v>0</v>
      </c>
      <c r="BW174" s="322">
        <v>0</v>
      </c>
      <c r="BX174" s="322">
        <v>1</v>
      </c>
      <c r="BY174" s="301">
        <v>0</v>
      </c>
      <c r="BZ174" s="322">
        <v>1</v>
      </c>
      <c r="CA174" s="322">
        <v>0</v>
      </c>
      <c r="CB174" s="322">
        <v>0</v>
      </c>
      <c r="CC174" s="322">
        <v>0</v>
      </c>
      <c r="CD174" s="322">
        <v>0</v>
      </c>
      <c r="CE174" s="322">
        <v>0</v>
      </c>
      <c r="CF174" s="301">
        <v>0</v>
      </c>
      <c r="CG174" s="322">
        <v>1</v>
      </c>
    </row>
    <row r="175" spans="2:85" x14ac:dyDescent="0.15">
      <c r="B175" s="321">
        <v>0.77571759259259254</v>
      </c>
      <c r="C175" s="355">
        <v>1.05</v>
      </c>
      <c r="D175" s="371">
        <v>1.1666666500000002</v>
      </c>
      <c r="E175" s="299"/>
      <c r="F175" s="299"/>
      <c r="G175" s="299"/>
      <c r="H175" s="299"/>
      <c r="I175" s="301">
        <v>4</v>
      </c>
      <c r="J175" s="299"/>
      <c r="K175" s="299"/>
      <c r="L175" s="322">
        <v>0</v>
      </c>
      <c r="M175" s="299"/>
      <c r="N175" s="299"/>
      <c r="O175" s="299"/>
      <c r="P175" s="299"/>
      <c r="Q175" s="299"/>
      <c r="R175" s="299"/>
      <c r="S175" s="299"/>
      <c r="T175" s="299"/>
      <c r="U175" s="299"/>
      <c r="V175" s="299"/>
      <c r="W175" s="299"/>
      <c r="X175" s="299"/>
      <c r="Y175" s="299"/>
      <c r="Z175" s="299"/>
      <c r="AA175" s="299">
        <v>2.7833868369793224</v>
      </c>
      <c r="AB175" s="299">
        <v>7.0724119718309852</v>
      </c>
      <c r="AC175" s="299">
        <v>4.9180143360160953</v>
      </c>
      <c r="AD175" s="299">
        <v>13.517095070422535</v>
      </c>
      <c r="AE175" s="299" t="s">
        <v>443</v>
      </c>
      <c r="AF175" s="299">
        <v>3.9553391893916685</v>
      </c>
      <c r="AG175" s="299">
        <v>13.935580985915493</v>
      </c>
      <c r="AH175" s="299">
        <v>0.43948213215462983</v>
      </c>
      <c r="AI175" s="299">
        <v>-6.7376232394366191</v>
      </c>
      <c r="AJ175" s="299"/>
      <c r="AK175" s="299"/>
      <c r="AL175" s="322">
        <v>0</v>
      </c>
      <c r="AM175" s="322">
        <v>1</v>
      </c>
      <c r="AN175" s="322">
        <v>0</v>
      </c>
      <c r="AO175" s="322">
        <v>1</v>
      </c>
      <c r="AP175" s="322">
        <v>0</v>
      </c>
      <c r="AQ175" s="322">
        <v>1</v>
      </c>
      <c r="AR175" s="322">
        <v>0</v>
      </c>
      <c r="AS175" s="322">
        <v>0</v>
      </c>
      <c r="AT175" s="322">
        <v>1</v>
      </c>
      <c r="AU175" s="322">
        <v>0</v>
      </c>
      <c r="AV175" s="327">
        <v>0</v>
      </c>
      <c r="AW175" s="327">
        <v>0</v>
      </c>
      <c r="AX175" s="327"/>
      <c r="AY175" s="327">
        <v>0</v>
      </c>
      <c r="AZ175" s="327">
        <v>0</v>
      </c>
      <c r="BA175" s="327">
        <v>0</v>
      </c>
      <c r="BB175" s="327">
        <v>1</v>
      </c>
      <c r="BC175" s="327">
        <v>0</v>
      </c>
      <c r="BD175" s="327">
        <v>0</v>
      </c>
      <c r="BE175" s="327">
        <v>1</v>
      </c>
      <c r="BF175" s="327">
        <v>0</v>
      </c>
      <c r="BG175" s="327">
        <v>1</v>
      </c>
      <c r="BH175" s="327">
        <v>0</v>
      </c>
      <c r="BI175" s="327">
        <v>0</v>
      </c>
      <c r="BJ175" s="327">
        <v>0</v>
      </c>
      <c r="BK175" s="327">
        <v>0</v>
      </c>
      <c r="BL175" s="327">
        <v>0</v>
      </c>
      <c r="BM175" s="327">
        <v>0</v>
      </c>
      <c r="BN175" s="327">
        <v>0</v>
      </c>
      <c r="BO175" s="327">
        <v>1</v>
      </c>
      <c r="BP175" s="327">
        <v>0</v>
      </c>
      <c r="BQ175" s="327">
        <v>0</v>
      </c>
      <c r="BR175" s="327">
        <v>0</v>
      </c>
      <c r="BS175" s="303">
        <v>1</v>
      </c>
      <c r="BT175" s="322">
        <v>0</v>
      </c>
      <c r="BU175" s="322">
        <v>0</v>
      </c>
      <c r="BV175" s="322">
        <v>0</v>
      </c>
      <c r="BW175" s="322">
        <v>0</v>
      </c>
      <c r="BX175" s="322">
        <v>1</v>
      </c>
      <c r="BY175" s="301">
        <v>0</v>
      </c>
      <c r="BZ175" s="322">
        <v>0</v>
      </c>
      <c r="CA175" s="322">
        <v>1</v>
      </c>
      <c r="CB175" s="322">
        <v>0</v>
      </c>
      <c r="CC175" s="322">
        <v>0</v>
      </c>
      <c r="CD175" s="322">
        <v>0</v>
      </c>
      <c r="CE175" s="322">
        <v>0</v>
      </c>
      <c r="CF175" s="301">
        <v>0</v>
      </c>
      <c r="CG175" s="322">
        <v>0</v>
      </c>
    </row>
    <row r="176" spans="2:85" x14ac:dyDescent="0.15">
      <c r="B176" s="321">
        <v>0.77652777777777782</v>
      </c>
      <c r="C176" s="355">
        <v>1.1000000000000001</v>
      </c>
      <c r="D176" s="371">
        <v>1.3333333000000003</v>
      </c>
      <c r="E176" s="299"/>
      <c r="F176" s="299"/>
      <c r="G176" s="299"/>
      <c r="H176" s="299"/>
      <c r="I176" s="301">
        <v>5</v>
      </c>
      <c r="J176" s="299"/>
      <c r="K176" s="299"/>
      <c r="L176" s="322">
        <v>0</v>
      </c>
      <c r="M176" s="299"/>
      <c r="N176" s="299"/>
      <c r="O176" s="299"/>
      <c r="P176" s="299"/>
      <c r="Q176" s="299"/>
      <c r="R176" s="299"/>
      <c r="S176" s="299"/>
      <c r="T176" s="299"/>
      <c r="U176" s="299"/>
      <c r="V176" s="299"/>
      <c r="W176" s="299"/>
      <c r="X176" s="299"/>
      <c r="Y176" s="299"/>
      <c r="Z176" s="299"/>
      <c r="AA176" s="331">
        <v>2.9089531604520737</v>
      </c>
      <c r="AB176" s="331">
        <v>0</v>
      </c>
      <c r="AC176" s="299">
        <v>1.4858681610942246</v>
      </c>
      <c r="AD176" s="299">
        <v>-5.231073943661972</v>
      </c>
      <c r="AE176" s="299" t="s">
        <v>442</v>
      </c>
      <c r="AF176" s="299">
        <v>2.0299888961428141</v>
      </c>
      <c r="AG176" s="299">
        <v>-5.1055281690140841</v>
      </c>
      <c r="AH176" s="299">
        <v>2.9508086016096575</v>
      </c>
      <c r="AI176" s="299">
        <v>12.889366197183097</v>
      </c>
      <c r="AJ176" s="299"/>
      <c r="AK176" s="299"/>
      <c r="AL176" s="322">
        <v>0</v>
      </c>
      <c r="AM176" s="322">
        <v>1</v>
      </c>
      <c r="AN176" s="322">
        <v>0</v>
      </c>
      <c r="AO176" s="322">
        <v>1</v>
      </c>
      <c r="AP176" s="322">
        <v>0</v>
      </c>
      <c r="AQ176" s="322">
        <v>0</v>
      </c>
      <c r="AR176" s="322">
        <v>0</v>
      </c>
      <c r="AS176" s="322">
        <v>1</v>
      </c>
      <c r="AT176" s="322">
        <v>1</v>
      </c>
      <c r="AU176" s="322">
        <v>0</v>
      </c>
      <c r="AV176" s="327">
        <v>0</v>
      </c>
      <c r="AW176" s="327">
        <v>0</v>
      </c>
      <c r="AX176" s="327"/>
      <c r="AY176" s="327">
        <v>0</v>
      </c>
      <c r="AZ176" s="327">
        <v>0</v>
      </c>
      <c r="BA176" s="327">
        <v>0</v>
      </c>
      <c r="BB176" s="327">
        <v>0</v>
      </c>
      <c r="BC176" s="327">
        <v>1</v>
      </c>
      <c r="BD176" s="327">
        <v>0</v>
      </c>
      <c r="BE176" s="327">
        <v>1</v>
      </c>
      <c r="BF176" s="327">
        <v>0</v>
      </c>
      <c r="BG176" s="327">
        <v>0</v>
      </c>
      <c r="BH176" s="327">
        <v>0</v>
      </c>
      <c r="BI176" s="327">
        <v>0</v>
      </c>
      <c r="BJ176" s="327">
        <v>1</v>
      </c>
      <c r="BK176" s="327">
        <v>0</v>
      </c>
      <c r="BL176" s="327">
        <v>0</v>
      </c>
      <c r="BM176" s="327">
        <v>0</v>
      </c>
      <c r="BN176" s="327">
        <v>0</v>
      </c>
      <c r="BO176" s="327">
        <v>0</v>
      </c>
      <c r="BP176" s="327">
        <v>0</v>
      </c>
      <c r="BQ176" s="327">
        <v>1</v>
      </c>
      <c r="BR176" s="327">
        <v>0</v>
      </c>
      <c r="BS176" s="303">
        <v>0</v>
      </c>
      <c r="BT176" s="322">
        <v>0</v>
      </c>
      <c r="BU176" s="322">
        <v>1</v>
      </c>
      <c r="BV176" s="322">
        <v>0</v>
      </c>
      <c r="BW176" s="322">
        <v>0</v>
      </c>
      <c r="BX176" s="322">
        <v>1</v>
      </c>
      <c r="BY176" s="299"/>
      <c r="BZ176" s="322">
        <v>1</v>
      </c>
      <c r="CA176" s="322">
        <v>0</v>
      </c>
      <c r="CB176" s="322">
        <v>0</v>
      </c>
      <c r="CC176" s="322">
        <v>0</v>
      </c>
      <c r="CD176" s="322">
        <v>0</v>
      </c>
      <c r="CE176" s="322">
        <v>0</v>
      </c>
      <c r="CF176" s="301">
        <v>0</v>
      </c>
      <c r="CG176" s="322">
        <v>1</v>
      </c>
    </row>
    <row r="177" spans="2:94" x14ac:dyDescent="0.15">
      <c r="B177" s="338" t="s">
        <v>593</v>
      </c>
      <c r="C177" s="299"/>
      <c r="D177" s="371"/>
      <c r="E177" s="299"/>
      <c r="F177" s="299"/>
      <c r="G177" s="299"/>
      <c r="H177" s="299"/>
      <c r="I177" s="299"/>
      <c r="J177" s="299"/>
      <c r="K177" s="299"/>
      <c r="L177" s="299"/>
      <c r="M177" s="299"/>
      <c r="N177" s="299"/>
      <c r="O177" s="299"/>
      <c r="P177" s="299"/>
      <c r="Q177" s="299"/>
      <c r="R177" s="299"/>
      <c r="S177" s="299"/>
      <c r="T177" s="299"/>
      <c r="U177" s="299"/>
      <c r="V177" s="299"/>
      <c r="W177" s="299"/>
      <c r="X177" s="299"/>
      <c r="Y177" s="299"/>
      <c r="Z177" s="299"/>
      <c r="AA177" s="299">
        <v>-3.0345194839248251</v>
      </c>
      <c r="AB177" s="299">
        <v>5.1473767605633798</v>
      </c>
      <c r="AC177" s="299"/>
      <c r="AD177" s="299"/>
      <c r="AE177" s="299"/>
      <c r="AF177" s="299"/>
      <c r="AG177" s="299"/>
      <c r="AH177" s="299"/>
      <c r="AI177" s="299"/>
      <c r="AJ177" s="299"/>
      <c r="AK177" s="299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299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303">
        <v>0</v>
      </c>
      <c r="BT177" s="322">
        <v>0</v>
      </c>
      <c r="BU177" s="322">
        <v>0</v>
      </c>
      <c r="BV177" s="322">
        <v>0</v>
      </c>
      <c r="BW177" s="322">
        <v>1</v>
      </c>
      <c r="BX177" s="322">
        <v>1</v>
      </c>
      <c r="BY177" s="301">
        <v>0</v>
      </c>
      <c r="BZ177" s="299"/>
      <c r="CA177" s="299"/>
      <c r="CB177" s="299"/>
      <c r="CC177" s="299"/>
      <c r="CD177" s="299"/>
      <c r="CE177" s="299"/>
      <c r="CF177" s="299"/>
      <c r="CG177" s="299"/>
      <c r="CH177" s="299"/>
      <c r="CI177" s="299"/>
      <c r="CJ177" s="299"/>
      <c r="CK177" s="299"/>
      <c r="CL177" s="299"/>
      <c r="CM177" s="299"/>
      <c r="CN177" s="299"/>
      <c r="CO177" s="299"/>
      <c r="CP177" s="299"/>
    </row>
    <row r="178" spans="2:94" x14ac:dyDescent="0.15">
      <c r="B178" s="321">
        <v>0.79263888888888889</v>
      </c>
      <c r="C178" s="299"/>
      <c r="D178" s="371"/>
      <c r="E178" s="299"/>
      <c r="F178" s="299"/>
      <c r="G178" s="299" t="s">
        <v>354</v>
      </c>
      <c r="H178" s="299">
        <v>35</v>
      </c>
      <c r="I178" s="301">
        <v>1</v>
      </c>
      <c r="J178" s="299">
        <v>0</v>
      </c>
      <c r="K178" s="301">
        <v>1</v>
      </c>
      <c r="L178" s="322">
        <v>1</v>
      </c>
      <c r="M178" s="322">
        <v>1</v>
      </c>
      <c r="N178" s="322">
        <v>0</v>
      </c>
      <c r="O178" s="322"/>
      <c r="P178" s="322">
        <v>1</v>
      </c>
      <c r="Q178" s="322">
        <v>0</v>
      </c>
      <c r="R178" s="322">
        <v>0</v>
      </c>
      <c r="S178" s="322">
        <v>1</v>
      </c>
      <c r="T178" s="322">
        <v>0</v>
      </c>
      <c r="U178" s="322">
        <v>0</v>
      </c>
      <c r="V178" s="322">
        <v>0</v>
      </c>
      <c r="W178" s="322">
        <v>0</v>
      </c>
      <c r="X178" s="322">
        <v>1</v>
      </c>
      <c r="Y178" s="322">
        <v>0</v>
      </c>
      <c r="Z178" s="301">
        <v>0</v>
      </c>
      <c r="AA178" s="299"/>
      <c r="AB178" s="299"/>
      <c r="AC178" s="299">
        <v>1.0673137495183866</v>
      </c>
      <c r="AD178" s="299">
        <v>-11.926848591549295</v>
      </c>
      <c r="AE178" s="299" t="s">
        <v>442</v>
      </c>
      <c r="AF178" s="299">
        <v>1.0673137495183866</v>
      </c>
      <c r="AG178" s="299">
        <v>-11.926848591549295</v>
      </c>
      <c r="AH178" s="299">
        <v>-3.7879174247613334</v>
      </c>
      <c r="AI178" s="299">
        <v>13.8518838028169</v>
      </c>
      <c r="AJ178" s="299"/>
      <c r="AK178" s="299"/>
      <c r="AL178" s="299">
        <v>0</v>
      </c>
      <c r="AM178" s="299">
        <v>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299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299"/>
      <c r="BV178" s="299"/>
      <c r="BW178" s="299"/>
      <c r="BX178" s="299"/>
      <c r="BY178" s="299"/>
      <c r="BZ178" s="299"/>
      <c r="CA178" s="299"/>
      <c r="CB178" s="299"/>
      <c r="CC178" s="299"/>
      <c r="CD178" s="299"/>
      <c r="CE178" s="299"/>
      <c r="CF178" s="299"/>
      <c r="CG178" s="299">
        <v>1</v>
      </c>
      <c r="CH178" s="299"/>
      <c r="CI178" s="299"/>
      <c r="CJ178" s="299"/>
      <c r="CK178" s="299"/>
      <c r="CL178" s="299"/>
      <c r="CM178" s="299"/>
      <c r="CN178" s="299"/>
      <c r="CO178" s="299"/>
      <c r="CP178" s="299"/>
    </row>
    <row r="179" spans="2:94" x14ac:dyDescent="0.15">
      <c r="B179" s="321">
        <v>0.79533564814814817</v>
      </c>
      <c r="C179" s="355">
        <v>3.23</v>
      </c>
      <c r="D179" s="371">
        <v>8.4333325899999991</v>
      </c>
      <c r="E179" s="299"/>
      <c r="F179" s="299"/>
      <c r="G179" s="299"/>
      <c r="H179" s="299"/>
      <c r="I179" s="301">
        <v>2</v>
      </c>
      <c r="J179" s="299"/>
      <c r="K179" s="299"/>
      <c r="L179" s="299"/>
      <c r="M179" s="299"/>
      <c r="N179" s="299"/>
      <c r="O179" s="299"/>
      <c r="P179" s="299"/>
      <c r="Q179" s="299"/>
      <c r="R179" s="299"/>
      <c r="S179" s="299"/>
      <c r="T179" s="299"/>
      <c r="U179" s="299"/>
      <c r="V179" s="299"/>
      <c r="W179" s="299"/>
      <c r="X179" s="299"/>
      <c r="Y179" s="299"/>
      <c r="Z179" s="299"/>
      <c r="AA179" s="299">
        <v>-0.77432566141530013</v>
      </c>
      <c r="AB179" s="299">
        <v>4.896285211267605</v>
      </c>
      <c r="AC179" s="299">
        <v>-1.7370008080397275</v>
      </c>
      <c r="AD179" s="299">
        <v>13.391549295774647</v>
      </c>
      <c r="AE179" s="299" t="s">
        <v>443</v>
      </c>
      <c r="AF179" s="299">
        <v>-2.4485433077186518</v>
      </c>
      <c r="AG179" s="299">
        <v>13.684489436619717</v>
      </c>
      <c r="AH179" s="299">
        <v>1.3184463964638895</v>
      </c>
      <c r="AI179" s="299">
        <v>-11.717605633802817</v>
      </c>
      <c r="AJ179" s="299"/>
      <c r="AK179" s="299"/>
      <c r="AL179" s="299">
        <v>1</v>
      </c>
      <c r="AM179" s="299">
        <v>0</v>
      </c>
      <c r="AN179" s="299">
        <v>1</v>
      </c>
      <c r="AO179" s="299">
        <v>0</v>
      </c>
      <c r="AP179" s="299">
        <v>0</v>
      </c>
      <c r="AQ179" s="299">
        <v>1</v>
      </c>
      <c r="AR179" s="299">
        <v>0</v>
      </c>
      <c r="AS179" s="299">
        <v>0</v>
      </c>
      <c r="AT179" s="299">
        <v>1</v>
      </c>
      <c r="AU179" s="299">
        <v>0</v>
      </c>
      <c r="AV179" s="325">
        <v>0</v>
      </c>
      <c r="AW179" s="325">
        <v>0</v>
      </c>
      <c r="AX179" s="299"/>
      <c r="AY179" s="325">
        <v>0</v>
      </c>
      <c r="AZ179" s="325">
        <v>0</v>
      </c>
      <c r="BA179" s="325">
        <v>0</v>
      </c>
      <c r="BB179" s="325">
        <v>1</v>
      </c>
      <c r="BC179" s="325">
        <v>0</v>
      </c>
      <c r="BD179" s="325">
        <v>0</v>
      </c>
      <c r="BE179" s="325">
        <v>0</v>
      </c>
      <c r="BF179" s="325">
        <v>1</v>
      </c>
      <c r="BG179" s="325">
        <v>1</v>
      </c>
      <c r="BH179" s="325">
        <v>0</v>
      </c>
      <c r="BI179" s="325">
        <v>0</v>
      </c>
      <c r="BJ179" s="325">
        <v>0</v>
      </c>
      <c r="BK179" s="325">
        <v>0</v>
      </c>
      <c r="BL179" s="325">
        <v>0</v>
      </c>
      <c r="BM179" s="325">
        <v>0</v>
      </c>
      <c r="BN179" s="325">
        <v>0</v>
      </c>
      <c r="BO179" s="325">
        <v>1</v>
      </c>
      <c r="BP179" s="325">
        <v>0</v>
      </c>
      <c r="BQ179" s="325">
        <v>0</v>
      </c>
      <c r="BR179" s="325">
        <v>0</v>
      </c>
      <c r="BS179" s="303">
        <v>1</v>
      </c>
      <c r="BT179" s="322">
        <v>0</v>
      </c>
      <c r="BU179" s="322">
        <v>0</v>
      </c>
      <c r="BV179" s="322">
        <v>0</v>
      </c>
      <c r="BW179" s="322">
        <v>0</v>
      </c>
      <c r="BX179" s="322">
        <v>1</v>
      </c>
      <c r="BY179" s="301">
        <v>0</v>
      </c>
      <c r="BZ179" s="322">
        <v>0</v>
      </c>
      <c r="CA179" s="322">
        <v>0</v>
      </c>
      <c r="CB179" s="322">
        <v>0</v>
      </c>
      <c r="CC179" s="322">
        <v>1</v>
      </c>
      <c r="CD179" s="322">
        <v>0</v>
      </c>
      <c r="CE179" s="322">
        <v>0</v>
      </c>
      <c r="CF179" s="301">
        <v>0</v>
      </c>
      <c r="CG179" s="322">
        <v>0</v>
      </c>
      <c r="CH179" s="299"/>
      <c r="CI179" s="299"/>
      <c r="CJ179" s="299"/>
      <c r="CK179" s="299"/>
      <c r="CL179" s="299"/>
      <c r="CM179" s="299"/>
      <c r="CN179" s="299"/>
      <c r="CO179" s="299"/>
      <c r="CP179" s="299"/>
    </row>
    <row r="180" spans="2:94" x14ac:dyDescent="0.15">
      <c r="B180" s="338" t="s">
        <v>593</v>
      </c>
      <c r="C180" s="299"/>
      <c r="D180" s="371"/>
      <c r="E180" s="299"/>
      <c r="F180" s="299"/>
      <c r="G180" s="299"/>
      <c r="H180" s="299"/>
      <c r="I180" s="299"/>
      <c r="J180" s="299"/>
      <c r="K180" s="299"/>
      <c r="L180" s="299"/>
      <c r="M180" s="299"/>
      <c r="N180" s="299"/>
      <c r="O180" s="299"/>
      <c r="P180" s="299"/>
      <c r="Q180" s="299"/>
      <c r="R180" s="299"/>
      <c r="S180" s="299"/>
      <c r="T180" s="299"/>
      <c r="U180" s="299"/>
      <c r="V180" s="299"/>
      <c r="W180" s="299"/>
      <c r="X180" s="299"/>
      <c r="Y180" s="299"/>
      <c r="Z180" s="299"/>
      <c r="AA180" s="299">
        <v>-4.5831708067554251</v>
      </c>
      <c r="AB180" s="299">
        <v>-11.006179577464788</v>
      </c>
      <c r="AC180" s="299"/>
      <c r="AD180" s="299"/>
      <c r="AE180" s="299"/>
      <c r="AF180" s="299"/>
      <c r="AG180" s="299"/>
      <c r="AH180" s="299"/>
      <c r="AI180" s="299"/>
      <c r="AJ180" s="299"/>
      <c r="AK180" s="299"/>
      <c r="AL180" s="299"/>
      <c r="AM180" s="299"/>
      <c r="AN180" s="299"/>
      <c r="AO180" s="299"/>
      <c r="AP180" s="299"/>
      <c r="AQ180" s="299"/>
      <c r="AR180" s="299"/>
      <c r="AS180" s="299"/>
      <c r="AT180" s="299"/>
      <c r="AU180" s="299"/>
      <c r="AV180" s="299"/>
      <c r="AW180" s="299"/>
      <c r="AX180" s="299"/>
      <c r="AY180" s="299"/>
      <c r="AZ180" s="299"/>
      <c r="BA180" s="299"/>
      <c r="BB180" s="299"/>
      <c r="BC180" s="299"/>
      <c r="BD180" s="299"/>
      <c r="BE180" s="299"/>
      <c r="BF180" s="299"/>
      <c r="BG180" s="299"/>
      <c r="BH180" s="299"/>
      <c r="BI180" s="299"/>
      <c r="BJ180" s="299"/>
      <c r="BK180" s="299"/>
      <c r="BL180" s="299"/>
      <c r="BM180" s="299"/>
      <c r="BN180" s="299"/>
      <c r="BO180" s="299"/>
      <c r="BP180" s="299"/>
      <c r="BQ180" s="299"/>
      <c r="BR180" s="299"/>
      <c r="BS180" s="299"/>
      <c r="BT180" s="299"/>
      <c r="BU180" s="299"/>
      <c r="BV180" s="299"/>
      <c r="BW180" s="299"/>
      <c r="BX180" s="299"/>
      <c r="BY180" s="299"/>
      <c r="BZ180" s="299"/>
      <c r="CA180" s="299"/>
      <c r="CB180" s="299"/>
      <c r="CC180" s="299"/>
      <c r="CD180" s="299"/>
      <c r="CE180" s="299"/>
      <c r="CF180" s="299"/>
      <c r="CG180" s="299"/>
      <c r="CH180" s="299"/>
      <c r="CI180" s="299"/>
      <c r="CJ180" s="299"/>
      <c r="CK180" s="299"/>
      <c r="CL180" s="299"/>
      <c r="CM180" s="299"/>
      <c r="CN180" s="299"/>
      <c r="CO180" s="299"/>
      <c r="CP180" s="299"/>
    </row>
    <row r="181" spans="2:94" x14ac:dyDescent="0.15">
      <c r="B181" s="321">
        <v>0.80716435185185187</v>
      </c>
      <c r="C181" s="299"/>
      <c r="D181" s="371"/>
      <c r="E181" s="299"/>
      <c r="F181" s="299"/>
      <c r="G181" s="299" t="s">
        <v>363</v>
      </c>
      <c r="H181" s="299">
        <v>36</v>
      </c>
      <c r="I181" s="301">
        <v>1</v>
      </c>
      <c r="J181" s="299">
        <v>0</v>
      </c>
      <c r="K181" s="301">
        <v>1</v>
      </c>
      <c r="L181" s="322">
        <v>1</v>
      </c>
      <c r="M181" s="322">
        <v>1</v>
      </c>
      <c r="N181" s="322">
        <v>0</v>
      </c>
      <c r="O181" s="299"/>
      <c r="P181" s="299">
        <v>1</v>
      </c>
      <c r="Q181" s="299">
        <v>0</v>
      </c>
      <c r="R181" s="299">
        <v>0</v>
      </c>
      <c r="S181" s="299">
        <v>1</v>
      </c>
      <c r="T181" s="299">
        <v>0</v>
      </c>
      <c r="U181" s="299">
        <v>0</v>
      </c>
      <c r="V181" s="299">
        <v>0</v>
      </c>
      <c r="W181" s="299">
        <v>0</v>
      </c>
      <c r="X181" s="299">
        <v>0</v>
      </c>
      <c r="Y181" s="299">
        <v>0</v>
      </c>
      <c r="Z181" s="301">
        <v>1</v>
      </c>
      <c r="AA181" s="299"/>
      <c r="AB181" s="299"/>
      <c r="AC181" s="299">
        <v>-0.85803654373046778</v>
      </c>
      <c r="AD181" s="299">
        <v>-11.885</v>
      </c>
      <c r="AE181" s="299" t="s">
        <v>442</v>
      </c>
      <c r="AF181" s="299">
        <v>-0.85803654373046778</v>
      </c>
      <c r="AG181" s="299">
        <v>-11.885</v>
      </c>
      <c r="AH181" s="299">
        <v>4.0809055128644198</v>
      </c>
      <c r="AI181" s="299">
        <v>13.266003521126759</v>
      </c>
      <c r="AJ181" s="299"/>
      <c r="AK181" s="299"/>
      <c r="AL181" s="299">
        <v>0</v>
      </c>
      <c r="AM181" s="299">
        <v>0</v>
      </c>
      <c r="AN181" s="299"/>
      <c r="AO181" s="299"/>
      <c r="AP181" s="299"/>
      <c r="AQ181" s="299"/>
      <c r="AR181" s="299"/>
      <c r="AS181" s="299"/>
      <c r="AT181" s="299"/>
      <c r="AU181" s="299"/>
      <c r="AV181" s="299"/>
      <c r="AW181" s="299"/>
      <c r="AX181" s="299"/>
      <c r="AY181" s="299"/>
      <c r="AZ181" s="299"/>
      <c r="BA181" s="299"/>
      <c r="BB181" s="299"/>
      <c r="BC181" s="299"/>
      <c r="BD181" s="299"/>
      <c r="BE181" s="299"/>
      <c r="BF181" s="299"/>
      <c r="BG181" s="299"/>
      <c r="BH181" s="299"/>
      <c r="BI181" s="299"/>
      <c r="BJ181" s="299"/>
      <c r="BK181" s="299"/>
      <c r="BL181" s="299"/>
      <c r="BM181" s="299"/>
      <c r="BN181" s="299"/>
      <c r="BO181" s="299"/>
      <c r="BP181" s="299"/>
      <c r="BQ181" s="299"/>
      <c r="BR181" s="299"/>
      <c r="BS181" s="299"/>
      <c r="BT181" s="299"/>
      <c r="BU181" s="299"/>
      <c r="BV181" s="299"/>
      <c r="BW181" s="299"/>
      <c r="BX181" s="299"/>
      <c r="BY181" s="299"/>
      <c r="BZ181" s="299"/>
      <c r="CA181" s="299"/>
      <c r="CB181" s="299"/>
      <c r="CC181" s="299"/>
      <c r="CD181" s="299"/>
      <c r="CE181" s="299"/>
      <c r="CF181" s="299"/>
      <c r="CG181" s="299">
        <v>0</v>
      </c>
      <c r="CH181" s="299"/>
      <c r="CI181" s="299"/>
      <c r="CJ181" s="299"/>
      <c r="CK181" s="299"/>
      <c r="CL181" s="299"/>
      <c r="CM181" s="299"/>
      <c r="CN181" s="299"/>
      <c r="CO181" s="299"/>
      <c r="CP181" s="299"/>
    </row>
    <row r="182" spans="2:94" x14ac:dyDescent="0.15">
      <c r="B182" s="321">
        <v>0.80776620370370367</v>
      </c>
      <c r="C182" s="355">
        <v>0.22</v>
      </c>
      <c r="D182" s="371">
        <v>0.73332600000000003</v>
      </c>
      <c r="E182" s="299"/>
      <c r="F182" s="299"/>
      <c r="G182" s="299"/>
      <c r="H182" s="299"/>
      <c r="I182" s="301">
        <v>2</v>
      </c>
      <c r="J182" s="299"/>
      <c r="K182" s="299"/>
      <c r="L182" s="299">
        <v>0</v>
      </c>
      <c r="M182" s="299"/>
      <c r="N182" s="299"/>
      <c r="O182" s="299"/>
      <c r="P182" s="299"/>
      <c r="Q182" s="299"/>
      <c r="R182" s="299"/>
      <c r="S182" s="299"/>
      <c r="T182" s="299"/>
      <c r="U182" s="299"/>
      <c r="V182" s="299"/>
      <c r="W182" s="299"/>
      <c r="X182" s="299"/>
      <c r="Y182" s="299"/>
      <c r="Z182" s="299"/>
      <c r="AA182" s="299">
        <v>4.0809055128644198</v>
      </c>
      <c r="AB182" s="299">
        <v>6.3609859154929573</v>
      </c>
      <c r="AC182" s="299">
        <v>6.1736775707436093</v>
      </c>
      <c r="AD182" s="299">
        <v>12.261637323943662</v>
      </c>
      <c r="AE182" s="299" t="s">
        <v>443</v>
      </c>
      <c r="AF182" s="299">
        <v>5.0854361006464313</v>
      </c>
      <c r="AG182" s="299">
        <v>12.596426056338027</v>
      </c>
      <c r="AH182" s="299">
        <v>-0.43948213215462983</v>
      </c>
      <c r="AI182" s="299">
        <v>-11.675757042253521</v>
      </c>
      <c r="AJ182" s="299"/>
      <c r="AK182" s="299"/>
      <c r="AL182" s="299">
        <v>1</v>
      </c>
      <c r="AM182" s="299">
        <v>0</v>
      </c>
      <c r="AN182" s="299">
        <v>1</v>
      </c>
      <c r="AO182" s="299">
        <v>0</v>
      </c>
      <c r="AP182" s="299">
        <v>0</v>
      </c>
      <c r="AQ182" s="299">
        <v>1</v>
      </c>
      <c r="AR182" s="299">
        <v>0</v>
      </c>
      <c r="AS182" s="299">
        <v>0</v>
      </c>
      <c r="AT182" s="299">
        <v>1</v>
      </c>
      <c r="AU182" s="299">
        <v>0</v>
      </c>
      <c r="AV182" s="325">
        <v>0</v>
      </c>
      <c r="AW182" s="325">
        <v>0</v>
      </c>
      <c r="AX182" s="299"/>
      <c r="AY182" s="325">
        <v>0</v>
      </c>
      <c r="AZ182" s="325">
        <v>0</v>
      </c>
      <c r="BA182" s="325">
        <v>0</v>
      </c>
      <c r="BB182" s="325">
        <v>1</v>
      </c>
      <c r="BC182" s="325">
        <v>0</v>
      </c>
      <c r="BD182" s="325">
        <v>0</v>
      </c>
      <c r="BE182" s="325">
        <v>0</v>
      </c>
      <c r="BF182" s="325">
        <v>1</v>
      </c>
      <c r="BG182" s="325">
        <v>1</v>
      </c>
      <c r="BH182" s="325">
        <v>0</v>
      </c>
      <c r="BI182" s="325">
        <v>0</v>
      </c>
      <c r="BJ182" s="325">
        <v>0</v>
      </c>
      <c r="BK182" s="325">
        <v>0</v>
      </c>
      <c r="BL182" s="325">
        <v>0</v>
      </c>
      <c r="BM182" s="325">
        <v>0</v>
      </c>
      <c r="BN182" s="325">
        <v>0</v>
      </c>
      <c r="BO182" s="325">
        <v>1</v>
      </c>
      <c r="BP182" s="325">
        <v>0</v>
      </c>
      <c r="BQ182" s="325">
        <v>0</v>
      </c>
      <c r="BR182" s="325">
        <v>0</v>
      </c>
      <c r="BS182" s="303">
        <v>0</v>
      </c>
      <c r="BT182" s="322">
        <v>0</v>
      </c>
      <c r="BU182" s="322">
        <v>1</v>
      </c>
      <c r="BV182" s="322">
        <v>0</v>
      </c>
      <c r="BW182" s="322">
        <v>0</v>
      </c>
      <c r="BX182" s="322">
        <v>0</v>
      </c>
      <c r="BY182" s="301">
        <v>1</v>
      </c>
      <c r="BZ182" s="322">
        <v>1</v>
      </c>
      <c r="CA182" s="322">
        <v>0</v>
      </c>
      <c r="CB182" s="322">
        <v>0</v>
      </c>
      <c r="CC182" s="322">
        <v>0</v>
      </c>
      <c r="CD182" s="322">
        <v>0</v>
      </c>
      <c r="CE182" s="322">
        <v>0</v>
      </c>
      <c r="CF182" s="301">
        <v>0</v>
      </c>
      <c r="CG182" s="322">
        <v>0</v>
      </c>
      <c r="CH182" s="299"/>
      <c r="CI182" s="299"/>
      <c r="CJ182" s="299"/>
      <c r="CK182" s="299"/>
      <c r="CL182" s="299"/>
      <c r="CM182" s="299"/>
      <c r="CN182" s="299"/>
      <c r="CO182" s="299"/>
      <c r="CP182" s="299"/>
    </row>
    <row r="183" spans="2:94" x14ac:dyDescent="0.15">
      <c r="B183" s="321">
        <v>0.80849537037037045</v>
      </c>
      <c r="C183" s="355">
        <v>1.03</v>
      </c>
      <c r="D183" s="371">
        <v>1.0999999900000001</v>
      </c>
      <c r="E183" s="299"/>
      <c r="F183" s="299"/>
      <c r="G183" s="299"/>
      <c r="H183" s="299"/>
      <c r="I183" s="301">
        <v>3</v>
      </c>
      <c r="J183" s="299"/>
      <c r="K183" s="299"/>
      <c r="L183" s="299">
        <v>0</v>
      </c>
      <c r="M183" s="299"/>
      <c r="N183" s="299"/>
      <c r="O183" s="299"/>
      <c r="P183" s="299"/>
      <c r="Q183" s="299"/>
      <c r="R183" s="299"/>
      <c r="S183" s="299"/>
      <c r="T183" s="299"/>
      <c r="U183" s="299"/>
      <c r="V183" s="299"/>
      <c r="W183" s="299"/>
      <c r="X183" s="299"/>
      <c r="Y183" s="299"/>
      <c r="Z183" s="299"/>
      <c r="AA183" s="299">
        <v>-2.4903987488762356</v>
      </c>
      <c r="AB183" s="299">
        <v>-6.7794718309859148</v>
      </c>
      <c r="AC183" s="299">
        <v>-3.9553391893916685</v>
      </c>
      <c r="AD183" s="299">
        <v>-11.926848591549295</v>
      </c>
      <c r="AE183" s="299" t="s">
        <v>445</v>
      </c>
      <c r="AF183" s="299">
        <v>-2.9508086016096575</v>
      </c>
      <c r="AG183" s="299">
        <v>-12.010545774647886</v>
      </c>
      <c r="AH183" s="299">
        <v>5.1272915418040146</v>
      </c>
      <c r="AI183" s="299">
        <v>12.303485915492956</v>
      </c>
      <c r="AJ183" s="299"/>
      <c r="AK183" s="299"/>
      <c r="AL183" s="299">
        <v>0</v>
      </c>
      <c r="AM183" s="299">
        <v>1</v>
      </c>
      <c r="AN183" s="299">
        <v>0</v>
      </c>
      <c r="AO183" s="299">
        <v>1</v>
      </c>
      <c r="AP183" s="299">
        <v>0</v>
      </c>
      <c r="AQ183" s="299">
        <v>1</v>
      </c>
      <c r="AR183" s="299">
        <v>0</v>
      </c>
      <c r="AS183" s="299">
        <v>0</v>
      </c>
      <c r="AT183" s="299">
        <v>1</v>
      </c>
      <c r="AU183" s="299">
        <v>0</v>
      </c>
      <c r="AV183" s="325">
        <v>0</v>
      </c>
      <c r="AW183" s="325">
        <v>0</v>
      </c>
      <c r="AX183" s="299"/>
      <c r="AY183" s="325">
        <v>0</v>
      </c>
      <c r="AZ183" s="325">
        <v>0</v>
      </c>
      <c r="BA183" s="325">
        <v>1</v>
      </c>
      <c r="BB183" s="325">
        <v>0</v>
      </c>
      <c r="BC183" s="325">
        <v>0</v>
      </c>
      <c r="BD183" s="325">
        <v>0</v>
      </c>
      <c r="BE183" s="325">
        <v>1</v>
      </c>
      <c r="BF183" s="325">
        <v>0</v>
      </c>
      <c r="BG183" s="325">
        <v>1</v>
      </c>
      <c r="BH183" s="325">
        <v>0</v>
      </c>
      <c r="BI183" s="325">
        <v>0</v>
      </c>
      <c r="BJ183" s="325">
        <v>0</v>
      </c>
      <c r="BK183" s="325">
        <v>0</v>
      </c>
      <c r="BL183" s="325">
        <v>0</v>
      </c>
      <c r="BM183" s="325">
        <v>0</v>
      </c>
      <c r="BN183" s="325">
        <v>0</v>
      </c>
      <c r="BO183" s="325">
        <v>1</v>
      </c>
      <c r="BP183" s="325">
        <v>0</v>
      </c>
      <c r="BQ183" s="325">
        <v>0</v>
      </c>
      <c r="BR183" s="325">
        <v>0</v>
      </c>
      <c r="BS183" s="303">
        <v>1</v>
      </c>
      <c r="BT183" s="322">
        <v>0</v>
      </c>
      <c r="BU183" s="322">
        <v>0</v>
      </c>
      <c r="BV183" s="322">
        <v>0</v>
      </c>
      <c r="BW183" s="322">
        <v>0</v>
      </c>
      <c r="BX183" s="322">
        <v>0</v>
      </c>
      <c r="BY183" s="301">
        <v>0</v>
      </c>
      <c r="BZ183" s="322">
        <v>0</v>
      </c>
      <c r="CA183" s="322">
        <v>0</v>
      </c>
      <c r="CB183" s="322">
        <v>0</v>
      </c>
      <c r="CC183" s="322">
        <v>1</v>
      </c>
      <c r="CD183" s="322">
        <v>0</v>
      </c>
      <c r="CE183" s="322">
        <v>0</v>
      </c>
      <c r="CF183" s="301">
        <v>0</v>
      </c>
      <c r="CG183" s="322">
        <v>1</v>
      </c>
      <c r="CH183" s="299"/>
      <c r="CI183" s="299"/>
      <c r="CJ183" s="299"/>
      <c r="CK183" s="299"/>
      <c r="CL183" s="299"/>
      <c r="CM183" s="299"/>
      <c r="CN183" s="299"/>
      <c r="CO183" s="299"/>
      <c r="CP183" s="299"/>
    </row>
    <row r="184" spans="2:94" x14ac:dyDescent="0.15">
      <c r="B184" s="338" t="s">
        <v>593</v>
      </c>
      <c r="C184" s="299"/>
      <c r="D184" s="371"/>
      <c r="E184" s="299"/>
      <c r="F184" s="299"/>
      <c r="G184" s="299"/>
      <c r="H184" s="299"/>
      <c r="I184" s="299"/>
      <c r="J184" s="299"/>
      <c r="K184" s="299"/>
      <c r="L184" s="299"/>
      <c r="M184" s="299"/>
      <c r="N184" s="299"/>
      <c r="O184" s="299"/>
      <c r="P184" s="299"/>
      <c r="Q184" s="299"/>
      <c r="R184" s="299"/>
      <c r="S184" s="299"/>
      <c r="T184" s="299"/>
      <c r="U184" s="299"/>
      <c r="V184" s="299"/>
      <c r="W184" s="299"/>
      <c r="X184" s="299"/>
      <c r="Y184" s="299"/>
      <c r="Z184" s="299"/>
      <c r="AA184" s="299">
        <v>4.7087371302281769</v>
      </c>
      <c r="AB184" s="299">
        <v>10.462147887323944</v>
      </c>
      <c r="AC184" s="299"/>
      <c r="AD184" s="299"/>
      <c r="AE184" s="299"/>
      <c r="AF184" s="299"/>
      <c r="AG184" s="299"/>
      <c r="AH184" s="299"/>
      <c r="AI184" s="299"/>
      <c r="AJ184" s="299"/>
      <c r="AK184" s="29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299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299"/>
      <c r="BV184" s="299"/>
      <c r="BW184" s="299"/>
      <c r="BX184" s="299"/>
      <c r="BY184" s="299"/>
      <c r="BZ184" s="299"/>
      <c r="CA184" s="299"/>
      <c r="CB184" s="299"/>
      <c r="CC184" s="299"/>
      <c r="CD184" s="299"/>
      <c r="CE184" s="299"/>
      <c r="CF184" s="299"/>
      <c r="CG184" s="299"/>
      <c r="CH184" s="299"/>
      <c r="CI184" s="299"/>
      <c r="CJ184" s="299"/>
      <c r="CK184" s="299"/>
      <c r="CL184" s="299"/>
      <c r="CM184" s="299"/>
      <c r="CN184" s="299"/>
      <c r="CO184" s="299"/>
      <c r="CP184" s="299"/>
    </row>
    <row r="185" spans="2:94" x14ac:dyDescent="0.15">
      <c r="B185" s="321">
        <v>0.82435185185185189</v>
      </c>
      <c r="C185" s="299"/>
      <c r="D185" s="371"/>
      <c r="E185" s="299"/>
      <c r="F185" s="299"/>
      <c r="G185" s="299" t="s">
        <v>364</v>
      </c>
      <c r="H185" s="299">
        <v>37</v>
      </c>
      <c r="I185" s="301">
        <v>1</v>
      </c>
      <c r="J185" s="299">
        <v>0</v>
      </c>
      <c r="K185" s="301">
        <v>1</v>
      </c>
      <c r="L185" s="322">
        <v>1</v>
      </c>
      <c r="M185" s="322">
        <v>1</v>
      </c>
      <c r="N185" s="322">
        <v>0</v>
      </c>
      <c r="O185" s="299"/>
      <c r="P185" s="299">
        <v>1</v>
      </c>
      <c r="Q185" s="299">
        <v>0</v>
      </c>
      <c r="R185" s="299">
        <v>0</v>
      </c>
      <c r="S185" s="299">
        <v>0</v>
      </c>
      <c r="T185" s="299">
        <v>0</v>
      </c>
      <c r="U185" s="299">
        <v>1</v>
      </c>
      <c r="V185" s="299">
        <v>0</v>
      </c>
      <c r="W185" s="299">
        <v>0</v>
      </c>
      <c r="X185" s="299">
        <v>0</v>
      </c>
      <c r="Y185" s="299">
        <v>0</v>
      </c>
      <c r="Z185" s="301">
        <v>1</v>
      </c>
      <c r="AA185" s="331">
        <v>-2.6159650723489869</v>
      </c>
      <c r="AB185" s="331">
        <v>0</v>
      </c>
      <c r="AC185" s="299">
        <v>0.94174742604563533</v>
      </c>
      <c r="AD185" s="299">
        <v>-11.885</v>
      </c>
      <c r="AE185" s="299" t="s">
        <v>442</v>
      </c>
      <c r="AF185" s="299">
        <v>0.94174742604563533</v>
      </c>
      <c r="AG185" s="299">
        <v>-11.885</v>
      </c>
      <c r="AH185" s="299">
        <v>-4.0809055128644198</v>
      </c>
      <c r="AI185" s="299">
        <v>14.061126760563379</v>
      </c>
      <c r="AJ185" s="299"/>
      <c r="AK185" s="299"/>
      <c r="AL185" s="299">
        <v>0</v>
      </c>
      <c r="AM185" s="299">
        <v>0</v>
      </c>
      <c r="AN185" s="299"/>
      <c r="AO185" s="299"/>
      <c r="AP185" s="299"/>
      <c r="AQ185" s="299"/>
      <c r="AR185" s="299"/>
      <c r="AS185" s="299"/>
      <c r="AT185" s="299"/>
      <c r="AU185" s="299"/>
      <c r="AV185" s="299"/>
      <c r="AW185" s="299"/>
      <c r="AX185" s="299"/>
      <c r="AY185" s="299"/>
      <c r="AZ185" s="299"/>
      <c r="BA185" s="299"/>
      <c r="BB185" s="299"/>
      <c r="BC185" s="299"/>
      <c r="BD185" s="299"/>
      <c r="BE185" s="299"/>
      <c r="BF185" s="299"/>
      <c r="BG185" s="299"/>
      <c r="BH185" s="299"/>
      <c r="BI185" s="299"/>
      <c r="BJ185" s="299"/>
      <c r="BK185" s="299"/>
      <c r="BL185" s="299"/>
      <c r="BM185" s="299"/>
      <c r="BN185" s="299"/>
      <c r="BO185" s="299"/>
      <c r="BP185" s="299"/>
      <c r="BQ185" s="299"/>
      <c r="BR185" s="299"/>
      <c r="BS185" s="299"/>
      <c r="BT185" s="299"/>
      <c r="BU185" s="299"/>
      <c r="BV185" s="299"/>
      <c r="BW185" s="299"/>
      <c r="BX185" s="299"/>
      <c r="BY185" s="299"/>
      <c r="BZ185" s="299"/>
      <c r="CA185" s="299"/>
      <c r="CB185" s="299"/>
      <c r="CC185" s="299"/>
      <c r="CD185" s="299"/>
      <c r="CE185" s="299"/>
      <c r="CF185" s="299"/>
      <c r="CG185" s="299"/>
      <c r="CH185" s="299"/>
      <c r="CI185" s="299"/>
      <c r="CJ185" s="299"/>
      <c r="CK185" s="299"/>
      <c r="CL185" s="299"/>
      <c r="CM185" s="299"/>
      <c r="CN185" s="299"/>
      <c r="CO185" s="299"/>
      <c r="CP185" s="299"/>
    </row>
    <row r="186" spans="2:94" x14ac:dyDescent="0.15">
      <c r="B186" s="321">
        <v>0.82917824074074076</v>
      </c>
      <c r="C186" s="299"/>
      <c r="D186" s="371"/>
      <c r="E186" s="299"/>
      <c r="F186" s="299"/>
      <c r="G186" s="299"/>
      <c r="H186" s="299"/>
      <c r="I186" s="301">
        <v>1</v>
      </c>
      <c r="J186" s="299">
        <v>0</v>
      </c>
      <c r="K186" s="301">
        <v>1</v>
      </c>
      <c r="L186" s="322">
        <v>1</v>
      </c>
      <c r="M186" s="322">
        <v>0</v>
      </c>
      <c r="N186" s="322">
        <v>1</v>
      </c>
      <c r="O186" s="299"/>
      <c r="P186" s="299"/>
      <c r="Q186" s="299"/>
      <c r="R186" s="299"/>
      <c r="S186" s="299"/>
      <c r="T186" s="299"/>
      <c r="U186" s="299"/>
      <c r="V186" s="299"/>
      <c r="W186" s="299"/>
      <c r="X186" s="299"/>
      <c r="Y186" s="299"/>
      <c r="Z186" s="299"/>
      <c r="AA186" s="299"/>
      <c r="AB186" s="299"/>
      <c r="AC186" s="299">
        <v>1.0673137495183866</v>
      </c>
      <c r="AD186" s="299">
        <v>-11.926848591549295</v>
      </c>
      <c r="AE186" s="299" t="s">
        <v>442</v>
      </c>
      <c r="AF186" s="299">
        <v>1.0673137495183866</v>
      </c>
      <c r="AG186" s="299">
        <v>-11.926848591549295</v>
      </c>
      <c r="AH186" s="299">
        <v>-3.7460619836037496</v>
      </c>
      <c r="AI186" s="299">
        <v>12.219788732394365</v>
      </c>
      <c r="AJ186" s="299"/>
      <c r="AK186" s="299"/>
      <c r="AL186" s="299">
        <v>0</v>
      </c>
      <c r="AM186" s="299">
        <v>0</v>
      </c>
      <c r="AN186" s="299"/>
      <c r="AO186" s="299"/>
      <c r="AP186" s="299"/>
      <c r="AQ186" s="299"/>
      <c r="AR186" s="299"/>
      <c r="AS186" s="299"/>
      <c r="AT186" s="299"/>
      <c r="AU186" s="299"/>
      <c r="AV186" s="299"/>
      <c r="AW186" s="299"/>
      <c r="AX186" s="299"/>
      <c r="AY186" s="299"/>
      <c r="AZ186" s="299"/>
      <c r="BA186" s="299"/>
      <c r="BB186" s="299"/>
      <c r="BC186" s="299"/>
      <c r="BD186" s="299"/>
      <c r="BE186" s="299"/>
      <c r="BF186" s="299"/>
      <c r="BG186" s="299"/>
      <c r="BH186" s="299"/>
      <c r="BI186" s="299"/>
      <c r="BJ186" s="299"/>
      <c r="BK186" s="299"/>
      <c r="BL186" s="299"/>
      <c r="BM186" s="299"/>
      <c r="BN186" s="299"/>
      <c r="BO186" s="299"/>
      <c r="BP186" s="299"/>
      <c r="BQ186" s="299"/>
      <c r="BR186" s="299"/>
      <c r="BS186" s="299"/>
      <c r="BT186" s="299"/>
      <c r="BU186" s="299"/>
      <c r="BV186" s="299"/>
      <c r="BW186" s="299"/>
      <c r="BX186" s="299"/>
      <c r="BY186" s="299"/>
      <c r="BZ186" s="299"/>
      <c r="CA186" s="299"/>
      <c r="CB186" s="299"/>
      <c r="CC186" s="299"/>
      <c r="CD186" s="299"/>
      <c r="CE186" s="299"/>
      <c r="CF186" s="299"/>
      <c r="CG186" s="299"/>
      <c r="CH186" s="299"/>
      <c r="CI186" s="299"/>
      <c r="CJ186" s="299"/>
      <c r="CK186" s="299"/>
      <c r="CL186" s="299"/>
      <c r="CM186" s="299"/>
      <c r="CN186" s="299"/>
      <c r="CO186" s="299"/>
      <c r="CP186" s="299"/>
    </row>
    <row r="187" spans="2:94" x14ac:dyDescent="0.15">
      <c r="B187" s="321">
        <v>0.82990740740740743</v>
      </c>
      <c r="C187" s="355">
        <v>1.03</v>
      </c>
      <c r="D187" s="371">
        <v>1.0999999900000001</v>
      </c>
      <c r="E187" s="299"/>
      <c r="F187" s="299"/>
      <c r="G187" s="299"/>
      <c r="H187" s="299"/>
      <c r="I187" s="301">
        <v>2</v>
      </c>
      <c r="J187" s="299"/>
      <c r="K187" s="299"/>
      <c r="L187" s="322">
        <v>0</v>
      </c>
      <c r="M187" s="299"/>
      <c r="N187" s="299"/>
      <c r="O187" s="299"/>
      <c r="P187" s="299"/>
      <c r="Q187" s="299"/>
      <c r="R187" s="299"/>
      <c r="S187" s="299"/>
      <c r="T187" s="299"/>
      <c r="U187" s="299"/>
      <c r="V187" s="299"/>
      <c r="W187" s="299"/>
      <c r="X187" s="299"/>
      <c r="Y187" s="299"/>
      <c r="Z187" s="299"/>
      <c r="AA187" s="299">
        <v>-2.5322541900338194</v>
      </c>
      <c r="AB187" s="299">
        <v>6.2354401408450704</v>
      </c>
      <c r="AC187" s="299">
        <v>-3.7460619836037496</v>
      </c>
      <c r="AD187" s="299">
        <v>11.843151408450703</v>
      </c>
      <c r="AE187" s="299" t="s">
        <v>443</v>
      </c>
      <c r="AF187" s="299">
        <v>-2.9089531604520737</v>
      </c>
      <c r="AG187" s="299">
        <v>11.843151408450703</v>
      </c>
      <c r="AH187" s="299">
        <v>1.234735514148722</v>
      </c>
      <c r="AI187" s="299">
        <v>-11.843151408450703</v>
      </c>
      <c r="AJ187" s="299"/>
      <c r="AK187" s="299"/>
      <c r="AL187" s="299">
        <v>1</v>
      </c>
      <c r="AM187" s="299">
        <v>0</v>
      </c>
      <c r="AN187" s="299">
        <v>0</v>
      </c>
      <c r="AO187" s="299">
        <v>2</v>
      </c>
      <c r="AP187" s="299">
        <v>0</v>
      </c>
      <c r="AQ187" s="299">
        <v>0</v>
      </c>
      <c r="AR187" s="299">
        <v>2</v>
      </c>
      <c r="AS187" s="299">
        <v>0</v>
      </c>
      <c r="AT187" s="299">
        <v>2</v>
      </c>
      <c r="AU187" s="299">
        <v>0</v>
      </c>
      <c r="AV187" s="325">
        <v>0</v>
      </c>
      <c r="AW187" s="325">
        <v>0</v>
      </c>
      <c r="AX187" s="299"/>
      <c r="AY187" s="325">
        <v>0</v>
      </c>
      <c r="AZ187" s="325">
        <v>0</v>
      </c>
      <c r="BA187" s="325">
        <v>0</v>
      </c>
      <c r="BB187" s="325">
        <v>2</v>
      </c>
      <c r="BC187" s="325">
        <v>0</v>
      </c>
      <c r="BD187" s="325">
        <v>0</v>
      </c>
      <c r="BE187" s="325">
        <v>1</v>
      </c>
      <c r="BF187" s="325">
        <v>0</v>
      </c>
      <c r="BG187" s="325">
        <v>1</v>
      </c>
      <c r="BH187" s="325">
        <v>0</v>
      </c>
      <c r="BI187" s="325">
        <v>0</v>
      </c>
      <c r="BJ187" s="325">
        <v>0</v>
      </c>
      <c r="BK187" s="325">
        <v>0</v>
      </c>
      <c r="BL187" s="325">
        <v>0</v>
      </c>
      <c r="BM187" s="325">
        <v>0</v>
      </c>
      <c r="BN187" s="325">
        <v>0</v>
      </c>
      <c r="BO187" s="325">
        <v>1</v>
      </c>
      <c r="BP187" s="325">
        <v>0</v>
      </c>
      <c r="BQ187" s="325">
        <v>0</v>
      </c>
      <c r="BR187" s="325">
        <v>0</v>
      </c>
      <c r="BS187" s="303">
        <v>1</v>
      </c>
      <c r="BT187" s="322">
        <v>0</v>
      </c>
      <c r="BU187" s="322">
        <v>0</v>
      </c>
      <c r="BV187" s="322">
        <v>0</v>
      </c>
      <c r="BW187" s="322">
        <v>0</v>
      </c>
      <c r="BX187" s="322">
        <v>1</v>
      </c>
      <c r="BY187" s="301">
        <v>0</v>
      </c>
      <c r="BZ187" s="322">
        <v>1</v>
      </c>
      <c r="CA187" s="322">
        <v>0</v>
      </c>
      <c r="CB187" s="322">
        <v>0</v>
      </c>
      <c r="CC187" s="322">
        <v>0</v>
      </c>
      <c r="CD187" s="322">
        <v>0</v>
      </c>
      <c r="CE187" s="322">
        <v>0</v>
      </c>
      <c r="CF187" s="301">
        <v>0</v>
      </c>
      <c r="CG187" s="322">
        <v>0</v>
      </c>
      <c r="CH187" s="299"/>
      <c r="CI187" s="299"/>
      <c r="CJ187" s="299"/>
      <c r="CK187" s="299"/>
      <c r="CL187" s="299"/>
      <c r="CM187" s="299"/>
      <c r="CN187" s="299"/>
      <c r="CO187" s="299"/>
      <c r="CP187" s="299"/>
    </row>
    <row r="188" spans="2:94" x14ac:dyDescent="0.15">
      <c r="B188" s="321">
        <v>0.83061342592592602</v>
      </c>
      <c r="C188" s="355">
        <v>1.01</v>
      </c>
      <c r="D188" s="371">
        <v>1.03333333</v>
      </c>
      <c r="E188" s="299"/>
      <c r="F188" s="299"/>
      <c r="G188" s="299"/>
      <c r="H188" s="299"/>
      <c r="I188" s="301">
        <v>3</v>
      </c>
      <c r="J188" s="299"/>
      <c r="K188" s="299"/>
      <c r="L188" s="322">
        <v>0</v>
      </c>
      <c r="M188" s="299"/>
      <c r="N188" s="299"/>
      <c r="O188" s="299"/>
      <c r="P188" s="299"/>
      <c r="Q188" s="299"/>
      <c r="R188" s="299"/>
      <c r="S188" s="299"/>
      <c r="T188" s="299"/>
      <c r="U188" s="299"/>
      <c r="V188" s="299"/>
      <c r="W188" s="299"/>
      <c r="X188" s="299"/>
      <c r="Y188" s="299"/>
      <c r="Z188" s="299"/>
      <c r="AA188" s="299">
        <v>3.2019412485551602</v>
      </c>
      <c r="AB188" s="299">
        <v>-11.006179577464788</v>
      </c>
      <c r="AC188" s="299">
        <v>4.0390500717068356</v>
      </c>
      <c r="AD188" s="299">
        <v>-12.17794014084507</v>
      </c>
      <c r="AE188" s="299" t="s">
        <v>445</v>
      </c>
      <c r="AF188" s="299">
        <v>3.2856521308703277</v>
      </c>
      <c r="AG188" s="299">
        <v>-12.17794014084507</v>
      </c>
      <c r="AH188" s="299">
        <v>-1.6532899257245599</v>
      </c>
      <c r="AI188" s="299">
        <v>11.968697183098591</v>
      </c>
      <c r="AJ188" s="299"/>
      <c r="AK188" s="299"/>
      <c r="AL188" s="299">
        <v>0</v>
      </c>
      <c r="AM188" s="299">
        <v>1</v>
      </c>
      <c r="AN188" s="299">
        <v>1</v>
      </c>
      <c r="AO188" s="299">
        <v>0</v>
      </c>
      <c r="AP188" s="299">
        <v>0</v>
      </c>
      <c r="AQ188" s="299">
        <v>0</v>
      </c>
      <c r="AR188" s="299">
        <v>1</v>
      </c>
      <c r="AS188" s="299">
        <v>0</v>
      </c>
      <c r="AT188" s="299">
        <v>0</v>
      </c>
      <c r="AU188" s="299">
        <v>0</v>
      </c>
      <c r="AV188" s="325">
        <v>0</v>
      </c>
      <c r="AW188" s="325">
        <v>1</v>
      </c>
      <c r="AX188" s="299"/>
      <c r="AY188" s="325">
        <v>0</v>
      </c>
      <c r="AZ188" s="325">
        <v>1</v>
      </c>
      <c r="BA188" s="325">
        <v>0</v>
      </c>
      <c r="BB188" s="325">
        <v>0</v>
      </c>
      <c r="BC188" s="325">
        <v>0</v>
      </c>
      <c r="BD188" s="325">
        <v>0</v>
      </c>
      <c r="BE188" s="325">
        <v>1</v>
      </c>
      <c r="BF188" s="325">
        <v>0</v>
      </c>
      <c r="BG188" s="335">
        <v>1</v>
      </c>
      <c r="BH188" s="325">
        <v>0</v>
      </c>
      <c r="BI188" s="325">
        <v>0</v>
      </c>
      <c r="BJ188" s="325">
        <v>0</v>
      </c>
      <c r="BK188" s="325">
        <v>0</v>
      </c>
      <c r="BL188" s="325">
        <v>0</v>
      </c>
      <c r="BM188" s="335">
        <v>1</v>
      </c>
      <c r="BN188" s="325">
        <v>0</v>
      </c>
      <c r="BO188" s="325">
        <v>1</v>
      </c>
      <c r="BP188" s="325">
        <v>0</v>
      </c>
      <c r="BQ188" s="325">
        <v>0</v>
      </c>
      <c r="BR188" s="325">
        <v>0</v>
      </c>
      <c r="BS188" s="303">
        <v>1</v>
      </c>
      <c r="BT188" s="322">
        <v>0</v>
      </c>
      <c r="BU188" s="322">
        <v>0</v>
      </c>
      <c r="BV188" s="322">
        <v>0</v>
      </c>
      <c r="BW188" s="322">
        <v>0</v>
      </c>
      <c r="BX188" s="322">
        <v>1</v>
      </c>
      <c r="BY188" s="301">
        <v>0</v>
      </c>
      <c r="BZ188" s="322">
        <v>1</v>
      </c>
      <c r="CA188" s="322">
        <v>0</v>
      </c>
      <c r="CB188" s="322">
        <v>0</v>
      </c>
      <c r="CC188" s="322">
        <v>0</v>
      </c>
      <c r="CD188" s="322">
        <v>0</v>
      </c>
      <c r="CE188" s="322">
        <v>0</v>
      </c>
      <c r="CF188" s="301">
        <v>0</v>
      </c>
      <c r="CG188" s="322">
        <v>0</v>
      </c>
      <c r="CH188" s="299"/>
      <c r="CI188" s="299"/>
      <c r="CJ188" s="299"/>
      <c r="CK188" s="299"/>
      <c r="CL188" s="299"/>
      <c r="CM188" s="299"/>
      <c r="CN188" s="299"/>
      <c r="CO188" s="299"/>
      <c r="CP188" s="299"/>
    </row>
    <row r="189" spans="2:94" x14ac:dyDescent="0.15">
      <c r="B189" s="321">
        <v>0.83137731481481481</v>
      </c>
      <c r="C189" s="355">
        <v>1.06</v>
      </c>
      <c r="D189" s="371">
        <v>1.1999999800000003</v>
      </c>
      <c r="E189" s="299"/>
      <c r="F189" s="299"/>
      <c r="G189" s="299"/>
      <c r="H189" s="299"/>
      <c r="I189" s="301">
        <v>4</v>
      </c>
      <c r="J189" s="299"/>
      <c r="K189" s="299"/>
      <c r="L189" s="322">
        <v>0</v>
      </c>
      <c r="M189" s="299"/>
      <c r="N189" s="299"/>
      <c r="O189" s="299"/>
      <c r="P189" s="299"/>
      <c r="Q189" s="299"/>
      <c r="R189" s="299"/>
      <c r="S189" s="299"/>
      <c r="T189" s="299"/>
      <c r="U189" s="299"/>
      <c r="V189" s="299"/>
      <c r="W189" s="299"/>
      <c r="X189" s="299"/>
      <c r="Y189" s="299"/>
      <c r="Z189" s="299"/>
      <c r="AA189" s="299">
        <v>0.52319301446979738</v>
      </c>
      <c r="AB189" s="299">
        <v>11.257271126760562</v>
      </c>
      <c r="AC189" s="299">
        <v>-0.10463860289395949</v>
      </c>
      <c r="AD189" s="299">
        <v>12.470880281690141</v>
      </c>
      <c r="AE189" s="299" t="s">
        <v>443</v>
      </c>
      <c r="AF189" s="299">
        <v>-1.234735514148722</v>
      </c>
      <c r="AG189" s="299">
        <v>12.554577464788732</v>
      </c>
      <c r="AH189" s="299">
        <v>2.3648324254034843</v>
      </c>
      <c r="AI189" s="299">
        <v>-13.056760563380282</v>
      </c>
      <c r="AJ189" s="299"/>
      <c r="AK189" s="299"/>
      <c r="AL189" s="299">
        <v>0</v>
      </c>
      <c r="AM189" s="299">
        <v>1</v>
      </c>
      <c r="AN189" s="299">
        <v>1</v>
      </c>
      <c r="AO189" s="299">
        <v>0</v>
      </c>
      <c r="AP189" s="299">
        <v>0</v>
      </c>
      <c r="AQ189" s="299">
        <v>1</v>
      </c>
      <c r="AR189" s="299">
        <v>0</v>
      </c>
      <c r="AS189" s="299">
        <v>0</v>
      </c>
      <c r="AT189" s="299">
        <v>0</v>
      </c>
      <c r="AU189" s="299">
        <v>0</v>
      </c>
      <c r="AV189" s="325">
        <v>1</v>
      </c>
      <c r="AW189" s="325">
        <v>0</v>
      </c>
      <c r="AX189" s="299"/>
      <c r="AY189" s="325">
        <v>0</v>
      </c>
      <c r="AZ189" s="325">
        <v>1</v>
      </c>
      <c r="BA189" s="325">
        <v>0</v>
      </c>
      <c r="BB189" s="325">
        <v>0</v>
      </c>
      <c r="BC189" s="325">
        <v>0</v>
      </c>
      <c r="BD189" s="325">
        <v>0</v>
      </c>
      <c r="BE189" s="325">
        <v>1</v>
      </c>
      <c r="BF189" s="325">
        <v>0</v>
      </c>
      <c r="BG189" s="335">
        <v>1</v>
      </c>
      <c r="BH189" s="325">
        <v>0</v>
      </c>
      <c r="BI189" s="325">
        <v>0</v>
      </c>
      <c r="BJ189" s="325">
        <v>0</v>
      </c>
      <c r="BK189" s="325">
        <v>0</v>
      </c>
      <c r="BL189" s="325">
        <v>0</v>
      </c>
      <c r="BM189" s="335">
        <v>1</v>
      </c>
      <c r="BN189" s="325">
        <v>0</v>
      </c>
      <c r="BO189" s="325">
        <v>1</v>
      </c>
      <c r="BP189" s="325">
        <v>0</v>
      </c>
      <c r="BQ189" s="325">
        <v>0</v>
      </c>
      <c r="BR189" s="299"/>
      <c r="BS189" s="303">
        <v>1</v>
      </c>
      <c r="BT189" s="322">
        <v>0</v>
      </c>
      <c r="BU189" s="322">
        <v>0</v>
      </c>
      <c r="BV189" s="322">
        <v>0</v>
      </c>
      <c r="BW189" s="322">
        <v>0</v>
      </c>
      <c r="BX189" s="322">
        <v>1</v>
      </c>
      <c r="BY189" s="301">
        <v>0</v>
      </c>
      <c r="BZ189" s="322">
        <v>1</v>
      </c>
      <c r="CA189" s="322">
        <v>0</v>
      </c>
      <c r="CB189" s="322">
        <v>0</v>
      </c>
      <c r="CC189" s="322">
        <v>0</v>
      </c>
      <c r="CD189" s="322">
        <v>0</v>
      </c>
      <c r="CE189" s="322">
        <v>0</v>
      </c>
      <c r="CF189" s="301">
        <v>0</v>
      </c>
      <c r="CG189" s="322">
        <v>0</v>
      </c>
      <c r="CH189" s="299"/>
      <c r="CI189" s="299"/>
      <c r="CJ189" s="299"/>
      <c r="CK189" s="299"/>
      <c r="CL189" s="299"/>
      <c r="CM189" s="299"/>
      <c r="CN189" s="299"/>
      <c r="CO189" s="299"/>
      <c r="CP189" s="299"/>
    </row>
    <row r="190" spans="2:94" x14ac:dyDescent="0.15">
      <c r="B190" s="321">
        <v>0.83221064814814805</v>
      </c>
      <c r="C190" s="355">
        <v>1.1200000000000001</v>
      </c>
      <c r="D190" s="371">
        <v>1.3999999600000004</v>
      </c>
      <c r="E190" s="299"/>
      <c r="F190" s="299"/>
      <c r="G190" s="299"/>
      <c r="H190" s="299"/>
      <c r="I190" s="301">
        <v>5</v>
      </c>
      <c r="J190" s="299"/>
      <c r="K190" s="299"/>
      <c r="L190" s="322">
        <v>0</v>
      </c>
      <c r="M190" s="299"/>
      <c r="N190" s="299"/>
      <c r="O190" s="299"/>
      <c r="P190" s="299"/>
      <c r="Q190" s="299"/>
      <c r="R190" s="299"/>
      <c r="S190" s="299"/>
      <c r="T190" s="299"/>
      <c r="U190" s="299"/>
      <c r="V190" s="299"/>
      <c r="W190" s="299"/>
      <c r="X190" s="299"/>
      <c r="Y190" s="299"/>
      <c r="Z190" s="299"/>
      <c r="AA190" s="299">
        <v>-1.4858681610942246</v>
      </c>
      <c r="AB190" s="299">
        <v>-11.340968309859154</v>
      </c>
      <c r="AC190" s="299">
        <v>-1.234735514148722</v>
      </c>
      <c r="AD190" s="299">
        <v>-14.270369718309858</v>
      </c>
      <c r="AE190" s="299" t="s">
        <v>443</v>
      </c>
      <c r="AF190" s="299">
        <v>-0.60690389678496504</v>
      </c>
      <c r="AG190" s="299">
        <v>-14.35406690140845</v>
      </c>
      <c r="AH190" s="299">
        <v>-0.27206036752429463</v>
      </c>
      <c r="AI190" s="299">
        <v>13.391549295774647</v>
      </c>
      <c r="AJ190" s="299"/>
      <c r="AK190" s="299"/>
      <c r="AL190" s="299">
        <v>0</v>
      </c>
      <c r="AM190" s="299">
        <v>1</v>
      </c>
      <c r="AN190" s="299">
        <v>1</v>
      </c>
      <c r="AO190" s="299">
        <v>0</v>
      </c>
      <c r="AP190" s="299">
        <v>0</v>
      </c>
      <c r="AQ190" s="299">
        <v>1</v>
      </c>
      <c r="AR190" s="299">
        <v>0</v>
      </c>
      <c r="AS190" s="299">
        <v>0</v>
      </c>
      <c r="AT190" s="299">
        <v>0</v>
      </c>
      <c r="AU190" s="299">
        <v>0</v>
      </c>
      <c r="AV190" s="325">
        <v>1</v>
      </c>
      <c r="AW190" s="325">
        <v>0</v>
      </c>
      <c r="AX190" s="299"/>
      <c r="AY190" s="325">
        <v>0</v>
      </c>
      <c r="AZ190" s="325">
        <v>0</v>
      </c>
      <c r="BA190" s="325">
        <v>0</v>
      </c>
      <c r="BB190" s="325">
        <v>1</v>
      </c>
      <c r="BC190" s="325">
        <v>0</v>
      </c>
      <c r="BD190" s="325">
        <v>0</v>
      </c>
      <c r="BE190" s="325">
        <v>1</v>
      </c>
      <c r="BF190" s="325">
        <v>0</v>
      </c>
      <c r="BG190" s="325">
        <v>1</v>
      </c>
      <c r="BH190" s="325">
        <v>0</v>
      </c>
      <c r="BI190" s="325">
        <v>0</v>
      </c>
      <c r="BJ190" s="325">
        <v>0</v>
      </c>
      <c r="BK190" s="325">
        <v>0</v>
      </c>
      <c r="BL190" s="325">
        <v>0</v>
      </c>
      <c r="BM190" s="325">
        <v>0</v>
      </c>
      <c r="BN190" s="325">
        <v>0</v>
      </c>
      <c r="BO190" s="325">
        <v>1</v>
      </c>
      <c r="BP190" s="325">
        <v>0</v>
      </c>
      <c r="BQ190" s="325">
        <v>0</v>
      </c>
      <c r="BR190" s="325">
        <v>0</v>
      </c>
      <c r="BS190" s="303">
        <v>1</v>
      </c>
      <c r="BT190" s="322">
        <v>0</v>
      </c>
      <c r="BU190" s="322">
        <v>0</v>
      </c>
      <c r="BV190" s="322">
        <v>0</v>
      </c>
      <c r="BW190" s="322">
        <v>0</v>
      </c>
      <c r="BX190" s="322">
        <v>0</v>
      </c>
      <c r="BY190" s="301">
        <v>1</v>
      </c>
      <c r="BZ190" s="322">
        <v>1</v>
      </c>
      <c r="CA190" s="322">
        <v>0</v>
      </c>
      <c r="CB190" s="322">
        <v>0</v>
      </c>
      <c r="CC190" s="322">
        <v>0</v>
      </c>
      <c r="CD190" s="322">
        <v>0</v>
      </c>
      <c r="CE190" s="322">
        <v>0</v>
      </c>
      <c r="CF190" s="301">
        <v>0</v>
      </c>
      <c r="CG190" s="322">
        <v>0</v>
      </c>
      <c r="CH190" s="299"/>
      <c r="CI190" s="299"/>
      <c r="CJ190" s="299"/>
      <c r="CK190" s="299"/>
      <c r="CL190" s="299"/>
      <c r="CM190" s="299"/>
      <c r="CN190" s="299"/>
      <c r="CO190" s="299"/>
      <c r="CP190" s="299" t="s">
        <v>551</v>
      </c>
    </row>
    <row r="191" spans="2:94" x14ac:dyDescent="0.15">
      <c r="B191" s="321">
        <v>0.83339120370370379</v>
      </c>
      <c r="C191" s="355">
        <v>1.1200000000000001</v>
      </c>
      <c r="D191" s="371">
        <v>1.3999999600000004</v>
      </c>
      <c r="E191" s="299"/>
      <c r="F191" s="299"/>
      <c r="G191" s="299"/>
      <c r="H191" s="299"/>
      <c r="I191" s="301">
        <v>6</v>
      </c>
      <c r="J191" s="299"/>
      <c r="K191" s="299"/>
      <c r="L191" s="322">
        <v>0</v>
      </c>
      <c r="M191" s="299"/>
      <c r="N191" s="299"/>
      <c r="O191" s="299"/>
      <c r="P191" s="299"/>
      <c r="Q191" s="299"/>
      <c r="R191" s="299"/>
      <c r="S191" s="299"/>
      <c r="T191" s="299"/>
      <c r="U191" s="299"/>
      <c r="V191" s="299"/>
      <c r="W191" s="299"/>
      <c r="X191" s="299"/>
      <c r="Y191" s="299"/>
      <c r="Z191" s="299"/>
      <c r="AA191" s="299">
        <v>2.0718443373003979</v>
      </c>
      <c r="AB191" s="299">
        <v>6.5702288732394365</v>
      </c>
      <c r="AC191" s="299">
        <v>3.0763749250824088</v>
      </c>
      <c r="AD191" s="299">
        <v>12.721971830985915</v>
      </c>
      <c r="AE191" s="299" t="s">
        <v>443</v>
      </c>
      <c r="AF191" s="299">
        <v>2.3229769842459005</v>
      </c>
      <c r="AG191" s="299">
        <v>12.763820422535211</v>
      </c>
      <c r="AH191" s="299">
        <v>-0.10463860289395949</v>
      </c>
      <c r="AI191" s="299">
        <v>-13.266003521126759</v>
      </c>
      <c r="AJ191" s="299"/>
      <c r="AK191" s="299"/>
      <c r="AL191" s="299">
        <v>0</v>
      </c>
      <c r="AM191" s="299">
        <v>1</v>
      </c>
      <c r="AN191" s="299">
        <v>0</v>
      </c>
      <c r="AO191" s="299">
        <v>1</v>
      </c>
      <c r="AP191" s="299">
        <v>0</v>
      </c>
      <c r="AQ191" s="299">
        <v>1</v>
      </c>
      <c r="AR191" s="299">
        <v>0</v>
      </c>
      <c r="AS191" s="299">
        <v>0</v>
      </c>
      <c r="AT191" s="299">
        <v>1</v>
      </c>
      <c r="AU191" s="299">
        <v>0</v>
      </c>
      <c r="AV191" s="325">
        <v>0</v>
      </c>
      <c r="AW191" s="325">
        <v>0</v>
      </c>
      <c r="AX191" s="299"/>
      <c r="AY191" s="325">
        <v>0</v>
      </c>
      <c r="AZ191" s="325">
        <v>0</v>
      </c>
      <c r="BA191" s="325">
        <v>0</v>
      </c>
      <c r="BB191" s="325">
        <v>1</v>
      </c>
      <c r="BC191" s="325">
        <v>0</v>
      </c>
      <c r="BD191" s="325">
        <v>0</v>
      </c>
      <c r="BE191" s="325">
        <v>1</v>
      </c>
      <c r="BF191" s="325">
        <v>0</v>
      </c>
      <c r="BG191" s="325">
        <v>1</v>
      </c>
      <c r="BH191" s="325">
        <v>0</v>
      </c>
      <c r="BI191" s="325">
        <v>0</v>
      </c>
      <c r="BJ191" s="325">
        <v>0</v>
      </c>
      <c r="BK191" s="325">
        <v>0</v>
      </c>
      <c r="BL191" s="325">
        <v>0</v>
      </c>
      <c r="BM191" s="325">
        <v>0</v>
      </c>
      <c r="BN191" s="325">
        <v>0</v>
      </c>
      <c r="BO191" s="325">
        <v>1</v>
      </c>
      <c r="BP191" s="325">
        <v>0</v>
      </c>
      <c r="BQ191" s="325">
        <v>0</v>
      </c>
      <c r="BR191" s="325">
        <v>0</v>
      </c>
      <c r="BS191" s="303">
        <v>1</v>
      </c>
      <c r="BT191" s="322">
        <v>0</v>
      </c>
      <c r="BU191" s="322">
        <v>0</v>
      </c>
      <c r="BV191" s="322">
        <v>0</v>
      </c>
      <c r="BW191" s="322">
        <v>0</v>
      </c>
      <c r="BX191" s="322">
        <v>0</v>
      </c>
      <c r="BY191" s="301">
        <v>1</v>
      </c>
      <c r="BZ191" s="322">
        <v>1</v>
      </c>
      <c r="CA191" s="322">
        <v>0</v>
      </c>
      <c r="CB191" s="322">
        <v>0</v>
      </c>
      <c r="CC191" s="322">
        <v>0</v>
      </c>
      <c r="CD191" s="322">
        <v>0</v>
      </c>
      <c r="CE191" s="322">
        <v>0</v>
      </c>
      <c r="CF191" s="301">
        <v>0</v>
      </c>
      <c r="CG191" s="322">
        <v>0</v>
      </c>
      <c r="CH191" s="299"/>
      <c r="CI191" s="299"/>
      <c r="CJ191" s="299"/>
      <c r="CK191" s="299"/>
      <c r="CL191" s="299"/>
      <c r="CM191" s="299"/>
      <c r="CN191" s="299"/>
      <c r="CO191" s="299"/>
      <c r="CP191" s="299"/>
    </row>
    <row r="192" spans="2:94" x14ac:dyDescent="0.15">
      <c r="B192" s="321">
        <v>0.83416666666666661</v>
      </c>
      <c r="C192" s="355">
        <v>1.07</v>
      </c>
      <c r="D192" s="371">
        <v>1.2333333100000001</v>
      </c>
      <c r="E192" s="299"/>
      <c r="F192" s="299"/>
      <c r="G192" s="299"/>
      <c r="H192" s="299"/>
      <c r="I192" s="301">
        <v>7</v>
      </c>
      <c r="J192" s="299"/>
      <c r="K192" s="299"/>
      <c r="L192" s="322">
        <v>0</v>
      </c>
      <c r="M192" s="299"/>
      <c r="N192" s="299"/>
      <c r="O192" s="299"/>
      <c r="P192" s="299"/>
      <c r="Q192" s="299"/>
      <c r="R192" s="299"/>
      <c r="S192" s="299"/>
      <c r="T192" s="299"/>
      <c r="U192" s="299"/>
      <c r="V192" s="299"/>
      <c r="W192" s="299"/>
      <c r="X192" s="299"/>
      <c r="Y192" s="299"/>
      <c r="Z192" s="299"/>
      <c r="AA192" s="299">
        <v>-3.1182303662399926</v>
      </c>
      <c r="AB192" s="299">
        <v>-9.1229929577464777</v>
      </c>
      <c r="AC192" s="299">
        <v>-4.5413153655978418</v>
      </c>
      <c r="AD192" s="299">
        <v>-13.684489436619717</v>
      </c>
      <c r="AE192" s="299" t="s">
        <v>443</v>
      </c>
      <c r="AF192" s="299">
        <v>-3.411218454343079</v>
      </c>
      <c r="AG192" s="299">
        <v>-13.642640845070423</v>
      </c>
      <c r="AH192" s="299">
        <v>1.3603018376214733</v>
      </c>
      <c r="AI192" s="299">
        <v>12.470880281690141</v>
      </c>
      <c r="AJ192" s="299"/>
      <c r="AK192" s="299"/>
      <c r="AL192" s="299">
        <v>0</v>
      </c>
      <c r="AM192" s="299">
        <v>1</v>
      </c>
      <c r="AN192" s="299">
        <v>0</v>
      </c>
      <c r="AO192" s="299">
        <v>1</v>
      </c>
      <c r="AP192" s="299">
        <v>0</v>
      </c>
      <c r="AQ192" s="299">
        <v>1</v>
      </c>
      <c r="AR192" s="299">
        <v>0</v>
      </c>
      <c r="AS192" s="299">
        <v>0</v>
      </c>
      <c r="AT192" s="299">
        <v>1</v>
      </c>
      <c r="AU192" s="299">
        <v>0</v>
      </c>
      <c r="AV192" s="325">
        <v>0</v>
      </c>
      <c r="AW192" s="325">
        <v>0</v>
      </c>
      <c r="AX192" s="299"/>
      <c r="AY192" s="325">
        <v>0</v>
      </c>
      <c r="AZ192" s="325">
        <v>0</v>
      </c>
      <c r="BA192" s="325">
        <v>0</v>
      </c>
      <c r="BB192" s="325">
        <v>1</v>
      </c>
      <c r="BC192" s="325">
        <v>0</v>
      </c>
      <c r="BD192" s="325">
        <v>0</v>
      </c>
      <c r="BE192" s="299"/>
      <c r="BF192" s="325">
        <v>0</v>
      </c>
      <c r="BG192" s="325">
        <v>1</v>
      </c>
      <c r="BH192" s="325">
        <v>0</v>
      </c>
      <c r="BI192" s="325">
        <v>0</v>
      </c>
      <c r="BJ192" s="325">
        <v>0</v>
      </c>
      <c r="BK192" s="325">
        <v>0</v>
      </c>
      <c r="BL192" s="325">
        <v>0</v>
      </c>
      <c r="BM192" s="325">
        <v>0</v>
      </c>
      <c r="BN192" s="325">
        <v>0</v>
      </c>
      <c r="BO192" s="325">
        <v>1</v>
      </c>
      <c r="BP192" s="325">
        <v>0</v>
      </c>
      <c r="BQ192" s="325">
        <v>0</v>
      </c>
      <c r="BR192" s="325">
        <v>0</v>
      </c>
      <c r="BS192" s="303">
        <v>0</v>
      </c>
      <c r="BT192" s="322">
        <v>1</v>
      </c>
      <c r="BU192" s="322">
        <v>0</v>
      </c>
      <c r="BV192" s="322">
        <v>0</v>
      </c>
      <c r="BW192" s="322">
        <v>0</v>
      </c>
      <c r="BX192" s="322">
        <v>1</v>
      </c>
      <c r="BY192" s="301">
        <v>0</v>
      </c>
      <c r="BZ192" s="322">
        <v>1</v>
      </c>
      <c r="CA192" s="322">
        <v>0</v>
      </c>
      <c r="CB192" s="322">
        <v>0</v>
      </c>
      <c r="CC192" s="322">
        <v>0</v>
      </c>
      <c r="CD192" s="322">
        <v>0</v>
      </c>
      <c r="CE192" s="322">
        <v>0</v>
      </c>
      <c r="CF192" s="301">
        <v>0</v>
      </c>
      <c r="CG192" s="322">
        <v>1</v>
      </c>
      <c r="CH192" s="299"/>
      <c r="CI192" s="299"/>
      <c r="CJ192" s="299"/>
      <c r="CK192" s="299"/>
      <c r="CL192" s="299"/>
      <c r="CM192" s="299"/>
      <c r="CN192" s="299"/>
      <c r="CO192" s="299"/>
      <c r="CP192" s="299"/>
    </row>
    <row r="193" spans="1:93" x14ac:dyDescent="0.15">
      <c r="A193" s="299"/>
      <c r="B193" s="321">
        <v>0.83488425925925924</v>
      </c>
      <c r="C193" s="355">
        <v>1.02</v>
      </c>
      <c r="D193" s="371">
        <v>1.0666666600000001</v>
      </c>
      <c r="E193" s="299"/>
      <c r="F193" s="299"/>
      <c r="G193" s="299"/>
      <c r="H193" s="299"/>
      <c r="I193" s="301">
        <v>8</v>
      </c>
      <c r="J193" s="299"/>
      <c r="K193" s="299"/>
      <c r="L193" s="322">
        <v>0</v>
      </c>
      <c r="M193" s="299"/>
      <c r="N193" s="299"/>
      <c r="O193" s="299"/>
      <c r="P193" s="299"/>
      <c r="Q193" s="299"/>
      <c r="R193" s="299"/>
      <c r="S193" s="299"/>
      <c r="T193" s="299"/>
      <c r="U193" s="299"/>
      <c r="V193" s="299"/>
      <c r="W193" s="299"/>
      <c r="X193" s="299"/>
      <c r="Y193" s="299"/>
      <c r="Z193" s="299"/>
      <c r="AA193" s="299">
        <v>-1.4858681610942246</v>
      </c>
      <c r="AB193" s="299">
        <v>9.1648415492957742</v>
      </c>
      <c r="AC193" s="299">
        <v>-1.3184463964638895</v>
      </c>
      <c r="AD193" s="299">
        <v>12.763820422535211</v>
      </c>
      <c r="AE193" s="299" t="s">
        <v>443</v>
      </c>
      <c r="AF193" s="299">
        <v>-0.69061477910013258</v>
      </c>
      <c r="AG193" s="299">
        <v>12.889366197183097</v>
      </c>
      <c r="AH193" s="299">
        <v>-3.5367847778158303</v>
      </c>
      <c r="AI193" s="299">
        <v>-12.303485915492956</v>
      </c>
      <c r="AJ193" s="299"/>
      <c r="AK193" s="299"/>
      <c r="AL193" s="299">
        <v>0</v>
      </c>
      <c r="AM193" s="299">
        <v>1</v>
      </c>
      <c r="AN193" s="299">
        <v>0</v>
      </c>
      <c r="AO193" s="299">
        <v>1</v>
      </c>
      <c r="AP193" s="299">
        <v>0</v>
      </c>
      <c r="AQ193" s="299">
        <v>0</v>
      </c>
      <c r="AR193" s="299">
        <v>1</v>
      </c>
      <c r="AS193" s="299">
        <v>0</v>
      </c>
      <c r="AT193" s="299">
        <v>0</v>
      </c>
      <c r="AU193" s="299">
        <v>0</v>
      </c>
      <c r="AV193" s="325">
        <v>1</v>
      </c>
      <c r="AW193" s="325">
        <v>0</v>
      </c>
      <c r="AX193" s="299"/>
      <c r="AY193" s="325">
        <v>0</v>
      </c>
      <c r="AZ193" s="325">
        <v>0</v>
      </c>
      <c r="BA193" s="325">
        <v>0</v>
      </c>
      <c r="BB193" s="325">
        <v>1</v>
      </c>
      <c r="BC193" s="325">
        <v>0</v>
      </c>
      <c r="BD193" s="325">
        <v>0</v>
      </c>
      <c r="BE193" s="325">
        <v>1</v>
      </c>
      <c r="BF193" s="325">
        <v>0</v>
      </c>
      <c r="BG193" s="325">
        <v>1</v>
      </c>
      <c r="BH193" s="325">
        <v>0</v>
      </c>
      <c r="BI193" s="325">
        <v>0</v>
      </c>
      <c r="BJ193" s="325">
        <v>0</v>
      </c>
      <c r="BK193" s="325">
        <v>0</v>
      </c>
      <c r="BL193" s="325">
        <v>0</v>
      </c>
      <c r="BM193" s="325">
        <v>0</v>
      </c>
      <c r="BN193" s="325">
        <v>0</v>
      </c>
      <c r="BO193" s="325">
        <v>1</v>
      </c>
      <c r="BP193" s="325">
        <v>0</v>
      </c>
      <c r="BQ193" s="325">
        <v>0</v>
      </c>
      <c r="BR193" s="325">
        <v>0</v>
      </c>
      <c r="BS193" s="303">
        <v>1</v>
      </c>
      <c r="BT193" s="322">
        <v>0</v>
      </c>
      <c r="BU193" s="322">
        <v>0</v>
      </c>
      <c r="BV193" s="322">
        <v>0</v>
      </c>
      <c r="BW193" s="322">
        <v>0</v>
      </c>
      <c r="BX193" s="322">
        <v>1</v>
      </c>
      <c r="BY193" s="301">
        <v>0</v>
      </c>
      <c r="BZ193" s="322">
        <v>0</v>
      </c>
      <c r="CA193" s="322">
        <v>0</v>
      </c>
      <c r="CB193" s="322">
        <v>0</v>
      </c>
      <c r="CC193" s="322">
        <v>1</v>
      </c>
      <c r="CD193" s="322">
        <v>0</v>
      </c>
      <c r="CE193" s="322">
        <v>0</v>
      </c>
      <c r="CF193" s="301">
        <v>0</v>
      </c>
      <c r="CG193" s="322">
        <v>1</v>
      </c>
      <c r="CH193" s="299"/>
      <c r="CI193" s="299"/>
      <c r="CJ193" s="299"/>
      <c r="CK193" s="299"/>
      <c r="CL193" s="299"/>
      <c r="CM193" s="299"/>
      <c r="CN193" s="299"/>
      <c r="CO193" s="299"/>
    </row>
    <row r="194" spans="1:93" x14ac:dyDescent="0.15">
      <c r="A194" s="299"/>
      <c r="B194" s="338" t="s">
        <v>593</v>
      </c>
      <c r="C194" s="299"/>
      <c r="D194" s="371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299"/>
      <c r="T194" s="299"/>
      <c r="U194" s="299"/>
      <c r="V194" s="299"/>
      <c r="W194" s="299"/>
      <c r="X194" s="299"/>
      <c r="Y194" s="299"/>
      <c r="Z194" s="299"/>
      <c r="AA194" s="299">
        <v>4.6250262479130093</v>
      </c>
      <c r="AB194" s="299">
        <v>-10.880633802816901</v>
      </c>
      <c r="AC194" s="299"/>
      <c r="AD194" s="299"/>
      <c r="AE194" s="299"/>
      <c r="AF194" s="299"/>
      <c r="AG194" s="299"/>
      <c r="AH194" s="299"/>
      <c r="AI194" s="299"/>
      <c r="AJ194" s="299"/>
      <c r="AK194" s="29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29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299"/>
      <c r="BV194" s="299"/>
      <c r="BW194" s="299"/>
      <c r="BX194" s="299"/>
      <c r="BY194" s="299"/>
      <c r="BZ194" s="299"/>
      <c r="CA194" s="299"/>
      <c r="CB194" s="299"/>
      <c r="CC194" s="299"/>
      <c r="CD194" s="299"/>
      <c r="CE194" s="299"/>
      <c r="CF194" s="299"/>
      <c r="CG194" s="299"/>
      <c r="CH194" s="299"/>
      <c r="CI194" s="299"/>
      <c r="CJ194" s="299"/>
      <c r="CK194" s="299"/>
      <c r="CL194" s="299"/>
      <c r="CM194" s="299"/>
      <c r="CN194" s="299"/>
      <c r="CO194" s="299"/>
    </row>
    <row r="195" spans="1:93" x14ac:dyDescent="0.15">
      <c r="A195" s="299"/>
      <c r="B195" s="321">
        <v>0.85103009259259255</v>
      </c>
      <c r="C195" s="299"/>
      <c r="D195" s="371"/>
      <c r="E195" s="299"/>
      <c r="F195" s="299"/>
      <c r="G195" s="299" t="s">
        <v>366</v>
      </c>
      <c r="H195" s="299">
        <v>38</v>
      </c>
      <c r="I195" s="301">
        <v>1</v>
      </c>
      <c r="J195" s="299">
        <v>0</v>
      </c>
      <c r="K195" s="301">
        <v>1</v>
      </c>
      <c r="L195" s="322">
        <v>1</v>
      </c>
      <c r="M195" s="322">
        <v>1</v>
      </c>
      <c r="N195" s="322">
        <v>0</v>
      </c>
      <c r="O195" s="299"/>
      <c r="P195" s="299">
        <v>1</v>
      </c>
      <c r="Q195" s="299">
        <v>0</v>
      </c>
      <c r="R195" s="299">
        <v>0</v>
      </c>
      <c r="S195" s="299">
        <v>0</v>
      </c>
      <c r="T195" s="299">
        <v>0</v>
      </c>
      <c r="U195" s="299">
        <v>0</v>
      </c>
      <c r="V195" s="299">
        <v>0</v>
      </c>
      <c r="W195" s="299">
        <v>1</v>
      </c>
      <c r="X195" s="299">
        <v>1</v>
      </c>
      <c r="Y195" s="299">
        <v>0</v>
      </c>
      <c r="Z195" s="301">
        <v>0</v>
      </c>
      <c r="AA195" s="332"/>
      <c r="AB195" s="332"/>
      <c r="AC195" s="299">
        <v>-0.66486304157436515</v>
      </c>
      <c r="AD195" s="299">
        <v>-11.98572033898305</v>
      </c>
      <c r="AE195" s="299" t="s">
        <v>442</v>
      </c>
      <c r="AF195" s="299">
        <v>-0.66486304157436515</v>
      </c>
      <c r="AG195" s="299">
        <v>-11.98572033898305</v>
      </c>
      <c r="AH195" s="299">
        <v>4.0899150739271555</v>
      </c>
      <c r="AI195" s="299">
        <v>13.677822033898305</v>
      </c>
      <c r="AJ195" s="299">
        <v>0.54397885219720787</v>
      </c>
      <c r="AK195" s="299">
        <v>6.5468220338983052</v>
      </c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29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299"/>
      <c r="BV195" s="299"/>
      <c r="BW195" s="299"/>
      <c r="BX195" s="299"/>
      <c r="BY195" s="299"/>
      <c r="BZ195" s="299"/>
      <c r="CA195" s="299"/>
      <c r="CB195" s="299"/>
      <c r="CC195" s="299"/>
      <c r="CD195" s="299"/>
      <c r="CE195" s="299"/>
      <c r="CF195" s="299"/>
      <c r="CG195" s="299"/>
      <c r="CH195" s="299"/>
      <c r="CI195" s="299"/>
      <c r="CJ195" s="299"/>
      <c r="CK195" s="299"/>
      <c r="CL195" s="299"/>
      <c r="CM195" s="299"/>
      <c r="CN195" s="299"/>
      <c r="CO195" s="299"/>
    </row>
    <row r="196" spans="1:93" x14ac:dyDescent="0.15">
      <c r="A196" s="299"/>
      <c r="B196" s="321">
        <v>0.85765046296296299</v>
      </c>
      <c r="C196" s="299"/>
      <c r="D196" s="371"/>
      <c r="E196" s="299"/>
      <c r="F196" s="299"/>
      <c r="G196" s="299"/>
      <c r="H196" s="299"/>
      <c r="I196" s="301">
        <v>1</v>
      </c>
      <c r="J196" s="299">
        <v>0</v>
      </c>
      <c r="K196" s="301">
        <v>1</v>
      </c>
      <c r="L196" s="322">
        <v>1</v>
      </c>
      <c r="M196" s="322">
        <v>0</v>
      </c>
      <c r="N196" s="322">
        <v>1</v>
      </c>
      <c r="O196" s="299"/>
      <c r="P196" s="299">
        <v>0</v>
      </c>
      <c r="Q196" s="299">
        <v>0</v>
      </c>
      <c r="R196" s="299">
        <v>1</v>
      </c>
      <c r="S196" s="299">
        <v>1</v>
      </c>
      <c r="T196" s="299">
        <v>0</v>
      </c>
      <c r="U196" s="299">
        <v>0</v>
      </c>
      <c r="V196" s="299">
        <v>0</v>
      </c>
      <c r="W196" s="299">
        <v>0</v>
      </c>
      <c r="X196" s="299">
        <v>1</v>
      </c>
      <c r="Y196" s="299">
        <v>0</v>
      </c>
      <c r="Z196" s="301">
        <v>0</v>
      </c>
      <c r="AA196" s="299"/>
      <c r="AB196" s="299"/>
      <c r="AC196" s="299">
        <v>-0.73247022025771635</v>
      </c>
      <c r="AD196" s="299">
        <v>-11.885</v>
      </c>
      <c r="AE196" s="299" t="s">
        <v>442</v>
      </c>
      <c r="AF196" s="299">
        <v>-0.73247022025771635</v>
      </c>
      <c r="AG196" s="299">
        <v>-11.885</v>
      </c>
      <c r="AH196" s="299">
        <v>3.8297728659189172</v>
      </c>
      <c r="AI196" s="299">
        <v>12.429031690140844</v>
      </c>
      <c r="AJ196" s="299"/>
      <c r="AK196" s="299"/>
      <c r="AL196" s="299">
        <v>0</v>
      </c>
      <c r="AM196" s="299">
        <v>0</v>
      </c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29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299"/>
      <c r="BV196" s="299"/>
      <c r="BW196" s="299"/>
      <c r="BX196" s="299"/>
      <c r="BY196" s="299"/>
      <c r="BZ196" s="299"/>
      <c r="CA196" s="299"/>
      <c r="CB196" s="299"/>
      <c r="CC196" s="299"/>
      <c r="CD196" s="299"/>
      <c r="CE196" s="299"/>
      <c r="CF196" s="299"/>
      <c r="CG196" s="299">
        <v>1</v>
      </c>
      <c r="CH196" s="299"/>
      <c r="CI196" s="299"/>
      <c r="CJ196" s="299"/>
      <c r="CK196" s="299"/>
      <c r="CL196" s="299"/>
      <c r="CM196" s="299"/>
      <c r="CN196" s="299"/>
      <c r="CO196" s="299"/>
    </row>
    <row r="197" spans="1:93" x14ac:dyDescent="0.15">
      <c r="A197" s="299"/>
      <c r="B197" s="321">
        <v>0.85797453703703708</v>
      </c>
      <c r="C197" s="355">
        <v>0.28000000000000003</v>
      </c>
      <c r="D197" s="371">
        <v>0.93332400000000004</v>
      </c>
      <c r="E197" s="299"/>
      <c r="F197" s="299"/>
      <c r="G197" s="299"/>
      <c r="H197" s="299"/>
      <c r="I197" s="301">
        <v>2</v>
      </c>
      <c r="J197" s="299"/>
      <c r="K197" s="299"/>
      <c r="L197" s="322">
        <v>0</v>
      </c>
      <c r="M197" s="299"/>
      <c r="N197" s="299"/>
      <c r="O197" s="299"/>
      <c r="P197" s="299"/>
      <c r="Q197" s="299"/>
      <c r="R197" s="299"/>
      <c r="S197" s="299"/>
      <c r="T197" s="299"/>
      <c r="U197" s="299"/>
      <c r="V197" s="299"/>
      <c r="W197" s="299"/>
      <c r="X197" s="299"/>
      <c r="Y197" s="299"/>
      <c r="Z197" s="299"/>
      <c r="AA197" s="299">
        <v>0.69061477910013258</v>
      </c>
      <c r="AB197" s="299">
        <v>5.9006514084507042</v>
      </c>
      <c r="AC197" s="299">
        <v>2.0299888961428141</v>
      </c>
      <c r="AD197" s="299">
        <v>11.885</v>
      </c>
      <c r="AE197" s="299" t="s">
        <v>443</v>
      </c>
      <c r="AF197" s="299">
        <v>2.6996759546641544</v>
      </c>
      <c r="AG197" s="299">
        <v>11.968697183098591</v>
      </c>
      <c r="AH197" s="299">
        <v>-0.56504845562738115</v>
      </c>
      <c r="AI197" s="299">
        <v>-11.801302816901408</v>
      </c>
      <c r="AJ197" s="299"/>
      <c r="AK197" s="299"/>
      <c r="AL197" s="299">
        <v>1</v>
      </c>
      <c r="AM197" s="299">
        <v>0</v>
      </c>
      <c r="AN197" s="299">
        <v>1</v>
      </c>
      <c r="AO197" s="299">
        <v>0</v>
      </c>
      <c r="AP197" s="299">
        <v>0</v>
      </c>
      <c r="AQ197" s="299">
        <v>0</v>
      </c>
      <c r="AR197" s="299">
        <v>1</v>
      </c>
      <c r="AS197" s="299">
        <v>0</v>
      </c>
      <c r="AT197" s="299">
        <v>1</v>
      </c>
      <c r="AU197" s="299">
        <v>0</v>
      </c>
      <c r="AV197" s="325">
        <v>0</v>
      </c>
      <c r="AW197" s="325">
        <v>0</v>
      </c>
      <c r="AX197" s="299"/>
      <c r="AY197" s="325">
        <v>0</v>
      </c>
      <c r="AZ197" s="325">
        <v>0</v>
      </c>
      <c r="BA197" s="325">
        <v>0</v>
      </c>
      <c r="BB197" s="325">
        <v>1</v>
      </c>
      <c r="BC197" s="325">
        <v>0</v>
      </c>
      <c r="BD197" s="325">
        <v>0</v>
      </c>
      <c r="BE197" s="325">
        <v>1</v>
      </c>
      <c r="BF197" s="325">
        <v>0</v>
      </c>
      <c r="BG197" s="325">
        <v>1</v>
      </c>
      <c r="BH197" s="325">
        <v>0</v>
      </c>
      <c r="BI197" s="325">
        <v>0</v>
      </c>
      <c r="BJ197" s="325">
        <v>0</v>
      </c>
      <c r="BK197" s="325">
        <v>0</v>
      </c>
      <c r="BL197" s="325">
        <v>0</v>
      </c>
      <c r="BM197" s="325">
        <v>0</v>
      </c>
      <c r="BN197" s="325">
        <v>0</v>
      </c>
      <c r="BO197" s="325">
        <v>1</v>
      </c>
      <c r="BP197" s="325">
        <v>0</v>
      </c>
      <c r="BQ197" s="325">
        <v>0</v>
      </c>
      <c r="BR197" s="325">
        <v>0</v>
      </c>
      <c r="BS197" s="303">
        <v>0</v>
      </c>
      <c r="BT197" s="322">
        <v>0</v>
      </c>
      <c r="BU197" s="322">
        <v>1</v>
      </c>
      <c r="BV197" s="322">
        <v>0</v>
      </c>
      <c r="BW197" s="322">
        <v>0</v>
      </c>
      <c r="BX197" s="322">
        <v>1</v>
      </c>
      <c r="BY197" s="301">
        <v>0</v>
      </c>
      <c r="BZ197" s="322">
        <v>1</v>
      </c>
      <c r="CA197" s="322">
        <v>0</v>
      </c>
      <c r="CB197" s="322">
        <v>0</v>
      </c>
      <c r="CC197" s="322">
        <v>0</v>
      </c>
      <c r="CD197" s="322">
        <v>0</v>
      </c>
      <c r="CE197" s="322">
        <v>0</v>
      </c>
      <c r="CF197" s="301">
        <v>0</v>
      </c>
      <c r="CG197" s="322">
        <v>0</v>
      </c>
      <c r="CH197" s="299"/>
      <c r="CI197" s="299"/>
      <c r="CJ197" s="299"/>
      <c r="CK197" s="299"/>
      <c r="CL197" s="299"/>
      <c r="CM197" s="299"/>
      <c r="CN197" s="299"/>
      <c r="CO197" s="299"/>
    </row>
    <row r="198" spans="1:93" x14ac:dyDescent="0.15">
      <c r="A198" s="299"/>
      <c r="B198" s="321">
        <v>0.85932870370370373</v>
      </c>
      <c r="C198" s="355">
        <v>1.27</v>
      </c>
      <c r="D198" s="371">
        <v>1.89999991</v>
      </c>
      <c r="E198" s="299"/>
      <c r="F198" s="299"/>
      <c r="G198" s="299"/>
      <c r="H198" s="299"/>
      <c r="I198" s="301">
        <v>3</v>
      </c>
      <c r="J198" s="299"/>
      <c r="K198" s="299"/>
      <c r="L198" s="322">
        <v>0</v>
      </c>
      <c r="M198" s="299"/>
      <c r="N198" s="299"/>
      <c r="O198" s="299"/>
      <c r="P198" s="299"/>
      <c r="Q198" s="299"/>
      <c r="R198" s="299"/>
      <c r="S198" s="299"/>
      <c r="T198" s="299"/>
      <c r="U198" s="299"/>
      <c r="V198" s="299"/>
      <c r="W198" s="299"/>
      <c r="X198" s="299"/>
      <c r="Y198" s="299"/>
      <c r="Z198" s="299"/>
      <c r="AA198" s="299">
        <v>-3.9134837482340847</v>
      </c>
      <c r="AB198" s="299">
        <v>-3.3897359154929574</v>
      </c>
      <c r="AC198" s="299">
        <v>-5.5458459533798523</v>
      </c>
      <c r="AD198" s="299">
        <v>-9.4159330985915481</v>
      </c>
      <c r="AE198" s="299" t="s">
        <v>443</v>
      </c>
      <c r="AF198" s="299">
        <v>-4.7924480125433444</v>
      </c>
      <c r="AG198" s="299">
        <v>-9.6251760563380273</v>
      </c>
      <c r="AH198" s="299">
        <v>1.234735514148722</v>
      </c>
      <c r="AI198" s="299">
        <v>12.554577464788732</v>
      </c>
      <c r="AJ198" s="299"/>
      <c r="AK198" s="299"/>
      <c r="AL198" s="299">
        <v>0</v>
      </c>
      <c r="AM198" s="299">
        <v>1</v>
      </c>
      <c r="AN198" s="299">
        <v>0</v>
      </c>
      <c r="AO198" s="299">
        <v>1</v>
      </c>
      <c r="AP198" s="299">
        <v>0</v>
      </c>
      <c r="AQ198" s="299">
        <v>1</v>
      </c>
      <c r="AR198" s="299">
        <v>0</v>
      </c>
      <c r="AS198" s="299">
        <v>0</v>
      </c>
      <c r="AT198" s="299">
        <v>1</v>
      </c>
      <c r="AU198" s="299">
        <v>0</v>
      </c>
      <c r="AV198" s="325">
        <v>0</v>
      </c>
      <c r="AW198" s="325">
        <v>0</v>
      </c>
      <c r="AX198" s="299"/>
      <c r="AY198" s="325">
        <v>0</v>
      </c>
      <c r="AZ198" s="325">
        <v>0</v>
      </c>
      <c r="BA198" s="325">
        <v>0</v>
      </c>
      <c r="BB198" s="325">
        <v>1</v>
      </c>
      <c r="BC198" s="325">
        <v>0</v>
      </c>
      <c r="BD198" s="325">
        <v>0</v>
      </c>
      <c r="BE198" s="325">
        <v>1</v>
      </c>
      <c r="BF198" s="325">
        <v>0</v>
      </c>
      <c r="BG198" s="325">
        <v>1</v>
      </c>
      <c r="BH198" s="325">
        <v>0</v>
      </c>
      <c r="BI198" s="325">
        <v>0</v>
      </c>
      <c r="BJ198" s="325">
        <v>0</v>
      </c>
      <c r="BK198" s="325">
        <v>0</v>
      </c>
      <c r="BL198" s="325">
        <v>0</v>
      </c>
      <c r="BM198" s="325">
        <v>0</v>
      </c>
      <c r="BN198" s="325">
        <v>0</v>
      </c>
      <c r="BO198" s="325">
        <v>1</v>
      </c>
      <c r="BP198" s="325">
        <v>0</v>
      </c>
      <c r="BQ198" s="325">
        <v>0</v>
      </c>
      <c r="BR198" s="325">
        <v>0</v>
      </c>
      <c r="BS198" s="303">
        <v>1</v>
      </c>
      <c r="BT198" s="322">
        <v>0</v>
      </c>
      <c r="BU198" s="322">
        <v>0</v>
      </c>
      <c r="BV198" s="322">
        <v>0</v>
      </c>
      <c r="BW198" s="322">
        <v>0</v>
      </c>
      <c r="BX198" s="322">
        <v>1</v>
      </c>
      <c r="BY198" s="301">
        <v>0</v>
      </c>
      <c r="BZ198" s="322">
        <v>1</v>
      </c>
      <c r="CA198" s="322">
        <v>0</v>
      </c>
      <c r="CB198" s="322">
        <v>0</v>
      </c>
      <c r="CC198" s="322">
        <v>0</v>
      </c>
      <c r="CD198" s="322">
        <v>0</v>
      </c>
      <c r="CE198" s="322">
        <v>0</v>
      </c>
      <c r="CF198" s="301">
        <v>0</v>
      </c>
      <c r="CG198" s="322">
        <v>1</v>
      </c>
      <c r="CH198" s="299"/>
      <c r="CI198" s="299"/>
      <c r="CJ198" s="299"/>
      <c r="CK198" s="299"/>
      <c r="CL198" s="299"/>
      <c r="CM198" s="299"/>
      <c r="CN198" s="299"/>
      <c r="CO198" s="299"/>
    </row>
    <row r="199" spans="1:93" x14ac:dyDescent="0.15">
      <c r="A199" s="299"/>
      <c r="B199" s="338" t="s">
        <v>593</v>
      </c>
      <c r="C199" s="299"/>
      <c r="D199" s="371"/>
      <c r="E199" s="299"/>
      <c r="F199" s="299"/>
      <c r="G199" s="299"/>
      <c r="H199" s="299"/>
      <c r="I199" s="299"/>
      <c r="J199" s="299"/>
      <c r="K199" s="299"/>
      <c r="L199" s="299"/>
      <c r="M199" s="299"/>
      <c r="N199" s="299"/>
      <c r="O199" s="299"/>
      <c r="P199" s="299"/>
      <c r="Q199" s="299"/>
      <c r="R199" s="299"/>
      <c r="S199" s="299"/>
      <c r="T199" s="299"/>
      <c r="U199" s="299"/>
      <c r="V199" s="299"/>
      <c r="W199" s="299"/>
      <c r="X199" s="299"/>
      <c r="Y199" s="299"/>
      <c r="Z199" s="299"/>
      <c r="AA199" s="299">
        <v>-2.8252422781369062</v>
      </c>
      <c r="AB199" s="299">
        <v>10.001813380281689</v>
      </c>
      <c r="AC199" s="299"/>
      <c r="AD199" s="299"/>
      <c r="AE199" s="299"/>
      <c r="AF199" s="299"/>
      <c r="AG199" s="299"/>
      <c r="AH199" s="299"/>
      <c r="AI199" s="299"/>
      <c r="AJ199" s="299"/>
      <c r="AK199" s="299"/>
      <c r="AL199" s="299"/>
      <c r="AM199" s="299"/>
      <c r="AN199" s="299"/>
      <c r="AO199" s="299"/>
      <c r="AP199" s="299"/>
      <c r="AQ199" s="299"/>
      <c r="AR199" s="299"/>
      <c r="AS199" s="299"/>
      <c r="AT199" s="299"/>
      <c r="AU199" s="299"/>
      <c r="AV199" s="299"/>
      <c r="AW199" s="299"/>
      <c r="AX199" s="299"/>
      <c r="AY199" s="299"/>
      <c r="AZ199" s="299"/>
      <c r="BA199" s="299"/>
      <c r="BB199" s="299"/>
      <c r="BC199" s="299"/>
      <c r="BD199" s="299"/>
      <c r="BE199" s="299"/>
      <c r="BF199" s="299"/>
      <c r="BG199" s="299"/>
      <c r="BH199" s="299"/>
      <c r="BI199" s="299"/>
      <c r="BJ199" s="299"/>
      <c r="BK199" s="299"/>
      <c r="BL199" s="299"/>
      <c r="BM199" s="299"/>
      <c r="BN199" s="299"/>
      <c r="BO199" s="299"/>
      <c r="BP199" s="299"/>
      <c r="BQ199" s="299"/>
      <c r="BR199" s="299"/>
      <c r="BS199" s="303">
        <v>0</v>
      </c>
      <c r="BT199" s="299">
        <v>0</v>
      </c>
      <c r="BU199" s="299">
        <v>0</v>
      </c>
      <c r="BV199" s="322">
        <v>0</v>
      </c>
      <c r="BW199" s="322">
        <v>1</v>
      </c>
      <c r="BX199" s="322">
        <v>1</v>
      </c>
      <c r="BY199" s="301">
        <v>0</v>
      </c>
      <c r="BZ199" s="299"/>
      <c r="CA199" s="299"/>
      <c r="CB199" s="299"/>
      <c r="CC199" s="299"/>
      <c r="CD199" s="299"/>
      <c r="CE199" s="299">
        <v>1</v>
      </c>
      <c r="CF199" s="301">
        <v>0</v>
      </c>
      <c r="CG199" s="299"/>
      <c r="CH199" s="299"/>
      <c r="CI199" s="299"/>
      <c r="CJ199" s="299"/>
      <c r="CK199" s="299"/>
      <c r="CL199" s="299"/>
      <c r="CM199" s="299"/>
      <c r="CN199" s="299"/>
      <c r="CO199" s="299"/>
    </row>
    <row r="200" spans="1:93" x14ac:dyDescent="0.15">
      <c r="A200" s="299"/>
      <c r="B200" s="321">
        <v>0.87780092592592596</v>
      </c>
      <c r="C200" s="299"/>
      <c r="D200" s="371"/>
      <c r="E200" s="299"/>
      <c r="F200" s="299"/>
      <c r="G200" s="299" t="s">
        <v>367</v>
      </c>
      <c r="H200" s="299">
        <v>39</v>
      </c>
      <c r="I200" s="301">
        <v>1</v>
      </c>
      <c r="J200" s="299"/>
      <c r="K200" s="299"/>
      <c r="L200" s="299">
        <v>1</v>
      </c>
      <c r="M200" s="299">
        <v>1</v>
      </c>
      <c r="N200" s="299">
        <v>0</v>
      </c>
      <c r="O200" s="299"/>
      <c r="P200" s="299">
        <v>1</v>
      </c>
      <c r="Q200" s="299">
        <v>0</v>
      </c>
      <c r="R200" s="299">
        <v>0</v>
      </c>
      <c r="S200" s="299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>
        <v>1.2765909553063057</v>
      </c>
      <c r="AD200" s="299">
        <v>-11.968697183098591</v>
      </c>
      <c r="AE200" s="299" t="s">
        <v>442</v>
      </c>
      <c r="AF200" s="299">
        <v>1.2765909553063057</v>
      </c>
      <c r="AG200" s="299">
        <v>-11.968697183098591</v>
      </c>
      <c r="AH200" s="299">
        <v>-3.8297728659189172</v>
      </c>
      <c r="AI200" s="299">
        <v>14.270369718309858</v>
      </c>
      <c r="AJ200" s="299"/>
      <c r="AK200" s="299"/>
      <c r="AL200" s="299">
        <v>0</v>
      </c>
      <c r="AM200" s="299">
        <v>0</v>
      </c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299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299"/>
      <c r="BV200" s="299"/>
      <c r="BW200" s="299"/>
      <c r="BX200" s="299"/>
      <c r="BY200" s="299"/>
      <c r="BZ200" s="299"/>
      <c r="CA200" s="299"/>
      <c r="CB200" s="299"/>
      <c r="CC200" s="299"/>
      <c r="CD200" s="299"/>
      <c r="CE200" s="299"/>
      <c r="CF200" s="299"/>
      <c r="CG200" s="299"/>
      <c r="CH200" s="299"/>
      <c r="CI200" s="299"/>
      <c r="CJ200" s="299"/>
      <c r="CK200" s="299"/>
      <c r="CL200" s="299"/>
      <c r="CM200" s="299"/>
      <c r="CN200" s="299"/>
      <c r="CO200" s="299"/>
    </row>
    <row r="201" spans="1:93" x14ac:dyDescent="0.15">
      <c r="A201" s="299"/>
      <c r="B201" s="321">
        <v>0.87804398148148144</v>
      </c>
      <c r="C201" s="355">
        <v>0.21</v>
      </c>
      <c r="D201" s="371">
        <v>0.69999299999999998</v>
      </c>
      <c r="E201" s="299"/>
      <c r="F201" s="299"/>
      <c r="G201" s="299"/>
      <c r="H201" s="299"/>
      <c r="I201" s="301">
        <v>2</v>
      </c>
      <c r="J201" s="299"/>
      <c r="K201" s="299"/>
      <c r="L201" s="299">
        <v>0</v>
      </c>
      <c r="M201" s="299"/>
      <c r="N201" s="299"/>
      <c r="O201" s="299"/>
      <c r="P201" s="299"/>
      <c r="Q201" s="299"/>
      <c r="R201" s="299"/>
      <c r="S201" s="299"/>
      <c r="T201" s="299"/>
      <c r="U201" s="299"/>
      <c r="V201" s="299"/>
      <c r="W201" s="299"/>
      <c r="X201" s="299"/>
      <c r="Y201" s="299"/>
      <c r="Z201" s="299"/>
      <c r="AA201" s="299">
        <v>-0.64875933794254881</v>
      </c>
      <c r="AB201" s="299">
        <v>5.231073943661972</v>
      </c>
      <c r="AC201" s="299">
        <v>-1.8625671315124788</v>
      </c>
      <c r="AD201" s="299">
        <v>13.056760563380282</v>
      </c>
      <c r="AE201" s="299" t="s">
        <v>442</v>
      </c>
      <c r="AF201" s="299">
        <v>-2.6578205135065707</v>
      </c>
      <c r="AG201" s="299">
        <v>13.391549295774647</v>
      </c>
      <c r="AH201" s="299">
        <v>1.1928800729911382</v>
      </c>
      <c r="AI201" s="299">
        <v>-11.675757042253521</v>
      </c>
      <c r="AJ201" s="299"/>
      <c r="AK201" s="299"/>
      <c r="AL201" s="299">
        <v>1</v>
      </c>
      <c r="AM201" s="299">
        <v>0</v>
      </c>
      <c r="AN201" s="299">
        <v>1</v>
      </c>
      <c r="AO201" s="299">
        <v>0</v>
      </c>
      <c r="AP201" s="299">
        <v>0</v>
      </c>
      <c r="AQ201" s="299">
        <v>1</v>
      </c>
      <c r="AR201" s="299">
        <v>0</v>
      </c>
      <c r="AS201" s="299">
        <v>0</v>
      </c>
      <c r="AT201" s="299">
        <v>1</v>
      </c>
      <c r="AU201" s="299">
        <v>0</v>
      </c>
      <c r="AV201" s="325">
        <v>0</v>
      </c>
      <c r="AW201" s="325">
        <v>0</v>
      </c>
      <c r="AX201" s="299"/>
      <c r="AY201" s="325">
        <v>0</v>
      </c>
      <c r="AZ201" s="325">
        <v>0</v>
      </c>
      <c r="BA201" s="325">
        <v>0</v>
      </c>
      <c r="BB201" s="325">
        <v>1</v>
      </c>
      <c r="BC201" s="325">
        <v>0</v>
      </c>
      <c r="BD201" s="325">
        <v>0</v>
      </c>
      <c r="BE201" s="325">
        <v>0</v>
      </c>
      <c r="BF201" s="325">
        <v>1</v>
      </c>
      <c r="BG201" s="325">
        <v>1</v>
      </c>
      <c r="BH201" s="325">
        <v>0</v>
      </c>
      <c r="BI201" s="325">
        <v>0</v>
      </c>
      <c r="BJ201" s="325">
        <v>0</v>
      </c>
      <c r="BK201" s="325">
        <v>0</v>
      </c>
      <c r="BL201" s="325">
        <v>0</v>
      </c>
      <c r="BM201" s="325">
        <v>0</v>
      </c>
      <c r="BN201" s="325">
        <v>0</v>
      </c>
      <c r="BO201" s="325">
        <v>1</v>
      </c>
      <c r="BP201" s="325">
        <v>0</v>
      </c>
      <c r="BQ201" s="325">
        <v>0</v>
      </c>
      <c r="BR201" s="325">
        <v>0</v>
      </c>
      <c r="BS201" s="303">
        <v>0</v>
      </c>
      <c r="BT201" s="322">
        <v>0</v>
      </c>
      <c r="BU201" s="322">
        <v>1</v>
      </c>
      <c r="BV201" s="322">
        <v>0</v>
      </c>
      <c r="BW201" s="322">
        <v>0</v>
      </c>
      <c r="BX201" s="322">
        <v>1</v>
      </c>
      <c r="BY201" s="301">
        <v>0</v>
      </c>
      <c r="BZ201" s="322">
        <v>1</v>
      </c>
      <c r="CA201" s="322">
        <v>0</v>
      </c>
      <c r="CB201" s="322">
        <v>0</v>
      </c>
      <c r="CC201" s="322">
        <v>0</v>
      </c>
      <c r="CD201" s="322">
        <v>0</v>
      </c>
      <c r="CE201" s="322">
        <v>0</v>
      </c>
      <c r="CF201" s="301">
        <v>0</v>
      </c>
      <c r="CG201" s="322">
        <v>0</v>
      </c>
      <c r="CH201" s="299"/>
      <c r="CI201" s="299"/>
      <c r="CJ201" s="299"/>
      <c r="CK201" s="299"/>
      <c r="CL201" s="299"/>
      <c r="CM201" s="299"/>
      <c r="CN201" s="299"/>
      <c r="CO201" s="299"/>
    </row>
    <row r="202" spans="1:93" x14ac:dyDescent="0.15">
      <c r="A202" s="299"/>
      <c r="B202" s="321">
        <v>0.87944444444444436</v>
      </c>
      <c r="C202" s="355">
        <v>2.0099999999999998</v>
      </c>
      <c r="D202" s="371">
        <v>2.0333299999999994</v>
      </c>
      <c r="E202" s="299"/>
      <c r="F202" s="299"/>
      <c r="G202" s="299"/>
      <c r="H202" s="299"/>
      <c r="I202" s="301">
        <v>3</v>
      </c>
      <c r="J202" s="299"/>
      <c r="K202" s="299"/>
      <c r="L202" s="299">
        <v>0</v>
      </c>
      <c r="M202" s="299"/>
      <c r="N202" s="299"/>
      <c r="O202" s="299"/>
      <c r="P202" s="299"/>
      <c r="Q202" s="299"/>
      <c r="R202" s="299"/>
      <c r="S202" s="299"/>
      <c r="T202" s="299"/>
      <c r="U202" s="299"/>
      <c r="V202" s="299"/>
      <c r="W202" s="299"/>
      <c r="X202" s="299"/>
      <c r="Y202" s="299"/>
      <c r="Z202" s="299"/>
      <c r="AA202" s="299">
        <v>2.6159650723489869</v>
      </c>
      <c r="AB202" s="299">
        <v>-6.7376232394366191</v>
      </c>
      <c r="AC202" s="299">
        <v>3.2019412485551602</v>
      </c>
      <c r="AD202" s="299">
        <v>-11.885</v>
      </c>
      <c r="AE202" s="299" t="s">
        <v>443</v>
      </c>
      <c r="AF202" s="299">
        <v>4.5413153655978418</v>
      </c>
      <c r="AG202" s="299">
        <v>-11.885</v>
      </c>
      <c r="AH202" s="299">
        <v>-0.94174742604563533</v>
      </c>
      <c r="AI202" s="299">
        <v>13.893732394366197</v>
      </c>
      <c r="AJ202" s="299"/>
      <c r="AK202" s="299"/>
      <c r="AL202" s="299">
        <v>0</v>
      </c>
      <c r="AM202" s="299">
        <v>1</v>
      </c>
      <c r="AN202" s="299">
        <v>0</v>
      </c>
      <c r="AO202" s="299">
        <v>1</v>
      </c>
      <c r="AP202" s="299">
        <v>0</v>
      </c>
      <c r="AQ202" s="299">
        <v>1</v>
      </c>
      <c r="AR202" s="299">
        <v>0</v>
      </c>
      <c r="AS202" s="299">
        <v>0</v>
      </c>
      <c r="AT202" s="299">
        <v>1</v>
      </c>
      <c r="AU202" s="299">
        <v>0</v>
      </c>
      <c r="AV202" s="325">
        <v>0</v>
      </c>
      <c r="AW202" s="325">
        <v>0</v>
      </c>
      <c r="AX202" s="299"/>
      <c r="AY202" s="325">
        <v>0</v>
      </c>
      <c r="AZ202" s="325">
        <v>0</v>
      </c>
      <c r="BA202" s="325">
        <v>0</v>
      </c>
      <c r="BB202" s="325">
        <v>1</v>
      </c>
      <c r="BC202" s="325">
        <v>0</v>
      </c>
      <c r="BD202" s="325">
        <v>0</v>
      </c>
      <c r="BE202" s="325">
        <v>1</v>
      </c>
      <c r="BF202" s="325">
        <v>0</v>
      </c>
      <c r="BG202" s="325">
        <v>1</v>
      </c>
      <c r="BH202" s="325">
        <v>0</v>
      </c>
      <c r="BI202" s="325">
        <v>0</v>
      </c>
      <c r="BJ202" s="325">
        <v>0</v>
      </c>
      <c r="BK202" s="325">
        <v>0</v>
      </c>
      <c r="BL202" s="325">
        <v>0</v>
      </c>
      <c r="BM202" s="325">
        <v>0</v>
      </c>
      <c r="BN202" s="325">
        <v>0</v>
      </c>
      <c r="BO202" s="325">
        <v>1</v>
      </c>
      <c r="BP202" s="325">
        <v>0</v>
      </c>
      <c r="BQ202" s="325">
        <v>0</v>
      </c>
      <c r="BR202" s="325">
        <v>0</v>
      </c>
      <c r="BS202" s="303">
        <v>0</v>
      </c>
      <c r="BT202" s="322">
        <v>1</v>
      </c>
      <c r="BU202" s="322">
        <v>0</v>
      </c>
      <c r="BV202" s="322">
        <v>0</v>
      </c>
      <c r="BW202" s="322">
        <v>0</v>
      </c>
      <c r="BX202" s="322">
        <v>0</v>
      </c>
      <c r="BY202" s="301">
        <v>0</v>
      </c>
      <c r="BZ202" s="322">
        <v>1</v>
      </c>
      <c r="CA202" s="322">
        <v>0</v>
      </c>
      <c r="CB202" s="322">
        <v>0</v>
      </c>
      <c r="CC202" s="322">
        <v>0</v>
      </c>
      <c r="CD202" s="322">
        <v>0</v>
      </c>
      <c r="CE202" s="322">
        <v>0</v>
      </c>
      <c r="CF202" s="301">
        <v>0</v>
      </c>
      <c r="CG202" s="322">
        <v>0</v>
      </c>
      <c r="CH202" s="299"/>
      <c r="CI202" s="299"/>
      <c r="CJ202" s="299"/>
      <c r="CK202" s="299"/>
      <c r="CL202" s="299"/>
      <c r="CM202" s="299"/>
      <c r="CN202" s="299"/>
      <c r="CO202" s="299"/>
    </row>
    <row r="203" spans="1:93" x14ac:dyDescent="0.15">
      <c r="A203" s="299"/>
      <c r="B203" s="321">
        <v>0.88061342592592595</v>
      </c>
      <c r="C203" s="355">
        <v>1.1100000000000001</v>
      </c>
      <c r="D203" s="371">
        <v>1.3666666300000003</v>
      </c>
      <c r="E203" s="299"/>
      <c r="F203" s="299"/>
      <c r="G203" s="299"/>
      <c r="H203" s="299"/>
      <c r="I203" s="301">
        <v>4</v>
      </c>
      <c r="J203" s="299"/>
      <c r="K203" s="299"/>
      <c r="L203" s="299">
        <v>0</v>
      </c>
      <c r="M203" s="299"/>
      <c r="N203" s="299"/>
      <c r="O203" s="299"/>
      <c r="P203" s="299"/>
      <c r="Q203" s="299"/>
      <c r="R203" s="299"/>
      <c r="S203" s="299"/>
      <c r="T203" s="299"/>
      <c r="U203" s="299"/>
      <c r="V203" s="299"/>
      <c r="W203" s="299"/>
      <c r="X203" s="299"/>
      <c r="Y203" s="299"/>
      <c r="Z203" s="299"/>
      <c r="AA203" s="299">
        <v>3.4949293366582466</v>
      </c>
      <c r="AB203" s="299">
        <v>11.215422535211268</v>
      </c>
      <c r="AC203" s="299">
        <v>3.8297728659189172</v>
      </c>
      <c r="AD203" s="299">
        <v>14.102975352112676</v>
      </c>
      <c r="AE203" s="299" t="s">
        <v>445</v>
      </c>
      <c r="AF203" s="299">
        <v>3.1600858073975764</v>
      </c>
      <c r="AG203" s="299">
        <v>14.061126760563379</v>
      </c>
      <c r="AH203" s="299">
        <v>1.6951453668821437</v>
      </c>
      <c r="AI203" s="299">
        <v>-11.885</v>
      </c>
      <c r="AJ203" s="299"/>
      <c r="AK203" s="299"/>
      <c r="AL203" s="299">
        <v>0</v>
      </c>
      <c r="AM203" s="299">
        <v>1</v>
      </c>
      <c r="AN203" s="299">
        <v>1</v>
      </c>
      <c r="AO203" s="299">
        <v>0</v>
      </c>
      <c r="AP203" s="299">
        <v>0</v>
      </c>
      <c r="AQ203" s="299">
        <v>1</v>
      </c>
      <c r="AR203" s="299">
        <v>0</v>
      </c>
      <c r="AS203" s="299">
        <v>0</v>
      </c>
      <c r="AT203" s="299">
        <v>1</v>
      </c>
      <c r="AU203" s="299">
        <v>0</v>
      </c>
      <c r="AV203" s="325">
        <v>0</v>
      </c>
      <c r="AW203" s="325">
        <v>0</v>
      </c>
      <c r="AX203" s="299"/>
      <c r="AY203" s="325">
        <v>0</v>
      </c>
      <c r="AZ203" s="325">
        <v>0</v>
      </c>
      <c r="BA203" s="325">
        <v>1</v>
      </c>
      <c r="BB203" s="325">
        <v>0</v>
      </c>
      <c r="BC203" s="325">
        <v>0</v>
      </c>
      <c r="BD203" s="325">
        <v>0</v>
      </c>
      <c r="BE203" s="325">
        <v>0</v>
      </c>
      <c r="BF203" s="325">
        <v>1</v>
      </c>
      <c r="BG203" s="325">
        <v>1</v>
      </c>
      <c r="BH203" s="325">
        <v>0</v>
      </c>
      <c r="BI203" s="325">
        <v>0</v>
      </c>
      <c r="BJ203" s="325">
        <v>0</v>
      </c>
      <c r="BK203" s="325">
        <v>0</v>
      </c>
      <c r="BL203" s="325">
        <v>0</v>
      </c>
      <c r="BM203" s="325">
        <v>0</v>
      </c>
      <c r="BN203" s="325">
        <v>0</v>
      </c>
      <c r="BO203" s="325">
        <v>1</v>
      </c>
      <c r="BP203" s="325">
        <v>0</v>
      </c>
      <c r="BQ203" s="325">
        <v>0</v>
      </c>
      <c r="BR203" s="325">
        <v>0</v>
      </c>
      <c r="BS203" s="303">
        <v>1</v>
      </c>
      <c r="BT203" s="322">
        <v>0</v>
      </c>
      <c r="BU203" s="322">
        <v>0</v>
      </c>
      <c r="BV203" s="322">
        <v>0</v>
      </c>
      <c r="BW203" s="322">
        <v>0</v>
      </c>
      <c r="BX203" s="322">
        <v>1</v>
      </c>
      <c r="BY203" s="301">
        <v>0</v>
      </c>
      <c r="BZ203" s="322">
        <v>1</v>
      </c>
      <c r="CA203" s="322">
        <v>0</v>
      </c>
      <c r="CB203" s="322">
        <v>0</v>
      </c>
      <c r="CC203" s="322">
        <v>0</v>
      </c>
      <c r="CD203" s="322">
        <v>0</v>
      </c>
      <c r="CE203" s="322">
        <v>0</v>
      </c>
      <c r="CF203" s="301">
        <v>0</v>
      </c>
      <c r="CG203" s="322">
        <v>0</v>
      </c>
      <c r="CH203" s="299"/>
      <c r="CI203" s="299"/>
      <c r="CJ203" s="299"/>
      <c r="CK203" s="299"/>
      <c r="CL203" s="299"/>
      <c r="CM203" s="299"/>
      <c r="CN203" s="299"/>
      <c r="CO203" s="299"/>
    </row>
    <row r="204" spans="1:93" x14ac:dyDescent="0.15">
      <c r="A204" s="299"/>
      <c r="B204" s="321">
        <v>0.88140046296296293</v>
      </c>
      <c r="C204" s="355">
        <v>1.08</v>
      </c>
      <c r="D204" s="371">
        <v>1.2666666400000002</v>
      </c>
      <c r="E204" s="299"/>
      <c r="F204" s="299"/>
      <c r="G204" s="299"/>
      <c r="H204" s="299"/>
      <c r="I204" s="301">
        <v>5</v>
      </c>
      <c r="J204" s="299"/>
      <c r="K204" s="299"/>
      <c r="L204" s="299">
        <v>0</v>
      </c>
      <c r="M204" s="299"/>
      <c r="N204" s="299"/>
      <c r="O204" s="299"/>
      <c r="P204" s="299"/>
      <c r="Q204" s="299"/>
      <c r="R204" s="299"/>
      <c r="S204" s="299"/>
      <c r="T204" s="299"/>
      <c r="U204" s="299"/>
      <c r="V204" s="299"/>
      <c r="W204" s="299"/>
      <c r="X204" s="299"/>
      <c r="Y204" s="299"/>
      <c r="Z204" s="299"/>
      <c r="AA204" s="299">
        <v>-3.7460619836037496</v>
      </c>
      <c r="AB204" s="299">
        <v>-10.964330985915492</v>
      </c>
      <c r="AC204" s="299">
        <v>-4.1646163951795874</v>
      </c>
      <c r="AD204" s="299">
        <v>-12.052394366197182</v>
      </c>
      <c r="AE204" s="299" t="s">
        <v>445</v>
      </c>
      <c r="AF204" s="299">
        <v>-3.3275075720279115</v>
      </c>
      <c r="AG204" s="299">
        <v>-11.885</v>
      </c>
      <c r="AH204" s="299">
        <v>2.9508086016096575</v>
      </c>
      <c r="AI204" s="299">
        <v>14.019278169014084</v>
      </c>
      <c r="AJ204" s="299"/>
      <c r="AK204" s="299"/>
      <c r="AL204" s="299">
        <v>0</v>
      </c>
      <c r="AM204" s="299">
        <v>1</v>
      </c>
      <c r="AN204" s="299">
        <v>1</v>
      </c>
      <c r="AO204" s="299">
        <v>0</v>
      </c>
      <c r="AP204" s="299">
        <v>0</v>
      </c>
      <c r="AQ204" s="299">
        <v>1</v>
      </c>
      <c r="AR204" s="299">
        <v>0</v>
      </c>
      <c r="AS204" s="299">
        <v>0</v>
      </c>
      <c r="AT204" s="299">
        <v>1</v>
      </c>
      <c r="AU204" s="299">
        <v>0</v>
      </c>
      <c r="AV204" s="325">
        <v>0</v>
      </c>
      <c r="AW204" s="325">
        <v>0</v>
      </c>
      <c r="AX204" s="299"/>
      <c r="AY204" s="325">
        <v>0</v>
      </c>
      <c r="AZ204" s="325">
        <v>1</v>
      </c>
      <c r="BA204" s="325">
        <v>0</v>
      </c>
      <c r="BB204" s="325">
        <v>0</v>
      </c>
      <c r="BC204" s="325">
        <v>0</v>
      </c>
      <c r="BD204" s="325">
        <v>0</v>
      </c>
      <c r="BE204" s="325">
        <v>1</v>
      </c>
      <c r="BF204" s="325">
        <v>0</v>
      </c>
      <c r="BG204" s="335">
        <v>1</v>
      </c>
      <c r="BH204" s="325">
        <v>0</v>
      </c>
      <c r="BI204" s="325">
        <v>0</v>
      </c>
      <c r="BJ204" s="325">
        <v>0</v>
      </c>
      <c r="BK204" s="325">
        <v>0</v>
      </c>
      <c r="BL204" s="325">
        <v>0</v>
      </c>
      <c r="BM204" s="335">
        <v>1</v>
      </c>
      <c r="BN204" s="325">
        <v>0</v>
      </c>
      <c r="BO204" s="325">
        <v>1</v>
      </c>
      <c r="BP204" s="325">
        <v>0</v>
      </c>
      <c r="BQ204" s="325">
        <v>0</v>
      </c>
      <c r="BR204" s="325">
        <v>0</v>
      </c>
      <c r="BS204" s="303">
        <v>1</v>
      </c>
      <c r="BT204" s="322">
        <v>0</v>
      </c>
      <c r="BU204" s="322">
        <v>0</v>
      </c>
      <c r="BV204" s="322">
        <v>0</v>
      </c>
      <c r="BW204" s="322">
        <v>0</v>
      </c>
      <c r="BX204" s="322">
        <v>1</v>
      </c>
      <c r="BY204" s="301">
        <v>0</v>
      </c>
      <c r="BZ204" s="322">
        <v>1</v>
      </c>
      <c r="CA204" s="299">
        <v>0</v>
      </c>
      <c r="CB204" s="322">
        <v>0</v>
      </c>
      <c r="CC204" s="322">
        <v>0</v>
      </c>
      <c r="CD204" s="322">
        <v>0</v>
      </c>
      <c r="CE204" s="322">
        <v>0</v>
      </c>
      <c r="CF204" s="301">
        <v>0</v>
      </c>
      <c r="CG204" s="322">
        <v>0</v>
      </c>
      <c r="CH204" s="299"/>
      <c r="CI204" s="299"/>
      <c r="CJ204" s="299"/>
      <c r="CK204" s="299"/>
      <c r="CL204" s="299"/>
      <c r="CM204" s="299"/>
      <c r="CN204" s="299"/>
      <c r="CO204" s="299"/>
    </row>
    <row r="205" spans="1:93" x14ac:dyDescent="0.15">
      <c r="A205" s="299"/>
      <c r="B205" s="321">
        <v>0.88225694444444447</v>
      </c>
      <c r="C205" s="355">
        <v>1.1399999999999999</v>
      </c>
      <c r="D205" s="371">
        <v>1.4666666199999998</v>
      </c>
      <c r="E205" s="299"/>
      <c r="F205" s="299"/>
      <c r="G205" s="299"/>
      <c r="H205" s="299"/>
      <c r="I205" s="301">
        <v>6</v>
      </c>
      <c r="J205" s="299"/>
      <c r="K205" s="299"/>
      <c r="L205" s="299">
        <v>0</v>
      </c>
      <c r="M205" s="299"/>
      <c r="N205" s="299"/>
      <c r="O205" s="299"/>
      <c r="P205" s="299"/>
      <c r="Q205" s="299"/>
      <c r="R205" s="299"/>
      <c r="S205" s="299"/>
      <c r="T205" s="299"/>
      <c r="U205" s="299"/>
      <c r="V205" s="299"/>
      <c r="W205" s="299"/>
      <c r="X205" s="299"/>
      <c r="Y205" s="299"/>
      <c r="Z205" s="299"/>
      <c r="AA205" s="299">
        <v>-0.10463860289395949</v>
      </c>
      <c r="AB205" s="299">
        <v>10.211056338028168</v>
      </c>
      <c r="AC205" s="299">
        <v>0.73247022025771635</v>
      </c>
      <c r="AD205" s="299">
        <v>13.391549295774647</v>
      </c>
      <c r="AE205" s="299" t="s">
        <v>443</v>
      </c>
      <c r="AF205" s="299">
        <v>-0.31391580868187846</v>
      </c>
      <c r="AG205" s="299">
        <v>13.307852112676056</v>
      </c>
      <c r="AH205" s="299">
        <v>-1.4440127199366408</v>
      </c>
      <c r="AI205" s="299">
        <v>-12.512728873239436</v>
      </c>
      <c r="AJ205" s="299"/>
      <c r="AK205" s="299"/>
      <c r="AL205" s="299">
        <v>0</v>
      </c>
      <c r="AM205" s="299">
        <v>1</v>
      </c>
      <c r="AN205" s="299">
        <v>0</v>
      </c>
      <c r="AO205" s="299">
        <v>1</v>
      </c>
      <c r="AP205" s="299">
        <v>0</v>
      </c>
      <c r="AQ205" s="299">
        <v>1</v>
      </c>
      <c r="AR205" s="299">
        <v>0</v>
      </c>
      <c r="AS205" s="299">
        <v>0</v>
      </c>
      <c r="AT205" s="299">
        <v>1</v>
      </c>
      <c r="AU205" s="299">
        <v>0</v>
      </c>
      <c r="AV205" s="325">
        <v>0</v>
      </c>
      <c r="AW205" s="325">
        <v>0</v>
      </c>
      <c r="AX205" s="299"/>
      <c r="AY205" s="325">
        <v>0</v>
      </c>
      <c r="AZ205" s="325">
        <v>0</v>
      </c>
      <c r="BA205" s="325">
        <v>0</v>
      </c>
      <c r="BB205" s="325">
        <v>1</v>
      </c>
      <c r="BC205" s="325">
        <v>0</v>
      </c>
      <c r="BD205" s="325">
        <v>0</v>
      </c>
      <c r="BE205" s="325">
        <v>1</v>
      </c>
      <c r="BF205" s="325">
        <v>0</v>
      </c>
      <c r="BG205" s="325">
        <v>1</v>
      </c>
      <c r="BH205" s="325">
        <v>0</v>
      </c>
      <c r="BI205" s="325">
        <v>0</v>
      </c>
      <c r="BJ205" s="325">
        <v>0</v>
      </c>
      <c r="BK205" s="325">
        <v>0</v>
      </c>
      <c r="BL205" s="325">
        <v>0</v>
      </c>
      <c r="BM205" s="325">
        <v>0</v>
      </c>
      <c r="BN205" s="325">
        <v>0</v>
      </c>
      <c r="BO205" s="325">
        <v>1</v>
      </c>
      <c r="BP205" s="325">
        <v>0</v>
      </c>
      <c r="BQ205" s="325">
        <v>0</v>
      </c>
      <c r="BR205" s="325">
        <v>0</v>
      </c>
      <c r="BS205" s="303">
        <v>0</v>
      </c>
      <c r="BT205" s="322">
        <v>1</v>
      </c>
      <c r="BU205" s="322">
        <v>0</v>
      </c>
      <c r="BV205" s="322">
        <v>0</v>
      </c>
      <c r="BW205" s="322">
        <v>0</v>
      </c>
      <c r="BX205" s="322">
        <v>1</v>
      </c>
      <c r="BY205" s="301">
        <v>0</v>
      </c>
      <c r="BZ205" s="322">
        <v>1</v>
      </c>
      <c r="CA205" s="322">
        <v>0</v>
      </c>
      <c r="CB205" s="322">
        <v>0</v>
      </c>
      <c r="CC205" s="322">
        <v>0</v>
      </c>
      <c r="CD205" s="322">
        <v>0</v>
      </c>
      <c r="CE205" s="322">
        <v>0</v>
      </c>
      <c r="CF205" s="301">
        <v>0</v>
      </c>
      <c r="CG205" s="322">
        <v>0</v>
      </c>
      <c r="CH205" s="299"/>
      <c r="CI205" s="299"/>
      <c r="CJ205" s="299"/>
      <c r="CK205" s="299"/>
      <c r="CL205" s="299"/>
      <c r="CM205" s="299"/>
      <c r="CN205" s="299"/>
      <c r="CO205" s="299"/>
    </row>
    <row r="206" spans="1:93" x14ac:dyDescent="0.15">
      <c r="A206" s="299"/>
      <c r="B206" s="321">
        <v>0.8833333333333333</v>
      </c>
      <c r="C206" s="355">
        <v>1.03</v>
      </c>
      <c r="D206" s="371">
        <v>1.0999999900000001</v>
      </c>
      <c r="E206" s="299"/>
      <c r="F206" s="299"/>
      <c r="G206" s="299"/>
      <c r="H206" s="299"/>
      <c r="I206" s="301">
        <v>7</v>
      </c>
      <c r="J206" s="299"/>
      <c r="K206" s="299"/>
      <c r="L206" s="299">
        <v>0</v>
      </c>
      <c r="M206" s="299"/>
      <c r="N206" s="299"/>
      <c r="O206" s="299"/>
      <c r="P206" s="299"/>
      <c r="Q206" s="299"/>
      <c r="R206" s="299"/>
      <c r="S206" s="299"/>
      <c r="T206" s="299"/>
      <c r="U206" s="299"/>
      <c r="V206" s="299"/>
      <c r="W206" s="299"/>
      <c r="X206" s="299"/>
      <c r="Y206" s="299"/>
      <c r="Z206" s="299"/>
      <c r="AA206" s="299">
        <v>2.2811215430883167</v>
      </c>
      <c r="AB206" s="299">
        <v>-6.8213204225352113</v>
      </c>
      <c r="AC206" s="299">
        <v>2.6159650723489869</v>
      </c>
      <c r="AD206" s="299">
        <v>-13.224154929577464</v>
      </c>
      <c r="AE206" s="299" t="s">
        <v>445</v>
      </c>
      <c r="AF206" s="299">
        <v>1.6532899257245599</v>
      </c>
      <c r="AG206" s="299">
        <v>-13.307852112676056</v>
      </c>
      <c r="AH206" s="299">
        <v>-0.73247022025771635</v>
      </c>
      <c r="AI206" s="299">
        <v>12.721971830985915</v>
      </c>
      <c r="AJ206" s="299"/>
      <c r="AK206" s="299"/>
      <c r="AL206" s="299">
        <v>0</v>
      </c>
      <c r="AM206" s="299">
        <v>1</v>
      </c>
      <c r="AN206" s="299">
        <v>1</v>
      </c>
      <c r="AO206" s="299">
        <v>0</v>
      </c>
      <c r="AP206" s="299">
        <v>0</v>
      </c>
      <c r="AQ206" s="299">
        <v>0</v>
      </c>
      <c r="AR206" s="299">
        <v>1</v>
      </c>
      <c r="AS206" s="299">
        <v>0</v>
      </c>
      <c r="AT206" s="299">
        <v>0</v>
      </c>
      <c r="AU206" s="299">
        <v>0</v>
      </c>
      <c r="AV206" s="325">
        <v>0</v>
      </c>
      <c r="AW206" s="325">
        <v>1</v>
      </c>
      <c r="AX206" s="299"/>
      <c r="AY206" s="325">
        <v>0</v>
      </c>
      <c r="AZ206" s="299"/>
      <c r="BA206" s="325">
        <v>0</v>
      </c>
      <c r="BB206" s="325">
        <v>0</v>
      </c>
      <c r="BC206" s="325">
        <v>0</v>
      </c>
      <c r="BD206" s="325">
        <v>0</v>
      </c>
      <c r="BE206" s="325">
        <v>1</v>
      </c>
      <c r="BF206" s="325">
        <v>0</v>
      </c>
      <c r="BG206" s="325">
        <v>1</v>
      </c>
      <c r="BH206" s="325">
        <v>0</v>
      </c>
      <c r="BI206" s="325">
        <v>0</v>
      </c>
      <c r="BJ206" s="325">
        <v>0</v>
      </c>
      <c r="BK206" s="325">
        <v>0</v>
      </c>
      <c r="BL206" s="325">
        <v>0</v>
      </c>
      <c r="BM206" s="325">
        <v>0</v>
      </c>
      <c r="BN206" s="325">
        <v>0</v>
      </c>
      <c r="BO206" s="325">
        <v>0</v>
      </c>
      <c r="BP206" s="325">
        <v>1</v>
      </c>
      <c r="BQ206" s="325">
        <v>0</v>
      </c>
      <c r="BR206" s="325">
        <v>0</v>
      </c>
      <c r="BS206" s="303">
        <v>1</v>
      </c>
      <c r="BT206" s="322">
        <v>0</v>
      </c>
      <c r="BU206" s="322">
        <v>0</v>
      </c>
      <c r="BV206" s="322">
        <v>0</v>
      </c>
      <c r="BW206" s="322">
        <v>0</v>
      </c>
      <c r="BX206" s="322">
        <v>1</v>
      </c>
      <c r="BY206" s="301">
        <v>0</v>
      </c>
      <c r="BZ206" s="322">
        <v>1</v>
      </c>
      <c r="CA206" s="322">
        <v>0</v>
      </c>
      <c r="CB206" s="322">
        <v>0</v>
      </c>
      <c r="CC206" s="322">
        <v>0</v>
      </c>
      <c r="CD206" s="322">
        <v>0</v>
      </c>
      <c r="CE206" s="322">
        <v>0</v>
      </c>
      <c r="CF206" s="301">
        <v>0</v>
      </c>
      <c r="CG206" s="322">
        <v>0</v>
      </c>
      <c r="CH206" s="299"/>
      <c r="CI206" s="299"/>
      <c r="CJ206" s="299"/>
      <c r="CK206" s="299"/>
      <c r="CL206" s="299"/>
      <c r="CM206" s="299"/>
      <c r="CN206" s="299"/>
      <c r="CO206" s="299"/>
    </row>
    <row r="207" spans="1:93" x14ac:dyDescent="0.15">
      <c r="A207" s="299"/>
      <c r="B207" s="321">
        <v>0.88432870370370376</v>
      </c>
      <c r="C207" s="355">
        <v>1.26</v>
      </c>
      <c r="D207" s="371">
        <v>1.8665800000000001</v>
      </c>
      <c r="E207" s="299"/>
      <c r="F207" s="300"/>
      <c r="G207" s="299"/>
      <c r="H207" s="299"/>
      <c r="I207" s="301">
        <v>8</v>
      </c>
      <c r="J207" s="299"/>
      <c r="K207" s="301"/>
      <c r="L207" s="299">
        <v>0</v>
      </c>
      <c r="M207" s="299"/>
      <c r="N207" s="299"/>
      <c r="O207" s="299"/>
      <c r="P207" s="299"/>
      <c r="Q207" s="299"/>
      <c r="R207" s="299"/>
      <c r="S207" s="299"/>
      <c r="T207" s="299"/>
      <c r="U207" s="299"/>
      <c r="V207" s="299"/>
      <c r="W207" s="299"/>
      <c r="X207" s="299"/>
      <c r="Y207" s="299"/>
      <c r="Z207" s="301"/>
      <c r="AA207" s="299">
        <v>-1.2778138540832364</v>
      </c>
      <c r="AB207" s="299">
        <v>6.9776874310915105</v>
      </c>
      <c r="AC207" s="299">
        <v>-3.0470945751215641</v>
      </c>
      <c r="AD207" s="299">
        <v>10.672913450937155</v>
      </c>
      <c r="AE207" s="299" t="s">
        <v>443</v>
      </c>
      <c r="AF207" s="299">
        <v>-4.0693456583881531</v>
      </c>
      <c r="AG207" s="299">
        <v>10.830157111356119</v>
      </c>
      <c r="AH207" s="299">
        <v>0.72737096309353466</v>
      </c>
      <c r="AI207" s="299">
        <v>-13.228122932745315</v>
      </c>
      <c r="AJ207" s="299"/>
      <c r="AK207" s="299"/>
      <c r="AL207" s="299">
        <v>0</v>
      </c>
      <c r="AM207" s="299">
        <v>1</v>
      </c>
      <c r="AN207" s="299">
        <v>0</v>
      </c>
      <c r="AO207" s="299">
        <v>1</v>
      </c>
      <c r="AP207" s="299">
        <v>0</v>
      </c>
      <c r="AQ207" s="299">
        <v>1</v>
      </c>
      <c r="AR207" s="299">
        <v>0</v>
      </c>
      <c r="AS207" s="299">
        <v>0</v>
      </c>
      <c r="AT207" s="299">
        <v>0</v>
      </c>
      <c r="AU207" s="299">
        <v>1</v>
      </c>
      <c r="AV207" s="325">
        <v>0</v>
      </c>
      <c r="AW207" s="325">
        <v>0</v>
      </c>
      <c r="AX207" s="325">
        <v>0</v>
      </c>
      <c r="AY207" s="325">
        <v>0</v>
      </c>
      <c r="AZ207" s="325">
        <v>0</v>
      </c>
      <c r="BA207" s="325">
        <v>1</v>
      </c>
      <c r="BB207" s="325">
        <v>0</v>
      </c>
      <c r="BC207" s="325">
        <v>0</v>
      </c>
      <c r="BD207" s="325">
        <v>0</v>
      </c>
      <c r="BE207" s="325">
        <v>1</v>
      </c>
      <c r="BF207" s="325">
        <v>0</v>
      </c>
      <c r="BG207" s="325">
        <v>1</v>
      </c>
      <c r="BH207" s="325">
        <v>0</v>
      </c>
      <c r="BI207" s="325">
        <v>0</v>
      </c>
      <c r="BJ207" s="325">
        <v>0</v>
      </c>
      <c r="BK207" s="325">
        <v>0</v>
      </c>
      <c r="BL207" s="325">
        <v>0</v>
      </c>
      <c r="BM207" s="325">
        <v>0</v>
      </c>
      <c r="BN207" s="325">
        <v>0</v>
      </c>
      <c r="BO207" s="325">
        <v>1</v>
      </c>
      <c r="BP207" s="325">
        <v>0</v>
      </c>
      <c r="BQ207" s="325">
        <v>0</v>
      </c>
      <c r="BR207" s="325">
        <v>0</v>
      </c>
      <c r="BS207" s="303">
        <v>0</v>
      </c>
      <c r="BT207" s="322">
        <v>1</v>
      </c>
      <c r="BU207" s="322">
        <v>0</v>
      </c>
      <c r="BV207" s="322">
        <v>0</v>
      </c>
      <c r="BW207" s="322">
        <v>0</v>
      </c>
      <c r="BX207" s="322">
        <v>1</v>
      </c>
      <c r="BY207" s="301">
        <v>0</v>
      </c>
      <c r="BZ207" s="322"/>
      <c r="CA207" s="322">
        <v>0</v>
      </c>
      <c r="CB207" s="322">
        <v>0</v>
      </c>
      <c r="CC207" s="322">
        <v>1</v>
      </c>
      <c r="CD207" s="322">
        <v>0</v>
      </c>
      <c r="CE207" s="322">
        <v>0</v>
      </c>
      <c r="CF207" s="301">
        <v>0</v>
      </c>
      <c r="CG207" s="322">
        <v>1</v>
      </c>
      <c r="CH207" s="299"/>
      <c r="CI207" s="299"/>
      <c r="CJ207" s="299"/>
      <c r="CK207" s="299"/>
      <c r="CL207" s="299"/>
      <c r="CM207" s="299"/>
      <c r="CN207" s="299"/>
      <c r="CO207" s="301"/>
    </row>
    <row r="208" spans="1:93" x14ac:dyDescent="0.15">
      <c r="A208" s="299"/>
      <c r="B208" s="338" t="s">
        <v>593</v>
      </c>
      <c r="C208" s="299"/>
      <c r="D208" s="371"/>
      <c r="E208" s="299"/>
      <c r="F208" s="299"/>
      <c r="G208" s="299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299"/>
      <c r="T208" s="299"/>
      <c r="U208" s="299"/>
      <c r="V208" s="299"/>
      <c r="W208" s="299"/>
      <c r="X208" s="299"/>
      <c r="Y208" s="299"/>
      <c r="Z208" s="299"/>
      <c r="AA208" s="299">
        <v>4.4994599244402576</v>
      </c>
      <c r="AB208" s="299">
        <v>-9.4996302816901412</v>
      </c>
      <c r="AC208" s="299"/>
      <c r="AD208" s="299"/>
      <c r="AE208" s="299"/>
      <c r="AF208" s="299"/>
      <c r="AG208" s="299"/>
      <c r="AH208" s="299"/>
      <c r="AI208" s="299"/>
      <c r="AJ208" s="299"/>
      <c r="AK208" s="29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299"/>
      <c r="BD208" s="299"/>
      <c r="BE208" s="299"/>
      <c r="BF208" s="299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299"/>
      <c r="BV208" s="299"/>
      <c r="BW208" s="299"/>
      <c r="BX208" s="299"/>
      <c r="BY208" s="301">
        <v>0</v>
      </c>
      <c r="BZ208" s="299"/>
      <c r="CA208" s="299"/>
      <c r="CB208" s="299"/>
      <c r="CC208" s="299"/>
      <c r="CD208" s="299"/>
      <c r="CE208" s="299"/>
      <c r="CF208" s="299"/>
      <c r="CG208" s="299"/>
      <c r="CH208" s="299"/>
      <c r="CI208" s="299"/>
      <c r="CJ208" s="299"/>
      <c r="CK208" s="299"/>
      <c r="CL208" s="299"/>
      <c r="CM208" s="299"/>
      <c r="CN208" s="299"/>
      <c r="CO208" s="299"/>
    </row>
    <row r="209" spans="1:94" x14ac:dyDescent="0.15">
      <c r="A209" s="299"/>
      <c r="B209" s="321">
        <v>0.97600694444444447</v>
      </c>
      <c r="C209" s="299"/>
      <c r="D209" s="371"/>
      <c r="E209" s="299"/>
      <c r="F209" s="300" t="s">
        <v>368</v>
      </c>
      <c r="G209" s="299" t="s">
        <v>335</v>
      </c>
      <c r="H209" s="299">
        <v>40</v>
      </c>
      <c r="I209" s="301">
        <v>1</v>
      </c>
      <c r="J209" s="299"/>
      <c r="K209" s="299"/>
      <c r="L209" s="299">
        <v>0</v>
      </c>
      <c r="M209" s="299">
        <v>1</v>
      </c>
      <c r="N209" s="299">
        <v>0</v>
      </c>
      <c r="O209" s="299"/>
      <c r="P209" s="299">
        <v>1</v>
      </c>
      <c r="Q209" s="299">
        <v>0</v>
      </c>
      <c r="R209" s="299">
        <v>0</v>
      </c>
      <c r="S209" s="299">
        <v>1</v>
      </c>
      <c r="T209" s="299">
        <v>0</v>
      </c>
      <c r="U209" s="299">
        <v>0</v>
      </c>
      <c r="V209" s="299">
        <v>0</v>
      </c>
      <c r="W209" s="299">
        <v>0</v>
      </c>
      <c r="X209" s="299">
        <v>0</v>
      </c>
      <c r="Y209" s="299">
        <v>0</v>
      </c>
      <c r="Z209" s="301">
        <v>1</v>
      </c>
      <c r="AA209" s="299"/>
      <c r="AB209" s="299"/>
      <c r="AC209" s="299">
        <v>-0.81618110257288401</v>
      </c>
      <c r="AD209" s="299">
        <v>-11.885</v>
      </c>
      <c r="AE209" s="299" t="s">
        <v>442</v>
      </c>
      <c r="AF209" s="299">
        <v>-0.81618110257288401</v>
      </c>
      <c r="AG209" s="299">
        <v>-11.885</v>
      </c>
      <c r="AH209" s="299">
        <v>3.5786402189734141</v>
      </c>
      <c r="AI209" s="299">
        <v>12.931214788732394</v>
      </c>
      <c r="AJ209" s="299"/>
      <c r="AK209" s="299"/>
      <c r="AL209" s="299">
        <v>0</v>
      </c>
      <c r="AM209" s="299">
        <v>0</v>
      </c>
      <c r="AN209" s="299"/>
      <c r="AO209" s="299"/>
      <c r="AP209" s="299"/>
      <c r="AQ209" s="299"/>
      <c r="AR209" s="299"/>
      <c r="AS209" s="299"/>
      <c r="AT209" s="299"/>
      <c r="AU209" s="299"/>
      <c r="AV209" s="299"/>
      <c r="AW209" s="299"/>
      <c r="AX209" s="299"/>
      <c r="AY209" s="299"/>
      <c r="AZ209" s="299"/>
      <c r="BA209" s="299"/>
      <c r="BB209" s="299"/>
      <c r="BC209" s="299"/>
      <c r="BD209" s="299"/>
      <c r="BE209" s="299"/>
      <c r="BF209" s="299"/>
      <c r="BG209" s="299"/>
      <c r="BH209" s="299"/>
      <c r="BI209" s="299"/>
      <c r="BJ209" s="299"/>
      <c r="BK209" s="299"/>
      <c r="BL209" s="299"/>
      <c r="BM209" s="299"/>
      <c r="BN209" s="299"/>
      <c r="BO209" s="299"/>
      <c r="BP209" s="299"/>
      <c r="BQ209" s="299"/>
      <c r="BR209" s="299"/>
      <c r="BS209" s="299"/>
      <c r="BT209" s="299"/>
      <c r="BU209" s="299"/>
      <c r="BV209" s="299"/>
      <c r="BW209" s="299"/>
      <c r="BX209" s="299"/>
      <c r="BY209" s="299"/>
      <c r="BZ209" s="299"/>
      <c r="CA209" s="299"/>
      <c r="CB209" s="299"/>
      <c r="CC209" s="299"/>
      <c r="CD209" s="299"/>
      <c r="CE209" s="299"/>
      <c r="CF209" s="299"/>
      <c r="CG209" s="299">
        <v>1</v>
      </c>
      <c r="CH209" s="299"/>
      <c r="CI209" s="299"/>
      <c r="CJ209" s="299"/>
      <c r="CK209" s="299"/>
      <c r="CL209" s="299"/>
      <c r="CM209" s="299"/>
      <c r="CN209" s="299"/>
      <c r="CO209" s="299"/>
      <c r="CP209" s="299"/>
    </row>
    <row r="210" spans="1:94" x14ac:dyDescent="0.15">
      <c r="A210" s="299"/>
      <c r="B210" s="321">
        <v>0.97659722222222223</v>
      </c>
      <c r="C210" s="355">
        <v>0.21</v>
      </c>
      <c r="D210" s="371">
        <v>0.69999299999999998</v>
      </c>
      <c r="E210" s="299"/>
      <c r="F210" s="299"/>
      <c r="G210" s="299"/>
      <c r="H210" s="299"/>
      <c r="I210" s="301">
        <v>2</v>
      </c>
      <c r="J210" s="299"/>
      <c r="K210" s="299"/>
      <c r="L210" s="299">
        <v>0</v>
      </c>
      <c r="M210" s="299"/>
      <c r="N210" s="299"/>
      <c r="O210" s="299"/>
      <c r="P210" s="299"/>
      <c r="Q210" s="299"/>
      <c r="R210" s="299"/>
      <c r="S210" s="299"/>
      <c r="T210" s="299"/>
      <c r="U210" s="299"/>
      <c r="V210" s="299"/>
      <c r="W210" s="299"/>
      <c r="X210" s="299"/>
      <c r="Y210" s="299"/>
      <c r="Z210" s="299"/>
      <c r="AA210" s="299">
        <v>4.122760954022004</v>
      </c>
      <c r="AB210" s="299">
        <v>6.0680457746478869</v>
      </c>
      <c r="AC210" s="299">
        <v>6.0899666884284418</v>
      </c>
      <c r="AD210" s="299">
        <v>11.926848591549295</v>
      </c>
      <c r="AE210" s="299" t="s">
        <v>443</v>
      </c>
      <c r="AF210" s="299">
        <v>4.6250262479130093</v>
      </c>
      <c r="AG210" s="299">
        <v>12.010545774647886</v>
      </c>
      <c r="AH210" s="299">
        <v>-1.0254583083608029</v>
      </c>
      <c r="AI210" s="299">
        <v>-11.675757042253521</v>
      </c>
      <c r="AJ210" s="299"/>
      <c r="AK210" s="299"/>
      <c r="AL210" s="299">
        <v>1</v>
      </c>
      <c r="AM210" s="299">
        <v>0</v>
      </c>
      <c r="AN210" s="299">
        <v>0</v>
      </c>
      <c r="AO210" s="299">
        <v>0</v>
      </c>
      <c r="AP210" s="299">
        <v>1</v>
      </c>
      <c r="AQ210" s="299">
        <v>1</v>
      </c>
      <c r="AR210" s="299">
        <v>0</v>
      </c>
      <c r="AS210" s="299">
        <v>0</v>
      </c>
      <c r="AT210" s="299">
        <v>1</v>
      </c>
      <c r="AU210" s="299">
        <v>0</v>
      </c>
      <c r="AV210" s="325">
        <v>0</v>
      </c>
      <c r="AW210" s="325">
        <v>0</v>
      </c>
      <c r="AX210" s="299"/>
      <c r="AY210" s="325">
        <v>0</v>
      </c>
      <c r="AZ210" s="325">
        <v>0</v>
      </c>
      <c r="BA210" s="325">
        <v>0</v>
      </c>
      <c r="BB210" s="325">
        <v>1</v>
      </c>
      <c r="BC210" s="325">
        <v>0</v>
      </c>
      <c r="BD210" s="325">
        <v>0</v>
      </c>
      <c r="BE210" s="325">
        <v>0</v>
      </c>
      <c r="BF210" s="325">
        <v>1</v>
      </c>
      <c r="BG210" s="325">
        <v>1</v>
      </c>
      <c r="BH210" s="325">
        <v>0</v>
      </c>
      <c r="BI210" s="325">
        <v>0</v>
      </c>
      <c r="BJ210" s="325">
        <v>0</v>
      </c>
      <c r="BK210" s="325">
        <v>0</v>
      </c>
      <c r="BL210" s="325">
        <v>0</v>
      </c>
      <c r="BM210" s="325">
        <v>0</v>
      </c>
      <c r="BN210" s="325">
        <v>0</v>
      </c>
      <c r="BO210" s="325">
        <v>1</v>
      </c>
      <c r="BP210" s="325">
        <v>0</v>
      </c>
      <c r="BQ210" s="325">
        <v>0</v>
      </c>
      <c r="BR210" s="325">
        <v>0</v>
      </c>
      <c r="BS210" s="303">
        <v>0</v>
      </c>
      <c r="BT210" s="322">
        <v>0</v>
      </c>
      <c r="BU210" s="322">
        <v>1</v>
      </c>
      <c r="BV210" s="322">
        <v>0</v>
      </c>
      <c r="BW210" s="322">
        <v>0</v>
      </c>
      <c r="BX210" s="322">
        <v>0</v>
      </c>
      <c r="BY210" s="301">
        <v>1</v>
      </c>
      <c r="BZ210" s="322">
        <v>1</v>
      </c>
      <c r="CA210" s="322">
        <v>0</v>
      </c>
      <c r="CB210" s="322">
        <v>0</v>
      </c>
      <c r="CC210" s="322">
        <v>0</v>
      </c>
      <c r="CD210" s="322">
        <v>0</v>
      </c>
      <c r="CE210" s="322">
        <v>0</v>
      </c>
      <c r="CF210" s="301">
        <v>0</v>
      </c>
      <c r="CG210" s="322">
        <v>0</v>
      </c>
      <c r="CH210" s="299"/>
      <c r="CI210" s="299"/>
      <c r="CJ210" s="299"/>
      <c r="CK210" s="299"/>
      <c r="CL210" s="299"/>
      <c r="CM210" s="299"/>
      <c r="CN210" s="299"/>
      <c r="CO210" s="299"/>
      <c r="CP210" s="299"/>
    </row>
    <row r="211" spans="1:94" x14ac:dyDescent="0.15">
      <c r="A211" s="299"/>
      <c r="B211" s="321">
        <v>0.9779282407407407</v>
      </c>
      <c r="C211" s="355">
        <v>1.25</v>
      </c>
      <c r="D211" s="371">
        <v>1.8333332499999999</v>
      </c>
      <c r="E211" s="299"/>
      <c r="F211" s="299"/>
      <c r="G211" s="299"/>
      <c r="H211" s="299"/>
      <c r="I211" s="301">
        <v>3</v>
      </c>
      <c r="J211" s="299"/>
      <c r="K211" s="299"/>
      <c r="L211" s="299">
        <v>0</v>
      </c>
      <c r="M211" s="299"/>
      <c r="N211" s="299"/>
      <c r="O211" s="299"/>
      <c r="P211" s="299"/>
      <c r="Q211" s="299"/>
      <c r="R211" s="299"/>
      <c r="S211" s="299"/>
      <c r="T211" s="299"/>
      <c r="U211" s="299"/>
      <c r="V211" s="299"/>
      <c r="W211" s="299"/>
      <c r="X211" s="299"/>
      <c r="Y211" s="299"/>
      <c r="Z211" s="299"/>
      <c r="AA211" s="299">
        <v>0.9836028672032191</v>
      </c>
      <c r="AB211" s="299">
        <v>-8.1604753521126749</v>
      </c>
      <c r="AC211" s="299">
        <v>1.9462780138276463</v>
      </c>
      <c r="AD211" s="299">
        <v>-11.885</v>
      </c>
      <c r="AE211" s="299" t="s">
        <v>443</v>
      </c>
      <c r="AF211" s="299">
        <v>0.81618110257288401</v>
      </c>
      <c r="AG211" s="299">
        <v>-11.885</v>
      </c>
      <c r="AH211" s="299">
        <v>3.411218454343079</v>
      </c>
      <c r="AI211" s="299">
        <v>12.17794014084507</v>
      </c>
      <c r="AJ211" s="299"/>
      <c r="AK211" s="299"/>
      <c r="AL211" s="299">
        <v>0</v>
      </c>
      <c r="AM211" s="299">
        <v>1</v>
      </c>
      <c r="AN211" s="299">
        <v>0</v>
      </c>
      <c r="AO211" s="299">
        <v>1</v>
      </c>
      <c r="AP211" s="299">
        <v>0</v>
      </c>
      <c r="AQ211" s="299">
        <v>1</v>
      </c>
      <c r="AR211" s="299">
        <v>0</v>
      </c>
      <c r="AS211" s="299">
        <v>0</v>
      </c>
      <c r="AT211" s="299">
        <v>1</v>
      </c>
      <c r="AU211" s="299">
        <v>0</v>
      </c>
      <c r="AV211" s="325">
        <v>0</v>
      </c>
      <c r="AW211" s="325">
        <v>0</v>
      </c>
      <c r="AX211" s="299"/>
      <c r="AY211" s="325">
        <v>0</v>
      </c>
      <c r="AZ211" s="325">
        <v>0</v>
      </c>
      <c r="BA211" s="325">
        <v>0</v>
      </c>
      <c r="BB211" s="325">
        <v>1</v>
      </c>
      <c r="BC211" s="325">
        <v>0</v>
      </c>
      <c r="BD211" s="325">
        <v>0</v>
      </c>
      <c r="BE211" s="325">
        <v>1</v>
      </c>
      <c r="BF211" s="325">
        <v>0</v>
      </c>
      <c r="BG211" s="325">
        <v>1</v>
      </c>
      <c r="BH211" s="325">
        <v>0</v>
      </c>
      <c r="BI211" s="325">
        <v>0</v>
      </c>
      <c r="BJ211" s="325">
        <v>0</v>
      </c>
      <c r="BK211" s="325">
        <v>0</v>
      </c>
      <c r="BL211" s="325">
        <v>0</v>
      </c>
      <c r="BM211" s="325">
        <v>0</v>
      </c>
      <c r="BN211" s="325">
        <v>0</v>
      </c>
      <c r="BO211" s="325">
        <v>1</v>
      </c>
      <c r="BP211" s="325">
        <v>0</v>
      </c>
      <c r="BQ211" s="325">
        <v>0</v>
      </c>
      <c r="BR211" s="325">
        <v>0</v>
      </c>
      <c r="BS211" s="303">
        <v>0</v>
      </c>
      <c r="BT211" s="322">
        <v>1</v>
      </c>
      <c r="BU211" s="322">
        <v>0</v>
      </c>
      <c r="BV211" s="322">
        <v>0</v>
      </c>
      <c r="BW211" s="322">
        <v>0</v>
      </c>
      <c r="BX211" s="322">
        <v>1</v>
      </c>
      <c r="BY211" s="301">
        <v>0</v>
      </c>
      <c r="BZ211" s="322">
        <v>1</v>
      </c>
      <c r="CA211" s="322">
        <v>0</v>
      </c>
      <c r="CB211" s="322">
        <v>0</v>
      </c>
      <c r="CC211" s="322">
        <v>0</v>
      </c>
      <c r="CD211" s="322">
        <v>0</v>
      </c>
      <c r="CE211" s="322">
        <v>0</v>
      </c>
      <c r="CF211" s="301">
        <v>0</v>
      </c>
      <c r="CG211" s="322">
        <v>1</v>
      </c>
      <c r="CH211" s="299"/>
      <c r="CI211" s="299"/>
      <c r="CJ211" s="299"/>
      <c r="CK211" s="299"/>
      <c r="CL211" s="299"/>
      <c r="CM211" s="299"/>
      <c r="CN211" s="299"/>
      <c r="CO211" s="299"/>
      <c r="CP211" s="299"/>
    </row>
    <row r="212" spans="1:94" x14ac:dyDescent="0.15">
      <c r="A212" s="299"/>
      <c r="B212" s="321">
        <v>0.97863425925925929</v>
      </c>
      <c r="C212" s="355">
        <v>1.01</v>
      </c>
      <c r="D212" s="371">
        <v>1.03333333</v>
      </c>
      <c r="E212" s="299"/>
      <c r="F212" s="299"/>
      <c r="G212" s="299"/>
      <c r="H212" s="299"/>
      <c r="I212" s="301">
        <v>4</v>
      </c>
      <c r="J212" s="299"/>
      <c r="K212" s="299"/>
      <c r="L212" s="299">
        <v>0</v>
      </c>
      <c r="M212" s="299"/>
      <c r="N212" s="299"/>
      <c r="O212" s="299"/>
      <c r="P212" s="299"/>
      <c r="Q212" s="299"/>
      <c r="R212" s="299"/>
      <c r="S212" s="299"/>
      <c r="T212" s="299"/>
      <c r="U212" s="299"/>
      <c r="V212" s="299"/>
      <c r="W212" s="299"/>
      <c r="X212" s="299"/>
      <c r="Y212" s="299"/>
      <c r="Z212" s="299"/>
      <c r="AA212" s="299">
        <v>-2.2392661019307329</v>
      </c>
      <c r="AB212" s="299">
        <v>6.6957746478873235</v>
      </c>
      <c r="AC212" s="299">
        <v>-2.86709771929449</v>
      </c>
      <c r="AD212" s="299">
        <v>13.349700704225352</v>
      </c>
      <c r="AE212" s="299" t="s">
        <v>445</v>
      </c>
      <c r="AF212" s="299">
        <v>-1.5277236022518084</v>
      </c>
      <c r="AG212" s="299">
        <v>13.349700704225352</v>
      </c>
      <c r="AH212" s="299">
        <v>1.1091691906759704</v>
      </c>
      <c r="AI212" s="299">
        <v>-11.843151408450703</v>
      </c>
      <c r="AJ212" s="299"/>
      <c r="AK212" s="299"/>
      <c r="AL212" s="299">
        <v>0</v>
      </c>
      <c r="AM212" s="299">
        <v>1</v>
      </c>
      <c r="AN212" s="299">
        <v>0</v>
      </c>
      <c r="AO212" s="299">
        <v>0</v>
      </c>
      <c r="AP212" s="299">
        <v>1</v>
      </c>
      <c r="AQ212" s="299">
        <v>0</v>
      </c>
      <c r="AR212" s="299">
        <v>1</v>
      </c>
      <c r="AS212" s="299">
        <v>0</v>
      </c>
      <c r="AT212" s="299">
        <v>0</v>
      </c>
      <c r="AU212" s="299">
        <v>0</v>
      </c>
      <c r="AV212" s="325">
        <v>0</v>
      </c>
      <c r="AW212" s="325">
        <v>1</v>
      </c>
      <c r="AX212" s="299"/>
      <c r="AY212" s="325">
        <v>0</v>
      </c>
      <c r="AZ212" s="325">
        <v>1</v>
      </c>
      <c r="BA212" s="325">
        <v>0</v>
      </c>
      <c r="BB212" s="325">
        <v>0</v>
      </c>
      <c r="BC212" s="325">
        <v>0</v>
      </c>
      <c r="BD212" s="325">
        <v>0</v>
      </c>
      <c r="BE212" s="325">
        <v>0</v>
      </c>
      <c r="BF212" s="325">
        <v>1</v>
      </c>
      <c r="BG212" s="335">
        <v>1</v>
      </c>
      <c r="BH212" s="325">
        <v>0</v>
      </c>
      <c r="BI212" s="325">
        <v>0</v>
      </c>
      <c r="BJ212" s="325">
        <v>0</v>
      </c>
      <c r="BK212" s="325">
        <v>0</v>
      </c>
      <c r="BL212" s="325">
        <v>0</v>
      </c>
      <c r="BM212" s="325">
        <v>0</v>
      </c>
      <c r="BN212" s="335">
        <v>1</v>
      </c>
      <c r="BO212" s="325">
        <v>0</v>
      </c>
      <c r="BP212" s="325">
        <v>1</v>
      </c>
      <c r="BQ212" s="325">
        <v>0</v>
      </c>
      <c r="BR212" s="325">
        <v>0</v>
      </c>
      <c r="BS212" s="303">
        <v>0</v>
      </c>
      <c r="BT212" s="322">
        <v>0</v>
      </c>
      <c r="BU212" s="322">
        <v>0</v>
      </c>
      <c r="BV212" s="322">
        <v>0</v>
      </c>
      <c r="BW212" s="322">
        <v>1</v>
      </c>
      <c r="BX212" s="322">
        <v>0</v>
      </c>
      <c r="BY212" s="301">
        <v>1</v>
      </c>
      <c r="BZ212" s="322">
        <v>0</v>
      </c>
      <c r="CA212" s="322">
        <v>0</v>
      </c>
      <c r="CB212" s="322">
        <v>0</v>
      </c>
      <c r="CC212" s="322">
        <v>0</v>
      </c>
      <c r="CD212" s="322">
        <v>0</v>
      </c>
      <c r="CE212" s="322">
        <v>0</v>
      </c>
      <c r="CF212" s="301">
        <v>1</v>
      </c>
      <c r="CG212" s="322">
        <v>0</v>
      </c>
      <c r="CH212" s="299"/>
      <c r="CI212" s="299"/>
      <c r="CJ212" s="299"/>
      <c r="CK212" s="299"/>
      <c r="CL212" s="299"/>
      <c r="CM212" s="299"/>
      <c r="CN212" s="299"/>
      <c r="CO212" s="299"/>
      <c r="CP212" s="299"/>
    </row>
    <row r="213" spans="1:94" x14ac:dyDescent="0.15">
      <c r="A213" s="299"/>
      <c r="B213" s="338" t="s">
        <v>593</v>
      </c>
      <c r="C213" s="299"/>
      <c r="D213" s="371"/>
      <c r="E213" s="299"/>
      <c r="F213" s="299"/>
      <c r="G213" s="299"/>
      <c r="H213" s="299"/>
      <c r="I213" s="299"/>
      <c r="J213" s="299"/>
      <c r="K213" s="299"/>
      <c r="L213" s="299"/>
      <c r="M213" s="299"/>
      <c r="N213" s="299"/>
      <c r="O213" s="299"/>
      <c r="P213" s="299"/>
      <c r="Q213" s="299"/>
      <c r="R213" s="299"/>
      <c r="S213" s="299"/>
      <c r="T213" s="299"/>
      <c r="U213" s="299"/>
      <c r="V213" s="299"/>
      <c r="W213" s="299"/>
      <c r="X213" s="299"/>
      <c r="Y213" s="299"/>
      <c r="Z213" s="299"/>
      <c r="AA213" s="299">
        <v>1.1510246318335544</v>
      </c>
      <c r="AB213" s="299">
        <v>1.0462147887323943</v>
      </c>
      <c r="AC213" s="299"/>
      <c r="AD213" s="299"/>
      <c r="AE213" s="299"/>
      <c r="AF213" s="299"/>
      <c r="AG213" s="299"/>
      <c r="AH213" s="299"/>
      <c r="AI213" s="299"/>
      <c r="AJ213" s="299"/>
      <c r="AK213" s="299"/>
      <c r="AL213" s="299"/>
      <c r="AM213" s="299"/>
      <c r="AN213" s="299"/>
      <c r="AO213" s="299"/>
      <c r="AP213" s="299"/>
      <c r="AQ213" s="299"/>
      <c r="AR213" s="299"/>
      <c r="AS213" s="299"/>
      <c r="AT213" s="299"/>
      <c r="AU213" s="299"/>
      <c r="AV213" s="299"/>
      <c r="AW213" s="299"/>
      <c r="AX213" s="299"/>
      <c r="AY213" s="299"/>
      <c r="AZ213" s="299"/>
      <c r="BA213" s="299"/>
      <c r="BB213" s="299"/>
      <c r="BC213" s="299"/>
      <c r="BD213" s="299"/>
      <c r="BE213" s="299"/>
      <c r="BF213" s="299"/>
      <c r="BG213" s="299"/>
      <c r="BH213" s="299"/>
      <c r="BI213" s="299"/>
      <c r="BJ213" s="299"/>
      <c r="BK213" s="299"/>
      <c r="BL213" s="299"/>
      <c r="BM213" s="299"/>
      <c r="BN213" s="299"/>
      <c r="BO213" s="299"/>
      <c r="BP213" s="299"/>
      <c r="BQ213" s="299"/>
      <c r="BR213" s="299"/>
      <c r="BS213" s="299"/>
      <c r="BT213" s="299"/>
      <c r="BU213" s="299"/>
      <c r="BV213" s="299"/>
      <c r="BW213" s="299"/>
      <c r="BX213" s="299"/>
      <c r="BY213" s="299"/>
      <c r="BZ213" s="299"/>
      <c r="CA213" s="299"/>
      <c r="CB213" s="299"/>
      <c r="CC213" s="299"/>
      <c r="CD213" s="299"/>
      <c r="CE213" s="299"/>
      <c r="CF213" s="299"/>
      <c r="CG213" s="299"/>
      <c r="CH213" s="299"/>
      <c r="CI213" s="299"/>
      <c r="CJ213" s="299"/>
      <c r="CK213" s="299"/>
      <c r="CL213" s="299"/>
      <c r="CM213" s="299"/>
      <c r="CN213" s="299"/>
      <c r="CO213" s="299"/>
      <c r="CP213" s="299"/>
    </row>
    <row r="214" spans="1:94" x14ac:dyDescent="0.15">
      <c r="A214" s="299"/>
      <c r="B214" s="321">
        <v>0.9916666666666667</v>
      </c>
      <c r="C214" s="299"/>
      <c r="D214" s="371"/>
      <c r="E214" s="299"/>
      <c r="F214" s="299"/>
      <c r="G214" s="299" t="s">
        <v>352</v>
      </c>
      <c r="H214" s="299">
        <v>41</v>
      </c>
      <c r="I214" s="301">
        <v>1</v>
      </c>
      <c r="J214" s="299">
        <v>1</v>
      </c>
      <c r="K214" s="301">
        <v>0</v>
      </c>
      <c r="L214" s="322">
        <v>1</v>
      </c>
      <c r="M214" s="322">
        <v>1</v>
      </c>
      <c r="N214" s="322">
        <v>0</v>
      </c>
      <c r="O214" s="322">
        <v>4</v>
      </c>
      <c r="P214" s="299">
        <v>1</v>
      </c>
      <c r="Q214" s="299">
        <v>0</v>
      </c>
      <c r="R214" s="299">
        <v>0</v>
      </c>
      <c r="S214" s="299">
        <v>0</v>
      </c>
      <c r="T214" s="299">
        <v>1</v>
      </c>
      <c r="U214" s="299">
        <v>0</v>
      </c>
      <c r="V214" s="299">
        <v>0</v>
      </c>
      <c r="W214" s="299">
        <v>0</v>
      </c>
      <c r="X214" s="299">
        <v>1</v>
      </c>
      <c r="Y214" s="299">
        <v>0</v>
      </c>
      <c r="Z214" s="301">
        <v>0</v>
      </c>
      <c r="AA214" s="299"/>
      <c r="AB214" s="299"/>
      <c r="AC214" s="299">
        <v>0.85803654373046778</v>
      </c>
      <c r="AD214" s="299">
        <v>-11.926848591549295</v>
      </c>
      <c r="AE214" s="299" t="s">
        <v>442</v>
      </c>
      <c r="AF214" s="299">
        <v>0.85803654373046778</v>
      </c>
      <c r="AG214" s="299">
        <v>-11.926848591549295</v>
      </c>
      <c r="AH214" s="299">
        <v>-3.7042065424461659</v>
      </c>
      <c r="AI214" s="299">
        <v>12.805669014084506</v>
      </c>
      <c r="AJ214" s="299"/>
      <c r="AK214" s="299"/>
      <c r="AL214" s="299">
        <v>0</v>
      </c>
      <c r="AM214" s="299">
        <v>0</v>
      </c>
      <c r="AN214" s="299"/>
      <c r="AO214" s="299"/>
      <c r="AP214" s="299"/>
      <c r="AQ214" s="299"/>
      <c r="AR214" s="299"/>
      <c r="AS214" s="299"/>
      <c r="AT214" s="299"/>
      <c r="AU214" s="299"/>
      <c r="AV214" s="299"/>
      <c r="AW214" s="299"/>
      <c r="AX214" s="299"/>
      <c r="AY214" s="299"/>
      <c r="AZ214" s="299"/>
      <c r="BA214" s="299"/>
      <c r="BB214" s="299"/>
      <c r="BC214" s="299"/>
      <c r="BD214" s="299"/>
      <c r="BE214" s="299"/>
      <c r="BF214" s="299"/>
      <c r="BG214" s="299"/>
      <c r="BH214" s="299"/>
      <c r="BI214" s="299"/>
      <c r="BJ214" s="299"/>
      <c r="BK214" s="299"/>
      <c r="BL214" s="299"/>
      <c r="BM214" s="299"/>
      <c r="BN214" s="299"/>
      <c r="BO214" s="299"/>
      <c r="BP214" s="299"/>
      <c r="BQ214" s="299"/>
      <c r="BR214" s="299"/>
      <c r="BS214" s="299"/>
      <c r="BT214" s="299"/>
      <c r="BU214" s="299"/>
      <c r="BV214" s="299"/>
      <c r="BW214" s="299"/>
      <c r="BX214" s="299"/>
      <c r="BY214" s="299"/>
      <c r="BZ214" s="299"/>
      <c r="CA214" s="299"/>
      <c r="CB214" s="299"/>
      <c r="CC214" s="299"/>
      <c r="CD214" s="299"/>
      <c r="CE214" s="299"/>
      <c r="CF214" s="299"/>
      <c r="CG214" s="299"/>
      <c r="CH214" s="299"/>
      <c r="CI214" s="299"/>
      <c r="CJ214" s="299"/>
      <c r="CK214" s="299"/>
      <c r="CL214" s="299"/>
      <c r="CM214" s="299"/>
      <c r="CN214" s="299"/>
      <c r="CO214" s="299"/>
      <c r="CP214" s="299"/>
    </row>
    <row r="215" spans="1:94" x14ac:dyDescent="0.15">
      <c r="A215" s="299"/>
      <c r="B215" s="299"/>
      <c r="C215" s="299"/>
      <c r="D215" s="371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299"/>
      <c r="T215" s="299"/>
      <c r="U215" s="299"/>
      <c r="V215" s="299"/>
      <c r="W215" s="299"/>
      <c r="X215" s="299"/>
      <c r="Y215" s="299"/>
      <c r="Z215" s="299"/>
      <c r="AA215" s="299">
        <v>-2.0927720578791897E-2</v>
      </c>
      <c r="AB215" s="299">
        <v>5.3984683098591546</v>
      </c>
      <c r="AC215" s="299"/>
      <c r="AD215" s="299"/>
      <c r="AE215" s="299"/>
      <c r="AF215" s="299"/>
      <c r="AG215" s="299"/>
      <c r="AH215" s="299"/>
      <c r="AI215" s="299"/>
      <c r="AJ215" s="299"/>
      <c r="AK215" s="29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29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299"/>
      <c r="BV215" s="299"/>
      <c r="BW215" s="299"/>
      <c r="BX215" s="299"/>
      <c r="BY215" s="299"/>
      <c r="BZ215" s="299"/>
      <c r="CA215" s="299"/>
      <c r="CB215" s="299"/>
      <c r="CC215" s="299"/>
      <c r="CD215" s="299"/>
      <c r="CE215" s="299"/>
      <c r="CF215" s="299"/>
      <c r="CG215" s="299"/>
      <c r="CH215" s="299"/>
      <c r="CI215" s="299"/>
      <c r="CJ215" s="299"/>
      <c r="CK215" s="299"/>
      <c r="CL215" s="299"/>
      <c r="CM215" s="299"/>
      <c r="CN215" s="299"/>
      <c r="CO215" s="299"/>
      <c r="CP215" s="299" t="s">
        <v>411</v>
      </c>
    </row>
    <row r="216" spans="1:94" x14ac:dyDescent="0.15">
      <c r="A216" s="299"/>
      <c r="B216" s="339">
        <v>1.0105555555555557</v>
      </c>
      <c r="C216" s="299"/>
      <c r="D216" s="371"/>
      <c r="E216" s="299"/>
      <c r="F216" s="299"/>
      <c r="G216" s="299" t="s">
        <v>353</v>
      </c>
      <c r="H216" s="299">
        <v>42</v>
      </c>
      <c r="I216" s="301">
        <v>1</v>
      </c>
      <c r="J216" s="299">
        <v>1</v>
      </c>
      <c r="K216" s="301">
        <v>0</v>
      </c>
      <c r="L216" s="322">
        <v>1</v>
      </c>
      <c r="M216" s="322">
        <v>1</v>
      </c>
      <c r="N216" s="322">
        <v>0</v>
      </c>
      <c r="O216" s="299"/>
      <c r="P216" s="299">
        <v>1</v>
      </c>
      <c r="Q216" s="299">
        <v>0</v>
      </c>
      <c r="R216" s="299">
        <v>0</v>
      </c>
      <c r="S216" s="299">
        <v>1</v>
      </c>
      <c r="T216" s="299">
        <v>0</v>
      </c>
      <c r="U216" s="299">
        <v>0</v>
      </c>
      <c r="V216" s="299">
        <v>0</v>
      </c>
      <c r="W216" s="299">
        <v>0</v>
      </c>
      <c r="X216" s="299">
        <v>0</v>
      </c>
      <c r="Y216" s="299">
        <v>0</v>
      </c>
      <c r="Z216" s="301">
        <v>1</v>
      </c>
      <c r="AA216" s="299"/>
      <c r="AB216" s="299"/>
      <c r="AC216" s="299">
        <v>-0.77432566141530013</v>
      </c>
      <c r="AD216" s="299">
        <v>-11.926848591549295</v>
      </c>
      <c r="AE216" s="299" t="s">
        <v>442</v>
      </c>
      <c r="AF216" s="299">
        <v>-0.77432566141530013</v>
      </c>
      <c r="AG216" s="299">
        <v>-11.926848591549295</v>
      </c>
      <c r="AH216" s="299">
        <v>3.5786402189734141</v>
      </c>
      <c r="AI216" s="299">
        <v>12.931214788732394</v>
      </c>
      <c r="AJ216" s="299"/>
      <c r="AK216" s="299"/>
      <c r="AL216" s="299">
        <v>0</v>
      </c>
      <c r="AM216" s="299">
        <v>0</v>
      </c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29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299"/>
      <c r="BV216" s="299"/>
      <c r="BW216" s="299"/>
      <c r="BX216" s="299"/>
      <c r="BY216" s="299"/>
      <c r="BZ216" s="299"/>
      <c r="CA216" s="299"/>
      <c r="CB216" s="299"/>
      <c r="CC216" s="299"/>
      <c r="CD216" s="299"/>
      <c r="CE216" s="299"/>
      <c r="CF216" s="299"/>
      <c r="CG216" s="299">
        <v>1</v>
      </c>
      <c r="CH216" s="299"/>
      <c r="CI216" s="299"/>
      <c r="CJ216" s="299"/>
      <c r="CK216" s="299"/>
      <c r="CL216" s="299"/>
      <c r="CM216" s="299"/>
      <c r="CN216" s="299"/>
      <c r="CO216" s="299"/>
      <c r="CP216" s="299"/>
    </row>
    <row r="217" spans="1:94" x14ac:dyDescent="0.15">
      <c r="A217" s="299"/>
      <c r="B217" s="339">
        <v>1.0111574074074074</v>
      </c>
      <c r="C217" s="355">
        <v>0.22</v>
      </c>
      <c r="D217" s="371">
        <v>0.73332600000000003</v>
      </c>
      <c r="E217" s="299"/>
      <c r="F217" s="299"/>
      <c r="G217" s="299"/>
      <c r="H217" s="299"/>
      <c r="I217" s="301">
        <v>2</v>
      </c>
      <c r="J217" s="299"/>
      <c r="K217" s="299"/>
      <c r="L217" s="322">
        <v>0</v>
      </c>
      <c r="M217" s="299"/>
      <c r="N217" s="299"/>
      <c r="O217" s="299"/>
      <c r="P217" s="299"/>
      <c r="Q217" s="299"/>
      <c r="R217" s="299"/>
      <c r="S217" s="299"/>
      <c r="T217" s="299"/>
      <c r="U217" s="299"/>
      <c r="V217" s="299"/>
      <c r="W217" s="299"/>
      <c r="X217" s="299"/>
      <c r="Y217" s="299"/>
      <c r="Z217" s="299"/>
      <c r="AA217" s="299">
        <v>3.8297728659189172</v>
      </c>
      <c r="AB217" s="299">
        <v>5.6077112676056338</v>
      </c>
      <c r="AC217" s="299">
        <v>5.7132677180101874</v>
      </c>
      <c r="AD217" s="299">
        <v>11.843151408450703</v>
      </c>
      <c r="AE217" s="299" t="s">
        <v>443</v>
      </c>
      <c r="AF217" s="299">
        <v>4.3738936009675067</v>
      </c>
      <c r="AG217" s="299">
        <v>12.052394366197182</v>
      </c>
      <c r="AH217" s="299">
        <v>-1.1510246318335544</v>
      </c>
      <c r="AI217" s="299">
        <v>-11.717605633802817</v>
      </c>
      <c r="AJ217" s="299"/>
      <c r="AK217" s="299"/>
      <c r="AL217" s="299">
        <v>1</v>
      </c>
      <c r="AM217" s="299">
        <v>0</v>
      </c>
      <c r="AN217" s="299">
        <v>0</v>
      </c>
      <c r="AO217" s="299">
        <v>0</v>
      </c>
      <c r="AP217" s="299">
        <v>1</v>
      </c>
      <c r="AQ217" s="299">
        <v>1</v>
      </c>
      <c r="AR217" s="299">
        <v>0</v>
      </c>
      <c r="AS217" s="299">
        <v>0</v>
      </c>
      <c r="AT217" s="299">
        <v>1</v>
      </c>
      <c r="AU217" s="299">
        <v>0</v>
      </c>
      <c r="AV217" s="325">
        <v>0</v>
      </c>
      <c r="AW217" s="325">
        <v>0</v>
      </c>
      <c r="AX217" s="299"/>
      <c r="AY217" s="325">
        <v>0</v>
      </c>
      <c r="AZ217" s="325">
        <v>0</v>
      </c>
      <c r="BA217" s="299">
        <v>0</v>
      </c>
      <c r="BB217" s="299">
        <v>1</v>
      </c>
      <c r="BC217" s="299">
        <v>0</v>
      </c>
      <c r="BD217" s="299">
        <v>0</v>
      </c>
      <c r="BE217" s="299">
        <v>0</v>
      </c>
      <c r="BF217" s="299">
        <v>1</v>
      </c>
      <c r="BG217" s="299">
        <v>1</v>
      </c>
      <c r="BH217" s="299">
        <v>0</v>
      </c>
      <c r="BI217" s="299">
        <v>0</v>
      </c>
      <c r="BJ217" s="325">
        <v>0</v>
      </c>
      <c r="BK217" s="325">
        <v>0</v>
      </c>
      <c r="BL217" s="325">
        <v>0</v>
      </c>
      <c r="BM217" s="325">
        <v>0</v>
      </c>
      <c r="BN217" s="325">
        <v>1</v>
      </c>
      <c r="BO217" s="325">
        <v>0</v>
      </c>
      <c r="BP217" s="325">
        <v>1</v>
      </c>
      <c r="BQ217" s="325">
        <v>0</v>
      </c>
      <c r="BR217" s="325">
        <v>0</v>
      </c>
      <c r="BS217" s="303">
        <v>0</v>
      </c>
      <c r="BT217" s="322">
        <v>0</v>
      </c>
      <c r="BU217" s="299">
        <v>1</v>
      </c>
      <c r="BV217" s="322">
        <v>0</v>
      </c>
      <c r="BW217" s="322">
        <v>0</v>
      </c>
      <c r="BX217" s="322">
        <v>0</v>
      </c>
      <c r="BY217" s="301">
        <v>1</v>
      </c>
      <c r="BZ217" s="322">
        <v>1</v>
      </c>
      <c r="CA217" s="322">
        <v>0</v>
      </c>
      <c r="CB217" s="322">
        <v>0</v>
      </c>
      <c r="CC217" s="322">
        <v>0</v>
      </c>
      <c r="CD217" s="322">
        <v>0</v>
      </c>
      <c r="CE217" s="322">
        <v>0</v>
      </c>
      <c r="CF217" s="301">
        <v>0</v>
      </c>
      <c r="CG217" s="322">
        <v>0</v>
      </c>
      <c r="CH217" s="299"/>
      <c r="CI217" s="299"/>
      <c r="CJ217" s="299"/>
      <c r="CK217" s="299"/>
      <c r="CL217" s="299"/>
      <c r="CM217" s="299"/>
      <c r="CN217" s="299"/>
      <c r="CO217" s="299"/>
      <c r="CP217" s="299"/>
    </row>
    <row r="218" spans="1:94" x14ac:dyDescent="0.15">
      <c r="A218" s="299"/>
      <c r="B218" s="339">
        <v>1.0119907407407407</v>
      </c>
      <c r="C218" s="355">
        <v>1.1200000000000001</v>
      </c>
      <c r="D218" s="371">
        <v>1.3999999600000004</v>
      </c>
      <c r="E218" s="299"/>
      <c r="F218" s="299"/>
      <c r="G218" s="299"/>
      <c r="H218" s="299"/>
      <c r="I218" s="301">
        <v>3</v>
      </c>
      <c r="J218" s="299"/>
      <c r="K218" s="299"/>
      <c r="L218" s="322">
        <v>0</v>
      </c>
      <c r="M218" s="299"/>
      <c r="N218" s="299"/>
      <c r="O218" s="299"/>
      <c r="P218" s="299"/>
      <c r="Q218" s="299"/>
      <c r="R218" s="299"/>
      <c r="S218" s="299"/>
      <c r="T218" s="299"/>
      <c r="U218" s="299"/>
      <c r="V218" s="299"/>
      <c r="W218" s="299"/>
      <c r="X218" s="299"/>
      <c r="Y218" s="299"/>
      <c r="Z218" s="299"/>
      <c r="AA218" s="299">
        <v>1.9881334549852301</v>
      </c>
      <c r="AB218" s="299">
        <v>-7.9512323943661967</v>
      </c>
      <c r="AC218" s="299">
        <v>1.1928800729911382</v>
      </c>
      <c r="AD218" s="299">
        <v>-11.424665492957747</v>
      </c>
      <c r="AE218" s="299" t="s">
        <v>445</v>
      </c>
      <c r="AF218" s="299">
        <v>0.56504845562738115</v>
      </c>
      <c r="AG218" s="299">
        <v>-11.717605633802817</v>
      </c>
      <c r="AH218" s="299">
        <v>3.871628307076501</v>
      </c>
      <c r="AI218" s="299">
        <v>12.136091549295774</v>
      </c>
      <c r="AJ218" s="299"/>
      <c r="AK218" s="299"/>
      <c r="AL218" s="299">
        <v>0</v>
      </c>
      <c r="AM218" s="299">
        <v>1</v>
      </c>
      <c r="AN218" s="299">
        <v>0</v>
      </c>
      <c r="AO218" s="299">
        <v>1</v>
      </c>
      <c r="AP218" s="299">
        <v>0</v>
      </c>
      <c r="AQ218" s="299">
        <v>0</v>
      </c>
      <c r="AR218" s="299">
        <v>1</v>
      </c>
      <c r="AS218" s="299">
        <v>0</v>
      </c>
      <c r="AT218" s="299">
        <v>0</v>
      </c>
      <c r="AU218" s="299">
        <v>0</v>
      </c>
      <c r="AV218" s="325">
        <v>0</v>
      </c>
      <c r="AW218" s="325">
        <v>1</v>
      </c>
      <c r="AX218" s="299"/>
      <c r="AY218" s="325">
        <v>0</v>
      </c>
      <c r="AZ218" s="325">
        <v>0</v>
      </c>
      <c r="BA218" s="325">
        <v>1</v>
      </c>
      <c r="BB218" s="325">
        <v>0</v>
      </c>
      <c r="BC218" s="325">
        <v>0</v>
      </c>
      <c r="BD218" s="325">
        <v>0</v>
      </c>
      <c r="BE218" s="325">
        <v>1</v>
      </c>
      <c r="BF218" s="325">
        <v>0</v>
      </c>
      <c r="BG218" s="325">
        <v>1</v>
      </c>
      <c r="BH218" s="325">
        <v>0</v>
      </c>
      <c r="BI218" s="325">
        <v>0</v>
      </c>
      <c r="BJ218" s="325">
        <v>0</v>
      </c>
      <c r="BK218" s="325">
        <v>0</v>
      </c>
      <c r="BL218" s="325">
        <v>0</v>
      </c>
      <c r="BM218" s="325">
        <v>0</v>
      </c>
      <c r="BN218" s="325">
        <v>0</v>
      </c>
      <c r="BO218" s="325">
        <v>1</v>
      </c>
      <c r="BP218" s="325">
        <v>0</v>
      </c>
      <c r="BQ218" s="325">
        <v>0</v>
      </c>
      <c r="BR218" s="325">
        <v>0</v>
      </c>
      <c r="BS218" s="303">
        <v>0</v>
      </c>
      <c r="BT218" s="322">
        <v>1</v>
      </c>
      <c r="BU218" s="322">
        <v>0</v>
      </c>
      <c r="BV218" s="322">
        <v>0</v>
      </c>
      <c r="BW218" s="322">
        <v>0</v>
      </c>
      <c r="BX218" s="322">
        <v>0</v>
      </c>
      <c r="BY218" s="301">
        <v>0</v>
      </c>
      <c r="BZ218" s="322">
        <v>0</v>
      </c>
      <c r="CA218" s="322">
        <v>0</v>
      </c>
      <c r="CB218" s="322">
        <v>0</v>
      </c>
      <c r="CC218" s="322">
        <v>0</v>
      </c>
      <c r="CD218" s="322">
        <v>0</v>
      </c>
      <c r="CE218" s="322">
        <v>1</v>
      </c>
      <c r="CF218" s="301">
        <v>0</v>
      </c>
      <c r="CG218" s="322">
        <v>1</v>
      </c>
      <c r="CH218" s="299"/>
      <c r="CI218" s="299"/>
      <c r="CJ218" s="299"/>
      <c r="CK218" s="299"/>
      <c r="CL218" s="299"/>
      <c r="CM218" s="299"/>
      <c r="CN218" s="299"/>
      <c r="CO218" s="299"/>
      <c r="CP218" s="299"/>
    </row>
    <row r="219" spans="1:94" x14ac:dyDescent="0.15">
      <c r="A219" s="299"/>
      <c r="B219" s="338" t="s">
        <v>593</v>
      </c>
      <c r="C219" s="299"/>
      <c r="D219" s="371"/>
      <c r="E219" s="299"/>
      <c r="F219" s="299"/>
      <c r="G219" s="299"/>
      <c r="H219" s="299"/>
      <c r="I219" s="299"/>
      <c r="J219" s="299"/>
      <c r="K219" s="299"/>
      <c r="L219" s="299"/>
      <c r="M219" s="299"/>
      <c r="N219" s="299"/>
      <c r="O219" s="299"/>
      <c r="P219" s="299"/>
      <c r="Q219" s="299"/>
      <c r="R219" s="299"/>
      <c r="S219" s="299"/>
      <c r="T219" s="299"/>
      <c r="U219" s="299"/>
      <c r="V219" s="299"/>
      <c r="W219" s="299"/>
      <c r="X219" s="299"/>
      <c r="Y219" s="299"/>
      <c r="Z219" s="299"/>
      <c r="AA219" s="299">
        <v>-3.1600858073975764</v>
      </c>
      <c r="AB219" s="299">
        <v>10.671390845070421</v>
      </c>
      <c r="AC219" s="299"/>
      <c r="AD219" s="299"/>
      <c r="AE219" s="299"/>
      <c r="AF219" s="299"/>
      <c r="AG219" s="299"/>
      <c r="AH219" s="299"/>
      <c r="AI219" s="299"/>
      <c r="AJ219" s="299"/>
      <c r="AK219" s="299"/>
      <c r="AL219" s="299"/>
      <c r="AM219" s="299"/>
      <c r="AN219" s="299"/>
      <c r="AO219" s="299"/>
      <c r="AP219" s="299"/>
      <c r="AQ219" s="299"/>
      <c r="AR219" s="299"/>
      <c r="AS219" s="299"/>
      <c r="AT219" s="299"/>
      <c r="AU219" s="299"/>
      <c r="AV219" s="299"/>
      <c r="AW219" s="299"/>
      <c r="AX219" s="299"/>
      <c r="AY219" s="299"/>
      <c r="AZ219" s="299"/>
      <c r="BA219" s="299"/>
      <c r="BB219" s="299"/>
      <c r="BC219" s="299"/>
      <c r="BD219" s="299"/>
      <c r="BE219" s="299"/>
      <c r="BF219" s="299"/>
      <c r="BG219" s="299"/>
      <c r="BH219" s="299"/>
      <c r="BI219" s="299"/>
      <c r="BJ219" s="299"/>
      <c r="BK219" s="299"/>
      <c r="BL219" s="299"/>
      <c r="BM219" s="299"/>
      <c r="BN219" s="299"/>
      <c r="BO219" s="299"/>
      <c r="BP219" s="299"/>
      <c r="BQ219" s="299"/>
      <c r="BR219" s="299"/>
      <c r="BS219" s="299"/>
      <c r="BT219" s="299"/>
      <c r="BU219" s="299"/>
      <c r="BV219" s="299"/>
      <c r="BW219" s="299"/>
      <c r="BX219" s="299"/>
      <c r="BY219" s="299"/>
      <c r="BZ219" s="299"/>
      <c r="CA219" s="299"/>
      <c r="CB219" s="299"/>
      <c r="CC219" s="299"/>
      <c r="CD219" s="299"/>
      <c r="CE219" s="299"/>
      <c r="CF219" s="299"/>
      <c r="CG219" s="299"/>
      <c r="CH219" s="299"/>
      <c r="CI219" s="299"/>
      <c r="CJ219" s="299"/>
      <c r="CK219" s="299"/>
      <c r="CL219" s="299"/>
      <c r="CM219" s="299"/>
      <c r="CN219" s="299"/>
      <c r="CO219" s="299"/>
      <c r="CP219" s="299"/>
    </row>
    <row r="220" spans="1:94" x14ac:dyDescent="0.15">
      <c r="A220" s="299"/>
      <c r="B220" s="339">
        <v>1.0238425925925927</v>
      </c>
      <c r="C220" s="299"/>
      <c r="D220" s="371"/>
      <c r="E220" s="299"/>
      <c r="F220" s="299"/>
      <c r="G220" s="338" t="s">
        <v>360</v>
      </c>
      <c r="H220" s="299">
        <v>43</v>
      </c>
      <c r="I220" s="301">
        <v>1</v>
      </c>
      <c r="J220" s="299">
        <v>1</v>
      </c>
      <c r="K220" s="301">
        <v>0</v>
      </c>
      <c r="L220" s="322">
        <v>1</v>
      </c>
      <c r="M220" s="322">
        <v>1</v>
      </c>
      <c r="N220" s="322">
        <v>0</v>
      </c>
      <c r="O220" s="299"/>
      <c r="P220" s="299">
        <v>1</v>
      </c>
      <c r="Q220" s="299">
        <v>0</v>
      </c>
      <c r="R220" s="299">
        <v>0</v>
      </c>
      <c r="S220" s="299">
        <v>0</v>
      </c>
      <c r="T220" s="299">
        <v>0</v>
      </c>
      <c r="U220" s="299">
        <v>1</v>
      </c>
      <c r="V220" s="299">
        <v>0</v>
      </c>
      <c r="W220" s="299">
        <v>0</v>
      </c>
      <c r="X220" s="299">
        <v>0</v>
      </c>
      <c r="Y220" s="299">
        <v>1</v>
      </c>
      <c r="Z220" s="301">
        <v>0</v>
      </c>
      <c r="AA220" s="331">
        <v>-2.5322541900338194</v>
      </c>
      <c r="AB220" s="331">
        <v>0</v>
      </c>
      <c r="AC220" s="299"/>
      <c r="AD220" s="299"/>
      <c r="AE220" s="299"/>
      <c r="AF220" s="299"/>
      <c r="AG220" s="299"/>
      <c r="AH220" s="299"/>
      <c r="AI220" s="299"/>
      <c r="AJ220" s="299"/>
      <c r="AK220" s="299"/>
      <c r="AL220" s="299">
        <v>0</v>
      </c>
      <c r="AM220" s="299">
        <v>0</v>
      </c>
      <c r="AN220" s="299"/>
      <c r="AO220" s="299"/>
      <c r="AP220" s="299"/>
      <c r="AQ220" s="299"/>
      <c r="AR220" s="299"/>
      <c r="AS220" s="299"/>
      <c r="AT220" s="299"/>
      <c r="AU220" s="299"/>
      <c r="AV220" s="299"/>
      <c r="AW220" s="299"/>
      <c r="AX220" s="299"/>
      <c r="AY220" s="299"/>
      <c r="AZ220" s="299"/>
      <c r="BA220" s="299"/>
      <c r="BB220" s="299"/>
      <c r="BC220" s="299"/>
      <c r="BD220" s="299"/>
      <c r="BE220" s="299"/>
      <c r="BF220" s="299"/>
      <c r="BG220" s="299"/>
      <c r="BH220" s="299"/>
      <c r="BI220" s="299"/>
      <c r="BJ220" s="299"/>
      <c r="BK220" s="299"/>
      <c r="BL220" s="299"/>
      <c r="BM220" s="299"/>
      <c r="BN220" s="299"/>
      <c r="BO220" s="299"/>
      <c r="BP220" s="299"/>
      <c r="BQ220" s="299"/>
      <c r="BR220" s="299"/>
      <c r="BS220" s="299"/>
      <c r="BT220" s="299"/>
      <c r="BU220" s="299"/>
      <c r="BV220" s="299"/>
      <c r="BW220" s="299"/>
      <c r="BX220" s="299"/>
      <c r="BY220" s="299"/>
      <c r="BZ220" s="299"/>
      <c r="CA220" s="299"/>
      <c r="CB220" s="299"/>
      <c r="CC220" s="299"/>
      <c r="CD220" s="299"/>
      <c r="CE220" s="299"/>
      <c r="CF220" s="299"/>
      <c r="CG220" s="299"/>
      <c r="CH220" s="299"/>
      <c r="CI220" s="299"/>
      <c r="CJ220" s="299"/>
      <c r="CK220" s="299"/>
      <c r="CL220" s="299"/>
      <c r="CM220" s="299"/>
      <c r="CN220" s="299"/>
      <c r="CO220" s="299"/>
      <c r="CP220" s="299"/>
    </row>
    <row r="221" spans="1:94" x14ac:dyDescent="0.15">
      <c r="A221" s="299"/>
      <c r="B221" s="339">
        <v>1.0314467592592593</v>
      </c>
      <c r="C221" s="299"/>
      <c r="D221" s="371"/>
      <c r="E221" s="299"/>
      <c r="F221" s="299"/>
      <c r="G221" s="299"/>
      <c r="H221" s="299"/>
      <c r="I221" s="301">
        <v>1</v>
      </c>
      <c r="J221" s="299">
        <v>1</v>
      </c>
      <c r="K221" s="301">
        <v>0</v>
      </c>
      <c r="L221" s="322">
        <v>0</v>
      </c>
      <c r="M221" s="299">
        <v>0</v>
      </c>
      <c r="N221" s="299">
        <v>1</v>
      </c>
      <c r="O221" s="299"/>
      <c r="P221" s="299">
        <v>0</v>
      </c>
      <c r="Q221" s="299">
        <v>0</v>
      </c>
      <c r="R221" s="299">
        <v>1</v>
      </c>
      <c r="S221" s="299">
        <v>1</v>
      </c>
      <c r="T221" s="299">
        <v>0</v>
      </c>
      <c r="U221" s="299">
        <v>0</v>
      </c>
      <c r="V221" s="299">
        <v>0</v>
      </c>
      <c r="W221" s="299">
        <v>0</v>
      </c>
      <c r="X221" s="299">
        <v>0</v>
      </c>
      <c r="Y221" s="299">
        <v>1</v>
      </c>
      <c r="Z221" s="301">
        <v>0</v>
      </c>
      <c r="AA221" s="299"/>
      <c r="AB221" s="299"/>
      <c r="AC221" s="299">
        <v>0.73247022025771635</v>
      </c>
      <c r="AD221" s="299">
        <v>-11.926848591549295</v>
      </c>
      <c r="AE221" s="299" t="s">
        <v>442</v>
      </c>
      <c r="AF221" s="299">
        <v>0.73247022025771635</v>
      </c>
      <c r="AG221" s="299">
        <v>-11.926848591549295</v>
      </c>
      <c r="AH221" s="299">
        <v>-3.1600858073975764</v>
      </c>
      <c r="AI221" s="299">
        <v>11.801302816901408</v>
      </c>
      <c r="AJ221" s="299"/>
      <c r="AK221" s="299"/>
      <c r="AL221" s="299">
        <v>0</v>
      </c>
      <c r="AM221" s="299">
        <v>0</v>
      </c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299"/>
      <c r="AY221" s="299"/>
      <c r="AZ221" s="299"/>
      <c r="BA221" s="299"/>
      <c r="BB221" s="299"/>
      <c r="BC221" s="299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299"/>
      <c r="BP221" s="299"/>
      <c r="BQ221" s="299"/>
      <c r="BR221" s="299"/>
      <c r="BS221" s="299"/>
      <c r="BT221" s="299"/>
      <c r="BU221" s="299"/>
      <c r="BV221" s="299"/>
      <c r="BW221" s="299"/>
      <c r="BX221" s="299"/>
      <c r="BY221" s="299"/>
      <c r="BZ221" s="299"/>
      <c r="CA221" s="299"/>
      <c r="CB221" s="299"/>
      <c r="CC221" s="299"/>
      <c r="CD221" s="299"/>
      <c r="CE221" s="299"/>
      <c r="CF221" s="299"/>
      <c r="CG221" s="299">
        <v>1</v>
      </c>
      <c r="CH221" s="299"/>
      <c r="CI221" s="299"/>
      <c r="CJ221" s="299"/>
      <c r="CK221" s="299"/>
      <c r="CL221" s="299"/>
      <c r="CM221" s="299"/>
      <c r="CN221" s="299"/>
      <c r="CO221" s="299"/>
      <c r="CP221" s="299"/>
    </row>
    <row r="222" spans="1:94" x14ac:dyDescent="0.15">
      <c r="A222" s="299"/>
      <c r="B222" s="339">
        <v>1.0321180555555556</v>
      </c>
      <c r="C222" s="360">
        <v>0.28000000000000003</v>
      </c>
      <c r="D222" s="371">
        <v>0.93240000000000012</v>
      </c>
      <c r="E222" s="299"/>
      <c r="F222" s="299"/>
      <c r="G222" s="299"/>
      <c r="H222" s="299"/>
      <c r="I222" s="301">
        <v>2</v>
      </c>
      <c r="J222" s="299"/>
      <c r="K222" s="299"/>
      <c r="L222" s="322">
        <v>0</v>
      </c>
      <c r="M222" s="299"/>
      <c r="N222" s="299"/>
      <c r="O222" s="299"/>
      <c r="P222" s="299"/>
      <c r="Q222" s="299"/>
      <c r="R222" s="299"/>
      <c r="S222" s="299"/>
      <c r="T222" s="299"/>
      <c r="U222" s="299"/>
      <c r="V222" s="299"/>
      <c r="W222" s="299"/>
      <c r="X222" s="299"/>
      <c r="Y222" s="299"/>
      <c r="Z222" s="299"/>
      <c r="AA222" s="299">
        <v>-1.5277236022518084</v>
      </c>
      <c r="AB222" s="299">
        <v>4.6033450704225354</v>
      </c>
      <c r="AC222" s="299">
        <v>-2.9926640427672413</v>
      </c>
      <c r="AD222" s="299">
        <v>11.048028169014083</v>
      </c>
      <c r="AE222" s="299" t="s">
        <v>443</v>
      </c>
      <c r="AF222" s="299">
        <v>-2.3648324254034843</v>
      </c>
      <c r="AG222" s="299">
        <v>11.508362676056338</v>
      </c>
      <c r="AH222" s="299">
        <v>1.0254583083608029</v>
      </c>
      <c r="AI222" s="299">
        <v>-11.885</v>
      </c>
      <c r="AJ222" s="299"/>
      <c r="AK222" s="299"/>
      <c r="AL222" s="299">
        <v>1</v>
      </c>
      <c r="AM222" s="299">
        <v>0</v>
      </c>
      <c r="AN222" s="299">
        <v>1</v>
      </c>
      <c r="AO222" s="299">
        <v>0</v>
      </c>
      <c r="AP222" s="299">
        <v>0</v>
      </c>
      <c r="AQ222" s="299">
        <v>0</v>
      </c>
      <c r="AR222" s="299">
        <v>1</v>
      </c>
      <c r="AS222" s="299">
        <v>0</v>
      </c>
      <c r="AT222" s="299">
        <v>1</v>
      </c>
      <c r="AU222" s="299">
        <v>0</v>
      </c>
      <c r="AV222" s="325">
        <v>0</v>
      </c>
      <c r="AW222" s="325">
        <v>0</v>
      </c>
      <c r="AX222" s="299"/>
      <c r="AY222" s="325">
        <v>0</v>
      </c>
      <c r="AZ222" s="325">
        <v>0</v>
      </c>
      <c r="BA222" s="325">
        <v>0</v>
      </c>
      <c r="BB222" s="325">
        <v>1</v>
      </c>
      <c r="BC222" s="325">
        <v>0</v>
      </c>
      <c r="BD222" s="325">
        <v>1</v>
      </c>
      <c r="BE222" s="325">
        <v>0</v>
      </c>
      <c r="BF222" s="325">
        <v>0</v>
      </c>
      <c r="BG222" s="325">
        <v>1</v>
      </c>
      <c r="BH222" s="325">
        <v>0</v>
      </c>
      <c r="BI222" s="325">
        <v>0</v>
      </c>
      <c r="BJ222" s="325">
        <v>0</v>
      </c>
      <c r="BK222" s="325">
        <v>0</v>
      </c>
      <c r="BL222" s="325">
        <v>0</v>
      </c>
      <c r="BM222" s="325">
        <v>0</v>
      </c>
      <c r="BN222" s="325">
        <v>0</v>
      </c>
      <c r="BO222" s="325">
        <v>0</v>
      </c>
      <c r="BP222" s="325">
        <v>1</v>
      </c>
      <c r="BQ222" s="325">
        <v>0</v>
      </c>
      <c r="BR222" s="325">
        <v>0</v>
      </c>
      <c r="BS222" s="303">
        <v>0</v>
      </c>
      <c r="BT222" s="322">
        <v>0</v>
      </c>
      <c r="BU222" s="322">
        <v>0</v>
      </c>
      <c r="BV222" s="322">
        <v>0</v>
      </c>
      <c r="BW222" s="299">
        <v>1</v>
      </c>
      <c r="BX222" s="299">
        <v>0</v>
      </c>
      <c r="BY222" s="301">
        <v>0</v>
      </c>
      <c r="BZ222" s="322">
        <v>0</v>
      </c>
      <c r="CA222" s="322">
        <v>0</v>
      </c>
      <c r="CB222" s="322">
        <v>0</v>
      </c>
      <c r="CC222" s="322">
        <v>0</v>
      </c>
      <c r="CD222" s="322">
        <v>1</v>
      </c>
      <c r="CE222" s="322">
        <v>0</v>
      </c>
      <c r="CF222" s="301">
        <v>0</v>
      </c>
      <c r="CG222" s="322">
        <v>0</v>
      </c>
      <c r="CH222" s="299"/>
      <c r="CI222" s="299"/>
      <c r="CJ222" s="299"/>
      <c r="CK222" s="299"/>
      <c r="CL222" s="299"/>
      <c r="CM222" s="299"/>
      <c r="CN222" s="299"/>
      <c r="CO222" s="299"/>
      <c r="CP222" s="299"/>
    </row>
    <row r="223" spans="1:94" x14ac:dyDescent="0.15">
      <c r="A223" s="299"/>
      <c r="B223" s="299" t="s">
        <v>593</v>
      </c>
      <c r="C223" s="355"/>
      <c r="D223" s="371"/>
      <c r="E223" s="299"/>
      <c r="F223" s="300"/>
      <c r="G223" s="299"/>
      <c r="H223" s="299"/>
      <c r="I223" s="301"/>
      <c r="J223" s="299"/>
      <c r="K223" s="301"/>
      <c r="L223" s="299"/>
      <c r="M223" s="299"/>
      <c r="N223" s="299"/>
      <c r="O223" s="299"/>
      <c r="P223" s="299"/>
      <c r="Q223" s="299"/>
      <c r="R223" s="299"/>
      <c r="S223" s="299"/>
      <c r="T223" s="299"/>
      <c r="U223" s="299"/>
      <c r="V223" s="299"/>
      <c r="W223" s="299"/>
      <c r="X223" s="299"/>
      <c r="Y223" s="299"/>
      <c r="Z223" s="301"/>
      <c r="AA223" s="299">
        <v>2.9926640427672413</v>
      </c>
      <c r="AB223" s="299">
        <v>-14.312218309859155</v>
      </c>
      <c r="AC223" s="299"/>
      <c r="AD223" s="299"/>
      <c r="AE223" s="299"/>
      <c r="AF223" s="299"/>
      <c r="AG223" s="299"/>
      <c r="AH223" s="299"/>
      <c r="AI223" s="299"/>
      <c r="AJ223" s="299"/>
      <c r="AK223" s="299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325"/>
      <c r="AW223" s="325"/>
      <c r="AX223" s="325"/>
      <c r="AY223" s="325"/>
      <c r="AZ223" s="325"/>
      <c r="BA223" s="325"/>
      <c r="BB223" s="325"/>
      <c r="BC223" s="325"/>
      <c r="BD223" s="325"/>
      <c r="BE223" s="325"/>
      <c r="BF223" s="325"/>
      <c r="BG223" s="325"/>
      <c r="BH223" s="325"/>
      <c r="BI223" s="325"/>
      <c r="BJ223" s="325"/>
      <c r="BK223" s="325"/>
      <c r="BL223" s="325"/>
      <c r="BM223" s="325"/>
      <c r="BN223" s="325"/>
      <c r="BO223" s="325"/>
      <c r="BP223" s="325"/>
      <c r="BQ223" s="325"/>
      <c r="BR223" s="325"/>
      <c r="BS223" s="303"/>
      <c r="BT223" s="322"/>
      <c r="BU223" s="322"/>
      <c r="BV223" s="322"/>
      <c r="BW223" s="299"/>
      <c r="BX223" s="299"/>
      <c r="BY223" s="301"/>
      <c r="BZ223" s="322"/>
      <c r="CA223" s="322"/>
      <c r="CB223" s="322"/>
      <c r="CC223" s="322"/>
      <c r="CD223" s="322"/>
      <c r="CE223" s="322"/>
      <c r="CF223" s="301"/>
      <c r="CG223" s="322"/>
      <c r="CH223" s="299"/>
      <c r="CI223" s="299"/>
      <c r="CJ223" s="299"/>
      <c r="CK223" s="299"/>
      <c r="CL223" s="299"/>
      <c r="CM223" s="299"/>
      <c r="CN223" s="299"/>
      <c r="CO223" s="301"/>
      <c r="CP223" s="299"/>
    </row>
    <row r="224" spans="1:94" x14ac:dyDescent="0.15">
      <c r="A224" s="299"/>
      <c r="B224" s="339">
        <v>1.053599537037037</v>
      </c>
      <c r="C224" s="299"/>
      <c r="D224" s="371"/>
      <c r="E224" s="299"/>
      <c r="F224" s="300" t="s">
        <v>369</v>
      </c>
      <c r="G224" s="299" t="s">
        <v>335</v>
      </c>
      <c r="H224" s="299">
        <v>44</v>
      </c>
      <c r="I224" s="301">
        <v>1</v>
      </c>
      <c r="J224" s="299">
        <v>0</v>
      </c>
      <c r="K224" s="301">
        <v>1</v>
      </c>
      <c r="L224" s="322">
        <v>1</v>
      </c>
      <c r="M224" s="322">
        <v>1</v>
      </c>
      <c r="N224" s="322">
        <v>0</v>
      </c>
      <c r="O224" s="299"/>
      <c r="P224" s="299">
        <v>1</v>
      </c>
      <c r="Q224" s="299">
        <v>0</v>
      </c>
      <c r="R224" s="299">
        <v>0</v>
      </c>
      <c r="S224" s="299">
        <v>0</v>
      </c>
      <c r="T224" s="299"/>
      <c r="U224" s="299">
        <v>0</v>
      </c>
      <c r="V224" s="299">
        <v>0</v>
      </c>
      <c r="W224" s="299">
        <v>1</v>
      </c>
      <c r="X224" s="299">
        <v>1</v>
      </c>
      <c r="Y224" s="299">
        <v>0</v>
      </c>
      <c r="Z224" s="301">
        <v>0</v>
      </c>
      <c r="AA224" s="331">
        <v>-0.14649404405154329</v>
      </c>
      <c r="AB224" s="331">
        <v>-7.3653521126760557</v>
      </c>
      <c r="AC224" s="299"/>
      <c r="AD224" s="299"/>
      <c r="AE224" s="299"/>
      <c r="AF224" s="299"/>
      <c r="AG224" s="299"/>
      <c r="AH224" s="299"/>
      <c r="AI224" s="299"/>
      <c r="AJ224" s="299"/>
      <c r="AK224" s="299"/>
      <c r="AL224" s="299"/>
      <c r="AM224" s="299"/>
      <c r="AN224" s="299"/>
      <c r="AO224" s="299"/>
      <c r="AP224" s="299"/>
      <c r="AQ224" s="299"/>
      <c r="AR224" s="299"/>
      <c r="AS224" s="299"/>
      <c r="AT224" s="299"/>
      <c r="AU224" s="299"/>
      <c r="AV224" s="299"/>
      <c r="AW224" s="299"/>
      <c r="AX224" s="299"/>
      <c r="AY224" s="299"/>
      <c r="AZ224" s="299"/>
      <c r="BA224" s="299"/>
      <c r="BB224" s="299"/>
      <c r="BC224" s="299"/>
      <c r="BD224" s="299"/>
      <c r="BE224" s="299"/>
      <c r="BF224" s="299"/>
      <c r="BG224" s="299"/>
      <c r="BH224" s="299"/>
      <c r="BI224" s="299"/>
      <c r="BJ224" s="299"/>
      <c r="BK224" s="299"/>
      <c r="BL224" s="299"/>
      <c r="BM224" s="299"/>
      <c r="BN224" s="299"/>
      <c r="BO224" s="299"/>
      <c r="BP224" s="299"/>
      <c r="BQ224" s="299"/>
      <c r="BR224" s="299"/>
      <c r="BS224" s="299"/>
      <c r="BT224" s="299"/>
      <c r="BU224" s="299"/>
      <c r="BV224" s="299"/>
      <c r="BW224" s="299"/>
      <c r="BX224" s="299"/>
      <c r="BY224" s="299"/>
      <c r="BZ224" s="299"/>
      <c r="CA224" s="299"/>
      <c r="CB224" s="299"/>
      <c r="CC224" s="299"/>
      <c r="CD224" s="299"/>
      <c r="CE224" s="299"/>
      <c r="CF224" s="299"/>
      <c r="CG224" s="299"/>
      <c r="CH224" s="299"/>
      <c r="CI224" s="299"/>
      <c r="CJ224" s="299"/>
      <c r="CK224" s="299"/>
      <c r="CL224" s="299"/>
      <c r="CM224" s="299"/>
      <c r="CN224" s="299"/>
      <c r="CO224" s="299"/>
      <c r="CP224" s="299"/>
    </row>
    <row r="225" spans="2:85" x14ac:dyDescent="0.15">
      <c r="B225" s="339">
        <v>1.0591666666666668</v>
      </c>
      <c r="C225" s="299"/>
      <c r="D225" s="371"/>
      <c r="E225" s="299"/>
      <c r="F225" s="299"/>
      <c r="G225" s="299"/>
      <c r="H225" s="299"/>
      <c r="I225" s="301">
        <v>1</v>
      </c>
      <c r="J225" s="299">
        <v>0</v>
      </c>
      <c r="K225" s="301">
        <v>1</v>
      </c>
      <c r="L225" s="322">
        <v>1</v>
      </c>
      <c r="M225" s="322">
        <v>0</v>
      </c>
      <c r="N225" s="322">
        <v>1</v>
      </c>
      <c r="O225" s="299"/>
      <c r="P225" s="299">
        <v>0</v>
      </c>
      <c r="Q225" s="299">
        <v>0</v>
      </c>
      <c r="R225" s="299">
        <v>1</v>
      </c>
      <c r="S225" s="299">
        <v>1</v>
      </c>
      <c r="T225" s="299">
        <v>0</v>
      </c>
      <c r="U225" s="299">
        <v>0</v>
      </c>
      <c r="V225" s="299">
        <v>0</v>
      </c>
      <c r="W225" s="299">
        <v>0</v>
      </c>
      <c r="X225" s="299">
        <v>0</v>
      </c>
      <c r="Y225" s="299">
        <v>0</v>
      </c>
      <c r="Z225" s="301">
        <v>1</v>
      </c>
      <c r="AA225" s="299"/>
      <c r="AB225" s="299"/>
      <c r="AC225" s="299">
        <v>1.1091691906759704</v>
      </c>
      <c r="AD225" s="299">
        <v>11.885</v>
      </c>
      <c r="AE225" s="299" t="s">
        <v>442</v>
      </c>
      <c r="AF225" s="299">
        <v>1.1091691906759704</v>
      </c>
      <c r="AG225" s="299">
        <v>11.885</v>
      </c>
      <c r="AH225" s="299">
        <v>-3.9134837482340847</v>
      </c>
      <c r="AI225" s="299">
        <v>-12.429031690140844</v>
      </c>
      <c r="AJ225" s="299"/>
      <c r="AK225" s="299"/>
      <c r="AL225" s="299">
        <v>0</v>
      </c>
      <c r="AM225" s="299">
        <v>0</v>
      </c>
      <c r="AN225" s="299"/>
      <c r="AO225" s="299"/>
      <c r="AP225" s="299"/>
      <c r="AQ225" s="299"/>
      <c r="AR225" s="299"/>
      <c r="AS225" s="299"/>
      <c r="AT225" s="299"/>
      <c r="AU225" s="299"/>
      <c r="AV225" s="299"/>
      <c r="AW225" s="299"/>
      <c r="AX225" s="299"/>
      <c r="AY225" s="299"/>
      <c r="AZ225" s="299"/>
      <c r="BA225" s="299"/>
      <c r="BB225" s="299"/>
      <c r="BC225" s="299"/>
      <c r="BD225" s="299"/>
      <c r="BE225" s="299"/>
      <c r="BF225" s="299"/>
      <c r="BG225" s="299"/>
      <c r="BH225" s="299"/>
      <c r="BI225" s="299"/>
      <c r="BJ225" s="299"/>
      <c r="BK225" s="299"/>
      <c r="BL225" s="299"/>
      <c r="BM225" s="299"/>
      <c r="BN225" s="299"/>
      <c r="BO225" s="299"/>
      <c r="BP225" s="299"/>
      <c r="BQ225" s="299"/>
      <c r="BR225" s="299"/>
      <c r="BS225" s="299"/>
      <c r="BT225" s="299"/>
      <c r="BU225" s="299"/>
      <c r="BV225" s="299"/>
      <c r="BW225" s="299"/>
      <c r="BX225" s="299"/>
      <c r="BY225" s="299"/>
      <c r="BZ225" s="299"/>
      <c r="CA225" s="299"/>
      <c r="CB225" s="299"/>
      <c r="CC225" s="299"/>
      <c r="CD225" s="299"/>
      <c r="CE225" s="299"/>
      <c r="CF225" s="299"/>
      <c r="CG225" s="299"/>
    </row>
    <row r="226" spans="2:85" x14ac:dyDescent="0.15">
      <c r="B226" s="339">
        <v>1.0597453703703703</v>
      </c>
      <c r="C226" s="355">
        <v>0.2</v>
      </c>
      <c r="D226" s="371">
        <v>0.66666000000000003</v>
      </c>
      <c r="E226" s="299"/>
      <c r="F226" s="299"/>
      <c r="G226" s="299"/>
      <c r="H226" s="299"/>
      <c r="I226" s="301">
        <v>2</v>
      </c>
      <c r="J226" s="299"/>
      <c r="K226" s="299"/>
      <c r="L226" s="322">
        <v>0</v>
      </c>
      <c r="M226" s="299"/>
      <c r="N226" s="299"/>
      <c r="O226" s="299"/>
      <c r="P226" s="299"/>
      <c r="Q226" s="299"/>
      <c r="R226" s="299"/>
      <c r="S226" s="299"/>
      <c r="T226" s="299"/>
      <c r="U226" s="299"/>
      <c r="V226" s="299"/>
      <c r="W226" s="299"/>
      <c r="X226" s="299"/>
      <c r="Y226" s="299"/>
      <c r="Z226" s="299"/>
      <c r="AA226" s="299">
        <v>-2.4485433077186518</v>
      </c>
      <c r="AB226" s="299">
        <v>-4.6033450704225354</v>
      </c>
      <c r="AC226" s="299">
        <v>-4.6250262479130093</v>
      </c>
      <c r="AD226" s="299">
        <v>-11.968697183098591</v>
      </c>
      <c r="AE226" s="299" t="s">
        <v>443</v>
      </c>
      <c r="AF226" s="299">
        <v>-3.6623511012885821</v>
      </c>
      <c r="AG226" s="299">
        <v>-11.885</v>
      </c>
      <c r="AH226" s="299">
        <v>0.60690389678496504</v>
      </c>
      <c r="AI226" s="299">
        <v>11.675757042253521</v>
      </c>
      <c r="AJ226" s="299"/>
      <c r="AK226" s="299"/>
      <c r="AL226" s="299">
        <v>1</v>
      </c>
      <c r="AM226" s="299">
        <v>0</v>
      </c>
      <c r="AN226" s="299">
        <v>1</v>
      </c>
      <c r="AO226" s="299">
        <v>0</v>
      </c>
      <c r="AP226" s="299">
        <v>0</v>
      </c>
      <c r="AQ226" s="299">
        <v>1</v>
      </c>
      <c r="AR226" s="299">
        <v>0</v>
      </c>
      <c r="AS226" s="299">
        <v>0</v>
      </c>
      <c r="AT226" s="299">
        <v>1</v>
      </c>
      <c r="AU226" s="299">
        <v>0</v>
      </c>
      <c r="AV226" s="325">
        <v>0</v>
      </c>
      <c r="AW226" s="325">
        <v>0</v>
      </c>
      <c r="AX226" s="299"/>
      <c r="AY226" s="325">
        <v>0</v>
      </c>
      <c r="AZ226" s="325">
        <v>0</v>
      </c>
      <c r="BA226" s="325">
        <v>0</v>
      </c>
      <c r="BB226" s="325">
        <v>1</v>
      </c>
      <c r="BC226" s="325">
        <v>0</v>
      </c>
      <c r="BD226" s="325">
        <v>0</v>
      </c>
      <c r="BE226" s="325">
        <v>0</v>
      </c>
      <c r="BF226" s="325">
        <v>1</v>
      </c>
      <c r="BG226" s="325">
        <v>1</v>
      </c>
      <c r="BH226" s="325">
        <v>0</v>
      </c>
      <c r="BI226" s="325">
        <v>0</v>
      </c>
      <c r="BJ226" s="325">
        <v>0</v>
      </c>
      <c r="BK226" s="325">
        <v>0</v>
      </c>
      <c r="BL226" s="325">
        <v>0</v>
      </c>
      <c r="BM226" s="325">
        <v>0</v>
      </c>
      <c r="BN226" s="325">
        <v>0</v>
      </c>
      <c r="BO226" s="325">
        <v>1</v>
      </c>
      <c r="BP226" s="325">
        <v>0</v>
      </c>
      <c r="BQ226" s="325">
        <v>0</v>
      </c>
      <c r="BR226" s="325">
        <v>0</v>
      </c>
      <c r="BS226" s="303">
        <v>1</v>
      </c>
      <c r="BT226" s="322">
        <v>0</v>
      </c>
      <c r="BU226" s="322">
        <v>0</v>
      </c>
      <c r="BV226" s="322">
        <v>0</v>
      </c>
      <c r="BW226" s="322">
        <v>0</v>
      </c>
      <c r="BX226" s="322">
        <v>1</v>
      </c>
      <c r="BY226" s="301">
        <v>0</v>
      </c>
      <c r="BZ226" s="322">
        <v>1</v>
      </c>
      <c r="CA226" s="322">
        <v>0</v>
      </c>
      <c r="CB226" s="322">
        <v>0</v>
      </c>
      <c r="CC226" s="322">
        <v>0</v>
      </c>
      <c r="CD226" s="322">
        <v>0</v>
      </c>
      <c r="CE226" s="299">
        <v>0</v>
      </c>
      <c r="CF226" s="301">
        <v>0</v>
      </c>
      <c r="CG226" s="322">
        <v>0</v>
      </c>
    </row>
    <row r="227" spans="2:85" x14ac:dyDescent="0.15">
      <c r="B227" s="339">
        <v>1.0606712962962963</v>
      </c>
      <c r="C227" s="355">
        <v>1.2</v>
      </c>
      <c r="D227" s="371">
        <v>1.6666665999999999</v>
      </c>
      <c r="E227" s="299"/>
      <c r="F227" s="299"/>
      <c r="G227" s="299"/>
      <c r="H227" s="299"/>
      <c r="I227" s="301">
        <v>3</v>
      </c>
      <c r="J227" s="299"/>
      <c r="K227" s="299"/>
      <c r="L227" s="322">
        <v>0</v>
      </c>
      <c r="M227" s="299"/>
      <c r="N227" s="299"/>
      <c r="O227" s="299"/>
      <c r="P227" s="299"/>
      <c r="Q227" s="299"/>
      <c r="R227" s="299"/>
      <c r="S227" s="299"/>
      <c r="T227" s="299"/>
      <c r="U227" s="299"/>
      <c r="V227" s="299"/>
      <c r="W227" s="299"/>
      <c r="X227" s="299"/>
      <c r="Y227" s="299"/>
      <c r="Z227" s="299"/>
      <c r="AA227" s="299">
        <v>-0.39762669099704606</v>
      </c>
      <c r="AB227" s="299">
        <v>7.3235035211267601</v>
      </c>
      <c r="AC227" s="299">
        <v>0.64875933794254881</v>
      </c>
      <c r="AD227" s="299">
        <v>11.968697183098591</v>
      </c>
      <c r="AE227" s="299" t="s">
        <v>443</v>
      </c>
      <c r="AF227" s="299">
        <v>-0.77432566141530013</v>
      </c>
      <c r="AG227" s="299">
        <v>12.052394366197182</v>
      </c>
      <c r="AH227" s="299">
        <v>-0.60690389678496504</v>
      </c>
      <c r="AI227" s="299">
        <v>-12.931214788732394</v>
      </c>
      <c r="AJ227" s="299"/>
      <c r="AK227" s="299"/>
      <c r="AL227" s="299">
        <v>0</v>
      </c>
      <c r="AM227" s="299">
        <v>1</v>
      </c>
      <c r="AN227" s="299">
        <v>0</v>
      </c>
      <c r="AO227" s="299">
        <v>1</v>
      </c>
      <c r="AP227" s="299">
        <v>0</v>
      </c>
      <c r="AQ227" s="299">
        <v>1</v>
      </c>
      <c r="AR227" s="299">
        <v>0</v>
      </c>
      <c r="AS227" s="299">
        <v>0</v>
      </c>
      <c r="AT227" s="299">
        <v>0</v>
      </c>
      <c r="AU227" s="299">
        <v>1</v>
      </c>
      <c r="AV227" s="325">
        <v>0</v>
      </c>
      <c r="AW227" s="325">
        <v>0</v>
      </c>
      <c r="AX227" s="299"/>
      <c r="AY227" s="325">
        <v>0</v>
      </c>
      <c r="AZ227" s="325">
        <v>0</v>
      </c>
      <c r="BA227" s="325">
        <v>0</v>
      </c>
      <c r="BB227" s="325">
        <v>1</v>
      </c>
      <c r="BC227" s="325">
        <v>0</v>
      </c>
      <c r="BD227" s="325">
        <v>0</v>
      </c>
      <c r="BE227" s="325">
        <v>1</v>
      </c>
      <c r="BF227" s="325">
        <v>0</v>
      </c>
      <c r="BG227" s="325">
        <v>1</v>
      </c>
      <c r="BH227" s="325">
        <v>0</v>
      </c>
      <c r="BI227" s="325">
        <v>0</v>
      </c>
      <c r="BJ227" s="325">
        <v>0</v>
      </c>
      <c r="BK227" s="325">
        <v>0</v>
      </c>
      <c r="BL227" s="325">
        <v>0</v>
      </c>
      <c r="BM227" s="325">
        <v>0</v>
      </c>
      <c r="BN227" s="325">
        <v>0</v>
      </c>
      <c r="BO227" s="325">
        <v>1</v>
      </c>
      <c r="BP227" s="325">
        <v>0</v>
      </c>
      <c r="BQ227" s="325">
        <v>0</v>
      </c>
      <c r="BR227" s="325">
        <v>0</v>
      </c>
      <c r="BS227" s="303">
        <v>0</v>
      </c>
      <c r="BT227" s="322">
        <v>1</v>
      </c>
      <c r="BU227" s="322">
        <v>0</v>
      </c>
      <c r="BV227" s="322">
        <v>0</v>
      </c>
      <c r="BW227" s="322">
        <v>0</v>
      </c>
      <c r="BX227" s="322">
        <v>1</v>
      </c>
      <c r="BY227" s="301">
        <v>0</v>
      </c>
      <c r="BZ227" s="322">
        <v>1</v>
      </c>
      <c r="CA227" s="322">
        <v>0</v>
      </c>
      <c r="CB227" s="322">
        <v>0</v>
      </c>
      <c r="CC227" s="322">
        <v>0</v>
      </c>
      <c r="CD227" s="322">
        <v>0</v>
      </c>
      <c r="CE227" s="322">
        <v>0</v>
      </c>
      <c r="CF227" s="301">
        <v>0</v>
      </c>
      <c r="CG227" s="322">
        <v>1</v>
      </c>
    </row>
    <row r="228" spans="2:85" x14ac:dyDescent="0.15">
      <c r="B228" s="338" t="s">
        <v>593</v>
      </c>
      <c r="C228" s="299"/>
      <c r="D228" s="371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299"/>
      <c r="T228" s="299"/>
      <c r="U228" s="299"/>
      <c r="V228" s="299"/>
      <c r="W228" s="299"/>
      <c r="X228" s="299"/>
      <c r="Y228" s="299"/>
      <c r="Z228" s="299"/>
      <c r="AA228" s="331">
        <v>-1.4440127199366408</v>
      </c>
      <c r="AB228" s="331">
        <v>0</v>
      </c>
      <c r="AC228" s="299"/>
      <c r="AD228" s="299"/>
      <c r="AE228" s="299"/>
      <c r="AF228" s="299"/>
      <c r="AG228" s="299"/>
      <c r="AH228" s="299"/>
      <c r="AI228" s="299"/>
      <c r="AJ228" s="299"/>
      <c r="AK228" s="29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29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299"/>
      <c r="BV228" s="299"/>
      <c r="BW228" s="299"/>
      <c r="BX228" s="299"/>
      <c r="BY228" s="299"/>
      <c r="BZ228" s="299"/>
      <c r="CA228" s="299"/>
      <c r="CB228" s="299"/>
      <c r="CC228" s="299"/>
      <c r="CD228" s="299"/>
      <c r="CE228" s="299"/>
      <c r="CF228" s="299"/>
      <c r="CG228" s="299"/>
    </row>
    <row r="229" spans="2:85" x14ac:dyDescent="0.15">
      <c r="B229" s="339">
        <v>1.0743287037037037</v>
      </c>
      <c r="C229" s="299"/>
      <c r="D229" s="371"/>
      <c r="E229" s="299"/>
      <c r="F229" s="299"/>
      <c r="G229" s="299" t="s">
        <v>352</v>
      </c>
      <c r="H229" s="299">
        <v>45</v>
      </c>
      <c r="I229" s="301">
        <v>1</v>
      </c>
      <c r="J229" s="299">
        <v>0</v>
      </c>
      <c r="K229" s="301">
        <v>1</v>
      </c>
      <c r="L229" s="322">
        <v>1</v>
      </c>
      <c r="M229" s="322">
        <v>1</v>
      </c>
      <c r="N229" s="322">
        <v>0</v>
      </c>
      <c r="O229" s="299"/>
      <c r="P229" s="299">
        <v>1</v>
      </c>
      <c r="Q229" s="299">
        <v>0</v>
      </c>
      <c r="R229" s="299">
        <v>0</v>
      </c>
      <c r="S229" s="299">
        <v>0</v>
      </c>
      <c r="T229" s="299">
        <v>1</v>
      </c>
      <c r="U229" s="299">
        <v>0</v>
      </c>
      <c r="V229" s="299">
        <v>0</v>
      </c>
      <c r="W229" s="299">
        <v>0</v>
      </c>
      <c r="X229" s="299">
        <v>0</v>
      </c>
      <c r="Y229" s="299">
        <v>0</v>
      </c>
      <c r="Z229" s="301">
        <v>1</v>
      </c>
      <c r="AA229" s="299"/>
      <c r="AB229" s="299"/>
      <c r="AC229" s="299">
        <v>-1.3603018376214733</v>
      </c>
      <c r="AD229" s="299">
        <v>11.885</v>
      </c>
      <c r="AE229" s="299" t="s">
        <v>442</v>
      </c>
      <c r="AF229" s="299">
        <v>-1.3603018376214733</v>
      </c>
      <c r="AG229" s="299">
        <v>11.885</v>
      </c>
      <c r="AH229" s="299">
        <v>3.7042065424461659</v>
      </c>
      <c r="AI229" s="299">
        <v>-14.102975352112676</v>
      </c>
      <c r="AJ229" s="299"/>
      <c r="AK229" s="299"/>
      <c r="AL229" s="299">
        <v>0</v>
      </c>
      <c r="AM229" s="299">
        <v>0</v>
      </c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29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299"/>
      <c r="BV229" s="299"/>
      <c r="BW229" s="299"/>
      <c r="BX229" s="299"/>
      <c r="BY229" s="299"/>
      <c r="BZ229" s="299"/>
      <c r="CA229" s="299"/>
      <c r="CB229" s="299"/>
      <c r="CC229" s="299"/>
      <c r="CD229" s="299"/>
      <c r="CE229" s="299"/>
      <c r="CF229" s="299"/>
      <c r="CG229" s="299"/>
    </row>
    <row r="230" spans="2:85" x14ac:dyDescent="0.15">
      <c r="B230" s="299"/>
      <c r="C230" s="299"/>
      <c r="D230" s="371"/>
      <c r="E230" s="299"/>
      <c r="F230" s="299"/>
      <c r="G230" s="299"/>
      <c r="H230" s="299"/>
      <c r="I230" s="299"/>
      <c r="J230" s="299"/>
      <c r="K230" s="299"/>
      <c r="L230" s="299"/>
      <c r="M230" s="299"/>
      <c r="N230" s="299"/>
      <c r="O230" s="299"/>
      <c r="P230" s="299"/>
      <c r="Q230" s="299"/>
      <c r="R230" s="299"/>
      <c r="S230" s="299"/>
      <c r="T230" s="299"/>
      <c r="U230" s="299"/>
      <c r="V230" s="299"/>
      <c r="W230" s="299"/>
      <c r="X230" s="299"/>
      <c r="Y230" s="299"/>
      <c r="Z230" s="299"/>
      <c r="AA230" s="340">
        <v>3.5786402189734141</v>
      </c>
      <c r="AB230" s="340">
        <v>-6.3191373239436617</v>
      </c>
      <c r="AC230" s="299"/>
      <c r="AD230" s="299"/>
      <c r="AE230" s="299"/>
      <c r="AF230" s="299"/>
      <c r="AG230" s="299"/>
      <c r="AH230" s="299"/>
      <c r="AI230" s="299"/>
      <c r="AJ230" s="299"/>
      <c r="AK230" s="299"/>
      <c r="AL230" s="299"/>
      <c r="AM230" s="299"/>
      <c r="AN230" s="299"/>
      <c r="AO230" s="299"/>
      <c r="AP230" s="299"/>
      <c r="AQ230" s="299"/>
      <c r="AR230" s="299"/>
      <c r="AS230" s="299"/>
      <c r="AT230" s="299"/>
      <c r="AU230" s="299"/>
      <c r="AV230" s="299"/>
      <c r="AW230" s="299"/>
      <c r="AX230" s="299"/>
      <c r="AY230" s="299"/>
      <c r="AZ230" s="299"/>
      <c r="BA230" s="299"/>
      <c r="BB230" s="299"/>
      <c r="BC230" s="299"/>
      <c r="BD230" s="299"/>
      <c r="BE230" s="299"/>
      <c r="BF230" s="299"/>
      <c r="BG230" s="299"/>
      <c r="BH230" s="299"/>
      <c r="BI230" s="299"/>
      <c r="BJ230" s="299"/>
      <c r="BK230" s="299"/>
      <c r="BL230" s="299"/>
      <c r="BM230" s="299"/>
      <c r="BN230" s="299"/>
      <c r="BO230" s="299"/>
      <c r="BP230" s="299"/>
      <c r="BQ230" s="299"/>
      <c r="BR230" s="299"/>
      <c r="BS230" s="299"/>
      <c r="BT230" s="299"/>
      <c r="BU230" s="299"/>
      <c r="BV230" s="299"/>
      <c r="BW230" s="299"/>
      <c r="BX230" s="299"/>
      <c r="BY230" s="299"/>
      <c r="BZ230" s="299"/>
      <c r="CA230" s="299"/>
      <c r="CB230" s="299"/>
      <c r="CC230" s="299"/>
      <c r="CD230" s="299"/>
      <c r="CE230" s="299"/>
      <c r="CF230" s="299"/>
      <c r="CG230" s="299"/>
    </row>
    <row r="231" spans="2:85" x14ac:dyDescent="0.15">
      <c r="B231" s="339">
        <v>1.0870601851851853</v>
      </c>
      <c r="C231" s="299"/>
      <c r="D231" s="371"/>
      <c r="E231" s="299"/>
      <c r="F231" s="299"/>
      <c r="G231" s="299" t="s">
        <v>357</v>
      </c>
      <c r="H231" s="299">
        <v>46</v>
      </c>
      <c r="I231" s="301">
        <v>1</v>
      </c>
      <c r="J231" s="299">
        <v>0</v>
      </c>
      <c r="K231" s="301">
        <v>1</v>
      </c>
      <c r="L231" s="322">
        <v>1</v>
      </c>
      <c r="M231" s="322">
        <v>1</v>
      </c>
      <c r="N231" s="322">
        <v>0</v>
      </c>
      <c r="O231" s="299"/>
      <c r="P231" s="299">
        <v>1</v>
      </c>
      <c r="Q231" s="299">
        <v>0</v>
      </c>
      <c r="R231" s="299">
        <v>0</v>
      </c>
      <c r="S231" s="299">
        <v>0</v>
      </c>
      <c r="T231" s="299">
        <v>0</v>
      </c>
      <c r="U231" s="299">
        <v>1</v>
      </c>
      <c r="V231" s="299">
        <v>0</v>
      </c>
      <c r="W231" s="299">
        <v>0</v>
      </c>
      <c r="X231" s="299">
        <v>1</v>
      </c>
      <c r="Y231" s="299">
        <v>0</v>
      </c>
      <c r="Z231" s="301">
        <v>0</v>
      </c>
      <c r="AA231" s="331">
        <v>0.43948213215462983</v>
      </c>
      <c r="AB231" s="331">
        <v>0</v>
      </c>
      <c r="AC231" s="299">
        <v>0.9836028672032191</v>
      </c>
      <c r="AD231" s="299">
        <v>11.843151408450703</v>
      </c>
      <c r="AE231" s="299" t="s">
        <v>442</v>
      </c>
      <c r="AF231" s="299">
        <v>0.9836028672032191</v>
      </c>
      <c r="AG231" s="299">
        <v>11.843151408450703</v>
      </c>
      <c r="AH231" s="299">
        <v>-3.9553391893916685</v>
      </c>
      <c r="AI231" s="299">
        <v>-13.810035211267605</v>
      </c>
      <c r="AJ231" s="299"/>
      <c r="AK231" s="299"/>
      <c r="AL231" s="299">
        <v>0</v>
      </c>
      <c r="AM231" s="299">
        <v>0</v>
      </c>
      <c r="AN231" s="299"/>
      <c r="AO231" s="299"/>
      <c r="AP231" s="299"/>
      <c r="AQ231" s="299"/>
      <c r="AR231" s="299"/>
      <c r="AS231" s="299"/>
      <c r="AT231" s="299"/>
      <c r="AU231" s="299"/>
      <c r="AV231" s="299"/>
      <c r="AW231" s="299"/>
      <c r="AX231" s="299"/>
      <c r="AY231" s="299"/>
      <c r="AZ231" s="299"/>
      <c r="BA231" s="299"/>
      <c r="BB231" s="299"/>
      <c r="BC231" s="299"/>
      <c r="BD231" s="299"/>
      <c r="BE231" s="299"/>
      <c r="BF231" s="299"/>
      <c r="BG231" s="299"/>
      <c r="BH231" s="299"/>
      <c r="BI231" s="299"/>
      <c r="BJ231" s="299"/>
      <c r="BK231" s="299"/>
      <c r="BL231" s="299"/>
      <c r="BM231" s="299"/>
      <c r="BN231" s="299"/>
      <c r="BO231" s="299"/>
      <c r="BP231" s="299"/>
      <c r="BQ231" s="299"/>
      <c r="BR231" s="299"/>
      <c r="BS231" s="299"/>
      <c r="BT231" s="299"/>
      <c r="BU231" s="299"/>
      <c r="BV231" s="299"/>
      <c r="BW231" s="299"/>
      <c r="BX231" s="299"/>
      <c r="BY231" s="299"/>
      <c r="BZ231" s="299"/>
      <c r="CA231" s="299"/>
      <c r="CB231" s="299"/>
      <c r="CC231" s="299"/>
      <c r="CD231" s="299"/>
      <c r="CE231" s="299"/>
      <c r="CF231" s="299"/>
      <c r="CG231" s="299"/>
    </row>
    <row r="232" spans="2:85" x14ac:dyDescent="0.15">
      <c r="B232" s="339">
        <v>1.0926041666666666</v>
      </c>
      <c r="C232" s="299"/>
      <c r="D232" s="371"/>
      <c r="E232" s="299"/>
      <c r="F232" s="299"/>
      <c r="G232" s="299"/>
      <c r="H232" s="299"/>
      <c r="I232" s="301">
        <v>1</v>
      </c>
      <c r="J232" s="299">
        <v>0</v>
      </c>
      <c r="K232" s="301">
        <v>1</v>
      </c>
      <c r="L232" s="322">
        <v>1</v>
      </c>
      <c r="M232" s="322">
        <v>0</v>
      </c>
      <c r="N232" s="322">
        <v>1</v>
      </c>
      <c r="O232" s="299"/>
      <c r="P232" s="299">
        <v>0</v>
      </c>
      <c r="Q232" s="299">
        <v>0</v>
      </c>
      <c r="R232" s="299">
        <v>1</v>
      </c>
      <c r="S232" s="299">
        <v>1</v>
      </c>
      <c r="T232" s="299">
        <v>0</v>
      </c>
      <c r="U232" s="299">
        <v>0</v>
      </c>
      <c r="V232" s="299">
        <v>0</v>
      </c>
      <c r="W232" s="299">
        <v>0</v>
      </c>
      <c r="X232" s="299">
        <v>1</v>
      </c>
      <c r="Y232" s="299">
        <v>0</v>
      </c>
      <c r="Z232" s="301">
        <v>0</v>
      </c>
      <c r="AA232" s="299"/>
      <c r="AB232" s="299"/>
      <c r="AC232" s="299">
        <v>1.4858681610942246</v>
      </c>
      <c r="AD232" s="299">
        <v>11.926848591549295</v>
      </c>
      <c r="AE232" s="299" t="s">
        <v>442</v>
      </c>
      <c r="AF232" s="299">
        <v>1.4858681610942246</v>
      </c>
      <c r="AG232" s="299">
        <v>11.926848591549295</v>
      </c>
      <c r="AH232" s="299">
        <v>-3.7879174247613334</v>
      </c>
      <c r="AI232" s="299">
        <v>-12.847517605633803</v>
      </c>
      <c r="AJ232" s="299"/>
      <c r="AK232" s="299"/>
      <c r="AL232" s="299">
        <v>0</v>
      </c>
      <c r="AM232" s="299">
        <v>0</v>
      </c>
      <c r="AN232" s="299"/>
      <c r="AO232" s="299"/>
      <c r="AP232" s="299"/>
      <c r="AQ232" s="299"/>
      <c r="AR232" s="299"/>
      <c r="AS232" s="299"/>
      <c r="AT232" s="299"/>
      <c r="AU232" s="299"/>
      <c r="AV232" s="299"/>
      <c r="AW232" s="299"/>
      <c r="AX232" s="299"/>
      <c r="AY232" s="299"/>
      <c r="AZ232" s="299"/>
      <c r="BA232" s="299"/>
      <c r="BB232" s="299"/>
      <c r="BC232" s="299"/>
      <c r="BD232" s="299"/>
      <c r="BE232" s="299"/>
      <c r="BF232" s="299"/>
      <c r="BG232" s="299"/>
      <c r="BH232" s="299"/>
      <c r="BI232" s="299"/>
      <c r="BJ232" s="299"/>
      <c r="BK232" s="299"/>
      <c r="BL232" s="299"/>
      <c r="BM232" s="299"/>
      <c r="BN232" s="299"/>
      <c r="BO232" s="299"/>
      <c r="BP232" s="299"/>
      <c r="BQ232" s="299"/>
      <c r="BR232" s="299"/>
      <c r="BS232" s="299"/>
      <c r="BT232" s="299"/>
      <c r="BU232" s="299"/>
      <c r="BV232" s="299"/>
      <c r="BW232" s="299"/>
      <c r="BX232" s="299"/>
      <c r="BY232" s="299"/>
      <c r="BZ232" s="299"/>
      <c r="CA232" s="299"/>
      <c r="CB232" s="299"/>
      <c r="CC232" s="299"/>
      <c r="CD232" s="299"/>
      <c r="CE232" s="299"/>
      <c r="CF232" s="299"/>
      <c r="CG232" s="299"/>
    </row>
    <row r="233" spans="2:85" x14ac:dyDescent="0.15">
      <c r="B233" s="339">
        <v>1.0932175925925927</v>
      </c>
      <c r="C233" s="355">
        <v>0.23</v>
      </c>
      <c r="D233" s="371">
        <v>0.76665899999999998</v>
      </c>
      <c r="E233" s="299"/>
      <c r="F233" s="299"/>
      <c r="G233" s="299"/>
      <c r="H233" s="299"/>
      <c r="I233" s="301">
        <v>2</v>
      </c>
      <c r="J233" s="299"/>
      <c r="K233" s="299"/>
      <c r="L233" s="322">
        <v>0</v>
      </c>
      <c r="M233" s="299"/>
      <c r="N233" s="299"/>
      <c r="O233" s="299"/>
      <c r="P233" s="299"/>
      <c r="Q233" s="299"/>
      <c r="R233" s="299"/>
      <c r="S233" s="299"/>
      <c r="T233" s="299"/>
      <c r="U233" s="299"/>
      <c r="V233" s="299"/>
      <c r="W233" s="299"/>
      <c r="X233" s="299"/>
      <c r="Y233" s="299"/>
      <c r="Z233" s="299"/>
      <c r="AA233" s="299">
        <v>-0.56504845562738115</v>
      </c>
      <c r="AB233" s="299">
        <v>-5.0636795774647885</v>
      </c>
      <c r="AC233" s="299">
        <v>-0.77432566141530013</v>
      </c>
      <c r="AD233" s="299">
        <v>-11.885</v>
      </c>
      <c r="AE233" s="299" t="s">
        <v>443</v>
      </c>
      <c r="AF233" s="299">
        <v>-1.820711690354895</v>
      </c>
      <c r="AG233" s="299">
        <v>-11.843151408450703</v>
      </c>
      <c r="AH233" s="299">
        <v>0.43948213215462983</v>
      </c>
      <c r="AI233" s="299">
        <v>11.675757042253521</v>
      </c>
      <c r="AJ233" s="299"/>
      <c r="AK233" s="299"/>
      <c r="AL233" s="299">
        <v>1</v>
      </c>
      <c r="AM233" s="299">
        <v>0</v>
      </c>
      <c r="AN233" s="299">
        <v>1</v>
      </c>
      <c r="AO233" s="299">
        <v>0</v>
      </c>
      <c r="AP233" s="299">
        <v>0</v>
      </c>
      <c r="AQ233" s="299">
        <v>0</v>
      </c>
      <c r="AR233" s="299">
        <v>1</v>
      </c>
      <c r="AS233" s="299">
        <v>0</v>
      </c>
      <c r="AT233" s="299">
        <v>1</v>
      </c>
      <c r="AU233" s="299">
        <v>0</v>
      </c>
      <c r="AV233" s="325">
        <v>0</v>
      </c>
      <c r="AW233" s="325">
        <v>0</v>
      </c>
      <c r="AX233" s="299"/>
      <c r="AY233" s="325">
        <v>0</v>
      </c>
      <c r="AZ233" s="325">
        <v>0</v>
      </c>
      <c r="BA233" s="325">
        <v>0</v>
      </c>
      <c r="BB233" s="325">
        <v>1</v>
      </c>
      <c r="BC233" s="325">
        <v>0</v>
      </c>
      <c r="BD233" s="325">
        <v>0</v>
      </c>
      <c r="BE233" s="325">
        <v>0</v>
      </c>
      <c r="BF233" s="325">
        <v>1</v>
      </c>
      <c r="BG233" s="325">
        <v>1</v>
      </c>
      <c r="BH233" s="325">
        <v>0</v>
      </c>
      <c r="BI233" s="325">
        <v>0</v>
      </c>
      <c r="BJ233" s="325">
        <v>0</v>
      </c>
      <c r="BK233" s="325">
        <v>0</v>
      </c>
      <c r="BL233" s="325">
        <v>0</v>
      </c>
      <c r="BM233" s="325">
        <v>0</v>
      </c>
      <c r="BN233" s="325">
        <v>0</v>
      </c>
      <c r="BO233" s="325">
        <v>1</v>
      </c>
      <c r="BP233" s="325">
        <v>0</v>
      </c>
      <c r="BQ233" s="325">
        <v>0</v>
      </c>
      <c r="BR233" s="325">
        <v>0</v>
      </c>
      <c r="BS233" s="303">
        <v>1</v>
      </c>
      <c r="BT233" s="322">
        <v>0</v>
      </c>
      <c r="BU233" s="322">
        <v>0</v>
      </c>
      <c r="BV233" s="322">
        <v>0</v>
      </c>
      <c r="BW233" s="322">
        <v>0</v>
      </c>
      <c r="BX233" s="322">
        <v>0</v>
      </c>
      <c r="BY233" s="301">
        <v>1</v>
      </c>
      <c r="BZ233" s="322">
        <v>1</v>
      </c>
      <c r="CA233" s="322">
        <v>0</v>
      </c>
      <c r="CB233" s="322">
        <v>0</v>
      </c>
      <c r="CC233" s="322">
        <v>0</v>
      </c>
      <c r="CD233" s="322">
        <v>0</v>
      </c>
      <c r="CE233" s="322">
        <v>0</v>
      </c>
      <c r="CF233" s="301">
        <v>0</v>
      </c>
      <c r="CG233" s="322">
        <v>0</v>
      </c>
    </row>
    <row r="234" spans="2:85" x14ac:dyDescent="0.15">
      <c r="B234" s="339">
        <v>1.0940277777777778</v>
      </c>
      <c r="C234" s="355">
        <v>1.1000000000000001</v>
      </c>
      <c r="D234" s="371">
        <v>1.3333333000000003</v>
      </c>
      <c r="E234" s="299"/>
      <c r="F234" s="299"/>
      <c r="G234" s="299"/>
      <c r="H234" s="299"/>
      <c r="I234" s="301">
        <v>3</v>
      </c>
      <c r="J234" s="299"/>
      <c r="K234" s="299"/>
      <c r="L234" s="322">
        <v>0</v>
      </c>
      <c r="M234" s="299"/>
      <c r="N234" s="299"/>
      <c r="O234" s="299"/>
      <c r="P234" s="299"/>
      <c r="Q234" s="299"/>
      <c r="R234" s="299"/>
      <c r="S234" s="299"/>
      <c r="T234" s="299"/>
      <c r="U234" s="299"/>
      <c r="V234" s="299"/>
      <c r="W234" s="299"/>
      <c r="X234" s="299"/>
      <c r="Y234" s="299"/>
      <c r="Z234" s="299"/>
      <c r="AA234" s="299">
        <v>-2.0299888961428141</v>
      </c>
      <c r="AB234" s="299">
        <v>7.2816549295774644</v>
      </c>
      <c r="AC234" s="299">
        <v>-1.9462780138276463</v>
      </c>
      <c r="AD234" s="299">
        <v>12.052394366197182</v>
      </c>
      <c r="AE234" s="299" t="s">
        <v>445</v>
      </c>
      <c r="AF234" s="299">
        <v>-1.9462780138276463</v>
      </c>
      <c r="AG234" s="299">
        <v>12.052394366197182</v>
      </c>
      <c r="AH234" s="299">
        <v>-2.9089531604520737</v>
      </c>
      <c r="AI234" s="299">
        <v>12.17794014084507</v>
      </c>
      <c r="AJ234" s="299"/>
      <c r="AK234" s="299"/>
      <c r="AL234" s="299">
        <v>0</v>
      </c>
      <c r="AM234" s="299">
        <v>1</v>
      </c>
      <c r="AN234" s="299">
        <v>0</v>
      </c>
      <c r="AO234" s="299">
        <v>1</v>
      </c>
      <c r="AP234" s="299">
        <v>0</v>
      </c>
      <c r="AQ234" s="299">
        <v>1</v>
      </c>
      <c r="AR234" s="299">
        <v>0</v>
      </c>
      <c r="AS234" s="299">
        <v>0</v>
      </c>
      <c r="AT234" s="299">
        <v>1</v>
      </c>
      <c r="AU234" s="299">
        <v>0</v>
      </c>
      <c r="AV234" s="325">
        <v>0</v>
      </c>
      <c r="AW234" s="325">
        <v>0</v>
      </c>
      <c r="AX234" s="299"/>
      <c r="AY234" s="325">
        <v>0</v>
      </c>
      <c r="AZ234" s="325">
        <v>0</v>
      </c>
      <c r="BA234" s="325">
        <v>1</v>
      </c>
      <c r="BB234" s="325">
        <v>0</v>
      </c>
      <c r="BC234" s="325">
        <v>0</v>
      </c>
      <c r="BD234" s="325">
        <v>0</v>
      </c>
      <c r="BE234" s="325">
        <v>1</v>
      </c>
      <c r="BF234" s="325">
        <v>0</v>
      </c>
      <c r="BG234" s="325">
        <v>1</v>
      </c>
      <c r="BH234" s="325">
        <v>0</v>
      </c>
      <c r="BI234" s="325">
        <v>0</v>
      </c>
      <c r="BJ234" s="325">
        <v>0</v>
      </c>
      <c r="BK234" s="325">
        <v>0</v>
      </c>
      <c r="BL234" s="325">
        <v>0</v>
      </c>
      <c r="BM234" s="325">
        <v>0</v>
      </c>
      <c r="BN234" s="325">
        <v>0</v>
      </c>
      <c r="BO234" s="325">
        <v>1</v>
      </c>
      <c r="BP234" s="325">
        <v>0</v>
      </c>
      <c r="BQ234" s="325">
        <v>0</v>
      </c>
      <c r="BR234" s="325">
        <v>0</v>
      </c>
      <c r="BS234" s="303">
        <v>0</v>
      </c>
      <c r="BT234" s="322">
        <v>1</v>
      </c>
      <c r="BU234" s="322">
        <v>0</v>
      </c>
      <c r="BV234" s="322">
        <v>0</v>
      </c>
      <c r="BW234" s="322">
        <v>0</v>
      </c>
      <c r="BX234" s="322">
        <v>1</v>
      </c>
      <c r="BY234" s="301">
        <v>0</v>
      </c>
      <c r="BZ234" s="322">
        <v>1</v>
      </c>
      <c r="CA234" s="322">
        <v>0</v>
      </c>
      <c r="CB234" s="322">
        <v>0</v>
      </c>
      <c r="CC234" s="322">
        <v>0</v>
      </c>
      <c r="CD234" s="322">
        <v>0</v>
      </c>
      <c r="CE234" s="322">
        <v>0</v>
      </c>
      <c r="CF234" s="301">
        <v>0</v>
      </c>
      <c r="CG234" s="322">
        <v>0</v>
      </c>
    </row>
    <row r="235" spans="2:85" x14ac:dyDescent="0.15">
      <c r="B235" s="339">
        <v>1.0947800925925926</v>
      </c>
      <c r="C235" s="355">
        <v>1.05</v>
      </c>
      <c r="D235" s="371">
        <v>1.1666666500000002</v>
      </c>
      <c r="E235" s="299"/>
      <c r="F235" s="299"/>
      <c r="G235" s="299"/>
      <c r="H235" s="299"/>
      <c r="I235" s="301">
        <v>4</v>
      </c>
      <c r="J235" s="299"/>
      <c r="K235" s="299"/>
      <c r="L235" s="322">
        <v>0</v>
      </c>
      <c r="M235" s="299"/>
      <c r="N235" s="299"/>
      <c r="O235" s="299"/>
      <c r="P235" s="299"/>
      <c r="Q235" s="299"/>
      <c r="R235" s="299"/>
      <c r="S235" s="299"/>
      <c r="T235" s="299"/>
      <c r="U235" s="299"/>
      <c r="V235" s="299"/>
      <c r="W235" s="299"/>
      <c r="X235" s="299"/>
      <c r="Y235" s="299"/>
      <c r="Z235" s="299"/>
      <c r="AA235" s="299">
        <v>1.820711690354895</v>
      </c>
      <c r="AB235" s="299">
        <v>-7.2816549295774644</v>
      </c>
      <c r="AC235" s="299">
        <v>3.1600858073975764</v>
      </c>
      <c r="AD235" s="299">
        <v>-12.721971830985915</v>
      </c>
      <c r="AE235" s="299" t="s">
        <v>445</v>
      </c>
      <c r="AF235" s="299">
        <v>3.1600858073975764</v>
      </c>
      <c r="AG235" s="299">
        <v>-12.721971830985915</v>
      </c>
      <c r="AH235" s="299">
        <v>2.4485433077186518</v>
      </c>
      <c r="AI235" s="299">
        <v>-12.847517605633803</v>
      </c>
      <c r="AJ235" s="299"/>
      <c r="AK235" s="299"/>
      <c r="AL235" s="299">
        <v>0</v>
      </c>
      <c r="AM235" s="299">
        <v>1</v>
      </c>
      <c r="AN235" s="299">
        <v>1</v>
      </c>
      <c r="AO235" s="299">
        <v>0</v>
      </c>
      <c r="AP235" s="299">
        <v>0</v>
      </c>
      <c r="AQ235" s="299">
        <v>0</v>
      </c>
      <c r="AR235" s="299">
        <v>1</v>
      </c>
      <c r="AS235" s="299">
        <v>0</v>
      </c>
      <c r="AT235" s="299">
        <v>0</v>
      </c>
      <c r="AU235" s="299">
        <v>0</v>
      </c>
      <c r="AV235" s="325">
        <v>1</v>
      </c>
      <c r="AW235" s="325">
        <v>0</v>
      </c>
      <c r="AX235" s="299"/>
      <c r="AY235" s="325">
        <v>0</v>
      </c>
      <c r="AZ235" s="325">
        <v>1</v>
      </c>
      <c r="BA235" s="325">
        <v>0</v>
      </c>
      <c r="BB235" s="325">
        <v>0</v>
      </c>
      <c r="BC235" s="325">
        <v>0</v>
      </c>
      <c r="BD235" s="325">
        <v>0</v>
      </c>
      <c r="BE235" s="325">
        <v>1</v>
      </c>
      <c r="BF235" s="325">
        <v>0</v>
      </c>
      <c r="BG235" s="325">
        <v>1</v>
      </c>
      <c r="BH235" s="325">
        <v>0</v>
      </c>
      <c r="BI235" s="325">
        <v>0</v>
      </c>
      <c r="BJ235" s="325">
        <v>0</v>
      </c>
      <c r="BK235" s="325">
        <v>0</v>
      </c>
      <c r="BL235" s="325">
        <v>0</v>
      </c>
      <c r="BM235" s="325">
        <v>0</v>
      </c>
      <c r="BN235" s="325">
        <v>0</v>
      </c>
      <c r="BO235" s="325">
        <v>1</v>
      </c>
      <c r="BP235" s="325">
        <v>0</v>
      </c>
      <c r="BQ235" s="325">
        <v>0</v>
      </c>
      <c r="BR235" s="325">
        <v>0</v>
      </c>
      <c r="BS235" s="303">
        <v>0</v>
      </c>
      <c r="BT235" s="322">
        <v>1</v>
      </c>
      <c r="BU235" s="322">
        <v>0</v>
      </c>
      <c r="BV235" s="322">
        <v>0</v>
      </c>
      <c r="BW235" s="322">
        <v>0</v>
      </c>
      <c r="BX235" s="322">
        <v>1</v>
      </c>
      <c r="BY235" s="301">
        <v>0</v>
      </c>
      <c r="BZ235" s="322">
        <v>1</v>
      </c>
      <c r="CA235" s="322">
        <v>0</v>
      </c>
      <c r="CB235" s="322">
        <v>0</v>
      </c>
      <c r="CC235" s="322">
        <v>0</v>
      </c>
      <c r="CD235" s="322">
        <v>0</v>
      </c>
      <c r="CE235" s="322">
        <v>0</v>
      </c>
      <c r="CF235" s="301">
        <v>0</v>
      </c>
      <c r="CG235" s="322">
        <v>0</v>
      </c>
    </row>
    <row r="236" spans="2:85" x14ac:dyDescent="0.15">
      <c r="B236" s="339">
        <v>1.0959722222222223</v>
      </c>
      <c r="C236" s="355">
        <v>1.1299999999999999</v>
      </c>
      <c r="D236" s="371">
        <v>1.4333332899999998</v>
      </c>
      <c r="E236" s="299"/>
      <c r="F236" s="299"/>
      <c r="G236" s="299"/>
      <c r="H236" s="299"/>
      <c r="I236" s="301">
        <v>5</v>
      </c>
      <c r="J236" s="299"/>
      <c r="K236" s="299"/>
      <c r="L236" s="322">
        <v>0</v>
      </c>
      <c r="M236" s="299"/>
      <c r="N236" s="299"/>
      <c r="O236" s="299"/>
      <c r="P236" s="299"/>
      <c r="Q236" s="299"/>
      <c r="R236" s="299"/>
      <c r="S236" s="299"/>
      <c r="T236" s="299"/>
      <c r="U236" s="299"/>
      <c r="V236" s="299"/>
      <c r="W236" s="299"/>
      <c r="X236" s="299"/>
      <c r="Y236" s="299"/>
      <c r="Z236" s="299"/>
      <c r="AA236" s="299">
        <v>-3.1600858073975764</v>
      </c>
      <c r="AB236" s="299">
        <v>8.0767781690140836</v>
      </c>
      <c r="AC236" s="299">
        <v>-5.2947133064343497</v>
      </c>
      <c r="AD236" s="299">
        <v>12.721971830985915</v>
      </c>
      <c r="AE236" s="299" t="s">
        <v>443</v>
      </c>
      <c r="AF236" s="299">
        <v>-4.0390500717068356</v>
      </c>
      <c r="AG236" s="299">
        <v>12.889366197183097</v>
      </c>
      <c r="AH236" s="299">
        <v>0.64875933794254881</v>
      </c>
      <c r="AI236" s="299">
        <v>-12.638274647887323</v>
      </c>
      <c r="AJ236" s="299"/>
      <c r="AK236" s="299"/>
      <c r="AL236" s="299">
        <v>0</v>
      </c>
      <c r="AM236" s="299">
        <v>1</v>
      </c>
      <c r="AN236" s="299">
        <v>1</v>
      </c>
      <c r="AO236" s="299">
        <v>0</v>
      </c>
      <c r="AP236" s="299">
        <v>0</v>
      </c>
      <c r="AQ236" s="299">
        <v>0</v>
      </c>
      <c r="AR236" s="299">
        <v>1</v>
      </c>
      <c r="AS236" s="299">
        <v>0</v>
      </c>
      <c r="AT236" s="299">
        <v>0</v>
      </c>
      <c r="AU236" s="299">
        <v>0</v>
      </c>
      <c r="AV236" s="325">
        <v>0</v>
      </c>
      <c r="AW236" s="325">
        <v>1</v>
      </c>
      <c r="AX236" s="299"/>
      <c r="AY236" s="325">
        <v>0</v>
      </c>
      <c r="AZ236" s="325">
        <v>0</v>
      </c>
      <c r="BA236" s="325">
        <v>1</v>
      </c>
      <c r="BB236" s="325">
        <v>0</v>
      </c>
      <c r="BC236" s="325">
        <v>0</v>
      </c>
      <c r="BD236" s="325">
        <v>0</v>
      </c>
      <c r="BE236" s="325">
        <v>1</v>
      </c>
      <c r="BF236" s="325">
        <v>0</v>
      </c>
      <c r="BG236" s="325">
        <v>1</v>
      </c>
      <c r="BH236" s="325">
        <v>0</v>
      </c>
      <c r="BI236" s="325">
        <v>0</v>
      </c>
      <c r="BJ236" s="325">
        <v>0</v>
      </c>
      <c r="BK236" s="325">
        <v>0</v>
      </c>
      <c r="BL236" s="325">
        <v>0</v>
      </c>
      <c r="BM236" s="325">
        <v>0</v>
      </c>
      <c r="BN236" s="325">
        <v>0</v>
      </c>
      <c r="BO236" s="325">
        <v>0</v>
      </c>
      <c r="BP236" s="325">
        <v>1</v>
      </c>
      <c r="BQ236" s="325">
        <v>0</v>
      </c>
      <c r="BR236" s="325">
        <v>0</v>
      </c>
      <c r="BS236" s="303">
        <v>0</v>
      </c>
      <c r="BT236" s="322">
        <v>0</v>
      </c>
      <c r="BU236" s="322">
        <v>0</v>
      </c>
      <c r="BV236" s="322">
        <v>1</v>
      </c>
      <c r="BW236" s="322">
        <v>0</v>
      </c>
      <c r="BX236" s="322">
        <v>1</v>
      </c>
      <c r="BY236" s="301">
        <v>0</v>
      </c>
      <c r="BZ236" s="322">
        <v>1</v>
      </c>
      <c r="CA236" s="322">
        <v>0</v>
      </c>
      <c r="CB236" s="322">
        <v>0</v>
      </c>
      <c r="CC236" s="322">
        <v>0</v>
      </c>
      <c r="CD236" s="322">
        <v>0</v>
      </c>
      <c r="CE236" s="322">
        <v>0</v>
      </c>
      <c r="CF236" s="301">
        <v>0</v>
      </c>
      <c r="CG236" s="322">
        <v>0</v>
      </c>
    </row>
    <row r="237" spans="2:85" x14ac:dyDescent="0.15">
      <c r="B237" s="339">
        <v>1.097349537037037</v>
      </c>
      <c r="C237" s="355">
        <v>1.29</v>
      </c>
      <c r="D237" s="371">
        <v>1.9666665700000001</v>
      </c>
      <c r="E237" s="299"/>
      <c r="F237" s="299"/>
      <c r="G237" s="299"/>
      <c r="H237" s="299"/>
      <c r="I237" s="301">
        <v>6</v>
      </c>
      <c r="J237" s="299"/>
      <c r="K237" s="299"/>
      <c r="L237" s="322">
        <v>0</v>
      </c>
      <c r="M237" s="299"/>
      <c r="N237" s="299"/>
      <c r="O237" s="299"/>
      <c r="P237" s="299"/>
      <c r="Q237" s="299"/>
      <c r="R237" s="299"/>
      <c r="S237" s="299"/>
      <c r="T237" s="299"/>
      <c r="U237" s="299"/>
      <c r="V237" s="299"/>
      <c r="W237" s="299"/>
      <c r="X237" s="299"/>
      <c r="Y237" s="299"/>
      <c r="Z237" s="299"/>
      <c r="AA237" s="299">
        <v>2.9508086016096575</v>
      </c>
      <c r="AB237" s="299">
        <v>-9.7507218309859152</v>
      </c>
      <c r="AC237" s="299">
        <v>4.4576044832826742</v>
      </c>
      <c r="AD237" s="299">
        <v>-11.926848591549295</v>
      </c>
      <c r="AE237" s="299" t="s">
        <v>443</v>
      </c>
      <c r="AF237" s="299">
        <v>3.3693630131854952</v>
      </c>
      <c r="AG237" s="299">
        <v>-11.885</v>
      </c>
      <c r="AH237" s="299">
        <v>-1.3184463964638895</v>
      </c>
      <c r="AI237" s="299">
        <v>12.805669014084506</v>
      </c>
      <c r="AJ237" s="299"/>
      <c r="AK237" s="299"/>
      <c r="AL237" s="299">
        <v>0</v>
      </c>
      <c r="AM237" s="299">
        <v>1</v>
      </c>
      <c r="AN237" s="299">
        <v>1</v>
      </c>
      <c r="AO237" s="299">
        <v>0</v>
      </c>
      <c r="AP237" s="299">
        <v>0</v>
      </c>
      <c r="AQ237" s="299">
        <v>0</v>
      </c>
      <c r="AR237" s="299">
        <v>1</v>
      </c>
      <c r="AS237" s="299">
        <v>0</v>
      </c>
      <c r="AT237" s="299">
        <v>0</v>
      </c>
      <c r="AU237" s="299">
        <v>0</v>
      </c>
      <c r="AV237" s="325">
        <v>1</v>
      </c>
      <c r="AW237" s="325">
        <v>0</v>
      </c>
      <c r="AX237" s="299"/>
      <c r="AY237" s="325">
        <v>0</v>
      </c>
      <c r="AZ237" s="325">
        <v>0</v>
      </c>
      <c r="BA237" s="325">
        <v>1</v>
      </c>
      <c r="BB237" s="325">
        <v>0</v>
      </c>
      <c r="BC237" s="325">
        <v>0</v>
      </c>
      <c r="BD237" s="325">
        <v>0</v>
      </c>
      <c r="BE237" s="325">
        <v>1</v>
      </c>
      <c r="BF237" s="325">
        <v>0</v>
      </c>
      <c r="BG237" s="325">
        <v>1</v>
      </c>
      <c r="BH237" s="325">
        <v>0</v>
      </c>
      <c r="BI237" s="325">
        <v>0</v>
      </c>
      <c r="BJ237" s="325">
        <v>0</v>
      </c>
      <c r="BK237" s="325">
        <v>0</v>
      </c>
      <c r="BL237" s="325">
        <v>0</v>
      </c>
      <c r="BM237" s="325">
        <v>0</v>
      </c>
      <c r="BN237" s="325">
        <v>0</v>
      </c>
      <c r="BO237" s="325">
        <v>1</v>
      </c>
      <c r="BP237" s="325">
        <v>0</v>
      </c>
      <c r="BQ237" s="325">
        <v>0</v>
      </c>
      <c r="BR237" s="325">
        <v>0</v>
      </c>
      <c r="BS237" s="303">
        <v>1</v>
      </c>
      <c r="BT237" s="322">
        <v>0</v>
      </c>
      <c r="BU237" s="322">
        <v>0</v>
      </c>
      <c r="BV237" s="322">
        <v>0</v>
      </c>
      <c r="BW237" s="322">
        <v>0</v>
      </c>
      <c r="BX237" s="322">
        <v>1</v>
      </c>
      <c r="BY237" s="301">
        <v>0</v>
      </c>
      <c r="BZ237" s="322">
        <v>1</v>
      </c>
      <c r="CA237" s="322">
        <v>0</v>
      </c>
      <c r="CB237" s="322">
        <v>0</v>
      </c>
      <c r="CC237" s="322">
        <v>0</v>
      </c>
      <c r="CD237" s="322">
        <v>0</v>
      </c>
      <c r="CE237" s="322">
        <v>0</v>
      </c>
      <c r="CF237" s="301">
        <v>0</v>
      </c>
      <c r="CG237" s="322">
        <v>0</v>
      </c>
    </row>
    <row r="238" spans="2:85" x14ac:dyDescent="0.15">
      <c r="B238" s="339">
        <v>1.098125</v>
      </c>
      <c r="C238" s="355">
        <v>1.07</v>
      </c>
      <c r="D238" s="371">
        <v>1.2333333100000001</v>
      </c>
      <c r="E238" s="299"/>
      <c r="F238" s="299"/>
      <c r="G238" s="299"/>
      <c r="H238" s="299"/>
      <c r="I238" s="301">
        <v>7</v>
      </c>
      <c r="J238" s="299"/>
      <c r="K238" s="299"/>
      <c r="L238" s="322">
        <v>0</v>
      </c>
      <c r="M238" s="299"/>
      <c r="N238" s="299"/>
      <c r="O238" s="299"/>
      <c r="P238" s="299"/>
      <c r="Q238" s="299"/>
      <c r="R238" s="299"/>
      <c r="S238" s="299"/>
      <c r="T238" s="299"/>
      <c r="U238" s="299"/>
      <c r="V238" s="299"/>
      <c r="W238" s="299"/>
      <c r="X238" s="299"/>
      <c r="Y238" s="299"/>
      <c r="Z238" s="299"/>
      <c r="AA238" s="299">
        <v>-2.406687866561068</v>
      </c>
      <c r="AB238" s="299">
        <v>6.4446830985915486</v>
      </c>
      <c r="AC238" s="299">
        <v>-4.8761588948585119</v>
      </c>
      <c r="AD238" s="299">
        <v>12.68012323943662</v>
      </c>
      <c r="AE238" s="299" t="s">
        <v>443</v>
      </c>
      <c r="AF238" s="299">
        <v>-4.0390500717068356</v>
      </c>
      <c r="AG238" s="299">
        <v>12.847517605633803</v>
      </c>
      <c r="AH238" s="299">
        <v>2.2811215430883167</v>
      </c>
      <c r="AI238" s="299">
        <v>-12.596426056338027</v>
      </c>
      <c r="AJ238" s="299"/>
      <c r="AK238" s="299"/>
      <c r="AL238" s="299">
        <v>0</v>
      </c>
      <c r="AM238" s="299">
        <v>1</v>
      </c>
      <c r="AN238" s="299">
        <v>0</v>
      </c>
      <c r="AO238" s="299">
        <v>1</v>
      </c>
      <c r="AP238" s="299">
        <v>0</v>
      </c>
      <c r="AQ238" s="299">
        <v>0</v>
      </c>
      <c r="AR238" s="299">
        <v>1</v>
      </c>
      <c r="AS238" s="299">
        <v>0</v>
      </c>
      <c r="AT238" s="299">
        <v>0</v>
      </c>
      <c r="AU238" s="299">
        <v>0</v>
      </c>
      <c r="AV238" s="325">
        <v>0</v>
      </c>
      <c r="AW238" s="325">
        <v>1</v>
      </c>
      <c r="AX238" s="299"/>
      <c r="AY238" s="325">
        <v>0</v>
      </c>
      <c r="AZ238" s="325">
        <v>0</v>
      </c>
      <c r="BA238" s="325">
        <v>1</v>
      </c>
      <c r="BB238" s="325">
        <v>0</v>
      </c>
      <c r="BC238" s="325">
        <v>0</v>
      </c>
      <c r="BD238" s="325">
        <v>0</v>
      </c>
      <c r="BE238" s="325">
        <v>1</v>
      </c>
      <c r="BF238" s="325">
        <v>0</v>
      </c>
      <c r="BG238" s="325">
        <v>1</v>
      </c>
      <c r="BH238" s="325">
        <v>0</v>
      </c>
      <c r="BI238" s="325">
        <v>0</v>
      </c>
      <c r="BJ238" s="325">
        <v>0</v>
      </c>
      <c r="BK238" s="325">
        <v>0</v>
      </c>
      <c r="BL238" s="325">
        <v>0</v>
      </c>
      <c r="BM238" s="325">
        <v>0</v>
      </c>
      <c r="BN238" s="325">
        <v>0</v>
      </c>
      <c r="BO238" s="325">
        <v>1</v>
      </c>
      <c r="BP238" s="325">
        <v>0</v>
      </c>
      <c r="BQ238" s="325">
        <v>0</v>
      </c>
      <c r="BR238" s="325">
        <v>0</v>
      </c>
      <c r="BS238" s="303">
        <v>0</v>
      </c>
      <c r="BT238" s="322">
        <v>1</v>
      </c>
      <c r="BU238" s="322">
        <v>0</v>
      </c>
      <c r="BV238" s="322">
        <v>0</v>
      </c>
      <c r="BW238" s="322">
        <v>0</v>
      </c>
      <c r="BX238" s="322">
        <v>1</v>
      </c>
      <c r="BY238" s="301">
        <v>0</v>
      </c>
      <c r="BZ238" s="322">
        <v>1</v>
      </c>
      <c r="CA238" s="322">
        <v>0</v>
      </c>
      <c r="CB238" s="322">
        <v>0</v>
      </c>
      <c r="CC238" s="322">
        <v>0</v>
      </c>
      <c r="CD238" s="322">
        <v>0</v>
      </c>
      <c r="CE238" s="322">
        <v>0</v>
      </c>
      <c r="CF238" s="301">
        <v>0</v>
      </c>
      <c r="CG238" s="322">
        <v>1</v>
      </c>
    </row>
    <row r="239" spans="2:85" x14ac:dyDescent="0.15">
      <c r="B239" s="339">
        <v>1.0988310185185186</v>
      </c>
      <c r="C239" s="355">
        <v>1.01</v>
      </c>
      <c r="D239" s="371">
        <v>1.03333333</v>
      </c>
      <c r="E239" s="299"/>
      <c r="F239" s="299"/>
      <c r="G239" s="299"/>
      <c r="H239" s="299"/>
      <c r="I239" s="301">
        <v>8</v>
      </c>
      <c r="J239" s="299"/>
      <c r="K239" s="299"/>
      <c r="L239" s="322">
        <v>0</v>
      </c>
      <c r="M239" s="299"/>
      <c r="N239" s="299"/>
      <c r="O239" s="299"/>
      <c r="P239" s="299"/>
      <c r="Q239" s="299"/>
      <c r="R239" s="299"/>
      <c r="S239" s="299"/>
      <c r="T239" s="299"/>
      <c r="U239" s="299"/>
      <c r="V239" s="299"/>
      <c r="W239" s="299"/>
      <c r="X239" s="299"/>
      <c r="Y239" s="299"/>
      <c r="Z239" s="299"/>
      <c r="AA239" s="299">
        <v>3.8297728659189172</v>
      </c>
      <c r="AB239" s="299">
        <v>-10.58769366197183</v>
      </c>
      <c r="AC239" s="299">
        <v>4.8343034537009277</v>
      </c>
      <c r="AD239" s="299">
        <v>-11.885</v>
      </c>
      <c r="AE239" s="299" t="s">
        <v>445</v>
      </c>
      <c r="AF239" s="299">
        <v>3.411218454343079</v>
      </c>
      <c r="AG239" s="299">
        <v>-11.885</v>
      </c>
      <c r="AH239" s="299">
        <v>-4.6250262479130093</v>
      </c>
      <c r="AI239" s="299">
        <v>12.596426056338027</v>
      </c>
      <c r="AJ239" s="299"/>
      <c r="AK239" s="299"/>
      <c r="AL239" s="299">
        <v>0</v>
      </c>
      <c r="AM239" s="299">
        <v>1</v>
      </c>
      <c r="AN239" s="299">
        <v>0</v>
      </c>
      <c r="AO239" s="299">
        <v>0</v>
      </c>
      <c r="AP239" s="299">
        <v>1</v>
      </c>
      <c r="AQ239" s="299">
        <v>0</v>
      </c>
      <c r="AR239" s="299">
        <v>1</v>
      </c>
      <c r="AS239" s="299">
        <v>0</v>
      </c>
      <c r="AT239" s="299">
        <v>0</v>
      </c>
      <c r="AU239" s="299">
        <v>0</v>
      </c>
      <c r="AV239" s="325">
        <v>0</v>
      </c>
      <c r="AW239" s="325">
        <v>1</v>
      </c>
      <c r="AX239" s="299"/>
      <c r="AY239" s="325">
        <v>0</v>
      </c>
      <c r="AZ239" s="325">
        <v>1</v>
      </c>
      <c r="BA239" s="325">
        <v>0</v>
      </c>
      <c r="BB239" s="325">
        <v>0</v>
      </c>
      <c r="BC239" s="325">
        <v>0</v>
      </c>
      <c r="BD239" s="325">
        <v>0</v>
      </c>
      <c r="BE239" s="325">
        <v>0</v>
      </c>
      <c r="BF239" s="325">
        <v>1</v>
      </c>
      <c r="BG239" s="335">
        <v>1</v>
      </c>
      <c r="BH239" s="325">
        <v>0</v>
      </c>
      <c r="BI239" s="325">
        <v>0</v>
      </c>
      <c r="BJ239" s="325">
        <v>0</v>
      </c>
      <c r="BK239" s="325">
        <v>0</v>
      </c>
      <c r="BL239" s="325">
        <v>0</v>
      </c>
      <c r="BM239" s="325">
        <v>0</v>
      </c>
      <c r="BN239" s="335">
        <v>1</v>
      </c>
      <c r="BO239" s="325">
        <v>0</v>
      </c>
      <c r="BP239" s="325">
        <v>0</v>
      </c>
      <c r="BQ239" s="325">
        <v>1</v>
      </c>
      <c r="BR239" s="325">
        <v>0</v>
      </c>
      <c r="BS239" s="303">
        <v>0</v>
      </c>
      <c r="BT239" s="322">
        <v>0</v>
      </c>
      <c r="BU239" s="322">
        <v>1</v>
      </c>
      <c r="BV239" s="322">
        <v>0</v>
      </c>
      <c r="BW239" s="322">
        <v>0</v>
      </c>
      <c r="BX239" s="322">
        <v>0</v>
      </c>
      <c r="BY239" s="301">
        <v>1</v>
      </c>
      <c r="BZ239" s="322">
        <v>0</v>
      </c>
      <c r="CA239" s="322">
        <v>0</v>
      </c>
      <c r="CB239" s="322">
        <v>0</v>
      </c>
      <c r="CC239" s="322">
        <v>0</v>
      </c>
      <c r="CD239" s="322">
        <v>0</v>
      </c>
      <c r="CE239" s="322">
        <v>0</v>
      </c>
      <c r="CF239" s="301">
        <v>1</v>
      </c>
      <c r="CG239" s="322">
        <v>0</v>
      </c>
    </row>
    <row r="240" spans="2:85" x14ac:dyDescent="0.15">
      <c r="B240" s="338" t="s">
        <v>593</v>
      </c>
      <c r="C240" s="299"/>
      <c r="D240" s="371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299"/>
      <c r="T240" s="299"/>
      <c r="U240" s="299"/>
      <c r="V240" s="299"/>
      <c r="W240" s="299"/>
      <c r="X240" s="299"/>
      <c r="Y240" s="299"/>
      <c r="Z240" s="299"/>
      <c r="AA240" s="299">
        <v>4.2483272774947549</v>
      </c>
      <c r="AB240" s="299">
        <v>3.0967957746478874</v>
      </c>
      <c r="AC240" s="299"/>
      <c r="AD240" s="299"/>
      <c r="AE240" s="299"/>
      <c r="AF240" s="299"/>
      <c r="AG240" s="299"/>
      <c r="AH240" s="299"/>
      <c r="AI240" s="299"/>
      <c r="AJ240" s="299"/>
      <c r="AK240" s="29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29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299"/>
      <c r="BV240" s="299"/>
      <c r="BW240" s="299"/>
      <c r="BX240" s="299"/>
      <c r="BY240" s="299"/>
      <c r="BZ240" s="299"/>
      <c r="CA240" s="299"/>
      <c r="CB240" s="299"/>
      <c r="CC240" s="299"/>
      <c r="CD240" s="299"/>
      <c r="CE240" s="299"/>
      <c r="CF240" s="299"/>
      <c r="CG240" s="299"/>
    </row>
    <row r="241" spans="2:88" x14ac:dyDescent="0.15">
      <c r="B241" s="339">
        <v>1.1197106481481482</v>
      </c>
      <c r="C241" s="299"/>
      <c r="D241" s="371"/>
      <c r="E241" s="299"/>
      <c r="F241" s="300" t="s">
        <v>358</v>
      </c>
      <c r="G241" s="299"/>
      <c r="H241" s="299">
        <v>47</v>
      </c>
      <c r="I241" s="301">
        <v>1</v>
      </c>
      <c r="J241" s="299">
        <v>0</v>
      </c>
      <c r="K241" s="301">
        <v>1</v>
      </c>
      <c r="L241" s="322">
        <v>1</v>
      </c>
      <c r="M241" s="322">
        <v>1</v>
      </c>
      <c r="N241" s="322">
        <v>0</v>
      </c>
      <c r="O241" s="299"/>
      <c r="P241" s="299">
        <v>1</v>
      </c>
      <c r="Q241" s="299">
        <v>0</v>
      </c>
      <c r="R241" s="299">
        <v>0</v>
      </c>
      <c r="S241" s="299">
        <v>0</v>
      </c>
      <c r="T241" s="299">
        <v>0</v>
      </c>
      <c r="U241" s="299"/>
      <c r="V241" s="299">
        <v>1</v>
      </c>
      <c r="W241" s="299">
        <v>0</v>
      </c>
      <c r="X241" s="299">
        <v>1</v>
      </c>
      <c r="Y241" s="299">
        <v>0</v>
      </c>
      <c r="Z241" s="301">
        <v>0</v>
      </c>
      <c r="AA241" s="331">
        <v>-0.34547634316076697</v>
      </c>
      <c r="AB241" s="331">
        <v>-6.0448466092572657</v>
      </c>
      <c r="AC241" s="299"/>
      <c r="AD241" s="299"/>
      <c r="AE241" s="299"/>
      <c r="AF241" s="299"/>
      <c r="AG241" s="299"/>
      <c r="AH241" s="299"/>
      <c r="AI241" s="299"/>
      <c r="AJ241" s="299"/>
      <c r="AK241" s="299"/>
      <c r="AL241" s="299">
        <v>0</v>
      </c>
      <c r="AM241" s="299">
        <v>0</v>
      </c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29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299"/>
      <c r="BV241" s="299"/>
      <c r="BW241" s="299"/>
      <c r="BX241" s="299"/>
      <c r="BY241" s="299"/>
      <c r="BZ241" s="299"/>
      <c r="CA241" s="299"/>
      <c r="CB241" s="299"/>
      <c r="CC241" s="299"/>
      <c r="CD241" s="299"/>
      <c r="CE241" s="299"/>
      <c r="CF241" s="299"/>
      <c r="CG241" s="299"/>
      <c r="CH241" s="299"/>
      <c r="CI241" s="299"/>
      <c r="CJ241" s="299"/>
    </row>
    <row r="242" spans="2:88" x14ac:dyDescent="0.15">
      <c r="B242" s="339">
        <v>1.1257407407407407</v>
      </c>
      <c r="C242" s="299"/>
      <c r="D242" s="371"/>
      <c r="E242" s="299"/>
      <c r="F242" s="299"/>
      <c r="G242" s="299"/>
      <c r="H242" s="299"/>
      <c r="I242" s="301">
        <v>1</v>
      </c>
      <c r="J242" s="299">
        <v>0</v>
      </c>
      <c r="K242" s="301">
        <v>1</v>
      </c>
      <c r="L242" s="322">
        <v>1</v>
      </c>
      <c r="M242" s="322">
        <v>0</v>
      </c>
      <c r="N242" s="322">
        <v>1</v>
      </c>
      <c r="O242" s="299"/>
      <c r="P242" s="299">
        <v>0</v>
      </c>
      <c r="Q242" s="299">
        <v>0</v>
      </c>
      <c r="R242" s="299">
        <v>1</v>
      </c>
      <c r="S242" s="299">
        <v>1</v>
      </c>
      <c r="T242" s="299">
        <v>0</v>
      </c>
      <c r="U242" s="299">
        <v>0</v>
      </c>
      <c r="V242" s="299">
        <v>0</v>
      </c>
      <c r="W242" s="299">
        <v>0</v>
      </c>
      <c r="X242" s="299">
        <v>0</v>
      </c>
      <c r="Y242" s="299">
        <v>0</v>
      </c>
      <c r="Z242" s="301">
        <v>1</v>
      </c>
      <c r="AA242" s="299"/>
      <c r="AB242" s="299"/>
      <c r="AC242" s="299">
        <v>-0.95965650877990827</v>
      </c>
      <c r="AD242" s="299">
        <v>11.916983315392894</v>
      </c>
      <c r="AE242" s="299" t="s">
        <v>442</v>
      </c>
      <c r="AF242" s="299">
        <v>-0.95965650877990827</v>
      </c>
      <c r="AG242" s="299">
        <v>11.916983315392894</v>
      </c>
      <c r="AH242" s="299">
        <v>3.7234672540660441</v>
      </c>
      <c r="AI242" s="299">
        <v>-12.415923035522066</v>
      </c>
      <c r="AJ242" s="299"/>
      <c r="AK242" s="299"/>
      <c r="AL242" s="299">
        <v>0</v>
      </c>
      <c r="AM242" s="299">
        <v>0</v>
      </c>
      <c r="AN242" s="299"/>
      <c r="AO242" s="299"/>
      <c r="AP242" s="299"/>
      <c r="AQ242" s="299"/>
      <c r="AR242" s="299"/>
      <c r="AS242" s="299"/>
      <c r="AT242" s="299"/>
      <c r="AU242" s="299"/>
      <c r="AV242" s="299"/>
      <c r="AW242" s="299"/>
      <c r="AX242" s="299"/>
      <c r="AY242" s="299"/>
      <c r="AZ242" s="299"/>
      <c r="BA242" s="299"/>
      <c r="BB242" s="299"/>
      <c r="BC242" s="299"/>
      <c r="BD242" s="299"/>
      <c r="BE242" s="299"/>
      <c r="BF242" s="299"/>
      <c r="BG242" s="299"/>
      <c r="BH242" s="299"/>
      <c r="BI242" s="299"/>
      <c r="BJ242" s="299"/>
      <c r="BK242" s="299"/>
      <c r="BL242" s="299"/>
      <c r="BM242" s="299"/>
      <c r="BN242" s="299"/>
      <c r="BO242" s="299"/>
      <c r="BP242" s="299"/>
      <c r="BQ242" s="299"/>
      <c r="BR242" s="299"/>
      <c r="BS242" s="299"/>
      <c r="BT242" s="299"/>
      <c r="BU242" s="299"/>
      <c r="BV242" s="299"/>
      <c r="BW242" s="299"/>
      <c r="BX242" s="299"/>
      <c r="BY242" s="299"/>
      <c r="BZ242" s="299"/>
      <c r="CA242" s="299"/>
      <c r="CB242" s="299"/>
      <c r="CC242" s="299"/>
      <c r="CD242" s="299"/>
      <c r="CE242" s="299"/>
      <c r="CF242" s="299"/>
      <c r="CG242" s="299"/>
      <c r="CH242" s="299"/>
      <c r="CI242" s="299"/>
      <c r="CJ242" s="299"/>
    </row>
    <row r="243" spans="2:88" x14ac:dyDescent="0.15">
      <c r="B243" s="339">
        <v>1.1263888888888889</v>
      </c>
      <c r="C243" s="355">
        <v>0.25600000000000001</v>
      </c>
      <c r="D243" s="371">
        <v>0.85332479999999999</v>
      </c>
      <c r="E243" s="299"/>
      <c r="F243" s="299"/>
      <c r="G243" s="299"/>
      <c r="H243" s="299"/>
      <c r="I243" s="301">
        <v>2</v>
      </c>
      <c r="J243" s="299"/>
      <c r="K243" s="299"/>
      <c r="L243" s="322">
        <v>0</v>
      </c>
      <c r="M243" s="299"/>
      <c r="N243" s="299"/>
      <c r="O243" s="299"/>
      <c r="P243" s="299"/>
      <c r="Q243" s="299"/>
      <c r="R243" s="299"/>
      <c r="S243" s="299"/>
      <c r="T243" s="299"/>
      <c r="U243" s="299"/>
      <c r="V243" s="299"/>
      <c r="W243" s="299"/>
      <c r="X243" s="299"/>
      <c r="Y243" s="299"/>
      <c r="Z243" s="299"/>
      <c r="AA243" s="299">
        <v>3.1092870884469028</v>
      </c>
      <c r="AB243" s="299">
        <v>-5.2772470398277713</v>
      </c>
      <c r="AC243" s="299">
        <v>4.9902138456555232</v>
      </c>
      <c r="AD243" s="299">
        <v>-11.916983315392894</v>
      </c>
      <c r="AE243" s="299" t="s">
        <v>443</v>
      </c>
      <c r="AF243" s="299">
        <v>4.0305573368756145</v>
      </c>
      <c r="AG243" s="299">
        <v>-11.916983315392894</v>
      </c>
      <c r="AH243" s="299">
        <v>-1.3819053726430679</v>
      </c>
      <c r="AI243" s="299">
        <v>11.494803552206672</v>
      </c>
      <c r="AJ243" s="299"/>
      <c r="AK243" s="299"/>
      <c r="AL243" s="299">
        <v>1</v>
      </c>
      <c r="AM243" s="299">
        <v>0</v>
      </c>
      <c r="AN243" s="299">
        <v>1</v>
      </c>
      <c r="AO243" s="299">
        <v>0</v>
      </c>
      <c r="AP243" s="299">
        <v>0</v>
      </c>
      <c r="AQ243" s="299">
        <v>0</v>
      </c>
      <c r="AR243" s="299">
        <v>1</v>
      </c>
      <c r="AS243" s="299">
        <v>0</v>
      </c>
      <c r="AT243" s="299">
        <v>1</v>
      </c>
      <c r="AU243" s="299">
        <v>0</v>
      </c>
      <c r="AV243" s="325">
        <v>0</v>
      </c>
      <c r="AW243" s="325">
        <v>0</v>
      </c>
      <c r="AX243" s="299"/>
      <c r="AY243" s="325">
        <v>0</v>
      </c>
      <c r="AZ243" s="325">
        <v>0</v>
      </c>
      <c r="BA243" s="325">
        <v>0</v>
      </c>
      <c r="BB243" s="325">
        <v>1</v>
      </c>
      <c r="BC243" s="325">
        <v>0</v>
      </c>
      <c r="BD243" s="325">
        <v>0</v>
      </c>
      <c r="BE243" s="325">
        <v>1</v>
      </c>
      <c r="BF243" s="325">
        <v>0</v>
      </c>
      <c r="BG243" s="325">
        <v>1</v>
      </c>
      <c r="BH243" s="325">
        <v>0</v>
      </c>
      <c r="BI243" s="325">
        <v>0</v>
      </c>
      <c r="BJ243" s="325">
        <v>0</v>
      </c>
      <c r="BK243" s="325">
        <v>0</v>
      </c>
      <c r="BL243" s="325">
        <v>0</v>
      </c>
      <c r="BM243" s="325">
        <v>0</v>
      </c>
      <c r="BN243" s="325">
        <v>0</v>
      </c>
      <c r="BO243" s="325">
        <v>0</v>
      </c>
      <c r="BP243" s="325">
        <v>0</v>
      </c>
      <c r="BQ243" s="325">
        <v>0</v>
      </c>
      <c r="BR243" s="325">
        <v>0</v>
      </c>
      <c r="BS243" s="303">
        <v>1</v>
      </c>
      <c r="BT243" s="322">
        <v>0</v>
      </c>
      <c r="BU243" s="322">
        <v>0</v>
      </c>
      <c r="BV243" s="322">
        <v>0</v>
      </c>
      <c r="BW243" s="322">
        <v>0</v>
      </c>
      <c r="BX243" s="322">
        <v>1</v>
      </c>
      <c r="BY243" s="301">
        <v>0</v>
      </c>
      <c r="BZ243" s="322">
        <v>1</v>
      </c>
      <c r="CA243" s="322">
        <v>0</v>
      </c>
      <c r="CB243" s="322">
        <v>0</v>
      </c>
      <c r="CC243" s="322">
        <v>0</v>
      </c>
      <c r="CD243" s="322">
        <v>0</v>
      </c>
      <c r="CE243" s="322">
        <v>0</v>
      </c>
      <c r="CF243" s="301">
        <v>0</v>
      </c>
      <c r="CG243" s="322">
        <v>0</v>
      </c>
      <c r="CH243" s="322"/>
      <c r="CI243" s="322"/>
      <c r="CJ243" s="322"/>
    </row>
    <row r="244" spans="2:88" x14ac:dyDescent="0.15">
      <c r="B244" s="339">
        <v>1.1271180555555556</v>
      </c>
      <c r="C244" s="355">
        <v>1.03</v>
      </c>
      <c r="D244" s="371">
        <v>1.0999999900000001</v>
      </c>
      <c r="E244" s="299"/>
      <c r="F244" s="299"/>
      <c r="G244" s="299"/>
      <c r="H244" s="299"/>
      <c r="I244" s="301">
        <v>3</v>
      </c>
      <c r="J244" s="299"/>
      <c r="K244" s="299"/>
      <c r="L244" s="322">
        <v>0</v>
      </c>
      <c r="M244" s="299"/>
      <c r="N244" s="299"/>
      <c r="O244" s="299"/>
      <c r="P244" s="299"/>
      <c r="Q244" s="299"/>
      <c r="R244" s="299"/>
      <c r="S244" s="299"/>
      <c r="T244" s="299"/>
      <c r="U244" s="299"/>
      <c r="V244" s="299"/>
      <c r="W244" s="299"/>
      <c r="X244" s="299"/>
      <c r="Y244" s="299"/>
      <c r="Z244" s="299"/>
      <c r="AA244" s="299">
        <v>-0.23031756210717799</v>
      </c>
      <c r="AB244" s="299">
        <v>8.8465850376749184</v>
      </c>
      <c r="AC244" s="299">
        <v>-1.1515878105358899</v>
      </c>
      <c r="AD244" s="299">
        <v>11.955363293864369</v>
      </c>
      <c r="AE244" s="299" t="s">
        <v>445</v>
      </c>
      <c r="AF244" s="299">
        <v>-1.9193130175598165</v>
      </c>
      <c r="AG244" s="299">
        <v>12.070503229278794</v>
      </c>
      <c r="AH244" s="299">
        <v>2.917355786690921</v>
      </c>
      <c r="AI244" s="299">
        <v>-11.878603336921421</v>
      </c>
      <c r="AJ244" s="299"/>
      <c r="AK244" s="299"/>
      <c r="AL244" s="299">
        <v>0</v>
      </c>
      <c r="AM244" s="299">
        <v>1</v>
      </c>
      <c r="AN244" s="299">
        <v>1</v>
      </c>
      <c r="AO244" s="299">
        <v>0</v>
      </c>
      <c r="AP244" s="299">
        <v>0</v>
      </c>
      <c r="AQ244" s="299">
        <v>1</v>
      </c>
      <c r="AR244" s="299">
        <v>0</v>
      </c>
      <c r="AS244" s="299">
        <v>0</v>
      </c>
      <c r="AT244" s="299">
        <v>0</v>
      </c>
      <c r="AU244" s="299">
        <v>1</v>
      </c>
      <c r="AV244" s="325">
        <v>0</v>
      </c>
      <c r="AW244" s="325">
        <v>0</v>
      </c>
      <c r="AX244" s="299"/>
      <c r="AY244" s="325">
        <v>0</v>
      </c>
      <c r="AZ244" s="325">
        <v>0</v>
      </c>
      <c r="BA244" s="325">
        <v>1</v>
      </c>
      <c r="BB244" s="325">
        <v>0</v>
      </c>
      <c r="BC244" s="325">
        <v>0</v>
      </c>
      <c r="BD244" s="325">
        <v>0</v>
      </c>
      <c r="BE244" s="325">
        <v>1</v>
      </c>
      <c r="BF244" s="325">
        <v>0</v>
      </c>
      <c r="BG244" s="325">
        <v>1</v>
      </c>
      <c r="BH244" s="325">
        <v>0</v>
      </c>
      <c r="BI244" s="325">
        <v>0</v>
      </c>
      <c r="BJ244" s="325">
        <v>0</v>
      </c>
      <c r="BK244" s="325">
        <v>0</v>
      </c>
      <c r="BL244" s="325">
        <v>0</v>
      </c>
      <c r="BM244" s="325">
        <v>0</v>
      </c>
      <c r="BN244" s="325">
        <v>0</v>
      </c>
      <c r="BO244" s="325">
        <v>1</v>
      </c>
      <c r="BP244" s="325">
        <v>0</v>
      </c>
      <c r="BQ244" s="325">
        <v>0</v>
      </c>
      <c r="BR244" s="325">
        <v>0</v>
      </c>
      <c r="BS244" s="303">
        <v>1</v>
      </c>
      <c r="BT244" s="322">
        <v>0</v>
      </c>
      <c r="BU244" s="322">
        <v>0</v>
      </c>
      <c r="BV244" s="322">
        <v>0</v>
      </c>
      <c r="BW244" s="322">
        <v>0</v>
      </c>
      <c r="BX244" s="322">
        <v>0</v>
      </c>
      <c r="BY244" s="301">
        <v>1</v>
      </c>
      <c r="BZ244" s="322">
        <v>1</v>
      </c>
      <c r="CA244" s="322">
        <v>0</v>
      </c>
      <c r="CB244" s="322">
        <v>0</v>
      </c>
      <c r="CC244" s="322">
        <v>0</v>
      </c>
      <c r="CD244" s="322">
        <v>0</v>
      </c>
      <c r="CE244" s="322">
        <v>0</v>
      </c>
      <c r="CF244" s="301">
        <v>0</v>
      </c>
      <c r="CG244" s="322">
        <v>0</v>
      </c>
      <c r="CH244" s="299"/>
      <c r="CI244" s="299"/>
      <c r="CJ244" s="299"/>
    </row>
    <row r="245" spans="2:88" x14ac:dyDescent="0.15">
      <c r="B245" s="339">
        <v>1.1278356481481482</v>
      </c>
      <c r="C245" s="355">
        <v>1.02</v>
      </c>
      <c r="D245" s="371">
        <v>1.0666666600000001</v>
      </c>
      <c r="E245" s="299"/>
      <c r="F245" s="299"/>
      <c r="G245" s="299"/>
      <c r="H245" s="299"/>
      <c r="I245" s="301">
        <v>4</v>
      </c>
      <c r="J245" s="299"/>
      <c r="K245" s="299"/>
      <c r="L245" s="322">
        <v>0</v>
      </c>
      <c r="M245" s="299"/>
      <c r="N245" s="299"/>
      <c r="O245" s="299"/>
      <c r="P245" s="299"/>
      <c r="Q245" s="299"/>
      <c r="R245" s="299"/>
      <c r="S245" s="299"/>
      <c r="T245" s="299"/>
      <c r="U245" s="299"/>
      <c r="V245" s="299"/>
      <c r="W245" s="299"/>
      <c r="X245" s="299"/>
      <c r="Y245" s="299"/>
      <c r="Z245" s="299"/>
      <c r="AA245" s="299">
        <v>-1.4586778933454605</v>
      </c>
      <c r="AB245" s="299">
        <v>-8.539545209903121</v>
      </c>
      <c r="AC245" s="299">
        <v>-1.6122229347502459</v>
      </c>
      <c r="AD245" s="299">
        <v>-13.030002691065661</v>
      </c>
      <c r="AE245" s="299" t="s">
        <v>445</v>
      </c>
      <c r="AF245" s="299">
        <v>-0.92127024842871197</v>
      </c>
      <c r="AG245" s="299">
        <v>-12.991622712594186</v>
      </c>
      <c r="AH245" s="299">
        <v>-1.3435191122918715</v>
      </c>
      <c r="AI245" s="299">
        <v>12.147263186221743</v>
      </c>
      <c r="AJ245" s="299"/>
      <c r="AK245" s="299"/>
      <c r="AL245" s="299">
        <v>0</v>
      </c>
      <c r="AM245" s="299">
        <v>1</v>
      </c>
      <c r="AN245" s="299">
        <v>1</v>
      </c>
      <c r="AO245" s="299">
        <v>0</v>
      </c>
      <c r="AP245" s="299">
        <v>0</v>
      </c>
      <c r="AQ245" s="299">
        <v>1</v>
      </c>
      <c r="AR245" s="299">
        <v>0</v>
      </c>
      <c r="AS245" s="299">
        <v>0</v>
      </c>
      <c r="AT245" s="299">
        <v>1</v>
      </c>
      <c r="AU245" s="299">
        <v>0</v>
      </c>
      <c r="AV245" s="325">
        <v>0</v>
      </c>
      <c r="AW245" s="325">
        <v>0</v>
      </c>
      <c r="AX245" s="325">
        <v>1</v>
      </c>
      <c r="AY245" s="325">
        <v>0</v>
      </c>
      <c r="AZ245" s="325">
        <v>0</v>
      </c>
      <c r="BA245" s="325">
        <v>1</v>
      </c>
      <c r="BB245" s="325">
        <v>0</v>
      </c>
      <c r="BC245" s="325">
        <v>0</v>
      </c>
      <c r="BD245" s="325">
        <v>0</v>
      </c>
      <c r="BE245" s="325">
        <v>1</v>
      </c>
      <c r="BF245" s="325">
        <v>0</v>
      </c>
      <c r="BG245" s="325">
        <v>1</v>
      </c>
      <c r="BH245" s="325">
        <v>0</v>
      </c>
      <c r="BI245" s="325">
        <v>0</v>
      </c>
      <c r="BJ245" s="325">
        <v>0</v>
      </c>
      <c r="BK245" s="325">
        <v>0</v>
      </c>
      <c r="BL245" s="325">
        <v>0</v>
      </c>
      <c r="BM245" s="325">
        <v>0</v>
      </c>
      <c r="BN245" s="325">
        <v>0</v>
      </c>
      <c r="BO245" s="325">
        <v>1</v>
      </c>
      <c r="BP245" s="325">
        <v>0</v>
      </c>
      <c r="BQ245" s="325">
        <v>0</v>
      </c>
      <c r="BR245" s="325">
        <v>0</v>
      </c>
      <c r="BS245" s="303">
        <v>1</v>
      </c>
      <c r="BT245" s="322">
        <v>0</v>
      </c>
      <c r="BU245" s="322">
        <v>0</v>
      </c>
      <c r="BV245" s="322">
        <v>0</v>
      </c>
      <c r="BW245" s="322">
        <v>0</v>
      </c>
      <c r="BX245" s="322">
        <v>1</v>
      </c>
      <c r="BY245" s="301">
        <v>0</v>
      </c>
      <c r="BZ245" s="322">
        <v>1</v>
      </c>
      <c r="CA245" s="322">
        <v>0</v>
      </c>
      <c r="CB245" s="322">
        <v>0</v>
      </c>
      <c r="CC245" s="322">
        <v>0</v>
      </c>
      <c r="CD245" s="322">
        <v>0</v>
      </c>
      <c r="CE245" s="322">
        <v>0</v>
      </c>
      <c r="CF245" s="301">
        <v>0</v>
      </c>
      <c r="CG245" s="322">
        <v>0</v>
      </c>
      <c r="CH245" s="299"/>
      <c r="CI245" s="299"/>
      <c r="CJ245" s="299"/>
    </row>
    <row r="246" spans="2:88" x14ac:dyDescent="0.15">
      <c r="B246" s="321">
        <v>0.71190972222222226</v>
      </c>
      <c r="C246" s="355">
        <v>1.04</v>
      </c>
      <c r="D246" s="371">
        <v>1.1333333200000002</v>
      </c>
      <c r="E246" s="299"/>
      <c r="F246" s="299"/>
      <c r="G246" s="299"/>
      <c r="H246" s="299"/>
      <c r="I246" s="301">
        <v>5</v>
      </c>
      <c r="J246" s="299"/>
      <c r="K246" s="299"/>
      <c r="L246" s="322">
        <v>0</v>
      </c>
      <c r="M246" s="299"/>
      <c r="N246" s="299"/>
      <c r="O246" s="299"/>
      <c r="P246" s="299"/>
      <c r="Q246" s="299"/>
      <c r="R246" s="299"/>
      <c r="S246" s="299"/>
      <c r="T246" s="299"/>
      <c r="U246" s="299"/>
      <c r="V246" s="299"/>
      <c r="W246" s="299"/>
      <c r="X246" s="299"/>
      <c r="Y246" s="299"/>
      <c r="Z246" s="299"/>
      <c r="AA246" s="299">
        <v>1.4202916329942643</v>
      </c>
      <c r="AB246" s="299">
        <v>7.9638455328310007</v>
      </c>
      <c r="AC246" s="299">
        <v>2.0344717986134055</v>
      </c>
      <c r="AD246" s="299">
        <v>12.224023143164693</v>
      </c>
      <c r="AE246" s="299" t="s">
        <v>445</v>
      </c>
      <c r="AF246" s="299">
        <v>1.1899740708870863</v>
      </c>
      <c r="AG246" s="299">
        <v>12.262403121636167</v>
      </c>
      <c r="AH246" s="299">
        <v>-1.1132015501846937</v>
      </c>
      <c r="AI246" s="299">
        <v>-12.953242734122712</v>
      </c>
      <c r="AJ246" s="299"/>
      <c r="AK246" s="299"/>
      <c r="AL246" s="299">
        <v>0</v>
      </c>
      <c r="AM246" s="299">
        <v>1</v>
      </c>
      <c r="AN246" s="299">
        <v>0</v>
      </c>
      <c r="AO246" s="299">
        <v>1</v>
      </c>
      <c r="AP246" s="299">
        <v>0</v>
      </c>
      <c r="AQ246" s="299">
        <v>1</v>
      </c>
      <c r="AR246" s="299">
        <v>0</v>
      </c>
      <c r="AS246" s="299">
        <v>0</v>
      </c>
      <c r="AT246" s="299">
        <v>0</v>
      </c>
      <c r="AU246" s="299">
        <v>1</v>
      </c>
      <c r="AV246" s="325">
        <v>0</v>
      </c>
      <c r="AW246" s="325">
        <v>0</v>
      </c>
      <c r="AX246" s="325">
        <v>0</v>
      </c>
      <c r="AY246" s="325">
        <v>0</v>
      </c>
      <c r="AZ246" s="325">
        <v>0</v>
      </c>
      <c r="BA246" s="325">
        <v>1</v>
      </c>
      <c r="BB246" s="325">
        <v>0</v>
      </c>
      <c r="BC246" s="325">
        <v>0</v>
      </c>
      <c r="BD246" s="325">
        <v>0</v>
      </c>
      <c r="BE246" s="325">
        <v>1</v>
      </c>
      <c r="BF246" s="325">
        <v>0</v>
      </c>
      <c r="BG246" s="325">
        <v>1</v>
      </c>
      <c r="BH246" s="325">
        <v>0</v>
      </c>
      <c r="BI246" s="325">
        <v>0</v>
      </c>
      <c r="BJ246" s="325">
        <v>0</v>
      </c>
      <c r="BK246" s="325">
        <v>0</v>
      </c>
      <c r="BL246" s="325">
        <v>0</v>
      </c>
      <c r="BM246" s="325">
        <v>0</v>
      </c>
      <c r="BN246" s="325">
        <v>0</v>
      </c>
      <c r="BO246" s="325">
        <v>1</v>
      </c>
      <c r="BP246" s="325">
        <v>0</v>
      </c>
      <c r="BQ246" s="325">
        <v>0</v>
      </c>
      <c r="BR246" s="325">
        <v>0</v>
      </c>
      <c r="BS246" s="303">
        <v>0</v>
      </c>
      <c r="BT246" s="322">
        <v>1</v>
      </c>
      <c r="BU246" s="322">
        <v>0</v>
      </c>
      <c r="BV246" s="322">
        <v>0</v>
      </c>
      <c r="BW246" s="322">
        <v>0</v>
      </c>
      <c r="BX246" s="322">
        <v>1</v>
      </c>
      <c r="BY246" s="301">
        <v>0</v>
      </c>
      <c r="BZ246" s="322">
        <v>1</v>
      </c>
      <c r="CA246" s="322">
        <v>0</v>
      </c>
      <c r="CB246" s="322">
        <v>0</v>
      </c>
      <c r="CC246" s="322">
        <v>0</v>
      </c>
      <c r="CD246" s="322">
        <v>0</v>
      </c>
      <c r="CE246" s="322">
        <v>0</v>
      </c>
      <c r="CF246" s="301">
        <v>0</v>
      </c>
      <c r="CG246" s="322">
        <v>1</v>
      </c>
      <c r="CH246" s="299"/>
      <c r="CI246" s="299"/>
      <c r="CJ246" s="299"/>
    </row>
    <row r="247" spans="2:88" x14ac:dyDescent="0.15">
      <c r="B247" s="339">
        <v>1.1293055555555556</v>
      </c>
      <c r="C247" s="355">
        <v>1.03</v>
      </c>
      <c r="D247" s="371">
        <v>1.0999999900000001</v>
      </c>
      <c r="E247" s="299"/>
      <c r="F247" s="299"/>
      <c r="G247" s="299"/>
      <c r="H247" s="299"/>
      <c r="I247" s="301">
        <v>6</v>
      </c>
      <c r="J247" s="299"/>
      <c r="K247" s="299"/>
      <c r="L247" s="322">
        <v>0</v>
      </c>
      <c r="M247" s="299"/>
      <c r="N247" s="299"/>
      <c r="O247" s="299"/>
      <c r="P247" s="299"/>
      <c r="Q247" s="299"/>
      <c r="R247" s="299"/>
      <c r="S247" s="299"/>
      <c r="T247" s="299"/>
      <c r="U247" s="299"/>
      <c r="V247" s="299"/>
      <c r="W247" s="299"/>
      <c r="X247" s="299"/>
      <c r="Y247" s="299"/>
      <c r="Z247" s="299"/>
      <c r="AA247" s="299">
        <v>3.5699222126612589</v>
      </c>
      <c r="AB247" s="299">
        <v>-10.650444025834229</v>
      </c>
      <c r="AC247" s="299">
        <v>4.1457161179292035</v>
      </c>
      <c r="AD247" s="299">
        <v>-13.797602260495156</v>
      </c>
      <c r="AE247" s="299" t="s">
        <v>445</v>
      </c>
      <c r="AF247" s="299">
        <v>2.802197005637332</v>
      </c>
      <c r="AG247" s="299">
        <v>-13.720842303552207</v>
      </c>
      <c r="AH247" s="299">
        <v>0.19193130175598166</v>
      </c>
      <c r="AI247" s="299">
        <v>10.151504305705059</v>
      </c>
      <c r="AJ247" s="299"/>
      <c r="AK247" s="299"/>
      <c r="AL247" s="299">
        <v>0</v>
      </c>
      <c r="AM247" s="299">
        <v>1</v>
      </c>
      <c r="AN247" s="299">
        <v>0</v>
      </c>
      <c r="AO247" s="299">
        <v>0</v>
      </c>
      <c r="AP247" s="299">
        <v>1</v>
      </c>
      <c r="AQ247" s="299">
        <v>0</v>
      </c>
      <c r="AR247" s="299">
        <v>1</v>
      </c>
      <c r="AS247" s="299">
        <v>0</v>
      </c>
      <c r="AT247" s="299">
        <v>0</v>
      </c>
      <c r="AU247" s="299">
        <v>0</v>
      </c>
      <c r="AV247" s="325">
        <v>0</v>
      </c>
      <c r="AW247" s="325">
        <v>1</v>
      </c>
      <c r="AX247" s="325">
        <v>0</v>
      </c>
      <c r="AY247" s="325">
        <v>0</v>
      </c>
      <c r="AZ247" s="325">
        <v>1</v>
      </c>
      <c r="BA247" s="325">
        <v>0</v>
      </c>
      <c r="BB247" s="325">
        <v>0</v>
      </c>
      <c r="BC247" s="325">
        <v>0</v>
      </c>
      <c r="BD247" s="325">
        <v>0</v>
      </c>
      <c r="BE247" s="325">
        <v>0</v>
      </c>
      <c r="BF247" s="325">
        <v>1</v>
      </c>
      <c r="BG247" s="325">
        <v>1</v>
      </c>
      <c r="BH247" s="325">
        <v>0</v>
      </c>
      <c r="BI247" s="325">
        <v>0</v>
      </c>
      <c r="BJ247" s="325">
        <v>0</v>
      </c>
      <c r="BK247" s="325">
        <v>0</v>
      </c>
      <c r="BL247" s="325">
        <v>0</v>
      </c>
      <c r="BM247" s="325">
        <v>0</v>
      </c>
      <c r="BN247" s="325">
        <v>0</v>
      </c>
      <c r="BO247" s="325">
        <v>0</v>
      </c>
      <c r="BP247" s="325">
        <v>0</v>
      </c>
      <c r="BQ247" s="325">
        <v>1</v>
      </c>
      <c r="BR247" s="325">
        <v>0</v>
      </c>
      <c r="BS247" s="303">
        <v>0</v>
      </c>
      <c r="BT247" s="322">
        <v>0</v>
      </c>
      <c r="BU247" s="322">
        <v>1</v>
      </c>
      <c r="BV247" s="322">
        <v>0</v>
      </c>
      <c r="BW247" s="322">
        <v>0</v>
      </c>
      <c r="BX247" s="322">
        <v>0</v>
      </c>
      <c r="BY247" s="301">
        <v>1</v>
      </c>
      <c r="BZ247" s="322">
        <v>0</v>
      </c>
      <c r="CA247" s="322">
        <v>0</v>
      </c>
      <c r="CB247" s="322">
        <v>0</v>
      </c>
      <c r="CC247" s="322">
        <v>0</v>
      </c>
      <c r="CD247" s="322">
        <v>0</v>
      </c>
      <c r="CE247" s="322">
        <v>0</v>
      </c>
      <c r="CF247" s="301">
        <v>1</v>
      </c>
      <c r="CG247" s="322">
        <v>0</v>
      </c>
      <c r="CH247" s="299"/>
      <c r="CI247" s="299"/>
      <c r="CJ247" s="299"/>
    </row>
    <row r="248" spans="2:88" x14ac:dyDescent="0.15">
      <c r="B248" s="338" t="s">
        <v>593</v>
      </c>
      <c r="C248" s="299"/>
      <c r="D248" s="371"/>
      <c r="E248" s="299"/>
      <c r="F248" s="299"/>
      <c r="G248" s="299"/>
      <c r="H248" s="299"/>
      <c r="I248" s="299"/>
      <c r="J248" s="299"/>
      <c r="K248" s="299"/>
      <c r="L248" s="299"/>
      <c r="M248" s="299"/>
      <c r="N248" s="299"/>
      <c r="O248" s="299"/>
      <c r="P248" s="299"/>
      <c r="Q248" s="299"/>
      <c r="R248" s="299"/>
      <c r="S248" s="299"/>
      <c r="T248" s="299"/>
      <c r="U248" s="299"/>
      <c r="V248" s="299"/>
      <c r="W248" s="299"/>
      <c r="X248" s="299"/>
      <c r="Y248" s="299"/>
      <c r="Z248" s="299"/>
      <c r="AA248" s="299">
        <v>0.72933894667273025</v>
      </c>
      <c r="AB248" s="299">
        <v>-6.4286463939720129</v>
      </c>
      <c r="AC248" s="299"/>
      <c r="AD248" s="299"/>
      <c r="AE248" s="299"/>
      <c r="AF248" s="299"/>
      <c r="AG248" s="299"/>
      <c r="AH248" s="299"/>
      <c r="AI248" s="299"/>
      <c r="AJ248" s="299"/>
      <c r="AK248" s="299"/>
      <c r="AL248" s="299"/>
      <c r="AM248" s="299"/>
      <c r="AN248" s="299"/>
      <c r="AO248" s="299"/>
      <c r="AP248" s="299"/>
      <c r="AQ248" s="299"/>
      <c r="AR248" s="299"/>
      <c r="AS248" s="299"/>
      <c r="AT248" s="299"/>
      <c r="AU248" s="299"/>
      <c r="AV248" s="299"/>
      <c r="AW248" s="299"/>
      <c r="AX248" s="299"/>
      <c r="AY248" s="299"/>
      <c r="AZ248" s="299"/>
      <c r="BA248" s="299"/>
      <c r="BB248" s="299"/>
      <c r="BC248" s="299"/>
      <c r="BD248" s="299"/>
      <c r="BE248" s="299"/>
      <c r="BF248" s="299"/>
      <c r="BG248" s="299"/>
      <c r="BH248" s="299"/>
      <c r="BI248" s="299"/>
      <c r="BJ248" s="299"/>
      <c r="BK248" s="299"/>
      <c r="BL248" s="299"/>
      <c r="BM248" s="299"/>
      <c r="BN248" s="299"/>
      <c r="BO248" s="299"/>
      <c r="BP248" s="299"/>
      <c r="BQ248" s="299"/>
      <c r="BR248" s="299"/>
      <c r="BS248" s="299"/>
      <c r="BT248" s="299"/>
      <c r="BU248" s="299"/>
      <c r="BV248" s="299"/>
      <c r="BW248" s="299"/>
      <c r="BX248" s="299"/>
      <c r="BY248" s="299"/>
      <c r="BZ248" s="299"/>
      <c r="CA248" s="299"/>
      <c r="CB248" s="299"/>
      <c r="CC248" s="299"/>
      <c r="CD248" s="299"/>
      <c r="CE248" s="299"/>
      <c r="CF248" s="299"/>
      <c r="CG248" s="299"/>
      <c r="CH248" s="299"/>
      <c r="CI248" s="299"/>
      <c r="CJ248" s="299"/>
    </row>
    <row r="249" spans="2:88" x14ac:dyDescent="0.15">
      <c r="B249" s="339">
        <v>1.1466898148148148</v>
      </c>
      <c r="C249" s="299"/>
      <c r="D249" s="371"/>
      <c r="E249" s="299"/>
      <c r="F249" s="299"/>
      <c r="G249" s="299" t="s">
        <v>350</v>
      </c>
      <c r="H249" s="299">
        <v>48</v>
      </c>
      <c r="I249" s="301">
        <v>1</v>
      </c>
      <c r="J249" s="299">
        <v>0</v>
      </c>
      <c r="K249" s="301">
        <v>1</v>
      </c>
      <c r="L249" s="322">
        <v>0</v>
      </c>
      <c r="M249" s="322">
        <v>1</v>
      </c>
      <c r="N249" s="322">
        <v>0</v>
      </c>
      <c r="O249" s="299"/>
      <c r="P249" s="299">
        <v>1</v>
      </c>
      <c r="Q249" s="299">
        <v>0</v>
      </c>
      <c r="R249" s="299">
        <v>0</v>
      </c>
      <c r="S249" s="299">
        <v>1</v>
      </c>
      <c r="T249" s="299">
        <v>0</v>
      </c>
      <c r="U249" s="299">
        <v>0</v>
      </c>
      <c r="V249" s="299">
        <v>0</v>
      </c>
      <c r="W249" s="299">
        <v>0</v>
      </c>
      <c r="X249" s="299">
        <v>0</v>
      </c>
      <c r="Y249" s="299">
        <v>0</v>
      </c>
      <c r="Z249" s="301">
        <v>1</v>
      </c>
      <c r="AA249" s="299"/>
      <c r="AB249" s="299"/>
      <c r="AC249" s="299">
        <v>0.84449772772631926</v>
      </c>
      <c r="AD249" s="299">
        <v>11.878603336921421</v>
      </c>
      <c r="AE249" s="299" t="s">
        <v>442</v>
      </c>
      <c r="AF249" s="299">
        <v>0.84449772772631926</v>
      </c>
      <c r="AG249" s="299">
        <v>11.878603336921421</v>
      </c>
      <c r="AH249" s="299">
        <v>-4.1457161179292035</v>
      </c>
      <c r="AI249" s="299">
        <v>-13.682462325080731</v>
      </c>
      <c r="AJ249" s="299"/>
      <c r="AK249" s="299"/>
      <c r="AL249" s="299">
        <v>0</v>
      </c>
      <c r="AM249" s="299">
        <v>0</v>
      </c>
      <c r="AN249" s="299"/>
      <c r="AO249" s="299"/>
      <c r="AP249" s="299"/>
      <c r="AQ249" s="299"/>
      <c r="AR249" s="299"/>
      <c r="AS249" s="299"/>
      <c r="AT249" s="299"/>
      <c r="AU249" s="299"/>
      <c r="AV249" s="299"/>
      <c r="AW249" s="299"/>
      <c r="AX249" s="299"/>
      <c r="AY249" s="299"/>
      <c r="AZ249" s="299"/>
      <c r="BA249" s="299"/>
      <c r="BB249" s="299"/>
      <c r="BC249" s="299"/>
      <c r="BD249" s="299"/>
      <c r="BE249" s="299"/>
      <c r="BF249" s="299"/>
      <c r="BG249" s="299"/>
      <c r="BH249" s="299"/>
      <c r="BI249" s="299"/>
      <c r="BJ249" s="299"/>
      <c r="BK249" s="299"/>
      <c r="BL249" s="299"/>
      <c r="BM249" s="299"/>
      <c r="BN249" s="299"/>
      <c r="BO249" s="299"/>
      <c r="BP249" s="299"/>
      <c r="BQ249" s="299"/>
      <c r="BR249" s="299"/>
      <c r="BS249" s="299"/>
      <c r="BT249" s="299"/>
      <c r="BU249" s="299"/>
      <c r="BV249" s="299"/>
      <c r="BW249" s="299"/>
      <c r="BX249" s="299"/>
      <c r="BY249" s="299"/>
      <c r="BZ249" s="299"/>
      <c r="CA249" s="299"/>
      <c r="CB249" s="299"/>
      <c r="CC249" s="299"/>
      <c r="CD249" s="299"/>
      <c r="CE249" s="299"/>
      <c r="CF249" s="299"/>
      <c r="CG249" s="299">
        <v>1</v>
      </c>
      <c r="CH249" s="299"/>
      <c r="CI249" s="299"/>
      <c r="CJ249" s="299"/>
    </row>
    <row r="250" spans="2:88" x14ac:dyDescent="0.15">
      <c r="B250" s="339">
        <v>1.1472800925925926</v>
      </c>
      <c r="C250" s="360">
        <v>0.21</v>
      </c>
      <c r="D250" s="371">
        <v>1.6999999299999999</v>
      </c>
      <c r="E250" s="299"/>
      <c r="F250" s="299"/>
      <c r="G250" s="299"/>
      <c r="H250" s="299"/>
      <c r="I250" s="301">
        <v>2</v>
      </c>
      <c r="J250" s="299"/>
      <c r="K250" s="299"/>
      <c r="L250" s="322">
        <v>0</v>
      </c>
      <c r="M250" s="299"/>
      <c r="N250" s="299"/>
      <c r="O250" s="299"/>
      <c r="P250" s="299"/>
      <c r="Q250" s="299"/>
      <c r="R250" s="299"/>
      <c r="S250" s="299"/>
      <c r="T250" s="299"/>
      <c r="U250" s="299"/>
      <c r="V250" s="299"/>
      <c r="W250" s="299"/>
      <c r="X250" s="299"/>
      <c r="Y250" s="299"/>
      <c r="Z250" s="299"/>
      <c r="AA250" s="299">
        <v>-3.2244458695004918</v>
      </c>
      <c r="AB250" s="299">
        <v>-5.43076695371367</v>
      </c>
      <c r="AC250" s="299">
        <v>-5.5660077509234682</v>
      </c>
      <c r="AD250" s="299">
        <v>-13.183522604951561</v>
      </c>
      <c r="AE250" s="299" t="s">
        <v>443</v>
      </c>
      <c r="AF250" s="299">
        <v>-4.7215100231971485</v>
      </c>
      <c r="AG250" s="299">
        <v>-13.030002691065661</v>
      </c>
      <c r="AH250" s="299">
        <v>0.53740764491674864</v>
      </c>
      <c r="AI250" s="299">
        <v>11.494803552206672</v>
      </c>
      <c r="AJ250" s="299"/>
      <c r="AK250" s="299"/>
      <c r="AL250" s="299">
        <v>1</v>
      </c>
      <c r="AM250" s="299">
        <v>0</v>
      </c>
      <c r="AN250" s="299">
        <v>0</v>
      </c>
      <c r="AO250" s="299">
        <v>1</v>
      </c>
      <c r="AP250" s="299">
        <v>0</v>
      </c>
      <c r="AQ250" s="299">
        <v>1</v>
      </c>
      <c r="AR250" s="299">
        <v>0</v>
      </c>
      <c r="AS250" s="299">
        <v>0</v>
      </c>
      <c r="AT250" s="299">
        <v>1</v>
      </c>
      <c r="AU250" s="299">
        <v>0</v>
      </c>
      <c r="AV250" s="325">
        <v>0</v>
      </c>
      <c r="AW250" s="325">
        <v>0</v>
      </c>
      <c r="AX250" s="325">
        <v>0</v>
      </c>
      <c r="AY250" s="325">
        <v>0</v>
      </c>
      <c r="AZ250" s="325">
        <v>0</v>
      </c>
      <c r="BA250" s="325">
        <v>0</v>
      </c>
      <c r="BB250" s="325">
        <v>1</v>
      </c>
      <c r="BC250" s="325">
        <v>0</v>
      </c>
      <c r="BD250" s="325">
        <v>0</v>
      </c>
      <c r="BE250" s="325">
        <v>1</v>
      </c>
      <c r="BF250" s="325">
        <v>0</v>
      </c>
      <c r="BG250" s="325">
        <v>1</v>
      </c>
      <c r="BH250" s="325">
        <v>0</v>
      </c>
      <c r="BI250" s="325">
        <v>0</v>
      </c>
      <c r="BJ250" s="325">
        <v>0</v>
      </c>
      <c r="BK250" s="325">
        <v>0</v>
      </c>
      <c r="BL250" s="325">
        <v>0</v>
      </c>
      <c r="BM250" s="325">
        <v>0</v>
      </c>
      <c r="BN250" s="325">
        <v>0</v>
      </c>
      <c r="BO250" s="325">
        <v>1</v>
      </c>
      <c r="BP250" s="325">
        <v>0</v>
      </c>
      <c r="BQ250" s="325">
        <v>0</v>
      </c>
      <c r="BR250" s="325">
        <v>0</v>
      </c>
      <c r="BS250" s="303">
        <v>1</v>
      </c>
      <c r="BT250" s="322">
        <v>0</v>
      </c>
      <c r="BU250" s="322">
        <v>0</v>
      </c>
      <c r="BV250" s="322">
        <v>0</v>
      </c>
      <c r="BW250" s="322">
        <v>0</v>
      </c>
      <c r="BX250" s="322">
        <v>1</v>
      </c>
      <c r="BY250" s="301">
        <v>0</v>
      </c>
      <c r="BZ250" s="322">
        <v>0</v>
      </c>
      <c r="CA250" s="322">
        <v>0</v>
      </c>
      <c r="CB250" s="322">
        <v>1</v>
      </c>
      <c r="CC250" s="322">
        <v>0</v>
      </c>
      <c r="CD250" s="322">
        <v>0</v>
      </c>
      <c r="CE250" s="322">
        <v>0</v>
      </c>
      <c r="CF250" s="301">
        <v>0</v>
      </c>
      <c r="CG250" s="322">
        <v>0</v>
      </c>
      <c r="CH250" s="299"/>
      <c r="CI250" s="299"/>
      <c r="CJ250" s="299"/>
    </row>
    <row r="251" spans="2:88" x14ac:dyDescent="0.15">
      <c r="B251" s="338" t="s">
        <v>593</v>
      </c>
      <c r="C251" s="299"/>
      <c r="D251" s="371"/>
      <c r="E251" s="299"/>
      <c r="F251" s="299"/>
      <c r="G251" s="299"/>
      <c r="H251" s="299"/>
      <c r="I251" s="299"/>
      <c r="J251" s="299"/>
      <c r="K251" s="299"/>
      <c r="L251" s="299"/>
      <c r="M251" s="299"/>
      <c r="N251" s="299"/>
      <c r="O251" s="299"/>
      <c r="P251" s="299"/>
      <c r="Q251" s="299"/>
      <c r="R251" s="299"/>
      <c r="S251" s="299"/>
      <c r="T251" s="299"/>
      <c r="U251" s="299"/>
      <c r="V251" s="299"/>
      <c r="W251" s="299"/>
      <c r="X251" s="299"/>
      <c r="Y251" s="299"/>
      <c r="Z251" s="299"/>
      <c r="AA251" s="299">
        <v>-1.0172358993067028</v>
      </c>
      <c r="AB251" s="299">
        <v>1.9189989235737351E-2</v>
      </c>
      <c r="AC251" s="299"/>
      <c r="AD251" s="299"/>
      <c r="AE251" s="299"/>
      <c r="AF251" s="299"/>
      <c r="AG251" s="299"/>
      <c r="AH251" s="299"/>
      <c r="AI251" s="299"/>
      <c r="AJ251" s="299"/>
      <c r="AK251" s="299"/>
      <c r="AL251" s="299"/>
      <c r="AM251" s="299"/>
      <c r="AN251" s="299"/>
      <c r="AO251" s="299"/>
      <c r="AP251" s="299"/>
      <c r="AQ251" s="299"/>
      <c r="AR251" s="299"/>
      <c r="AS251" s="299"/>
      <c r="AT251" s="299"/>
      <c r="AU251" s="299"/>
      <c r="AV251" s="299"/>
      <c r="AW251" s="299"/>
      <c r="AX251" s="299"/>
      <c r="AY251" s="299"/>
      <c r="AZ251" s="299"/>
      <c r="BA251" s="299"/>
      <c r="BB251" s="299"/>
      <c r="BC251" s="299"/>
      <c r="BD251" s="299"/>
      <c r="BE251" s="299"/>
      <c r="BF251" s="299"/>
      <c r="BG251" s="299"/>
      <c r="BH251" s="299"/>
      <c r="BI251" s="299"/>
      <c r="BJ251" s="299"/>
      <c r="BK251" s="299"/>
      <c r="BL251" s="299"/>
      <c r="BM251" s="299"/>
      <c r="BN251" s="299"/>
      <c r="BO251" s="299"/>
      <c r="BP251" s="299"/>
      <c r="BQ251" s="299"/>
      <c r="BR251" s="299"/>
      <c r="BS251" s="299"/>
      <c r="BT251" s="299"/>
      <c r="BU251" s="299"/>
      <c r="BV251" s="299"/>
      <c r="BW251" s="299"/>
      <c r="BX251" s="299"/>
      <c r="BY251" s="299"/>
      <c r="BZ251" s="299"/>
      <c r="CA251" s="299"/>
      <c r="CB251" s="299"/>
      <c r="CC251" s="299"/>
      <c r="CD251" s="299"/>
      <c r="CE251" s="299"/>
      <c r="CF251" s="299"/>
      <c r="CG251" s="299"/>
      <c r="CH251" s="299"/>
      <c r="CI251" s="299"/>
      <c r="CJ251" s="299"/>
    </row>
    <row r="252" spans="2:88" x14ac:dyDescent="0.15">
      <c r="B252" s="339">
        <v>1.2320717592592592</v>
      </c>
      <c r="C252" s="299"/>
      <c r="D252" s="371"/>
      <c r="E252" s="299"/>
      <c r="F252" s="300" t="s">
        <v>370</v>
      </c>
      <c r="G252" s="299" t="s">
        <v>335</v>
      </c>
      <c r="H252" s="299">
        <v>49</v>
      </c>
      <c r="I252" s="301">
        <v>1</v>
      </c>
      <c r="J252" s="299">
        <v>1</v>
      </c>
      <c r="K252" s="301">
        <v>0</v>
      </c>
      <c r="L252" s="322">
        <v>1</v>
      </c>
      <c r="M252" s="322">
        <v>1</v>
      </c>
      <c r="N252" s="322">
        <v>0</v>
      </c>
      <c r="O252" s="299"/>
      <c r="P252" s="299">
        <v>1</v>
      </c>
      <c r="Q252" s="299">
        <v>0</v>
      </c>
      <c r="R252" s="299">
        <v>0</v>
      </c>
      <c r="S252" s="299">
        <v>0</v>
      </c>
      <c r="T252" s="299">
        <v>0</v>
      </c>
      <c r="U252" s="299">
        <v>1</v>
      </c>
      <c r="V252" s="299">
        <v>0</v>
      </c>
      <c r="W252" s="299">
        <v>0</v>
      </c>
      <c r="X252" s="299"/>
      <c r="Y252" s="299"/>
      <c r="Z252" s="299"/>
      <c r="AA252" s="331">
        <v>-0.24951069228277614</v>
      </c>
      <c r="AB252" s="331">
        <v>1.9189989235737351E-2</v>
      </c>
      <c r="AC252" s="299">
        <v>1.285939721765077</v>
      </c>
      <c r="AD252" s="299">
        <v>11.993743272335845</v>
      </c>
      <c r="AE252" s="299" t="s">
        <v>442</v>
      </c>
      <c r="AF252" s="299">
        <v>1.285939721765077</v>
      </c>
      <c r="AG252" s="299">
        <v>11.993743272335845</v>
      </c>
      <c r="AH252" s="299">
        <v>-3.8578191652952314</v>
      </c>
      <c r="AI252" s="299">
        <v>-13.682462325080731</v>
      </c>
      <c r="AJ252" s="299"/>
      <c r="AK252" s="299"/>
      <c r="AL252" s="299">
        <v>0</v>
      </c>
      <c r="AM252" s="299">
        <v>0</v>
      </c>
      <c r="AN252" s="299"/>
      <c r="AO252" s="299"/>
      <c r="AP252" s="299"/>
      <c r="AQ252" s="299"/>
      <c r="AR252" s="299"/>
      <c r="AS252" s="299"/>
      <c r="AT252" s="299"/>
      <c r="AU252" s="299"/>
      <c r="AV252" s="299"/>
      <c r="AW252" s="299"/>
      <c r="AX252" s="299"/>
      <c r="AY252" s="299"/>
      <c r="AZ252" s="299"/>
      <c r="BA252" s="299"/>
      <c r="BB252" s="299"/>
      <c r="BC252" s="299"/>
      <c r="BD252" s="299"/>
      <c r="BE252" s="299"/>
      <c r="BF252" s="299"/>
      <c r="BG252" s="299"/>
      <c r="BH252" s="299"/>
      <c r="BI252" s="299"/>
      <c r="BJ252" s="299"/>
      <c r="BK252" s="299"/>
      <c r="BL252" s="299"/>
      <c r="BM252" s="299"/>
      <c r="BN252" s="299"/>
      <c r="BO252" s="299"/>
      <c r="BP252" s="299"/>
      <c r="BQ252" s="299"/>
      <c r="BR252" s="299"/>
      <c r="BS252" s="299"/>
      <c r="BT252" s="299"/>
      <c r="BU252" s="299"/>
      <c r="BV252" s="299"/>
      <c r="BW252" s="299"/>
      <c r="BX252" s="299"/>
      <c r="BY252" s="299"/>
      <c r="BZ252" s="299"/>
      <c r="CA252" s="299"/>
      <c r="CB252" s="299"/>
      <c r="CC252" s="299"/>
      <c r="CD252" s="299"/>
      <c r="CE252" s="299"/>
      <c r="CF252" s="299"/>
      <c r="CG252" s="299"/>
      <c r="CH252" s="299"/>
      <c r="CI252" s="299"/>
      <c r="CJ252" s="299"/>
    </row>
    <row r="253" spans="2:88" x14ac:dyDescent="0.15">
      <c r="B253" s="339">
        <v>1.2375694444444445</v>
      </c>
      <c r="C253" s="299"/>
      <c r="D253" s="371"/>
      <c r="E253" s="299"/>
      <c r="F253" s="299"/>
      <c r="G253" s="299"/>
      <c r="H253" s="299"/>
      <c r="I253" s="301">
        <v>1</v>
      </c>
      <c r="J253" s="299">
        <v>1</v>
      </c>
      <c r="K253" s="301">
        <v>0</v>
      </c>
      <c r="L253" s="322">
        <v>1</v>
      </c>
      <c r="M253" s="322">
        <v>0</v>
      </c>
      <c r="N253" s="322">
        <v>1</v>
      </c>
      <c r="O253" s="299"/>
      <c r="P253" s="299">
        <v>0</v>
      </c>
      <c r="Q253" s="299">
        <v>0</v>
      </c>
      <c r="R253" s="299">
        <v>1</v>
      </c>
      <c r="S253" s="299">
        <v>1</v>
      </c>
      <c r="T253" s="299">
        <v>0</v>
      </c>
      <c r="U253" s="299">
        <v>0</v>
      </c>
      <c r="V253" s="299">
        <v>0</v>
      </c>
      <c r="W253" s="299">
        <v>0</v>
      </c>
      <c r="X253" s="299">
        <v>1</v>
      </c>
      <c r="Y253" s="299">
        <v>0</v>
      </c>
      <c r="Z253" s="301">
        <v>0</v>
      </c>
      <c r="AA253" s="299"/>
      <c r="AB253" s="299"/>
      <c r="AC253" s="299">
        <v>0.82530459755072116</v>
      </c>
      <c r="AD253" s="299">
        <v>11.916983315392894</v>
      </c>
      <c r="AE253" s="299" t="s">
        <v>442</v>
      </c>
      <c r="AF253" s="299">
        <v>0.82530459755072116</v>
      </c>
      <c r="AG253" s="299">
        <v>11.916983315392894</v>
      </c>
      <c r="AH253" s="299">
        <v>-3.8578191652952314</v>
      </c>
      <c r="AI253" s="299">
        <v>-13.452182454251883</v>
      </c>
      <c r="AJ253" s="299"/>
      <c r="AK253" s="299"/>
      <c r="AL253" s="299">
        <v>0</v>
      </c>
      <c r="AM253" s="299">
        <v>0</v>
      </c>
      <c r="AN253" s="299"/>
      <c r="AO253" s="299"/>
      <c r="AP253" s="299"/>
      <c r="AQ253" s="299"/>
      <c r="AR253" s="299"/>
      <c r="AS253" s="299"/>
      <c r="AT253" s="299"/>
      <c r="AU253" s="299"/>
      <c r="AV253" s="299"/>
      <c r="AW253" s="299"/>
      <c r="AX253" s="299"/>
      <c r="AY253" s="299"/>
      <c r="AZ253" s="299"/>
      <c r="BA253" s="299"/>
      <c r="BB253" s="299"/>
      <c r="BC253" s="299"/>
      <c r="BD253" s="299"/>
      <c r="BE253" s="299"/>
      <c r="BF253" s="299"/>
      <c r="BG253" s="299"/>
      <c r="BH253" s="299"/>
      <c r="BI253" s="299"/>
      <c r="BJ253" s="299"/>
      <c r="BK253" s="299"/>
      <c r="BL253" s="299"/>
      <c r="BM253" s="299"/>
      <c r="BN253" s="299"/>
      <c r="BO253" s="299"/>
      <c r="BP253" s="299"/>
      <c r="BQ253" s="299"/>
      <c r="BR253" s="299"/>
      <c r="BS253" s="299"/>
      <c r="BT253" s="299"/>
      <c r="BU253" s="299"/>
      <c r="BV253" s="299"/>
      <c r="BW253" s="299"/>
      <c r="BX253" s="299"/>
      <c r="BY253" s="299"/>
      <c r="BZ253" s="299"/>
      <c r="CA253" s="299"/>
      <c r="CB253" s="299"/>
      <c r="CC253" s="299"/>
      <c r="CD253" s="299"/>
      <c r="CE253" s="299"/>
      <c r="CF253" s="299"/>
      <c r="CG253" s="299"/>
      <c r="CH253" s="299"/>
      <c r="CI253" s="299"/>
      <c r="CJ253" s="299"/>
    </row>
    <row r="254" spans="2:88" x14ac:dyDescent="0.15">
      <c r="B254" s="339">
        <v>1.2382986111111112</v>
      </c>
      <c r="C254" s="355">
        <v>1.03</v>
      </c>
      <c r="D254" s="371">
        <v>1.0999999900000001</v>
      </c>
      <c r="E254" s="299"/>
      <c r="F254" s="299"/>
      <c r="G254" s="299"/>
      <c r="H254" s="299"/>
      <c r="I254" s="301">
        <v>2</v>
      </c>
      <c r="J254" s="299"/>
      <c r="K254" s="299"/>
      <c r="L254" s="322">
        <v>0</v>
      </c>
      <c r="M254" s="299"/>
      <c r="N254" s="299"/>
      <c r="O254" s="299"/>
      <c r="P254" s="299"/>
      <c r="Q254" s="299"/>
      <c r="R254" s="299"/>
      <c r="S254" s="299"/>
      <c r="T254" s="299"/>
      <c r="U254" s="299"/>
      <c r="V254" s="299"/>
      <c r="W254" s="299"/>
      <c r="X254" s="299"/>
      <c r="Y254" s="299"/>
      <c r="Z254" s="299"/>
      <c r="AA254" s="299">
        <v>-0.94046337860431006</v>
      </c>
      <c r="AB254" s="299">
        <v>-5.6610468245425185</v>
      </c>
      <c r="AC254" s="299">
        <v>-2.3991412719497709</v>
      </c>
      <c r="AD254" s="299">
        <v>-14.373301937567275</v>
      </c>
      <c r="AE254" s="299" t="s">
        <v>445</v>
      </c>
      <c r="AF254" s="299">
        <v>-2.8597763961641265</v>
      </c>
      <c r="AG254" s="299">
        <v>-14.718721743810548</v>
      </c>
      <c r="AH254" s="299">
        <v>1.9193130175598164E-2</v>
      </c>
      <c r="AI254" s="299">
        <v>11.725083423035521</v>
      </c>
      <c r="AJ254" s="299"/>
      <c r="AK254" s="299"/>
      <c r="AL254" s="299">
        <v>1</v>
      </c>
      <c r="AM254" s="299">
        <v>0</v>
      </c>
      <c r="AN254" s="299">
        <v>1</v>
      </c>
      <c r="AO254" s="299">
        <v>0</v>
      </c>
      <c r="AP254" s="299">
        <v>0</v>
      </c>
      <c r="AQ254" s="299">
        <v>0</v>
      </c>
      <c r="AR254" s="299">
        <v>1</v>
      </c>
      <c r="AS254" s="299">
        <v>0</v>
      </c>
      <c r="AT254" s="299">
        <v>0</v>
      </c>
      <c r="AU254" s="299">
        <v>0</v>
      </c>
      <c r="AV254" s="325">
        <v>1</v>
      </c>
      <c r="AW254" s="325">
        <v>0</v>
      </c>
      <c r="AX254" s="325">
        <v>0</v>
      </c>
      <c r="AY254" s="325">
        <v>0</v>
      </c>
      <c r="AZ254" s="325">
        <v>0</v>
      </c>
      <c r="BA254" s="325">
        <v>1</v>
      </c>
      <c r="BB254" s="325">
        <v>0</v>
      </c>
      <c r="BC254" s="325">
        <v>0</v>
      </c>
      <c r="BD254" s="325">
        <v>1</v>
      </c>
      <c r="BE254" s="325">
        <v>0</v>
      </c>
      <c r="BF254" s="325">
        <v>0</v>
      </c>
      <c r="BG254" s="325">
        <v>1</v>
      </c>
      <c r="BH254" s="325">
        <v>0</v>
      </c>
      <c r="BI254" s="325">
        <v>0</v>
      </c>
      <c r="BJ254" s="325">
        <v>0</v>
      </c>
      <c r="BK254" s="325">
        <v>0</v>
      </c>
      <c r="BL254" s="325">
        <v>0</v>
      </c>
      <c r="BM254" s="325">
        <v>0</v>
      </c>
      <c r="BN254" s="325">
        <v>0</v>
      </c>
      <c r="BO254" s="325">
        <v>1</v>
      </c>
      <c r="BP254" s="325">
        <v>0</v>
      </c>
      <c r="BQ254" s="325">
        <v>0</v>
      </c>
      <c r="BR254" s="325">
        <v>0</v>
      </c>
      <c r="BS254" s="303">
        <v>1</v>
      </c>
      <c r="BT254" s="322">
        <v>0</v>
      </c>
      <c r="BU254" s="322">
        <v>0</v>
      </c>
      <c r="BV254" s="322">
        <v>0</v>
      </c>
      <c r="BW254" s="322">
        <v>0</v>
      </c>
      <c r="BX254" s="322">
        <v>1</v>
      </c>
      <c r="BY254" s="301">
        <v>0</v>
      </c>
      <c r="BZ254" s="322">
        <v>1</v>
      </c>
      <c r="CA254" s="322">
        <v>0</v>
      </c>
      <c r="CB254" s="322">
        <v>0</v>
      </c>
      <c r="CC254" s="322">
        <v>0</v>
      </c>
      <c r="CD254" s="322">
        <v>0</v>
      </c>
      <c r="CE254" s="322">
        <v>0</v>
      </c>
      <c r="CF254" s="301">
        <v>0</v>
      </c>
      <c r="CG254" s="322">
        <v>0</v>
      </c>
      <c r="CH254" s="299"/>
      <c r="CI254" s="299"/>
      <c r="CJ254" s="299"/>
    </row>
    <row r="255" spans="2:88" x14ac:dyDescent="0.15">
      <c r="B255" s="339">
        <v>1.2391666666666665</v>
      </c>
      <c r="C255" s="355">
        <v>1.1499999999999999</v>
      </c>
      <c r="D255" s="371">
        <v>1.4999999499999996</v>
      </c>
      <c r="E255" s="299"/>
      <c r="F255" s="299"/>
      <c r="G255" s="299"/>
      <c r="H255" s="299"/>
      <c r="I255" s="301">
        <v>3</v>
      </c>
      <c r="J255" s="299"/>
      <c r="K255" s="299"/>
      <c r="L255" s="322">
        <v>0</v>
      </c>
      <c r="M255" s="299"/>
      <c r="N255" s="299"/>
      <c r="O255" s="299"/>
      <c r="P255" s="299"/>
      <c r="Q255" s="299"/>
      <c r="R255" s="299"/>
      <c r="S255" s="299"/>
      <c r="T255" s="299"/>
      <c r="U255" s="299"/>
      <c r="V255" s="299"/>
      <c r="W255" s="299"/>
      <c r="X255" s="299"/>
      <c r="Y255" s="299"/>
      <c r="Z255" s="299"/>
      <c r="AA255" s="299">
        <v>-0.44144199403875778</v>
      </c>
      <c r="AB255" s="299">
        <v>7.4265258342303548</v>
      </c>
      <c r="AC255" s="299">
        <v>9.5965650877990832E-2</v>
      </c>
      <c r="AD255" s="299">
        <v>12.569442949407964</v>
      </c>
      <c r="AE255" s="299" t="s">
        <v>443</v>
      </c>
      <c r="AF255" s="299">
        <v>-0.74853207684832845</v>
      </c>
      <c r="AG255" s="299">
        <v>12.953242734122712</v>
      </c>
      <c r="AH255" s="299">
        <v>-0.51821451474115043</v>
      </c>
      <c r="AI255" s="299">
        <v>-13.75922228202368</v>
      </c>
      <c r="AJ255" s="299"/>
      <c r="AK255" s="299"/>
      <c r="AL255" s="299">
        <v>0</v>
      </c>
      <c r="AM255" s="299">
        <v>1</v>
      </c>
      <c r="AN255" s="299">
        <v>0</v>
      </c>
      <c r="AO255" s="299">
        <v>1</v>
      </c>
      <c r="AP255" s="299">
        <v>0</v>
      </c>
      <c r="AQ255" s="299">
        <v>1</v>
      </c>
      <c r="AR255" s="299">
        <v>0</v>
      </c>
      <c r="AS255" s="299">
        <v>0</v>
      </c>
      <c r="AT255" s="299">
        <v>0</v>
      </c>
      <c r="AU255" s="299">
        <v>1</v>
      </c>
      <c r="AV255" s="325">
        <v>0</v>
      </c>
      <c r="AW255" s="325">
        <v>0</v>
      </c>
      <c r="AX255" s="325">
        <v>0</v>
      </c>
      <c r="AY255" s="325">
        <v>0</v>
      </c>
      <c r="AZ255" s="325">
        <v>0</v>
      </c>
      <c r="BA255" s="325">
        <v>0</v>
      </c>
      <c r="BB255" s="325">
        <v>1</v>
      </c>
      <c r="BC255" s="325">
        <v>0</v>
      </c>
      <c r="BD255" s="325">
        <v>0</v>
      </c>
      <c r="BE255" s="325">
        <v>1</v>
      </c>
      <c r="BF255" s="325">
        <v>0</v>
      </c>
      <c r="BG255" s="325">
        <v>1</v>
      </c>
      <c r="BH255" s="325">
        <v>0</v>
      </c>
      <c r="BI255" s="325">
        <v>0</v>
      </c>
      <c r="BJ255" s="325">
        <v>0</v>
      </c>
      <c r="BK255" s="325">
        <v>0</v>
      </c>
      <c r="BL255" s="325">
        <v>0</v>
      </c>
      <c r="BM255" s="325">
        <v>0</v>
      </c>
      <c r="BN255" s="325">
        <v>0</v>
      </c>
      <c r="BO255" s="325">
        <v>1</v>
      </c>
      <c r="BP255" s="325">
        <v>0</v>
      </c>
      <c r="BQ255" s="325">
        <v>0</v>
      </c>
      <c r="BR255" s="325">
        <v>0</v>
      </c>
      <c r="BS255" s="303">
        <v>0</v>
      </c>
      <c r="BT255" s="322">
        <v>1</v>
      </c>
      <c r="BU255" s="322">
        <v>0</v>
      </c>
      <c r="BV255" s="322">
        <v>0</v>
      </c>
      <c r="BW255" s="322">
        <v>0</v>
      </c>
      <c r="BX255" s="322">
        <v>0</v>
      </c>
      <c r="BY255" s="301">
        <v>0</v>
      </c>
      <c r="BZ255" s="322">
        <v>1</v>
      </c>
      <c r="CA255" s="322">
        <v>0</v>
      </c>
      <c r="CB255" s="322">
        <v>0</v>
      </c>
      <c r="CC255" s="322">
        <v>0</v>
      </c>
      <c r="CD255" s="322">
        <v>0</v>
      </c>
      <c r="CE255" s="322">
        <v>0</v>
      </c>
      <c r="CF255" s="301">
        <v>0</v>
      </c>
      <c r="CG255" s="322">
        <v>0</v>
      </c>
      <c r="CH255" s="299"/>
      <c r="CI255" s="299"/>
      <c r="CJ255" s="299"/>
    </row>
    <row r="256" spans="2:88" x14ac:dyDescent="0.15">
      <c r="B256" s="339">
        <v>1.2403009259259259</v>
      </c>
      <c r="C256" s="355">
        <v>1.08</v>
      </c>
      <c r="D256" s="371">
        <v>1.2666666400000002</v>
      </c>
      <c r="E256" s="299"/>
      <c r="F256" s="299"/>
      <c r="G256" s="299"/>
      <c r="H256" s="299"/>
      <c r="I256" s="301">
        <v>4</v>
      </c>
      <c r="J256" s="299"/>
      <c r="K256" s="299"/>
      <c r="L256" s="322">
        <v>0</v>
      </c>
      <c r="M256" s="299"/>
      <c r="N256" s="299"/>
      <c r="O256" s="299"/>
      <c r="P256" s="299"/>
      <c r="Q256" s="299"/>
      <c r="R256" s="299"/>
      <c r="S256" s="299"/>
      <c r="T256" s="299"/>
      <c r="U256" s="299"/>
      <c r="V256" s="299"/>
      <c r="W256" s="299"/>
      <c r="X256" s="299"/>
      <c r="Y256" s="299"/>
      <c r="Z256" s="299"/>
      <c r="AA256" s="299">
        <v>2.9365489168665193</v>
      </c>
      <c r="AB256" s="299">
        <v>-10.189884284176534</v>
      </c>
      <c r="AC256" s="299">
        <v>3.6275016031880534</v>
      </c>
      <c r="AD256" s="299">
        <v>-13.874362217438104</v>
      </c>
      <c r="AE256" s="299" t="s">
        <v>445</v>
      </c>
      <c r="AF256" s="299">
        <v>2.7062313547593413</v>
      </c>
      <c r="AG256" s="299">
        <v>-14.027882131324004</v>
      </c>
      <c r="AH256" s="299">
        <v>-0.90207711825311376</v>
      </c>
      <c r="AI256" s="299">
        <v>12.415923035522066</v>
      </c>
      <c r="AJ256" s="299"/>
      <c r="AK256" s="299"/>
      <c r="AL256" s="299">
        <v>0</v>
      </c>
      <c r="AM256" s="299">
        <v>1</v>
      </c>
      <c r="AN256" s="299">
        <v>1</v>
      </c>
      <c r="AO256" s="299">
        <v>0</v>
      </c>
      <c r="AP256" s="299">
        <v>0</v>
      </c>
      <c r="AQ256" s="299">
        <v>0</v>
      </c>
      <c r="AR256" s="299">
        <v>1</v>
      </c>
      <c r="AS256" s="299">
        <v>0</v>
      </c>
      <c r="AT256" s="299">
        <v>0</v>
      </c>
      <c r="AU256" s="299">
        <v>0</v>
      </c>
      <c r="AV256" s="325">
        <v>0</v>
      </c>
      <c r="AW256" s="335">
        <v>1</v>
      </c>
      <c r="AX256" s="335">
        <v>1</v>
      </c>
      <c r="AY256" s="325">
        <v>0</v>
      </c>
      <c r="AZ256" s="325">
        <v>0</v>
      </c>
      <c r="BA256" s="325">
        <v>1</v>
      </c>
      <c r="BB256" s="325">
        <v>0</v>
      </c>
      <c r="BC256" s="325">
        <v>0</v>
      </c>
      <c r="BD256" s="325">
        <v>0</v>
      </c>
      <c r="BE256" s="325">
        <v>1</v>
      </c>
      <c r="BF256" s="325">
        <v>0</v>
      </c>
      <c r="BG256" s="325">
        <v>1</v>
      </c>
      <c r="BH256" s="325">
        <v>0</v>
      </c>
      <c r="BI256" s="325">
        <v>0</v>
      </c>
      <c r="BJ256" s="325">
        <v>0</v>
      </c>
      <c r="BK256" s="325">
        <v>0</v>
      </c>
      <c r="BL256" s="325">
        <v>0</v>
      </c>
      <c r="BM256" s="325">
        <v>0</v>
      </c>
      <c r="BN256" s="325">
        <v>0</v>
      </c>
      <c r="BO256" s="325">
        <v>1</v>
      </c>
      <c r="BP256" s="325">
        <v>0</v>
      </c>
      <c r="BQ256" s="325">
        <v>0</v>
      </c>
      <c r="BR256" s="325">
        <v>0</v>
      </c>
      <c r="BS256" s="303">
        <v>1</v>
      </c>
      <c r="BT256" s="322">
        <v>0</v>
      </c>
      <c r="BU256" s="322">
        <v>0</v>
      </c>
      <c r="BV256" s="322">
        <v>0</v>
      </c>
      <c r="BW256" s="322">
        <v>0</v>
      </c>
      <c r="BX256" s="322">
        <v>1</v>
      </c>
      <c r="BY256" s="301">
        <v>0</v>
      </c>
      <c r="BZ256" s="322">
        <v>1</v>
      </c>
      <c r="CA256" s="322">
        <v>0</v>
      </c>
      <c r="CB256" s="322">
        <v>0</v>
      </c>
      <c r="CC256" s="322">
        <v>0</v>
      </c>
      <c r="CD256" s="322">
        <v>0</v>
      </c>
      <c r="CE256" s="322">
        <v>0</v>
      </c>
      <c r="CF256" s="301">
        <v>0</v>
      </c>
      <c r="CG256" s="322">
        <v>0</v>
      </c>
      <c r="CH256" s="299"/>
      <c r="CI256" s="299"/>
      <c r="CJ256" s="299"/>
    </row>
    <row r="257" spans="2:94" x14ac:dyDescent="0.15">
      <c r="B257" s="339">
        <v>1.2411574074074074</v>
      </c>
      <c r="C257" s="355">
        <v>1.1399999999999999</v>
      </c>
      <c r="D257" s="371">
        <v>1.4666666199999998</v>
      </c>
      <c r="E257" s="299"/>
      <c r="F257" s="299"/>
      <c r="G257" s="299"/>
      <c r="H257" s="299"/>
      <c r="I257" s="301">
        <v>5</v>
      </c>
      <c r="J257" s="299"/>
      <c r="K257" s="299"/>
      <c r="L257" s="322">
        <v>0</v>
      </c>
      <c r="M257" s="299"/>
      <c r="N257" s="299"/>
      <c r="O257" s="299"/>
      <c r="P257" s="299"/>
      <c r="Q257" s="299"/>
      <c r="R257" s="299"/>
      <c r="S257" s="299"/>
      <c r="T257" s="299"/>
      <c r="U257" s="299"/>
      <c r="V257" s="299"/>
      <c r="W257" s="299"/>
      <c r="X257" s="299"/>
      <c r="Y257" s="299"/>
      <c r="Z257" s="299"/>
      <c r="AA257" s="299">
        <v>-2.9749351772177155</v>
      </c>
      <c r="AB257" s="299">
        <v>6.7740662002152847</v>
      </c>
      <c r="AC257" s="299">
        <v>-4.8174756740751397</v>
      </c>
      <c r="AD257" s="299">
        <v>11.686703444564047</v>
      </c>
      <c r="AE257" s="299" t="s">
        <v>443</v>
      </c>
      <c r="AF257" s="299">
        <v>-4.1265229877536056</v>
      </c>
      <c r="AG257" s="299">
        <v>11.801843379978472</v>
      </c>
      <c r="AH257" s="299">
        <v>2.2072099701937891</v>
      </c>
      <c r="AI257" s="299">
        <v>-13.720842303552207</v>
      </c>
      <c r="AJ257" s="299"/>
      <c r="AK257" s="299"/>
      <c r="AL257" s="299">
        <v>0</v>
      </c>
      <c r="AM257" s="299">
        <v>1</v>
      </c>
      <c r="AN257" s="299">
        <v>1</v>
      </c>
      <c r="AO257" s="299">
        <v>0</v>
      </c>
      <c r="AP257" s="299">
        <v>0</v>
      </c>
      <c r="AQ257" s="299">
        <v>0</v>
      </c>
      <c r="AR257" s="299">
        <v>1</v>
      </c>
      <c r="AS257" s="299">
        <v>0</v>
      </c>
      <c r="AT257" s="299">
        <v>0</v>
      </c>
      <c r="AU257" s="299">
        <v>0</v>
      </c>
      <c r="AV257" s="325">
        <v>0</v>
      </c>
      <c r="AW257" s="335">
        <v>1</v>
      </c>
      <c r="AX257" s="325">
        <v>0</v>
      </c>
      <c r="AY257" s="335">
        <v>1</v>
      </c>
      <c r="AZ257" s="333">
        <v>0</v>
      </c>
      <c r="BA257" s="333">
        <v>0</v>
      </c>
      <c r="BB257" s="333">
        <v>1</v>
      </c>
      <c r="BC257" s="333">
        <v>0</v>
      </c>
      <c r="BD257" s="333">
        <v>0</v>
      </c>
      <c r="BE257" s="333">
        <v>1</v>
      </c>
      <c r="BF257" s="333">
        <v>0</v>
      </c>
      <c r="BG257" s="333">
        <v>1</v>
      </c>
      <c r="BH257" s="333">
        <v>0</v>
      </c>
      <c r="BI257" s="333">
        <v>0</v>
      </c>
      <c r="BJ257" s="333">
        <v>0</v>
      </c>
      <c r="BK257" s="333">
        <v>0</v>
      </c>
      <c r="BL257" s="333">
        <v>0</v>
      </c>
      <c r="BM257" s="333">
        <v>0</v>
      </c>
      <c r="BN257" s="333">
        <v>0</v>
      </c>
      <c r="BO257" s="333">
        <v>1</v>
      </c>
      <c r="BP257" s="333">
        <v>0</v>
      </c>
      <c r="BQ257" s="333">
        <v>0</v>
      </c>
      <c r="BR257" s="333">
        <v>0</v>
      </c>
      <c r="BS257" s="303">
        <v>0</v>
      </c>
      <c r="BT257" s="322">
        <v>1</v>
      </c>
      <c r="BU257" s="322">
        <v>0</v>
      </c>
      <c r="BV257" s="322">
        <v>0</v>
      </c>
      <c r="BW257" s="322">
        <v>0</v>
      </c>
      <c r="BX257" s="322">
        <v>1</v>
      </c>
      <c r="BY257" s="301">
        <v>0</v>
      </c>
      <c r="BZ257" s="322">
        <v>1</v>
      </c>
      <c r="CA257" s="322">
        <v>0</v>
      </c>
      <c r="CB257" s="322">
        <v>0</v>
      </c>
      <c r="CC257" s="322">
        <v>0</v>
      </c>
      <c r="CD257" s="322">
        <v>0</v>
      </c>
      <c r="CE257" s="322">
        <v>0</v>
      </c>
      <c r="CF257" s="301">
        <v>0</v>
      </c>
      <c r="CG257" s="322">
        <v>0</v>
      </c>
      <c r="CH257" s="299"/>
      <c r="CI257" s="299"/>
      <c r="CJ257" s="299"/>
      <c r="CK257" s="299"/>
      <c r="CL257" s="299"/>
      <c r="CM257" s="299"/>
      <c r="CN257" s="299"/>
      <c r="CO257" s="299"/>
      <c r="CP257" s="299"/>
    </row>
    <row r="258" spans="2:94" x14ac:dyDescent="0.15">
      <c r="B258" s="339">
        <v>1.2419212962962962</v>
      </c>
      <c r="C258" s="355">
        <v>1.06</v>
      </c>
      <c r="D258" s="371">
        <v>1.1999999800000003</v>
      </c>
      <c r="E258" s="299"/>
      <c r="F258" s="299"/>
      <c r="G258" s="299"/>
      <c r="H258" s="299"/>
      <c r="I258" s="301">
        <v>6</v>
      </c>
      <c r="J258" s="299"/>
      <c r="K258" s="299"/>
      <c r="L258" s="322">
        <v>0</v>
      </c>
      <c r="M258" s="299"/>
      <c r="N258" s="299"/>
      <c r="O258" s="299"/>
      <c r="P258" s="299"/>
      <c r="Q258" s="299"/>
      <c r="R258" s="299"/>
      <c r="S258" s="299"/>
      <c r="T258" s="299"/>
      <c r="U258" s="299"/>
      <c r="V258" s="299"/>
      <c r="W258" s="299"/>
      <c r="X258" s="299"/>
      <c r="Y258" s="299"/>
      <c r="Z258" s="299"/>
      <c r="AA258" s="299">
        <v>1.6698023252770404</v>
      </c>
      <c r="AB258" s="299">
        <v>-6.9659660925726588</v>
      </c>
      <c r="AC258" s="299">
        <v>3.8962054256464276</v>
      </c>
      <c r="AD258" s="299">
        <v>-12.799722820236813</v>
      </c>
      <c r="AE258" s="299" t="s">
        <v>445</v>
      </c>
      <c r="AF258" s="299">
        <v>2.9365489168665193</v>
      </c>
      <c r="AG258" s="299">
        <v>-13.030002691065661</v>
      </c>
      <c r="AH258" s="299">
        <v>-3.2820252600272863</v>
      </c>
      <c r="AI258" s="299">
        <v>11.801843379978472</v>
      </c>
      <c r="AJ258" s="299"/>
      <c r="AK258" s="299"/>
      <c r="AL258" s="299">
        <v>0</v>
      </c>
      <c r="AM258" s="299">
        <v>1</v>
      </c>
      <c r="AN258" s="299">
        <v>1</v>
      </c>
      <c r="AO258" s="299">
        <v>0</v>
      </c>
      <c r="AP258" s="299">
        <v>0</v>
      </c>
      <c r="AQ258" s="299">
        <v>0</v>
      </c>
      <c r="AR258" s="299">
        <v>1</v>
      </c>
      <c r="AS258" s="299">
        <v>0</v>
      </c>
      <c r="AT258" s="299">
        <v>0</v>
      </c>
      <c r="AU258" s="299">
        <v>0</v>
      </c>
      <c r="AV258" s="325">
        <v>0</v>
      </c>
      <c r="AW258" s="325">
        <v>1</v>
      </c>
      <c r="AX258" s="325">
        <v>0</v>
      </c>
      <c r="AY258" s="325">
        <v>0</v>
      </c>
      <c r="AZ258" s="333">
        <v>1</v>
      </c>
      <c r="BA258" s="333">
        <v>0</v>
      </c>
      <c r="BB258" s="333">
        <v>0</v>
      </c>
      <c r="BC258" s="333">
        <v>0</v>
      </c>
      <c r="BD258" s="333">
        <v>0</v>
      </c>
      <c r="BE258" s="333">
        <v>1</v>
      </c>
      <c r="BF258" s="333">
        <v>0</v>
      </c>
      <c r="BG258" s="333">
        <v>1</v>
      </c>
      <c r="BH258" s="333">
        <v>0</v>
      </c>
      <c r="BI258" s="333">
        <v>0</v>
      </c>
      <c r="BJ258" s="333">
        <v>0</v>
      </c>
      <c r="BK258" s="333">
        <v>0</v>
      </c>
      <c r="BL258" s="333">
        <v>0</v>
      </c>
      <c r="BM258" s="333">
        <v>0</v>
      </c>
      <c r="BN258" s="333">
        <v>0</v>
      </c>
      <c r="BO258" s="333">
        <v>1</v>
      </c>
      <c r="BP258" s="333">
        <v>0</v>
      </c>
      <c r="BQ258" s="333">
        <v>0</v>
      </c>
      <c r="BR258" s="333">
        <v>0</v>
      </c>
      <c r="BS258" s="303">
        <v>1</v>
      </c>
      <c r="BT258" s="322">
        <v>0</v>
      </c>
      <c r="BU258" s="322">
        <v>0</v>
      </c>
      <c r="BV258" s="322">
        <v>0</v>
      </c>
      <c r="BW258" s="322">
        <v>0</v>
      </c>
      <c r="BX258" s="322">
        <v>1</v>
      </c>
      <c r="BY258" s="301">
        <v>0</v>
      </c>
      <c r="BZ258" s="322">
        <v>1</v>
      </c>
      <c r="CA258" s="322">
        <v>0</v>
      </c>
      <c r="CB258" s="322">
        <v>0</v>
      </c>
      <c r="CC258" s="322">
        <v>0</v>
      </c>
      <c r="CD258" s="322">
        <v>0</v>
      </c>
      <c r="CE258" s="322">
        <v>0</v>
      </c>
      <c r="CF258" s="301">
        <v>0</v>
      </c>
      <c r="CG258" s="322">
        <v>0</v>
      </c>
      <c r="CH258" s="299"/>
      <c r="CI258" s="299"/>
      <c r="CJ258" s="299"/>
      <c r="CK258" s="299"/>
      <c r="CL258" s="299"/>
      <c r="CM258" s="299"/>
      <c r="CN258" s="299"/>
      <c r="CO258" s="299"/>
      <c r="CP258" s="299"/>
    </row>
    <row r="259" spans="2:94" x14ac:dyDescent="0.15">
      <c r="B259" s="361">
        <v>1.2426504629629631</v>
      </c>
      <c r="C259" s="355">
        <v>1.03</v>
      </c>
      <c r="D259" s="371">
        <v>1.09999</v>
      </c>
      <c r="E259" s="299"/>
      <c r="F259" s="299"/>
      <c r="G259" s="299"/>
      <c r="H259" s="299"/>
      <c r="I259" s="301">
        <v>7</v>
      </c>
      <c r="J259" s="299"/>
      <c r="K259" s="299"/>
      <c r="L259" s="322">
        <v>0</v>
      </c>
      <c r="M259" s="299"/>
      <c r="N259" s="299"/>
      <c r="O259" s="299"/>
      <c r="P259" s="299"/>
      <c r="Q259" s="299"/>
      <c r="R259" s="299"/>
      <c r="S259" s="299"/>
      <c r="T259" s="299"/>
      <c r="U259" s="299"/>
      <c r="V259" s="299"/>
      <c r="W259" s="299"/>
      <c r="X259" s="299"/>
      <c r="Y259" s="299"/>
      <c r="Z259" s="299"/>
      <c r="AA259" s="299">
        <v>-2.2072099701937891</v>
      </c>
      <c r="AB259" s="299">
        <v>10.995863832077502</v>
      </c>
      <c r="AC259" s="299">
        <v>-2.7062313547593413</v>
      </c>
      <c r="AD259" s="299">
        <v>12.224023143164693</v>
      </c>
      <c r="AE259" s="299" t="s">
        <v>445</v>
      </c>
      <c r="AF259" s="299">
        <v>-2.0152786684378072</v>
      </c>
      <c r="AG259" s="299">
        <v>12.45430301399354</v>
      </c>
      <c r="AH259" s="299">
        <v>2.2072099701937891</v>
      </c>
      <c r="AI259" s="299">
        <v>-13.298662540365985</v>
      </c>
      <c r="AJ259" s="299"/>
      <c r="AK259" s="299"/>
      <c r="AL259" s="299">
        <v>0</v>
      </c>
      <c r="AM259" s="299">
        <v>1</v>
      </c>
      <c r="AN259" s="299">
        <v>1</v>
      </c>
      <c r="AO259" s="299">
        <v>0</v>
      </c>
      <c r="AP259" s="299">
        <v>0</v>
      </c>
      <c r="AQ259" s="299">
        <v>0</v>
      </c>
      <c r="AR259" s="299">
        <v>1</v>
      </c>
      <c r="AS259" s="299">
        <v>0</v>
      </c>
      <c r="AT259" s="299">
        <v>1</v>
      </c>
      <c r="AU259" s="299">
        <v>0</v>
      </c>
      <c r="AV259" s="325">
        <v>0</v>
      </c>
      <c r="AW259" s="325">
        <v>0</v>
      </c>
      <c r="AX259" s="325">
        <v>0</v>
      </c>
      <c r="AY259" s="325">
        <v>0</v>
      </c>
      <c r="AZ259" s="333">
        <v>1</v>
      </c>
      <c r="BA259" s="333">
        <v>0</v>
      </c>
      <c r="BB259" s="333">
        <v>0</v>
      </c>
      <c r="BC259" s="333">
        <v>0</v>
      </c>
      <c r="BD259" s="333">
        <v>0</v>
      </c>
      <c r="BE259" s="333">
        <v>1</v>
      </c>
      <c r="BF259" s="333">
        <v>0</v>
      </c>
      <c r="BG259" s="335">
        <v>1</v>
      </c>
      <c r="BH259" s="333">
        <v>0</v>
      </c>
      <c r="BI259" s="333">
        <v>0</v>
      </c>
      <c r="BJ259" s="333">
        <v>0</v>
      </c>
      <c r="BK259" s="333">
        <v>0</v>
      </c>
      <c r="BL259" s="333">
        <v>0</v>
      </c>
      <c r="BM259" s="335">
        <v>1</v>
      </c>
      <c r="BN259" s="333">
        <v>0</v>
      </c>
      <c r="BO259" s="333">
        <v>1</v>
      </c>
      <c r="BP259" s="333">
        <v>0</v>
      </c>
      <c r="BQ259" s="333">
        <v>0</v>
      </c>
      <c r="BR259" s="333">
        <v>0</v>
      </c>
      <c r="BS259" s="303">
        <v>0</v>
      </c>
      <c r="BT259" s="322">
        <v>1</v>
      </c>
      <c r="BU259" s="322">
        <v>0</v>
      </c>
      <c r="BV259" s="322">
        <v>0</v>
      </c>
      <c r="BW259" s="322">
        <v>0</v>
      </c>
      <c r="BX259" s="322">
        <v>1</v>
      </c>
      <c r="BY259" s="301">
        <v>0</v>
      </c>
      <c r="BZ259" s="322">
        <v>1</v>
      </c>
      <c r="CA259" s="322">
        <v>0</v>
      </c>
      <c r="CB259" s="322">
        <v>0</v>
      </c>
      <c r="CC259" s="322">
        <v>0</v>
      </c>
      <c r="CD259" s="322">
        <v>0</v>
      </c>
      <c r="CE259" s="322">
        <v>0</v>
      </c>
      <c r="CF259" s="301">
        <v>0</v>
      </c>
      <c r="CG259" s="322">
        <v>0</v>
      </c>
      <c r="CH259" s="299"/>
      <c r="CI259" s="299"/>
      <c r="CJ259" s="299"/>
      <c r="CK259" s="299"/>
      <c r="CL259" s="299"/>
      <c r="CM259" s="299"/>
      <c r="CN259" s="299"/>
      <c r="CO259" s="299"/>
      <c r="CP259" s="299"/>
    </row>
    <row r="260" spans="2:94" x14ac:dyDescent="0.15">
      <c r="B260" s="339">
        <v>1.2439004629629629</v>
      </c>
      <c r="C260" s="355">
        <v>1.18</v>
      </c>
      <c r="D260" s="371">
        <v>1.5999939999999999</v>
      </c>
      <c r="E260" s="299"/>
      <c r="F260" s="299"/>
      <c r="G260" s="299"/>
      <c r="H260" s="299"/>
      <c r="I260" s="301">
        <v>8</v>
      </c>
      <c r="J260" s="299"/>
      <c r="K260" s="299"/>
      <c r="L260" s="322">
        <v>0</v>
      </c>
      <c r="M260" s="299"/>
      <c r="N260" s="299"/>
      <c r="O260" s="299"/>
      <c r="P260" s="299"/>
      <c r="Q260" s="299"/>
      <c r="R260" s="299"/>
      <c r="S260" s="299"/>
      <c r="T260" s="299"/>
      <c r="U260" s="299"/>
      <c r="V260" s="299"/>
      <c r="W260" s="299"/>
      <c r="X260" s="299"/>
      <c r="Y260" s="299"/>
      <c r="Z260" s="299"/>
      <c r="AA260" s="299">
        <v>2.4759137926521633</v>
      </c>
      <c r="AB260" s="299">
        <v>-6.7740662002152847</v>
      </c>
      <c r="AC260" s="299">
        <v>4.203295508455998</v>
      </c>
      <c r="AD260" s="299">
        <v>-12.300783100107642</v>
      </c>
      <c r="AE260" s="299" t="s">
        <v>445</v>
      </c>
      <c r="AF260" s="299">
        <v>5.3932695793430847</v>
      </c>
      <c r="AG260" s="299">
        <v>-12.722962863293864</v>
      </c>
      <c r="AH260" s="299">
        <v>-1.1323946803602918</v>
      </c>
      <c r="AI260" s="299">
        <v>13.030002691065661</v>
      </c>
      <c r="AJ260" s="299"/>
      <c r="AK260" s="299"/>
      <c r="AL260" s="299">
        <v>0</v>
      </c>
      <c r="AM260" s="299">
        <v>1</v>
      </c>
      <c r="AN260" s="299">
        <v>0</v>
      </c>
      <c r="AO260" s="299">
        <v>1</v>
      </c>
      <c r="AP260" s="299">
        <v>0</v>
      </c>
      <c r="AQ260" s="299">
        <v>1</v>
      </c>
      <c r="AR260" s="299">
        <v>0</v>
      </c>
      <c r="AS260" s="299">
        <v>0</v>
      </c>
      <c r="AT260" s="299">
        <v>1</v>
      </c>
      <c r="AU260" s="299">
        <v>0</v>
      </c>
      <c r="AV260" s="325">
        <v>0</v>
      </c>
      <c r="AW260" s="325">
        <v>0</v>
      </c>
      <c r="AX260" s="325">
        <v>0</v>
      </c>
      <c r="AY260" s="325">
        <v>0</v>
      </c>
      <c r="AZ260" s="333">
        <v>1</v>
      </c>
      <c r="BA260" s="333">
        <v>0</v>
      </c>
      <c r="BB260" s="333">
        <v>0</v>
      </c>
      <c r="BC260" s="333">
        <v>0</v>
      </c>
      <c r="BD260" s="333">
        <v>0</v>
      </c>
      <c r="BE260" s="333">
        <v>1</v>
      </c>
      <c r="BF260" s="333">
        <v>0</v>
      </c>
      <c r="BG260" s="333">
        <v>1</v>
      </c>
      <c r="BH260" s="333">
        <v>0</v>
      </c>
      <c r="BI260" s="333">
        <v>0</v>
      </c>
      <c r="BJ260" s="333">
        <v>0</v>
      </c>
      <c r="BK260" s="333">
        <v>0</v>
      </c>
      <c r="BL260" s="333">
        <v>0</v>
      </c>
      <c r="BM260" s="333">
        <v>0</v>
      </c>
      <c r="BN260" s="333">
        <v>0</v>
      </c>
      <c r="BO260" s="333">
        <v>1</v>
      </c>
      <c r="BP260" s="333">
        <v>0</v>
      </c>
      <c r="BQ260" s="333">
        <v>0</v>
      </c>
      <c r="BR260" s="333">
        <v>0</v>
      </c>
      <c r="BS260" s="303">
        <v>0</v>
      </c>
      <c r="BT260" s="322">
        <v>1</v>
      </c>
      <c r="BU260" s="322">
        <v>0</v>
      </c>
      <c r="BV260" s="322">
        <v>0</v>
      </c>
      <c r="BW260" s="322">
        <v>0</v>
      </c>
      <c r="BX260" s="322">
        <v>1</v>
      </c>
      <c r="BY260" s="301">
        <v>0</v>
      </c>
      <c r="BZ260" s="322">
        <v>1</v>
      </c>
      <c r="CA260" s="322">
        <v>0</v>
      </c>
      <c r="CB260" s="322">
        <v>0</v>
      </c>
      <c r="CC260" s="322">
        <v>0</v>
      </c>
      <c r="CD260" s="322">
        <v>0</v>
      </c>
      <c r="CE260" s="322">
        <v>0</v>
      </c>
      <c r="CF260" s="301">
        <v>0</v>
      </c>
      <c r="CG260" s="322">
        <v>0</v>
      </c>
      <c r="CH260" s="299"/>
      <c r="CI260" s="299"/>
      <c r="CJ260" s="299"/>
      <c r="CK260" s="299"/>
      <c r="CL260" s="299"/>
      <c r="CM260" s="299"/>
      <c r="CN260" s="299"/>
      <c r="CO260" s="299"/>
      <c r="CP260" s="299"/>
    </row>
    <row r="261" spans="2:94" x14ac:dyDescent="0.15">
      <c r="B261" s="339">
        <v>1.2446643518518519</v>
      </c>
      <c r="C261" s="355">
        <v>2.0699999999999998</v>
      </c>
      <c r="D261" s="371">
        <v>2.2333309999999993</v>
      </c>
      <c r="E261" s="299"/>
      <c r="F261" s="299"/>
      <c r="G261" s="299"/>
      <c r="H261" s="299"/>
      <c r="I261" s="301">
        <v>9</v>
      </c>
      <c r="J261" s="299"/>
      <c r="K261" s="299"/>
      <c r="L261" s="322">
        <v>0</v>
      </c>
      <c r="M261" s="299"/>
      <c r="N261" s="299"/>
      <c r="O261" s="299"/>
      <c r="P261" s="299"/>
      <c r="Q261" s="299"/>
      <c r="R261" s="299"/>
      <c r="S261" s="299"/>
      <c r="T261" s="299"/>
      <c r="U261" s="299"/>
      <c r="V261" s="299"/>
      <c r="W261" s="299"/>
      <c r="X261" s="299"/>
      <c r="Y261" s="299"/>
      <c r="Z261" s="299"/>
      <c r="AA261" s="299">
        <v>-2.0920511891402001</v>
      </c>
      <c r="AB261" s="299">
        <v>9.5758046286329375</v>
      </c>
      <c r="AC261" s="299">
        <v>-3.4739565617832677</v>
      </c>
      <c r="AD261" s="299">
        <v>13.221902583423034</v>
      </c>
      <c r="AE261" s="299" t="s">
        <v>443</v>
      </c>
      <c r="AF261" s="299">
        <v>-2.4375275323009671</v>
      </c>
      <c r="AG261" s="299">
        <v>13.567322389666307</v>
      </c>
      <c r="AH261" s="299">
        <v>3.7810466445928386</v>
      </c>
      <c r="AI261" s="299">
        <v>-12.60782292787944</v>
      </c>
      <c r="AJ261" s="299"/>
      <c r="AK261" s="299"/>
      <c r="AL261" s="299">
        <v>0</v>
      </c>
      <c r="AM261" s="299">
        <v>1</v>
      </c>
      <c r="AN261" s="299">
        <v>1</v>
      </c>
      <c r="AO261" s="299">
        <v>0</v>
      </c>
      <c r="AP261" s="299">
        <v>0</v>
      </c>
      <c r="AQ261" s="299">
        <v>0</v>
      </c>
      <c r="AR261" s="299">
        <v>1</v>
      </c>
      <c r="AS261" s="299">
        <v>0</v>
      </c>
      <c r="AT261" s="299">
        <v>0</v>
      </c>
      <c r="AU261" s="299">
        <v>0</v>
      </c>
      <c r="AV261" s="325">
        <v>1</v>
      </c>
      <c r="AW261" s="325">
        <v>0</v>
      </c>
      <c r="AX261" s="325">
        <v>0</v>
      </c>
      <c r="AY261" s="325">
        <v>0</v>
      </c>
      <c r="AZ261" s="333">
        <v>0</v>
      </c>
      <c r="BA261" s="333">
        <v>0</v>
      </c>
      <c r="BB261" s="333">
        <v>1</v>
      </c>
      <c r="BC261" s="333">
        <v>0</v>
      </c>
      <c r="BD261" s="333">
        <v>0</v>
      </c>
      <c r="BE261" s="333">
        <v>0</v>
      </c>
      <c r="BF261" s="333">
        <v>1</v>
      </c>
      <c r="BG261" s="333">
        <v>1</v>
      </c>
      <c r="BH261" s="333">
        <v>0</v>
      </c>
      <c r="BI261" s="333">
        <v>0</v>
      </c>
      <c r="BJ261" s="333">
        <v>0</v>
      </c>
      <c r="BK261" s="333">
        <v>0</v>
      </c>
      <c r="BL261" s="333">
        <v>0</v>
      </c>
      <c r="BM261" s="333">
        <v>0</v>
      </c>
      <c r="BN261" s="333">
        <v>0</v>
      </c>
      <c r="BO261" s="333">
        <v>1</v>
      </c>
      <c r="BP261" s="333">
        <v>0</v>
      </c>
      <c r="BQ261" s="333">
        <v>0</v>
      </c>
      <c r="BR261" s="333">
        <v>0</v>
      </c>
      <c r="BS261" s="303">
        <v>0</v>
      </c>
      <c r="BT261" s="322">
        <v>1</v>
      </c>
      <c r="BU261" s="322">
        <v>0</v>
      </c>
      <c r="BV261" s="322">
        <v>0</v>
      </c>
      <c r="BW261" s="322">
        <v>0</v>
      </c>
      <c r="BX261" s="322">
        <v>1</v>
      </c>
      <c r="BY261" s="301">
        <v>0</v>
      </c>
      <c r="BZ261" s="322">
        <v>1</v>
      </c>
      <c r="CA261" s="322">
        <v>0</v>
      </c>
      <c r="CB261" s="322">
        <v>0</v>
      </c>
      <c r="CC261" s="322">
        <v>0</v>
      </c>
      <c r="CD261" s="322">
        <v>0</v>
      </c>
      <c r="CE261" s="322">
        <v>0</v>
      </c>
      <c r="CF261" s="301">
        <v>0</v>
      </c>
      <c r="CG261" s="322">
        <v>0</v>
      </c>
      <c r="CH261" s="299"/>
      <c r="CI261" s="299"/>
      <c r="CJ261" s="299"/>
      <c r="CK261" s="299"/>
      <c r="CL261" s="299"/>
      <c r="CM261" s="299"/>
      <c r="CN261" s="299"/>
      <c r="CO261" s="299"/>
      <c r="CP261" s="299" t="s">
        <v>552</v>
      </c>
    </row>
    <row r="262" spans="2:94" x14ac:dyDescent="0.15">
      <c r="B262" s="339">
        <v>1.2458912037037038</v>
      </c>
      <c r="C262" s="360">
        <v>1.1599999999999999</v>
      </c>
      <c r="D262" s="371">
        <v>1.53328</v>
      </c>
      <c r="E262" s="299"/>
      <c r="F262" s="299"/>
      <c r="G262" s="299"/>
      <c r="H262" s="299"/>
      <c r="I262" s="301">
        <v>10</v>
      </c>
      <c r="J262" s="299"/>
      <c r="K262" s="299"/>
      <c r="L262" s="322">
        <v>0</v>
      </c>
      <c r="M262" s="299"/>
      <c r="N262" s="299"/>
      <c r="O262" s="299"/>
      <c r="P262" s="299"/>
      <c r="Q262" s="299"/>
      <c r="R262" s="299"/>
      <c r="S262" s="299"/>
      <c r="T262" s="299"/>
      <c r="U262" s="299"/>
      <c r="V262" s="299"/>
      <c r="W262" s="299"/>
      <c r="X262" s="299"/>
      <c r="Y262" s="299"/>
      <c r="Z262" s="299"/>
      <c r="AA262" s="299">
        <v>-1.1323946803602918</v>
      </c>
      <c r="AB262" s="299">
        <v>-9.0384849300322916</v>
      </c>
      <c r="AC262" s="299">
        <v>-0.40305573368756148</v>
      </c>
      <c r="AD262" s="299">
        <v>-13.030002691065661</v>
      </c>
      <c r="AE262" s="299" t="s">
        <v>443</v>
      </c>
      <c r="AF262" s="299">
        <v>0.74853207684832845</v>
      </c>
      <c r="AG262" s="299">
        <v>-13.183522604951561</v>
      </c>
      <c r="AH262" s="299">
        <v>-1.1323946803602918</v>
      </c>
      <c r="AI262" s="299">
        <v>13.644082346609256</v>
      </c>
      <c r="AJ262" s="299"/>
      <c r="AK262" s="299"/>
      <c r="AL262" s="299">
        <v>0</v>
      </c>
      <c r="AM262" s="299">
        <v>1</v>
      </c>
      <c r="AN262" s="299">
        <v>0</v>
      </c>
      <c r="AO262" s="299">
        <v>1</v>
      </c>
      <c r="AP262" s="299">
        <v>0</v>
      </c>
      <c r="AQ262" s="299">
        <v>1</v>
      </c>
      <c r="AR262" s="299">
        <v>0</v>
      </c>
      <c r="AS262" s="299">
        <v>0</v>
      </c>
      <c r="AT262" s="299">
        <v>0</v>
      </c>
      <c r="AU262" s="299">
        <v>1</v>
      </c>
      <c r="AV262" s="325">
        <v>0</v>
      </c>
      <c r="AW262" s="325">
        <v>0</v>
      </c>
      <c r="AX262" s="325">
        <v>0</v>
      </c>
      <c r="AY262" s="325">
        <v>0</v>
      </c>
      <c r="AZ262" s="333">
        <v>0</v>
      </c>
      <c r="BA262" s="333">
        <v>1</v>
      </c>
      <c r="BB262" s="333">
        <v>0</v>
      </c>
      <c r="BC262" s="333">
        <v>0</v>
      </c>
      <c r="BD262" s="333">
        <v>0</v>
      </c>
      <c r="BE262" s="333">
        <v>1</v>
      </c>
      <c r="BF262" s="333">
        <v>0</v>
      </c>
      <c r="BG262" s="333">
        <v>1</v>
      </c>
      <c r="BH262" s="333">
        <v>0</v>
      </c>
      <c r="BI262" s="333">
        <v>0</v>
      </c>
      <c r="BJ262" s="333">
        <v>0</v>
      </c>
      <c r="BK262" s="333">
        <v>0</v>
      </c>
      <c r="BL262" s="333">
        <v>0</v>
      </c>
      <c r="BM262" s="333">
        <v>0</v>
      </c>
      <c r="BN262" s="333">
        <v>0</v>
      </c>
      <c r="BO262" s="333">
        <v>1</v>
      </c>
      <c r="BP262" s="333">
        <v>0</v>
      </c>
      <c r="BQ262" s="333">
        <v>0</v>
      </c>
      <c r="BR262" s="333">
        <v>0</v>
      </c>
      <c r="BS262" s="303">
        <v>0</v>
      </c>
      <c r="BT262" s="322">
        <v>1</v>
      </c>
      <c r="BU262" s="322">
        <v>0</v>
      </c>
      <c r="BV262" s="322">
        <v>0</v>
      </c>
      <c r="BW262" s="322">
        <v>0</v>
      </c>
      <c r="BX262" s="322">
        <v>1</v>
      </c>
      <c r="BY262" s="301">
        <v>0</v>
      </c>
      <c r="BZ262" s="322">
        <v>1</v>
      </c>
      <c r="CA262" s="322">
        <v>0</v>
      </c>
      <c r="CB262" s="322">
        <v>0</v>
      </c>
      <c r="CC262" s="322">
        <v>0</v>
      </c>
      <c r="CD262" s="322">
        <v>0</v>
      </c>
      <c r="CE262" s="322">
        <v>0</v>
      </c>
      <c r="CF262" s="301">
        <v>0</v>
      </c>
      <c r="CG262" s="322">
        <v>1</v>
      </c>
      <c r="CH262" s="299"/>
      <c r="CI262" s="299"/>
      <c r="CJ262" s="299"/>
      <c r="CK262" s="299"/>
      <c r="CL262" s="299"/>
      <c r="CM262" s="299"/>
      <c r="CN262" s="299"/>
      <c r="CO262" s="299"/>
      <c r="CP262" s="299"/>
    </row>
    <row r="263" spans="2:94" x14ac:dyDescent="0.15">
      <c r="B263" s="339">
        <v>1.2466550925925926</v>
      </c>
      <c r="C263" s="355">
        <v>1.06</v>
      </c>
      <c r="D263" s="371">
        <v>1.1999999800000003</v>
      </c>
      <c r="E263" s="299"/>
      <c r="F263" s="299"/>
      <c r="G263" s="299"/>
      <c r="H263" s="299"/>
      <c r="I263" s="301">
        <v>11</v>
      </c>
      <c r="J263" s="299"/>
      <c r="K263" s="299"/>
      <c r="L263" s="322">
        <v>0</v>
      </c>
      <c r="M263" s="299"/>
      <c r="N263" s="299"/>
      <c r="O263" s="299"/>
      <c r="P263" s="299"/>
      <c r="Q263" s="299"/>
      <c r="R263" s="299"/>
      <c r="S263" s="299"/>
      <c r="T263" s="299"/>
      <c r="U263" s="299"/>
      <c r="V263" s="299"/>
      <c r="W263" s="299"/>
      <c r="X263" s="299"/>
      <c r="Y263" s="299"/>
      <c r="Z263" s="299"/>
      <c r="AA263" s="299">
        <v>-2.5910725737057523</v>
      </c>
      <c r="AB263" s="299">
        <v>6.2367465016146388</v>
      </c>
      <c r="AC263" s="299">
        <v>-3.6275016031880534</v>
      </c>
      <c r="AD263" s="299">
        <v>13.644082346609256</v>
      </c>
      <c r="AE263" s="299" t="s">
        <v>445</v>
      </c>
      <c r="AF263" s="299">
        <v>-2.6294588340569485</v>
      </c>
      <c r="AG263" s="299">
        <v>13.874362217438104</v>
      </c>
      <c r="AH263" s="299">
        <v>0.63337329579473944</v>
      </c>
      <c r="AI263" s="299">
        <v>-12.339163078579116</v>
      </c>
      <c r="AJ263" s="299"/>
      <c r="AK263" s="299"/>
      <c r="AL263" s="299">
        <v>0</v>
      </c>
      <c r="AM263" s="299">
        <v>1</v>
      </c>
      <c r="AN263" s="299">
        <v>1</v>
      </c>
      <c r="AO263" s="299">
        <v>0</v>
      </c>
      <c r="AP263" s="299">
        <v>0</v>
      </c>
      <c r="AQ263" s="299">
        <v>0</v>
      </c>
      <c r="AR263" s="299">
        <v>1</v>
      </c>
      <c r="AS263" s="299">
        <v>0</v>
      </c>
      <c r="AT263" s="299">
        <v>1</v>
      </c>
      <c r="AU263" s="299">
        <v>0</v>
      </c>
      <c r="AV263" s="325">
        <v>0</v>
      </c>
      <c r="AW263" s="325">
        <v>0</v>
      </c>
      <c r="AX263" s="325">
        <v>0</v>
      </c>
      <c r="AY263" s="325">
        <v>0</v>
      </c>
      <c r="AZ263" s="333">
        <v>1</v>
      </c>
      <c r="BA263" s="333">
        <v>0</v>
      </c>
      <c r="BB263" s="333">
        <v>0</v>
      </c>
      <c r="BC263" s="333">
        <v>0</v>
      </c>
      <c r="BD263" s="333">
        <v>0</v>
      </c>
      <c r="BE263" s="333">
        <v>1</v>
      </c>
      <c r="BF263" s="333">
        <v>0</v>
      </c>
      <c r="BG263" s="333">
        <v>1</v>
      </c>
      <c r="BH263" s="333">
        <v>0</v>
      </c>
      <c r="BI263" s="333">
        <v>0</v>
      </c>
      <c r="BJ263" s="333">
        <v>0</v>
      </c>
      <c r="BK263" s="333">
        <v>0</v>
      </c>
      <c r="BL263" s="333">
        <v>0</v>
      </c>
      <c r="BM263" s="333">
        <v>0</v>
      </c>
      <c r="BN263" s="333">
        <v>0</v>
      </c>
      <c r="BO263" s="333">
        <v>1</v>
      </c>
      <c r="BP263" s="333">
        <v>0</v>
      </c>
      <c r="BQ263" s="333">
        <v>0</v>
      </c>
      <c r="BR263" s="333">
        <v>0</v>
      </c>
      <c r="BS263" s="303">
        <v>1</v>
      </c>
      <c r="BT263" s="322">
        <v>0</v>
      </c>
      <c r="BU263" s="322">
        <v>0</v>
      </c>
      <c r="BV263" s="322">
        <v>0</v>
      </c>
      <c r="BW263" s="322">
        <v>0</v>
      </c>
      <c r="BX263" s="322">
        <v>1</v>
      </c>
      <c r="BY263" s="301">
        <v>0</v>
      </c>
      <c r="BZ263" s="322">
        <v>0</v>
      </c>
      <c r="CA263" s="322">
        <v>0</v>
      </c>
      <c r="CB263" s="322">
        <v>0</v>
      </c>
      <c r="CC263" s="322">
        <v>1</v>
      </c>
      <c r="CD263" s="322">
        <v>0</v>
      </c>
      <c r="CE263" s="322">
        <v>0</v>
      </c>
      <c r="CF263" s="301">
        <v>0</v>
      </c>
      <c r="CG263" s="322">
        <v>0</v>
      </c>
      <c r="CH263" s="299"/>
      <c r="CI263" s="299"/>
      <c r="CJ263" s="299"/>
      <c r="CK263" s="299"/>
      <c r="CL263" s="299"/>
      <c r="CM263" s="299"/>
      <c r="CN263" s="299"/>
      <c r="CO263" s="299"/>
      <c r="CP263" s="299"/>
    </row>
    <row r="264" spans="2:94" x14ac:dyDescent="0.15">
      <c r="B264" s="338" t="s">
        <v>593</v>
      </c>
      <c r="C264" s="299"/>
      <c r="D264" s="371"/>
      <c r="E264" s="299"/>
      <c r="F264" s="299"/>
      <c r="G264" s="299"/>
      <c r="H264" s="299"/>
      <c r="I264" s="299"/>
      <c r="J264" s="299"/>
      <c r="K264" s="299"/>
      <c r="L264" s="299"/>
      <c r="M264" s="299"/>
      <c r="N264" s="299"/>
      <c r="O264" s="299"/>
      <c r="P264" s="299"/>
      <c r="Q264" s="299"/>
      <c r="R264" s="299"/>
      <c r="S264" s="299"/>
      <c r="T264" s="299"/>
      <c r="U264" s="299"/>
      <c r="V264" s="299"/>
      <c r="W264" s="299"/>
      <c r="X264" s="299"/>
      <c r="Y264" s="299"/>
      <c r="Z264" s="299"/>
      <c r="AA264" s="299">
        <v>4.1649092481048022</v>
      </c>
      <c r="AB264" s="299">
        <v>-9.4222847147470397</v>
      </c>
      <c r="AC264" s="299"/>
      <c r="AD264" s="299"/>
      <c r="AE264" s="299"/>
      <c r="AF264" s="299"/>
      <c r="AG264" s="299"/>
      <c r="AH264" s="299"/>
      <c r="AI264" s="299"/>
      <c r="AJ264" s="299"/>
      <c r="AK264" s="299"/>
      <c r="AL264" s="299"/>
      <c r="AM264" s="299"/>
      <c r="AN264" s="299"/>
      <c r="AO264" s="299"/>
      <c r="AP264" s="299"/>
      <c r="AQ264" s="299"/>
      <c r="AR264" s="299"/>
      <c r="AS264" s="299"/>
      <c r="AT264" s="299"/>
      <c r="AU264" s="299"/>
      <c r="AV264" s="299"/>
      <c r="AW264" s="299"/>
      <c r="AX264" s="299"/>
      <c r="AY264" s="299"/>
      <c r="AZ264" s="299"/>
      <c r="BA264" s="299"/>
      <c r="BB264" s="299"/>
      <c r="BC264" s="299"/>
      <c r="BD264" s="299"/>
      <c r="BE264" s="299"/>
      <c r="BF264" s="299"/>
      <c r="BG264" s="299"/>
      <c r="BH264" s="299"/>
      <c r="BI264" s="299"/>
      <c r="BJ264" s="299"/>
      <c r="BK264" s="299"/>
      <c r="BL264" s="299"/>
      <c r="BM264" s="299"/>
      <c r="BN264" s="299"/>
      <c r="BO264" s="299"/>
      <c r="BP264" s="299"/>
      <c r="BQ264" s="299"/>
      <c r="BR264" s="299"/>
      <c r="BS264" s="299"/>
      <c r="BT264" s="299"/>
      <c r="BU264" s="299"/>
      <c r="BV264" s="299"/>
      <c r="BW264" s="299"/>
      <c r="BX264" s="299"/>
      <c r="BY264" s="299"/>
      <c r="BZ264" s="299"/>
      <c r="CA264" s="299"/>
      <c r="CB264" s="299"/>
      <c r="CC264" s="299"/>
      <c r="CD264" s="299"/>
      <c r="CE264" s="299"/>
      <c r="CF264" s="299"/>
      <c r="CG264" s="299"/>
      <c r="CH264" s="299"/>
      <c r="CI264" s="299"/>
      <c r="CJ264" s="299"/>
      <c r="CK264" s="299"/>
      <c r="CL264" s="299"/>
      <c r="CM264" s="299"/>
      <c r="CN264" s="299"/>
      <c r="CO264" s="299"/>
      <c r="CP264" s="299"/>
    </row>
    <row r="265" spans="2:94" x14ac:dyDescent="0.15">
      <c r="B265" s="339">
        <v>1.2660185185185184</v>
      </c>
      <c r="C265" s="299"/>
      <c r="D265" s="371"/>
      <c r="E265" s="299"/>
      <c r="F265" s="299"/>
      <c r="G265" s="299" t="s">
        <v>347</v>
      </c>
      <c r="H265" s="299">
        <v>50</v>
      </c>
      <c r="I265" s="301">
        <v>1</v>
      </c>
      <c r="J265" s="299">
        <v>1</v>
      </c>
      <c r="K265" s="301">
        <v>0</v>
      </c>
      <c r="L265" s="322">
        <v>1</v>
      </c>
      <c r="M265" s="322">
        <v>1</v>
      </c>
      <c r="N265" s="322">
        <v>0</v>
      </c>
      <c r="O265" s="299"/>
      <c r="P265" s="299">
        <v>1</v>
      </c>
      <c r="Q265" s="299">
        <v>0</v>
      </c>
      <c r="R265" s="299">
        <v>0</v>
      </c>
      <c r="S265" s="299">
        <v>0</v>
      </c>
      <c r="T265" s="299">
        <v>0</v>
      </c>
      <c r="U265" s="299">
        <v>1</v>
      </c>
      <c r="V265" s="299">
        <v>0</v>
      </c>
      <c r="W265" s="299">
        <v>0</v>
      </c>
      <c r="X265" s="299">
        <v>0</v>
      </c>
      <c r="Y265" s="299">
        <v>1</v>
      </c>
      <c r="Z265" s="301">
        <v>0</v>
      </c>
      <c r="AA265" s="331">
        <v>1.5546435442234514</v>
      </c>
      <c r="AB265" s="331">
        <v>1.9189989235737351E-2</v>
      </c>
      <c r="AC265" s="299">
        <v>-1.3256816307160371</v>
      </c>
      <c r="AD265" s="299">
        <v>11.907091078066914</v>
      </c>
      <c r="AE265" s="299" t="s">
        <v>442</v>
      </c>
      <c r="AF265" s="299">
        <v>-1.3256816307160371</v>
      </c>
      <c r="AG265" s="299">
        <v>11.907091078066914</v>
      </c>
      <c r="AH265" s="299">
        <v>4.0212342798386453</v>
      </c>
      <c r="AI265" s="299">
        <v>-12.96746282527881</v>
      </c>
      <c r="AJ265" s="299"/>
      <c r="AK265" s="299"/>
      <c r="AL265" s="299">
        <v>0</v>
      </c>
      <c r="AM265" s="299">
        <v>0</v>
      </c>
      <c r="AN265" s="299"/>
      <c r="AO265" s="299"/>
      <c r="AP265" s="299"/>
      <c r="AQ265" s="299"/>
      <c r="AR265" s="299"/>
      <c r="AS265" s="299"/>
      <c r="AT265" s="299"/>
      <c r="AU265" s="299"/>
      <c r="AV265" s="299"/>
      <c r="AW265" s="299"/>
      <c r="AX265" s="299"/>
      <c r="AY265" s="299"/>
      <c r="AZ265" s="299"/>
      <c r="BA265" s="299"/>
      <c r="BB265" s="299"/>
      <c r="BC265" s="299"/>
      <c r="BD265" s="299"/>
      <c r="BE265" s="299"/>
      <c r="BF265" s="299"/>
      <c r="BG265" s="299"/>
      <c r="BH265" s="299"/>
      <c r="BI265" s="299"/>
      <c r="BJ265" s="299"/>
      <c r="BK265" s="299"/>
      <c r="BL265" s="299"/>
      <c r="BM265" s="299"/>
      <c r="BN265" s="299"/>
      <c r="BO265" s="299"/>
      <c r="BP265" s="299"/>
      <c r="BQ265" s="299"/>
      <c r="BR265" s="299"/>
      <c r="BS265" s="299"/>
      <c r="BT265" s="299"/>
      <c r="BU265" s="299"/>
      <c r="BV265" s="299"/>
      <c r="BW265" s="299"/>
      <c r="BX265" s="299"/>
      <c r="BY265" s="299"/>
      <c r="BZ265" s="299"/>
      <c r="CA265" s="299"/>
      <c r="CB265" s="299"/>
      <c r="CC265" s="299"/>
      <c r="CD265" s="299"/>
      <c r="CE265" s="299"/>
      <c r="CF265" s="299"/>
      <c r="CG265" s="299"/>
      <c r="CH265" s="299"/>
      <c r="CI265" s="299"/>
      <c r="CJ265" s="299"/>
      <c r="CK265" s="299"/>
      <c r="CL265" s="299"/>
      <c r="CM265" s="299"/>
      <c r="CN265" s="299"/>
      <c r="CO265" s="299"/>
      <c r="CP265" s="299"/>
    </row>
    <row r="266" spans="2:94" x14ac:dyDescent="0.15">
      <c r="B266" s="339">
        <v>1.271574074074074</v>
      </c>
      <c r="C266" s="299"/>
      <c r="D266" s="371"/>
      <c r="E266" s="299"/>
      <c r="F266" s="299"/>
      <c r="G266" s="299"/>
      <c r="H266" s="299"/>
      <c r="I266" s="301">
        <v>1</v>
      </c>
      <c r="J266" s="299">
        <v>1</v>
      </c>
      <c r="K266" s="301">
        <v>0</v>
      </c>
      <c r="L266" s="322">
        <v>1</v>
      </c>
      <c r="M266" s="322">
        <v>0</v>
      </c>
      <c r="N266" s="322">
        <v>1</v>
      </c>
      <c r="O266" s="299"/>
      <c r="P266" s="299">
        <v>0</v>
      </c>
      <c r="Q266" s="299">
        <v>0</v>
      </c>
      <c r="R266" s="299">
        <v>1</v>
      </c>
      <c r="S266" s="299">
        <v>1</v>
      </c>
      <c r="T266" s="299">
        <v>0</v>
      </c>
      <c r="U266" s="299">
        <v>0</v>
      </c>
      <c r="V266" s="299">
        <v>0</v>
      </c>
      <c r="W266" s="299">
        <v>0</v>
      </c>
      <c r="X266" s="299"/>
      <c r="Y266" s="299"/>
      <c r="Z266" s="299"/>
      <c r="AA266" s="299"/>
      <c r="AB266" s="299"/>
      <c r="AC266" s="299">
        <v>-0.83959836612015681</v>
      </c>
      <c r="AD266" s="299">
        <v>11.907091078066914</v>
      </c>
      <c r="AE266" s="299" t="s">
        <v>442</v>
      </c>
      <c r="AF266" s="299">
        <v>-0.83959836612015681</v>
      </c>
      <c r="AG266" s="299">
        <v>11.907091078066914</v>
      </c>
      <c r="AH266" s="299">
        <v>4.0212342798386453</v>
      </c>
      <c r="AI266" s="299">
        <v>-12.437276951672862</v>
      </c>
      <c r="AJ266" s="299"/>
      <c r="AK266" s="299"/>
      <c r="AL266" s="299">
        <v>0</v>
      </c>
      <c r="AM266" s="299">
        <v>0</v>
      </c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29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299"/>
      <c r="BV266" s="299"/>
      <c r="BW266" s="299"/>
      <c r="BX266" s="299"/>
      <c r="BY266" s="299"/>
      <c r="BZ266" s="299"/>
      <c r="CA266" s="299"/>
      <c r="CB266" s="299"/>
      <c r="CC266" s="299"/>
      <c r="CD266" s="299"/>
      <c r="CE266" s="299"/>
      <c r="CF266" s="299"/>
      <c r="CG266" s="299"/>
      <c r="CH266" s="299"/>
      <c r="CI266" s="299"/>
      <c r="CJ266" s="299"/>
      <c r="CK266" s="299"/>
      <c r="CL266" s="299"/>
      <c r="CM266" s="299"/>
      <c r="CN266" s="299"/>
      <c r="CO266" s="299"/>
      <c r="CP266" s="299"/>
    </row>
    <row r="267" spans="2:94" x14ac:dyDescent="0.15">
      <c r="B267" s="339">
        <v>1.2723032407407409</v>
      </c>
      <c r="C267" s="355">
        <v>1.03</v>
      </c>
      <c r="D267" s="371">
        <v>1.0999999900000001</v>
      </c>
      <c r="E267" s="299"/>
      <c r="F267" s="299"/>
      <c r="G267" s="299"/>
      <c r="H267" s="299"/>
      <c r="I267" s="301">
        <v>2</v>
      </c>
      <c r="J267" s="299"/>
      <c r="K267" s="299"/>
      <c r="L267" s="322">
        <v>0</v>
      </c>
      <c r="M267" s="299"/>
      <c r="N267" s="299"/>
      <c r="O267" s="299"/>
      <c r="P267" s="299"/>
      <c r="Q267" s="299"/>
      <c r="R267" s="299"/>
      <c r="S267" s="299"/>
      <c r="T267" s="299"/>
      <c r="U267" s="299"/>
      <c r="V267" s="299"/>
      <c r="W267" s="299"/>
      <c r="X267" s="299"/>
      <c r="Y267" s="299"/>
      <c r="Z267" s="299"/>
      <c r="AA267" s="299">
        <v>2.8281208121942121</v>
      </c>
      <c r="AB267" s="299">
        <v>-3.9984851301115243</v>
      </c>
      <c r="AC267" s="299">
        <v>4.7724538705777331</v>
      </c>
      <c r="AD267" s="299">
        <v>-13.144191449814127</v>
      </c>
      <c r="AE267" s="299" t="s">
        <v>443</v>
      </c>
      <c r="AF267" s="299">
        <v>3.9328555044575766</v>
      </c>
      <c r="AG267" s="299">
        <v>-13.188373605947955</v>
      </c>
      <c r="AH267" s="299">
        <v>-1.2373028553349679</v>
      </c>
      <c r="AI267" s="299">
        <v>11.818726765799257</v>
      </c>
      <c r="AJ267" s="299"/>
      <c r="AK267" s="299"/>
      <c r="AL267" s="299">
        <v>1</v>
      </c>
      <c r="AM267" s="299">
        <v>0</v>
      </c>
      <c r="AN267" s="299">
        <v>1</v>
      </c>
      <c r="AO267" s="299">
        <v>0</v>
      </c>
      <c r="AP267" s="299">
        <v>0</v>
      </c>
      <c r="AQ267" s="299">
        <v>0</v>
      </c>
      <c r="AR267" s="299">
        <v>1</v>
      </c>
      <c r="AS267" s="299">
        <v>0</v>
      </c>
      <c r="AT267" s="299">
        <v>1</v>
      </c>
      <c r="AU267" s="299">
        <v>0</v>
      </c>
      <c r="AV267" s="325">
        <v>0</v>
      </c>
      <c r="AW267" s="325">
        <v>0</v>
      </c>
      <c r="AX267" s="325">
        <v>0</v>
      </c>
      <c r="AY267" s="325">
        <v>0</v>
      </c>
      <c r="AZ267" s="325">
        <v>0</v>
      </c>
      <c r="BA267" s="325">
        <v>0</v>
      </c>
      <c r="BB267" s="325">
        <v>1</v>
      </c>
      <c r="BC267" s="325">
        <v>0</v>
      </c>
      <c r="BD267" s="325">
        <v>0</v>
      </c>
      <c r="BE267" s="325">
        <v>1</v>
      </c>
      <c r="BF267" s="325">
        <v>0</v>
      </c>
      <c r="BG267" s="325">
        <v>1</v>
      </c>
      <c r="BH267" s="325">
        <v>0</v>
      </c>
      <c r="BI267" s="325">
        <v>0</v>
      </c>
      <c r="BJ267" s="325">
        <v>0</v>
      </c>
      <c r="BK267" s="325">
        <v>0</v>
      </c>
      <c r="BL267" s="325">
        <v>0</v>
      </c>
      <c r="BM267" s="325">
        <v>0</v>
      </c>
      <c r="BN267" s="325">
        <v>0</v>
      </c>
      <c r="BO267" s="325">
        <v>1</v>
      </c>
      <c r="BP267" s="325">
        <v>0</v>
      </c>
      <c r="BQ267" s="325">
        <v>0</v>
      </c>
      <c r="BR267" s="325">
        <v>0</v>
      </c>
      <c r="BS267" s="303">
        <v>1</v>
      </c>
      <c r="BT267" s="322">
        <v>0</v>
      </c>
      <c r="BU267" s="322">
        <v>0</v>
      </c>
      <c r="BV267" s="322">
        <v>0</v>
      </c>
      <c r="BW267" s="322">
        <v>0</v>
      </c>
      <c r="BX267" s="322">
        <v>1</v>
      </c>
      <c r="BY267" s="301">
        <v>0</v>
      </c>
      <c r="BZ267" s="322">
        <v>1</v>
      </c>
      <c r="CA267" s="322">
        <v>0</v>
      </c>
      <c r="CB267" s="322">
        <v>0</v>
      </c>
      <c r="CC267" s="322">
        <v>0</v>
      </c>
      <c r="CD267" s="322">
        <v>0</v>
      </c>
      <c r="CE267" s="322">
        <v>0</v>
      </c>
      <c r="CF267" s="301">
        <v>0</v>
      </c>
      <c r="CG267" s="322">
        <v>0</v>
      </c>
      <c r="CH267" s="299"/>
      <c r="CI267" s="299"/>
      <c r="CJ267" s="299"/>
      <c r="CK267" s="299"/>
      <c r="CL267" s="299"/>
      <c r="CM267" s="299"/>
      <c r="CN267" s="299"/>
      <c r="CO267" s="299"/>
      <c r="CP267" s="299"/>
    </row>
    <row r="268" spans="2:94" x14ac:dyDescent="0.15">
      <c r="B268" s="339">
        <v>1.2731828703703705</v>
      </c>
      <c r="C268" s="355">
        <v>1.1599999999999999</v>
      </c>
      <c r="D268" s="371">
        <v>1.5333332799999999</v>
      </c>
      <c r="E268" s="299"/>
      <c r="F268" s="299"/>
      <c r="G268" s="299"/>
      <c r="H268" s="299"/>
      <c r="I268" s="301">
        <v>3</v>
      </c>
      <c r="J268" s="299"/>
      <c r="K268" s="299"/>
      <c r="L268" s="322">
        <v>0</v>
      </c>
      <c r="M268" s="299"/>
      <c r="N268" s="299"/>
      <c r="O268" s="299"/>
      <c r="P268" s="299"/>
      <c r="Q268" s="299"/>
      <c r="R268" s="299"/>
      <c r="S268" s="299"/>
      <c r="T268" s="299"/>
      <c r="U268" s="299"/>
      <c r="V268" s="299"/>
      <c r="W268" s="299"/>
      <c r="X268" s="299"/>
      <c r="Y268" s="299"/>
      <c r="Z268" s="299"/>
      <c r="AA268" s="299">
        <v>-0.83959836612015681</v>
      </c>
      <c r="AB268" s="299">
        <v>6.3843215613382904</v>
      </c>
      <c r="AC268" s="299">
        <v>-3.1816359137184889</v>
      </c>
      <c r="AD268" s="299">
        <v>11.818726765799257</v>
      </c>
      <c r="AE268" s="299" t="s">
        <v>443</v>
      </c>
      <c r="AF268" s="299">
        <v>-4.4631281567439913</v>
      </c>
      <c r="AG268" s="299">
        <v>11.818726765799257</v>
      </c>
      <c r="AH268" s="299">
        <v>1.7675755076213826</v>
      </c>
      <c r="AI268" s="299">
        <v>-13.365102230483272</v>
      </c>
      <c r="AJ268" s="299"/>
      <c r="AK268" s="299"/>
      <c r="AL268" s="299">
        <v>0</v>
      </c>
      <c r="AM268" s="299">
        <v>1</v>
      </c>
      <c r="AN268" s="299">
        <v>0</v>
      </c>
      <c r="AO268" s="299">
        <v>1</v>
      </c>
      <c r="AP268" s="299">
        <v>0</v>
      </c>
      <c r="AQ268" s="299">
        <v>1</v>
      </c>
      <c r="AR268" s="299">
        <v>0</v>
      </c>
      <c r="AS268" s="299">
        <v>0</v>
      </c>
      <c r="AT268" s="299">
        <v>1</v>
      </c>
      <c r="AU268" s="299">
        <v>0</v>
      </c>
      <c r="AV268" s="325">
        <v>0</v>
      </c>
      <c r="AW268" s="325">
        <v>0</v>
      </c>
      <c r="AX268" s="325">
        <v>0</v>
      </c>
      <c r="AY268" s="325">
        <v>0</v>
      </c>
      <c r="AZ268" s="325">
        <v>0</v>
      </c>
      <c r="BA268" s="325">
        <v>0</v>
      </c>
      <c r="BB268" s="325">
        <v>1</v>
      </c>
      <c r="BC268" s="325">
        <v>0</v>
      </c>
      <c r="BD268" s="325">
        <v>0</v>
      </c>
      <c r="BE268" s="325">
        <v>1</v>
      </c>
      <c r="BF268" s="325">
        <v>0</v>
      </c>
      <c r="BG268" s="325">
        <v>1</v>
      </c>
      <c r="BH268" s="325">
        <v>0</v>
      </c>
      <c r="BI268" s="325">
        <v>0</v>
      </c>
      <c r="BJ268" s="325">
        <v>0</v>
      </c>
      <c r="BK268" s="325">
        <v>0</v>
      </c>
      <c r="BL268" s="325">
        <v>0</v>
      </c>
      <c r="BM268" s="325">
        <v>0</v>
      </c>
      <c r="BN268" s="325">
        <v>0</v>
      </c>
      <c r="BO268" s="325">
        <v>1</v>
      </c>
      <c r="BP268" s="325">
        <v>0</v>
      </c>
      <c r="BQ268" s="325">
        <v>0</v>
      </c>
      <c r="BR268" s="325">
        <v>0</v>
      </c>
      <c r="BS268" s="303">
        <v>0</v>
      </c>
      <c r="BT268" s="322">
        <v>1</v>
      </c>
      <c r="BU268" s="322">
        <v>0</v>
      </c>
      <c r="BV268" s="322">
        <v>0</v>
      </c>
      <c r="BW268" s="322">
        <v>0</v>
      </c>
      <c r="BX268" s="322">
        <v>1</v>
      </c>
      <c r="BY268" s="301">
        <v>0</v>
      </c>
      <c r="BZ268" s="322">
        <v>1</v>
      </c>
      <c r="CA268" s="322">
        <v>0</v>
      </c>
      <c r="CB268" s="322">
        <v>0</v>
      </c>
      <c r="CC268" s="322">
        <v>0</v>
      </c>
      <c r="CD268" s="322">
        <v>0</v>
      </c>
      <c r="CE268" s="322">
        <v>0</v>
      </c>
      <c r="CF268" s="301">
        <v>0</v>
      </c>
      <c r="CG268" s="322">
        <v>1</v>
      </c>
      <c r="CH268" s="299"/>
      <c r="CI268" s="299"/>
      <c r="CJ268" s="299"/>
      <c r="CK268" s="299"/>
      <c r="CL268" s="299"/>
      <c r="CM268" s="299"/>
      <c r="CN268" s="299"/>
      <c r="CO268" s="299"/>
      <c r="CP268" s="299"/>
    </row>
    <row r="269" spans="2:94" x14ac:dyDescent="0.15">
      <c r="B269" s="339">
        <v>1.2739004629629631</v>
      </c>
      <c r="C269" s="355">
        <v>1.02</v>
      </c>
      <c r="D269" s="371">
        <v>1.0666666600000001</v>
      </c>
      <c r="E269" s="299"/>
      <c r="F269" s="299"/>
      <c r="G269" s="299"/>
      <c r="H269" s="299"/>
      <c r="I269" s="301">
        <v>4</v>
      </c>
      <c r="J269" s="299"/>
      <c r="K269" s="299"/>
      <c r="L269" s="322">
        <v>0</v>
      </c>
      <c r="M269" s="299"/>
      <c r="N269" s="299"/>
      <c r="O269" s="299"/>
      <c r="P269" s="299"/>
      <c r="Q269" s="299"/>
      <c r="R269" s="299"/>
      <c r="S269" s="299"/>
      <c r="T269" s="299"/>
      <c r="U269" s="299"/>
      <c r="V269" s="299"/>
      <c r="W269" s="299"/>
      <c r="X269" s="299"/>
      <c r="Y269" s="299"/>
      <c r="Z269" s="299"/>
      <c r="AA269" s="299">
        <v>2.8723101998847467</v>
      </c>
      <c r="AB269" s="299">
        <v>-10.493262081784387</v>
      </c>
      <c r="AC269" s="299">
        <v>3.9770448921481112</v>
      </c>
      <c r="AD269" s="299">
        <v>-13.453466542750929</v>
      </c>
      <c r="AE269" s="299" t="s">
        <v>445</v>
      </c>
      <c r="AF269" s="299">
        <v>2.8723101998847467</v>
      </c>
      <c r="AG269" s="299">
        <v>-13.232555762081784</v>
      </c>
      <c r="AH269" s="299">
        <v>-3.3583934644806273</v>
      </c>
      <c r="AI269" s="299">
        <v>12.083819702602231</v>
      </c>
      <c r="AJ269" s="299"/>
      <c r="AK269" s="299"/>
      <c r="AL269" s="299">
        <v>0</v>
      </c>
      <c r="AM269" s="299">
        <v>1</v>
      </c>
      <c r="AN269" s="299">
        <v>1</v>
      </c>
      <c r="AO269" s="299">
        <v>0</v>
      </c>
      <c r="AP269" s="299">
        <v>0</v>
      </c>
      <c r="AQ269" s="299">
        <v>0</v>
      </c>
      <c r="AR269" s="299">
        <v>1</v>
      </c>
      <c r="AS269" s="299">
        <v>0</v>
      </c>
      <c r="AT269" s="299">
        <v>0</v>
      </c>
      <c r="AU269" s="299">
        <v>0</v>
      </c>
      <c r="AV269" s="325">
        <v>0</v>
      </c>
      <c r="AW269" s="325">
        <v>1</v>
      </c>
      <c r="AX269" s="299"/>
      <c r="AY269" s="325">
        <v>0</v>
      </c>
      <c r="AZ269" s="325">
        <v>0</v>
      </c>
      <c r="BA269" s="325">
        <v>1</v>
      </c>
      <c r="BB269" s="325">
        <v>0</v>
      </c>
      <c r="BC269" s="325">
        <v>0</v>
      </c>
      <c r="BD269" s="325">
        <v>0</v>
      </c>
      <c r="BE269" s="325">
        <v>1</v>
      </c>
      <c r="BF269" s="325">
        <v>0</v>
      </c>
      <c r="BG269" s="325">
        <v>1</v>
      </c>
      <c r="BH269" s="325">
        <v>0</v>
      </c>
      <c r="BI269" s="325">
        <v>0</v>
      </c>
      <c r="BJ269" s="325">
        <v>0</v>
      </c>
      <c r="BK269" s="325">
        <v>0</v>
      </c>
      <c r="BL269" s="325">
        <v>0</v>
      </c>
      <c r="BM269" s="325">
        <v>0</v>
      </c>
      <c r="BN269" s="325">
        <v>0</v>
      </c>
      <c r="BO269" s="325">
        <v>0</v>
      </c>
      <c r="BP269" s="325">
        <v>1</v>
      </c>
      <c r="BQ269" s="325">
        <v>0</v>
      </c>
      <c r="BR269" s="325">
        <v>0</v>
      </c>
      <c r="BS269" s="303">
        <v>0</v>
      </c>
      <c r="BT269" s="322">
        <v>0</v>
      </c>
      <c r="BU269" s="322">
        <v>0</v>
      </c>
      <c r="BV269" s="322">
        <v>1</v>
      </c>
      <c r="BW269" s="322">
        <v>0</v>
      </c>
      <c r="BX269" s="322">
        <v>1</v>
      </c>
      <c r="BY269" s="301">
        <v>0</v>
      </c>
      <c r="BZ269" s="322">
        <v>1</v>
      </c>
      <c r="CA269" s="322">
        <v>0</v>
      </c>
      <c r="CB269" s="322">
        <v>0</v>
      </c>
      <c r="CC269" s="322">
        <v>0</v>
      </c>
      <c r="CD269" s="322">
        <v>0</v>
      </c>
      <c r="CE269" s="322">
        <v>0</v>
      </c>
      <c r="CF269" s="301">
        <v>0</v>
      </c>
      <c r="CG269" s="322">
        <v>0</v>
      </c>
      <c r="CH269" s="299"/>
      <c r="CI269" s="299"/>
      <c r="CJ269" s="299"/>
      <c r="CK269" s="299"/>
      <c r="CL269" s="299"/>
      <c r="CM269" s="299"/>
      <c r="CN269" s="299"/>
      <c r="CO269" s="299"/>
      <c r="CP269" s="299"/>
    </row>
    <row r="270" spans="2:94" x14ac:dyDescent="0.15">
      <c r="B270" s="339">
        <v>1.2753240740740741</v>
      </c>
      <c r="C270" s="355">
        <v>2.0299999999999998</v>
      </c>
      <c r="D270" s="371">
        <v>2.0999899999999991</v>
      </c>
      <c r="E270" s="299"/>
      <c r="F270" s="299"/>
      <c r="G270" s="299"/>
      <c r="H270" s="299"/>
      <c r="I270" s="301">
        <v>5</v>
      </c>
      <c r="J270" s="299"/>
      <c r="K270" s="299"/>
      <c r="L270" s="322">
        <v>0</v>
      </c>
      <c r="M270" s="299"/>
      <c r="N270" s="299"/>
      <c r="O270" s="299"/>
      <c r="P270" s="299"/>
      <c r="Q270" s="299"/>
      <c r="R270" s="299"/>
      <c r="S270" s="299"/>
      <c r="T270" s="299"/>
      <c r="U270" s="299"/>
      <c r="V270" s="299"/>
      <c r="W270" s="299"/>
      <c r="X270" s="299"/>
      <c r="Y270" s="299"/>
      <c r="Z270" s="299"/>
      <c r="AA270" s="299">
        <v>-1.2373028553349679</v>
      </c>
      <c r="AB270" s="299">
        <v>10.581626394052044</v>
      </c>
      <c r="AC270" s="299">
        <v>-1.414060406097106</v>
      </c>
      <c r="AD270" s="299">
        <v>11.862908921933085</v>
      </c>
      <c r="AE270" s="299" t="s">
        <v>443</v>
      </c>
      <c r="AF270" s="299">
        <v>-2.4304163229794011</v>
      </c>
      <c r="AG270" s="299">
        <v>11.818726765799257</v>
      </c>
      <c r="AH270" s="299">
        <v>0.61865142766748393</v>
      </c>
      <c r="AI270" s="299">
        <v>-13.586013011152417</v>
      </c>
      <c r="AJ270" s="299"/>
      <c r="AK270" s="299"/>
      <c r="AL270" s="299">
        <v>0</v>
      </c>
      <c r="AM270" s="299">
        <v>1</v>
      </c>
      <c r="AN270" s="299">
        <v>0</v>
      </c>
      <c r="AO270" s="299">
        <v>1</v>
      </c>
      <c r="AP270" s="299">
        <v>0</v>
      </c>
      <c r="AQ270" s="299">
        <v>1</v>
      </c>
      <c r="AR270" s="299">
        <v>0</v>
      </c>
      <c r="AS270" s="299">
        <v>0</v>
      </c>
      <c r="AT270" s="299">
        <v>0</v>
      </c>
      <c r="AU270" s="299">
        <v>1</v>
      </c>
      <c r="AV270" s="325">
        <v>0</v>
      </c>
      <c r="AW270" s="325">
        <v>0</v>
      </c>
      <c r="AX270" s="325">
        <v>0</v>
      </c>
      <c r="AY270" s="325">
        <v>0</v>
      </c>
      <c r="AZ270" s="325">
        <v>0</v>
      </c>
      <c r="BA270" s="325">
        <v>1</v>
      </c>
      <c r="BB270" s="325">
        <v>0</v>
      </c>
      <c r="BC270" s="325">
        <v>0</v>
      </c>
      <c r="BD270" s="325">
        <v>0</v>
      </c>
      <c r="BE270" s="325">
        <v>1</v>
      </c>
      <c r="BF270" s="325">
        <v>0</v>
      </c>
      <c r="BG270" s="325">
        <v>1</v>
      </c>
      <c r="BH270" s="325">
        <v>0</v>
      </c>
      <c r="BI270" s="325">
        <v>0</v>
      </c>
      <c r="BJ270" s="325">
        <v>0</v>
      </c>
      <c r="BK270" s="325">
        <v>0</v>
      </c>
      <c r="BL270" s="325">
        <v>0</v>
      </c>
      <c r="BM270" s="325">
        <v>0</v>
      </c>
      <c r="BN270" s="325">
        <v>0</v>
      </c>
      <c r="BO270" s="325">
        <v>1</v>
      </c>
      <c r="BP270" s="325">
        <v>0</v>
      </c>
      <c r="BQ270" s="325">
        <v>0</v>
      </c>
      <c r="BR270" s="325">
        <v>0</v>
      </c>
      <c r="BS270" s="303">
        <v>0</v>
      </c>
      <c r="BT270" s="322">
        <v>1</v>
      </c>
      <c r="BU270" s="322">
        <v>0</v>
      </c>
      <c r="BV270" s="322">
        <v>0</v>
      </c>
      <c r="BW270" s="322">
        <v>0</v>
      </c>
      <c r="BX270" s="322">
        <v>1</v>
      </c>
      <c r="BY270" s="301">
        <v>0</v>
      </c>
      <c r="BZ270" s="322">
        <v>1</v>
      </c>
      <c r="CA270" s="322">
        <v>0</v>
      </c>
      <c r="CB270" s="322">
        <v>0</v>
      </c>
      <c r="CC270" s="322">
        <v>0</v>
      </c>
      <c r="CD270" s="322">
        <v>0</v>
      </c>
      <c r="CE270" s="322">
        <v>0</v>
      </c>
      <c r="CF270" s="301">
        <v>0</v>
      </c>
      <c r="CG270" s="322">
        <v>1</v>
      </c>
      <c r="CH270" s="299"/>
      <c r="CI270" s="299"/>
      <c r="CJ270" s="299"/>
      <c r="CK270" s="299"/>
      <c r="CL270" s="299"/>
      <c r="CM270" s="299"/>
      <c r="CN270" s="299"/>
      <c r="CO270" s="299"/>
      <c r="CP270" s="299"/>
    </row>
    <row r="271" spans="2:94" x14ac:dyDescent="0.15">
      <c r="B271" s="339">
        <v>1.2764583333333335</v>
      </c>
      <c r="C271" s="355">
        <v>1.18</v>
      </c>
      <c r="D271" s="371">
        <v>1.5999999399999998</v>
      </c>
      <c r="E271" s="299"/>
      <c r="F271" s="299"/>
      <c r="G271" s="299"/>
      <c r="H271" s="299"/>
      <c r="I271" s="301">
        <v>6</v>
      </c>
      <c r="J271" s="299"/>
      <c r="K271" s="299"/>
      <c r="L271" s="322">
        <v>0</v>
      </c>
      <c r="M271" s="299"/>
      <c r="N271" s="299"/>
      <c r="O271" s="299"/>
      <c r="P271" s="299"/>
      <c r="Q271" s="299"/>
      <c r="R271" s="299"/>
      <c r="S271" s="299"/>
      <c r="T271" s="299"/>
      <c r="U271" s="299"/>
      <c r="V271" s="299"/>
      <c r="W271" s="299"/>
      <c r="X271" s="299"/>
      <c r="Y271" s="299"/>
      <c r="Z271" s="299"/>
      <c r="AA271" s="299">
        <v>-2.9606889752658159</v>
      </c>
      <c r="AB271" s="299">
        <v>-6.4285037174721191</v>
      </c>
      <c r="AC271" s="299">
        <v>-3.6235297906238344</v>
      </c>
      <c r="AD271" s="299">
        <v>-14.072016728624535</v>
      </c>
      <c r="AE271" s="299" t="s">
        <v>445</v>
      </c>
      <c r="AF271" s="299">
        <v>-2.5187950983604703</v>
      </c>
      <c r="AG271" s="299">
        <v>-14.248745353159851</v>
      </c>
      <c r="AH271" s="299">
        <v>-0.39770448921481111</v>
      </c>
      <c r="AI271" s="299">
        <v>12.216366171003717</v>
      </c>
      <c r="AJ271" s="299"/>
      <c r="AK271" s="299"/>
      <c r="AL271" s="299">
        <v>0</v>
      </c>
      <c r="AM271" s="299">
        <v>1</v>
      </c>
      <c r="AN271" s="299">
        <v>1</v>
      </c>
      <c r="AO271" s="299">
        <v>0</v>
      </c>
      <c r="AP271" s="299">
        <v>0</v>
      </c>
      <c r="AQ271" s="299">
        <v>1</v>
      </c>
      <c r="AR271" s="299">
        <v>0</v>
      </c>
      <c r="AS271" s="299">
        <v>0</v>
      </c>
      <c r="AT271" s="299">
        <v>1</v>
      </c>
      <c r="AU271" s="299">
        <v>0</v>
      </c>
      <c r="AV271" s="325">
        <v>0</v>
      </c>
      <c r="AW271" s="325">
        <v>0</v>
      </c>
      <c r="AX271" s="325">
        <v>1</v>
      </c>
      <c r="AY271" s="325">
        <v>0</v>
      </c>
      <c r="AZ271" s="325">
        <v>1</v>
      </c>
      <c r="BA271" s="325">
        <v>0</v>
      </c>
      <c r="BB271" s="325">
        <v>0</v>
      </c>
      <c r="BC271" s="325">
        <v>0</v>
      </c>
      <c r="BD271" s="325">
        <v>0</v>
      </c>
      <c r="BE271" s="325">
        <v>0</v>
      </c>
      <c r="BF271" s="325">
        <v>1</v>
      </c>
      <c r="BG271" s="325">
        <v>1</v>
      </c>
      <c r="BH271" s="325">
        <v>0</v>
      </c>
      <c r="BI271" s="325">
        <v>0</v>
      </c>
      <c r="BJ271" s="325">
        <v>0</v>
      </c>
      <c r="BK271" s="325">
        <v>0</v>
      </c>
      <c r="BL271" s="325">
        <v>0</v>
      </c>
      <c r="BM271" s="325">
        <v>0</v>
      </c>
      <c r="BN271" s="325">
        <v>0</v>
      </c>
      <c r="BO271" s="325">
        <v>1</v>
      </c>
      <c r="BP271" s="325">
        <v>0</v>
      </c>
      <c r="BQ271" s="325">
        <v>0</v>
      </c>
      <c r="BR271" s="325">
        <v>0</v>
      </c>
      <c r="BS271" s="303">
        <v>0</v>
      </c>
      <c r="BT271" s="322">
        <v>0</v>
      </c>
      <c r="BU271" s="322">
        <v>1</v>
      </c>
      <c r="BV271" s="322">
        <v>0</v>
      </c>
      <c r="BW271" s="322">
        <v>0</v>
      </c>
      <c r="BX271" s="322">
        <v>0</v>
      </c>
      <c r="BY271" s="301">
        <v>1</v>
      </c>
      <c r="BZ271" s="322">
        <v>0</v>
      </c>
      <c r="CA271" s="322">
        <v>0</v>
      </c>
      <c r="CB271" s="322">
        <v>0</v>
      </c>
      <c r="CC271" s="322">
        <v>0</v>
      </c>
      <c r="CD271" s="322">
        <v>1</v>
      </c>
      <c r="CE271" s="322">
        <v>0</v>
      </c>
      <c r="CF271" s="301">
        <v>0</v>
      </c>
      <c r="CG271" s="322">
        <v>0</v>
      </c>
      <c r="CH271" s="299"/>
      <c r="CI271" s="299"/>
      <c r="CJ271" s="299"/>
      <c r="CK271" s="299"/>
      <c r="CL271" s="299"/>
      <c r="CM271" s="299"/>
      <c r="CN271" s="299"/>
      <c r="CO271" s="299"/>
      <c r="CP271" s="299"/>
    </row>
    <row r="272" spans="2:94" x14ac:dyDescent="0.15">
      <c r="B272" s="338" t="s">
        <v>593</v>
      </c>
      <c r="C272" s="299"/>
      <c r="D272" s="371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299"/>
      <c r="T272" s="299"/>
      <c r="U272" s="299"/>
      <c r="V272" s="299"/>
      <c r="W272" s="299"/>
      <c r="X272" s="299"/>
      <c r="Y272" s="299"/>
      <c r="Z272" s="299"/>
      <c r="AA272" s="299">
        <v>3.2258253014090235</v>
      </c>
      <c r="AB272" s="299">
        <v>15.044024163568773</v>
      </c>
      <c r="AC272" s="299"/>
      <c r="AD272" s="299"/>
      <c r="AE272" s="299"/>
      <c r="AF272" s="299"/>
      <c r="AG272" s="299"/>
      <c r="AH272" s="299"/>
      <c r="AI272" s="299"/>
      <c r="AJ272" s="299"/>
      <c r="AK272" s="29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29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299"/>
      <c r="BV272" s="299"/>
      <c r="BW272" s="299"/>
      <c r="BX272" s="299"/>
      <c r="BY272" s="299"/>
      <c r="BZ272" s="299"/>
      <c r="CA272" s="299"/>
      <c r="CB272" s="299"/>
      <c r="CC272" s="299"/>
      <c r="CD272" s="299"/>
      <c r="CE272" s="299"/>
      <c r="CF272" s="299"/>
      <c r="CG272" s="299"/>
      <c r="CH272" s="299"/>
      <c r="CI272" s="299"/>
      <c r="CJ272" s="299"/>
      <c r="CK272" s="299"/>
      <c r="CL272" s="299"/>
      <c r="CM272" s="299"/>
      <c r="CN272" s="299"/>
      <c r="CO272" s="299"/>
      <c r="CP272" s="299"/>
    </row>
    <row r="273" spans="2:94" x14ac:dyDescent="0.15">
      <c r="B273" s="339">
        <v>1.2989120370370371</v>
      </c>
      <c r="C273" s="299"/>
      <c r="D273" s="371"/>
      <c r="E273" s="299"/>
      <c r="F273" s="299"/>
      <c r="G273" s="299" t="s">
        <v>357</v>
      </c>
      <c r="H273" s="299">
        <v>52</v>
      </c>
      <c r="I273" s="301">
        <v>1</v>
      </c>
      <c r="J273" s="299">
        <v>1</v>
      </c>
      <c r="K273" s="301">
        <v>0</v>
      </c>
      <c r="L273" s="322">
        <v>1</v>
      </c>
      <c r="M273" s="322">
        <v>1</v>
      </c>
      <c r="N273" s="322">
        <v>0</v>
      </c>
      <c r="O273" s="299"/>
      <c r="P273" s="299">
        <v>1</v>
      </c>
      <c r="Q273" s="299">
        <v>0</v>
      </c>
      <c r="R273" s="299">
        <v>0</v>
      </c>
      <c r="S273" s="299">
        <v>1</v>
      </c>
      <c r="T273" s="299">
        <v>0</v>
      </c>
      <c r="U273" s="299">
        <v>0</v>
      </c>
      <c r="V273" s="299">
        <v>0</v>
      </c>
      <c r="W273" s="299">
        <v>0</v>
      </c>
      <c r="X273" s="299">
        <v>0</v>
      </c>
      <c r="Y273" s="299">
        <v>0</v>
      </c>
      <c r="Z273" s="301">
        <v>1</v>
      </c>
      <c r="AA273" s="299"/>
      <c r="AB273" s="299"/>
      <c r="AC273" s="299">
        <v>1.1047346922633641</v>
      </c>
      <c r="AD273" s="299">
        <v>11.951273234200743</v>
      </c>
      <c r="AE273" s="299" t="s">
        <v>442</v>
      </c>
      <c r="AF273" s="299">
        <v>1.1047346922633641</v>
      </c>
      <c r="AG273" s="299">
        <v>11.951273234200743</v>
      </c>
      <c r="AH273" s="299">
        <v>-3.888666116767042</v>
      </c>
      <c r="AI273" s="299">
        <v>-12.923280669144981</v>
      </c>
      <c r="AJ273" s="299"/>
      <c r="AK273" s="299"/>
      <c r="AL273" s="299">
        <v>0</v>
      </c>
      <c r="AM273" s="299">
        <v>0</v>
      </c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29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299"/>
      <c r="BV273" s="299"/>
      <c r="BW273" s="299"/>
      <c r="BX273" s="299"/>
      <c r="BY273" s="299"/>
      <c r="BZ273" s="299"/>
      <c r="CA273" s="299"/>
      <c r="CB273" s="299"/>
      <c r="CC273" s="299"/>
      <c r="CD273" s="299"/>
      <c r="CE273" s="299"/>
      <c r="CF273" s="299"/>
      <c r="CG273" s="299">
        <v>1</v>
      </c>
      <c r="CH273" s="299"/>
      <c r="CI273" s="299"/>
      <c r="CJ273" s="299"/>
      <c r="CK273" s="299"/>
      <c r="CL273" s="299"/>
      <c r="CM273" s="299"/>
      <c r="CN273" s="299"/>
      <c r="CO273" s="299"/>
      <c r="CP273" s="299"/>
    </row>
    <row r="274" spans="2:94" x14ac:dyDescent="0.15">
      <c r="B274" s="339">
        <v>1.299548611111111</v>
      </c>
      <c r="C274" s="355">
        <v>0.25</v>
      </c>
      <c r="D274" s="371">
        <v>0.83332499999999998</v>
      </c>
      <c r="E274" s="299"/>
      <c r="F274" s="299"/>
      <c r="G274" s="299"/>
      <c r="H274" s="299"/>
      <c r="I274" s="301">
        <v>2</v>
      </c>
      <c r="J274" s="299"/>
      <c r="K274" s="299"/>
      <c r="L274" s="322">
        <v>0</v>
      </c>
      <c r="M274" s="299"/>
      <c r="N274" s="299"/>
      <c r="O274" s="299"/>
      <c r="P274" s="299"/>
      <c r="Q274" s="299"/>
      <c r="R274" s="299"/>
      <c r="S274" s="299"/>
      <c r="T274" s="299"/>
      <c r="U274" s="299"/>
      <c r="V274" s="299"/>
      <c r="W274" s="299"/>
      <c r="X274" s="299"/>
      <c r="Y274" s="299"/>
      <c r="Z274" s="299"/>
      <c r="AA274" s="299">
        <v>-3.9328555044575766</v>
      </c>
      <c r="AB274" s="299">
        <v>-5.6332249070631972</v>
      </c>
      <c r="AC274" s="299">
        <v>-6.5842187658896503</v>
      </c>
      <c r="AD274" s="299">
        <v>-12.525641263940521</v>
      </c>
      <c r="AE274" s="299" t="s">
        <v>443</v>
      </c>
      <c r="AF274" s="299">
        <v>-5.170158359792544</v>
      </c>
      <c r="AG274" s="299">
        <v>-12.614005576208179</v>
      </c>
      <c r="AH274" s="299">
        <v>0.8837877538106913</v>
      </c>
      <c r="AI274" s="299">
        <v>11.553633828996283</v>
      </c>
      <c r="AJ274" s="299"/>
      <c r="AK274" s="299"/>
      <c r="AL274" s="299">
        <v>1</v>
      </c>
      <c r="AM274" s="299">
        <v>0</v>
      </c>
      <c r="AN274" s="331">
        <v>1</v>
      </c>
      <c r="AO274" s="299">
        <v>0</v>
      </c>
      <c r="AP274" s="331">
        <v>1</v>
      </c>
      <c r="AQ274" s="299">
        <v>1</v>
      </c>
      <c r="AR274" s="332">
        <v>0</v>
      </c>
      <c r="AS274" s="332">
        <v>0</v>
      </c>
      <c r="AT274" s="332">
        <v>0</v>
      </c>
      <c r="AU274" s="332">
        <v>0</v>
      </c>
      <c r="AV274" s="333">
        <v>0</v>
      </c>
      <c r="AW274" s="333">
        <v>0</v>
      </c>
      <c r="AX274" s="333">
        <v>1</v>
      </c>
      <c r="AY274" s="333">
        <v>0</v>
      </c>
      <c r="AZ274" s="333">
        <v>0</v>
      </c>
      <c r="BA274" s="333">
        <v>0</v>
      </c>
      <c r="BB274" s="333">
        <v>1</v>
      </c>
      <c r="BC274" s="333">
        <v>0</v>
      </c>
      <c r="BD274" s="333">
        <v>0</v>
      </c>
      <c r="BE274" s="333">
        <v>0</v>
      </c>
      <c r="BF274" s="333">
        <v>1</v>
      </c>
      <c r="BG274" s="333">
        <v>1</v>
      </c>
      <c r="BH274" s="333">
        <v>0</v>
      </c>
      <c r="BI274" s="333">
        <v>0</v>
      </c>
      <c r="BJ274" s="333">
        <v>0</v>
      </c>
      <c r="BK274" s="333">
        <v>0</v>
      </c>
      <c r="BL274" s="333">
        <v>0</v>
      </c>
      <c r="BM274" s="333">
        <v>0</v>
      </c>
      <c r="BN274" s="333">
        <v>0</v>
      </c>
      <c r="BO274" s="333">
        <v>1</v>
      </c>
      <c r="BP274" s="333">
        <v>0</v>
      </c>
      <c r="BQ274" s="333">
        <v>0</v>
      </c>
      <c r="BR274" s="333">
        <v>0</v>
      </c>
      <c r="BS274" s="303">
        <v>0</v>
      </c>
      <c r="BT274" s="322">
        <v>0</v>
      </c>
      <c r="BU274" s="299">
        <v>1</v>
      </c>
      <c r="BV274" s="322">
        <v>0</v>
      </c>
      <c r="BW274" s="322">
        <v>0</v>
      </c>
      <c r="BX274" s="322">
        <v>0</v>
      </c>
      <c r="BY274" s="301">
        <v>1</v>
      </c>
      <c r="BZ274" s="322">
        <v>0</v>
      </c>
      <c r="CA274" s="322">
        <v>0</v>
      </c>
      <c r="CB274" s="322">
        <v>0</v>
      </c>
      <c r="CC274" s="322">
        <v>0</v>
      </c>
      <c r="CD274" s="322">
        <v>1</v>
      </c>
      <c r="CE274" s="322">
        <v>0</v>
      </c>
      <c r="CF274" s="301">
        <v>0</v>
      </c>
      <c r="CG274" s="322">
        <v>0</v>
      </c>
      <c r="CH274" s="299"/>
      <c r="CI274" s="299"/>
      <c r="CJ274" s="299"/>
      <c r="CK274" s="299"/>
      <c r="CL274" s="299"/>
      <c r="CM274" s="299"/>
      <c r="CN274" s="299"/>
      <c r="CO274" s="299"/>
      <c r="CP274" s="299"/>
    </row>
    <row r="275" spans="2:94" x14ac:dyDescent="0.15">
      <c r="B275" s="338" t="s">
        <v>593</v>
      </c>
      <c r="C275" s="299"/>
      <c r="D275" s="371"/>
      <c r="E275" s="299"/>
      <c r="F275" s="299"/>
      <c r="G275" s="299"/>
      <c r="H275" s="299"/>
      <c r="I275" s="299"/>
      <c r="J275" s="299"/>
      <c r="K275" s="299"/>
      <c r="L275" s="299"/>
      <c r="M275" s="299"/>
      <c r="N275" s="299"/>
      <c r="O275" s="299"/>
      <c r="P275" s="299"/>
      <c r="Q275" s="299"/>
      <c r="R275" s="299"/>
      <c r="S275" s="299"/>
      <c r="T275" s="299"/>
      <c r="U275" s="299"/>
      <c r="V275" s="299"/>
      <c r="W275" s="299"/>
      <c r="X275" s="299"/>
      <c r="Y275" s="299"/>
      <c r="Z275" s="299"/>
      <c r="AA275" s="299">
        <v>-3.1374465260279543</v>
      </c>
      <c r="AB275" s="299">
        <v>12.172184014869888</v>
      </c>
      <c r="AC275" s="299"/>
      <c r="AD275" s="299"/>
      <c r="AE275" s="299"/>
      <c r="AF275" s="299"/>
      <c r="AG275" s="299"/>
      <c r="AH275" s="299"/>
      <c r="AI275" s="299"/>
      <c r="AJ275" s="299"/>
      <c r="AK275" s="299"/>
      <c r="AL275" s="299"/>
      <c r="AM275" s="299"/>
      <c r="AN275" s="299"/>
      <c r="AO275" s="299"/>
      <c r="AP275" s="299"/>
      <c r="AQ275" s="299"/>
      <c r="AR275" s="299"/>
      <c r="AS275" s="299"/>
      <c r="AT275" s="299"/>
      <c r="AU275" s="299"/>
      <c r="AV275" s="299"/>
      <c r="AW275" s="299"/>
      <c r="AX275" s="299"/>
      <c r="AY275" s="299"/>
      <c r="AZ275" s="299"/>
      <c r="BA275" s="299"/>
      <c r="BB275" s="299"/>
      <c r="BC275" s="299"/>
      <c r="BD275" s="299"/>
      <c r="BE275" s="299"/>
      <c r="BF275" s="299"/>
      <c r="BG275" s="299"/>
      <c r="BH275" s="299"/>
      <c r="BI275" s="299"/>
      <c r="BJ275" s="299"/>
      <c r="BK275" s="299"/>
      <c r="BL275" s="299"/>
      <c r="BM275" s="299"/>
      <c r="BN275" s="299"/>
      <c r="BO275" s="299"/>
      <c r="BP275" s="299"/>
      <c r="BQ275" s="299"/>
      <c r="BR275" s="299"/>
      <c r="BS275" s="299"/>
      <c r="BT275" s="299"/>
      <c r="BU275" s="299"/>
      <c r="BV275" s="299"/>
      <c r="BW275" s="299"/>
      <c r="BX275" s="299"/>
      <c r="BY275" s="299"/>
      <c r="BZ275" s="299"/>
      <c r="CA275" s="299"/>
      <c r="CB275" s="299"/>
      <c r="CC275" s="299"/>
      <c r="CD275" s="299"/>
      <c r="CE275" s="299"/>
      <c r="CF275" s="299"/>
      <c r="CG275" s="299"/>
      <c r="CH275" s="299"/>
      <c r="CI275" s="299"/>
      <c r="CJ275" s="299"/>
      <c r="CK275" s="299"/>
      <c r="CL275" s="299"/>
      <c r="CM275" s="299"/>
      <c r="CN275" s="299"/>
      <c r="CO275" s="299"/>
      <c r="CP275" s="299"/>
    </row>
    <row r="276" spans="2:94" x14ac:dyDescent="0.15">
      <c r="B276" s="339">
        <v>1.3118634259259259</v>
      </c>
      <c r="C276" s="299"/>
      <c r="D276" s="371"/>
      <c r="E276" s="299"/>
      <c r="F276" s="299"/>
      <c r="G276" s="299" t="s">
        <v>354</v>
      </c>
      <c r="H276" s="299">
        <v>53</v>
      </c>
      <c r="I276" s="301">
        <v>1</v>
      </c>
      <c r="J276" s="299">
        <v>1</v>
      </c>
      <c r="K276" s="301">
        <v>0</v>
      </c>
      <c r="L276" s="322">
        <v>1</v>
      </c>
      <c r="M276" s="322">
        <v>1</v>
      </c>
      <c r="N276" s="322">
        <v>0</v>
      </c>
      <c r="O276" s="299"/>
      <c r="P276" s="299">
        <v>1</v>
      </c>
      <c r="Q276" s="299">
        <v>0</v>
      </c>
      <c r="R276" s="299">
        <v>0</v>
      </c>
      <c r="S276" s="299">
        <v>1</v>
      </c>
      <c r="T276" s="299">
        <v>0</v>
      </c>
      <c r="U276" s="299">
        <v>0</v>
      </c>
      <c r="V276" s="299">
        <v>0</v>
      </c>
      <c r="W276" s="299">
        <v>0</v>
      </c>
      <c r="X276" s="299">
        <v>1</v>
      </c>
      <c r="Y276" s="299">
        <v>0</v>
      </c>
      <c r="Z276" s="301">
        <v>0</v>
      </c>
      <c r="AA276" s="299"/>
      <c r="AB276" s="299"/>
      <c r="AC276" s="299">
        <v>-1.0163559168822951</v>
      </c>
      <c r="AD276" s="299">
        <v>11.907091078066914</v>
      </c>
      <c r="AE276" s="299" t="s">
        <v>442</v>
      </c>
      <c r="AF276" s="299">
        <v>-1.0163559168822951</v>
      </c>
      <c r="AG276" s="299">
        <v>11.907091078066914</v>
      </c>
      <c r="AH276" s="299">
        <v>3.6235297906238344</v>
      </c>
      <c r="AI276" s="299">
        <v>-13.055827137546469</v>
      </c>
      <c r="AJ276" s="299"/>
      <c r="AK276" s="299"/>
      <c r="AL276" s="299">
        <v>0</v>
      </c>
      <c r="AM276" s="299">
        <v>0</v>
      </c>
      <c r="AN276" s="299"/>
      <c r="AO276" s="299"/>
      <c r="AP276" s="299"/>
      <c r="AQ276" s="299"/>
      <c r="AR276" s="299"/>
      <c r="AS276" s="299"/>
      <c r="AT276" s="299"/>
      <c r="AU276" s="299"/>
      <c r="AV276" s="299"/>
      <c r="AW276" s="299"/>
      <c r="AX276" s="299"/>
      <c r="AY276" s="299"/>
      <c r="AZ276" s="299"/>
      <c r="BA276" s="299"/>
      <c r="BB276" s="299"/>
      <c r="BC276" s="299"/>
      <c r="BD276" s="299"/>
      <c r="BE276" s="299"/>
      <c r="BF276" s="299"/>
      <c r="BG276" s="299"/>
      <c r="BH276" s="299"/>
      <c r="BI276" s="299"/>
      <c r="BJ276" s="299"/>
      <c r="BK276" s="299"/>
      <c r="BL276" s="299"/>
      <c r="BM276" s="299"/>
      <c r="BN276" s="299"/>
      <c r="BO276" s="299"/>
      <c r="BP276" s="299"/>
      <c r="BQ276" s="299"/>
      <c r="BR276" s="299"/>
      <c r="BS276" s="299"/>
      <c r="BT276" s="299"/>
      <c r="BU276" s="299"/>
      <c r="BV276" s="299"/>
      <c r="BW276" s="299"/>
      <c r="BX276" s="299"/>
      <c r="BY276" s="299"/>
      <c r="BZ276" s="299"/>
      <c r="CA276" s="299"/>
      <c r="CB276" s="299"/>
      <c r="CC276" s="299"/>
      <c r="CD276" s="299"/>
      <c r="CE276" s="299"/>
      <c r="CF276" s="299"/>
      <c r="CG276" s="299"/>
      <c r="CH276" s="299"/>
      <c r="CI276" s="299"/>
      <c r="CJ276" s="299"/>
      <c r="CK276" s="299"/>
      <c r="CL276" s="299"/>
      <c r="CM276" s="299"/>
      <c r="CN276" s="299"/>
      <c r="CO276" s="299"/>
      <c r="CP276" s="299"/>
    </row>
    <row r="277" spans="2:94" x14ac:dyDescent="0.15">
      <c r="B277" s="339">
        <v>1.3121180555555556</v>
      </c>
      <c r="C277" s="355">
        <v>0.22</v>
      </c>
      <c r="D277" s="371">
        <v>0.73332600000000003</v>
      </c>
      <c r="E277" s="299"/>
      <c r="F277" s="299"/>
      <c r="G277" s="299"/>
      <c r="H277" s="299"/>
      <c r="I277" s="301">
        <v>2</v>
      </c>
      <c r="J277" s="299"/>
      <c r="K277" s="299"/>
      <c r="L277" s="322">
        <v>0</v>
      </c>
      <c r="M277" s="299"/>
      <c r="N277" s="299"/>
      <c r="O277" s="299"/>
      <c r="P277" s="299"/>
      <c r="Q277" s="299"/>
      <c r="R277" s="299"/>
      <c r="S277" s="299"/>
      <c r="T277" s="299"/>
      <c r="U277" s="299"/>
      <c r="V277" s="299"/>
      <c r="W277" s="299"/>
      <c r="X277" s="299"/>
      <c r="Y277" s="299"/>
      <c r="Z277" s="299"/>
      <c r="AA277" s="299">
        <v>0.61865142766748393</v>
      </c>
      <c r="AB277" s="299">
        <v>-6.1634107806691452</v>
      </c>
      <c r="AC277" s="299">
        <v>0.9279771415012259</v>
      </c>
      <c r="AD277" s="299">
        <v>-12.348912639405205</v>
      </c>
      <c r="AE277" s="299" t="s">
        <v>445</v>
      </c>
      <c r="AF277" s="299">
        <v>2.3420375475983319</v>
      </c>
      <c r="AG277" s="299">
        <v>-12.437276951672862</v>
      </c>
      <c r="AH277" s="299">
        <v>-1.0163559168822951</v>
      </c>
      <c r="AI277" s="299">
        <v>11.376905204460966</v>
      </c>
      <c r="AJ277" s="299"/>
      <c r="AK277" s="299"/>
      <c r="AL277" s="299">
        <v>1</v>
      </c>
      <c r="AM277" s="299">
        <v>0</v>
      </c>
      <c r="AN277" s="299">
        <v>1</v>
      </c>
      <c r="AO277" s="299">
        <v>0</v>
      </c>
      <c r="AP277" s="299">
        <v>0</v>
      </c>
      <c r="AQ277" s="299">
        <v>1</v>
      </c>
      <c r="AR277" s="299">
        <v>0</v>
      </c>
      <c r="AS277" s="299">
        <v>0</v>
      </c>
      <c r="AT277" s="299">
        <v>0</v>
      </c>
      <c r="AU277" s="299">
        <v>0</v>
      </c>
      <c r="AV277" s="325">
        <v>0</v>
      </c>
      <c r="AW277" s="325">
        <v>0</v>
      </c>
      <c r="AX277" s="325">
        <v>1</v>
      </c>
      <c r="AY277" s="325">
        <v>0</v>
      </c>
      <c r="AZ277" s="325">
        <v>0</v>
      </c>
      <c r="BA277" s="325">
        <v>1</v>
      </c>
      <c r="BB277" s="325">
        <v>0</v>
      </c>
      <c r="BC277" s="325">
        <v>0</v>
      </c>
      <c r="BD277" s="325">
        <v>0</v>
      </c>
      <c r="BE277" s="325">
        <v>0</v>
      </c>
      <c r="BF277" s="325">
        <v>1</v>
      </c>
      <c r="BG277" s="325">
        <v>1</v>
      </c>
      <c r="BH277" s="325">
        <v>0</v>
      </c>
      <c r="BI277" s="325">
        <v>0</v>
      </c>
      <c r="BJ277" s="325">
        <v>0</v>
      </c>
      <c r="BK277" s="325">
        <v>0</v>
      </c>
      <c r="BL277" s="325">
        <v>0</v>
      </c>
      <c r="BM277" s="325">
        <v>0</v>
      </c>
      <c r="BN277" s="325">
        <v>0</v>
      </c>
      <c r="BO277" s="325">
        <v>1</v>
      </c>
      <c r="BP277" s="325">
        <v>0</v>
      </c>
      <c r="BQ277" s="325">
        <v>0</v>
      </c>
      <c r="BR277" s="325">
        <v>0</v>
      </c>
      <c r="BS277" s="303">
        <v>0</v>
      </c>
      <c r="BT277" s="322">
        <v>0</v>
      </c>
      <c r="BU277" s="322">
        <v>1</v>
      </c>
      <c r="BV277" s="322">
        <v>0</v>
      </c>
      <c r="BW277" s="322">
        <v>0</v>
      </c>
      <c r="BX277" s="322">
        <v>1</v>
      </c>
      <c r="BY277" s="301">
        <v>0</v>
      </c>
      <c r="BZ277" s="322">
        <v>1</v>
      </c>
      <c r="CA277" s="322">
        <v>0</v>
      </c>
      <c r="CB277" s="322">
        <v>0</v>
      </c>
      <c r="CC277" s="322">
        <v>0</v>
      </c>
      <c r="CD277" s="322">
        <v>0</v>
      </c>
      <c r="CE277" s="322">
        <v>0</v>
      </c>
      <c r="CF277" s="301">
        <v>0</v>
      </c>
      <c r="CG277" s="322">
        <v>0</v>
      </c>
      <c r="CH277" s="299"/>
      <c r="CI277" s="299"/>
      <c r="CJ277" s="299"/>
      <c r="CK277" s="299"/>
      <c r="CL277" s="299"/>
      <c r="CM277" s="299"/>
      <c r="CN277" s="299"/>
      <c r="CO277" s="299"/>
      <c r="CP277" s="299"/>
    </row>
    <row r="278" spans="2:94" x14ac:dyDescent="0.15">
      <c r="B278" s="339">
        <v>1.3133796296296296</v>
      </c>
      <c r="C278" s="355">
        <v>1.19</v>
      </c>
      <c r="D278" s="371">
        <v>1.6333332699999998</v>
      </c>
      <c r="E278" s="299"/>
      <c r="F278" s="299"/>
      <c r="G278" s="299"/>
      <c r="H278" s="299"/>
      <c r="I278" s="301">
        <v>3</v>
      </c>
      <c r="J278" s="299"/>
      <c r="K278" s="299"/>
      <c r="L278" s="322">
        <v>0</v>
      </c>
      <c r="M278" s="299"/>
      <c r="N278" s="299"/>
      <c r="O278" s="299"/>
      <c r="P278" s="299"/>
      <c r="Q278" s="299"/>
      <c r="R278" s="299"/>
      <c r="S278" s="299"/>
      <c r="T278" s="299"/>
      <c r="U278" s="299"/>
      <c r="V278" s="299"/>
      <c r="W278" s="299"/>
      <c r="X278" s="299"/>
      <c r="Y278" s="299"/>
      <c r="Z278" s="299"/>
      <c r="AA278" s="299">
        <v>1.45824979378764</v>
      </c>
      <c r="AB278" s="299">
        <v>9.2119795539033458</v>
      </c>
      <c r="AC278" s="299">
        <v>1.8559542830024518</v>
      </c>
      <c r="AD278" s="299">
        <v>12.746552044609665</v>
      </c>
      <c r="AE278" s="299" t="s">
        <v>443</v>
      </c>
      <c r="AF278" s="299">
        <v>0.75121959073908762</v>
      </c>
      <c r="AG278" s="299">
        <v>12.879098513011153</v>
      </c>
      <c r="AH278" s="299">
        <v>-0.30932571383374197</v>
      </c>
      <c r="AI278" s="299">
        <v>-13.365102230483272</v>
      </c>
      <c r="AJ278" s="299"/>
      <c r="AK278" s="299"/>
      <c r="AL278" s="299">
        <v>0</v>
      </c>
      <c r="AM278" s="299">
        <v>1</v>
      </c>
      <c r="AN278" s="299">
        <v>0</v>
      </c>
      <c r="AO278" s="299">
        <v>1</v>
      </c>
      <c r="AP278" s="299">
        <v>0</v>
      </c>
      <c r="AQ278" s="299">
        <v>1</v>
      </c>
      <c r="AR278" s="299">
        <v>0</v>
      </c>
      <c r="AS278" s="299">
        <v>0</v>
      </c>
      <c r="AT278" s="299">
        <v>0</v>
      </c>
      <c r="AU278" s="299">
        <v>1</v>
      </c>
      <c r="AV278" s="325">
        <v>0</v>
      </c>
      <c r="AW278" s="325">
        <v>0</v>
      </c>
      <c r="AX278" s="325">
        <v>0</v>
      </c>
      <c r="AY278" s="325">
        <v>0</v>
      </c>
      <c r="AZ278" s="325">
        <v>0</v>
      </c>
      <c r="BA278" s="325">
        <v>0</v>
      </c>
      <c r="BB278" s="325">
        <v>1</v>
      </c>
      <c r="BC278" s="325">
        <v>0</v>
      </c>
      <c r="BD278" s="325">
        <v>0</v>
      </c>
      <c r="BE278" s="325">
        <v>1</v>
      </c>
      <c r="BF278" s="325">
        <v>0</v>
      </c>
      <c r="BG278" s="325">
        <v>1</v>
      </c>
      <c r="BH278" s="325">
        <v>0</v>
      </c>
      <c r="BI278" s="325">
        <v>0</v>
      </c>
      <c r="BJ278" s="325">
        <v>0</v>
      </c>
      <c r="BK278" s="325">
        <v>0</v>
      </c>
      <c r="BL278" s="325">
        <v>0</v>
      </c>
      <c r="BM278" s="325">
        <v>0</v>
      </c>
      <c r="BN278" s="325">
        <v>0</v>
      </c>
      <c r="BO278" s="325">
        <v>1</v>
      </c>
      <c r="BP278" s="325">
        <v>0</v>
      </c>
      <c r="BQ278" s="325">
        <v>0</v>
      </c>
      <c r="BR278" s="325">
        <v>0</v>
      </c>
      <c r="BS278" s="303">
        <v>0</v>
      </c>
      <c r="BT278" s="322">
        <v>1</v>
      </c>
      <c r="BU278" s="322">
        <v>0</v>
      </c>
      <c r="BV278" s="322">
        <v>0</v>
      </c>
      <c r="BW278" s="322">
        <v>0</v>
      </c>
      <c r="BX278" s="322">
        <v>1</v>
      </c>
      <c r="BY278" s="301">
        <v>0</v>
      </c>
      <c r="BZ278" s="322">
        <v>1</v>
      </c>
      <c r="CA278" s="322">
        <v>0</v>
      </c>
      <c r="CB278" s="322">
        <v>0</v>
      </c>
      <c r="CC278" s="322">
        <v>0</v>
      </c>
      <c r="CD278" s="322">
        <v>0</v>
      </c>
      <c r="CE278" s="322">
        <v>0</v>
      </c>
      <c r="CF278" s="301">
        <v>0</v>
      </c>
      <c r="CG278" s="322">
        <v>0</v>
      </c>
      <c r="CH278" s="299"/>
      <c r="CI278" s="299"/>
      <c r="CJ278" s="299"/>
      <c r="CK278" s="299"/>
      <c r="CL278" s="299"/>
      <c r="CM278" s="299"/>
      <c r="CN278" s="299"/>
      <c r="CO278" s="299"/>
      <c r="CP278" s="299"/>
    </row>
    <row r="279" spans="2:94" x14ac:dyDescent="0.15">
      <c r="B279" s="339">
        <v>1.3140972222222222</v>
      </c>
      <c r="C279" s="355">
        <v>1.02</v>
      </c>
      <c r="D279" s="371">
        <v>1.0666666600000001</v>
      </c>
      <c r="E279" s="299"/>
      <c r="F279" s="299"/>
      <c r="G279" s="299"/>
      <c r="H279" s="299"/>
      <c r="I279" s="301">
        <v>4</v>
      </c>
      <c r="J279" s="299"/>
      <c r="K279" s="299"/>
      <c r="L279" s="322">
        <v>0</v>
      </c>
      <c r="M279" s="299"/>
      <c r="N279" s="299"/>
      <c r="O279" s="299"/>
      <c r="P279" s="299"/>
      <c r="Q279" s="299"/>
      <c r="R279" s="299"/>
      <c r="S279" s="299"/>
      <c r="T279" s="299"/>
      <c r="U279" s="299"/>
      <c r="V279" s="299"/>
      <c r="W279" s="299"/>
      <c r="X279" s="299"/>
      <c r="Y279" s="299"/>
      <c r="Z279" s="299"/>
      <c r="AA279" s="299">
        <v>2.165279996836194</v>
      </c>
      <c r="AB279" s="299">
        <v>-9.5654368029739771</v>
      </c>
      <c r="AC279" s="299">
        <v>2.2536587722172627</v>
      </c>
      <c r="AD279" s="299">
        <v>-12.923280669144981</v>
      </c>
      <c r="AE279" s="299" t="s">
        <v>445</v>
      </c>
      <c r="AF279" s="299">
        <v>1.414060406097106</v>
      </c>
      <c r="AG279" s="299">
        <v>-13.100009293680298</v>
      </c>
      <c r="AH279" s="299">
        <v>-0.13256816307160371</v>
      </c>
      <c r="AI279" s="299">
        <v>12.56982342007435</v>
      </c>
      <c r="AJ279" s="299"/>
      <c r="AK279" s="299"/>
      <c r="AL279" s="299">
        <v>0</v>
      </c>
      <c r="AM279" s="299">
        <v>1</v>
      </c>
      <c r="AN279" s="299">
        <v>1</v>
      </c>
      <c r="AO279" s="299">
        <v>0</v>
      </c>
      <c r="AP279" s="299">
        <v>0</v>
      </c>
      <c r="AQ279" s="299">
        <v>0</v>
      </c>
      <c r="AR279" s="299">
        <v>1</v>
      </c>
      <c r="AS279" s="299">
        <v>0</v>
      </c>
      <c r="AT279" s="299">
        <v>0</v>
      </c>
      <c r="AU279" s="299">
        <v>0</v>
      </c>
      <c r="AV279" s="325">
        <v>0</v>
      </c>
      <c r="AW279" s="325">
        <v>1</v>
      </c>
      <c r="AX279" s="325">
        <v>0</v>
      </c>
      <c r="AY279" s="325">
        <v>0</v>
      </c>
      <c r="AZ279" s="325">
        <v>0</v>
      </c>
      <c r="BA279" s="325">
        <v>1</v>
      </c>
      <c r="BB279" s="325">
        <v>0</v>
      </c>
      <c r="BC279" s="325">
        <v>0</v>
      </c>
      <c r="BD279" s="325">
        <v>0</v>
      </c>
      <c r="BE279" s="325">
        <v>1</v>
      </c>
      <c r="BF279" s="325">
        <v>0</v>
      </c>
      <c r="BG279" s="325">
        <v>1</v>
      </c>
      <c r="BH279" s="325">
        <v>0</v>
      </c>
      <c r="BI279" s="325">
        <v>0</v>
      </c>
      <c r="BJ279" s="325">
        <v>0</v>
      </c>
      <c r="BK279" s="325">
        <v>0</v>
      </c>
      <c r="BL279" s="325">
        <v>0</v>
      </c>
      <c r="BM279" s="325">
        <v>0</v>
      </c>
      <c r="BN279" s="325">
        <v>0</v>
      </c>
      <c r="BO279" s="325">
        <v>1</v>
      </c>
      <c r="BP279" s="325">
        <v>0</v>
      </c>
      <c r="BQ279" s="325">
        <v>0</v>
      </c>
      <c r="BR279" s="325">
        <v>0</v>
      </c>
      <c r="BS279" s="303">
        <v>1</v>
      </c>
      <c r="BT279" s="322">
        <v>0</v>
      </c>
      <c r="BU279" s="322">
        <v>0</v>
      </c>
      <c r="BV279" s="322">
        <v>0</v>
      </c>
      <c r="BW279" s="322">
        <v>0</v>
      </c>
      <c r="BX279" s="322">
        <v>1</v>
      </c>
      <c r="BY279" s="301">
        <v>0</v>
      </c>
      <c r="BZ279" s="322">
        <v>1</v>
      </c>
      <c r="CA279" s="322">
        <v>0</v>
      </c>
      <c r="CB279" s="322">
        <v>0</v>
      </c>
      <c r="CC279" s="322">
        <v>0</v>
      </c>
      <c r="CD279" s="322">
        <v>0</v>
      </c>
      <c r="CE279" s="322">
        <v>0</v>
      </c>
      <c r="CF279" s="301">
        <v>0</v>
      </c>
      <c r="CG279" s="322">
        <v>0</v>
      </c>
      <c r="CH279" s="299"/>
      <c r="CI279" s="299"/>
      <c r="CJ279" s="299"/>
      <c r="CK279" s="299"/>
      <c r="CL279" s="299"/>
      <c r="CM279" s="299"/>
      <c r="CN279" s="299"/>
      <c r="CO279" s="299"/>
      <c r="CP279" s="299"/>
    </row>
    <row r="280" spans="2:94" x14ac:dyDescent="0.15">
      <c r="B280" s="339">
        <v>1.3149189814814815</v>
      </c>
      <c r="C280" s="355">
        <v>1.1100000000000001</v>
      </c>
      <c r="D280" s="371">
        <v>1.3666666300000003</v>
      </c>
      <c r="E280" s="299"/>
      <c r="F280" s="299"/>
      <c r="G280" s="299"/>
      <c r="H280" s="299"/>
      <c r="I280" s="301">
        <v>5</v>
      </c>
      <c r="J280" s="299"/>
      <c r="K280" s="299"/>
      <c r="L280" s="322">
        <v>0</v>
      </c>
      <c r="M280" s="299"/>
      <c r="N280" s="299"/>
      <c r="O280" s="299"/>
      <c r="P280" s="299"/>
      <c r="Q280" s="299"/>
      <c r="R280" s="299"/>
      <c r="S280" s="299"/>
      <c r="T280" s="299"/>
      <c r="U280" s="299"/>
      <c r="V280" s="299"/>
      <c r="W280" s="299"/>
      <c r="X280" s="299"/>
      <c r="Y280" s="299"/>
      <c r="Z280" s="299"/>
      <c r="AA280" s="299">
        <v>-1.5466285691687098</v>
      </c>
      <c r="AB280" s="299">
        <v>6.2959572490706321</v>
      </c>
      <c r="AC280" s="299">
        <v>-2.7397420368131433</v>
      </c>
      <c r="AD280" s="299">
        <v>11.951273234200743</v>
      </c>
      <c r="AE280" s="299" t="s">
        <v>443</v>
      </c>
      <c r="AF280" s="299">
        <v>-2.1210906091456594</v>
      </c>
      <c r="AG280" s="299">
        <v>12.172184014869888</v>
      </c>
      <c r="AH280" s="299">
        <v>0.75121959073908762</v>
      </c>
      <c r="AI280" s="299">
        <v>-12.790734200743495</v>
      </c>
      <c r="AJ280" s="299"/>
      <c r="AK280" s="299"/>
      <c r="AL280" s="299">
        <v>0</v>
      </c>
      <c r="AM280" s="299">
        <v>1</v>
      </c>
      <c r="AN280" s="299">
        <v>1</v>
      </c>
      <c r="AO280" s="299">
        <v>0</v>
      </c>
      <c r="AP280" s="299">
        <v>0</v>
      </c>
      <c r="AQ280" s="299">
        <v>0</v>
      </c>
      <c r="AR280" s="299">
        <v>1</v>
      </c>
      <c r="AS280" s="299">
        <v>0</v>
      </c>
      <c r="AT280" s="299">
        <v>0</v>
      </c>
      <c r="AU280" s="299">
        <v>0</v>
      </c>
      <c r="AV280" s="325">
        <v>1</v>
      </c>
      <c r="AW280" s="325">
        <v>0</v>
      </c>
      <c r="AX280" s="325">
        <v>0</v>
      </c>
      <c r="AY280" s="325">
        <v>0</v>
      </c>
      <c r="AZ280" s="325">
        <v>0</v>
      </c>
      <c r="BA280" s="325">
        <v>1</v>
      </c>
      <c r="BB280" s="325">
        <v>0</v>
      </c>
      <c r="BC280" s="325">
        <v>0</v>
      </c>
      <c r="BD280" s="325">
        <v>0</v>
      </c>
      <c r="BE280" s="325">
        <v>1</v>
      </c>
      <c r="BF280" s="325">
        <v>0</v>
      </c>
      <c r="BG280" s="325">
        <v>1</v>
      </c>
      <c r="BH280" s="325">
        <v>0</v>
      </c>
      <c r="BI280" s="325">
        <v>0</v>
      </c>
      <c r="BJ280" s="325">
        <v>0</v>
      </c>
      <c r="BK280" s="325">
        <v>0</v>
      </c>
      <c r="BL280" s="325">
        <v>0</v>
      </c>
      <c r="BM280" s="325">
        <v>0</v>
      </c>
      <c r="BN280" s="325">
        <v>0</v>
      </c>
      <c r="BO280" s="325">
        <v>1</v>
      </c>
      <c r="BP280" s="325">
        <v>0</v>
      </c>
      <c r="BQ280" s="325">
        <v>0</v>
      </c>
      <c r="BR280" s="325">
        <v>0</v>
      </c>
      <c r="BS280" s="303">
        <v>1</v>
      </c>
      <c r="BT280" s="322">
        <v>0</v>
      </c>
      <c r="BU280" s="322">
        <v>0</v>
      </c>
      <c r="BV280" s="322">
        <v>0</v>
      </c>
      <c r="BW280" s="322">
        <v>0</v>
      </c>
      <c r="BX280" s="322">
        <v>1</v>
      </c>
      <c r="BY280" s="301">
        <v>0</v>
      </c>
      <c r="BZ280" s="322">
        <v>1</v>
      </c>
      <c r="CA280" s="322">
        <v>0</v>
      </c>
      <c r="CB280" s="322">
        <v>0</v>
      </c>
      <c r="CC280" s="322">
        <v>0</v>
      </c>
      <c r="CD280" s="322">
        <v>0</v>
      </c>
      <c r="CE280" s="322">
        <v>0</v>
      </c>
      <c r="CF280" s="301">
        <v>0</v>
      </c>
      <c r="CG280" s="322">
        <v>0</v>
      </c>
      <c r="CH280" s="299"/>
      <c r="CI280" s="299"/>
      <c r="CJ280" s="299"/>
      <c r="CK280" s="299"/>
      <c r="CL280" s="299"/>
      <c r="CM280" s="299"/>
      <c r="CN280" s="299"/>
      <c r="CO280" s="299"/>
      <c r="CP280" s="299"/>
    </row>
    <row r="281" spans="2:94" x14ac:dyDescent="0.15">
      <c r="B281" s="339">
        <v>1.3160416666666668</v>
      </c>
      <c r="C281" s="355">
        <v>1.07</v>
      </c>
      <c r="D281" s="371">
        <v>1.2333333100000001</v>
      </c>
      <c r="E281" s="299"/>
      <c r="F281" s="299"/>
      <c r="G281" s="299"/>
      <c r="H281" s="299"/>
      <c r="I281" s="301">
        <v>6</v>
      </c>
      <c r="J281" s="299"/>
      <c r="K281" s="299"/>
      <c r="L281" s="322">
        <v>0</v>
      </c>
      <c r="M281" s="299"/>
      <c r="N281" s="299"/>
      <c r="O281" s="299"/>
      <c r="P281" s="299"/>
      <c r="Q281" s="299"/>
      <c r="R281" s="299"/>
      <c r="S281" s="299"/>
      <c r="T281" s="299"/>
      <c r="U281" s="299"/>
      <c r="V281" s="299"/>
      <c r="W281" s="299"/>
      <c r="X281" s="299"/>
      <c r="Y281" s="299"/>
      <c r="Z281" s="299"/>
      <c r="AA281" s="299">
        <v>2.6955526491226087</v>
      </c>
      <c r="AB281" s="299">
        <v>-11.200176579925651</v>
      </c>
      <c r="AC281" s="299">
        <v>3.2700146890995581</v>
      </c>
      <c r="AD281" s="299">
        <v>-12.525641263940521</v>
      </c>
      <c r="AE281" s="299" t="s">
        <v>445</v>
      </c>
      <c r="AF281" s="299">
        <v>2.2536587722172627</v>
      </c>
      <c r="AG281" s="299">
        <v>-12.614005576208179</v>
      </c>
      <c r="AH281" s="299">
        <v>-1.5024391814781752</v>
      </c>
      <c r="AI281" s="299">
        <v>12.658187732342007</v>
      </c>
      <c r="AJ281" s="299"/>
      <c r="AK281" s="299"/>
      <c r="AL281" s="299">
        <v>0</v>
      </c>
      <c r="AM281" s="299">
        <v>1</v>
      </c>
      <c r="AN281" s="299">
        <v>1</v>
      </c>
      <c r="AO281" s="299">
        <v>0</v>
      </c>
      <c r="AP281" s="299">
        <v>0</v>
      </c>
      <c r="AQ281" s="299">
        <v>0</v>
      </c>
      <c r="AR281" s="299">
        <v>1</v>
      </c>
      <c r="AS281" s="299">
        <v>0</v>
      </c>
      <c r="AT281" s="299">
        <v>0</v>
      </c>
      <c r="AU281" s="299">
        <v>0</v>
      </c>
      <c r="AV281" s="325">
        <v>0</v>
      </c>
      <c r="AW281" s="325">
        <v>1</v>
      </c>
      <c r="AX281" s="325">
        <v>0</v>
      </c>
      <c r="AY281" s="325">
        <v>0</v>
      </c>
      <c r="AZ281" s="325">
        <v>1</v>
      </c>
      <c r="BA281" s="325">
        <v>0</v>
      </c>
      <c r="BB281" s="325">
        <v>0</v>
      </c>
      <c r="BC281" s="325">
        <v>0</v>
      </c>
      <c r="BD281" s="325">
        <v>0</v>
      </c>
      <c r="BE281" s="325">
        <v>1</v>
      </c>
      <c r="BF281" s="325">
        <v>0</v>
      </c>
      <c r="BG281" s="325">
        <v>1</v>
      </c>
      <c r="BH281" s="325">
        <v>0</v>
      </c>
      <c r="BI281" s="325">
        <v>0</v>
      </c>
      <c r="BJ281" s="325">
        <v>0</v>
      </c>
      <c r="BK281" s="325">
        <v>0</v>
      </c>
      <c r="BL281" s="325">
        <v>0</v>
      </c>
      <c r="BM281" s="325">
        <v>0</v>
      </c>
      <c r="BN281" s="325">
        <v>0</v>
      </c>
      <c r="BO281" s="325">
        <v>1</v>
      </c>
      <c r="BP281" s="325">
        <v>0</v>
      </c>
      <c r="BQ281" s="325">
        <v>0</v>
      </c>
      <c r="BR281" s="325">
        <v>0</v>
      </c>
      <c r="BS281" s="303">
        <v>1</v>
      </c>
      <c r="BT281" s="322">
        <v>0</v>
      </c>
      <c r="BU281" s="322">
        <v>0</v>
      </c>
      <c r="BV281" s="322">
        <v>0</v>
      </c>
      <c r="BW281" s="322">
        <v>0</v>
      </c>
      <c r="BX281" s="322">
        <v>1</v>
      </c>
      <c r="BY281" s="301">
        <v>0</v>
      </c>
      <c r="BZ281" s="322">
        <v>1</v>
      </c>
      <c r="CA281" s="322">
        <v>0</v>
      </c>
      <c r="CB281" s="322">
        <v>0</v>
      </c>
      <c r="CC281" s="322">
        <v>0</v>
      </c>
      <c r="CD281" s="322">
        <v>0</v>
      </c>
      <c r="CE281" s="322">
        <v>0</v>
      </c>
      <c r="CF281" s="301">
        <v>0</v>
      </c>
      <c r="CG281" s="322">
        <v>0</v>
      </c>
      <c r="CH281" s="299"/>
      <c r="CI281" s="299"/>
      <c r="CJ281" s="299"/>
      <c r="CK281" s="299"/>
      <c r="CL281" s="299"/>
      <c r="CM281" s="299"/>
      <c r="CN281" s="299"/>
      <c r="CO281" s="299"/>
      <c r="CP281" s="299"/>
    </row>
    <row r="282" spans="2:94" x14ac:dyDescent="0.15">
      <c r="B282" s="339">
        <v>1.3168055555555556</v>
      </c>
      <c r="C282" s="355">
        <v>1.06</v>
      </c>
      <c r="D282" s="371">
        <v>1.1999999800000003</v>
      </c>
      <c r="E282" s="299"/>
      <c r="F282" s="299"/>
      <c r="G282" s="299"/>
      <c r="H282" s="299"/>
      <c r="I282" s="301">
        <v>7</v>
      </c>
      <c r="J282" s="299"/>
      <c r="K282" s="299"/>
      <c r="L282" s="322">
        <v>0</v>
      </c>
      <c r="M282" s="299"/>
      <c r="N282" s="299"/>
      <c r="O282" s="299"/>
      <c r="P282" s="299"/>
      <c r="Q282" s="299"/>
      <c r="R282" s="299"/>
      <c r="S282" s="299"/>
      <c r="T282" s="299"/>
      <c r="U282" s="299"/>
      <c r="V282" s="299"/>
      <c r="W282" s="299"/>
      <c r="X282" s="299"/>
      <c r="Y282" s="299"/>
      <c r="Z282" s="299"/>
      <c r="AA282" s="299">
        <v>-1.0163559168822951</v>
      </c>
      <c r="AB282" s="299">
        <v>6.4285037174721191</v>
      </c>
      <c r="AC282" s="299">
        <v>-2.2094693845267281</v>
      </c>
      <c r="AD282" s="299">
        <v>12.128001858736059</v>
      </c>
      <c r="AE282" s="299" t="s">
        <v>445</v>
      </c>
      <c r="AF282" s="299">
        <v>-1.6791967322403136</v>
      </c>
      <c r="AG282" s="299">
        <v>12.393094795539033</v>
      </c>
      <c r="AH282" s="299">
        <v>1.0163559168822951</v>
      </c>
      <c r="AI282" s="299">
        <v>-13.011644981412639</v>
      </c>
      <c r="AJ282" s="299"/>
      <c r="AK282" s="299"/>
      <c r="AL282" s="299">
        <v>0</v>
      </c>
      <c r="AM282" s="299">
        <v>1</v>
      </c>
      <c r="AN282" s="299">
        <v>1</v>
      </c>
      <c r="AO282" s="299">
        <v>0</v>
      </c>
      <c r="AP282" s="299">
        <v>0</v>
      </c>
      <c r="AQ282" s="299">
        <v>0</v>
      </c>
      <c r="AR282" s="299">
        <v>1</v>
      </c>
      <c r="AS282" s="299">
        <v>0</v>
      </c>
      <c r="AT282" s="299">
        <v>0</v>
      </c>
      <c r="AU282" s="299">
        <v>0</v>
      </c>
      <c r="AV282" s="325">
        <v>1</v>
      </c>
      <c r="AW282" s="325">
        <v>0</v>
      </c>
      <c r="AX282" s="325">
        <v>0</v>
      </c>
      <c r="AY282" s="325">
        <v>0</v>
      </c>
      <c r="AZ282" s="325">
        <v>1</v>
      </c>
      <c r="BA282" s="325">
        <v>0</v>
      </c>
      <c r="BB282" s="325">
        <v>0</v>
      </c>
      <c r="BC282" s="325">
        <v>0</v>
      </c>
      <c r="BD282" s="325">
        <v>0</v>
      </c>
      <c r="BE282" s="325">
        <v>1</v>
      </c>
      <c r="BF282" s="325">
        <v>0</v>
      </c>
      <c r="BG282" s="325">
        <v>1</v>
      </c>
      <c r="BH282" s="325">
        <v>0</v>
      </c>
      <c r="BI282" s="325">
        <v>0</v>
      </c>
      <c r="BJ282" s="325">
        <v>0</v>
      </c>
      <c r="BK282" s="325">
        <v>0</v>
      </c>
      <c r="BL282" s="325">
        <v>0</v>
      </c>
      <c r="BM282" s="325">
        <v>0</v>
      </c>
      <c r="BN282" s="325">
        <v>0</v>
      </c>
      <c r="BO282" s="325">
        <v>1</v>
      </c>
      <c r="BP282" s="325">
        <v>0</v>
      </c>
      <c r="BQ282" s="325">
        <v>0</v>
      </c>
      <c r="BR282" s="325">
        <v>0</v>
      </c>
      <c r="BS282" s="303">
        <v>0</v>
      </c>
      <c r="BT282" s="322">
        <v>1</v>
      </c>
      <c r="BU282" s="322">
        <v>0</v>
      </c>
      <c r="BV282" s="322">
        <v>0</v>
      </c>
      <c r="BW282" s="322">
        <v>0</v>
      </c>
      <c r="BX282" s="322">
        <v>0</v>
      </c>
      <c r="BY282" s="301">
        <v>1</v>
      </c>
      <c r="BZ282" s="322">
        <v>1</v>
      </c>
      <c r="CA282" s="322">
        <v>0</v>
      </c>
      <c r="CB282" s="322">
        <v>0</v>
      </c>
      <c r="CC282" s="322">
        <v>0</v>
      </c>
      <c r="CD282" s="322">
        <v>0</v>
      </c>
      <c r="CE282" s="322">
        <v>0</v>
      </c>
      <c r="CF282" s="301">
        <v>0</v>
      </c>
      <c r="CG282" s="322">
        <v>0</v>
      </c>
      <c r="CH282" s="299"/>
      <c r="CI282" s="299"/>
      <c r="CJ282" s="299"/>
      <c r="CK282" s="299"/>
      <c r="CL282" s="299"/>
      <c r="CM282" s="299"/>
      <c r="CN282" s="299"/>
      <c r="CO282" s="299"/>
      <c r="CP282" s="299" t="s">
        <v>553</v>
      </c>
    </row>
    <row r="283" spans="2:94" x14ac:dyDescent="0.15">
      <c r="B283" s="339">
        <v>1.3176273148148148</v>
      </c>
      <c r="C283" s="355">
        <v>1.1100000000000001</v>
      </c>
      <c r="D283" s="371">
        <v>1.3666666300000003</v>
      </c>
      <c r="E283" s="299"/>
      <c r="F283" s="299"/>
      <c r="G283" s="299"/>
      <c r="H283" s="299"/>
      <c r="I283" s="301">
        <v>8</v>
      </c>
      <c r="J283" s="299"/>
      <c r="K283" s="299"/>
      <c r="L283" s="322">
        <v>0</v>
      </c>
      <c r="M283" s="299"/>
      <c r="N283" s="299"/>
      <c r="O283" s="299"/>
      <c r="P283" s="299"/>
      <c r="Q283" s="299"/>
      <c r="R283" s="299"/>
      <c r="S283" s="299"/>
      <c r="T283" s="299"/>
      <c r="U283" s="299"/>
      <c r="V283" s="299"/>
      <c r="W283" s="299"/>
      <c r="X283" s="299"/>
      <c r="Y283" s="299"/>
      <c r="Z283" s="299"/>
      <c r="AA283" s="299">
        <v>0.8837877538106913</v>
      </c>
      <c r="AB283" s="299">
        <v>-6.8261431226765801</v>
      </c>
      <c r="AC283" s="299">
        <v>2.2094693845267281</v>
      </c>
      <c r="AD283" s="299">
        <v>-12.481459107806691</v>
      </c>
      <c r="AE283" s="299" t="s">
        <v>443</v>
      </c>
      <c r="AF283" s="299">
        <v>3.6235297906238344</v>
      </c>
      <c r="AG283" s="299">
        <v>-12.702369888475836</v>
      </c>
      <c r="AH283" s="299">
        <v>-0.8837877538106913</v>
      </c>
      <c r="AI283" s="299">
        <v>13.232555762081784</v>
      </c>
      <c r="AJ283" s="299"/>
      <c r="AK283" s="299"/>
      <c r="AL283" s="299">
        <v>0</v>
      </c>
      <c r="AM283" s="299">
        <v>1</v>
      </c>
      <c r="AN283" s="299">
        <v>0</v>
      </c>
      <c r="AO283" s="299">
        <v>1</v>
      </c>
      <c r="AP283" s="299">
        <v>0</v>
      </c>
      <c r="AQ283" s="299">
        <v>1</v>
      </c>
      <c r="AR283" s="299">
        <v>0</v>
      </c>
      <c r="AS283" s="299">
        <v>0</v>
      </c>
      <c r="AT283" s="299">
        <v>1</v>
      </c>
      <c r="AU283" s="299">
        <v>0</v>
      </c>
      <c r="AV283" s="325">
        <v>0</v>
      </c>
      <c r="AW283" s="325">
        <v>0</v>
      </c>
      <c r="AX283" s="325">
        <v>0</v>
      </c>
      <c r="AY283" s="325">
        <v>0</v>
      </c>
      <c r="AZ283" s="325">
        <v>0</v>
      </c>
      <c r="BA283" s="325">
        <v>1</v>
      </c>
      <c r="BB283" s="325">
        <v>0</v>
      </c>
      <c r="BC283" s="325">
        <v>0</v>
      </c>
      <c r="BD283" s="325">
        <v>0</v>
      </c>
      <c r="BE283" s="325">
        <v>1</v>
      </c>
      <c r="BF283" s="325">
        <v>0</v>
      </c>
      <c r="BG283" s="325">
        <v>1</v>
      </c>
      <c r="BH283" s="325">
        <v>0</v>
      </c>
      <c r="BI283" s="325">
        <v>0</v>
      </c>
      <c r="BJ283" s="325">
        <v>0</v>
      </c>
      <c r="BK283" s="325">
        <v>0</v>
      </c>
      <c r="BL283" s="325">
        <v>0</v>
      </c>
      <c r="BM283" s="325">
        <v>0</v>
      </c>
      <c r="BN283" s="325">
        <v>0</v>
      </c>
      <c r="BO283" s="325">
        <v>1</v>
      </c>
      <c r="BP283" s="325">
        <v>0</v>
      </c>
      <c r="BQ283" s="325">
        <v>0</v>
      </c>
      <c r="BR283" s="325">
        <v>0</v>
      </c>
      <c r="BS283" s="303">
        <v>0</v>
      </c>
      <c r="BT283" s="322">
        <v>1</v>
      </c>
      <c r="BU283" s="322">
        <v>0</v>
      </c>
      <c r="BV283" s="322">
        <v>0</v>
      </c>
      <c r="BW283" s="322">
        <v>0</v>
      </c>
      <c r="BX283" s="322">
        <v>1</v>
      </c>
      <c r="BY283" s="301">
        <v>0</v>
      </c>
      <c r="BZ283" s="322">
        <v>1</v>
      </c>
      <c r="CA283" s="322">
        <v>0</v>
      </c>
      <c r="CB283" s="322">
        <v>0</v>
      </c>
      <c r="CC283" s="322">
        <v>0</v>
      </c>
      <c r="CD283" s="322">
        <v>0</v>
      </c>
      <c r="CE283" s="322">
        <v>0</v>
      </c>
      <c r="CF283" s="301">
        <v>0</v>
      </c>
      <c r="CG283" s="322">
        <v>1</v>
      </c>
      <c r="CH283" s="299"/>
      <c r="CI283" s="299"/>
      <c r="CJ283" s="299"/>
      <c r="CK283" s="299"/>
      <c r="CL283" s="299"/>
      <c r="CM283" s="299"/>
      <c r="CN283" s="299"/>
      <c r="CO283" s="299"/>
      <c r="CP283" s="299"/>
    </row>
    <row r="284" spans="2:94" x14ac:dyDescent="0.15">
      <c r="B284" s="339">
        <v>1.3183449074074074</v>
      </c>
      <c r="C284" s="355">
        <v>1.02</v>
      </c>
      <c r="D284" s="371">
        <v>1.0666666600000001</v>
      </c>
      <c r="E284" s="299"/>
      <c r="F284" s="299"/>
      <c r="G284" s="299"/>
      <c r="H284" s="299"/>
      <c r="I284" s="301">
        <v>9</v>
      </c>
      <c r="J284" s="299"/>
      <c r="K284" s="299"/>
      <c r="L284" s="322">
        <v>0</v>
      </c>
      <c r="M284" s="299"/>
      <c r="N284" s="299"/>
      <c r="O284" s="299"/>
      <c r="P284" s="299"/>
      <c r="Q284" s="299"/>
      <c r="R284" s="299"/>
      <c r="S284" s="299"/>
      <c r="T284" s="299"/>
      <c r="U284" s="299"/>
      <c r="V284" s="299"/>
      <c r="W284" s="299"/>
      <c r="X284" s="299"/>
      <c r="Y284" s="299"/>
      <c r="Z284" s="299"/>
      <c r="AA284" s="299">
        <v>1.635007344549779</v>
      </c>
      <c r="AB284" s="299">
        <v>11.023447955390335</v>
      </c>
      <c r="AC284" s="299">
        <v>1.4582497937876406</v>
      </c>
      <c r="AD284" s="299">
        <v>12.879098513011153</v>
      </c>
      <c r="AE284" s="299" t="s">
        <v>445</v>
      </c>
      <c r="AF284" s="299">
        <v>0.44189387690534565</v>
      </c>
      <c r="AG284" s="299">
        <v>13.188373605947955</v>
      </c>
      <c r="AH284" s="299">
        <v>1.3698710184065717</v>
      </c>
      <c r="AI284" s="299">
        <v>-12.879098513011153</v>
      </c>
      <c r="AJ284" s="299"/>
      <c r="AK284" s="299"/>
      <c r="AL284" s="299">
        <v>0</v>
      </c>
      <c r="AM284" s="299">
        <v>1</v>
      </c>
      <c r="AN284" s="299">
        <v>1</v>
      </c>
      <c r="AO284" s="299">
        <v>0</v>
      </c>
      <c r="AP284" s="299">
        <v>0</v>
      </c>
      <c r="AQ284" s="299">
        <v>1</v>
      </c>
      <c r="AR284" s="299">
        <v>0</v>
      </c>
      <c r="AS284" s="299">
        <v>0</v>
      </c>
      <c r="AT284" s="299">
        <v>1</v>
      </c>
      <c r="AU284" s="299">
        <v>0</v>
      </c>
      <c r="AV284" s="325">
        <v>0</v>
      </c>
      <c r="AW284" s="325">
        <v>0</v>
      </c>
      <c r="AX284" s="325">
        <v>0</v>
      </c>
      <c r="AY284" s="325">
        <v>0</v>
      </c>
      <c r="AZ284" s="325">
        <v>1</v>
      </c>
      <c r="BA284" s="325">
        <v>0</v>
      </c>
      <c r="BB284" s="325">
        <v>0</v>
      </c>
      <c r="BC284" s="325">
        <v>0</v>
      </c>
      <c r="BD284" s="325">
        <v>0</v>
      </c>
      <c r="BE284" s="325">
        <v>1</v>
      </c>
      <c r="BF284" s="325">
        <v>0</v>
      </c>
      <c r="BG284" s="325">
        <v>1</v>
      </c>
      <c r="BH284" s="325">
        <v>0</v>
      </c>
      <c r="BI284" s="325">
        <v>0</v>
      </c>
      <c r="BJ284" s="325">
        <v>0</v>
      </c>
      <c r="BK284" s="325">
        <v>0</v>
      </c>
      <c r="BL284" s="325">
        <v>0</v>
      </c>
      <c r="BM284" s="325">
        <v>0</v>
      </c>
      <c r="BN284" s="325">
        <v>0</v>
      </c>
      <c r="BO284" s="325">
        <v>1</v>
      </c>
      <c r="BP284" s="325">
        <v>0</v>
      </c>
      <c r="BQ284" s="325">
        <v>0</v>
      </c>
      <c r="BR284" s="325">
        <v>0</v>
      </c>
      <c r="BS284" s="303">
        <v>1</v>
      </c>
      <c r="BT284" s="322">
        <v>0</v>
      </c>
      <c r="BU284" s="322">
        <v>0</v>
      </c>
      <c r="BV284" s="322">
        <v>0</v>
      </c>
      <c r="BW284" s="322">
        <v>0</v>
      </c>
      <c r="BX284" s="322">
        <v>0</v>
      </c>
      <c r="BY284" s="301">
        <v>1</v>
      </c>
      <c r="BZ284" s="322">
        <v>0</v>
      </c>
      <c r="CA284" s="322">
        <v>0</v>
      </c>
      <c r="CB284" s="322">
        <v>0</v>
      </c>
      <c r="CC284" s="322">
        <v>0</v>
      </c>
      <c r="CD284" s="322">
        <v>1</v>
      </c>
      <c r="CE284" s="322">
        <v>0</v>
      </c>
      <c r="CF284" s="301">
        <v>0</v>
      </c>
      <c r="CG284" s="322">
        <v>1</v>
      </c>
      <c r="CH284" s="299"/>
      <c r="CI284" s="299"/>
      <c r="CJ284" s="299"/>
      <c r="CK284" s="299"/>
      <c r="CL284" s="299"/>
      <c r="CM284" s="299"/>
      <c r="CN284" s="299"/>
      <c r="CO284" s="299"/>
      <c r="CP284" s="299" t="s">
        <v>554</v>
      </c>
    </row>
    <row r="285" spans="2:94" x14ac:dyDescent="0.15">
      <c r="B285" s="338" t="s">
        <v>593</v>
      </c>
      <c r="C285" s="299"/>
      <c r="D285" s="371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299"/>
      <c r="T285" s="299"/>
      <c r="U285" s="299"/>
      <c r="V285" s="299"/>
      <c r="W285" s="299"/>
      <c r="X285" s="299"/>
      <c r="Y285" s="299"/>
      <c r="Z285" s="299"/>
      <c r="AA285" s="299">
        <v>-3.1816359137184889</v>
      </c>
      <c r="AB285" s="299">
        <v>-13.320920074349443</v>
      </c>
      <c r="AC285" s="299"/>
      <c r="AD285" s="299"/>
      <c r="AE285" s="299"/>
      <c r="AF285" s="299"/>
      <c r="AG285" s="299"/>
      <c r="AH285" s="299"/>
      <c r="AI285" s="299"/>
      <c r="AJ285" s="299"/>
      <c r="AK285" s="29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29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299"/>
      <c r="BV285" s="299"/>
      <c r="BW285" s="299"/>
      <c r="BX285" s="299"/>
      <c r="BY285" s="299"/>
      <c r="BZ285" s="299"/>
      <c r="CA285" s="299"/>
      <c r="CB285" s="299"/>
      <c r="CC285" s="299"/>
      <c r="CD285" s="299"/>
      <c r="CE285" s="299"/>
      <c r="CF285" s="299"/>
      <c r="CG285" s="299"/>
      <c r="CH285" s="299"/>
      <c r="CI285" s="299"/>
      <c r="CJ285" s="299"/>
      <c r="CK285" s="299"/>
      <c r="CL285" s="299"/>
      <c r="CM285" s="299"/>
      <c r="CN285" s="299"/>
      <c r="CO285" s="299"/>
      <c r="CP285" s="299"/>
    </row>
    <row r="286" spans="2:94" x14ac:dyDescent="0.15">
      <c r="B286" s="339">
        <v>1.3369097222222222</v>
      </c>
      <c r="C286" s="299"/>
      <c r="D286" s="371"/>
      <c r="E286" s="299"/>
      <c r="F286" s="299"/>
      <c r="G286" s="299" t="s">
        <v>363</v>
      </c>
      <c r="H286" s="299">
        <v>54</v>
      </c>
      <c r="I286" s="301">
        <v>1</v>
      </c>
      <c r="J286" s="299">
        <v>1</v>
      </c>
      <c r="K286" s="301">
        <v>0</v>
      </c>
      <c r="L286" s="322">
        <v>1</v>
      </c>
      <c r="M286" s="322">
        <v>1</v>
      </c>
      <c r="N286" s="322">
        <v>0</v>
      </c>
      <c r="O286" s="299"/>
      <c r="P286" s="299">
        <v>1</v>
      </c>
      <c r="Q286" s="299">
        <v>0</v>
      </c>
      <c r="R286" s="299">
        <v>0</v>
      </c>
      <c r="S286" s="299">
        <v>1</v>
      </c>
      <c r="T286" s="299">
        <v>0</v>
      </c>
      <c r="U286" s="299">
        <v>0</v>
      </c>
      <c r="V286" s="299">
        <v>0</v>
      </c>
      <c r="W286" s="299">
        <v>0</v>
      </c>
      <c r="X286" s="299">
        <v>0</v>
      </c>
      <c r="Y286" s="299">
        <v>0</v>
      </c>
      <c r="Z286" s="301">
        <v>1</v>
      </c>
      <c r="AA286" s="299"/>
      <c r="AB286" s="299"/>
      <c r="AC286" s="299">
        <v>0.8837877538106913</v>
      </c>
      <c r="AD286" s="299">
        <v>11.907091078066914</v>
      </c>
      <c r="AE286" s="299" t="s">
        <v>442</v>
      </c>
      <c r="AF286" s="299">
        <v>0.8837877538106913</v>
      </c>
      <c r="AG286" s="299">
        <v>11.907091078066914</v>
      </c>
      <c r="AH286" s="299">
        <v>-3.9328555044575766</v>
      </c>
      <c r="AI286" s="299">
        <v>-13.276737918215613</v>
      </c>
      <c r="AJ286" s="299"/>
      <c r="AK286" s="299"/>
      <c r="AL286" s="299">
        <v>0</v>
      </c>
      <c r="AM286" s="299">
        <v>0</v>
      </c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29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299"/>
      <c r="BV286" s="299"/>
      <c r="BW286" s="299"/>
      <c r="BX286" s="299"/>
      <c r="BY286" s="299"/>
      <c r="BZ286" s="299"/>
      <c r="CA286" s="299"/>
      <c r="CB286" s="299"/>
      <c r="CC286" s="299"/>
      <c r="CD286" s="299"/>
      <c r="CE286" s="299"/>
      <c r="CF286" s="299"/>
      <c r="CG286" s="299">
        <v>1</v>
      </c>
      <c r="CH286" s="299"/>
      <c r="CI286" s="299"/>
      <c r="CJ286" s="299"/>
      <c r="CK286" s="299"/>
      <c r="CL286" s="299"/>
      <c r="CM286" s="299"/>
      <c r="CN286" s="299"/>
      <c r="CO286" s="299"/>
      <c r="CP286" s="299"/>
    </row>
    <row r="287" spans="2:94" x14ac:dyDescent="0.15">
      <c r="B287" s="339">
        <v>1.337511574074074</v>
      </c>
      <c r="C287" s="355">
        <v>0.22</v>
      </c>
      <c r="D287" s="371">
        <v>0.73332600000000003</v>
      </c>
      <c r="E287" s="299"/>
      <c r="F287" s="299"/>
      <c r="G287" s="299"/>
      <c r="H287" s="299"/>
      <c r="I287" s="301">
        <v>2</v>
      </c>
      <c r="J287" s="299"/>
      <c r="K287" s="299"/>
      <c r="L287" s="322">
        <v>0</v>
      </c>
      <c r="M287" s="299"/>
      <c r="N287" s="299"/>
      <c r="O287" s="299"/>
      <c r="P287" s="299"/>
      <c r="Q287" s="299"/>
      <c r="R287" s="299"/>
      <c r="S287" s="299"/>
      <c r="T287" s="299"/>
      <c r="U287" s="299"/>
      <c r="V287" s="299"/>
      <c r="W287" s="299"/>
      <c r="X287" s="299"/>
      <c r="Y287" s="299"/>
      <c r="Z287" s="299"/>
      <c r="AA287" s="299">
        <v>-3.5793404029332998</v>
      </c>
      <c r="AB287" s="299">
        <v>-6.1634107806691452</v>
      </c>
      <c r="AC287" s="299">
        <v>-5.8771885628410976</v>
      </c>
      <c r="AD287" s="299">
        <v>-12.216366171003717</v>
      </c>
      <c r="AE287" s="299" t="s">
        <v>443</v>
      </c>
      <c r="AF287" s="299">
        <v>-4.6840750951966639</v>
      </c>
      <c r="AG287" s="299">
        <v>-12.216366171003717</v>
      </c>
      <c r="AH287" s="299">
        <v>0.83959836612015681</v>
      </c>
      <c r="AI287" s="299">
        <v>11.553633828996283</v>
      </c>
      <c r="AJ287" s="299"/>
      <c r="AK287" s="299"/>
      <c r="AL287" s="299">
        <v>1</v>
      </c>
      <c r="AM287" s="299">
        <v>0</v>
      </c>
      <c r="AN287" s="299">
        <v>1</v>
      </c>
      <c r="AO287" s="299">
        <v>0</v>
      </c>
      <c r="AP287" s="299">
        <v>0</v>
      </c>
      <c r="AQ287" s="299">
        <v>1</v>
      </c>
      <c r="AR287" s="299">
        <v>0</v>
      </c>
      <c r="AS287" s="299">
        <v>0</v>
      </c>
      <c r="AT287" s="299">
        <v>0</v>
      </c>
      <c r="AU287" s="299">
        <v>0</v>
      </c>
      <c r="AV287" s="325">
        <v>0</v>
      </c>
      <c r="AW287" s="325">
        <v>0</v>
      </c>
      <c r="AX287" s="325">
        <v>1</v>
      </c>
      <c r="AY287" s="325">
        <v>0</v>
      </c>
      <c r="AZ287" s="325">
        <v>0</v>
      </c>
      <c r="BA287" s="325">
        <v>0</v>
      </c>
      <c r="BB287" s="325">
        <v>1</v>
      </c>
      <c r="BC287" s="325">
        <v>0</v>
      </c>
      <c r="BD287" s="325">
        <v>0</v>
      </c>
      <c r="BE287" s="325">
        <v>0</v>
      </c>
      <c r="BF287" s="325">
        <v>1</v>
      </c>
      <c r="BG287" s="325">
        <v>1</v>
      </c>
      <c r="BH287" s="325">
        <v>0</v>
      </c>
      <c r="BI287" s="325">
        <v>0</v>
      </c>
      <c r="BJ287" s="325">
        <v>0</v>
      </c>
      <c r="BK287" s="325">
        <v>0</v>
      </c>
      <c r="BL287" s="325">
        <v>0</v>
      </c>
      <c r="BM287" s="325">
        <v>0</v>
      </c>
      <c r="BN287" s="325">
        <v>0</v>
      </c>
      <c r="BO287" s="325">
        <v>1</v>
      </c>
      <c r="BP287" s="325">
        <v>0</v>
      </c>
      <c r="BQ287" s="325">
        <v>0</v>
      </c>
      <c r="BR287" s="325">
        <v>0</v>
      </c>
      <c r="BS287" s="303">
        <v>0</v>
      </c>
      <c r="BT287" s="322">
        <v>0</v>
      </c>
      <c r="BU287" s="322">
        <v>1</v>
      </c>
      <c r="BV287" s="322">
        <v>0</v>
      </c>
      <c r="BW287" s="322">
        <v>0</v>
      </c>
      <c r="BX287" s="322">
        <v>0</v>
      </c>
      <c r="BY287" s="301">
        <v>1</v>
      </c>
      <c r="BZ287" s="322">
        <v>0</v>
      </c>
      <c r="CA287" s="322">
        <v>0</v>
      </c>
      <c r="CB287" s="299">
        <v>0</v>
      </c>
      <c r="CC287" s="299">
        <v>0</v>
      </c>
      <c r="CD287" s="299">
        <v>1</v>
      </c>
      <c r="CE287" s="299">
        <v>0</v>
      </c>
      <c r="CF287" s="301">
        <v>0</v>
      </c>
      <c r="CG287" s="322">
        <v>0</v>
      </c>
      <c r="CH287" s="299"/>
      <c r="CI287" s="299"/>
      <c r="CJ287" s="299"/>
      <c r="CK287" s="299"/>
      <c r="CL287" s="299"/>
      <c r="CM287" s="299"/>
      <c r="CN287" s="299"/>
      <c r="CO287" s="299"/>
      <c r="CP287" s="299"/>
    </row>
    <row r="288" spans="2:94" x14ac:dyDescent="0.15">
      <c r="B288" s="338" t="s">
        <v>593</v>
      </c>
      <c r="C288" s="299"/>
      <c r="D288" s="371"/>
      <c r="E288" s="299"/>
      <c r="F288" s="299"/>
      <c r="G288" s="299"/>
      <c r="H288" s="299"/>
      <c r="I288" s="299"/>
      <c r="J288" s="299"/>
      <c r="K288" s="299"/>
      <c r="L288" s="299"/>
      <c r="M288" s="299"/>
      <c r="N288" s="299"/>
      <c r="O288" s="299"/>
      <c r="P288" s="299"/>
      <c r="Q288" s="299"/>
      <c r="R288" s="299"/>
      <c r="S288" s="299"/>
      <c r="T288" s="299"/>
      <c r="U288" s="299"/>
      <c r="V288" s="299"/>
      <c r="W288" s="299"/>
      <c r="X288" s="299"/>
      <c r="Y288" s="299"/>
      <c r="Z288" s="299"/>
      <c r="AA288" s="299">
        <v>2.165279996836194</v>
      </c>
      <c r="AB288" s="299">
        <v>12.525641263940521</v>
      </c>
      <c r="AC288" s="299"/>
      <c r="AD288" s="299"/>
      <c r="AE288" s="299"/>
      <c r="AF288" s="299"/>
      <c r="AG288" s="299"/>
      <c r="AH288" s="299"/>
      <c r="AI288" s="299"/>
      <c r="AJ288" s="299"/>
      <c r="AK288" s="299"/>
      <c r="AL288" s="299"/>
      <c r="AM288" s="299"/>
      <c r="AN288" s="299"/>
      <c r="AO288" s="299"/>
      <c r="AP288" s="299"/>
      <c r="AQ288" s="299"/>
      <c r="AR288" s="299"/>
      <c r="AS288" s="299"/>
      <c r="AT288" s="299"/>
      <c r="AU288" s="299"/>
      <c r="AV288" s="299"/>
      <c r="AW288" s="299"/>
      <c r="AX288" s="299"/>
      <c r="AY288" s="299"/>
      <c r="AZ288" s="299"/>
      <c r="BA288" s="299"/>
      <c r="BB288" s="299"/>
      <c r="BC288" s="299"/>
      <c r="BD288" s="299"/>
      <c r="BE288" s="299"/>
      <c r="BF288" s="299"/>
      <c r="BG288" s="299"/>
      <c r="BH288" s="299"/>
      <c r="BI288" s="299"/>
      <c r="BJ288" s="299"/>
      <c r="BK288" s="299"/>
      <c r="BL288" s="299"/>
      <c r="BM288" s="299"/>
      <c r="BN288" s="299"/>
      <c r="BO288" s="299"/>
      <c r="BP288" s="299"/>
      <c r="BQ288" s="299"/>
      <c r="BR288" s="299"/>
      <c r="BS288" s="299"/>
      <c r="BT288" s="299"/>
      <c r="BU288" s="299"/>
      <c r="BV288" s="299"/>
      <c r="BW288" s="299"/>
      <c r="BX288" s="299"/>
      <c r="BY288" s="299"/>
      <c r="BZ288" s="299"/>
      <c r="CA288" s="299"/>
      <c r="CB288" s="299"/>
      <c r="CC288" s="299"/>
      <c r="CD288" s="299"/>
      <c r="CE288" s="299"/>
      <c r="CF288" s="299"/>
      <c r="CG288" s="299"/>
      <c r="CH288" s="299"/>
      <c r="CI288" s="299"/>
      <c r="CJ288" s="299"/>
      <c r="CK288" s="299"/>
      <c r="CL288" s="299"/>
      <c r="CM288" s="299"/>
      <c r="CN288" s="299"/>
      <c r="CO288" s="299"/>
      <c r="CP288" s="299"/>
    </row>
    <row r="289" spans="2:94" x14ac:dyDescent="0.15">
      <c r="B289" s="339">
        <v>1.3604513888888887</v>
      </c>
      <c r="C289" s="299"/>
      <c r="D289" s="371"/>
      <c r="E289" s="299"/>
      <c r="F289" s="299"/>
      <c r="G289" s="299" t="s">
        <v>364</v>
      </c>
      <c r="H289" s="299">
        <v>55</v>
      </c>
      <c r="I289" s="301">
        <v>1</v>
      </c>
      <c r="J289" s="299">
        <v>1</v>
      </c>
      <c r="K289" s="301">
        <v>0</v>
      </c>
      <c r="L289" s="322">
        <v>1</v>
      </c>
      <c r="M289" s="322">
        <v>1</v>
      </c>
      <c r="N289" s="322">
        <v>0</v>
      </c>
      <c r="O289" s="299"/>
      <c r="P289" s="299">
        <v>1</v>
      </c>
      <c r="Q289" s="299">
        <v>0</v>
      </c>
      <c r="R289" s="299">
        <v>0</v>
      </c>
      <c r="S289" s="299">
        <v>1</v>
      </c>
      <c r="T289" s="299">
        <v>0</v>
      </c>
      <c r="U289" s="299">
        <v>0</v>
      </c>
      <c r="V289" s="299">
        <v>0</v>
      </c>
      <c r="W289" s="299">
        <v>0</v>
      </c>
      <c r="X289" s="299">
        <v>1</v>
      </c>
      <c r="Y289" s="299">
        <v>0</v>
      </c>
      <c r="Z289" s="301">
        <v>0</v>
      </c>
      <c r="AA289" s="299"/>
      <c r="AB289" s="299"/>
      <c r="AC289" s="299">
        <v>-1.3698710184065717</v>
      </c>
      <c r="AD289" s="299">
        <v>11.907091078066914</v>
      </c>
      <c r="AE289" s="299" t="s">
        <v>442</v>
      </c>
      <c r="AF289" s="299">
        <v>-1.3698710184065717</v>
      </c>
      <c r="AG289" s="299">
        <v>11.907091078066914</v>
      </c>
      <c r="AH289" s="299">
        <v>3.7119085660049036</v>
      </c>
      <c r="AI289" s="299">
        <v>-13.276737918215613</v>
      </c>
      <c r="AJ289" s="299"/>
      <c r="AK289" s="299"/>
      <c r="AL289" s="299">
        <v>0</v>
      </c>
      <c r="AM289" s="299">
        <v>0</v>
      </c>
      <c r="AN289" s="299"/>
      <c r="AO289" s="299"/>
      <c r="AP289" s="299"/>
      <c r="AQ289" s="299"/>
      <c r="AR289" s="299"/>
      <c r="AS289" s="299"/>
      <c r="AT289" s="299"/>
      <c r="AU289" s="299"/>
      <c r="AV289" s="299"/>
      <c r="AW289" s="299"/>
      <c r="AX289" s="299"/>
      <c r="AY289" s="299"/>
      <c r="AZ289" s="299"/>
      <c r="BA289" s="299"/>
      <c r="BB289" s="299"/>
      <c r="BC289" s="299"/>
      <c r="BD289" s="299"/>
      <c r="BE289" s="299"/>
      <c r="BF289" s="299"/>
      <c r="BG289" s="299"/>
      <c r="BH289" s="299"/>
      <c r="BI289" s="299"/>
      <c r="BJ289" s="299"/>
      <c r="BK289" s="299"/>
      <c r="BL289" s="299"/>
      <c r="BM289" s="299"/>
      <c r="BN289" s="299"/>
      <c r="BO289" s="299"/>
      <c r="BP289" s="299"/>
      <c r="BQ289" s="299"/>
      <c r="BR289" s="299"/>
      <c r="BS289" s="299"/>
      <c r="BT289" s="299"/>
      <c r="BU289" s="299"/>
      <c r="BV289" s="299"/>
      <c r="BW289" s="299"/>
      <c r="BX289" s="299"/>
      <c r="BY289" s="299"/>
      <c r="BZ289" s="299"/>
      <c r="CA289" s="299"/>
      <c r="CB289" s="299"/>
      <c r="CC289" s="299"/>
      <c r="CD289" s="299"/>
      <c r="CE289" s="299"/>
      <c r="CF289" s="299"/>
      <c r="CG289" s="299">
        <v>1</v>
      </c>
      <c r="CH289" s="299"/>
      <c r="CI289" s="299"/>
      <c r="CJ289" s="299"/>
      <c r="CK289" s="299"/>
      <c r="CL289" s="299"/>
      <c r="CM289" s="299"/>
      <c r="CN289" s="299"/>
      <c r="CO289" s="299"/>
      <c r="CP289" s="299"/>
    </row>
    <row r="290" spans="2:94" x14ac:dyDescent="0.15">
      <c r="B290" s="339">
        <v>1.3606712962962961</v>
      </c>
      <c r="C290" s="355">
        <v>0.19</v>
      </c>
      <c r="D290" s="371">
        <v>0.63332699999999997</v>
      </c>
      <c r="E290" s="299"/>
      <c r="F290" s="299"/>
      <c r="G290" s="299"/>
      <c r="H290" s="299"/>
      <c r="I290" s="301">
        <v>2</v>
      </c>
      <c r="J290" s="299"/>
      <c r="K290" s="299"/>
      <c r="L290" s="322">
        <v>0</v>
      </c>
      <c r="M290" s="299"/>
      <c r="N290" s="299"/>
      <c r="O290" s="299"/>
      <c r="P290" s="299"/>
      <c r="Q290" s="299"/>
      <c r="R290" s="299"/>
      <c r="S290" s="299"/>
      <c r="T290" s="299"/>
      <c r="U290" s="299"/>
      <c r="V290" s="299"/>
      <c r="W290" s="299"/>
      <c r="X290" s="299"/>
      <c r="Y290" s="299"/>
      <c r="Z290" s="299"/>
      <c r="AA290" s="299">
        <v>0.17675755076213825</v>
      </c>
      <c r="AB290" s="299">
        <v>-5.6774070631970259</v>
      </c>
      <c r="AC290" s="299">
        <v>0.66284081535801853</v>
      </c>
      <c r="AD290" s="299">
        <v>-12.348912639405205</v>
      </c>
      <c r="AE290" s="299" t="s">
        <v>443</v>
      </c>
      <c r="AF290" s="299">
        <v>2.2978481599077973</v>
      </c>
      <c r="AG290" s="299">
        <v>-12.260548327137547</v>
      </c>
      <c r="AH290" s="299">
        <v>-1.0605453045728297</v>
      </c>
      <c r="AI290" s="299">
        <v>11.421087360594795</v>
      </c>
      <c r="AJ290" s="299"/>
      <c r="AK290" s="299"/>
      <c r="AL290" s="299">
        <v>1</v>
      </c>
      <c r="AM290" s="299">
        <v>0</v>
      </c>
      <c r="AN290" s="299">
        <v>0</v>
      </c>
      <c r="AO290" s="299">
        <v>0</v>
      </c>
      <c r="AP290" s="299">
        <v>1</v>
      </c>
      <c r="AQ290" s="299">
        <v>1</v>
      </c>
      <c r="AR290" s="299">
        <v>0</v>
      </c>
      <c r="AS290" s="299">
        <v>0</v>
      </c>
      <c r="AT290" s="299">
        <v>0</v>
      </c>
      <c r="AU290" s="299">
        <v>0</v>
      </c>
      <c r="AV290" s="325">
        <v>0</v>
      </c>
      <c r="AW290" s="325">
        <v>0</v>
      </c>
      <c r="AX290" s="325">
        <v>1</v>
      </c>
      <c r="AY290" s="325">
        <v>0</v>
      </c>
      <c r="AZ290" s="325">
        <v>0</v>
      </c>
      <c r="BA290" s="325">
        <v>0</v>
      </c>
      <c r="BB290" s="325">
        <v>1</v>
      </c>
      <c r="BC290" s="325">
        <v>0</v>
      </c>
      <c r="BD290" s="325">
        <v>0</v>
      </c>
      <c r="BE290" s="325">
        <v>0</v>
      </c>
      <c r="BF290" s="325">
        <v>1</v>
      </c>
      <c r="BG290" s="325">
        <v>1</v>
      </c>
      <c r="BH290" s="325">
        <v>0</v>
      </c>
      <c r="BI290" s="325">
        <v>0</v>
      </c>
      <c r="BJ290" s="325">
        <v>0</v>
      </c>
      <c r="BK290" s="325">
        <v>0</v>
      </c>
      <c r="BL290" s="325">
        <v>0</v>
      </c>
      <c r="BM290" s="325">
        <v>0</v>
      </c>
      <c r="BN290" s="325">
        <v>0</v>
      </c>
      <c r="BO290" s="325">
        <v>0</v>
      </c>
      <c r="BP290" s="325">
        <v>0</v>
      </c>
      <c r="BQ290" s="325">
        <v>1</v>
      </c>
      <c r="BR290" s="325">
        <v>0</v>
      </c>
      <c r="BS290" s="303">
        <v>0</v>
      </c>
      <c r="BT290" s="322">
        <v>0</v>
      </c>
      <c r="BU290" s="322">
        <v>1</v>
      </c>
      <c r="BV290" s="322">
        <v>0</v>
      </c>
      <c r="BW290" s="322">
        <v>0</v>
      </c>
      <c r="BX290" s="322">
        <v>0</v>
      </c>
      <c r="BY290" s="301">
        <v>1</v>
      </c>
      <c r="BZ290" s="322">
        <v>1</v>
      </c>
      <c r="CA290" s="322">
        <v>0</v>
      </c>
      <c r="CB290" s="322">
        <v>0</v>
      </c>
      <c r="CC290" s="322">
        <v>0</v>
      </c>
      <c r="CD290" s="322">
        <v>0</v>
      </c>
      <c r="CE290" s="322">
        <v>0</v>
      </c>
      <c r="CF290" s="301">
        <v>0</v>
      </c>
      <c r="CG290" s="322">
        <v>0</v>
      </c>
      <c r="CH290" s="299"/>
      <c r="CI290" s="299"/>
      <c r="CJ290" s="299"/>
      <c r="CK290" s="299"/>
      <c r="CL290" s="299"/>
      <c r="CM290" s="299"/>
      <c r="CN290" s="299"/>
      <c r="CO290" s="299"/>
      <c r="CP290" s="299"/>
    </row>
    <row r="291" spans="2:94" x14ac:dyDescent="0.15">
      <c r="B291" s="339">
        <v>1.362048611111111</v>
      </c>
      <c r="C291" s="355">
        <v>0.28999999999999998</v>
      </c>
      <c r="D291" s="371">
        <v>0.96665699999999988</v>
      </c>
      <c r="E291" s="299"/>
      <c r="F291" s="299"/>
      <c r="G291" s="299"/>
      <c r="H291" s="299"/>
      <c r="I291" s="301">
        <v>3</v>
      </c>
      <c r="J291" s="299"/>
      <c r="K291" s="299"/>
      <c r="L291" s="322">
        <v>0</v>
      </c>
      <c r="M291" s="299"/>
      <c r="N291" s="299"/>
      <c r="O291" s="299"/>
      <c r="P291" s="299"/>
      <c r="Q291" s="299"/>
      <c r="R291" s="299"/>
      <c r="S291" s="299"/>
      <c r="T291" s="299"/>
      <c r="U291" s="299"/>
      <c r="V291" s="299"/>
      <c r="W291" s="299"/>
      <c r="X291" s="299"/>
      <c r="Y291" s="299"/>
      <c r="Z291" s="299"/>
      <c r="AA291" s="299">
        <v>0.9279771415012259</v>
      </c>
      <c r="AB291" s="299">
        <v>11.421087360594795</v>
      </c>
      <c r="AC291" s="299">
        <v>0.57446203997694933</v>
      </c>
      <c r="AD291" s="299">
        <v>12.614005576208179</v>
      </c>
      <c r="AE291" s="299" t="s">
        <v>443</v>
      </c>
      <c r="AF291" s="299">
        <v>-0.30932571383374197</v>
      </c>
      <c r="AG291" s="299">
        <v>12.96746282527881</v>
      </c>
      <c r="AH291" s="299">
        <v>8.8378775381069127E-2</v>
      </c>
      <c r="AI291" s="299">
        <v>-13.320920074349443</v>
      </c>
      <c r="AJ291" s="299"/>
      <c r="AK291" s="299"/>
      <c r="AL291" s="299">
        <v>0</v>
      </c>
      <c r="AM291" s="299">
        <v>1</v>
      </c>
      <c r="AN291" s="299">
        <v>0</v>
      </c>
      <c r="AO291" s="299">
        <v>1</v>
      </c>
      <c r="AP291" s="299">
        <v>0</v>
      </c>
      <c r="AQ291" s="299">
        <v>1</v>
      </c>
      <c r="AR291" s="299">
        <v>0</v>
      </c>
      <c r="AS291" s="299">
        <v>0</v>
      </c>
      <c r="AT291" s="299">
        <v>1</v>
      </c>
      <c r="AU291" s="299">
        <v>0</v>
      </c>
      <c r="AV291" s="325">
        <v>0</v>
      </c>
      <c r="AW291" s="325">
        <v>0</v>
      </c>
      <c r="AX291" s="325">
        <v>0</v>
      </c>
      <c r="AY291" s="325">
        <v>0</v>
      </c>
      <c r="AZ291" s="325">
        <v>0</v>
      </c>
      <c r="BA291" s="325">
        <v>0</v>
      </c>
      <c r="BB291" s="325">
        <v>1</v>
      </c>
      <c r="BC291" s="325">
        <v>0</v>
      </c>
      <c r="BD291" s="325">
        <v>0</v>
      </c>
      <c r="BE291" s="325">
        <v>1</v>
      </c>
      <c r="BF291" s="325">
        <v>0</v>
      </c>
      <c r="BG291" s="325">
        <v>1</v>
      </c>
      <c r="BH291" s="325">
        <v>0</v>
      </c>
      <c r="BI291" s="325">
        <v>0</v>
      </c>
      <c r="BJ291" s="325">
        <v>0</v>
      </c>
      <c r="BK291" s="325">
        <v>0</v>
      </c>
      <c r="BL291" s="325">
        <v>0</v>
      </c>
      <c r="BM291" s="325">
        <v>0</v>
      </c>
      <c r="BN291" s="325">
        <v>0</v>
      </c>
      <c r="BO291" s="325">
        <v>1</v>
      </c>
      <c r="BP291" s="325">
        <v>0</v>
      </c>
      <c r="BQ291" s="325">
        <v>0</v>
      </c>
      <c r="BR291" s="325">
        <v>0</v>
      </c>
      <c r="BS291" s="303">
        <v>0</v>
      </c>
      <c r="BT291" s="322">
        <v>1</v>
      </c>
      <c r="BU291" s="299"/>
      <c r="BV291" s="322">
        <v>0</v>
      </c>
      <c r="BW291" s="322">
        <v>0</v>
      </c>
      <c r="BX291" s="322">
        <v>1</v>
      </c>
      <c r="BY291" s="301">
        <v>0</v>
      </c>
      <c r="BZ291" s="322">
        <v>1</v>
      </c>
      <c r="CA291" s="322">
        <v>0</v>
      </c>
      <c r="CB291" s="322">
        <v>0</v>
      </c>
      <c r="CC291" s="322">
        <v>0</v>
      </c>
      <c r="CD291" s="322">
        <v>0</v>
      </c>
      <c r="CE291" s="322">
        <v>0</v>
      </c>
      <c r="CF291" s="301">
        <v>0</v>
      </c>
      <c r="CG291" s="322">
        <v>1</v>
      </c>
      <c r="CH291" s="299"/>
      <c r="CI291" s="299"/>
      <c r="CJ291" s="299"/>
      <c r="CK291" s="299"/>
      <c r="CL291" s="299"/>
      <c r="CM291" s="299"/>
      <c r="CN291" s="299"/>
      <c r="CO291" s="299"/>
      <c r="CP291" s="299"/>
    </row>
    <row r="292" spans="2:94" x14ac:dyDescent="0.15">
      <c r="B292" s="342">
        <v>1.362638888888889</v>
      </c>
      <c r="C292" s="357"/>
      <c r="D292" s="372"/>
      <c r="E292" s="331"/>
      <c r="F292" s="343"/>
      <c r="G292" s="331"/>
      <c r="H292" s="331"/>
      <c r="I292" s="344"/>
      <c r="J292" s="331"/>
      <c r="K292" s="344"/>
      <c r="L292" s="334">
        <v>0</v>
      </c>
      <c r="M292" s="331"/>
      <c r="N292" s="331"/>
      <c r="O292" s="331"/>
      <c r="P292" s="331"/>
      <c r="Q292" s="331"/>
      <c r="R292" s="331"/>
      <c r="S292" s="331"/>
      <c r="T292" s="331"/>
      <c r="U292" s="331"/>
      <c r="V292" s="331"/>
      <c r="W292" s="331"/>
      <c r="X292" s="331"/>
      <c r="Y292" s="331"/>
      <c r="Z292" s="344"/>
      <c r="AA292" s="331">
        <v>4.0654236675291804</v>
      </c>
      <c r="AB292" s="331">
        <v>-10.537444237918216</v>
      </c>
      <c r="AC292" s="331"/>
      <c r="AD292" s="331"/>
      <c r="AE292" s="331"/>
      <c r="AF292" s="331">
        <v>1.1489240799538987</v>
      </c>
      <c r="AG292" s="331">
        <v>-12.614005576208179</v>
      </c>
      <c r="AH292" s="331">
        <v>8.8378775381069127E-2</v>
      </c>
      <c r="AI292" s="331">
        <v>12.834916356877324</v>
      </c>
      <c r="AJ292" s="331"/>
      <c r="AK292" s="331"/>
      <c r="AL292" s="331"/>
      <c r="AM292" s="331"/>
      <c r="AN292" s="331"/>
      <c r="AO292" s="331"/>
      <c r="AP292" s="331"/>
      <c r="AQ292" s="331"/>
      <c r="AR292" s="331"/>
      <c r="AS292" s="331"/>
      <c r="AT292" s="331"/>
      <c r="AU292" s="331"/>
      <c r="AV292" s="335"/>
      <c r="AW292" s="335"/>
      <c r="AX292" s="335"/>
      <c r="AY292" s="331"/>
      <c r="AZ292" s="331"/>
      <c r="BA292" s="331"/>
      <c r="BB292" s="331"/>
      <c r="BC292" s="331"/>
      <c r="BD292" s="331"/>
      <c r="BE292" s="331"/>
      <c r="BF292" s="331"/>
      <c r="BG292" s="331"/>
      <c r="BH292" s="331"/>
      <c r="BI292" s="331"/>
      <c r="BJ292" s="335"/>
      <c r="BK292" s="335"/>
      <c r="BL292" s="335"/>
      <c r="BM292" s="331"/>
      <c r="BN292" s="331"/>
      <c r="BO292" s="331"/>
      <c r="BP292" s="331"/>
      <c r="BQ292" s="331"/>
      <c r="BR292" s="331"/>
      <c r="BS292" s="337"/>
      <c r="BT292" s="331"/>
      <c r="BU292" s="331"/>
      <c r="BV292" s="331"/>
      <c r="BW292" s="331"/>
      <c r="BX292" s="331"/>
      <c r="BY292" s="344"/>
      <c r="BZ292" s="331"/>
      <c r="CA292" s="331"/>
      <c r="CB292" s="331"/>
      <c r="CC292" s="331"/>
      <c r="CD292" s="331"/>
      <c r="CE292" s="334">
        <v>1</v>
      </c>
      <c r="CF292" s="344">
        <v>0</v>
      </c>
      <c r="CG292" s="331"/>
      <c r="CH292" s="331"/>
      <c r="CI292" s="331"/>
      <c r="CJ292" s="331"/>
      <c r="CK292" s="331"/>
      <c r="CL292" s="331"/>
      <c r="CM292" s="331"/>
      <c r="CN292" s="331"/>
      <c r="CO292" s="344"/>
      <c r="CP292" s="331" t="s">
        <v>555</v>
      </c>
    </row>
    <row r="293" spans="2:94" x14ac:dyDescent="0.15">
      <c r="B293" s="339">
        <v>1.3849537037037036</v>
      </c>
      <c r="C293" s="299"/>
      <c r="D293" s="371"/>
      <c r="E293" s="299"/>
      <c r="F293" s="300" t="s">
        <v>371</v>
      </c>
      <c r="G293" s="299" t="s">
        <v>335</v>
      </c>
      <c r="H293" s="299">
        <v>56</v>
      </c>
      <c r="I293" s="301">
        <v>1</v>
      </c>
      <c r="J293" s="299">
        <v>0</v>
      </c>
      <c r="K293" s="301">
        <v>1</v>
      </c>
      <c r="L293" s="322">
        <v>1</v>
      </c>
      <c r="M293" s="322">
        <v>1</v>
      </c>
      <c r="N293" s="322">
        <v>0</v>
      </c>
      <c r="O293" s="299"/>
      <c r="P293" s="299">
        <v>1</v>
      </c>
      <c r="Q293" s="299">
        <v>0</v>
      </c>
      <c r="R293" s="299">
        <v>0</v>
      </c>
      <c r="S293" s="299">
        <v>1</v>
      </c>
      <c r="T293" s="299">
        <v>0</v>
      </c>
      <c r="U293" s="299">
        <v>0</v>
      </c>
      <c r="V293" s="299">
        <v>0</v>
      </c>
      <c r="W293" s="299"/>
      <c r="X293" s="299"/>
      <c r="Y293" s="299"/>
      <c r="Z293" s="299"/>
      <c r="AA293" s="299"/>
      <c r="AB293" s="299"/>
      <c r="AC293" s="299">
        <v>-1.0605453045728297</v>
      </c>
      <c r="AD293" s="299">
        <v>-11.995455390334573</v>
      </c>
      <c r="AE293" s="299" t="s">
        <v>442</v>
      </c>
      <c r="AF293" s="299">
        <v>-1.0605453045728297</v>
      </c>
      <c r="AG293" s="299">
        <v>-11.995455390334573</v>
      </c>
      <c r="AH293" s="299">
        <v>4.1096130552197145</v>
      </c>
      <c r="AI293" s="299">
        <v>13.586013011152417</v>
      </c>
      <c r="AJ293" s="299"/>
      <c r="AK293" s="299"/>
      <c r="AL293" s="299">
        <v>0</v>
      </c>
      <c r="AM293" s="299">
        <v>0</v>
      </c>
      <c r="AN293" s="299"/>
      <c r="AO293" s="299"/>
      <c r="AP293" s="299"/>
      <c r="AQ293" s="299"/>
      <c r="AR293" s="299"/>
      <c r="AS293" s="299"/>
      <c r="AT293" s="299"/>
      <c r="AU293" s="299"/>
      <c r="AV293" s="299"/>
      <c r="AW293" s="299"/>
      <c r="AX293" s="299"/>
      <c r="AY293" s="299"/>
      <c r="AZ293" s="299"/>
      <c r="BA293" s="299"/>
      <c r="BB293" s="299"/>
      <c r="BC293" s="299"/>
      <c r="BD293" s="299"/>
      <c r="BE293" s="299"/>
      <c r="BF293" s="299"/>
      <c r="BG293" s="299"/>
      <c r="BH293" s="299"/>
      <c r="BI293" s="299"/>
      <c r="BJ293" s="299"/>
      <c r="BK293" s="299"/>
      <c r="BL293" s="299"/>
      <c r="BM293" s="299"/>
      <c r="BN293" s="299"/>
      <c r="BO293" s="299"/>
      <c r="BP293" s="299"/>
      <c r="BQ293" s="299"/>
      <c r="BR293" s="299"/>
      <c r="BS293" s="299"/>
      <c r="BT293" s="299"/>
      <c r="BU293" s="299"/>
      <c r="BV293" s="299"/>
      <c r="BW293" s="299"/>
      <c r="BX293" s="299"/>
      <c r="BY293" s="299"/>
      <c r="BZ293" s="299"/>
      <c r="CA293" s="299"/>
      <c r="CB293" s="299"/>
      <c r="CC293" s="299"/>
      <c r="CD293" s="299"/>
      <c r="CE293" s="299"/>
      <c r="CF293" s="299"/>
      <c r="CG293" s="299"/>
      <c r="CH293" s="299"/>
      <c r="CI293" s="299"/>
      <c r="CJ293" s="299"/>
      <c r="CK293" s="299"/>
      <c r="CL293" s="299"/>
      <c r="CM293" s="299"/>
      <c r="CN293" s="299"/>
      <c r="CO293" s="299"/>
      <c r="CP293" s="299"/>
    </row>
    <row r="294" spans="2:94" x14ac:dyDescent="0.15">
      <c r="B294" s="339">
        <v>1.3855555555555554</v>
      </c>
      <c r="C294" s="355">
        <v>0.22</v>
      </c>
      <c r="D294" s="371">
        <v>0.73332600000000003</v>
      </c>
      <c r="E294" s="299"/>
      <c r="F294" s="299"/>
      <c r="G294" s="299"/>
      <c r="H294" s="299"/>
      <c r="I294" s="301">
        <v>2</v>
      </c>
      <c r="J294" s="299"/>
      <c r="K294" s="299"/>
      <c r="L294" s="322">
        <v>0</v>
      </c>
      <c r="M294" s="299"/>
      <c r="N294" s="299"/>
      <c r="O294" s="299"/>
      <c r="P294" s="299"/>
      <c r="Q294" s="299"/>
      <c r="R294" s="299"/>
      <c r="S294" s="299"/>
      <c r="T294" s="299"/>
      <c r="U294" s="299"/>
      <c r="V294" s="299"/>
      <c r="W294" s="299"/>
      <c r="X294" s="299"/>
      <c r="Y294" s="299"/>
      <c r="Z294" s="299"/>
      <c r="AA294" s="299">
        <v>3.6235297906238344</v>
      </c>
      <c r="AB294" s="299">
        <v>5.7215892193308546</v>
      </c>
      <c r="AC294" s="299">
        <v>5.9655673382221668</v>
      </c>
      <c r="AD294" s="299">
        <v>12.128001858736059</v>
      </c>
      <c r="AE294" s="299" t="s">
        <v>443</v>
      </c>
      <c r="AF294" s="299">
        <v>5.0375901967209407</v>
      </c>
      <c r="AG294" s="299">
        <v>12.348912639405205</v>
      </c>
      <c r="AH294" s="299">
        <v>-0.61865142766748393</v>
      </c>
      <c r="AI294" s="299">
        <v>-11.553633828996283</v>
      </c>
      <c r="AJ294" s="299"/>
      <c r="AK294" s="299"/>
      <c r="AL294" s="299">
        <v>1</v>
      </c>
      <c r="AM294" s="299">
        <v>0</v>
      </c>
      <c r="AN294" s="299">
        <v>1</v>
      </c>
      <c r="AO294" s="299">
        <v>0</v>
      </c>
      <c r="AP294" s="299">
        <v>0</v>
      </c>
      <c r="AQ294" s="299">
        <v>1</v>
      </c>
      <c r="AR294" s="299">
        <v>0</v>
      </c>
      <c r="AS294" s="299">
        <v>0</v>
      </c>
      <c r="AT294" s="299">
        <v>1</v>
      </c>
      <c r="AU294" s="299">
        <v>0</v>
      </c>
      <c r="AV294" s="325">
        <v>0</v>
      </c>
      <c r="AW294" s="325">
        <v>0</v>
      </c>
      <c r="AX294" s="325">
        <v>0</v>
      </c>
      <c r="AY294" s="325">
        <v>0</v>
      </c>
      <c r="AZ294" s="325">
        <v>0</v>
      </c>
      <c r="BA294" s="325">
        <v>0</v>
      </c>
      <c r="BB294" s="325">
        <v>1</v>
      </c>
      <c r="BC294" s="325">
        <v>0</v>
      </c>
      <c r="BD294" s="325">
        <v>0</v>
      </c>
      <c r="BE294" s="325">
        <v>0</v>
      </c>
      <c r="BF294" s="325">
        <v>1</v>
      </c>
      <c r="BG294" s="325">
        <v>1</v>
      </c>
      <c r="BH294" s="325">
        <v>0</v>
      </c>
      <c r="BI294" s="325">
        <v>0</v>
      </c>
      <c r="BJ294" s="325">
        <v>0</v>
      </c>
      <c r="BK294" s="325">
        <v>0</v>
      </c>
      <c r="BL294" s="325">
        <v>0</v>
      </c>
      <c r="BM294" s="325">
        <v>0</v>
      </c>
      <c r="BN294" s="325">
        <v>0</v>
      </c>
      <c r="BO294" s="325">
        <v>1</v>
      </c>
      <c r="BP294" s="325">
        <v>0</v>
      </c>
      <c r="BQ294" s="325">
        <v>0</v>
      </c>
      <c r="BR294" s="325">
        <v>0</v>
      </c>
      <c r="BS294" s="303">
        <v>1</v>
      </c>
      <c r="BT294" s="322">
        <v>0</v>
      </c>
      <c r="BU294" s="322">
        <v>0</v>
      </c>
      <c r="BV294" s="322">
        <v>0</v>
      </c>
      <c r="BW294" s="322">
        <v>0</v>
      </c>
      <c r="BX294" s="322">
        <v>0</v>
      </c>
      <c r="BY294" s="301">
        <v>0</v>
      </c>
      <c r="BZ294" s="322">
        <v>1</v>
      </c>
      <c r="CA294" s="322">
        <v>0</v>
      </c>
      <c r="CB294" s="322">
        <v>0</v>
      </c>
      <c r="CC294" s="322">
        <v>0</v>
      </c>
      <c r="CD294" s="322">
        <v>0</v>
      </c>
      <c r="CE294" s="322">
        <v>0</v>
      </c>
      <c r="CF294" s="301">
        <v>0</v>
      </c>
      <c r="CG294" s="322">
        <v>0</v>
      </c>
      <c r="CH294" s="299"/>
      <c r="CI294" s="299"/>
      <c r="CJ294" s="299"/>
      <c r="CK294" s="299"/>
      <c r="CL294" s="299"/>
      <c r="CM294" s="299"/>
      <c r="CN294" s="299"/>
      <c r="CO294" s="299"/>
      <c r="CP294" s="299"/>
    </row>
    <row r="295" spans="2:94" x14ac:dyDescent="0.15">
      <c r="B295" s="339">
        <v>1.3862847222222223</v>
      </c>
      <c r="C295" s="355">
        <v>1.03</v>
      </c>
      <c r="D295" s="371">
        <v>1.0999999900000001</v>
      </c>
      <c r="E295" s="299"/>
      <c r="F295" s="299"/>
      <c r="G295" s="299"/>
      <c r="H295" s="299"/>
      <c r="I295" s="301">
        <v>3</v>
      </c>
      <c r="J295" s="299"/>
      <c r="K295" s="299"/>
      <c r="L295" s="322">
        <v>0</v>
      </c>
      <c r="M295" s="299"/>
      <c r="N295" s="299"/>
      <c r="O295" s="299"/>
      <c r="P295" s="299"/>
      <c r="Q295" s="299"/>
      <c r="R295" s="299"/>
      <c r="S295" s="299"/>
      <c r="T295" s="299"/>
      <c r="U295" s="299"/>
      <c r="V295" s="299"/>
      <c r="W295" s="299"/>
      <c r="X295" s="299"/>
      <c r="Y295" s="299"/>
      <c r="Z295" s="299"/>
      <c r="AA295" s="299">
        <v>-4.4189387690534564E-2</v>
      </c>
      <c r="AB295" s="299">
        <v>-5.7657713754646842</v>
      </c>
      <c r="AC295" s="299">
        <v>-1.1489240799538987</v>
      </c>
      <c r="AD295" s="299">
        <v>-11.774544609665428</v>
      </c>
      <c r="AE295" s="299" t="s">
        <v>445</v>
      </c>
      <c r="AF295" s="299">
        <v>4.4189387690534564E-2</v>
      </c>
      <c r="AG295" s="299">
        <v>-11.907091078066914</v>
      </c>
      <c r="AH295" s="299">
        <v>4.1538024429102496</v>
      </c>
      <c r="AI295" s="299">
        <v>12.702369888475836</v>
      </c>
      <c r="AJ295" s="299"/>
      <c r="AK295" s="299"/>
      <c r="AL295" s="299">
        <v>0</v>
      </c>
      <c r="AM295" s="299">
        <v>1</v>
      </c>
      <c r="AN295" s="299">
        <v>0</v>
      </c>
      <c r="AO295" s="299">
        <v>1</v>
      </c>
      <c r="AP295" s="299">
        <v>0</v>
      </c>
      <c r="AQ295" s="299">
        <v>1</v>
      </c>
      <c r="AR295" s="299">
        <v>0</v>
      </c>
      <c r="AS295" s="299">
        <v>0</v>
      </c>
      <c r="AT295" s="299">
        <v>1</v>
      </c>
      <c r="AU295" s="299">
        <v>0</v>
      </c>
      <c r="AV295" s="325">
        <v>0</v>
      </c>
      <c r="AW295" s="325">
        <v>0</v>
      </c>
      <c r="AX295" s="325">
        <v>0</v>
      </c>
      <c r="AY295" s="325">
        <v>0</v>
      </c>
      <c r="AZ295" s="325">
        <v>0</v>
      </c>
      <c r="BA295" s="325">
        <v>1</v>
      </c>
      <c r="BB295" s="325">
        <v>0</v>
      </c>
      <c r="BC295" s="325">
        <v>0</v>
      </c>
      <c r="BD295" s="325">
        <v>0</v>
      </c>
      <c r="BE295" s="325">
        <v>1</v>
      </c>
      <c r="BF295" s="325">
        <v>0</v>
      </c>
      <c r="BG295" s="325">
        <v>1</v>
      </c>
      <c r="BH295" s="325">
        <v>0</v>
      </c>
      <c r="BI295" s="325">
        <v>0</v>
      </c>
      <c r="BJ295" s="325">
        <v>0</v>
      </c>
      <c r="BK295" s="325">
        <v>0</v>
      </c>
      <c r="BL295" s="325">
        <v>0</v>
      </c>
      <c r="BM295" s="325">
        <v>0</v>
      </c>
      <c r="BN295" s="325">
        <v>0</v>
      </c>
      <c r="BO295" s="325">
        <v>1</v>
      </c>
      <c r="BP295" s="325">
        <v>0</v>
      </c>
      <c r="BQ295" s="325">
        <v>0</v>
      </c>
      <c r="BR295" s="325">
        <v>0</v>
      </c>
      <c r="BS295" s="303">
        <v>0</v>
      </c>
      <c r="BT295" s="322">
        <v>1</v>
      </c>
      <c r="BU295" s="322">
        <v>0</v>
      </c>
      <c r="BV295" s="322">
        <v>0</v>
      </c>
      <c r="BW295" s="322">
        <v>0</v>
      </c>
      <c r="BX295" s="322">
        <v>1</v>
      </c>
      <c r="BY295" s="301">
        <v>0</v>
      </c>
      <c r="BZ295" s="322">
        <v>0</v>
      </c>
      <c r="CA295" s="322">
        <v>0</v>
      </c>
      <c r="CB295" s="322">
        <v>0</v>
      </c>
      <c r="CC295" s="322">
        <v>1</v>
      </c>
      <c r="CD295" s="322">
        <v>0</v>
      </c>
      <c r="CE295" s="322">
        <v>0</v>
      </c>
      <c r="CF295" s="301">
        <v>0</v>
      </c>
      <c r="CG295" s="322">
        <v>1</v>
      </c>
      <c r="CH295" s="299"/>
      <c r="CI295" s="299"/>
      <c r="CJ295" s="299"/>
      <c r="CK295" s="299"/>
      <c r="CL295" s="299"/>
      <c r="CM295" s="299"/>
      <c r="CN295" s="299"/>
      <c r="CO295" s="299"/>
      <c r="CP295" s="299" t="s">
        <v>556</v>
      </c>
    </row>
    <row r="296" spans="2:94" x14ac:dyDescent="0.15">
      <c r="B296" s="338" t="s">
        <v>593</v>
      </c>
      <c r="C296" s="299"/>
      <c r="D296" s="371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299"/>
      <c r="T296" s="299"/>
      <c r="U296" s="299"/>
      <c r="V296" s="299"/>
      <c r="W296" s="299"/>
      <c r="X296" s="299"/>
      <c r="Y296" s="299"/>
      <c r="Z296" s="299"/>
      <c r="AA296" s="299">
        <v>-7.8657110089151532</v>
      </c>
      <c r="AB296" s="299">
        <v>-11.023447955390335</v>
      </c>
      <c r="AC296" s="299"/>
      <c r="AD296" s="299"/>
      <c r="AE296" s="299"/>
      <c r="AF296" s="299"/>
      <c r="AG296" s="299"/>
      <c r="AH296" s="299"/>
      <c r="AI296" s="299"/>
      <c r="AJ296" s="299"/>
      <c r="AK296" s="29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29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299"/>
      <c r="BV296" s="299"/>
      <c r="BW296" s="299"/>
      <c r="BX296" s="299"/>
      <c r="BY296" s="299"/>
      <c r="BZ296" s="299"/>
      <c r="CA296" s="299"/>
      <c r="CB296" s="299"/>
      <c r="CC296" s="299"/>
      <c r="CD296" s="299"/>
      <c r="CE296" s="299"/>
      <c r="CF296" s="299"/>
      <c r="CG296" s="299"/>
      <c r="CH296" s="299"/>
      <c r="CI296" s="299"/>
      <c r="CJ296" s="299"/>
      <c r="CK296" s="299"/>
      <c r="CL296" s="299"/>
      <c r="CM296" s="299"/>
      <c r="CN296" s="299"/>
      <c r="CO296" s="299"/>
      <c r="CP296" s="299"/>
    </row>
    <row r="297" spans="2:94" x14ac:dyDescent="0.15">
      <c r="B297" s="339">
        <v>1.3993287037037037</v>
      </c>
      <c r="C297" s="299"/>
      <c r="D297" s="371"/>
      <c r="E297" s="299"/>
      <c r="F297" s="299"/>
      <c r="G297" s="299" t="s">
        <v>352</v>
      </c>
      <c r="H297" s="299">
        <v>57</v>
      </c>
      <c r="I297" s="301">
        <v>1</v>
      </c>
      <c r="J297" s="299">
        <v>0</v>
      </c>
      <c r="K297" s="301">
        <v>1</v>
      </c>
      <c r="L297" s="322">
        <v>1</v>
      </c>
      <c r="M297" s="322">
        <v>1</v>
      </c>
      <c r="N297" s="322">
        <v>0</v>
      </c>
      <c r="O297" s="299"/>
      <c r="P297" s="299">
        <v>1</v>
      </c>
      <c r="Q297" s="299">
        <v>0</v>
      </c>
      <c r="R297" s="299">
        <v>0</v>
      </c>
      <c r="S297" s="299">
        <v>1</v>
      </c>
      <c r="T297" s="299">
        <v>0</v>
      </c>
      <c r="U297" s="299">
        <v>0</v>
      </c>
      <c r="V297" s="299">
        <v>0</v>
      </c>
      <c r="W297" s="299">
        <v>0</v>
      </c>
      <c r="X297" s="299">
        <v>0</v>
      </c>
      <c r="Y297" s="299">
        <v>0</v>
      </c>
      <c r="Z297" s="301">
        <v>1</v>
      </c>
      <c r="AA297" s="299"/>
      <c r="AB297" s="299"/>
      <c r="AC297" s="299">
        <v>0.83959836612015681</v>
      </c>
      <c r="AD297" s="299">
        <v>-11.995455390334573</v>
      </c>
      <c r="AE297" s="299" t="s">
        <v>442</v>
      </c>
      <c r="AF297" s="299">
        <v>0.83959836612015681</v>
      </c>
      <c r="AG297" s="299">
        <v>-11.995455390334573</v>
      </c>
      <c r="AH297" s="299">
        <v>-4.1096130552197145</v>
      </c>
      <c r="AI297" s="299">
        <v>13.409284386617101</v>
      </c>
      <c r="AJ297" s="299"/>
      <c r="AK297" s="299"/>
      <c r="AL297" s="299">
        <v>0</v>
      </c>
      <c r="AM297" s="299">
        <v>0</v>
      </c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29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299"/>
      <c r="BV297" s="299"/>
      <c r="BW297" s="299"/>
      <c r="BX297" s="299"/>
      <c r="BY297" s="299"/>
      <c r="BZ297" s="299"/>
      <c r="CA297" s="299"/>
      <c r="CB297" s="299"/>
      <c r="CC297" s="299"/>
      <c r="CD297" s="299"/>
      <c r="CE297" s="299"/>
      <c r="CF297" s="299"/>
      <c r="CG297" s="299">
        <v>1</v>
      </c>
      <c r="CH297" s="299"/>
      <c r="CI297" s="299"/>
      <c r="CJ297" s="299"/>
      <c r="CK297" s="299"/>
      <c r="CL297" s="299"/>
      <c r="CM297" s="299"/>
      <c r="CN297" s="299"/>
      <c r="CO297" s="299"/>
      <c r="CP297" s="299"/>
    </row>
    <row r="298" spans="2:94" x14ac:dyDescent="0.15">
      <c r="B298" s="339">
        <v>1.3995717592592591</v>
      </c>
      <c r="C298" s="355">
        <v>0.21</v>
      </c>
      <c r="D298" s="371">
        <v>0.69999299999999998</v>
      </c>
      <c r="E298" s="299"/>
      <c r="F298" s="299"/>
      <c r="G298" s="299"/>
      <c r="H298" s="299"/>
      <c r="I298" s="301">
        <v>2</v>
      </c>
      <c r="J298" s="299"/>
      <c r="K298" s="299"/>
      <c r="L298" s="299"/>
      <c r="M298" s="299"/>
      <c r="N298" s="299"/>
      <c r="O298" s="299"/>
      <c r="P298" s="299"/>
      <c r="Q298" s="299"/>
      <c r="R298" s="299"/>
      <c r="S298" s="299"/>
      <c r="T298" s="299"/>
      <c r="U298" s="299"/>
      <c r="V298" s="299"/>
      <c r="W298" s="299"/>
      <c r="X298" s="299"/>
      <c r="Y298" s="299"/>
      <c r="Z298" s="299"/>
      <c r="AA298" s="299">
        <v>-4.0212342798386453</v>
      </c>
      <c r="AB298" s="299">
        <v>5.5006784386617102</v>
      </c>
      <c r="AC298" s="299">
        <v>-6.6725975412707195</v>
      </c>
      <c r="AD298" s="299">
        <v>12.614005576208179</v>
      </c>
      <c r="AE298" s="299" t="s">
        <v>443</v>
      </c>
      <c r="AF298" s="299">
        <v>-5.1259689721020099</v>
      </c>
      <c r="AG298" s="299">
        <v>12.702369888475836</v>
      </c>
      <c r="AH298" s="299">
        <v>1.1047346922633641</v>
      </c>
      <c r="AI298" s="299">
        <v>-11.553633828996283</v>
      </c>
      <c r="AJ298" s="299"/>
      <c r="AK298" s="299"/>
      <c r="AL298" s="299">
        <v>1</v>
      </c>
      <c r="AM298" s="299">
        <v>0</v>
      </c>
      <c r="AN298" s="299">
        <v>0</v>
      </c>
      <c r="AO298" s="299">
        <v>0</v>
      </c>
      <c r="AP298" s="299">
        <v>1</v>
      </c>
      <c r="AQ298" s="299">
        <v>0</v>
      </c>
      <c r="AR298" s="299">
        <v>1</v>
      </c>
      <c r="AS298" s="299">
        <v>0</v>
      </c>
      <c r="AT298" s="299">
        <v>0</v>
      </c>
      <c r="AU298" s="299">
        <v>0</v>
      </c>
      <c r="AV298" s="325">
        <v>0</v>
      </c>
      <c r="AW298" s="325">
        <v>1</v>
      </c>
      <c r="AX298" s="325">
        <v>0</v>
      </c>
      <c r="AY298" s="325">
        <v>0</v>
      </c>
      <c r="AZ298" s="325">
        <v>0</v>
      </c>
      <c r="BA298" s="325">
        <v>0</v>
      </c>
      <c r="BB298" s="325">
        <v>1</v>
      </c>
      <c r="BC298" s="325">
        <v>0</v>
      </c>
      <c r="BD298" s="325">
        <v>0</v>
      </c>
      <c r="BE298" s="325">
        <v>0</v>
      </c>
      <c r="BF298" s="325">
        <v>1</v>
      </c>
      <c r="BG298" s="335">
        <v>1</v>
      </c>
      <c r="BH298" s="325">
        <v>0</v>
      </c>
      <c r="BI298" s="325">
        <v>0</v>
      </c>
      <c r="BJ298" s="325">
        <v>0</v>
      </c>
      <c r="BK298" s="325">
        <v>0</v>
      </c>
      <c r="BL298" s="325">
        <v>0</v>
      </c>
      <c r="BM298" s="325">
        <v>0</v>
      </c>
      <c r="BN298" s="335">
        <v>1</v>
      </c>
      <c r="BO298" s="325">
        <v>0</v>
      </c>
      <c r="BP298" s="325">
        <v>0</v>
      </c>
      <c r="BQ298" s="325">
        <v>1</v>
      </c>
      <c r="BR298" s="325">
        <v>0</v>
      </c>
      <c r="BS298" s="303">
        <v>0</v>
      </c>
      <c r="BT298" s="322">
        <v>0</v>
      </c>
      <c r="BU298" s="322">
        <v>0</v>
      </c>
      <c r="BV298" s="322">
        <v>0</v>
      </c>
      <c r="BW298" s="322">
        <v>1</v>
      </c>
      <c r="BX298" s="322">
        <v>0</v>
      </c>
      <c r="BY298" s="301">
        <v>1</v>
      </c>
      <c r="BZ298" s="322">
        <v>0</v>
      </c>
      <c r="CA298" s="322">
        <v>0</v>
      </c>
      <c r="CB298" s="322">
        <v>1</v>
      </c>
      <c r="CC298" s="322">
        <v>0</v>
      </c>
      <c r="CD298" s="322">
        <v>0</v>
      </c>
      <c r="CE298" s="322">
        <v>0</v>
      </c>
      <c r="CF298" s="301">
        <v>0</v>
      </c>
      <c r="CG298" s="322">
        <v>0</v>
      </c>
      <c r="CH298" s="299"/>
      <c r="CI298" s="299"/>
      <c r="CJ298" s="299"/>
      <c r="CK298" s="299"/>
      <c r="CL298" s="299"/>
      <c r="CM298" s="299"/>
      <c r="CN298" s="299"/>
      <c r="CO298" s="299"/>
      <c r="CP298" s="299"/>
    </row>
    <row r="299" spans="2:94" x14ac:dyDescent="0.15">
      <c r="B299" s="338" t="s">
        <v>593</v>
      </c>
      <c r="C299" s="299"/>
      <c r="D299" s="371"/>
      <c r="E299" s="299"/>
      <c r="F299" s="299"/>
      <c r="G299" s="299"/>
      <c r="H299" s="299"/>
      <c r="I299" s="299"/>
      <c r="J299" s="299"/>
      <c r="K299" s="299"/>
      <c r="L299" s="299"/>
      <c r="M299" s="299"/>
      <c r="N299" s="299"/>
      <c r="O299" s="299"/>
      <c r="P299" s="299"/>
      <c r="Q299" s="299"/>
      <c r="R299" s="299"/>
      <c r="S299" s="299"/>
      <c r="T299" s="299"/>
      <c r="U299" s="299"/>
      <c r="V299" s="299"/>
      <c r="W299" s="299"/>
      <c r="X299" s="299"/>
      <c r="Y299" s="299"/>
      <c r="Z299" s="299"/>
      <c r="AA299" s="299">
        <v>-3.3444625727680184</v>
      </c>
      <c r="AB299" s="299">
        <v>2.0144067796610168E-2</v>
      </c>
      <c r="AC299" s="299"/>
      <c r="AD299" s="299"/>
      <c r="AE299" s="299"/>
      <c r="AF299" s="299"/>
      <c r="AG299" s="299"/>
      <c r="AH299" s="299"/>
      <c r="AI299" s="299"/>
      <c r="AJ299" s="299"/>
      <c r="AK299" s="299"/>
      <c r="AL299" s="299"/>
      <c r="AM299" s="299"/>
      <c r="AN299" s="299"/>
      <c r="AO299" s="299"/>
      <c r="AP299" s="299"/>
      <c r="AQ299" s="299"/>
      <c r="AR299" s="299"/>
      <c r="AS299" s="299"/>
      <c r="AT299" s="299"/>
      <c r="AU299" s="299"/>
      <c r="AV299" s="299"/>
      <c r="AW299" s="299"/>
      <c r="AX299" s="299"/>
      <c r="AY299" s="299"/>
      <c r="AZ299" s="299"/>
      <c r="BA299" s="299"/>
      <c r="BB299" s="299"/>
      <c r="BC299" s="299"/>
      <c r="BD299" s="299"/>
      <c r="BE299" s="299"/>
      <c r="BF299" s="299"/>
      <c r="BG299" s="299"/>
      <c r="BH299" s="299"/>
      <c r="BI299" s="299"/>
      <c r="BJ299" s="299"/>
      <c r="BK299" s="299"/>
      <c r="BL299" s="299"/>
      <c r="BM299" s="299"/>
      <c r="BN299" s="299"/>
      <c r="BO299" s="299"/>
      <c r="BP299" s="299"/>
      <c r="BQ299" s="299"/>
      <c r="BR299" s="299"/>
      <c r="BS299" s="299"/>
      <c r="BT299" s="299"/>
      <c r="BU299" s="299"/>
      <c r="BV299" s="299"/>
      <c r="BW299" s="299"/>
      <c r="BX299" s="299"/>
      <c r="BY299" s="299"/>
      <c r="BZ299" s="299"/>
      <c r="CA299" s="299"/>
      <c r="CB299" s="299"/>
      <c r="CC299" s="299"/>
      <c r="CD299" s="299"/>
      <c r="CE299" s="299"/>
      <c r="CF299" s="299"/>
      <c r="CG299" s="299"/>
      <c r="CH299" s="299"/>
      <c r="CI299" s="299"/>
      <c r="CJ299" s="299"/>
      <c r="CK299" s="299"/>
      <c r="CL299" s="299"/>
      <c r="CM299" s="299"/>
      <c r="CN299" s="299"/>
      <c r="CO299" s="299"/>
      <c r="CP299" s="299"/>
    </row>
    <row r="300" spans="2:94" x14ac:dyDescent="0.15">
      <c r="B300" s="339">
        <v>1.4131944444444444</v>
      </c>
      <c r="C300" s="299"/>
      <c r="D300" s="371"/>
      <c r="E300" s="299"/>
      <c r="F300" s="299"/>
      <c r="G300" s="299" t="s">
        <v>357</v>
      </c>
      <c r="H300" s="299">
        <v>58</v>
      </c>
      <c r="I300" s="301">
        <v>1</v>
      </c>
      <c r="J300" s="299">
        <v>0</v>
      </c>
      <c r="K300" s="301">
        <v>1</v>
      </c>
      <c r="L300" s="322">
        <v>1</v>
      </c>
      <c r="M300" s="322">
        <v>1</v>
      </c>
      <c r="N300" s="322">
        <v>0</v>
      </c>
      <c r="O300" s="299"/>
      <c r="P300" s="299">
        <v>1</v>
      </c>
      <c r="Q300" s="299">
        <v>0</v>
      </c>
      <c r="R300" s="299">
        <v>0</v>
      </c>
      <c r="S300" s="299">
        <v>0</v>
      </c>
      <c r="T300" s="299">
        <v>0</v>
      </c>
      <c r="U300" s="299">
        <v>0</v>
      </c>
      <c r="V300" s="299">
        <v>0</v>
      </c>
      <c r="W300" s="299">
        <v>0</v>
      </c>
      <c r="X300" s="299"/>
      <c r="Y300" s="299"/>
      <c r="Z300" s="299"/>
      <c r="AA300" s="299"/>
      <c r="AB300" s="299"/>
      <c r="AC300" s="299">
        <v>-0.72530513626294379</v>
      </c>
      <c r="AD300" s="299">
        <v>-11.98572033898305</v>
      </c>
      <c r="AE300" s="299" t="s">
        <v>442</v>
      </c>
      <c r="AF300" s="299">
        <v>-0.72530513626294379</v>
      </c>
      <c r="AG300" s="299">
        <v>-11.98572033898305</v>
      </c>
      <c r="AH300" s="299">
        <v>4.1906518984081194</v>
      </c>
      <c r="AI300" s="299">
        <v>13.355516949152541</v>
      </c>
      <c r="AJ300" s="299"/>
      <c r="AK300" s="299"/>
      <c r="AL300" s="299">
        <v>0</v>
      </c>
      <c r="AM300" s="299">
        <v>0</v>
      </c>
      <c r="AN300" s="299"/>
      <c r="AO300" s="299"/>
      <c r="AP300" s="299"/>
      <c r="AQ300" s="299"/>
      <c r="AR300" s="299"/>
      <c r="AS300" s="299"/>
      <c r="AT300" s="299"/>
      <c r="AU300" s="299"/>
      <c r="AV300" s="299"/>
      <c r="AW300" s="299"/>
      <c r="AX300" s="299"/>
      <c r="AY300" s="299"/>
      <c r="AZ300" s="299"/>
      <c r="BA300" s="299"/>
      <c r="BB300" s="299"/>
      <c r="BC300" s="299"/>
      <c r="BD300" s="299"/>
      <c r="BE300" s="299"/>
      <c r="BF300" s="299"/>
      <c r="BG300" s="299"/>
      <c r="BH300" s="299"/>
      <c r="BI300" s="299"/>
      <c r="BJ300" s="299"/>
      <c r="BK300" s="299"/>
      <c r="BL300" s="299"/>
      <c r="BM300" s="299"/>
      <c r="BN300" s="299"/>
      <c r="BO300" s="299"/>
      <c r="BP300" s="299"/>
      <c r="BQ300" s="299"/>
      <c r="BR300" s="299"/>
      <c r="BS300" s="299"/>
      <c r="BT300" s="299"/>
      <c r="BU300" s="299"/>
      <c r="BV300" s="299"/>
      <c r="BW300" s="299"/>
      <c r="BX300" s="299"/>
      <c r="BY300" s="299"/>
      <c r="BZ300" s="299"/>
      <c r="CA300" s="299"/>
      <c r="CB300" s="299"/>
      <c r="CC300" s="299"/>
      <c r="CD300" s="299"/>
      <c r="CE300" s="299"/>
      <c r="CF300" s="299"/>
      <c r="CG300" s="299">
        <v>1</v>
      </c>
      <c r="CH300" s="299"/>
      <c r="CI300" s="299"/>
      <c r="CJ300" s="299"/>
      <c r="CK300" s="299"/>
      <c r="CL300" s="299"/>
      <c r="CM300" s="299"/>
      <c r="CN300" s="299"/>
      <c r="CO300" s="299"/>
      <c r="CP300" s="299"/>
    </row>
    <row r="301" spans="2:94" x14ac:dyDescent="0.15">
      <c r="B301" s="339">
        <v>1.4134143518518518</v>
      </c>
      <c r="C301" s="355">
        <v>0.19</v>
      </c>
      <c r="D301" s="371">
        <v>0.63332699999999997</v>
      </c>
      <c r="E301" s="299"/>
      <c r="F301" s="299"/>
      <c r="G301" s="299"/>
      <c r="H301" s="299"/>
      <c r="I301" s="301">
        <v>2</v>
      </c>
      <c r="J301" s="299"/>
      <c r="K301" s="299"/>
      <c r="L301" s="299"/>
      <c r="M301" s="299"/>
      <c r="N301" s="299"/>
      <c r="O301" s="299"/>
      <c r="P301" s="299"/>
      <c r="Q301" s="299"/>
      <c r="R301" s="299"/>
      <c r="S301" s="299"/>
      <c r="T301" s="299"/>
      <c r="U301" s="299"/>
      <c r="V301" s="299"/>
      <c r="W301" s="299"/>
      <c r="X301" s="299"/>
      <c r="Y301" s="299"/>
      <c r="Z301" s="299"/>
      <c r="AA301" s="299">
        <v>0.16117891916954305</v>
      </c>
      <c r="AB301" s="299">
        <v>5.7813474576271187</v>
      </c>
      <c r="AC301" s="299">
        <v>1.2894313533563444</v>
      </c>
      <c r="AD301" s="299">
        <v>12.428889830508474</v>
      </c>
      <c r="AE301" s="299" t="s">
        <v>443</v>
      </c>
      <c r="AF301" s="299">
        <v>2.8206310854670034</v>
      </c>
      <c r="AG301" s="299">
        <v>12.428889830508474</v>
      </c>
      <c r="AH301" s="299">
        <v>-0.52383148730101492</v>
      </c>
      <c r="AI301" s="299">
        <v>-11.82456779661017</v>
      </c>
      <c r="AJ301" s="299"/>
      <c r="AK301" s="299"/>
      <c r="AL301" s="299">
        <v>1</v>
      </c>
      <c r="AM301" s="299">
        <v>0</v>
      </c>
      <c r="AN301" s="299">
        <v>0</v>
      </c>
      <c r="AO301" s="299">
        <v>0</v>
      </c>
      <c r="AP301" s="299">
        <v>1</v>
      </c>
      <c r="AQ301" s="299">
        <v>0</v>
      </c>
      <c r="AR301" s="299">
        <v>1</v>
      </c>
      <c r="AS301" s="299">
        <v>0</v>
      </c>
      <c r="AT301" s="299">
        <v>0</v>
      </c>
      <c r="AU301" s="299">
        <v>0</v>
      </c>
      <c r="AV301" s="325">
        <v>0</v>
      </c>
      <c r="AW301" s="325">
        <v>1</v>
      </c>
      <c r="AX301" s="325">
        <v>0</v>
      </c>
      <c r="AY301" s="325">
        <v>0</v>
      </c>
      <c r="AZ301" s="325">
        <v>0</v>
      </c>
      <c r="BA301" s="325">
        <v>0</v>
      </c>
      <c r="BB301" s="325">
        <v>1</v>
      </c>
      <c r="BC301" s="325">
        <v>0</v>
      </c>
      <c r="BD301" s="325">
        <v>0</v>
      </c>
      <c r="BE301" s="325">
        <v>0</v>
      </c>
      <c r="BF301" s="325">
        <v>1</v>
      </c>
      <c r="BG301" s="335">
        <v>1</v>
      </c>
      <c r="BH301" s="325">
        <v>0</v>
      </c>
      <c r="BI301" s="325">
        <v>0</v>
      </c>
      <c r="BJ301" s="325">
        <v>0</v>
      </c>
      <c r="BK301" s="325">
        <v>0</v>
      </c>
      <c r="BL301" s="325">
        <v>0</v>
      </c>
      <c r="BM301" s="325">
        <v>0</v>
      </c>
      <c r="BN301" s="335">
        <v>1</v>
      </c>
      <c r="BO301" s="325">
        <v>0</v>
      </c>
      <c r="BP301" s="325">
        <v>0</v>
      </c>
      <c r="BQ301" s="325">
        <v>1</v>
      </c>
      <c r="BR301" s="325">
        <v>0</v>
      </c>
      <c r="BS301" s="303">
        <v>0</v>
      </c>
      <c r="BT301" s="322">
        <v>0</v>
      </c>
      <c r="BU301" s="322">
        <v>0</v>
      </c>
      <c r="BV301" s="322">
        <v>0</v>
      </c>
      <c r="BW301" s="322">
        <v>1</v>
      </c>
      <c r="BX301" s="322">
        <v>0</v>
      </c>
      <c r="BY301" s="301">
        <v>1</v>
      </c>
      <c r="BZ301" s="322">
        <v>0</v>
      </c>
      <c r="CA301" s="322">
        <v>0</v>
      </c>
      <c r="CB301" s="322">
        <v>0</v>
      </c>
      <c r="CC301" s="322">
        <v>1</v>
      </c>
      <c r="CD301" s="322">
        <v>0</v>
      </c>
      <c r="CE301" s="322">
        <v>0</v>
      </c>
      <c r="CF301" s="301">
        <v>0</v>
      </c>
      <c r="CG301" s="322">
        <v>0</v>
      </c>
      <c r="CH301" s="299"/>
      <c r="CI301" s="299"/>
      <c r="CJ301" s="299"/>
      <c r="CK301" s="299"/>
      <c r="CL301" s="299"/>
      <c r="CM301" s="299"/>
      <c r="CN301" s="299"/>
      <c r="CO301" s="299"/>
      <c r="CP301" s="299"/>
    </row>
    <row r="302" spans="2:94" x14ac:dyDescent="0.15">
      <c r="B302" s="341" t="s">
        <v>593</v>
      </c>
      <c r="C302" s="299"/>
      <c r="D302" s="371"/>
      <c r="E302" s="299"/>
      <c r="F302" s="299"/>
      <c r="G302" s="299"/>
      <c r="H302" s="299"/>
      <c r="I302" s="299"/>
      <c r="J302" s="299"/>
      <c r="K302" s="299"/>
      <c r="L302" s="299"/>
      <c r="M302" s="299"/>
      <c r="N302" s="299"/>
      <c r="O302" s="299"/>
      <c r="P302" s="299"/>
      <c r="Q302" s="299"/>
      <c r="R302" s="299"/>
      <c r="S302" s="299"/>
      <c r="T302" s="299"/>
      <c r="U302" s="299"/>
      <c r="V302" s="299"/>
      <c r="W302" s="299"/>
      <c r="X302" s="299"/>
      <c r="Y302" s="299"/>
      <c r="Z302" s="299"/>
      <c r="AA302" s="299">
        <v>5.3189043325949212</v>
      </c>
      <c r="AB302" s="299">
        <v>-10.132466101694915</v>
      </c>
      <c r="AC302" s="299"/>
      <c r="AD302" s="299"/>
      <c r="AE302" s="299"/>
      <c r="AF302" s="299"/>
      <c r="AG302" s="299"/>
      <c r="AH302" s="299"/>
      <c r="AI302" s="299"/>
      <c r="AJ302" s="299"/>
      <c r="AK302" s="299"/>
      <c r="AL302" s="299"/>
      <c r="AM302" s="299"/>
      <c r="AN302" s="299"/>
      <c r="AO302" s="299"/>
      <c r="AP302" s="299"/>
      <c r="AQ302" s="299"/>
      <c r="AR302" s="299"/>
      <c r="AS302" s="299"/>
      <c r="AT302" s="299"/>
      <c r="AU302" s="299"/>
      <c r="AV302" s="299"/>
      <c r="AW302" s="299"/>
      <c r="AX302" s="299"/>
      <c r="AY302" s="299"/>
      <c r="AZ302" s="299"/>
      <c r="BA302" s="299"/>
      <c r="BB302" s="299"/>
      <c r="BC302" s="299"/>
      <c r="BD302" s="299"/>
      <c r="BE302" s="299"/>
      <c r="BF302" s="299"/>
      <c r="BG302" s="299"/>
      <c r="BH302" s="299"/>
      <c r="BI302" s="299"/>
      <c r="BJ302" s="299"/>
      <c r="BK302" s="299"/>
      <c r="BL302" s="299"/>
      <c r="BM302" s="299"/>
      <c r="BN302" s="299"/>
      <c r="BO302" s="299"/>
      <c r="BP302" s="299"/>
      <c r="BQ302" s="299"/>
      <c r="BR302" s="299"/>
      <c r="BS302" s="299"/>
      <c r="BT302" s="299"/>
      <c r="BU302" s="299"/>
      <c r="BV302" s="299"/>
      <c r="BW302" s="299"/>
      <c r="BX302" s="299"/>
      <c r="BY302" s="299"/>
      <c r="BZ302" s="299"/>
      <c r="CA302" s="299"/>
      <c r="CB302" s="299"/>
      <c r="CC302" s="299"/>
      <c r="CD302" s="299"/>
      <c r="CE302" s="299"/>
      <c r="CF302" s="299"/>
      <c r="CG302" s="299"/>
      <c r="CH302" s="299"/>
      <c r="CI302" s="299"/>
      <c r="CJ302" s="299"/>
      <c r="CK302" s="299"/>
      <c r="CL302" s="299"/>
      <c r="CM302" s="299"/>
      <c r="CN302" s="299"/>
      <c r="CO302" s="299"/>
      <c r="CP302" s="299"/>
    </row>
    <row r="303" spans="2:94" x14ac:dyDescent="0.15">
      <c r="B303" s="339">
        <v>1.4259606481481482</v>
      </c>
      <c r="C303" s="299"/>
      <c r="D303" s="371"/>
      <c r="E303" s="299"/>
      <c r="F303" s="299"/>
      <c r="G303" s="299" t="s">
        <v>358</v>
      </c>
      <c r="H303" s="299">
        <v>59</v>
      </c>
      <c r="I303" s="301">
        <v>1</v>
      </c>
      <c r="J303" s="299">
        <v>0</v>
      </c>
      <c r="K303" s="301">
        <v>1</v>
      </c>
      <c r="L303" s="322">
        <v>1</v>
      </c>
      <c r="M303" s="322">
        <v>1</v>
      </c>
      <c r="N303" s="322">
        <v>0</v>
      </c>
      <c r="O303" s="299"/>
      <c r="P303" s="299">
        <v>1</v>
      </c>
      <c r="Q303" s="299">
        <v>0</v>
      </c>
      <c r="R303" s="299">
        <v>0</v>
      </c>
      <c r="S303" s="299">
        <v>0</v>
      </c>
      <c r="T303" s="299">
        <v>1</v>
      </c>
      <c r="U303" s="299">
        <v>0</v>
      </c>
      <c r="V303" s="299">
        <v>0</v>
      </c>
      <c r="W303" s="299">
        <v>0</v>
      </c>
      <c r="X303" s="299">
        <v>1</v>
      </c>
      <c r="Y303" s="299">
        <v>0</v>
      </c>
      <c r="Z303" s="301">
        <v>0</v>
      </c>
      <c r="AA303" s="299"/>
      <c r="AB303" s="299"/>
      <c r="AC303" s="299">
        <v>0.80589459584771528</v>
      </c>
      <c r="AD303" s="299">
        <v>-12.026008474576271</v>
      </c>
      <c r="AE303" s="299" t="s">
        <v>442</v>
      </c>
      <c r="AF303" s="299">
        <v>0.80589459584771528</v>
      </c>
      <c r="AG303" s="299">
        <v>-12.026008474576271</v>
      </c>
      <c r="AH303" s="299">
        <v>-3.8682940600690334</v>
      </c>
      <c r="AI303" s="299">
        <v>13.597245762711864</v>
      </c>
      <c r="AJ303" s="299"/>
      <c r="AK303" s="299"/>
      <c r="AL303" s="299">
        <v>0</v>
      </c>
      <c r="AM303" s="299">
        <v>0</v>
      </c>
      <c r="AN303" s="299"/>
      <c r="AO303" s="299"/>
      <c r="AP303" s="299"/>
      <c r="AQ303" s="299"/>
      <c r="AR303" s="299"/>
      <c r="AS303" s="299"/>
      <c r="AT303" s="299"/>
      <c r="AU303" s="299"/>
      <c r="AV303" s="299"/>
      <c r="AW303" s="299"/>
      <c r="AX303" s="299"/>
      <c r="AY303" s="299"/>
      <c r="AZ303" s="299"/>
      <c r="BA303" s="299"/>
      <c r="BB303" s="299"/>
      <c r="BC303" s="299"/>
      <c r="BD303" s="299"/>
      <c r="BE303" s="299"/>
      <c r="BF303" s="299"/>
      <c r="BG303" s="299"/>
      <c r="BH303" s="299"/>
      <c r="BI303" s="299"/>
      <c r="BJ303" s="299"/>
      <c r="BK303" s="299"/>
      <c r="BL303" s="299"/>
      <c r="BM303" s="299"/>
      <c r="BN303" s="299"/>
      <c r="BO303" s="299"/>
      <c r="BP303" s="299"/>
      <c r="BQ303" s="299"/>
      <c r="BR303" s="299"/>
      <c r="BS303" s="299"/>
      <c r="BT303" s="299"/>
      <c r="BU303" s="299"/>
      <c r="BV303" s="299"/>
      <c r="BW303" s="299"/>
      <c r="BX303" s="299"/>
      <c r="BY303" s="299"/>
      <c r="BZ303" s="299"/>
      <c r="CA303" s="299"/>
      <c r="CB303" s="299"/>
      <c r="CC303" s="299"/>
      <c r="CD303" s="299"/>
      <c r="CE303" s="299"/>
      <c r="CF303" s="299"/>
      <c r="CG303" s="299">
        <v>1</v>
      </c>
      <c r="CH303" s="299"/>
      <c r="CI303" s="299"/>
      <c r="CJ303" s="299"/>
      <c r="CK303" s="299"/>
      <c r="CL303" s="299"/>
      <c r="CM303" s="299"/>
      <c r="CN303" s="299"/>
      <c r="CO303" s="299"/>
      <c r="CP303" s="299"/>
    </row>
    <row r="304" spans="2:94" x14ac:dyDescent="0.15">
      <c r="B304" s="299"/>
      <c r="C304" s="299"/>
      <c r="D304" s="371"/>
      <c r="E304" s="299"/>
      <c r="F304" s="299"/>
      <c r="G304" s="299"/>
      <c r="H304" s="299"/>
      <c r="I304" s="299"/>
      <c r="J304" s="299"/>
      <c r="K304" s="299"/>
      <c r="L304" s="299"/>
      <c r="M304" s="299"/>
      <c r="N304" s="299"/>
      <c r="O304" s="299"/>
      <c r="P304" s="299"/>
      <c r="Q304" s="299"/>
      <c r="R304" s="299"/>
      <c r="S304" s="299"/>
      <c r="T304" s="299"/>
      <c r="U304" s="299"/>
      <c r="V304" s="299"/>
      <c r="W304" s="299"/>
      <c r="X304" s="299"/>
      <c r="Y304" s="299"/>
      <c r="Z304" s="299"/>
      <c r="AA304" s="299">
        <v>-0.28206310854670036</v>
      </c>
      <c r="AB304" s="299">
        <v>5.4187542372881357</v>
      </c>
      <c r="AC304" s="299"/>
      <c r="AD304" s="299"/>
      <c r="AE304" s="299"/>
      <c r="AF304" s="299"/>
      <c r="AG304" s="299"/>
      <c r="AH304" s="299"/>
      <c r="AI304" s="299"/>
      <c r="AJ304" s="299"/>
      <c r="AK304" s="299"/>
      <c r="AL304" s="299"/>
      <c r="AM304" s="299"/>
      <c r="AN304" s="299"/>
      <c r="AO304" s="299"/>
      <c r="AP304" s="299"/>
      <c r="AQ304" s="299"/>
      <c r="AR304" s="299"/>
      <c r="AS304" s="299"/>
      <c r="AT304" s="299"/>
      <c r="AU304" s="299"/>
      <c r="AV304" s="299"/>
      <c r="AW304" s="299"/>
      <c r="AX304" s="299"/>
      <c r="AY304" s="299"/>
      <c r="AZ304" s="299"/>
      <c r="BA304" s="299"/>
      <c r="BB304" s="299"/>
      <c r="BC304" s="299"/>
      <c r="BD304" s="299"/>
      <c r="BE304" s="299"/>
      <c r="BF304" s="299"/>
      <c r="BG304" s="299"/>
      <c r="BH304" s="299"/>
      <c r="BI304" s="299"/>
      <c r="BJ304" s="299"/>
      <c r="BK304" s="299"/>
      <c r="BL304" s="299"/>
      <c r="BM304" s="299"/>
      <c r="BN304" s="299"/>
      <c r="BO304" s="299"/>
      <c r="BP304" s="299"/>
      <c r="BQ304" s="299"/>
      <c r="BR304" s="299"/>
      <c r="BS304" s="303">
        <v>0</v>
      </c>
      <c r="BT304" s="299">
        <v>0</v>
      </c>
      <c r="BU304" s="299">
        <v>0</v>
      </c>
      <c r="BV304" s="322">
        <v>0</v>
      </c>
      <c r="BW304" s="322">
        <v>1</v>
      </c>
      <c r="BX304" s="299"/>
      <c r="BY304" s="299"/>
      <c r="BZ304" s="299"/>
      <c r="CA304" s="299"/>
      <c r="CB304" s="299"/>
      <c r="CC304" s="299"/>
      <c r="CD304" s="299"/>
      <c r="CE304" s="299"/>
      <c r="CF304" s="299"/>
      <c r="CG304" s="299">
        <v>0</v>
      </c>
      <c r="CH304" s="299"/>
      <c r="CI304" s="299"/>
      <c r="CJ304" s="299"/>
      <c r="CK304" s="299"/>
      <c r="CL304" s="299"/>
      <c r="CM304" s="299"/>
      <c r="CN304" s="299"/>
      <c r="CO304" s="299"/>
      <c r="CP304" s="299"/>
    </row>
    <row r="305" spans="2:85" x14ac:dyDescent="0.15">
      <c r="B305" s="339">
        <v>1.4396875</v>
      </c>
      <c r="C305" s="299"/>
      <c r="D305" s="371"/>
      <c r="E305" s="299"/>
      <c r="F305" s="299"/>
      <c r="G305" s="299" t="s">
        <v>350</v>
      </c>
      <c r="H305" s="299">
        <v>60</v>
      </c>
      <c r="I305" s="301">
        <v>1</v>
      </c>
      <c r="J305" s="299">
        <v>0</v>
      </c>
      <c r="K305" s="301">
        <v>1</v>
      </c>
      <c r="L305" s="322">
        <v>1</v>
      </c>
      <c r="M305" s="322">
        <v>1</v>
      </c>
      <c r="N305" s="322">
        <v>0</v>
      </c>
      <c r="O305" s="322"/>
      <c r="P305" s="322">
        <v>1</v>
      </c>
      <c r="Q305" s="322">
        <v>0</v>
      </c>
      <c r="R305" s="322">
        <v>0</v>
      </c>
      <c r="S305" s="322">
        <v>0</v>
      </c>
      <c r="T305" s="322">
        <v>0</v>
      </c>
      <c r="U305" s="322">
        <v>1</v>
      </c>
      <c r="V305" s="322">
        <v>0</v>
      </c>
      <c r="W305" s="322">
        <v>0</v>
      </c>
      <c r="X305" s="322">
        <v>1</v>
      </c>
      <c r="Y305" s="322">
        <v>0</v>
      </c>
      <c r="Z305" s="301">
        <v>0</v>
      </c>
      <c r="AA305" s="331">
        <v>0.40294729792385764</v>
      </c>
      <c r="AB305" s="331">
        <v>-2.0144067796610168E-2</v>
      </c>
      <c r="AC305" s="299">
        <v>-1.0073682448096442</v>
      </c>
      <c r="AD305" s="299">
        <v>-11.98572033898305</v>
      </c>
      <c r="AE305" s="299" t="s">
        <v>442</v>
      </c>
      <c r="AF305" s="299">
        <v>-1.0073682448096442</v>
      </c>
      <c r="AG305" s="299">
        <v>-11.98572033898305</v>
      </c>
      <c r="AH305" s="299">
        <v>4.0294729792385766</v>
      </c>
      <c r="AI305" s="299">
        <v>13.718110169491524</v>
      </c>
      <c r="AJ305" s="299"/>
      <c r="AK305" s="299"/>
      <c r="AL305" s="299">
        <v>0</v>
      </c>
      <c r="AM305" s="299">
        <v>0</v>
      </c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29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299"/>
      <c r="BV305" s="299"/>
      <c r="BW305" s="299"/>
      <c r="BX305" s="299"/>
      <c r="BY305" s="299"/>
      <c r="BZ305" s="299"/>
      <c r="CA305" s="299"/>
      <c r="CB305" s="299"/>
      <c r="CC305" s="299"/>
      <c r="CD305" s="299"/>
      <c r="CE305" s="299"/>
      <c r="CF305" s="299"/>
      <c r="CG305" s="299"/>
    </row>
    <row r="306" spans="2:85" x14ac:dyDescent="0.15">
      <c r="B306" s="339">
        <v>1.4475462962962962</v>
      </c>
      <c r="C306" s="299"/>
      <c r="D306" s="371"/>
      <c r="E306" s="299"/>
      <c r="F306" s="299"/>
      <c r="G306" s="299"/>
      <c r="H306" s="299"/>
      <c r="I306" s="301">
        <v>1</v>
      </c>
      <c r="J306" s="299">
        <v>0</v>
      </c>
      <c r="K306" s="301">
        <v>1</v>
      </c>
      <c r="L306" s="299">
        <v>1</v>
      </c>
      <c r="M306" s="299">
        <v>1</v>
      </c>
      <c r="N306" s="299">
        <v>0</v>
      </c>
      <c r="O306" s="299"/>
      <c r="P306" s="299">
        <v>1</v>
      </c>
      <c r="Q306" s="299"/>
      <c r="R306" s="299"/>
      <c r="S306" s="29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>
        <v>-1.0476629746020298</v>
      </c>
      <c r="AD306" s="299">
        <v>-12.066296610169491</v>
      </c>
      <c r="AE306" s="299" t="s">
        <v>442</v>
      </c>
      <c r="AF306" s="299">
        <v>-1.0476629746020298</v>
      </c>
      <c r="AG306" s="299">
        <v>-12.066296610169491</v>
      </c>
      <c r="AH306" s="299">
        <v>4.0697677090309625</v>
      </c>
      <c r="AI306" s="299">
        <v>13.556957627118644</v>
      </c>
      <c r="AJ306" s="299"/>
      <c r="AK306" s="29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29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299"/>
      <c r="BV306" s="299"/>
      <c r="BW306" s="299"/>
      <c r="BX306" s="299"/>
      <c r="BY306" s="299"/>
      <c r="BZ306" s="299"/>
      <c r="CA306" s="299"/>
      <c r="CB306" s="299"/>
      <c r="CC306" s="299"/>
      <c r="CD306" s="299"/>
      <c r="CE306" s="299"/>
      <c r="CF306" s="299"/>
      <c r="CG306" s="299">
        <v>1</v>
      </c>
    </row>
    <row r="307" spans="2:85" x14ac:dyDescent="0.15">
      <c r="B307" s="339">
        <v>1.4481134259259258</v>
      </c>
      <c r="C307" s="355">
        <v>0.19</v>
      </c>
      <c r="D307" s="371">
        <v>0.63332699999999997</v>
      </c>
      <c r="E307" s="299"/>
      <c r="F307" s="299"/>
      <c r="G307" s="299"/>
      <c r="H307" s="299"/>
      <c r="I307" s="301">
        <v>2</v>
      </c>
      <c r="J307" s="299"/>
      <c r="K307" s="299"/>
      <c r="L307" s="299">
        <v>0</v>
      </c>
      <c r="M307" s="299"/>
      <c r="N307" s="299"/>
      <c r="O307" s="299"/>
      <c r="P307" s="299"/>
      <c r="Q307" s="299"/>
      <c r="R307" s="299"/>
      <c r="S307" s="299"/>
      <c r="T307" s="299"/>
      <c r="U307" s="299"/>
      <c r="V307" s="299"/>
      <c r="W307" s="299"/>
      <c r="X307" s="299"/>
      <c r="Y307" s="299"/>
      <c r="Z307" s="299"/>
      <c r="AA307" s="299">
        <v>0.685010406470558</v>
      </c>
      <c r="AB307" s="299">
        <v>6.0633644067796606</v>
      </c>
      <c r="AC307" s="299">
        <v>1.6117891916954306</v>
      </c>
      <c r="AD307" s="299">
        <v>12.227449152542372</v>
      </c>
      <c r="AE307" s="299" t="s">
        <v>443</v>
      </c>
      <c r="AF307" s="299">
        <v>3.586230951522333</v>
      </c>
      <c r="AG307" s="299">
        <v>12.469177966101695</v>
      </c>
      <c r="AH307" s="299">
        <v>-0.80589459584771528</v>
      </c>
      <c r="AI307" s="299">
        <v>-11.784279661016949</v>
      </c>
      <c r="AJ307" s="299"/>
      <c r="AK307" s="299"/>
      <c r="AL307" s="299">
        <v>1</v>
      </c>
      <c r="AM307" s="299">
        <v>0</v>
      </c>
      <c r="AN307" s="299">
        <v>0</v>
      </c>
      <c r="AO307" s="299">
        <v>0</v>
      </c>
      <c r="AP307" s="299">
        <v>1</v>
      </c>
      <c r="AQ307" s="299">
        <v>0</v>
      </c>
      <c r="AR307" s="299">
        <v>1</v>
      </c>
      <c r="AS307" s="299">
        <v>0</v>
      </c>
      <c r="AT307" s="299">
        <v>0</v>
      </c>
      <c r="AU307" s="299">
        <v>0</v>
      </c>
      <c r="AV307" s="325">
        <v>0</v>
      </c>
      <c r="AW307" s="325">
        <v>1</v>
      </c>
      <c r="AX307" s="325">
        <v>0</v>
      </c>
      <c r="AY307" s="325">
        <v>0</v>
      </c>
      <c r="AZ307" s="325">
        <v>0</v>
      </c>
      <c r="BA307" s="325">
        <v>0</v>
      </c>
      <c r="BB307" s="325">
        <v>1</v>
      </c>
      <c r="BC307" s="325">
        <v>0</v>
      </c>
      <c r="BD307" s="325">
        <v>0</v>
      </c>
      <c r="BE307" s="325">
        <v>0</v>
      </c>
      <c r="BF307" s="325">
        <v>1</v>
      </c>
      <c r="BG307" s="325">
        <v>0</v>
      </c>
      <c r="BH307" s="325">
        <v>0</v>
      </c>
      <c r="BI307" s="325">
        <v>0</v>
      </c>
      <c r="BJ307" s="325">
        <v>0</v>
      </c>
      <c r="BK307" s="325">
        <v>0</v>
      </c>
      <c r="BL307" s="325">
        <v>0</v>
      </c>
      <c r="BM307" s="325">
        <v>0</v>
      </c>
      <c r="BN307" s="325">
        <v>1</v>
      </c>
      <c r="BO307" s="325">
        <v>0</v>
      </c>
      <c r="BP307" s="325">
        <v>0</v>
      </c>
      <c r="BQ307" s="325">
        <v>1</v>
      </c>
      <c r="BR307" s="325">
        <v>0</v>
      </c>
      <c r="BS307" s="303">
        <v>0</v>
      </c>
      <c r="BT307" s="322">
        <v>0</v>
      </c>
      <c r="BU307" s="322">
        <v>0</v>
      </c>
      <c r="BV307" s="322">
        <v>0</v>
      </c>
      <c r="BW307" s="322">
        <v>1</v>
      </c>
      <c r="BX307" s="322">
        <v>0</v>
      </c>
      <c r="BY307" s="301">
        <v>1</v>
      </c>
      <c r="BZ307" s="322">
        <v>1</v>
      </c>
      <c r="CA307" s="322">
        <v>0</v>
      </c>
      <c r="CB307" s="322">
        <v>0</v>
      </c>
      <c r="CC307" s="322">
        <v>0</v>
      </c>
      <c r="CD307" s="322">
        <v>0</v>
      </c>
      <c r="CE307" s="322">
        <v>0</v>
      </c>
      <c r="CF307" s="301">
        <v>0</v>
      </c>
      <c r="CG307" s="322">
        <v>0</v>
      </c>
    </row>
    <row r="308" spans="2:85" x14ac:dyDescent="0.15">
      <c r="B308" s="339">
        <v>1.0327314814814814</v>
      </c>
      <c r="C308" s="355">
        <v>1.21</v>
      </c>
      <c r="D308" s="371">
        <v>1.6999999299999999</v>
      </c>
      <c r="E308" s="299"/>
      <c r="F308" s="299"/>
      <c r="G308" s="299"/>
      <c r="H308" s="299"/>
      <c r="I308" s="301">
        <v>3</v>
      </c>
      <c r="J308" s="299"/>
      <c r="K308" s="299"/>
      <c r="L308" s="299">
        <v>0</v>
      </c>
      <c r="M308" s="299"/>
      <c r="N308" s="299"/>
      <c r="O308" s="299"/>
      <c r="P308" s="299"/>
      <c r="Q308" s="299"/>
      <c r="R308" s="299"/>
      <c r="S308" s="299"/>
      <c r="T308" s="299"/>
      <c r="U308" s="299"/>
      <c r="V308" s="299"/>
      <c r="W308" s="299"/>
      <c r="X308" s="299"/>
      <c r="Y308" s="299"/>
      <c r="Z308" s="299"/>
      <c r="AA308" s="299"/>
      <c r="AB308" s="299"/>
      <c r="AC308" s="299">
        <v>1.8535575704497451</v>
      </c>
      <c r="AD308" s="299">
        <v>-6.1036525423728811</v>
      </c>
      <c r="AE308" s="299"/>
      <c r="AF308" s="299">
        <v>3.1429889238060897</v>
      </c>
      <c r="AG308" s="299">
        <v>-6.2245169491525418</v>
      </c>
      <c r="AH308" s="299">
        <v>-0.20147364896192882</v>
      </c>
      <c r="AI308" s="299">
        <v>12.751194915254237</v>
      </c>
      <c r="AJ308" s="299"/>
      <c r="AK308" s="299"/>
      <c r="AL308" s="299">
        <v>0</v>
      </c>
      <c r="AM308" s="299">
        <v>1</v>
      </c>
      <c r="AN308" s="299">
        <v>0</v>
      </c>
      <c r="AO308" s="299">
        <v>1</v>
      </c>
      <c r="AP308" s="299">
        <v>0</v>
      </c>
      <c r="AQ308" s="299">
        <v>1</v>
      </c>
      <c r="AR308" s="299">
        <v>0</v>
      </c>
      <c r="AS308" s="299">
        <v>0</v>
      </c>
      <c r="AT308" s="299">
        <v>1</v>
      </c>
      <c r="AU308" s="299">
        <v>0</v>
      </c>
      <c r="AV308" s="325">
        <v>0</v>
      </c>
      <c r="AW308" s="325">
        <v>0</v>
      </c>
      <c r="AX308" s="325">
        <v>0</v>
      </c>
      <c r="AY308" s="325">
        <v>0</v>
      </c>
      <c r="AZ308" s="325">
        <v>0</v>
      </c>
      <c r="BA308" s="325">
        <v>0</v>
      </c>
      <c r="BB308" s="325">
        <v>1</v>
      </c>
      <c r="BC308" s="325">
        <v>0</v>
      </c>
      <c r="BD308" s="325">
        <v>0</v>
      </c>
      <c r="BE308" s="325">
        <v>1</v>
      </c>
      <c r="BF308" s="325">
        <v>0</v>
      </c>
      <c r="BG308" s="325">
        <v>0</v>
      </c>
      <c r="BH308" s="325">
        <v>0</v>
      </c>
      <c r="BI308" s="325">
        <v>1</v>
      </c>
      <c r="BJ308" s="325">
        <v>0</v>
      </c>
      <c r="BK308" s="325">
        <v>0</v>
      </c>
      <c r="BL308" s="325">
        <v>0</v>
      </c>
      <c r="BM308" s="325">
        <v>0</v>
      </c>
      <c r="BN308" s="325">
        <v>0</v>
      </c>
      <c r="BO308" s="325">
        <v>1</v>
      </c>
      <c r="BP308" s="325">
        <v>0</v>
      </c>
      <c r="BQ308" s="325">
        <v>0</v>
      </c>
      <c r="BR308" s="325">
        <v>0</v>
      </c>
      <c r="BS308" s="303">
        <v>0</v>
      </c>
      <c r="BT308" s="322">
        <v>1</v>
      </c>
      <c r="BU308" s="322">
        <v>0</v>
      </c>
      <c r="BV308" s="322">
        <v>0</v>
      </c>
      <c r="BW308" s="322">
        <v>0</v>
      </c>
      <c r="BX308" s="322">
        <v>1</v>
      </c>
      <c r="BY308" s="301">
        <v>0</v>
      </c>
      <c r="BZ308" s="322">
        <v>1</v>
      </c>
      <c r="CA308" s="322">
        <v>0</v>
      </c>
      <c r="CB308" s="322">
        <v>0</v>
      </c>
      <c r="CC308" s="322">
        <v>0</v>
      </c>
      <c r="CD308" s="322">
        <v>0</v>
      </c>
      <c r="CE308" s="322">
        <v>0</v>
      </c>
      <c r="CF308" s="301">
        <v>0</v>
      </c>
      <c r="CG308" s="322">
        <v>1</v>
      </c>
    </row>
    <row r="309" spans="2:85" x14ac:dyDescent="0.15">
      <c r="B309" s="299"/>
      <c r="C309" s="299"/>
      <c r="D309" s="371"/>
      <c r="E309" s="299"/>
      <c r="F309" s="299"/>
      <c r="G309" s="299"/>
      <c r="H309" s="299"/>
      <c r="I309" s="299"/>
      <c r="J309" s="299"/>
      <c r="K309" s="299"/>
      <c r="L309" s="299"/>
      <c r="M309" s="299"/>
      <c r="N309" s="299"/>
      <c r="O309" s="299"/>
      <c r="P309" s="299"/>
      <c r="Q309" s="299"/>
      <c r="R309" s="299"/>
      <c r="S309" s="299"/>
      <c r="T309" s="299"/>
      <c r="U309" s="299"/>
      <c r="V309" s="299"/>
      <c r="W309" s="299"/>
      <c r="X309" s="299"/>
      <c r="Y309" s="299"/>
      <c r="Z309" s="299"/>
      <c r="AA309" s="299">
        <v>-1.8535575704497451</v>
      </c>
      <c r="AB309" s="299">
        <v>7.3928728813559319</v>
      </c>
      <c r="AC309" s="299"/>
      <c r="AD309" s="299"/>
      <c r="AE309" s="299"/>
      <c r="AF309" s="299"/>
      <c r="AG309" s="299"/>
      <c r="AH309" s="299"/>
      <c r="AI309" s="299"/>
      <c r="AJ309" s="299"/>
      <c r="AK309" s="299"/>
      <c r="AL309" s="299"/>
      <c r="AM309" s="299"/>
      <c r="AN309" s="299"/>
      <c r="AO309" s="299"/>
      <c r="AP309" s="299"/>
      <c r="AQ309" s="299"/>
      <c r="AR309" s="299"/>
      <c r="AS309" s="299"/>
      <c r="AT309" s="299"/>
      <c r="AU309" s="299"/>
      <c r="AV309" s="299"/>
      <c r="AW309" s="299"/>
      <c r="AX309" s="299"/>
      <c r="AY309" s="299"/>
      <c r="AZ309" s="299"/>
      <c r="BA309" s="299"/>
      <c r="BB309" s="299"/>
      <c r="BC309" s="299"/>
      <c r="BD309" s="299"/>
      <c r="BE309" s="299"/>
      <c r="BF309" s="299"/>
      <c r="BG309" s="299"/>
      <c r="BH309" s="299"/>
      <c r="BI309" s="299"/>
      <c r="BJ309" s="299"/>
      <c r="BK309" s="299"/>
      <c r="BL309" s="299"/>
      <c r="BM309" s="299"/>
      <c r="BN309" s="299"/>
      <c r="BO309" s="299"/>
      <c r="BP309" s="299"/>
      <c r="BQ309" s="299"/>
      <c r="BR309" s="299"/>
      <c r="BS309" s="299"/>
      <c r="BT309" s="299"/>
      <c r="BU309" s="299"/>
      <c r="BV309" s="334">
        <v>1</v>
      </c>
      <c r="BW309" s="334">
        <v>1</v>
      </c>
      <c r="BX309" s="299"/>
      <c r="BY309" s="299"/>
      <c r="BZ309" s="299"/>
      <c r="CA309" s="299"/>
      <c r="CB309" s="299"/>
      <c r="CC309" s="299"/>
      <c r="CD309" s="299"/>
      <c r="CE309" s="299"/>
      <c r="CF309" s="299"/>
      <c r="CG309" s="299"/>
    </row>
    <row r="310" spans="2:85" x14ac:dyDescent="0.15">
      <c r="B310" s="339">
        <v>1.5334259259259257</v>
      </c>
      <c r="C310" s="299"/>
      <c r="D310" s="371"/>
      <c r="E310" s="299"/>
      <c r="F310" s="300" t="s">
        <v>372</v>
      </c>
      <c r="G310" s="299" t="s">
        <v>335</v>
      </c>
      <c r="H310" s="299">
        <v>61</v>
      </c>
      <c r="I310" s="301">
        <v>1</v>
      </c>
      <c r="J310" s="299">
        <v>1</v>
      </c>
      <c r="K310" s="301">
        <v>0</v>
      </c>
      <c r="L310" s="322">
        <v>1</v>
      </c>
      <c r="M310" s="322">
        <v>1</v>
      </c>
      <c r="N310" s="322">
        <v>0</v>
      </c>
      <c r="O310" s="299"/>
      <c r="P310" s="299">
        <v>1</v>
      </c>
      <c r="Q310" s="299">
        <v>0</v>
      </c>
      <c r="R310" s="299">
        <v>0</v>
      </c>
      <c r="S310" s="299">
        <v>0</v>
      </c>
      <c r="T310" s="299">
        <v>0</v>
      </c>
      <c r="U310" s="299">
        <v>1</v>
      </c>
      <c r="V310" s="299">
        <v>0</v>
      </c>
      <c r="W310" s="299">
        <v>0</v>
      </c>
      <c r="X310" s="299">
        <v>1</v>
      </c>
      <c r="Y310" s="299">
        <v>0</v>
      </c>
      <c r="Z310" s="301">
        <v>0</v>
      </c>
      <c r="AA310" s="331">
        <v>-0.28206310854670036</v>
      </c>
      <c r="AB310" s="331">
        <v>-2.0144067796610168E-2</v>
      </c>
      <c r="AC310" s="299">
        <v>-0.48353675750862918</v>
      </c>
      <c r="AD310" s="299">
        <v>-11.98572033898305</v>
      </c>
      <c r="AE310" s="299" t="s">
        <v>442</v>
      </c>
      <c r="AF310" s="299">
        <v>-0.48353675750862918</v>
      </c>
      <c r="AG310" s="299">
        <v>-11.98572033898305</v>
      </c>
      <c r="AH310" s="299">
        <v>3.7877046004842621</v>
      </c>
      <c r="AI310" s="299">
        <v>12.872059322033898</v>
      </c>
      <c r="AJ310" s="299"/>
      <c r="AK310" s="299"/>
      <c r="AL310" s="299">
        <v>0</v>
      </c>
      <c r="AM310" s="299">
        <v>0</v>
      </c>
      <c r="AN310" s="299"/>
      <c r="AO310" s="299"/>
      <c r="AP310" s="299"/>
      <c r="AQ310" s="299"/>
      <c r="AR310" s="299"/>
      <c r="AS310" s="299"/>
      <c r="AT310" s="299"/>
      <c r="AU310" s="299"/>
      <c r="AV310" s="299"/>
      <c r="AW310" s="299"/>
      <c r="AX310" s="299"/>
      <c r="AY310" s="299"/>
      <c r="AZ310" s="299"/>
      <c r="BA310" s="299"/>
      <c r="BB310" s="299"/>
      <c r="BC310" s="299"/>
      <c r="BD310" s="299"/>
      <c r="BE310" s="299"/>
      <c r="BF310" s="299"/>
      <c r="BG310" s="299"/>
      <c r="BH310" s="299"/>
      <c r="BI310" s="299"/>
      <c r="BJ310" s="299"/>
      <c r="BK310" s="299"/>
      <c r="BL310" s="299"/>
      <c r="BM310" s="299"/>
      <c r="BN310" s="299"/>
      <c r="BO310" s="299"/>
      <c r="BP310" s="299"/>
      <c r="BQ310" s="299"/>
      <c r="BR310" s="299"/>
      <c r="BS310" s="299"/>
      <c r="BT310" s="299"/>
      <c r="BU310" s="299"/>
      <c r="BV310" s="299"/>
      <c r="BW310" s="299"/>
      <c r="BX310" s="299"/>
      <c r="BY310" s="299"/>
      <c r="BZ310" s="299"/>
      <c r="CA310" s="299"/>
      <c r="CB310" s="299"/>
      <c r="CC310" s="299"/>
      <c r="CD310" s="299"/>
      <c r="CE310" s="299"/>
      <c r="CF310" s="299"/>
      <c r="CG310" s="299"/>
    </row>
    <row r="311" spans="2:85" x14ac:dyDescent="0.15">
      <c r="B311" s="339">
        <v>1.5383680555555557</v>
      </c>
      <c r="C311" s="299"/>
      <c r="D311" s="371"/>
      <c r="E311" s="299"/>
      <c r="F311" s="299"/>
      <c r="G311" s="299"/>
      <c r="H311" s="299"/>
      <c r="I311" s="301">
        <v>1</v>
      </c>
      <c r="J311" s="299">
        <v>1</v>
      </c>
      <c r="K311" s="301">
        <v>0</v>
      </c>
      <c r="L311" s="322">
        <v>1</v>
      </c>
      <c r="M311" s="322">
        <v>0</v>
      </c>
      <c r="N311" s="322">
        <v>1</v>
      </c>
      <c r="O311" s="299"/>
      <c r="P311" s="299">
        <v>0</v>
      </c>
      <c r="Q311" s="299">
        <v>0</v>
      </c>
      <c r="R311" s="299">
        <v>1</v>
      </c>
      <c r="S311" s="299">
        <v>1</v>
      </c>
      <c r="T311" s="299">
        <v>0</v>
      </c>
      <c r="U311" s="299">
        <v>0</v>
      </c>
      <c r="V311" s="299">
        <v>0</v>
      </c>
      <c r="W311" s="299"/>
      <c r="X311" s="299"/>
      <c r="Y311" s="299"/>
      <c r="Z311" s="299"/>
      <c r="AA311" s="299"/>
      <c r="AB311" s="299"/>
      <c r="AC311" s="299">
        <v>-1.0879577043944157</v>
      </c>
      <c r="AD311" s="299">
        <v>-11.98572033898305</v>
      </c>
      <c r="AE311" s="299" t="s">
        <v>442</v>
      </c>
      <c r="AF311" s="299">
        <v>-1.0879577043944157</v>
      </c>
      <c r="AG311" s="299">
        <v>-11.98572033898305</v>
      </c>
      <c r="AH311" s="299">
        <v>3.3444625727680184</v>
      </c>
      <c r="AI311" s="299">
        <v>12.952635593220338</v>
      </c>
      <c r="AJ311" s="299"/>
      <c r="AK311" s="299"/>
      <c r="AL311" s="299">
        <v>0</v>
      </c>
      <c r="AM311" s="299">
        <v>0</v>
      </c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29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299"/>
      <c r="BV311" s="299"/>
      <c r="BW311" s="299"/>
      <c r="BX311" s="299"/>
      <c r="BY311" s="299"/>
      <c r="BZ311" s="299"/>
      <c r="CA311" s="299"/>
      <c r="CB311" s="299"/>
      <c r="CC311" s="299"/>
      <c r="CD311" s="299"/>
      <c r="CE311" s="299"/>
      <c r="CF311" s="299"/>
      <c r="CG311" s="299"/>
    </row>
    <row r="312" spans="2:85" x14ac:dyDescent="0.15">
      <c r="B312" s="339">
        <v>1.539050925925926</v>
      </c>
      <c r="C312" s="355">
        <v>0.28999999999999998</v>
      </c>
      <c r="D312" s="371">
        <v>0.96665699999999988</v>
      </c>
      <c r="E312" s="299"/>
      <c r="F312" s="299"/>
      <c r="G312" s="299"/>
      <c r="H312" s="299"/>
      <c r="I312" s="301">
        <v>2</v>
      </c>
      <c r="J312" s="299"/>
      <c r="K312" s="299"/>
      <c r="L312" s="322">
        <v>0</v>
      </c>
      <c r="M312" s="299"/>
      <c r="N312" s="299"/>
      <c r="O312" s="299"/>
      <c r="P312" s="299"/>
      <c r="Q312" s="299"/>
      <c r="R312" s="299"/>
      <c r="S312" s="299"/>
      <c r="T312" s="299"/>
      <c r="U312" s="299"/>
      <c r="V312" s="299"/>
      <c r="W312" s="299"/>
      <c r="X312" s="299"/>
      <c r="Y312" s="299"/>
      <c r="Z312" s="299"/>
      <c r="AA312" s="299">
        <v>1.1282524341868014</v>
      </c>
      <c r="AB312" s="299">
        <v>5.7007711864406776</v>
      </c>
      <c r="AC312" s="299">
        <v>2.8206310854670034</v>
      </c>
      <c r="AD312" s="299">
        <v>12.992923728813558</v>
      </c>
      <c r="AE312" s="299" t="s">
        <v>443</v>
      </c>
      <c r="AF312" s="299">
        <v>2.0147364896192883</v>
      </c>
      <c r="AG312" s="299">
        <v>13.073499999999999</v>
      </c>
      <c r="AH312" s="299">
        <v>-0.72530513626294379</v>
      </c>
      <c r="AI312" s="299">
        <v>-11.663415254237288</v>
      </c>
      <c r="AJ312" s="299"/>
      <c r="AK312" s="299"/>
      <c r="AL312" s="322">
        <v>1</v>
      </c>
      <c r="AM312" s="322">
        <v>0</v>
      </c>
      <c r="AN312" s="322">
        <v>0</v>
      </c>
      <c r="AO312" s="322">
        <v>1</v>
      </c>
      <c r="AP312" s="322">
        <v>0</v>
      </c>
      <c r="AQ312" s="322">
        <v>1</v>
      </c>
      <c r="AR312" s="322">
        <v>0</v>
      </c>
      <c r="AS312" s="322">
        <v>0</v>
      </c>
      <c r="AT312" s="322">
        <v>1</v>
      </c>
      <c r="AU312" s="322">
        <v>0</v>
      </c>
      <c r="AV312" s="327">
        <v>0</v>
      </c>
      <c r="AW312" s="327">
        <v>0</v>
      </c>
      <c r="AX312" s="327">
        <v>0</v>
      </c>
      <c r="AY312" s="327">
        <v>0</v>
      </c>
      <c r="AZ312" s="327">
        <v>0</v>
      </c>
      <c r="BA312" s="327">
        <v>0</v>
      </c>
      <c r="BB312" s="327">
        <v>1</v>
      </c>
      <c r="BC312" s="327">
        <v>0</v>
      </c>
      <c r="BD312" s="327">
        <v>0</v>
      </c>
      <c r="BE312" s="327">
        <v>0</v>
      </c>
      <c r="BF312" s="327">
        <v>1</v>
      </c>
      <c r="BG312" s="327">
        <v>1</v>
      </c>
      <c r="BH312" s="327">
        <v>0</v>
      </c>
      <c r="BI312" s="327">
        <v>0</v>
      </c>
      <c r="BJ312" s="327">
        <v>0</v>
      </c>
      <c r="BK312" s="327">
        <v>0</v>
      </c>
      <c r="BL312" s="327">
        <v>0</v>
      </c>
      <c r="BM312" s="327">
        <v>0</v>
      </c>
      <c r="BN312" s="327">
        <v>0</v>
      </c>
      <c r="BO312" s="327">
        <v>1</v>
      </c>
      <c r="BP312" s="327">
        <v>0</v>
      </c>
      <c r="BQ312" s="327">
        <v>0</v>
      </c>
      <c r="BR312" s="327">
        <v>0</v>
      </c>
      <c r="BS312" s="303">
        <v>0</v>
      </c>
      <c r="BT312" s="322">
        <v>1</v>
      </c>
      <c r="BU312" s="322">
        <v>0</v>
      </c>
      <c r="BV312" s="322">
        <v>0</v>
      </c>
      <c r="BW312" s="322">
        <v>0</v>
      </c>
      <c r="BX312" s="322">
        <v>1</v>
      </c>
      <c r="BY312" s="301">
        <v>0</v>
      </c>
      <c r="BZ312" s="322">
        <v>1</v>
      </c>
      <c r="CA312" s="322">
        <v>0</v>
      </c>
      <c r="CB312" s="322">
        <v>0</v>
      </c>
      <c r="CC312" s="322">
        <v>0</v>
      </c>
      <c r="CD312" s="322">
        <v>0</v>
      </c>
      <c r="CE312" s="322">
        <v>0</v>
      </c>
      <c r="CF312" s="301">
        <v>0</v>
      </c>
      <c r="CG312" s="322">
        <v>0</v>
      </c>
    </row>
    <row r="313" spans="2:85" x14ac:dyDescent="0.15">
      <c r="B313" s="339">
        <v>1.5399074074074075</v>
      </c>
      <c r="C313" s="355">
        <v>1.1399999999999999</v>
      </c>
      <c r="D313" s="371">
        <v>1.4666666199999998</v>
      </c>
      <c r="E313" s="299"/>
      <c r="F313" s="299"/>
      <c r="G313" s="299"/>
      <c r="H313" s="299"/>
      <c r="I313" s="301">
        <v>3</v>
      </c>
      <c r="J313" s="299"/>
      <c r="K313" s="299"/>
      <c r="L313" s="322">
        <v>0</v>
      </c>
      <c r="M313" s="299"/>
      <c r="N313" s="299"/>
      <c r="O313" s="299"/>
      <c r="P313" s="299"/>
      <c r="Q313" s="299"/>
      <c r="R313" s="299"/>
      <c r="S313" s="299"/>
      <c r="T313" s="299"/>
      <c r="U313" s="299"/>
      <c r="V313" s="299"/>
      <c r="W313" s="299"/>
      <c r="X313" s="299"/>
      <c r="Y313" s="299"/>
      <c r="Z313" s="299"/>
      <c r="AA313" s="299">
        <v>2.9012205450517752</v>
      </c>
      <c r="AB313" s="299">
        <v>-6.6676864406779659</v>
      </c>
      <c r="AC313" s="299">
        <v>3.263873113183247</v>
      </c>
      <c r="AD313" s="299">
        <v>-11.905144067796609</v>
      </c>
      <c r="AE313" s="299" t="s">
        <v>445</v>
      </c>
      <c r="AF313" s="299">
        <v>2.3773890577507601</v>
      </c>
      <c r="AG313" s="299">
        <v>-11.864855932203389</v>
      </c>
      <c r="AH313" s="299">
        <v>-0.6447156766781722</v>
      </c>
      <c r="AI313" s="299">
        <v>13.15407627118644</v>
      </c>
      <c r="AJ313" s="299"/>
      <c r="AK313" s="299"/>
      <c r="AL313" s="322">
        <v>0</v>
      </c>
      <c r="AM313" s="322">
        <v>1</v>
      </c>
      <c r="AN313" s="322">
        <v>1</v>
      </c>
      <c r="AO313" s="322">
        <v>0</v>
      </c>
      <c r="AP313" s="322">
        <v>0</v>
      </c>
      <c r="AQ313" s="322">
        <v>0</v>
      </c>
      <c r="AR313" s="322">
        <v>1</v>
      </c>
      <c r="AS313" s="322">
        <v>0</v>
      </c>
      <c r="AT313" s="322">
        <v>0</v>
      </c>
      <c r="AU313" s="322">
        <v>0</v>
      </c>
      <c r="AV313" s="327">
        <v>0</v>
      </c>
      <c r="AW313" s="327">
        <v>1</v>
      </c>
      <c r="AX313" s="327">
        <v>0</v>
      </c>
      <c r="AY313" s="327">
        <v>0</v>
      </c>
      <c r="AZ313" s="327">
        <v>0</v>
      </c>
      <c r="BA313" s="327">
        <v>1</v>
      </c>
      <c r="BB313" s="327">
        <v>0</v>
      </c>
      <c r="BC313" s="327">
        <v>0</v>
      </c>
      <c r="BD313" s="327">
        <v>0</v>
      </c>
      <c r="BE313" s="327">
        <v>1</v>
      </c>
      <c r="BF313" s="327">
        <v>0</v>
      </c>
      <c r="BG313" s="327">
        <v>1</v>
      </c>
      <c r="BH313" s="327">
        <v>0</v>
      </c>
      <c r="BI313" s="327">
        <v>0</v>
      </c>
      <c r="BJ313" s="327">
        <v>0</v>
      </c>
      <c r="BK313" s="327">
        <v>0</v>
      </c>
      <c r="BL313" s="327">
        <v>0</v>
      </c>
      <c r="BM313" s="327">
        <v>0</v>
      </c>
      <c r="BN313" s="327">
        <v>0</v>
      </c>
      <c r="BO313" s="327">
        <v>1</v>
      </c>
      <c r="BP313" s="327">
        <v>0</v>
      </c>
      <c r="BQ313" s="327">
        <v>0</v>
      </c>
      <c r="BR313" s="327">
        <v>0</v>
      </c>
      <c r="BS313" s="303">
        <v>1</v>
      </c>
      <c r="BT313" s="322">
        <v>0</v>
      </c>
      <c r="BU313" s="322">
        <v>0</v>
      </c>
      <c r="BV313" s="322">
        <v>0</v>
      </c>
      <c r="BW313" s="322">
        <v>0</v>
      </c>
      <c r="BX313" s="322">
        <v>1</v>
      </c>
      <c r="BY313" s="301">
        <v>0</v>
      </c>
      <c r="BZ313" s="322">
        <v>1</v>
      </c>
      <c r="CA313" s="322">
        <v>0</v>
      </c>
      <c r="CB313" s="322">
        <v>0</v>
      </c>
      <c r="CC313" s="322">
        <v>0</v>
      </c>
      <c r="CD313" s="322">
        <v>0</v>
      </c>
      <c r="CE313" s="322">
        <v>0</v>
      </c>
      <c r="CF313" s="301">
        <v>0</v>
      </c>
      <c r="CG313" s="322">
        <v>0</v>
      </c>
    </row>
    <row r="314" spans="2:85" x14ac:dyDescent="0.15">
      <c r="B314" s="339">
        <v>1.1243287037037037</v>
      </c>
      <c r="C314" s="355">
        <v>1.04</v>
      </c>
      <c r="D314" s="371">
        <v>1.1333333200000002</v>
      </c>
      <c r="E314" s="299"/>
      <c r="F314" s="299"/>
      <c r="G314" s="299"/>
      <c r="H314" s="299"/>
      <c r="I314" s="301">
        <v>4</v>
      </c>
      <c r="J314" s="299"/>
      <c r="K314" s="299"/>
      <c r="L314" s="322">
        <v>0</v>
      </c>
      <c r="M314" s="299"/>
      <c r="N314" s="299"/>
      <c r="O314" s="299"/>
      <c r="P314" s="299"/>
      <c r="Q314" s="299"/>
      <c r="R314" s="299"/>
      <c r="S314" s="299"/>
      <c r="T314" s="299"/>
      <c r="U314" s="299"/>
      <c r="V314" s="299"/>
      <c r="W314" s="299"/>
      <c r="X314" s="299"/>
      <c r="Y314" s="299"/>
      <c r="Z314" s="299"/>
      <c r="AA314" s="299">
        <v>1.6520839214878165</v>
      </c>
      <c r="AB314" s="299">
        <v>7.836042372881356</v>
      </c>
      <c r="AC314" s="299">
        <v>1.4909050023182733</v>
      </c>
      <c r="AD314" s="299">
        <v>13.355516949152541</v>
      </c>
      <c r="AE314" s="299" t="s">
        <v>445</v>
      </c>
      <c r="AF314" s="299">
        <v>0.3223578383390861</v>
      </c>
      <c r="AG314" s="299">
        <v>13.476381355932203</v>
      </c>
      <c r="AH314" s="299">
        <v>1.1685471639791871</v>
      </c>
      <c r="AI314" s="299">
        <v>-11.94543220338983</v>
      </c>
      <c r="AJ314" s="299"/>
      <c r="AK314" s="299"/>
      <c r="AL314" s="322">
        <v>0</v>
      </c>
      <c r="AM314" s="322">
        <v>1</v>
      </c>
      <c r="AN314" s="322">
        <v>1</v>
      </c>
      <c r="AO314" s="322">
        <v>0</v>
      </c>
      <c r="AP314" s="322">
        <v>0</v>
      </c>
      <c r="AQ314" s="322">
        <v>1</v>
      </c>
      <c r="AR314" s="322">
        <v>0</v>
      </c>
      <c r="AS314" s="322">
        <v>0</v>
      </c>
      <c r="AT314" s="322">
        <v>0</v>
      </c>
      <c r="AU314" s="322">
        <v>1</v>
      </c>
      <c r="AV314" s="327">
        <v>0</v>
      </c>
      <c r="AW314" s="327">
        <v>0</v>
      </c>
      <c r="AX314" s="327">
        <v>0</v>
      </c>
      <c r="AY314" s="327">
        <v>0</v>
      </c>
      <c r="AZ314" s="327">
        <v>0</v>
      </c>
      <c r="BA314" s="327">
        <v>1</v>
      </c>
      <c r="BB314" s="327">
        <v>0</v>
      </c>
      <c r="BC314" s="327">
        <v>0</v>
      </c>
      <c r="BD314" s="327">
        <v>0</v>
      </c>
      <c r="BE314" s="327">
        <v>1</v>
      </c>
      <c r="BF314" s="327">
        <v>0</v>
      </c>
      <c r="BG314" s="327">
        <v>1</v>
      </c>
      <c r="BH314" s="327">
        <v>0</v>
      </c>
      <c r="BI314" s="327">
        <v>0</v>
      </c>
      <c r="BJ314" s="327">
        <v>0</v>
      </c>
      <c r="BK314" s="327">
        <v>0</v>
      </c>
      <c r="BL314" s="327">
        <v>0</v>
      </c>
      <c r="BM314" s="327">
        <v>0</v>
      </c>
      <c r="BN314" s="327">
        <v>0</v>
      </c>
      <c r="BO314" s="327">
        <v>1</v>
      </c>
      <c r="BP314" s="327">
        <v>0</v>
      </c>
      <c r="BQ314" s="327">
        <v>0</v>
      </c>
      <c r="BR314" s="327">
        <v>0</v>
      </c>
      <c r="BS314" s="303">
        <v>1</v>
      </c>
      <c r="BT314" s="322">
        <v>0</v>
      </c>
      <c r="BU314" s="322">
        <v>0</v>
      </c>
      <c r="BV314" s="322">
        <v>0</v>
      </c>
      <c r="BW314" s="322">
        <v>0</v>
      </c>
      <c r="BX314" s="322">
        <v>1</v>
      </c>
      <c r="BY314" s="301">
        <v>0</v>
      </c>
      <c r="BZ314" s="322">
        <v>1</v>
      </c>
      <c r="CA314" s="322">
        <v>0</v>
      </c>
      <c r="CB314" s="322">
        <v>0</v>
      </c>
      <c r="CC314" s="322">
        <v>0</v>
      </c>
      <c r="CD314" s="322">
        <v>0</v>
      </c>
      <c r="CE314" s="322">
        <v>0</v>
      </c>
      <c r="CF314" s="301">
        <v>0</v>
      </c>
      <c r="CG314" s="322">
        <v>0</v>
      </c>
    </row>
    <row r="315" spans="2:85" x14ac:dyDescent="0.15">
      <c r="B315" s="339">
        <v>1.5417708333333333</v>
      </c>
      <c r="C315" s="355">
        <v>1.07</v>
      </c>
      <c r="D315" s="371">
        <v>1.2333333100000001</v>
      </c>
      <c r="E315" s="299"/>
      <c r="F315" s="299"/>
      <c r="G315" s="299"/>
      <c r="H315" s="299"/>
      <c r="I315" s="301">
        <v>5</v>
      </c>
      <c r="J315" s="299"/>
      <c r="K315" s="299"/>
      <c r="L315" s="322">
        <v>0</v>
      </c>
      <c r="M315" s="299"/>
      <c r="N315" s="299"/>
      <c r="O315" s="299"/>
      <c r="P315" s="299"/>
      <c r="Q315" s="299"/>
      <c r="R315" s="299"/>
      <c r="S315" s="299"/>
      <c r="T315" s="299"/>
      <c r="U315" s="299"/>
      <c r="V315" s="299"/>
      <c r="W315" s="299"/>
      <c r="X315" s="299"/>
      <c r="Y315" s="299"/>
      <c r="Z315" s="299"/>
      <c r="AA315" s="299">
        <v>-0.84618932564010108</v>
      </c>
      <c r="AB315" s="299">
        <v>-5.9424999999999999</v>
      </c>
      <c r="AC315" s="299">
        <v>-1.6117891916954306</v>
      </c>
      <c r="AD315" s="299">
        <v>-12.428889830508474</v>
      </c>
      <c r="AE315" s="299" t="s">
        <v>445</v>
      </c>
      <c r="AF315" s="299">
        <v>-0.56412621709340072</v>
      </c>
      <c r="AG315" s="299">
        <v>-12.590042372881355</v>
      </c>
      <c r="AH315" s="299">
        <v>0.20147364896192882</v>
      </c>
      <c r="AI315" s="299">
        <v>12.952635593220338</v>
      </c>
      <c r="AJ315" s="299"/>
      <c r="AK315" s="299"/>
      <c r="AL315" s="322">
        <v>0</v>
      </c>
      <c r="AM315" s="322">
        <v>1</v>
      </c>
      <c r="AN315" s="322">
        <v>1</v>
      </c>
      <c r="AO315" s="322">
        <v>0</v>
      </c>
      <c r="AP315" s="322">
        <v>0</v>
      </c>
      <c r="AQ315" s="322">
        <v>1</v>
      </c>
      <c r="AR315" s="322">
        <v>0</v>
      </c>
      <c r="AS315" s="322">
        <v>0</v>
      </c>
      <c r="AT315" s="322">
        <v>0</v>
      </c>
      <c r="AU315" s="322">
        <v>1</v>
      </c>
      <c r="AV315" s="327">
        <v>0</v>
      </c>
      <c r="AW315" s="327">
        <v>0</v>
      </c>
      <c r="AX315" s="327">
        <v>0</v>
      </c>
      <c r="AY315" s="327">
        <v>0</v>
      </c>
      <c r="AZ315" s="327">
        <v>0</v>
      </c>
      <c r="BA315" s="327">
        <v>1</v>
      </c>
      <c r="BB315" s="327">
        <v>0</v>
      </c>
      <c r="BC315" s="327">
        <v>0</v>
      </c>
      <c r="BD315" s="327">
        <v>0</v>
      </c>
      <c r="BE315" s="327">
        <v>1</v>
      </c>
      <c r="BF315" s="327">
        <v>0</v>
      </c>
      <c r="BG315" s="327">
        <v>1</v>
      </c>
      <c r="BH315" s="327">
        <v>0</v>
      </c>
      <c r="BI315" s="327">
        <v>0</v>
      </c>
      <c r="BJ315" s="327">
        <v>0</v>
      </c>
      <c r="BK315" s="327">
        <v>0</v>
      </c>
      <c r="BL315" s="327">
        <v>0</v>
      </c>
      <c r="BM315" s="327">
        <v>0</v>
      </c>
      <c r="BN315" s="327">
        <v>0</v>
      </c>
      <c r="BO315" s="327">
        <v>1</v>
      </c>
      <c r="BP315" s="327">
        <v>0</v>
      </c>
      <c r="BQ315" s="327">
        <v>0</v>
      </c>
      <c r="BR315" s="327">
        <v>0</v>
      </c>
      <c r="BS315" s="303">
        <v>1</v>
      </c>
      <c r="BT315" s="322">
        <v>0</v>
      </c>
      <c r="BU315" s="322">
        <v>0</v>
      </c>
      <c r="BV315" s="322">
        <v>0</v>
      </c>
      <c r="BW315" s="322">
        <v>0</v>
      </c>
      <c r="BX315" s="322">
        <v>1</v>
      </c>
      <c r="BY315" s="301">
        <v>0</v>
      </c>
      <c r="BZ315" s="322">
        <v>1</v>
      </c>
      <c r="CA315" s="322">
        <v>0</v>
      </c>
      <c r="CB315" s="322">
        <v>0</v>
      </c>
      <c r="CC315" s="322">
        <v>0</v>
      </c>
      <c r="CD315" s="322">
        <v>0</v>
      </c>
      <c r="CE315" s="322">
        <v>0</v>
      </c>
      <c r="CF315" s="301">
        <v>0</v>
      </c>
      <c r="CG315" s="322">
        <v>0</v>
      </c>
    </row>
    <row r="316" spans="2:85" x14ac:dyDescent="0.15">
      <c r="B316" s="339">
        <v>1.5425000000000002</v>
      </c>
      <c r="C316" s="355">
        <v>1.03</v>
      </c>
      <c r="D316" s="371">
        <v>1.0999999900000001</v>
      </c>
      <c r="E316" s="299"/>
      <c r="F316" s="299"/>
      <c r="G316" s="299"/>
      <c r="H316" s="299"/>
      <c r="I316" s="301">
        <v>6</v>
      </c>
      <c r="J316" s="299"/>
      <c r="K316" s="299"/>
      <c r="L316" s="322">
        <v>0</v>
      </c>
      <c r="M316" s="299"/>
      <c r="N316" s="299"/>
      <c r="O316" s="299"/>
      <c r="P316" s="299"/>
      <c r="Q316" s="299"/>
      <c r="R316" s="299"/>
      <c r="S316" s="299"/>
      <c r="T316" s="299"/>
      <c r="U316" s="299"/>
      <c r="V316" s="299"/>
      <c r="W316" s="299"/>
      <c r="X316" s="299"/>
      <c r="Y316" s="299"/>
      <c r="Z316" s="299"/>
      <c r="AA316" s="299">
        <v>2.0147364896192883</v>
      </c>
      <c r="AB316" s="299">
        <v>11.703703389830508</v>
      </c>
      <c r="AC316" s="299">
        <v>1.9744417598269024</v>
      </c>
      <c r="AD316" s="299">
        <v>12.146872881355932</v>
      </c>
      <c r="AE316" s="299" t="s">
        <v>445</v>
      </c>
      <c r="AF316" s="299">
        <v>0.84618932564010108</v>
      </c>
      <c r="AG316" s="299">
        <v>12.308025423728813</v>
      </c>
      <c r="AH316" s="299">
        <v>-0.40294729792385764</v>
      </c>
      <c r="AI316" s="299">
        <v>-12.428889830508474</v>
      </c>
      <c r="AJ316" s="299"/>
      <c r="AK316" s="299"/>
      <c r="AL316" s="322">
        <v>0</v>
      </c>
      <c r="AM316" s="322">
        <v>1</v>
      </c>
      <c r="AN316" s="322">
        <v>1</v>
      </c>
      <c r="AO316" s="322">
        <v>0</v>
      </c>
      <c r="AP316" s="322">
        <v>0</v>
      </c>
      <c r="AQ316" s="322">
        <v>1</v>
      </c>
      <c r="AR316" s="322">
        <v>0</v>
      </c>
      <c r="AS316" s="322">
        <v>0</v>
      </c>
      <c r="AT316" s="322">
        <v>0</v>
      </c>
      <c r="AU316" s="322">
        <v>1</v>
      </c>
      <c r="AV316" s="327">
        <v>0</v>
      </c>
      <c r="AW316" s="327">
        <v>0</v>
      </c>
      <c r="AX316" s="327">
        <v>0</v>
      </c>
      <c r="AY316" s="327">
        <v>0</v>
      </c>
      <c r="AZ316" s="327">
        <v>1</v>
      </c>
      <c r="BA316" s="327">
        <v>0</v>
      </c>
      <c r="BB316" s="327">
        <v>0</v>
      </c>
      <c r="BC316" s="327">
        <v>0</v>
      </c>
      <c r="BD316" s="327">
        <v>0</v>
      </c>
      <c r="BE316" s="327">
        <v>1</v>
      </c>
      <c r="BF316" s="327">
        <v>0</v>
      </c>
      <c r="BG316" s="327">
        <v>1</v>
      </c>
      <c r="BH316" s="327">
        <v>0</v>
      </c>
      <c r="BI316" s="327">
        <v>0</v>
      </c>
      <c r="BJ316" s="327">
        <v>0</v>
      </c>
      <c r="BK316" s="327">
        <v>0</v>
      </c>
      <c r="BL316" s="327">
        <v>0</v>
      </c>
      <c r="BM316" s="327">
        <v>0</v>
      </c>
      <c r="BN316" s="327">
        <v>0</v>
      </c>
      <c r="BO316" s="327">
        <v>1</v>
      </c>
      <c r="BP316" s="327">
        <v>0</v>
      </c>
      <c r="BQ316" s="327">
        <v>0</v>
      </c>
      <c r="BR316" s="327">
        <v>0</v>
      </c>
      <c r="BS316" s="303">
        <v>1</v>
      </c>
      <c r="BT316" s="322">
        <v>0</v>
      </c>
      <c r="BU316" s="322">
        <v>0</v>
      </c>
      <c r="BV316" s="322">
        <v>0</v>
      </c>
      <c r="BW316" s="322">
        <v>0</v>
      </c>
      <c r="BX316" s="322">
        <v>1</v>
      </c>
      <c r="BY316" s="301">
        <v>0</v>
      </c>
      <c r="BZ316" s="322">
        <v>1</v>
      </c>
      <c r="CA316" s="322">
        <v>0</v>
      </c>
      <c r="CB316" s="322">
        <v>0</v>
      </c>
      <c r="CC316" s="322">
        <v>0</v>
      </c>
      <c r="CD316" s="322">
        <v>0</v>
      </c>
      <c r="CE316" s="322">
        <v>0</v>
      </c>
      <c r="CF316" s="301">
        <v>0</v>
      </c>
      <c r="CG316" s="322">
        <v>0</v>
      </c>
    </row>
    <row r="317" spans="2:85" x14ac:dyDescent="0.15">
      <c r="B317" s="339">
        <v>1.5433333333333332</v>
      </c>
      <c r="C317" s="355">
        <v>1.1200000000000001</v>
      </c>
      <c r="D317" s="371">
        <v>1.3999999600000004</v>
      </c>
      <c r="E317" s="299"/>
      <c r="F317" s="299"/>
      <c r="G317" s="299"/>
      <c r="H317" s="299"/>
      <c r="I317" s="301">
        <v>7</v>
      </c>
      <c r="J317" s="299"/>
      <c r="K317" s="299"/>
      <c r="L317" s="322">
        <v>0</v>
      </c>
      <c r="M317" s="299"/>
      <c r="N317" s="299"/>
      <c r="O317" s="299"/>
      <c r="P317" s="299"/>
      <c r="Q317" s="299"/>
      <c r="R317" s="299"/>
      <c r="S317" s="299"/>
      <c r="T317" s="299"/>
      <c r="U317" s="299"/>
      <c r="V317" s="299"/>
      <c r="W317" s="299"/>
      <c r="X317" s="299"/>
      <c r="Y317" s="299"/>
      <c r="Z317" s="299"/>
      <c r="AA317" s="299">
        <v>-4.1503571686157334</v>
      </c>
      <c r="AB317" s="299">
        <v>-10.414483050847457</v>
      </c>
      <c r="AC317" s="299">
        <v>-5.1174306836329917</v>
      </c>
      <c r="AD317" s="299">
        <v>-12.670618644067796</v>
      </c>
      <c r="AE317" s="299" t="s">
        <v>443</v>
      </c>
      <c r="AF317" s="299">
        <v>-4.0294729792385766</v>
      </c>
      <c r="AG317" s="299">
        <v>-12.509466101694915</v>
      </c>
      <c r="AH317" s="299">
        <v>0.52383148730101492</v>
      </c>
      <c r="AI317" s="299">
        <v>13.194364406779661</v>
      </c>
      <c r="AJ317" s="299"/>
      <c r="AK317" s="299"/>
      <c r="AL317" s="322">
        <v>0</v>
      </c>
      <c r="AM317" s="322">
        <v>1</v>
      </c>
      <c r="AN317" s="322">
        <v>1</v>
      </c>
      <c r="AO317" s="322">
        <v>0</v>
      </c>
      <c r="AP317" s="322">
        <v>0</v>
      </c>
      <c r="AQ317" s="322">
        <v>1</v>
      </c>
      <c r="AR317" s="322">
        <v>0</v>
      </c>
      <c r="AS317" s="322">
        <v>0</v>
      </c>
      <c r="AT317" s="322">
        <v>0</v>
      </c>
      <c r="AU317" s="322">
        <v>0</v>
      </c>
      <c r="AV317" s="327">
        <v>0</v>
      </c>
      <c r="AW317" s="327">
        <v>0</v>
      </c>
      <c r="AX317" s="327">
        <v>1</v>
      </c>
      <c r="AY317" s="327">
        <v>0</v>
      </c>
      <c r="AZ317" s="327">
        <v>0</v>
      </c>
      <c r="BA317" s="327">
        <v>1</v>
      </c>
      <c r="BB317" s="327">
        <v>0</v>
      </c>
      <c r="BC317" s="327">
        <v>0</v>
      </c>
      <c r="BD317" s="327">
        <v>0</v>
      </c>
      <c r="BE317" s="327">
        <v>1</v>
      </c>
      <c r="BF317" s="327">
        <v>0</v>
      </c>
      <c r="BG317" s="327">
        <v>1</v>
      </c>
      <c r="BH317" s="327">
        <v>0</v>
      </c>
      <c r="BI317" s="327">
        <v>0</v>
      </c>
      <c r="BJ317" s="327">
        <v>0</v>
      </c>
      <c r="BK317" s="327">
        <v>0</v>
      </c>
      <c r="BL317" s="327">
        <v>0</v>
      </c>
      <c r="BM317" s="327">
        <v>0</v>
      </c>
      <c r="BN317" s="327">
        <v>0</v>
      </c>
      <c r="BO317" s="327">
        <v>1</v>
      </c>
      <c r="BP317" s="327">
        <v>0</v>
      </c>
      <c r="BQ317" s="327">
        <v>0</v>
      </c>
      <c r="BR317" s="327">
        <v>0</v>
      </c>
      <c r="BS317" s="303">
        <v>1</v>
      </c>
      <c r="BT317" s="322">
        <v>0</v>
      </c>
      <c r="BU317" s="322">
        <v>0</v>
      </c>
      <c r="BV317" s="322">
        <v>0</v>
      </c>
      <c r="BW317" s="322">
        <v>0</v>
      </c>
      <c r="BX317" s="322">
        <v>1</v>
      </c>
      <c r="BY317" s="301">
        <v>0</v>
      </c>
      <c r="BZ317" s="322">
        <v>1</v>
      </c>
      <c r="CA317" s="322">
        <v>0</v>
      </c>
      <c r="CB317" s="322">
        <v>0</v>
      </c>
      <c r="CC317" s="322">
        <v>0</v>
      </c>
      <c r="CD317" s="322">
        <v>0</v>
      </c>
      <c r="CE317" s="322">
        <v>0</v>
      </c>
      <c r="CF317" s="301">
        <v>0</v>
      </c>
      <c r="CG317" s="322">
        <v>0</v>
      </c>
    </row>
    <row r="318" spans="2:85" x14ac:dyDescent="0.15">
      <c r="B318" s="339">
        <v>1.5440509259259259</v>
      </c>
      <c r="C318" s="355">
        <v>1.02</v>
      </c>
      <c r="D318" s="371">
        <v>1.0666666600000001</v>
      </c>
      <c r="E318" s="299"/>
      <c r="F318" s="299"/>
      <c r="G318" s="299"/>
      <c r="H318" s="299"/>
      <c r="I318" s="301">
        <v>8</v>
      </c>
      <c r="J318" s="299"/>
      <c r="K318" s="299"/>
      <c r="L318" s="322">
        <v>0</v>
      </c>
      <c r="M318" s="299"/>
      <c r="N318" s="299"/>
      <c r="O318" s="299"/>
      <c r="P318" s="299"/>
      <c r="Q318" s="299"/>
      <c r="R318" s="299"/>
      <c r="S318" s="299"/>
      <c r="T318" s="299"/>
      <c r="U318" s="299"/>
      <c r="V318" s="299"/>
      <c r="W318" s="299"/>
      <c r="X318" s="299"/>
      <c r="Y318" s="299"/>
      <c r="Z318" s="299"/>
      <c r="AA318" s="299">
        <v>2.1356206789964456</v>
      </c>
      <c r="AB318" s="299">
        <v>8.8029576271186443</v>
      </c>
      <c r="AC318" s="299">
        <v>3.6668204111071048</v>
      </c>
      <c r="AD318" s="299">
        <v>12.187161016949153</v>
      </c>
      <c r="AE318" s="299" t="s">
        <v>445</v>
      </c>
      <c r="AF318" s="299">
        <v>2.5385679769203033</v>
      </c>
      <c r="AG318" s="299">
        <v>12.308025423728813</v>
      </c>
      <c r="AH318" s="299">
        <v>-4.6338939261243626</v>
      </c>
      <c r="AI318" s="299">
        <v>-12.952635593220338</v>
      </c>
      <c r="AJ318" s="299"/>
      <c r="AK318" s="299"/>
      <c r="AL318" s="322">
        <v>0</v>
      </c>
      <c r="AM318" s="322">
        <v>1</v>
      </c>
      <c r="AN318" s="322">
        <v>0</v>
      </c>
      <c r="AO318" s="322">
        <v>1</v>
      </c>
      <c r="AP318" s="322">
        <v>0</v>
      </c>
      <c r="AQ318" s="322">
        <v>1</v>
      </c>
      <c r="AR318" s="322">
        <v>0</v>
      </c>
      <c r="AS318" s="322">
        <v>0</v>
      </c>
      <c r="AT318" s="322">
        <v>0</v>
      </c>
      <c r="AU318" s="322">
        <v>1</v>
      </c>
      <c r="AV318" s="327">
        <v>0</v>
      </c>
      <c r="AW318" s="327">
        <v>0</v>
      </c>
      <c r="AX318" s="327">
        <v>0</v>
      </c>
      <c r="AY318" s="327">
        <v>0</v>
      </c>
      <c r="AZ318" s="327">
        <v>1</v>
      </c>
      <c r="BA318" s="327">
        <v>0</v>
      </c>
      <c r="BB318" s="327">
        <v>0</v>
      </c>
      <c r="BC318" s="327">
        <v>0</v>
      </c>
      <c r="BD318" s="327">
        <v>0</v>
      </c>
      <c r="BE318" s="327">
        <v>1</v>
      </c>
      <c r="BF318" s="327">
        <v>0</v>
      </c>
      <c r="BG318" s="327">
        <v>1</v>
      </c>
      <c r="BH318" s="327">
        <v>0</v>
      </c>
      <c r="BI318" s="327">
        <v>0</v>
      </c>
      <c r="BJ318" s="327">
        <v>0</v>
      </c>
      <c r="BK318" s="327">
        <v>0</v>
      </c>
      <c r="BL318" s="327">
        <v>0</v>
      </c>
      <c r="BM318" s="327">
        <v>0</v>
      </c>
      <c r="BN318" s="327">
        <v>0</v>
      </c>
      <c r="BO318" s="327">
        <v>1</v>
      </c>
      <c r="BP318" s="327">
        <v>0</v>
      </c>
      <c r="BQ318" s="327">
        <v>0</v>
      </c>
      <c r="BR318" s="327">
        <v>0</v>
      </c>
      <c r="BS318" s="303">
        <v>1</v>
      </c>
      <c r="BT318" s="322">
        <v>0</v>
      </c>
      <c r="BU318" s="322">
        <v>0</v>
      </c>
      <c r="BV318" s="322">
        <v>0</v>
      </c>
      <c r="BW318" s="322">
        <v>0</v>
      </c>
      <c r="BX318" s="334">
        <v>1</v>
      </c>
      <c r="BY318" s="301">
        <v>0</v>
      </c>
      <c r="BZ318" s="322">
        <v>0</v>
      </c>
      <c r="CA318" s="322">
        <v>0</v>
      </c>
      <c r="CB318" s="322">
        <v>0</v>
      </c>
      <c r="CC318" s="322">
        <v>1</v>
      </c>
      <c r="CD318" s="322">
        <v>0</v>
      </c>
      <c r="CE318" s="322">
        <v>0</v>
      </c>
      <c r="CF318" s="301">
        <v>0</v>
      </c>
      <c r="CG318" s="322">
        <v>1</v>
      </c>
    </row>
    <row r="319" spans="2:85" x14ac:dyDescent="0.15">
      <c r="B319" s="338" t="s">
        <v>593</v>
      </c>
      <c r="C319" s="299"/>
      <c r="D319" s="371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299"/>
      <c r="T319" s="299"/>
      <c r="U319" s="299"/>
      <c r="V319" s="299"/>
      <c r="W319" s="299"/>
      <c r="X319" s="299"/>
      <c r="Y319" s="299"/>
      <c r="Z319" s="299"/>
      <c r="AA319" s="299">
        <v>5.2786096028025353</v>
      </c>
      <c r="AB319" s="299">
        <v>-4.8547203389830509</v>
      </c>
      <c r="AC319" s="299"/>
      <c r="AD319" s="299"/>
      <c r="AE319" s="299"/>
      <c r="AF319" s="299"/>
      <c r="AG319" s="299"/>
      <c r="AH319" s="299"/>
      <c r="AI319" s="299"/>
      <c r="AJ319" s="299"/>
      <c r="AK319" s="29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29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299"/>
      <c r="BV319" s="299"/>
      <c r="BW319" s="299"/>
      <c r="BX319" s="299"/>
      <c r="BY319" s="299"/>
      <c r="BZ319" s="299"/>
      <c r="CA319" s="299"/>
      <c r="CB319" s="299"/>
      <c r="CC319" s="299"/>
      <c r="CD319" s="299"/>
      <c r="CE319" s="299"/>
      <c r="CF319" s="299"/>
      <c r="CG319" s="299"/>
    </row>
    <row r="320" spans="2:85" x14ac:dyDescent="0.15">
      <c r="B320" s="339">
        <v>1.5572569444444444</v>
      </c>
      <c r="C320" s="299"/>
      <c r="D320" s="371"/>
      <c r="E320" s="299"/>
      <c r="F320" s="299"/>
      <c r="G320" s="299" t="s">
        <v>352</v>
      </c>
      <c r="H320" s="299">
        <v>62</v>
      </c>
      <c r="I320" s="301">
        <v>1</v>
      </c>
      <c r="J320" s="299">
        <v>1</v>
      </c>
      <c r="K320" s="301">
        <v>0</v>
      </c>
      <c r="L320" s="299">
        <v>1</v>
      </c>
      <c r="M320" s="299">
        <v>1</v>
      </c>
      <c r="N320" s="299">
        <v>0</v>
      </c>
      <c r="O320" s="299"/>
      <c r="P320" s="299">
        <v>1</v>
      </c>
      <c r="Q320" s="299">
        <v>0</v>
      </c>
      <c r="R320" s="299">
        <v>0</v>
      </c>
      <c r="S320" s="299">
        <v>1</v>
      </c>
      <c r="T320" s="299">
        <v>0</v>
      </c>
      <c r="U320" s="299">
        <v>0</v>
      </c>
      <c r="V320" s="299">
        <v>0</v>
      </c>
      <c r="W320" s="299">
        <v>0</v>
      </c>
      <c r="X320" s="299">
        <v>0</v>
      </c>
      <c r="Y320" s="299">
        <v>1</v>
      </c>
      <c r="Z320" s="301">
        <v>0</v>
      </c>
      <c r="AA320" s="299"/>
      <c r="AB320" s="299"/>
      <c r="AC320" s="299">
        <v>0.76559986605532948</v>
      </c>
      <c r="AD320" s="299">
        <v>-11.94543220338983</v>
      </c>
      <c r="AE320" s="299" t="s">
        <v>442</v>
      </c>
      <c r="AF320" s="299">
        <v>0.76559986605532948</v>
      </c>
      <c r="AG320" s="299">
        <v>-11.94543220338983</v>
      </c>
      <c r="AH320" s="299">
        <v>-3.8279993302766475</v>
      </c>
      <c r="AI320" s="299">
        <v>12.912347457627119</v>
      </c>
      <c r="AJ320" s="299"/>
      <c r="AK320" s="299"/>
      <c r="AL320" s="299">
        <v>0</v>
      </c>
      <c r="AM320" s="299">
        <v>0</v>
      </c>
      <c r="AN320" s="299"/>
      <c r="AO320" s="299"/>
      <c r="AP320" s="299"/>
      <c r="AQ320" s="299"/>
      <c r="AR320" s="299"/>
      <c r="AS320" s="299"/>
      <c r="AT320" s="299"/>
      <c r="AU320" s="299"/>
      <c r="AV320" s="299"/>
      <c r="AW320" s="299"/>
      <c r="AX320" s="299"/>
      <c r="AY320" s="299"/>
      <c r="AZ320" s="299"/>
      <c r="BA320" s="299"/>
      <c r="BB320" s="299"/>
      <c r="BC320" s="299"/>
      <c r="BD320" s="299"/>
      <c r="BE320" s="299"/>
      <c r="BF320" s="299"/>
      <c r="BG320" s="299"/>
      <c r="BH320" s="299"/>
      <c r="BI320" s="299"/>
      <c r="BJ320" s="299"/>
      <c r="BK320" s="299"/>
      <c r="BL320" s="299"/>
      <c r="BM320" s="299"/>
      <c r="BN320" s="299"/>
      <c r="BO320" s="299"/>
      <c r="BP320" s="299"/>
      <c r="BQ320" s="299"/>
      <c r="BR320" s="299"/>
      <c r="BS320" s="299"/>
      <c r="BT320" s="299"/>
      <c r="BU320" s="299"/>
      <c r="BV320" s="299"/>
      <c r="BW320" s="299"/>
      <c r="BX320" s="299"/>
      <c r="BY320" s="299"/>
      <c r="BZ320" s="299"/>
      <c r="CA320" s="299"/>
      <c r="CB320" s="299"/>
      <c r="CC320" s="299"/>
      <c r="CD320" s="299"/>
      <c r="CE320" s="299"/>
      <c r="CF320" s="299"/>
      <c r="CG320" s="299"/>
    </row>
    <row r="321" spans="2:94" x14ac:dyDescent="0.15">
      <c r="B321" s="339">
        <v>1.5578472222222224</v>
      </c>
      <c r="C321" s="355">
        <v>0.21</v>
      </c>
      <c r="D321" s="371">
        <v>0.69999299999999998</v>
      </c>
      <c r="E321" s="299"/>
      <c r="F321" s="299"/>
      <c r="G321" s="299"/>
      <c r="H321" s="299"/>
      <c r="I321" s="301">
        <v>2</v>
      </c>
      <c r="J321" s="299"/>
      <c r="K321" s="299"/>
      <c r="L321" s="299">
        <v>0</v>
      </c>
      <c r="M321" s="299"/>
      <c r="N321" s="299"/>
      <c r="O321" s="299"/>
      <c r="P321" s="299"/>
      <c r="Q321" s="299"/>
      <c r="R321" s="299"/>
      <c r="S321" s="299"/>
      <c r="T321" s="299"/>
      <c r="U321" s="299"/>
      <c r="V321" s="299"/>
      <c r="W321" s="299"/>
      <c r="X321" s="299"/>
      <c r="Y321" s="299"/>
      <c r="Z321" s="299"/>
      <c r="AA321" s="299">
        <v>-2.3370943279583742</v>
      </c>
      <c r="AB321" s="299">
        <v>5.3381779661016946</v>
      </c>
      <c r="AC321" s="299">
        <v>-2.9415152748441606</v>
      </c>
      <c r="AD321" s="299">
        <v>12.388601694915254</v>
      </c>
      <c r="AE321" s="299" t="s">
        <v>446</v>
      </c>
      <c r="AF321" s="299">
        <v>-3.2235783833908611</v>
      </c>
      <c r="AG321" s="299">
        <v>12.026008474576271</v>
      </c>
      <c r="AH321" s="299">
        <v>1.0476629746020298</v>
      </c>
      <c r="AI321" s="299">
        <v>-11.663415254237288</v>
      </c>
      <c r="AJ321" s="299"/>
      <c r="AK321" s="299"/>
      <c r="AL321" s="299">
        <v>1</v>
      </c>
      <c r="AM321" s="299">
        <v>0</v>
      </c>
      <c r="AN321" s="299">
        <v>1</v>
      </c>
      <c r="AO321" s="299">
        <v>0</v>
      </c>
      <c r="AP321" s="299">
        <v>0</v>
      </c>
      <c r="AQ321" s="299">
        <v>0</v>
      </c>
      <c r="AR321" s="299">
        <v>1</v>
      </c>
      <c r="AS321" s="299">
        <v>0</v>
      </c>
      <c r="AT321" s="299">
        <v>1</v>
      </c>
      <c r="AU321" s="299">
        <v>0</v>
      </c>
      <c r="AV321" s="325">
        <v>0</v>
      </c>
      <c r="AW321" s="325">
        <v>0</v>
      </c>
      <c r="AX321" s="325">
        <v>0</v>
      </c>
      <c r="AY321" s="325">
        <v>0</v>
      </c>
      <c r="AZ321" s="325">
        <v>0</v>
      </c>
      <c r="BA321" s="325">
        <v>1</v>
      </c>
      <c r="BB321" s="325">
        <v>0</v>
      </c>
      <c r="BC321" s="325">
        <v>0</v>
      </c>
      <c r="BD321" s="325">
        <v>1</v>
      </c>
      <c r="BE321" s="325">
        <v>0</v>
      </c>
      <c r="BF321" s="325">
        <v>0</v>
      </c>
      <c r="BG321" s="325">
        <v>1</v>
      </c>
      <c r="BH321" s="325">
        <v>0</v>
      </c>
      <c r="BI321" s="325">
        <v>0</v>
      </c>
      <c r="BJ321" s="325">
        <v>0</v>
      </c>
      <c r="BK321" s="325">
        <v>0</v>
      </c>
      <c r="BL321" s="325">
        <v>0</v>
      </c>
      <c r="BM321" s="325">
        <v>0</v>
      </c>
      <c r="BN321" s="325">
        <v>0</v>
      </c>
      <c r="BO321" s="325">
        <v>1</v>
      </c>
      <c r="BP321" s="325">
        <v>0</v>
      </c>
      <c r="BQ321" s="325">
        <v>0</v>
      </c>
      <c r="BR321" s="325">
        <v>0</v>
      </c>
      <c r="BS321" s="303">
        <v>1</v>
      </c>
      <c r="BT321" s="322">
        <v>0</v>
      </c>
      <c r="BU321" s="322">
        <v>0</v>
      </c>
      <c r="BV321" s="322">
        <v>0</v>
      </c>
      <c r="BW321" s="322">
        <v>0</v>
      </c>
      <c r="BX321" s="322">
        <v>1</v>
      </c>
      <c r="BY321" s="301">
        <v>0</v>
      </c>
      <c r="BZ321" s="322">
        <v>1</v>
      </c>
      <c r="CA321" s="322">
        <v>0</v>
      </c>
      <c r="CB321" s="322">
        <v>0</v>
      </c>
      <c r="CC321" s="322">
        <v>0</v>
      </c>
      <c r="CD321" s="322">
        <v>0</v>
      </c>
      <c r="CE321" s="322">
        <v>0</v>
      </c>
      <c r="CF321" s="301">
        <v>0</v>
      </c>
      <c r="CG321" s="322">
        <v>0</v>
      </c>
      <c r="CH321" s="299"/>
      <c r="CI321" s="299"/>
      <c r="CJ321" s="299"/>
      <c r="CK321" s="299"/>
      <c r="CL321" s="299"/>
      <c r="CM321" s="299"/>
      <c r="CN321" s="299"/>
      <c r="CO321" s="299"/>
      <c r="CP321" s="299"/>
    </row>
    <row r="322" spans="2:94" x14ac:dyDescent="0.15">
      <c r="B322" s="339">
        <v>1.5585995370370371</v>
      </c>
      <c r="C322" s="355">
        <v>1.05</v>
      </c>
      <c r="D322" s="371">
        <v>1.1666666500000002</v>
      </c>
      <c r="E322" s="299"/>
      <c r="F322" s="299"/>
      <c r="G322" s="299"/>
      <c r="H322" s="299"/>
      <c r="I322" s="301">
        <v>3</v>
      </c>
      <c r="J322" s="299"/>
      <c r="K322" s="299"/>
      <c r="L322" s="299">
        <v>0</v>
      </c>
      <c r="M322" s="299"/>
      <c r="N322" s="299"/>
      <c r="O322" s="299"/>
      <c r="P322" s="299"/>
      <c r="Q322" s="299"/>
      <c r="R322" s="299"/>
      <c r="S322" s="299"/>
      <c r="T322" s="299"/>
      <c r="U322" s="299"/>
      <c r="V322" s="299"/>
      <c r="W322" s="299"/>
      <c r="X322" s="299"/>
      <c r="Y322" s="299"/>
      <c r="Z322" s="299"/>
      <c r="AA322" s="299">
        <v>0.48353675750862918</v>
      </c>
      <c r="AB322" s="299">
        <v>-11.139669491525423</v>
      </c>
      <c r="AC322" s="299">
        <v>0.72530513626294379</v>
      </c>
      <c r="AD322" s="299">
        <v>-12.267737288135592</v>
      </c>
      <c r="AE322" s="299" t="s">
        <v>445</v>
      </c>
      <c r="AF322" s="299">
        <v>1.6520839214878165</v>
      </c>
      <c r="AG322" s="299">
        <v>-12.348313559322033</v>
      </c>
      <c r="AH322" s="299">
        <v>-1.1685471639791871</v>
      </c>
      <c r="AI322" s="299">
        <v>12.509466101694915</v>
      </c>
      <c r="AJ322" s="299"/>
      <c r="AK322" s="299"/>
      <c r="AL322" s="299">
        <v>0</v>
      </c>
      <c r="AM322" s="299">
        <v>1</v>
      </c>
      <c r="AN322" s="299">
        <v>1</v>
      </c>
      <c r="AO322" s="299">
        <v>0</v>
      </c>
      <c r="AP322" s="299">
        <v>0</v>
      </c>
      <c r="AQ322" s="299">
        <v>1</v>
      </c>
      <c r="AR322" s="299">
        <v>0</v>
      </c>
      <c r="AS322" s="299">
        <v>0</v>
      </c>
      <c r="AT322" s="299">
        <v>0</v>
      </c>
      <c r="AU322" s="299">
        <v>1</v>
      </c>
      <c r="AV322" s="325">
        <v>0</v>
      </c>
      <c r="AW322" s="325">
        <v>0</v>
      </c>
      <c r="AX322" s="325">
        <v>0</v>
      </c>
      <c r="AY322" s="325">
        <v>0</v>
      </c>
      <c r="AZ322" s="325">
        <v>1</v>
      </c>
      <c r="BA322" s="325">
        <v>0</v>
      </c>
      <c r="BB322" s="325">
        <v>0</v>
      </c>
      <c r="BC322" s="325">
        <v>0</v>
      </c>
      <c r="BD322" s="325">
        <v>0</v>
      </c>
      <c r="BE322" s="325">
        <v>1</v>
      </c>
      <c r="BF322" s="325">
        <v>0</v>
      </c>
      <c r="BG322" s="335">
        <v>1</v>
      </c>
      <c r="BH322" s="325">
        <v>0</v>
      </c>
      <c r="BI322" s="325">
        <v>0</v>
      </c>
      <c r="BJ322" s="325">
        <v>0</v>
      </c>
      <c r="BK322" s="325">
        <v>0</v>
      </c>
      <c r="BL322" s="325">
        <v>0</v>
      </c>
      <c r="BM322" s="335">
        <v>1</v>
      </c>
      <c r="BN322" s="325">
        <v>0</v>
      </c>
      <c r="BO322" s="325">
        <v>1</v>
      </c>
      <c r="BP322" s="325">
        <v>0</v>
      </c>
      <c r="BQ322" s="325">
        <v>0</v>
      </c>
      <c r="BR322" s="325">
        <v>0</v>
      </c>
      <c r="BS322" s="303">
        <v>1</v>
      </c>
      <c r="BT322" s="322">
        <v>0</v>
      </c>
      <c r="BU322" s="322">
        <v>0</v>
      </c>
      <c r="BV322" s="322">
        <v>0</v>
      </c>
      <c r="BW322" s="322">
        <v>0</v>
      </c>
      <c r="BX322" s="322">
        <v>0</v>
      </c>
      <c r="BY322" s="301">
        <v>0</v>
      </c>
      <c r="BZ322" s="322">
        <v>1</v>
      </c>
      <c r="CA322" s="322">
        <v>0</v>
      </c>
      <c r="CB322" s="322">
        <v>0</v>
      </c>
      <c r="CC322" s="322">
        <v>0</v>
      </c>
      <c r="CD322" s="322">
        <v>0</v>
      </c>
      <c r="CE322" s="322">
        <v>0</v>
      </c>
      <c r="CF322" s="301">
        <v>0</v>
      </c>
      <c r="CG322" s="322">
        <v>0</v>
      </c>
      <c r="CH322" s="299"/>
      <c r="CI322" s="299"/>
      <c r="CJ322" s="299"/>
      <c r="CK322" s="299"/>
      <c r="CL322" s="299"/>
      <c r="CM322" s="299"/>
      <c r="CN322" s="299"/>
      <c r="CO322" s="299"/>
      <c r="CP322" s="299" t="s">
        <v>557</v>
      </c>
    </row>
    <row r="323" spans="2:94" x14ac:dyDescent="0.15">
      <c r="B323" s="339">
        <v>1.5598032407407407</v>
      </c>
      <c r="C323" s="355">
        <v>1.1399999999999999</v>
      </c>
      <c r="D323" s="371">
        <v>1.4666666199999998</v>
      </c>
      <c r="E323" s="299"/>
      <c r="F323" s="299"/>
      <c r="G323" s="299"/>
      <c r="H323" s="299"/>
      <c r="I323" s="301">
        <v>4</v>
      </c>
      <c r="J323" s="299"/>
      <c r="K323" s="299"/>
      <c r="L323" s="299">
        <v>0</v>
      </c>
      <c r="M323" s="299"/>
      <c r="N323" s="299"/>
      <c r="O323" s="299"/>
      <c r="P323" s="299"/>
      <c r="Q323" s="299"/>
      <c r="R323" s="299"/>
      <c r="S323" s="299"/>
      <c r="T323" s="299"/>
      <c r="U323" s="299"/>
      <c r="V323" s="299"/>
      <c r="W323" s="299"/>
      <c r="X323" s="299"/>
      <c r="Y323" s="299"/>
      <c r="Z323" s="299"/>
      <c r="AA323" s="299">
        <v>-1.0476629746020298</v>
      </c>
      <c r="AB323" s="299">
        <v>8.6820932203389827</v>
      </c>
      <c r="AC323" s="299">
        <v>-1.893852300242131</v>
      </c>
      <c r="AD323" s="299">
        <v>12.267737288135592</v>
      </c>
      <c r="AE323" s="299" t="s">
        <v>443</v>
      </c>
      <c r="AF323" s="299">
        <v>-2.740041625882232</v>
      </c>
      <c r="AG323" s="299">
        <v>12.388601694915254</v>
      </c>
      <c r="AH323" s="299">
        <v>0.56412621709340072</v>
      </c>
      <c r="AI323" s="299">
        <v>-13.234652542372881</v>
      </c>
      <c r="AJ323" s="299"/>
      <c r="AK323" s="299"/>
      <c r="AL323" s="299">
        <v>0</v>
      </c>
      <c r="AM323" s="299">
        <v>1</v>
      </c>
      <c r="AN323" s="299">
        <v>0</v>
      </c>
      <c r="AO323" s="299">
        <v>1</v>
      </c>
      <c r="AP323" s="299">
        <v>0</v>
      </c>
      <c r="AQ323" s="299">
        <v>1</v>
      </c>
      <c r="AR323" s="299">
        <v>0</v>
      </c>
      <c r="AS323" s="299">
        <v>0</v>
      </c>
      <c r="AT323" s="299">
        <v>1</v>
      </c>
      <c r="AU323" s="299">
        <v>0</v>
      </c>
      <c r="AV323" s="325">
        <v>0</v>
      </c>
      <c r="AW323" s="325">
        <v>0</v>
      </c>
      <c r="AX323" s="325">
        <v>0</v>
      </c>
      <c r="AY323" s="325">
        <v>0</v>
      </c>
      <c r="AZ323" s="325">
        <v>0</v>
      </c>
      <c r="BA323" s="325">
        <v>0</v>
      </c>
      <c r="BB323" s="325">
        <v>1</v>
      </c>
      <c r="BC323" s="325">
        <v>0</v>
      </c>
      <c r="BD323" s="325">
        <v>0</v>
      </c>
      <c r="BE323" s="325">
        <v>1</v>
      </c>
      <c r="BF323" s="325">
        <v>0</v>
      </c>
      <c r="BG323" s="325">
        <v>1</v>
      </c>
      <c r="BH323" s="325">
        <v>0</v>
      </c>
      <c r="BI323" s="325">
        <v>0</v>
      </c>
      <c r="BJ323" s="325">
        <v>0</v>
      </c>
      <c r="BK323" s="325">
        <v>0</v>
      </c>
      <c r="BL323" s="325">
        <v>0</v>
      </c>
      <c r="BM323" s="325">
        <v>0</v>
      </c>
      <c r="BN323" s="325">
        <v>0</v>
      </c>
      <c r="BO323" s="325">
        <v>1</v>
      </c>
      <c r="BP323" s="325">
        <v>0</v>
      </c>
      <c r="BQ323" s="325">
        <v>0</v>
      </c>
      <c r="BR323" s="325">
        <v>0</v>
      </c>
      <c r="BS323" s="303">
        <v>0</v>
      </c>
      <c r="BT323" s="322">
        <v>1</v>
      </c>
      <c r="BU323" s="322">
        <v>0</v>
      </c>
      <c r="BV323" s="322">
        <v>0</v>
      </c>
      <c r="BW323" s="322">
        <v>0</v>
      </c>
      <c r="BX323" s="322">
        <v>1</v>
      </c>
      <c r="BY323" s="301">
        <v>0</v>
      </c>
      <c r="BZ323" s="322">
        <v>0</v>
      </c>
      <c r="CA323" s="322">
        <v>0</v>
      </c>
      <c r="CB323" s="322">
        <v>0</v>
      </c>
      <c r="CC323" s="322">
        <v>0</v>
      </c>
      <c r="CD323" s="322">
        <v>1</v>
      </c>
      <c r="CE323" s="322">
        <v>0</v>
      </c>
      <c r="CF323" s="301">
        <v>0</v>
      </c>
      <c r="CG323" s="322">
        <v>1</v>
      </c>
      <c r="CH323" s="299"/>
      <c r="CI323" s="299"/>
      <c r="CJ323" s="299"/>
      <c r="CK323" s="299"/>
      <c r="CL323" s="299"/>
      <c r="CM323" s="299"/>
      <c r="CN323" s="299"/>
      <c r="CO323" s="299"/>
      <c r="CP323" s="299"/>
    </row>
    <row r="324" spans="2:94" x14ac:dyDescent="0.15">
      <c r="B324" s="338" t="s">
        <v>593</v>
      </c>
      <c r="C324" s="299"/>
      <c r="D324" s="371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299"/>
      <c r="T324" s="299"/>
      <c r="U324" s="299"/>
      <c r="V324" s="299"/>
      <c r="W324" s="299"/>
      <c r="X324" s="299"/>
      <c r="Y324" s="299"/>
      <c r="Z324" s="299"/>
      <c r="AA324" s="299">
        <v>4.7547781155015203</v>
      </c>
      <c r="AB324" s="299">
        <v>-12.187161016949153</v>
      </c>
      <c r="AC324" s="299"/>
      <c r="AD324" s="299"/>
      <c r="AE324" s="299"/>
      <c r="AF324" s="299"/>
      <c r="AG324" s="299"/>
      <c r="AH324" s="299"/>
      <c r="AI324" s="299"/>
      <c r="AJ324" s="299"/>
      <c r="AK324" s="29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29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299"/>
      <c r="BV324" s="299"/>
      <c r="BW324" s="299"/>
      <c r="BX324" s="299"/>
      <c r="BY324" s="299"/>
      <c r="BZ324" s="299"/>
      <c r="CA324" s="299"/>
      <c r="CB324" s="299"/>
      <c r="CC324" s="299"/>
      <c r="CD324" s="299"/>
      <c r="CE324" s="299"/>
      <c r="CF324" s="299"/>
      <c r="CG324" s="299"/>
      <c r="CH324" s="299"/>
      <c r="CI324" s="299"/>
      <c r="CJ324" s="299"/>
      <c r="CK324" s="299"/>
      <c r="CL324" s="299"/>
      <c r="CM324" s="299"/>
      <c r="CN324" s="299"/>
      <c r="CO324" s="299"/>
      <c r="CP324" s="299"/>
    </row>
    <row r="325" spans="2:94" x14ac:dyDescent="0.15">
      <c r="B325" s="339">
        <v>1.5840624999999999</v>
      </c>
      <c r="C325" s="299"/>
      <c r="D325" s="371"/>
      <c r="E325" s="299"/>
      <c r="F325" s="299"/>
      <c r="G325" s="299" t="s">
        <v>353</v>
      </c>
      <c r="H325" s="299">
        <v>63</v>
      </c>
      <c r="I325" s="301">
        <v>1</v>
      </c>
      <c r="J325" s="299">
        <v>1</v>
      </c>
      <c r="K325" s="301">
        <v>0</v>
      </c>
      <c r="L325" s="322">
        <v>1</v>
      </c>
      <c r="M325" s="322">
        <v>1</v>
      </c>
      <c r="N325" s="322">
        <v>0</v>
      </c>
      <c r="O325" s="299"/>
      <c r="P325" s="299">
        <v>1</v>
      </c>
      <c r="Q325" s="299">
        <v>0</v>
      </c>
      <c r="R325" s="299">
        <v>0</v>
      </c>
      <c r="S325" s="299">
        <v>1</v>
      </c>
      <c r="T325" s="299">
        <v>0</v>
      </c>
      <c r="U325" s="299">
        <v>0</v>
      </c>
      <c r="V325" s="299">
        <v>0</v>
      </c>
      <c r="W325" s="299">
        <v>0</v>
      </c>
      <c r="X325" s="299">
        <v>0</v>
      </c>
      <c r="Y325" s="299">
        <v>0</v>
      </c>
      <c r="Z325" s="301">
        <v>1</v>
      </c>
      <c r="AA325" s="299"/>
      <c r="AB325" s="299"/>
      <c r="AC325" s="299">
        <v>-0.6447156766781722</v>
      </c>
      <c r="AD325" s="299">
        <v>-11.98572033898305</v>
      </c>
      <c r="AE325" s="299" t="s">
        <v>442</v>
      </c>
      <c r="AF325" s="299">
        <v>-0.6447156766781722</v>
      </c>
      <c r="AG325" s="299">
        <v>-11.98572033898305</v>
      </c>
      <c r="AH325" s="299">
        <v>3.5459362217299475</v>
      </c>
      <c r="AI325" s="299">
        <v>13.15407627118644</v>
      </c>
      <c r="AJ325" s="299"/>
      <c r="AK325" s="299"/>
      <c r="AL325" s="299">
        <v>0</v>
      </c>
      <c r="AM325" s="299">
        <v>0</v>
      </c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29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299"/>
      <c r="BV325" s="299"/>
      <c r="BW325" s="299"/>
      <c r="BX325" s="299"/>
      <c r="BY325" s="299"/>
      <c r="BZ325" s="299"/>
      <c r="CA325" s="299"/>
      <c r="CB325" s="299"/>
      <c r="CC325" s="299"/>
      <c r="CD325" s="299"/>
      <c r="CE325" s="299"/>
      <c r="CF325" s="299"/>
      <c r="CG325" s="299"/>
      <c r="CH325" s="299"/>
      <c r="CI325" s="299"/>
      <c r="CJ325" s="299"/>
      <c r="CK325" s="299"/>
      <c r="CL325" s="299"/>
      <c r="CM325" s="299"/>
      <c r="CN325" s="299"/>
      <c r="CO325" s="299"/>
      <c r="CP325" s="299"/>
    </row>
    <row r="326" spans="2:94" x14ac:dyDescent="0.15">
      <c r="B326" s="339">
        <v>1.5842824074074073</v>
      </c>
      <c r="C326" s="355">
        <v>0.19</v>
      </c>
      <c r="D326" s="371">
        <v>0.63332699999999997</v>
      </c>
      <c r="E326" s="299"/>
      <c r="F326" s="299"/>
      <c r="G326" s="299"/>
      <c r="H326" s="299"/>
      <c r="I326" s="301">
        <v>2</v>
      </c>
      <c r="J326" s="299"/>
      <c r="K326" s="299"/>
      <c r="L326" s="322">
        <v>0</v>
      </c>
      <c r="M326" s="299"/>
      <c r="N326" s="299"/>
      <c r="O326" s="299"/>
      <c r="P326" s="299"/>
      <c r="Q326" s="299"/>
      <c r="R326" s="299"/>
      <c r="S326" s="299"/>
      <c r="T326" s="299"/>
      <c r="U326" s="299"/>
      <c r="V326" s="299"/>
      <c r="W326" s="299"/>
      <c r="X326" s="299"/>
      <c r="Y326" s="299"/>
      <c r="Z326" s="299"/>
      <c r="AA326" s="299">
        <v>1.531199732110659</v>
      </c>
      <c r="AB326" s="299">
        <v>6.3453813559322034</v>
      </c>
      <c r="AC326" s="299">
        <v>2.5385679769203033</v>
      </c>
      <c r="AD326" s="299">
        <v>12.066296610169491</v>
      </c>
      <c r="AE326" s="299" t="s">
        <v>445</v>
      </c>
      <c r="AF326" s="299">
        <v>3.6265256813147189</v>
      </c>
      <c r="AG326" s="299">
        <v>12.267737288135592</v>
      </c>
      <c r="AH326" s="299">
        <v>-0.6447156766781722</v>
      </c>
      <c r="AI326" s="299">
        <v>-11.623127118644067</v>
      </c>
      <c r="AJ326" s="299"/>
      <c r="AK326" s="299"/>
      <c r="AL326" s="299">
        <v>1</v>
      </c>
      <c r="AM326" s="299">
        <v>0</v>
      </c>
      <c r="AN326" s="299">
        <v>1</v>
      </c>
      <c r="AO326" s="299">
        <v>0</v>
      </c>
      <c r="AP326" s="299">
        <v>0</v>
      </c>
      <c r="AQ326" s="299">
        <v>0</v>
      </c>
      <c r="AR326" s="299">
        <v>1</v>
      </c>
      <c r="AS326" s="299">
        <v>0</v>
      </c>
      <c r="AT326" s="299">
        <v>1</v>
      </c>
      <c r="AU326" s="299">
        <v>0</v>
      </c>
      <c r="AV326" s="325">
        <v>0</v>
      </c>
      <c r="AW326" s="325">
        <v>0</v>
      </c>
      <c r="AX326" s="325">
        <v>0</v>
      </c>
      <c r="AY326" s="325">
        <v>0</v>
      </c>
      <c r="AZ326" s="325">
        <v>1</v>
      </c>
      <c r="BA326" s="325">
        <v>0</v>
      </c>
      <c r="BB326" s="325">
        <v>0</v>
      </c>
      <c r="BC326" s="325">
        <v>0</v>
      </c>
      <c r="BD326" s="325">
        <v>1</v>
      </c>
      <c r="BE326" s="325">
        <v>0</v>
      </c>
      <c r="BF326" s="325">
        <v>0</v>
      </c>
      <c r="BG326" s="325">
        <v>1</v>
      </c>
      <c r="BH326" s="325">
        <v>0</v>
      </c>
      <c r="BI326" s="325">
        <v>0</v>
      </c>
      <c r="BJ326" s="325">
        <v>0</v>
      </c>
      <c r="BK326" s="325">
        <v>0</v>
      </c>
      <c r="BL326" s="325">
        <v>0</v>
      </c>
      <c r="BM326" s="325">
        <v>0</v>
      </c>
      <c r="BN326" s="325">
        <v>0</v>
      </c>
      <c r="BO326" s="325">
        <v>0</v>
      </c>
      <c r="BP326" s="325">
        <v>1</v>
      </c>
      <c r="BQ326" s="325">
        <v>0</v>
      </c>
      <c r="BR326" s="325">
        <v>0</v>
      </c>
      <c r="BS326" s="303">
        <v>1</v>
      </c>
      <c r="BT326" s="322">
        <v>0</v>
      </c>
      <c r="BU326" s="322">
        <v>0</v>
      </c>
      <c r="BV326" s="322">
        <v>0</v>
      </c>
      <c r="BW326" s="322">
        <v>0</v>
      </c>
      <c r="BX326" s="322">
        <v>1</v>
      </c>
      <c r="BY326" s="301">
        <v>0</v>
      </c>
      <c r="BZ326" s="322">
        <v>0</v>
      </c>
      <c r="CA326" s="322">
        <v>1</v>
      </c>
      <c r="CB326" s="322">
        <v>0</v>
      </c>
      <c r="CC326" s="322">
        <v>0</v>
      </c>
      <c r="CD326" s="322">
        <v>0</v>
      </c>
      <c r="CE326" s="322">
        <v>0</v>
      </c>
      <c r="CF326" s="301">
        <v>0</v>
      </c>
      <c r="CG326" s="322">
        <v>1</v>
      </c>
      <c r="CH326" s="299"/>
      <c r="CI326" s="299"/>
      <c r="CJ326" s="299"/>
      <c r="CK326" s="299"/>
      <c r="CL326" s="299"/>
      <c r="CM326" s="299"/>
      <c r="CN326" s="299"/>
      <c r="CO326" s="299"/>
      <c r="CP326" s="299"/>
    </row>
    <row r="327" spans="2:94" x14ac:dyDescent="0.15">
      <c r="B327" s="299"/>
      <c r="C327" s="299"/>
      <c r="D327" s="371"/>
      <c r="E327" s="299"/>
      <c r="F327" s="299"/>
      <c r="G327" s="299"/>
      <c r="H327" s="299"/>
      <c r="I327" s="299"/>
      <c r="J327" s="299"/>
      <c r="K327" s="299"/>
      <c r="L327" s="299"/>
      <c r="M327" s="299"/>
      <c r="N327" s="299"/>
      <c r="O327" s="299"/>
      <c r="P327" s="299"/>
      <c r="Q327" s="299"/>
      <c r="R327" s="299"/>
      <c r="S327" s="299"/>
      <c r="T327" s="299"/>
      <c r="U327" s="299"/>
      <c r="V327" s="299"/>
      <c r="W327" s="299"/>
      <c r="X327" s="299"/>
      <c r="Y327" s="299"/>
      <c r="Z327" s="299"/>
      <c r="AA327" s="331">
        <v>3.0221047344289325</v>
      </c>
      <c r="AB327" s="331">
        <v>2.0144067796610168E-2</v>
      </c>
      <c r="AC327" s="331">
        <v>3.2235783833908611</v>
      </c>
      <c r="AD327" s="331">
        <v>-0.22158474576271187</v>
      </c>
      <c r="AE327" s="299"/>
      <c r="AF327" s="299"/>
      <c r="AG327" s="299"/>
      <c r="AH327" s="299"/>
      <c r="AI327" s="299"/>
      <c r="AJ327" s="299"/>
      <c r="AK327" s="299"/>
      <c r="AL327" s="299"/>
      <c r="AM327" s="299"/>
      <c r="AN327" s="299"/>
      <c r="AO327" s="299"/>
      <c r="AP327" s="299"/>
      <c r="AQ327" s="299"/>
      <c r="AR327" s="299"/>
      <c r="AS327" s="299"/>
      <c r="AT327" s="299"/>
      <c r="AU327" s="299"/>
      <c r="AV327" s="299"/>
      <c r="AW327" s="299"/>
      <c r="AX327" s="299"/>
      <c r="AY327" s="299"/>
      <c r="AZ327" s="299"/>
      <c r="BA327" s="299"/>
      <c r="BB327" s="299"/>
      <c r="BC327" s="299"/>
      <c r="BD327" s="299"/>
      <c r="BE327" s="299"/>
      <c r="BF327" s="299"/>
      <c r="BG327" s="299"/>
      <c r="BH327" s="299"/>
      <c r="BI327" s="299"/>
      <c r="BJ327" s="299"/>
      <c r="BK327" s="299"/>
      <c r="BL327" s="299"/>
      <c r="BM327" s="299"/>
      <c r="BN327" s="299"/>
      <c r="BO327" s="299"/>
      <c r="BP327" s="299"/>
      <c r="BQ327" s="299"/>
      <c r="BR327" s="299"/>
      <c r="BS327" s="299"/>
      <c r="BT327" s="299"/>
      <c r="BU327" s="299"/>
      <c r="BV327" s="299"/>
      <c r="BW327" s="299"/>
      <c r="BX327" s="299"/>
      <c r="BY327" s="301">
        <v>0</v>
      </c>
      <c r="BZ327" s="299"/>
      <c r="CA327" s="299"/>
      <c r="CB327" s="299"/>
      <c r="CC327" s="299"/>
      <c r="CD327" s="299"/>
      <c r="CE327" s="299"/>
      <c r="CF327" s="299"/>
      <c r="CG327" s="299"/>
      <c r="CH327" s="299"/>
      <c r="CI327" s="299"/>
      <c r="CJ327" s="299"/>
      <c r="CK327" s="299"/>
      <c r="CL327" s="299"/>
      <c r="CM327" s="299"/>
      <c r="CN327" s="299"/>
      <c r="CO327" s="299"/>
      <c r="CP327" s="299" t="s">
        <v>558</v>
      </c>
    </row>
    <row r="328" spans="2:94" x14ac:dyDescent="0.15">
      <c r="B328" s="339">
        <v>1.600300925925926</v>
      </c>
      <c r="C328" s="299"/>
      <c r="D328" s="371"/>
      <c r="E328" s="299"/>
      <c r="F328" s="299"/>
      <c r="G328" s="299" t="s">
        <v>354</v>
      </c>
      <c r="H328" s="299">
        <v>64</v>
      </c>
      <c r="I328" s="301">
        <v>1</v>
      </c>
      <c r="J328" s="299">
        <v>1</v>
      </c>
      <c r="K328" s="301">
        <v>0</v>
      </c>
      <c r="L328" s="322">
        <v>1</v>
      </c>
      <c r="M328" s="322">
        <v>1</v>
      </c>
      <c r="N328" s="322">
        <v>0</v>
      </c>
      <c r="O328" s="299"/>
      <c r="P328" s="299">
        <v>1</v>
      </c>
      <c r="Q328" s="299">
        <v>0</v>
      </c>
      <c r="R328" s="299">
        <v>0</v>
      </c>
      <c r="S328" s="299">
        <v>0</v>
      </c>
      <c r="T328" s="299">
        <v>0</v>
      </c>
      <c r="U328" s="299">
        <v>0</v>
      </c>
      <c r="V328" s="299">
        <v>0</v>
      </c>
      <c r="W328" s="299">
        <v>1</v>
      </c>
      <c r="X328" s="299">
        <v>1</v>
      </c>
      <c r="Y328" s="299">
        <v>0</v>
      </c>
      <c r="Z328" s="301">
        <v>0</v>
      </c>
      <c r="AA328" s="331">
        <v>-0.6447156766781722</v>
      </c>
      <c r="AB328" s="331">
        <v>6.7885508474576266</v>
      </c>
      <c r="AC328" s="299">
        <v>1.0476629746020298</v>
      </c>
      <c r="AD328" s="299">
        <v>-11.98572033898305</v>
      </c>
      <c r="AE328" s="299" t="s">
        <v>442</v>
      </c>
      <c r="AF328" s="299">
        <v>1.0476629746020298</v>
      </c>
      <c r="AG328" s="299">
        <v>-11.98572033898305</v>
      </c>
      <c r="AH328" s="299">
        <v>-3.8682940600690334</v>
      </c>
      <c r="AI328" s="299">
        <v>12.872059322033898</v>
      </c>
      <c r="AJ328" s="299"/>
      <c r="AK328" s="299"/>
      <c r="AL328" s="299">
        <v>0</v>
      </c>
      <c r="AM328" s="299">
        <v>0</v>
      </c>
      <c r="AN328" s="299"/>
      <c r="AO328" s="299"/>
      <c r="AP328" s="299"/>
      <c r="AQ328" s="299"/>
      <c r="AR328" s="299"/>
      <c r="AS328" s="299"/>
      <c r="AT328" s="299"/>
      <c r="AU328" s="299"/>
      <c r="AV328" s="299"/>
      <c r="AW328" s="299"/>
      <c r="AX328" s="299"/>
      <c r="AY328" s="299"/>
      <c r="AZ328" s="299"/>
      <c r="BA328" s="299"/>
      <c r="BB328" s="299"/>
      <c r="BC328" s="299"/>
      <c r="BD328" s="299"/>
      <c r="BE328" s="299"/>
      <c r="BF328" s="299"/>
      <c r="BG328" s="299"/>
      <c r="BH328" s="299"/>
      <c r="BI328" s="299"/>
      <c r="BJ328" s="299"/>
      <c r="BK328" s="299"/>
      <c r="BL328" s="299"/>
      <c r="BM328" s="299"/>
      <c r="BN328" s="299"/>
      <c r="BO328" s="299"/>
      <c r="BP328" s="299"/>
      <c r="BQ328" s="299"/>
      <c r="BR328" s="299"/>
      <c r="BS328" s="299"/>
      <c r="BT328" s="299"/>
      <c r="BU328" s="299"/>
      <c r="BV328" s="299"/>
      <c r="BW328" s="299"/>
      <c r="BX328" s="299"/>
      <c r="BY328" s="299"/>
      <c r="BZ328" s="299"/>
      <c r="CA328" s="299"/>
      <c r="CB328" s="299"/>
      <c r="CC328" s="299"/>
      <c r="CD328" s="299"/>
      <c r="CE328" s="299"/>
      <c r="CF328" s="299"/>
      <c r="CG328" s="299"/>
      <c r="CH328" s="299"/>
      <c r="CI328" s="299"/>
      <c r="CJ328" s="299"/>
      <c r="CK328" s="299"/>
      <c r="CL328" s="299"/>
      <c r="CM328" s="299"/>
      <c r="CN328" s="299"/>
      <c r="CO328" s="299"/>
      <c r="CP328" s="299"/>
    </row>
    <row r="329" spans="2:94" x14ac:dyDescent="0.15">
      <c r="B329" s="339">
        <v>1.6091203703703705</v>
      </c>
      <c r="C329" s="299"/>
      <c r="D329" s="371"/>
      <c r="E329" s="299"/>
      <c r="F329" s="299"/>
      <c r="G329" s="299"/>
      <c r="H329" s="299"/>
      <c r="I329" s="301">
        <v>1</v>
      </c>
      <c r="J329" s="299">
        <v>1</v>
      </c>
      <c r="K329" s="301">
        <v>0</v>
      </c>
      <c r="L329" s="322">
        <v>1</v>
      </c>
      <c r="M329" s="322">
        <v>0</v>
      </c>
      <c r="N329" s="322">
        <v>1</v>
      </c>
      <c r="O329" s="299"/>
      <c r="P329" s="299">
        <v>0</v>
      </c>
      <c r="Q329" s="299">
        <v>0</v>
      </c>
      <c r="R329" s="299">
        <v>1</v>
      </c>
      <c r="S329" s="299">
        <v>1</v>
      </c>
      <c r="T329" s="299">
        <v>0</v>
      </c>
      <c r="U329" s="299">
        <v>0</v>
      </c>
      <c r="V329" s="299">
        <v>0</v>
      </c>
      <c r="W329" s="299">
        <v>0</v>
      </c>
      <c r="X329" s="299">
        <v>0</v>
      </c>
      <c r="Y329" s="299">
        <v>0</v>
      </c>
      <c r="Z329" s="301">
        <v>1</v>
      </c>
      <c r="AA329" s="299"/>
      <c r="AB329" s="299"/>
      <c r="AC329" s="299">
        <v>0.96707351501725836</v>
      </c>
      <c r="AD329" s="299">
        <v>-11.905144067796609</v>
      </c>
      <c r="AE329" s="299" t="s">
        <v>442</v>
      </c>
      <c r="AF329" s="299">
        <v>0.96707351501725836</v>
      </c>
      <c r="AG329" s="299">
        <v>-11.905144067796609</v>
      </c>
      <c r="AH329" s="299">
        <v>-3.8279993302766475</v>
      </c>
      <c r="AI329" s="299">
        <v>12.106584745762712</v>
      </c>
      <c r="AJ329" s="299"/>
      <c r="AK329" s="299"/>
      <c r="AL329" s="299">
        <v>0</v>
      </c>
      <c r="AM329" s="299">
        <v>0</v>
      </c>
      <c r="AN329" s="299"/>
      <c r="AO329" s="299"/>
      <c r="AP329" s="299"/>
      <c r="AQ329" s="299"/>
      <c r="AR329" s="299"/>
      <c r="AS329" s="299"/>
      <c r="AT329" s="299"/>
      <c r="AU329" s="299"/>
      <c r="AV329" s="299"/>
      <c r="AW329" s="299"/>
      <c r="AX329" s="299"/>
      <c r="AY329" s="299"/>
      <c r="AZ329" s="299"/>
      <c r="BA329" s="299"/>
      <c r="BB329" s="299"/>
      <c r="BC329" s="299"/>
      <c r="BD329" s="299"/>
      <c r="BE329" s="299"/>
      <c r="BF329" s="299"/>
      <c r="BG329" s="299"/>
      <c r="BH329" s="299"/>
      <c r="BI329" s="299"/>
      <c r="BJ329" s="299"/>
      <c r="BK329" s="299"/>
      <c r="BL329" s="299"/>
      <c r="BM329" s="299"/>
      <c r="BN329" s="299"/>
      <c r="BO329" s="299"/>
      <c r="BP329" s="299"/>
      <c r="BQ329" s="299"/>
      <c r="BR329" s="299"/>
      <c r="BS329" s="299"/>
      <c r="BT329" s="299"/>
      <c r="BU329" s="299"/>
      <c r="BV329" s="299"/>
      <c r="BW329" s="299"/>
      <c r="BX329" s="299"/>
      <c r="BY329" s="299"/>
      <c r="BZ329" s="299"/>
      <c r="CA329" s="299"/>
      <c r="CB329" s="299"/>
      <c r="CC329" s="299"/>
      <c r="CD329" s="299"/>
      <c r="CE329" s="299"/>
      <c r="CF329" s="299"/>
      <c r="CG329" s="299"/>
      <c r="CH329" s="299"/>
      <c r="CI329" s="299"/>
      <c r="CJ329" s="299"/>
      <c r="CK329" s="299"/>
      <c r="CL329" s="299"/>
      <c r="CM329" s="299"/>
      <c r="CN329" s="299"/>
      <c r="CO329" s="299"/>
      <c r="CP329" s="299"/>
    </row>
    <row r="330" spans="2:94" x14ac:dyDescent="0.15">
      <c r="B330" s="339">
        <v>1.6097685185185187</v>
      </c>
      <c r="C330" s="355">
        <v>0.26</v>
      </c>
      <c r="D330" s="371">
        <v>0.86658000000000013</v>
      </c>
      <c r="E330" s="299"/>
      <c r="F330" s="299"/>
      <c r="G330" s="299"/>
      <c r="H330" s="299"/>
      <c r="I330" s="301">
        <v>2</v>
      </c>
      <c r="J330" s="299"/>
      <c r="K330" s="299"/>
      <c r="L330" s="322">
        <v>0</v>
      </c>
      <c r="M330" s="299"/>
      <c r="N330" s="299"/>
      <c r="O330" s="299"/>
      <c r="P330" s="299"/>
      <c r="Q330" s="299"/>
      <c r="R330" s="299"/>
      <c r="S330" s="299"/>
      <c r="T330" s="299"/>
      <c r="U330" s="299"/>
      <c r="V330" s="299"/>
      <c r="W330" s="299"/>
      <c r="X330" s="299"/>
      <c r="Y330" s="299"/>
      <c r="Z330" s="299"/>
      <c r="AA330" s="299">
        <v>-3.0623994642213179</v>
      </c>
      <c r="AB330" s="299">
        <v>6.2245169491525418</v>
      </c>
      <c r="AC330" s="299">
        <v>-4.1503571686157334</v>
      </c>
      <c r="AD330" s="299">
        <v>11.220245762711864</v>
      </c>
      <c r="AE330" s="299" t="s">
        <v>446</v>
      </c>
      <c r="AF330" s="299">
        <v>-3.3444625727680184</v>
      </c>
      <c r="AG330" s="299">
        <v>11.582838983050847</v>
      </c>
      <c r="AH330" s="299">
        <v>1.2894313533563444</v>
      </c>
      <c r="AI330" s="299">
        <v>-11.82456779661017</v>
      </c>
      <c r="AJ330" s="299"/>
      <c r="AK330" s="299"/>
      <c r="AL330" s="299">
        <v>1</v>
      </c>
      <c r="AM330" s="299">
        <v>1</v>
      </c>
      <c r="AN330" s="299">
        <v>1</v>
      </c>
      <c r="AO330" s="299">
        <v>0</v>
      </c>
      <c r="AP330" s="299">
        <v>0</v>
      </c>
      <c r="AQ330" s="299">
        <v>0</v>
      </c>
      <c r="AR330" s="299">
        <v>1</v>
      </c>
      <c r="AS330" s="299">
        <v>0</v>
      </c>
      <c r="AT330" s="299">
        <v>1</v>
      </c>
      <c r="AU330" s="299">
        <v>0</v>
      </c>
      <c r="AV330" s="325">
        <v>0</v>
      </c>
      <c r="AW330" s="325">
        <v>0</v>
      </c>
      <c r="AX330" s="325">
        <v>0</v>
      </c>
      <c r="AY330" s="325">
        <v>0</v>
      </c>
      <c r="AZ330" s="325">
        <v>0</v>
      </c>
      <c r="BA330" s="325">
        <v>1</v>
      </c>
      <c r="BB330" s="325">
        <v>0</v>
      </c>
      <c r="BC330" s="325">
        <v>0</v>
      </c>
      <c r="BD330" s="325">
        <v>1</v>
      </c>
      <c r="BE330" s="325">
        <v>0</v>
      </c>
      <c r="BF330" s="325">
        <v>0</v>
      </c>
      <c r="BG330" s="325">
        <v>1</v>
      </c>
      <c r="BH330" s="325">
        <v>0</v>
      </c>
      <c r="BI330" s="325">
        <v>0</v>
      </c>
      <c r="BJ330" s="325">
        <v>0</v>
      </c>
      <c r="BK330" s="325">
        <v>0</v>
      </c>
      <c r="BL330" s="325">
        <v>0</v>
      </c>
      <c r="BM330" s="325">
        <v>0</v>
      </c>
      <c r="BN330" s="325">
        <v>0</v>
      </c>
      <c r="BO330" s="325">
        <v>0</v>
      </c>
      <c r="BP330" s="325">
        <v>1</v>
      </c>
      <c r="BQ330" s="325">
        <v>0</v>
      </c>
      <c r="BR330" s="325">
        <v>0</v>
      </c>
      <c r="BS330" s="303">
        <v>1</v>
      </c>
      <c r="BT330" s="322">
        <v>0</v>
      </c>
      <c r="BU330" s="322">
        <v>0</v>
      </c>
      <c r="BV330" s="322">
        <v>0</v>
      </c>
      <c r="BW330" s="322">
        <v>0</v>
      </c>
      <c r="BX330" s="322">
        <v>1</v>
      </c>
      <c r="BY330" s="301">
        <v>0</v>
      </c>
      <c r="BZ330" s="322">
        <v>1</v>
      </c>
      <c r="CA330" s="322">
        <v>0</v>
      </c>
      <c r="CB330" s="322">
        <v>0</v>
      </c>
      <c r="CC330" s="322">
        <v>0</v>
      </c>
      <c r="CD330" s="322">
        <v>0</v>
      </c>
      <c r="CE330" s="322">
        <v>0</v>
      </c>
      <c r="CF330" s="301">
        <v>0</v>
      </c>
      <c r="CG330" s="322">
        <v>0</v>
      </c>
      <c r="CH330" s="299"/>
      <c r="CI330" s="299"/>
      <c r="CJ330" s="299"/>
      <c r="CK330" s="299"/>
      <c r="CL330" s="299"/>
      <c r="CM330" s="299"/>
      <c r="CN330" s="299"/>
      <c r="CO330" s="299"/>
      <c r="CP330" s="299"/>
    </row>
    <row r="331" spans="2:94" x14ac:dyDescent="0.15">
      <c r="B331" s="339">
        <v>1.6106712962962961</v>
      </c>
      <c r="C331" s="360">
        <v>1.18</v>
      </c>
      <c r="D331" s="371">
        <v>1.5999400000000001</v>
      </c>
      <c r="E331" s="299"/>
      <c r="F331" s="299"/>
      <c r="G331" s="299"/>
      <c r="H331" s="299"/>
      <c r="I331" s="301">
        <v>3</v>
      </c>
      <c r="J331" s="299"/>
      <c r="K331" s="299"/>
      <c r="L331" s="322">
        <v>0</v>
      </c>
      <c r="M331" s="299"/>
      <c r="N331" s="299"/>
      <c r="O331" s="299"/>
      <c r="P331" s="299"/>
      <c r="Q331" s="299"/>
      <c r="R331" s="299"/>
      <c r="S331" s="299"/>
      <c r="T331" s="299"/>
      <c r="U331" s="299"/>
      <c r="V331" s="299"/>
      <c r="W331" s="299"/>
      <c r="X331" s="299"/>
      <c r="Y331" s="299"/>
      <c r="Z331" s="299"/>
      <c r="AA331" s="299">
        <v>2.216210138581217</v>
      </c>
      <c r="AB331" s="299">
        <v>-9.9310254237288138</v>
      </c>
      <c r="AC331" s="299">
        <v>3.1429889238060897</v>
      </c>
      <c r="AD331" s="299">
        <v>-11.864855932203389</v>
      </c>
      <c r="AE331" s="299" t="s">
        <v>445</v>
      </c>
      <c r="AF331" s="299">
        <v>2.5788627067126888</v>
      </c>
      <c r="AG331" s="299">
        <v>-12.066296610169491</v>
      </c>
      <c r="AH331" s="299">
        <v>-1.0476629746020298</v>
      </c>
      <c r="AI331" s="299">
        <v>12.670618644067796</v>
      </c>
      <c r="AJ331" s="299"/>
      <c r="AK331" s="299"/>
      <c r="AL331" s="299">
        <v>0</v>
      </c>
      <c r="AM331" s="299">
        <v>1</v>
      </c>
      <c r="AN331" s="299">
        <v>1</v>
      </c>
      <c r="AO331" s="299">
        <v>0</v>
      </c>
      <c r="AP331" s="299">
        <v>0</v>
      </c>
      <c r="AQ331" s="299">
        <v>0</v>
      </c>
      <c r="AR331" s="299">
        <v>1</v>
      </c>
      <c r="AS331" s="299">
        <v>0</v>
      </c>
      <c r="AT331" s="299">
        <v>0</v>
      </c>
      <c r="AU331" s="299">
        <v>0</v>
      </c>
      <c r="AV331" s="325">
        <v>1</v>
      </c>
      <c r="AW331" s="325">
        <v>0</v>
      </c>
      <c r="AX331" s="325">
        <v>0</v>
      </c>
      <c r="AY331" s="325">
        <v>0</v>
      </c>
      <c r="AZ331" s="325">
        <v>1</v>
      </c>
      <c r="BA331" s="325">
        <v>0</v>
      </c>
      <c r="BB331" s="325">
        <v>0</v>
      </c>
      <c r="BC331" s="325">
        <v>0</v>
      </c>
      <c r="BD331" s="325">
        <v>0</v>
      </c>
      <c r="BE331" s="325">
        <v>1</v>
      </c>
      <c r="BF331" s="325">
        <v>0</v>
      </c>
      <c r="BG331" s="325">
        <v>1</v>
      </c>
      <c r="BH331" s="325">
        <v>0</v>
      </c>
      <c r="BI331" s="325">
        <v>0</v>
      </c>
      <c r="BJ331" s="325">
        <v>0</v>
      </c>
      <c r="BK331" s="325">
        <v>0</v>
      </c>
      <c r="BL331" s="325">
        <v>0</v>
      </c>
      <c r="BM331" s="325">
        <v>0</v>
      </c>
      <c r="BN331" s="325">
        <v>0</v>
      </c>
      <c r="BO331" s="325">
        <v>1</v>
      </c>
      <c r="BP331" s="325">
        <v>0</v>
      </c>
      <c r="BQ331" s="325">
        <v>0</v>
      </c>
      <c r="BR331" s="325">
        <v>0</v>
      </c>
      <c r="BS331" s="303">
        <v>0</v>
      </c>
      <c r="BT331" s="322">
        <v>1</v>
      </c>
      <c r="BU331" s="322">
        <v>0</v>
      </c>
      <c r="BV331" s="322">
        <v>0</v>
      </c>
      <c r="BW331" s="322">
        <v>0</v>
      </c>
      <c r="BX331" s="322">
        <v>1</v>
      </c>
      <c r="BY331" s="301">
        <v>0</v>
      </c>
      <c r="BZ331" s="322">
        <v>1</v>
      </c>
      <c r="CA331" s="322">
        <v>0</v>
      </c>
      <c r="CB331" s="322">
        <v>0</v>
      </c>
      <c r="CC331" s="322">
        <v>0</v>
      </c>
      <c r="CD331" s="322">
        <v>0</v>
      </c>
      <c r="CE331" s="322">
        <v>0</v>
      </c>
      <c r="CF331" s="301">
        <v>0</v>
      </c>
      <c r="CG331" s="322">
        <v>0</v>
      </c>
      <c r="CH331" s="299"/>
      <c r="CI331" s="299"/>
      <c r="CJ331" s="299"/>
      <c r="CK331" s="299"/>
      <c r="CL331" s="299"/>
      <c r="CM331" s="299"/>
      <c r="CN331" s="299"/>
      <c r="CO331" s="299"/>
      <c r="CP331" s="299"/>
    </row>
    <row r="332" spans="2:94" x14ac:dyDescent="0.15">
      <c r="B332" s="339">
        <v>1.6118055555555555</v>
      </c>
      <c r="C332" s="355">
        <v>1.0900000000000001</v>
      </c>
      <c r="D332" s="371">
        <v>1.2999999700000002</v>
      </c>
      <c r="E332" s="299"/>
      <c r="F332" s="299"/>
      <c r="G332" s="299"/>
      <c r="H332" s="299"/>
      <c r="I332" s="301">
        <v>4</v>
      </c>
      <c r="J332" s="299"/>
      <c r="K332" s="299"/>
      <c r="L332" s="322">
        <v>0</v>
      </c>
      <c r="M332" s="299"/>
      <c r="N332" s="299"/>
      <c r="O332" s="299"/>
      <c r="P332" s="299"/>
      <c r="Q332" s="299"/>
      <c r="R332" s="299"/>
      <c r="S332" s="299"/>
      <c r="T332" s="299"/>
      <c r="U332" s="299"/>
      <c r="V332" s="299"/>
      <c r="W332" s="299"/>
      <c r="X332" s="299"/>
      <c r="Y332" s="299"/>
      <c r="Z332" s="299"/>
      <c r="AA332" s="299">
        <v>-1.208841893771573</v>
      </c>
      <c r="AB332" s="299">
        <v>7.7554661016949149</v>
      </c>
      <c r="AC332" s="299">
        <v>-2.5788627067126888</v>
      </c>
      <c r="AD332" s="299">
        <v>12.549754237288136</v>
      </c>
      <c r="AE332" s="299" t="s">
        <v>445</v>
      </c>
      <c r="AF332" s="299">
        <v>-1.893852300242131</v>
      </c>
      <c r="AG332" s="299">
        <v>13.033211864406779</v>
      </c>
      <c r="AH332" s="299">
        <v>0.76559986605532948</v>
      </c>
      <c r="AI332" s="299">
        <v>-13.033211864406779</v>
      </c>
      <c r="AJ332" s="299"/>
      <c r="AK332" s="299"/>
      <c r="AL332" s="299">
        <v>0</v>
      </c>
      <c r="AM332" s="299">
        <v>1</v>
      </c>
      <c r="AN332" s="299">
        <v>0</v>
      </c>
      <c r="AO332" s="299">
        <v>1</v>
      </c>
      <c r="AP332" s="299">
        <v>0</v>
      </c>
      <c r="AQ332" s="299">
        <v>0</v>
      </c>
      <c r="AR332" s="299">
        <v>1</v>
      </c>
      <c r="AS332" s="299">
        <v>0</v>
      </c>
      <c r="AT332" s="299">
        <v>0</v>
      </c>
      <c r="AU332" s="299">
        <v>0</v>
      </c>
      <c r="AV332" s="325">
        <v>1</v>
      </c>
      <c r="AW332" s="325">
        <v>0</v>
      </c>
      <c r="AX332" s="325">
        <v>0</v>
      </c>
      <c r="AY332" s="325">
        <v>0</v>
      </c>
      <c r="AZ332" s="325">
        <v>0</v>
      </c>
      <c r="BA332" s="325">
        <v>1</v>
      </c>
      <c r="BB332" s="325">
        <v>0</v>
      </c>
      <c r="BC332" s="325">
        <v>0</v>
      </c>
      <c r="BD332" s="325">
        <v>0</v>
      </c>
      <c r="BE332" s="325">
        <v>1</v>
      </c>
      <c r="BF332" s="325">
        <v>0</v>
      </c>
      <c r="BG332" s="325">
        <v>1</v>
      </c>
      <c r="BH332" s="325">
        <v>0</v>
      </c>
      <c r="BI332" s="325">
        <v>0</v>
      </c>
      <c r="BJ332" s="325">
        <v>0</v>
      </c>
      <c r="BK332" s="325">
        <v>0</v>
      </c>
      <c r="BL332" s="325">
        <v>0</v>
      </c>
      <c r="BM332" s="325">
        <v>0</v>
      </c>
      <c r="BN332" s="325">
        <v>0</v>
      </c>
      <c r="BO332" s="325">
        <v>1</v>
      </c>
      <c r="BP332" s="325">
        <v>0</v>
      </c>
      <c r="BQ332" s="325">
        <v>0</v>
      </c>
      <c r="BR332" s="325">
        <v>0</v>
      </c>
      <c r="BS332" s="303">
        <v>0</v>
      </c>
      <c r="BT332" s="322">
        <v>1</v>
      </c>
      <c r="BU332" s="322">
        <v>0</v>
      </c>
      <c r="BV332" s="322">
        <v>0</v>
      </c>
      <c r="BW332" s="322">
        <v>0</v>
      </c>
      <c r="BX332" s="322">
        <v>1</v>
      </c>
      <c r="BY332" s="301">
        <v>0</v>
      </c>
      <c r="BZ332" s="322">
        <v>1</v>
      </c>
      <c r="CA332" s="322">
        <v>0</v>
      </c>
      <c r="CB332" s="322">
        <v>0</v>
      </c>
      <c r="CC332" s="322">
        <v>0</v>
      </c>
      <c r="CD332" s="322">
        <v>0</v>
      </c>
      <c r="CE332" s="322">
        <v>0</v>
      </c>
      <c r="CF332" s="301">
        <v>0</v>
      </c>
      <c r="CG332" s="322">
        <v>0</v>
      </c>
      <c r="CH332" s="299"/>
      <c r="CI332" s="299"/>
      <c r="CJ332" s="299"/>
      <c r="CK332" s="299"/>
      <c r="CL332" s="299"/>
      <c r="CM332" s="299"/>
      <c r="CN332" s="299"/>
      <c r="CO332" s="299"/>
      <c r="CP332" s="299"/>
    </row>
    <row r="333" spans="2:94" x14ac:dyDescent="0.15">
      <c r="B333" s="339">
        <v>1.6125694444444445</v>
      </c>
      <c r="C333" s="355">
        <v>1.06</v>
      </c>
      <c r="D333" s="371">
        <v>1.1999999800000003</v>
      </c>
      <c r="E333" s="299"/>
      <c r="F333" s="299"/>
      <c r="G333" s="299"/>
      <c r="H333" s="299"/>
      <c r="I333" s="301">
        <v>5</v>
      </c>
      <c r="J333" s="299"/>
      <c r="K333" s="299"/>
      <c r="L333" s="322">
        <v>0</v>
      </c>
      <c r="M333" s="299"/>
      <c r="N333" s="299"/>
      <c r="O333" s="299"/>
      <c r="P333" s="299"/>
      <c r="Q333" s="299"/>
      <c r="R333" s="299"/>
      <c r="S333" s="299"/>
      <c r="T333" s="299"/>
      <c r="U333" s="299"/>
      <c r="V333" s="299"/>
      <c r="W333" s="299"/>
      <c r="X333" s="299"/>
      <c r="Y333" s="299"/>
      <c r="Z333" s="299"/>
      <c r="AA333" s="299">
        <v>2.6594521662974606</v>
      </c>
      <c r="AB333" s="299">
        <v>-9.9310254237288138</v>
      </c>
      <c r="AC333" s="299">
        <v>3.1832836535984752</v>
      </c>
      <c r="AD333" s="299">
        <v>-13.15407627118644</v>
      </c>
      <c r="AE333" s="299" t="s">
        <v>443</v>
      </c>
      <c r="AF333" s="299">
        <v>2.7803363556746179</v>
      </c>
      <c r="AG333" s="299">
        <v>-13.315228813559322</v>
      </c>
      <c r="AH333" s="299">
        <v>-0.92677878522487256</v>
      </c>
      <c r="AI333" s="299">
        <v>12.992923728813558</v>
      </c>
      <c r="AJ333" s="299"/>
      <c r="AK333" s="299"/>
      <c r="AL333" s="299">
        <v>0</v>
      </c>
      <c r="AM333" s="299">
        <v>1</v>
      </c>
      <c r="AN333" s="299">
        <v>0</v>
      </c>
      <c r="AO333" s="299">
        <v>1</v>
      </c>
      <c r="AP333" s="299">
        <v>0</v>
      </c>
      <c r="AQ333" s="299">
        <v>0</v>
      </c>
      <c r="AR333" s="299">
        <v>1</v>
      </c>
      <c r="AS333" s="299">
        <v>0</v>
      </c>
      <c r="AT333" s="299">
        <v>0</v>
      </c>
      <c r="AU333" s="299">
        <v>0</v>
      </c>
      <c r="AV333" s="325">
        <v>1</v>
      </c>
      <c r="AW333" s="325">
        <v>0</v>
      </c>
      <c r="AX333" s="325">
        <v>0</v>
      </c>
      <c r="AY333" s="325">
        <v>0</v>
      </c>
      <c r="AZ333" s="325">
        <v>0</v>
      </c>
      <c r="BA333" s="325">
        <v>1</v>
      </c>
      <c r="BB333" s="325">
        <v>0</v>
      </c>
      <c r="BC333" s="325">
        <v>0</v>
      </c>
      <c r="BD333" s="325">
        <v>0</v>
      </c>
      <c r="BE333" s="325">
        <v>1</v>
      </c>
      <c r="BF333" s="325">
        <v>0</v>
      </c>
      <c r="BG333" s="325">
        <v>1</v>
      </c>
      <c r="BH333" s="325">
        <v>0</v>
      </c>
      <c r="BI333" s="325">
        <v>0</v>
      </c>
      <c r="BJ333" s="325">
        <v>0</v>
      </c>
      <c r="BK333" s="325">
        <v>0</v>
      </c>
      <c r="BL333" s="325">
        <v>0</v>
      </c>
      <c r="BM333" s="325">
        <v>0</v>
      </c>
      <c r="BN333" s="325">
        <v>0</v>
      </c>
      <c r="BO333" s="325">
        <v>1</v>
      </c>
      <c r="BP333" s="325">
        <v>0</v>
      </c>
      <c r="BQ333" s="325">
        <v>0</v>
      </c>
      <c r="BR333" s="325">
        <v>0</v>
      </c>
      <c r="BS333" s="303">
        <v>1</v>
      </c>
      <c r="BT333" s="322">
        <v>0</v>
      </c>
      <c r="BU333" s="322">
        <v>0</v>
      </c>
      <c r="BV333" s="322">
        <v>0</v>
      </c>
      <c r="BW333" s="322">
        <v>0</v>
      </c>
      <c r="BX333" s="322">
        <v>1</v>
      </c>
      <c r="BY333" s="301">
        <v>0</v>
      </c>
      <c r="BZ333" s="322">
        <v>1</v>
      </c>
      <c r="CA333" s="322">
        <v>0</v>
      </c>
      <c r="CB333" s="322">
        <v>0</v>
      </c>
      <c r="CC333" s="322">
        <v>0</v>
      </c>
      <c r="CD333" s="322">
        <v>0</v>
      </c>
      <c r="CE333" s="322">
        <v>0</v>
      </c>
      <c r="CF333" s="301">
        <v>0</v>
      </c>
      <c r="CG333" s="322">
        <v>0</v>
      </c>
      <c r="CH333" s="299"/>
      <c r="CI333" s="299"/>
      <c r="CJ333" s="299"/>
      <c r="CK333" s="299"/>
      <c r="CL333" s="299"/>
      <c r="CM333" s="299"/>
      <c r="CN333" s="299"/>
      <c r="CO333" s="299"/>
      <c r="CP333" s="299"/>
    </row>
    <row r="334" spans="2:94" x14ac:dyDescent="0.15">
      <c r="B334" s="339">
        <v>1.6133796296296297</v>
      </c>
      <c r="C334" s="355">
        <v>1.1000000000000001</v>
      </c>
      <c r="D334" s="371">
        <v>1.3333333000000003</v>
      </c>
      <c r="E334" s="299"/>
      <c r="F334" s="299"/>
      <c r="G334" s="299"/>
      <c r="H334" s="299"/>
      <c r="I334" s="301">
        <v>6</v>
      </c>
      <c r="J334" s="299"/>
      <c r="K334" s="299"/>
      <c r="L334" s="322">
        <v>0</v>
      </c>
      <c r="M334" s="299"/>
      <c r="N334" s="299"/>
      <c r="O334" s="299"/>
      <c r="P334" s="299"/>
      <c r="Q334" s="299"/>
      <c r="R334" s="299"/>
      <c r="S334" s="299"/>
      <c r="T334" s="299"/>
      <c r="U334" s="299"/>
      <c r="V334" s="299"/>
      <c r="W334" s="299"/>
      <c r="X334" s="299"/>
      <c r="Y334" s="299"/>
      <c r="Z334" s="299"/>
      <c r="AA334" s="299">
        <v>-2.4982732471279174</v>
      </c>
      <c r="AB334" s="299">
        <v>6.6273983050847454</v>
      </c>
      <c r="AC334" s="299">
        <v>-4.7144833857091344</v>
      </c>
      <c r="AD334" s="299">
        <v>12.469177966101695</v>
      </c>
      <c r="AE334" s="299" t="s">
        <v>445</v>
      </c>
      <c r="AF334" s="299">
        <v>-3.5459362217299475</v>
      </c>
      <c r="AG334" s="299">
        <v>12.751194915254237</v>
      </c>
      <c r="AH334" s="299">
        <v>1.6923786512802022</v>
      </c>
      <c r="AI334" s="299">
        <v>-12.952635593220338</v>
      </c>
      <c r="AJ334" s="299"/>
      <c r="AK334" s="299"/>
      <c r="AL334" s="299">
        <v>0</v>
      </c>
      <c r="AM334" s="299">
        <v>1</v>
      </c>
      <c r="AN334" s="299">
        <v>0</v>
      </c>
      <c r="AO334" s="299">
        <v>1</v>
      </c>
      <c r="AP334" s="299">
        <v>0</v>
      </c>
      <c r="AQ334" s="299">
        <v>0</v>
      </c>
      <c r="AR334" s="299">
        <v>1</v>
      </c>
      <c r="AS334" s="299">
        <v>0</v>
      </c>
      <c r="AT334" s="299">
        <v>0</v>
      </c>
      <c r="AU334" s="299">
        <v>0</v>
      </c>
      <c r="AV334" s="325">
        <v>0</v>
      </c>
      <c r="AW334" s="325">
        <v>1</v>
      </c>
      <c r="AX334" s="325">
        <v>0</v>
      </c>
      <c r="AY334" s="325">
        <v>0</v>
      </c>
      <c r="AZ334" s="325">
        <v>0</v>
      </c>
      <c r="BA334" s="325">
        <v>1</v>
      </c>
      <c r="BB334" s="325">
        <v>0</v>
      </c>
      <c r="BC334" s="325">
        <v>0</v>
      </c>
      <c r="BD334" s="325">
        <v>0</v>
      </c>
      <c r="BE334" s="325">
        <v>1</v>
      </c>
      <c r="BF334" s="325">
        <v>0</v>
      </c>
      <c r="BG334" s="325">
        <v>1</v>
      </c>
      <c r="BH334" s="325">
        <v>0</v>
      </c>
      <c r="BI334" s="325">
        <v>0</v>
      </c>
      <c r="BJ334" s="325">
        <v>0</v>
      </c>
      <c r="BK334" s="325">
        <v>0</v>
      </c>
      <c r="BL334" s="325">
        <v>0</v>
      </c>
      <c r="BM334" s="325">
        <v>0</v>
      </c>
      <c r="BN334" s="325">
        <v>0</v>
      </c>
      <c r="BO334" s="325">
        <v>1</v>
      </c>
      <c r="BP334" s="325">
        <v>0</v>
      </c>
      <c r="BQ334" s="325">
        <v>0</v>
      </c>
      <c r="BR334" s="325">
        <v>0</v>
      </c>
      <c r="BS334" s="303">
        <v>1</v>
      </c>
      <c r="BT334" s="322">
        <v>0</v>
      </c>
      <c r="BU334" s="322">
        <v>0</v>
      </c>
      <c r="BV334" s="322">
        <v>0</v>
      </c>
      <c r="BW334" s="322">
        <v>0</v>
      </c>
      <c r="BX334" s="322">
        <v>1</v>
      </c>
      <c r="BY334" s="301">
        <v>0</v>
      </c>
      <c r="BZ334" s="322">
        <v>1</v>
      </c>
      <c r="CA334" s="322">
        <v>0</v>
      </c>
      <c r="CB334" s="322">
        <v>0</v>
      </c>
      <c r="CC334" s="322">
        <v>0</v>
      </c>
      <c r="CD334" s="322">
        <v>0</v>
      </c>
      <c r="CE334" s="322">
        <v>0</v>
      </c>
      <c r="CF334" s="301">
        <v>0</v>
      </c>
      <c r="CG334" s="322">
        <v>0</v>
      </c>
      <c r="CH334" s="299"/>
      <c r="CI334" s="299"/>
      <c r="CJ334" s="299"/>
      <c r="CK334" s="299"/>
      <c r="CL334" s="299"/>
      <c r="CM334" s="299"/>
      <c r="CN334" s="299"/>
      <c r="CO334" s="299"/>
      <c r="CP334" s="299"/>
    </row>
    <row r="335" spans="2:94" x14ac:dyDescent="0.15">
      <c r="B335" s="339">
        <v>1.6141666666666667</v>
      </c>
      <c r="C335" s="355">
        <v>1.08</v>
      </c>
      <c r="D335" s="371">
        <v>1.2666666400000002</v>
      </c>
      <c r="E335" s="299"/>
      <c r="F335" s="299"/>
      <c r="G335" s="299"/>
      <c r="H335" s="299"/>
      <c r="I335" s="301">
        <v>7</v>
      </c>
      <c r="J335" s="299"/>
      <c r="K335" s="299"/>
      <c r="L335" s="322">
        <v>0</v>
      </c>
      <c r="M335" s="299"/>
      <c r="N335" s="299"/>
      <c r="O335" s="299"/>
      <c r="P335" s="299"/>
      <c r="Q335" s="299"/>
      <c r="R335" s="299"/>
      <c r="S335" s="299"/>
      <c r="T335" s="299"/>
      <c r="U335" s="299"/>
      <c r="V335" s="299"/>
      <c r="W335" s="299"/>
      <c r="X335" s="299"/>
      <c r="Y335" s="299"/>
      <c r="Z335" s="299"/>
      <c r="AA335" s="299">
        <v>1.5714944619030449</v>
      </c>
      <c r="AB335" s="299">
        <v>-5.1770254237288134</v>
      </c>
      <c r="AC335" s="299">
        <v>4.0294729792385802</v>
      </c>
      <c r="AD335" s="299">
        <v>-12.026008474576271</v>
      </c>
      <c r="AE335" s="299" t="s">
        <v>445</v>
      </c>
      <c r="AF335" s="299">
        <v>3.263873113183247</v>
      </c>
      <c r="AG335" s="299">
        <v>-12.146872881355932</v>
      </c>
      <c r="AH335" s="299">
        <v>-3.3041678429756329</v>
      </c>
      <c r="AI335" s="299">
        <v>13.15407627118644</v>
      </c>
      <c r="AJ335" s="299"/>
      <c r="AK335" s="299"/>
      <c r="AL335" s="299">
        <v>0</v>
      </c>
      <c r="AM335" s="299">
        <v>1</v>
      </c>
      <c r="AN335" s="299">
        <v>0</v>
      </c>
      <c r="AO335" s="299">
        <v>1</v>
      </c>
      <c r="AP335" s="299">
        <v>0</v>
      </c>
      <c r="AQ335" s="299">
        <v>0</v>
      </c>
      <c r="AR335" s="299">
        <v>1</v>
      </c>
      <c r="AS335" s="299">
        <v>0</v>
      </c>
      <c r="AT335" s="299">
        <v>0</v>
      </c>
      <c r="AU335" s="299">
        <v>0</v>
      </c>
      <c r="AV335" s="325">
        <v>0</v>
      </c>
      <c r="AW335" s="325">
        <v>1</v>
      </c>
      <c r="AX335" s="325">
        <v>0</v>
      </c>
      <c r="AY335" s="325">
        <v>0</v>
      </c>
      <c r="AZ335" s="325">
        <v>0</v>
      </c>
      <c r="BA335" s="325">
        <v>1</v>
      </c>
      <c r="BB335" s="325">
        <v>0</v>
      </c>
      <c r="BC335" s="325">
        <v>0</v>
      </c>
      <c r="BD335" s="325">
        <v>0</v>
      </c>
      <c r="BE335" s="325">
        <v>1</v>
      </c>
      <c r="BF335" s="325">
        <v>0</v>
      </c>
      <c r="BG335" s="325">
        <v>1</v>
      </c>
      <c r="BH335" s="325">
        <v>0</v>
      </c>
      <c r="BI335" s="325">
        <v>0</v>
      </c>
      <c r="BJ335" s="325">
        <v>0</v>
      </c>
      <c r="BK335" s="325">
        <v>0</v>
      </c>
      <c r="BL335" s="325">
        <v>0</v>
      </c>
      <c r="BM335" s="325">
        <v>0</v>
      </c>
      <c r="BN335" s="325">
        <v>0</v>
      </c>
      <c r="BO335" s="325">
        <v>1</v>
      </c>
      <c r="BP335" s="325">
        <v>0</v>
      </c>
      <c r="BQ335" s="325">
        <v>0</v>
      </c>
      <c r="BR335" s="325">
        <v>0</v>
      </c>
      <c r="BS335" s="303">
        <v>1</v>
      </c>
      <c r="BT335" s="322">
        <v>0</v>
      </c>
      <c r="BU335" s="322">
        <v>0</v>
      </c>
      <c r="BV335" s="322">
        <v>0</v>
      </c>
      <c r="BW335" s="322">
        <v>0</v>
      </c>
      <c r="BX335" s="322">
        <v>0</v>
      </c>
      <c r="BY335" s="301">
        <v>0</v>
      </c>
      <c r="BZ335" s="322">
        <v>1</v>
      </c>
      <c r="CA335" s="322">
        <v>0</v>
      </c>
      <c r="CB335" s="322">
        <v>0</v>
      </c>
      <c r="CC335" s="322">
        <v>0</v>
      </c>
      <c r="CD335" s="322">
        <v>0</v>
      </c>
      <c r="CE335" s="322">
        <v>0</v>
      </c>
      <c r="CF335" s="301">
        <v>0</v>
      </c>
      <c r="CG335" s="322">
        <v>0</v>
      </c>
      <c r="CH335" s="299"/>
      <c r="CI335" s="299"/>
      <c r="CJ335" s="299"/>
      <c r="CK335" s="299"/>
      <c r="CL335" s="299"/>
      <c r="CM335" s="299"/>
      <c r="CN335" s="299"/>
      <c r="CO335" s="299"/>
      <c r="CP335" s="299"/>
    </row>
    <row r="336" spans="2:94" x14ac:dyDescent="0.15">
      <c r="B336" s="339">
        <v>1.6153356481481482</v>
      </c>
      <c r="C336" s="355">
        <v>1.1100000000000001</v>
      </c>
      <c r="D336" s="371">
        <v>1.3666666300000003</v>
      </c>
      <c r="E336" s="299"/>
      <c r="F336" s="299"/>
      <c r="G336" s="299"/>
      <c r="H336" s="299"/>
      <c r="I336" s="301">
        <v>8</v>
      </c>
      <c r="J336" s="299"/>
      <c r="K336" s="299"/>
      <c r="L336" s="322">
        <v>0</v>
      </c>
      <c r="M336" s="299"/>
      <c r="N336" s="299"/>
      <c r="O336" s="299"/>
      <c r="P336" s="299"/>
      <c r="Q336" s="299"/>
      <c r="R336" s="299"/>
      <c r="S336" s="299"/>
      <c r="T336" s="299"/>
      <c r="U336" s="299"/>
      <c r="V336" s="299"/>
      <c r="W336" s="299"/>
      <c r="X336" s="299"/>
      <c r="Y336" s="299"/>
      <c r="Z336" s="299"/>
      <c r="AA336" s="299">
        <v>-1.4103155427335017</v>
      </c>
      <c r="AB336" s="299">
        <v>8.8432457627118648</v>
      </c>
      <c r="AC336" s="299">
        <v>-4.4324202771624339</v>
      </c>
      <c r="AD336" s="299">
        <v>12.992923728813558</v>
      </c>
      <c r="AE336" s="299" t="s">
        <v>446</v>
      </c>
      <c r="AF336" s="299">
        <v>-3.5056414919375616</v>
      </c>
      <c r="AG336" s="299">
        <v>12.831771186440678</v>
      </c>
      <c r="AH336" s="299">
        <v>1.5714944619030449</v>
      </c>
      <c r="AI336" s="299">
        <v>-12.267737288135592</v>
      </c>
      <c r="AJ336" s="299"/>
      <c r="AK336" s="299"/>
      <c r="AL336" s="299">
        <v>0</v>
      </c>
      <c r="AM336" s="299">
        <v>1</v>
      </c>
      <c r="AN336" s="299">
        <v>0</v>
      </c>
      <c r="AO336" s="299">
        <v>1</v>
      </c>
      <c r="AP336" s="299">
        <v>0</v>
      </c>
      <c r="AQ336" s="299">
        <v>1</v>
      </c>
      <c r="AR336" s="299">
        <v>0</v>
      </c>
      <c r="AS336" s="299">
        <v>0</v>
      </c>
      <c r="AT336" s="299">
        <v>1</v>
      </c>
      <c r="AU336" s="299">
        <v>0</v>
      </c>
      <c r="AV336" s="325">
        <v>0</v>
      </c>
      <c r="AW336" s="325">
        <v>0</v>
      </c>
      <c r="AX336" s="325">
        <v>0</v>
      </c>
      <c r="AY336" s="325">
        <v>0</v>
      </c>
      <c r="AZ336" s="325">
        <v>0</v>
      </c>
      <c r="BA336" s="325">
        <v>1</v>
      </c>
      <c r="BB336" s="325">
        <v>0</v>
      </c>
      <c r="BC336" s="325">
        <v>0</v>
      </c>
      <c r="BD336" s="325">
        <v>0</v>
      </c>
      <c r="BE336" s="325">
        <v>1</v>
      </c>
      <c r="BF336" s="325">
        <v>0</v>
      </c>
      <c r="BG336" s="325">
        <v>1</v>
      </c>
      <c r="BH336" s="325">
        <v>0</v>
      </c>
      <c r="BI336" s="325">
        <v>0</v>
      </c>
      <c r="BJ336" s="325">
        <v>0</v>
      </c>
      <c r="BK336" s="325">
        <v>0</v>
      </c>
      <c r="BL336" s="325">
        <v>0</v>
      </c>
      <c r="BM336" s="325">
        <v>0</v>
      </c>
      <c r="BN336" s="325">
        <v>0</v>
      </c>
      <c r="BO336" s="325">
        <v>1</v>
      </c>
      <c r="BP336" s="325">
        <v>0</v>
      </c>
      <c r="BQ336" s="325">
        <v>0</v>
      </c>
      <c r="BR336" s="325">
        <v>0</v>
      </c>
      <c r="BS336" s="303">
        <v>0</v>
      </c>
      <c r="BT336" s="322">
        <v>1</v>
      </c>
      <c r="BU336" s="322">
        <v>0</v>
      </c>
      <c r="BV336" s="322">
        <v>0</v>
      </c>
      <c r="BW336" s="322">
        <v>0</v>
      </c>
      <c r="BX336" s="322">
        <v>1</v>
      </c>
      <c r="BY336" s="301">
        <v>0</v>
      </c>
      <c r="BZ336" s="322">
        <v>1</v>
      </c>
      <c r="CA336" s="322">
        <v>0</v>
      </c>
      <c r="CB336" s="322">
        <v>0</v>
      </c>
      <c r="CC336" s="322">
        <v>0</v>
      </c>
      <c r="CD336" s="322">
        <v>0</v>
      </c>
      <c r="CE336" s="322">
        <v>0</v>
      </c>
      <c r="CF336" s="301">
        <v>0</v>
      </c>
      <c r="CG336" s="322">
        <v>0</v>
      </c>
      <c r="CH336" s="299"/>
      <c r="CI336" s="299"/>
      <c r="CJ336" s="299"/>
      <c r="CK336" s="299"/>
      <c r="CL336" s="299"/>
      <c r="CM336" s="299"/>
      <c r="CN336" s="299"/>
      <c r="CO336" s="299"/>
      <c r="CP336" s="299"/>
    </row>
    <row r="337" spans="2:94" x14ac:dyDescent="0.15">
      <c r="B337" s="339">
        <v>1.616099537037037</v>
      </c>
      <c r="C337" s="355">
        <v>1.06</v>
      </c>
      <c r="D337" s="371">
        <v>1.1999999800000003</v>
      </c>
      <c r="E337" s="299"/>
      <c r="F337" s="299"/>
      <c r="G337" s="299"/>
      <c r="H337" s="299"/>
      <c r="I337" s="301">
        <v>9</v>
      </c>
      <c r="J337" s="299"/>
      <c r="K337" s="299"/>
      <c r="L337" s="322">
        <v>0</v>
      </c>
      <c r="M337" s="299"/>
      <c r="N337" s="299"/>
      <c r="O337" s="299"/>
      <c r="P337" s="299"/>
      <c r="Q337" s="299"/>
      <c r="R337" s="299"/>
      <c r="S337" s="299"/>
      <c r="T337" s="299"/>
      <c r="U337" s="299"/>
      <c r="V337" s="299"/>
      <c r="W337" s="299"/>
      <c r="X337" s="299"/>
      <c r="Y337" s="299"/>
      <c r="Z337" s="299"/>
      <c r="AA337" s="299">
        <v>-1.3297260831487303</v>
      </c>
      <c r="AB337" s="299">
        <v>-11.663415254237288</v>
      </c>
      <c r="AC337" s="299">
        <v>-0.6447156766781722</v>
      </c>
      <c r="AD337" s="299">
        <v>-13.234652542372881</v>
      </c>
      <c r="AE337" s="299" t="s">
        <v>445</v>
      </c>
      <c r="AF337" s="299">
        <v>0.16117891916954305</v>
      </c>
      <c r="AG337" s="299">
        <v>-13.194364406779661</v>
      </c>
      <c r="AH337" s="299">
        <v>-2.9415152748441606</v>
      </c>
      <c r="AI337" s="299">
        <v>13.395805084745762</v>
      </c>
      <c r="AJ337" s="299"/>
      <c r="AK337" s="299"/>
      <c r="AL337" s="299">
        <v>0</v>
      </c>
      <c r="AM337" s="299">
        <v>1</v>
      </c>
      <c r="AN337" s="299">
        <v>0</v>
      </c>
      <c r="AO337" s="299">
        <v>1</v>
      </c>
      <c r="AP337" s="299">
        <v>0</v>
      </c>
      <c r="AQ337" s="299">
        <v>1</v>
      </c>
      <c r="AR337" s="299">
        <v>0</v>
      </c>
      <c r="AS337" s="299">
        <v>0</v>
      </c>
      <c r="AT337" s="299">
        <v>0</v>
      </c>
      <c r="AU337" s="299">
        <v>1</v>
      </c>
      <c r="AV337" s="325">
        <v>0</v>
      </c>
      <c r="AW337" s="325">
        <v>0</v>
      </c>
      <c r="AX337" s="325">
        <v>0</v>
      </c>
      <c r="AY337" s="325">
        <v>0</v>
      </c>
      <c r="AZ337" s="325">
        <v>0</v>
      </c>
      <c r="BA337" s="325">
        <v>1</v>
      </c>
      <c r="BB337" s="325">
        <v>0</v>
      </c>
      <c r="BC337" s="325">
        <v>0</v>
      </c>
      <c r="BD337" s="325">
        <v>0</v>
      </c>
      <c r="BE337" s="325">
        <v>1</v>
      </c>
      <c r="BF337" s="325">
        <v>0</v>
      </c>
      <c r="BG337" s="325">
        <v>1</v>
      </c>
      <c r="BH337" s="325">
        <v>0</v>
      </c>
      <c r="BI337" s="325">
        <v>0</v>
      </c>
      <c r="BJ337" s="325">
        <v>0</v>
      </c>
      <c r="BK337" s="325">
        <v>0</v>
      </c>
      <c r="BL337" s="325">
        <v>0</v>
      </c>
      <c r="BM337" s="325">
        <v>0</v>
      </c>
      <c r="BN337" s="325">
        <v>0</v>
      </c>
      <c r="BO337" s="325">
        <v>1</v>
      </c>
      <c r="BP337" s="325">
        <v>0</v>
      </c>
      <c r="BQ337" s="325">
        <v>0</v>
      </c>
      <c r="BR337" s="325">
        <v>0</v>
      </c>
      <c r="BS337" s="303">
        <v>0</v>
      </c>
      <c r="BT337" s="322">
        <v>1</v>
      </c>
      <c r="BU337" s="322">
        <v>0</v>
      </c>
      <c r="BV337" s="322">
        <v>0</v>
      </c>
      <c r="BW337" s="322">
        <v>0</v>
      </c>
      <c r="BX337" s="322">
        <v>1</v>
      </c>
      <c r="BY337" s="301">
        <v>0</v>
      </c>
      <c r="BZ337" s="322">
        <v>1</v>
      </c>
      <c r="CA337" s="322">
        <v>0</v>
      </c>
      <c r="CB337" s="322">
        <v>0</v>
      </c>
      <c r="CC337" s="322">
        <v>0</v>
      </c>
      <c r="CD337" s="322">
        <v>0</v>
      </c>
      <c r="CE337" s="322">
        <v>0</v>
      </c>
      <c r="CF337" s="301">
        <v>0</v>
      </c>
      <c r="CG337" s="322">
        <v>0</v>
      </c>
      <c r="CH337" s="299"/>
      <c r="CI337" s="299"/>
      <c r="CJ337" s="299"/>
      <c r="CK337" s="299"/>
      <c r="CL337" s="299"/>
      <c r="CM337" s="299"/>
      <c r="CN337" s="299"/>
      <c r="CO337" s="299"/>
      <c r="CP337" s="299" t="s">
        <v>559</v>
      </c>
    </row>
    <row r="338" spans="2:94" x14ac:dyDescent="0.15">
      <c r="B338" s="339">
        <v>1.6169560185185186</v>
      </c>
      <c r="C338" s="355">
        <v>1.1399999999999999</v>
      </c>
      <c r="D338" s="371">
        <v>1.4666666199999998</v>
      </c>
      <c r="E338" s="299"/>
      <c r="F338" s="299"/>
      <c r="G338" s="299"/>
      <c r="H338" s="299"/>
      <c r="I338" s="301">
        <v>10</v>
      </c>
      <c r="J338" s="299"/>
      <c r="K338" s="299"/>
      <c r="L338" s="322">
        <v>0</v>
      </c>
      <c r="M338" s="299"/>
      <c r="N338" s="299"/>
      <c r="O338" s="299"/>
      <c r="P338" s="299"/>
      <c r="Q338" s="299"/>
      <c r="R338" s="299"/>
      <c r="S338" s="299"/>
      <c r="T338" s="299"/>
      <c r="U338" s="299"/>
      <c r="V338" s="299"/>
      <c r="W338" s="299"/>
      <c r="X338" s="299"/>
      <c r="Y338" s="299"/>
      <c r="Z338" s="299"/>
      <c r="AA338" s="299">
        <v>3.7071151408994902</v>
      </c>
      <c r="AB338" s="299">
        <v>9.3267033898305076</v>
      </c>
      <c r="AC338" s="299">
        <v>5.2786096028025353</v>
      </c>
      <c r="AD338" s="299">
        <v>13.073499999999999</v>
      </c>
      <c r="AE338" s="299" t="s">
        <v>443</v>
      </c>
      <c r="AF338" s="299">
        <v>4.1503571686157299</v>
      </c>
      <c r="AG338" s="299">
        <v>13.234652542372881</v>
      </c>
      <c r="AH338" s="299">
        <v>-0.60442094688578651</v>
      </c>
      <c r="AI338" s="299">
        <v>-13.476381355932203</v>
      </c>
      <c r="AJ338" s="299"/>
      <c r="AK338" s="299"/>
      <c r="AL338" s="299">
        <v>0</v>
      </c>
      <c r="AM338" s="299">
        <v>1</v>
      </c>
      <c r="AN338" s="299">
        <v>1</v>
      </c>
      <c r="AO338" s="299">
        <v>0</v>
      </c>
      <c r="AP338" s="299">
        <v>0</v>
      </c>
      <c r="AQ338" s="299">
        <v>1</v>
      </c>
      <c r="AR338" s="299">
        <v>0</v>
      </c>
      <c r="AS338" s="299">
        <v>0</v>
      </c>
      <c r="AT338" s="299">
        <v>0</v>
      </c>
      <c r="AU338" s="299">
        <v>0</v>
      </c>
      <c r="AV338" s="325">
        <v>0</v>
      </c>
      <c r="AW338" s="325">
        <v>0</v>
      </c>
      <c r="AX338" s="325">
        <v>1</v>
      </c>
      <c r="AY338" s="325">
        <v>0</v>
      </c>
      <c r="AZ338" s="325">
        <v>0</v>
      </c>
      <c r="BA338" s="325">
        <v>0</v>
      </c>
      <c r="BB338" s="325">
        <v>1</v>
      </c>
      <c r="BC338" s="325">
        <v>0</v>
      </c>
      <c r="BD338" s="325">
        <v>0</v>
      </c>
      <c r="BE338" s="325">
        <v>1</v>
      </c>
      <c r="BF338" s="325">
        <v>0</v>
      </c>
      <c r="BG338" s="325">
        <v>1</v>
      </c>
      <c r="BH338" s="325">
        <v>0</v>
      </c>
      <c r="BI338" s="325">
        <v>0</v>
      </c>
      <c r="BJ338" s="325">
        <v>0</v>
      </c>
      <c r="BK338" s="325">
        <v>0</v>
      </c>
      <c r="BL338" s="325">
        <v>0</v>
      </c>
      <c r="BM338" s="325">
        <v>0</v>
      </c>
      <c r="BN338" s="325">
        <v>0</v>
      </c>
      <c r="BO338" s="325">
        <v>1</v>
      </c>
      <c r="BP338" s="325">
        <v>0</v>
      </c>
      <c r="BQ338" s="325">
        <v>0</v>
      </c>
      <c r="BR338" s="325">
        <v>0</v>
      </c>
      <c r="BS338" s="303">
        <v>1</v>
      </c>
      <c r="BT338" s="322">
        <v>0</v>
      </c>
      <c r="BU338" s="322">
        <v>0</v>
      </c>
      <c r="BV338" s="322">
        <v>0</v>
      </c>
      <c r="BW338" s="322">
        <v>0</v>
      </c>
      <c r="BX338" s="322">
        <v>1</v>
      </c>
      <c r="BY338" s="301">
        <v>0</v>
      </c>
      <c r="BZ338" s="322">
        <v>1</v>
      </c>
      <c r="CA338" s="322">
        <v>0</v>
      </c>
      <c r="CB338" s="322">
        <v>0</v>
      </c>
      <c r="CC338" s="322">
        <v>0</v>
      </c>
      <c r="CD338" s="322">
        <v>0</v>
      </c>
      <c r="CE338" s="322">
        <v>0</v>
      </c>
      <c r="CF338" s="301">
        <v>0</v>
      </c>
      <c r="CG338" s="322">
        <v>0</v>
      </c>
      <c r="CH338" s="299"/>
      <c r="CI338" s="299"/>
      <c r="CJ338" s="299"/>
      <c r="CK338" s="299"/>
      <c r="CL338" s="299"/>
      <c r="CM338" s="299"/>
      <c r="CN338" s="299"/>
      <c r="CO338" s="299"/>
      <c r="CP338" s="299"/>
    </row>
    <row r="339" spans="2:94" x14ac:dyDescent="0.15">
      <c r="B339" s="339">
        <v>1.618113425925926</v>
      </c>
      <c r="C339" s="355">
        <v>1.1000000000000001</v>
      </c>
      <c r="D339" s="371">
        <v>1.3333333000000003</v>
      </c>
      <c r="E339" s="299"/>
      <c r="F339" s="299"/>
      <c r="G339" s="299"/>
      <c r="H339" s="299"/>
      <c r="I339" s="301">
        <v>11</v>
      </c>
      <c r="J339" s="299"/>
      <c r="K339" s="299"/>
      <c r="L339" s="299"/>
      <c r="M339" s="299"/>
      <c r="N339" s="299"/>
      <c r="O339" s="299"/>
      <c r="P339" s="299"/>
      <c r="Q339" s="299"/>
      <c r="R339" s="299"/>
      <c r="S339" s="299"/>
      <c r="T339" s="299"/>
      <c r="U339" s="299"/>
      <c r="V339" s="299"/>
      <c r="W339" s="299"/>
      <c r="X339" s="299"/>
      <c r="Y339" s="299"/>
      <c r="Z339" s="299"/>
      <c r="AA339" s="299">
        <v>3.0623994642213179</v>
      </c>
      <c r="AB339" s="299">
        <v>-7.7554661016949149</v>
      </c>
      <c r="AC339" s="299">
        <v>3.1026941940137038</v>
      </c>
      <c r="AD339" s="299">
        <v>-11.905144067796609</v>
      </c>
      <c r="AE339" s="299" t="s">
        <v>443</v>
      </c>
      <c r="AF339" s="299">
        <v>2.3370943279583742</v>
      </c>
      <c r="AG339" s="299">
        <v>-12.026008474576271</v>
      </c>
      <c r="AH339" s="299">
        <v>3.4653467621451757</v>
      </c>
      <c r="AI339" s="299">
        <v>14.604449152542372</v>
      </c>
      <c r="AJ339" s="299"/>
      <c r="AK339" s="299"/>
      <c r="AL339" s="299">
        <v>0</v>
      </c>
      <c r="AM339" s="299">
        <v>1</v>
      </c>
      <c r="AN339" s="299">
        <v>0</v>
      </c>
      <c r="AO339" s="299">
        <v>1</v>
      </c>
      <c r="AP339" s="299">
        <v>0</v>
      </c>
      <c r="AQ339" s="299">
        <v>0</v>
      </c>
      <c r="AR339" s="299">
        <v>1</v>
      </c>
      <c r="AS339" s="299">
        <v>0</v>
      </c>
      <c r="AT339" s="299">
        <v>0</v>
      </c>
      <c r="AU339" s="299">
        <v>0</v>
      </c>
      <c r="AV339" s="325">
        <v>0</v>
      </c>
      <c r="AW339" s="325">
        <v>0</v>
      </c>
      <c r="AX339" s="335">
        <v>1</v>
      </c>
      <c r="AY339" s="335">
        <v>1</v>
      </c>
      <c r="AZ339" s="325">
        <v>0</v>
      </c>
      <c r="BA339" s="325">
        <v>1</v>
      </c>
      <c r="BB339" s="325">
        <v>0</v>
      </c>
      <c r="BC339" s="325">
        <v>0</v>
      </c>
      <c r="BD339" s="325">
        <v>0</v>
      </c>
      <c r="BE339" s="325">
        <v>1</v>
      </c>
      <c r="BF339" s="325">
        <v>0</v>
      </c>
      <c r="BG339" s="325">
        <v>1</v>
      </c>
      <c r="BH339" s="325">
        <v>0</v>
      </c>
      <c r="BI339" s="325">
        <v>0</v>
      </c>
      <c r="BJ339" s="325">
        <v>0</v>
      </c>
      <c r="BK339" s="325">
        <v>0</v>
      </c>
      <c r="BL339" s="325">
        <v>0</v>
      </c>
      <c r="BM339" s="325">
        <v>0</v>
      </c>
      <c r="BN339" s="325">
        <v>0</v>
      </c>
      <c r="BO339" s="325">
        <v>1</v>
      </c>
      <c r="BP339" s="325">
        <v>0</v>
      </c>
      <c r="BQ339" s="325">
        <v>0</v>
      </c>
      <c r="BR339" s="325">
        <v>0</v>
      </c>
      <c r="BS339" s="303">
        <v>0</v>
      </c>
      <c r="BT339" s="322">
        <v>1</v>
      </c>
      <c r="BU339" s="322">
        <v>0</v>
      </c>
      <c r="BV339" s="322">
        <v>0</v>
      </c>
      <c r="BW339" s="322">
        <v>0</v>
      </c>
      <c r="BX339" s="322">
        <v>1</v>
      </c>
      <c r="BY339" s="301">
        <v>0</v>
      </c>
      <c r="BZ339" s="322">
        <v>0</v>
      </c>
      <c r="CA339" s="322">
        <v>0</v>
      </c>
      <c r="CB339" s="322">
        <v>0</v>
      </c>
      <c r="CC339" s="322">
        <v>0</v>
      </c>
      <c r="CD339" s="322">
        <v>1</v>
      </c>
      <c r="CE339" s="322">
        <v>0</v>
      </c>
      <c r="CF339" s="301">
        <v>0</v>
      </c>
      <c r="CG339" s="322">
        <v>1</v>
      </c>
      <c r="CH339" s="299"/>
      <c r="CI339" s="299"/>
      <c r="CJ339" s="299"/>
      <c r="CK339" s="299"/>
      <c r="CL339" s="299"/>
      <c r="CM339" s="299"/>
      <c r="CN339" s="299"/>
      <c r="CO339" s="299"/>
      <c r="CP339" s="299" t="s">
        <v>560</v>
      </c>
    </row>
    <row r="340" spans="2:94" x14ac:dyDescent="0.15">
      <c r="B340" s="338" t="s">
        <v>593</v>
      </c>
      <c r="C340" s="299"/>
      <c r="D340" s="371"/>
      <c r="E340" s="299"/>
      <c r="F340" s="299"/>
      <c r="G340" s="299"/>
      <c r="H340" s="299"/>
      <c r="I340" s="299"/>
      <c r="J340" s="299"/>
      <c r="K340" s="299"/>
      <c r="L340" s="299"/>
      <c r="M340" s="299"/>
      <c r="N340" s="299"/>
      <c r="O340" s="299"/>
      <c r="P340" s="299"/>
      <c r="Q340" s="299"/>
      <c r="R340" s="299"/>
      <c r="S340" s="299"/>
      <c r="T340" s="299"/>
      <c r="U340" s="299"/>
      <c r="V340" s="299"/>
      <c r="W340" s="299"/>
      <c r="X340" s="299"/>
      <c r="Y340" s="299"/>
      <c r="Z340" s="299"/>
      <c r="AA340" s="299">
        <v>-2.4579785173355315</v>
      </c>
      <c r="AB340" s="299">
        <v>12.428889830508474</v>
      </c>
      <c r="AC340" s="299"/>
      <c r="AD340" s="299"/>
      <c r="AE340" s="299"/>
      <c r="AF340" s="299"/>
      <c r="AG340" s="299"/>
      <c r="AH340" s="299"/>
      <c r="AI340" s="299"/>
      <c r="AJ340" s="299"/>
      <c r="AK340" s="299"/>
      <c r="AL340" s="299"/>
      <c r="AM340" s="299"/>
      <c r="AN340" s="299"/>
      <c r="AO340" s="299"/>
      <c r="AP340" s="299"/>
      <c r="AQ340" s="299"/>
      <c r="AR340" s="299"/>
      <c r="AS340" s="299"/>
      <c r="AT340" s="299"/>
      <c r="AU340" s="299"/>
      <c r="AV340" s="299"/>
      <c r="AW340" s="299"/>
      <c r="AX340" s="299"/>
      <c r="AY340" s="299"/>
      <c r="AZ340" s="299"/>
      <c r="BA340" s="299"/>
      <c r="BB340" s="299"/>
      <c r="BC340" s="299"/>
      <c r="BD340" s="299"/>
      <c r="BE340" s="299"/>
      <c r="BF340" s="299"/>
      <c r="BG340" s="299"/>
      <c r="BH340" s="299"/>
      <c r="BI340" s="299"/>
      <c r="BJ340" s="299"/>
      <c r="BK340" s="299"/>
      <c r="BL340" s="299"/>
      <c r="BM340" s="299"/>
      <c r="BN340" s="299"/>
      <c r="BO340" s="299"/>
      <c r="BP340" s="299"/>
      <c r="BQ340" s="299"/>
      <c r="BR340" s="299"/>
      <c r="BS340" s="299"/>
      <c r="BT340" s="299"/>
      <c r="BU340" s="299"/>
      <c r="BV340" s="299"/>
      <c r="BW340" s="299"/>
      <c r="BX340" s="299"/>
      <c r="BY340" s="299"/>
      <c r="BZ340" s="299"/>
      <c r="CA340" s="299"/>
      <c r="CB340" s="299"/>
      <c r="CC340" s="299"/>
      <c r="CD340" s="299"/>
      <c r="CE340" s="299"/>
      <c r="CF340" s="299"/>
      <c r="CG340" s="299"/>
      <c r="CH340" s="299"/>
      <c r="CI340" s="299"/>
      <c r="CJ340" s="299"/>
      <c r="CK340" s="299"/>
      <c r="CL340" s="299"/>
      <c r="CM340" s="299"/>
      <c r="CN340" s="299"/>
      <c r="CO340" s="299"/>
      <c r="CP340" s="299"/>
    </row>
    <row r="341" spans="2:94" x14ac:dyDescent="0.15">
      <c r="B341" s="339">
        <v>1.6377546296296297</v>
      </c>
      <c r="C341" s="299"/>
      <c r="D341" s="371"/>
      <c r="E341" s="299"/>
      <c r="F341" s="299"/>
      <c r="G341" s="299" t="s">
        <v>363</v>
      </c>
      <c r="H341" s="299">
        <v>65</v>
      </c>
      <c r="I341" s="301">
        <v>1</v>
      </c>
      <c r="J341" s="299">
        <v>1</v>
      </c>
      <c r="K341" s="301">
        <v>0</v>
      </c>
      <c r="L341" s="322">
        <v>1</v>
      </c>
      <c r="M341" s="322">
        <v>1</v>
      </c>
      <c r="N341" s="322">
        <v>0</v>
      </c>
      <c r="O341" s="299"/>
      <c r="P341" s="299">
        <v>1</v>
      </c>
      <c r="Q341" s="299">
        <v>0</v>
      </c>
      <c r="R341" s="299">
        <v>0</v>
      </c>
      <c r="S341" s="299">
        <v>0</v>
      </c>
      <c r="T341" s="299">
        <v>0</v>
      </c>
      <c r="U341" s="299">
        <v>0</v>
      </c>
      <c r="V341" s="299">
        <v>1</v>
      </c>
      <c r="W341" s="299">
        <v>0</v>
      </c>
      <c r="X341" s="299">
        <v>0</v>
      </c>
      <c r="Y341" s="299">
        <v>0</v>
      </c>
      <c r="Z341" s="301">
        <v>1</v>
      </c>
      <c r="AA341" s="331">
        <v>4.2505275023966824</v>
      </c>
      <c r="AB341" s="331">
        <v>5.75361858190709</v>
      </c>
      <c r="AC341" s="299">
        <v>-0.89370065435007173</v>
      </c>
      <c r="AD341" s="299">
        <v>-11.986705378973104</v>
      </c>
      <c r="AE341" s="299" t="s">
        <v>442</v>
      </c>
      <c r="AF341" s="299">
        <v>-0.89370065435007173</v>
      </c>
      <c r="AG341" s="299">
        <v>-11.986705378973104</v>
      </c>
      <c r="AH341" s="299">
        <v>3.72738565594786</v>
      </c>
      <c r="AI341" s="299">
        <v>12.945641809290953</v>
      </c>
      <c r="AJ341" s="299"/>
      <c r="AK341" s="299"/>
      <c r="AL341" s="299">
        <v>0</v>
      </c>
      <c r="AM341" s="299">
        <v>0</v>
      </c>
      <c r="AN341" s="299"/>
      <c r="AO341" s="299"/>
      <c r="AP341" s="299"/>
      <c r="AQ341" s="299"/>
      <c r="AR341" s="299"/>
      <c r="AS341" s="299"/>
      <c r="AT341" s="299"/>
      <c r="AU341" s="299"/>
      <c r="AV341" s="299"/>
      <c r="AW341" s="299"/>
      <c r="AX341" s="299"/>
      <c r="AY341" s="299"/>
      <c r="AZ341" s="299"/>
      <c r="BA341" s="299"/>
      <c r="BB341" s="299"/>
      <c r="BC341" s="299"/>
      <c r="BD341" s="299"/>
      <c r="BE341" s="299"/>
      <c r="BF341" s="299"/>
      <c r="BG341" s="299"/>
      <c r="BH341" s="299"/>
      <c r="BI341" s="299"/>
      <c r="BJ341" s="299"/>
      <c r="BK341" s="299"/>
      <c r="BL341" s="299"/>
      <c r="BM341" s="299"/>
      <c r="BN341" s="299"/>
      <c r="BO341" s="299"/>
      <c r="BP341" s="299"/>
      <c r="BQ341" s="299"/>
      <c r="BR341" s="299"/>
      <c r="BS341" s="299"/>
      <c r="BT341" s="299"/>
      <c r="BU341" s="299"/>
      <c r="BV341" s="299"/>
      <c r="BW341" s="299"/>
      <c r="BX341" s="299"/>
      <c r="BY341" s="299"/>
      <c r="BZ341" s="299"/>
      <c r="CA341" s="299"/>
      <c r="CB341" s="299"/>
      <c r="CC341" s="299"/>
      <c r="CD341" s="299"/>
      <c r="CE341" s="299"/>
      <c r="CF341" s="299"/>
      <c r="CG341" s="299"/>
      <c r="CH341" s="299"/>
      <c r="CI341" s="299"/>
      <c r="CJ341" s="299"/>
      <c r="CK341" s="299"/>
      <c r="CL341" s="299"/>
      <c r="CM341" s="299"/>
      <c r="CN341" s="299"/>
      <c r="CO341" s="299"/>
      <c r="CP341" s="299"/>
    </row>
    <row r="342" spans="2:94" x14ac:dyDescent="0.15">
      <c r="B342" s="339">
        <v>1.6447337962962962</v>
      </c>
      <c r="C342" s="299"/>
      <c r="D342" s="371"/>
      <c r="E342" s="299"/>
      <c r="F342" s="299"/>
      <c r="G342" s="299"/>
      <c r="H342" s="299"/>
      <c r="I342" s="301">
        <v>1</v>
      </c>
      <c r="J342" s="299">
        <v>1</v>
      </c>
      <c r="K342" s="301">
        <v>0</v>
      </c>
      <c r="L342" s="322">
        <v>1</v>
      </c>
      <c r="M342" s="322">
        <v>0</v>
      </c>
      <c r="N342" s="322">
        <v>1</v>
      </c>
      <c r="O342" s="299"/>
      <c r="P342" s="299">
        <v>0</v>
      </c>
      <c r="Q342" s="299">
        <v>0</v>
      </c>
      <c r="R342" s="299">
        <v>1</v>
      </c>
      <c r="S342" s="299">
        <v>1</v>
      </c>
      <c r="T342" s="299">
        <v>0</v>
      </c>
      <c r="U342" s="299">
        <v>0</v>
      </c>
      <c r="V342" s="299">
        <v>0</v>
      </c>
      <c r="W342" s="299">
        <v>0</v>
      </c>
      <c r="X342" s="299">
        <v>0</v>
      </c>
      <c r="Y342" s="299">
        <v>1</v>
      </c>
      <c r="Z342" s="301">
        <v>0</v>
      </c>
      <c r="AA342" s="299"/>
      <c r="AB342" s="299"/>
      <c r="AC342" s="299">
        <v>-1.1116764237037478</v>
      </c>
      <c r="AD342" s="299">
        <v>-11.986705378973104</v>
      </c>
      <c r="AE342" s="299" t="s">
        <v>442</v>
      </c>
      <c r="AF342" s="299">
        <v>-1.1116764237037478</v>
      </c>
      <c r="AG342" s="299">
        <v>-11.986705378973104</v>
      </c>
      <c r="AH342" s="299">
        <v>3.6837905020771249</v>
      </c>
      <c r="AI342" s="299">
        <v>11.812353300733497</v>
      </c>
      <c r="AJ342" s="299"/>
      <c r="AK342" s="299"/>
      <c r="AL342" s="299">
        <v>0</v>
      </c>
      <c r="AM342" s="299">
        <v>0</v>
      </c>
      <c r="AN342" s="299"/>
      <c r="AO342" s="299"/>
      <c r="AP342" s="299"/>
      <c r="AQ342" s="299"/>
      <c r="AR342" s="299"/>
      <c r="AS342" s="299"/>
      <c r="AT342" s="299"/>
      <c r="AU342" s="299"/>
      <c r="AV342" s="299"/>
      <c r="AW342" s="299"/>
      <c r="AX342" s="299"/>
      <c r="AY342" s="299"/>
      <c r="AZ342" s="299"/>
      <c r="BA342" s="299"/>
      <c r="BB342" s="299"/>
      <c r="BC342" s="299"/>
      <c r="BD342" s="299"/>
      <c r="BE342" s="299"/>
      <c r="BF342" s="299"/>
      <c r="BG342" s="299"/>
      <c r="BH342" s="299"/>
      <c r="BI342" s="299"/>
      <c r="BJ342" s="299"/>
      <c r="BK342" s="299"/>
      <c r="BL342" s="299"/>
      <c r="BM342" s="299"/>
      <c r="BN342" s="299"/>
      <c r="BO342" s="299"/>
      <c r="BP342" s="299"/>
      <c r="BQ342" s="299"/>
      <c r="BR342" s="299"/>
      <c r="BS342" s="299"/>
      <c r="BT342" s="299"/>
      <c r="BU342" s="299"/>
      <c r="BV342" s="299"/>
      <c r="BW342" s="299"/>
      <c r="BX342" s="299"/>
      <c r="BY342" s="299"/>
      <c r="BZ342" s="299"/>
      <c r="CA342" s="299"/>
      <c r="CB342" s="299"/>
      <c r="CC342" s="299"/>
      <c r="CD342" s="299"/>
      <c r="CE342" s="299"/>
      <c r="CF342" s="299"/>
      <c r="CG342" s="299"/>
      <c r="CH342" s="299"/>
      <c r="CI342" s="299"/>
      <c r="CJ342" s="299"/>
      <c r="CK342" s="299"/>
      <c r="CL342" s="299"/>
      <c r="CM342" s="299"/>
      <c r="CN342" s="299"/>
      <c r="CO342" s="299"/>
      <c r="CP342" s="299"/>
    </row>
    <row r="343" spans="2:94" x14ac:dyDescent="0.15">
      <c r="B343" s="339">
        <v>1.6453703703703704</v>
      </c>
      <c r="C343" s="355">
        <v>1.25</v>
      </c>
      <c r="D343" s="371">
        <v>1.8333332499999999</v>
      </c>
      <c r="E343" s="299"/>
      <c r="F343" s="299"/>
      <c r="G343" s="299"/>
      <c r="H343" s="299"/>
      <c r="I343" s="301">
        <v>2</v>
      </c>
      <c r="J343" s="299"/>
      <c r="K343" s="299"/>
      <c r="L343" s="322">
        <v>0</v>
      </c>
      <c r="M343" s="299"/>
      <c r="N343" s="299"/>
      <c r="O343" s="299"/>
      <c r="P343" s="299"/>
      <c r="Q343" s="299"/>
      <c r="R343" s="299"/>
      <c r="S343" s="299"/>
      <c r="T343" s="299"/>
      <c r="U343" s="299"/>
      <c r="V343" s="299"/>
      <c r="W343" s="299"/>
      <c r="X343" s="299"/>
      <c r="Y343" s="299"/>
      <c r="Z343" s="299"/>
      <c r="AA343" s="299">
        <v>1.2860570391866886</v>
      </c>
      <c r="AB343" s="299">
        <v>4.4459779951100247</v>
      </c>
      <c r="AC343" s="299">
        <v>2.8118874246624208</v>
      </c>
      <c r="AD343" s="299">
        <v>11.245709046454767</v>
      </c>
      <c r="AE343" s="299" t="s">
        <v>446</v>
      </c>
      <c r="AF343" s="299">
        <v>3.6837905020771249</v>
      </c>
      <c r="AG343" s="299">
        <v>11.550825183374084</v>
      </c>
      <c r="AH343" s="299">
        <v>-0.76291519273786612</v>
      </c>
      <c r="AI343" s="299">
        <v>-11.725177261613691</v>
      </c>
      <c r="AJ343" s="299"/>
      <c r="AK343" s="299"/>
      <c r="AL343" s="299">
        <v>1</v>
      </c>
      <c r="AM343" s="299">
        <v>0</v>
      </c>
      <c r="AN343" s="299">
        <v>1</v>
      </c>
      <c r="AO343" s="299">
        <v>0</v>
      </c>
      <c r="AP343" s="299">
        <v>0</v>
      </c>
      <c r="AQ343" s="299">
        <v>0</v>
      </c>
      <c r="AR343" s="299">
        <v>1</v>
      </c>
      <c r="AS343" s="299">
        <v>0</v>
      </c>
      <c r="AT343" s="299">
        <v>1</v>
      </c>
      <c r="AU343" s="299">
        <v>0</v>
      </c>
      <c r="AV343" s="325">
        <v>0</v>
      </c>
      <c r="AW343" s="325">
        <v>0</v>
      </c>
      <c r="AX343" s="325">
        <v>0</v>
      </c>
      <c r="AY343" s="325">
        <v>0</v>
      </c>
      <c r="AZ343" s="325">
        <v>0</v>
      </c>
      <c r="BA343" s="325">
        <v>1</v>
      </c>
      <c r="BB343" s="325">
        <v>0</v>
      </c>
      <c r="BC343" s="325">
        <v>0</v>
      </c>
      <c r="BD343" s="325">
        <v>1</v>
      </c>
      <c r="BE343" s="325">
        <v>0</v>
      </c>
      <c r="BF343" s="325">
        <v>0</v>
      </c>
      <c r="BG343" s="325">
        <v>1</v>
      </c>
      <c r="BH343" s="325">
        <v>0</v>
      </c>
      <c r="BI343" s="325">
        <v>0</v>
      </c>
      <c r="BJ343" s="325">
        <v>0</v>
      </c>
      <c r="BK343" s="325">
        <v>0</v>
      </c>
      <c r="BL343" s="325">
        <v>0</v>
      </c>
      <c r="BM343" s="325">
        <v>0</v>
      </c>
      <c r="BN343" s="325">
        <v>0</v>
      </c>
      <c r="BO343" s="325">
        <v>0</v>
      </c>
      <c r="BP343" s="325">
        <v>1</v>
      </c>
      <c r="BQ343" s="325">
        <v>0</v>
      </c>
      <c r="BR343" s="325">
        <v>0</v>
      </c>
      <c r="BS343" s="303">
        <v>1</v>
      </c>
      <c r="BT343" s="322">
        <v>0</v>
      </c>
      <c r="BU343" s="322">
        <v>0</v>
      </c>
      <c r="BV343" s="322">
        <v>0</v>
      </c>
      <c r="BW343" s="322">
        <v>0</v>
      </c>
      <c r="BX343" s="322">
        <v>1</v>
      </c>
      <c r="BY343" s="301">
        <v>0</v>
      </c>
      <c r="BZ343" s="322">
        <v>1</v>
      </c>
      <c r="CA343" s="322">
        <v>0</v>
      </c>
      <c r="CB343" s="322">
        <v>0</v>
      </c>
      <c r="CC343" s="322">
        <v>0</v>
      </c>
      <c r="CD343" s="322">
        <v>0</v>
      </c>
      <c r="CE343" s="322">
        <v>0</v>
      </c>
      <c r="CF343" s="301">
        <v>0</v>
      </c>
      <c r="CG343" s="322">
        <v>0</v>
      </c>
      <c r="CH343" s="299"/>
      <c r="CI343" s="299"/>
      <c r="CJ343" s="299"/>
      <c r="CK343" s="299"/>
      <c r="CL343" s="299"/>
      <c r="CM343" s="299"/>
      <c r="CN343" s="299"/>
      <c r="CO343" s="299"/>
      <c r="CP343" s="299"/>
    </row>
    <row r="344" spans="2:94" x14ac:dyDescent="0.15">
      <c r="B344" s="339">
        <v>1.6461574074074072</v>
      </c>
      <c r="C344" s="355">
        <v>1.08</v>
      </c>
      <c r="D344" s="371">
        <v>1.2666666400000002</v>
      </c>
      <c r="E344" s="299"/>
      <c r="F344" s="299"/>
      <c r="G344" s="299"/>
      <c r="H344" s="299"/>
      <c r="I344" s="301">
        <v>3</v>
      </c>
      <c r="J344" s="299"/>
      <c r="K344" s="299"/>
      <c r="L344" s="322">
        <v>0</v>
      </c>
      <c r="M344" s="299"/>
      <c r="N344" s="299"/>
      <c r="O344" s="299"/>
      <c r="P344" s="299"/>
      <c r="Q344" s="299"/>
      <c r="R344" s="299"/>
      <c r="S344" s="299"/>
      <c r="T344" s="299"/>
      <c r="U344" s="299"/>
      <c r="V344" s="299"/>
      <c r="W344" s="299"/>
      <c r="X344" s="299"/>
      <c r="Y344" s="299"/>
      <c r="Z344" s="299"/>
      <c r="AA344" s="299">
        <v>-0.41415396177198444</v>
      </c>
      <c r="AB344" s="299">
        <v>-7.5407273838630804</v>
      </c>
      <c r="AC344" s="299">
        <v>-0.5449394233841901</v>
      </c>
      <c r="AD344" s="299">
        <v>-11.812353300733497</v>
      </c>
      <c r="AE344" s="299" t="s">
        <v>445</v>
      </c>
      <c r="AF344" s="299">
        <v>0.41415396177198444</v>
      </c>
      <c r="AG344" s="299">
        <v>-11.986705378973104</v>
      </c>
      <c r="AH344" s="299">
        <v>0.93729580822080694</v>
      </c>
      <c r="AI344" s="299">
        <v>12.030293398533008</v>
      </c>
      <c r="AJ344" s="299"/>
      <c r="AK344" s="299"/>
      <c r="AL344" s="299">
        <v>0</v>
      </c>
      <c r="AM344" s="299">
        <v>1</v>
      </c>
      <c r="AN344" s="299">
        <v>1</v>
      </c>
      <c r="AO344" s="299">
        <v>0</v>
      </c>
      <c r="AP344" s="299">
        <v>0</v>
      </c>
      <c r="AQ344" s="299">
        <v>1</v>
      </c>
      <c r="AR344" s="299">
        <v>0</v>
      </c>
      <c r="AS344" s="299">
        <v>0</v>
      </c>
      <c r="AT344" s="299">
        <v>0</v>
      </c>
      <c r="AU344" s="299">
        <v>1</v>
      </c>
      <c r="AV344" s="325">
        <v>0</v>
      </c>
      <c r="AW344" s="325">
        <v>0</v>
      </c>
      <c r="AX344" s="325">
        <v>0</v>
      </c>
      <c r="AY344" s="325">
        <v>0</v>
      </c>
      <c r="AZ344" s="325">
        <v>1</v>
      </c>
      <c r="BA344" s="325">
        <v>0</v>
      </c>
      <c r="BB344" s="325">
        <v>0</v>
      </c>
      <c r="BC344" s="325">
        <v>0</v>
      </c>
      <c r="BD344" s="325">
        <v>0</v>
      </c>
      <c r="BE344" s="325">
        <v>1</v>
      </c>
      <c r="BF344" s="325">
        <v>0</v>
      </c>
      <c r="BG344" s="325">
        <v>0</v>
      </c>
      <c r="BH344" s="325">
        <v>0</v>
      </c>
      <c r="BI344" s="325">
        <v>0</v>
      </c>
      <c r="BJ344" s="325">
        <v>0</v>
      </c>
      <c r="BK344" s="325">
        <v>0</v>
      </c>
      <c r="BL344" s="325">
        <v>0</v>
      </c>
      <c r="BM344" s="325">
        <v>1</v>
      </c>
      <c r="BN344" s="325">
        <v>0</v>
      </c>
      <c r="BO344" s="325">
        <v>1</v>
      </c>
      <c r="BP344" s="325">
        <v>0</v>
      </c>
      <c r="BQ344" s="325">
        <v>0</v>
      </c>
      <c r="BR344" s="325">
        <v>0</v>
      </c>
      <c r="BS344" s="303">
        <v>0</v>
      </c>
      <c r="BT344" s="322">
        <v>1</v>
      </c>
      <c r="BU344" s="322">
        <v>0</v>
      </c>
      <c r="BV344" s="322">
        <v>0</v>
      </c>
      <c r="BW344" s="322">
        <v>0</v>
      </c>
      <c r="BX344" s="322">
        <v>1</v>
      </c>
      <c r="BY344" s="301">
        <v>0</v>
      </c>
      <c r="BZ344" s="322">
        <v>0</v>
      </c>
      <c r="CA344" s="322">
        <v>0</v>
      </c>
      <c r="CB344" s="322">
        <v>1</v>
      </c>
      <c r="CC344" s="322">
        <v>0</v>
      </c>
      <c r="CD344" s="322">
        <v>0</v>
      </c>
      <c r="CE344" s="322">
        <v>0</v>
      </c>
      <c r="CF344" s="301">
        <v>0</v>
      </c>
      <c r="CG344" s="322">
        <v>1</v>
      </c>
      <c r="CH344" s="299"/>
      <c r="CI344" s="299"/>
      <c r="CJ344" s="299"/>
      <c r="CK344" s="299"/>
      <c r="CL344" s="299"/>
      <c r="CM344" s="299"/>
      <c r="CN344" s="299"/>
      <c r="CO344" s="299"/>
      <c r="CP344" s="299"/>
    </row>
    <row r="345" spans="2:94" x14ac:dyDescent="0.15">
      <c r="B345" s="338" t="s">
        <v>593</v>
      </c>
      <c r="C345" s="299"/>
      <c r="D345" s="371"/>
      <c r="E345" s="299"/>
      <c r="F345" s="299"/>
      <c r="G345" s="299"/>
      <c r="H345" s="299"/>
      <c r="I345" s="299"/>
      <c r="J345" s="299"/>
      <c r="K345" s="299"/>
      <c r="L345" s="299"/>
      <c r="M345" s="299"/>
      <c r="N345" s="299"/>
      <c r="O345" s="299"/>
      <c r="P345" s="299"/>
      <c r="Q345" s="299"/>
      <c r="R345" s="299"/>
      <c r="S345" s="299"/>
      <c r="T345" s="299"/>
      <c r="U345" s="299"/>
      <c r="V345" s="299"/>
      <c r="W345" s="299"/>
      <c r="X345" s="299"/>
      <c r="Y345" s="299"/>
      <c r="Z345" s="299"/>
      <c r="AA345" s="331">
        <v>-1.8527940395062463</v>
      </c>
      <c r="AB345" s="331">
        <v>-4.35880195599022E-2</v>
      </c>
      <c r="AC345" s="299"/>
      <c r="AD345" s="299"/>
      <c r="AE345" s="299"/>
      <c r="AF345" s="299"/>
      <c r="AG345" s="299"/>
      <c r="AH345" s="299"/>
      <c r="AI345" s="299"/>
      <c r="AJ345" s="299"/>
      <c r="AK345" s="299"/>
      <c r="AL345" s="299"/>
      <c r="AM345" s="299"/>
      <c r="AN345" s="299"/>
      <c r="AO345" s="299"/>
      <c r="AP345" s="299"/>
      <c r="AQ345" s="299"/>
      <c r="AR345" s="299"/>
      <c r="AS345" s="299"/>
      <c r="AT345" s="299"/>
      <c r="AU345" s="299"/>
      <c r="AV345" s="299"/>
      <c r="AW345" s="299"/>
      <c r="AX345" s="299"/>
      <c r="AY345" s="299"/>
      <c r="AZ345" s="299"/>
      <c r="BA345" s="299"/>
      <c r="BB345" s="299"/>
      <c r="BC345" s="299"/>
      <c r="BD345" s="299"/>
      <c r="BE345" s="299"/>
      <c r="BF345" s="299"/>
      <c r="BG345" s="299"/>
      <c r="BH345" s="299"/>
      <c r="BI345" s="299"/>
      <c r="BJ345" s="299"/>
      <c r="BK345" s="299"/>
      <c r="BL345" s="299"/>
      <c r="BM345" s="299"/>
      <c r="BN345" s="299"/>
      <c r="BO345" s="299"/>
      <c r="BP345" s="299"/>
      <c r="BQ345" s="299"/>
      <c r="BR345" s="299"/>
      <c r="BS345" s="299"/>
      <c r="BT345" s="299"/>
      <c r="BU345" s="299"/>
      <c r="BV345" s="299"/>
      <c r="BW345" s="299"/>
      <c r="BX345" s="299"/>
      <c r="BY345" s="299"/>
      <c r="BZ345" s="299"/>
      <c r="CA345" s="299"/>
      <c r="CB345" s="299"/>
      <c r="CC345" s="299"/>
      <c r="CD345" s="299"/>
      <c r="CE345" s="299"/>
      <c r="CF345" s="299"/>
      <c r="CG345" s="299"/>
      <c r="CH345" s="299"/>
      <c r="CI345" s="299"/>
      <c r="CJ345" s="299"/>
      <c r="CK345" s="299"/>
      <c r="CL345" s="299"/>
      <c r="CM345" s="299"/>
      <c r="CN345" s="299"/>
      <c r="CO345" s="299"/>
      <c r="CP345" s="299"/>
    </row>
    <row r="346" spans="2:94" x14ac:dyDescent="0.15">
      <c r="B346" s="339">
        <v>1.6641666666666666</v>
      </c>
      <c r="C346" s="299"/>
      <c r="D346" s="371"/>
      <c r="E346" s="299"/>
      <c r="F346" s="299"/>
      <c r="G346" s="299" t="s">
        <v>373</v>
      </c>
      <c r="H346" s="299">
        <v>66</v>
      </c>
      <c r="I346" s="301">
        <v>1</v>
      </c>
      <c r="J346" s="299">
        <v>1</v>
      </c>
      <c r="K346" s="301">
        <v>0</v>
      </c>
      <c r="L346" s="322">
        <v>1</v>
      </c>
      <c r="M346" s="322">
        <v>1</v>
      </c>
      <c r="N346" s="322">
        <v>0</v>
      </c>
      <c r="O346" s="322"/>
      <c r="P346" s="322">
        <v>1</v>
      </c>
      <c r="Q346" s="322">
        <v>0</v>
      </c>
      <c r="R346" s="322">
        <v>0</v>
      </c>
      <c r="S346" s="322">
        <v>0</v>
      </c>
      <c r="T346" s="322">
        <v>1</v>
      </c>
      <c r="U346" s="322">
        <v>0</v>
      </c>
      <c r="V346" s="322">
        <v>0</v>
      </c>
      <c r="W346" s="322">
        <v>0</v>
      </c>
      <c r="X346" s="322">
        <v>1</v>
      </c>
      <c r="Y346" s="322">
        <v>0</v>
      </c>
      <c r="Z346" s="301">
        <v>0</v>
      </c>
      <c r="AA346" s="299"/>
      <c r="AB346" s="299"/>
      <c r="AC346" s="299">
        <v>0.72978480478521657</v>
      </c>
      <c r="AD346" s="299">
        <v>-12.02961836283186</v>
      </c>
      <c r="AE346" s="299" t="s">
        <v>442</v>
      </c>
      <c r="AF346" s="299">
        <v>0.72978480478521657</v>
      </c>
      <c r="AG346" s="299">
        <v>-12.02961836283186</v>
      </c>
      <c r="AH346" s="299">
        <v>-3.7672675057831451</v>
      </c>
      <c r="AI346" s="299">
        <v>13.725597345132744</v>
      </c>
      <c r="AJ346" s="299"/>
      <c r="AK346" s="299"/>
      <c r="AL346" s="299"/>
      <c r="AM346" s="299"/>
      <c r="AN346" s="299"/>
      <c r="AO346" s="299"/>
      <c r="AP346" s="299"/>
      <c r="AQ346" s="299"/>
      <c r="AR346" s="299"/>
      <c r="AS346" s="299"/>
      <c r="AT346" s="299"/>
      <c r="AU346" s="299"/>
      <c r="AV346" s="299"/>
      <c r="AW346" s="299"/>
      <c r="AX346" s="299"/>
      <c r="AY346" s="299"/>
      <c r="AZ346" s="299"/>
      <c r="BA346" s="299"/>
      <c r="BB346" s="299"/>
      <c r="BC346" s="299"/>
      <c r="BD346" s="299"/>
      <c r="BE346" s="299"/>
      <c r="BF346" s="299"/>
      <c r="BG346" s="299"/>
      <c r="BH346" s="299"/>
      <c r="BI346" s="299"/>
      <c r="BJ346" s="299"/>
      <c r="BK346" s="299"/>
      <c r="BL346" s="299"/>
      <c r="BM346" s="299"/>
      <c r="BN346" s="299"/>
      <c r="BO346" s="299"/>
      <c r="BP346" s="299"/>
      <c r="BQ346" s="299"/>
      <c r="BR346" s="299"/>
      <c r="BS346" s="299"/>
      <c r="BT346" s="299"/>
      <c r="BU346" s="299"/>
      <c r="BV346" s="299"/>
      <c r="BW346" s="299"/>
      <c r="BX346" s="299"/>
      <c r="BY346" s="299"/>
      <c r="BZ346" s="299"/>
      <c r="CA346" s="299"/>
      <c r="CB346" s="299"/>
      <c r="CC346" s="299"/>
      <c r="CD346" s="299"/>
      <c r="CE346" s="299"/>
      <c r="CF346" s="299"/>
      <c r="CG346" s="299">
        <v>1</v>
      </c>
      <c r="CH346" s="299"/>
      <c r="CI346" s="299"/>
      <c r="CJ346" s="299"/>
      <c r="CK346" s="299"/>
      <c r="CL346" s="299"/>
      <c r="CM346" s="299"/>
      <c r="CN346" s="299"/>
      <c r="CO346" s="299"/>
      <c r="CP346" s="299" t="s">
        <v>561</v>
      </c>
    </row>
    <row r="347" spans="2:94" x14ac:dyDescent="0.15">
      <c r="B347" s="299"/>
      <c r="C347" s="299"/>
      <c r="D347" s="371"/>
      <c r="E347" s="299"/>
      <c r="F347" s="299"/>
      <c r="G347" s="299"/>
      <c r="H347" s="299"/>
      <c r="I347" s="299"/>
      <c r="J347" s="299"/>
      <c r="K347" s="299"/>
      <c r="L347" s="299"/>
      <c r="M347" s="299"/>
      <c r="N347" s="299"/>
      <c r="O347" s="299"/>
      <c r="P347" s="299"/>
      <c r="Q347" s="299"/>
      <c r="R347" s="299"/>
      <c r="S347" s="299"/>
      <c r="T347" s="299"/>
      <c r="U347" s="299"/>
      <c r="V347" s="299"/>
      <c r="W347" s="299"/>
      <c r="X347" s="299"/>
      <c r="Y347" s="299"/>
      <c r="Z347" s="299"/>
      <c r="AA347" s="299">
        <v>-1.9723913642843691E-2</v>
      </c>
      <c r="AB347" s="299">
        <v>6.3500608407079655</v>
      </c>
      <c r="AC347" s="299"/>
      <c r="AD347" s="299"/>
      <c r="AE347" s="299"/>
      <c r="AF347" s="299"/>
      <c r="AG347" s="299"/>
      <c r="AH347" s="299"/>
      <c r="AI347" s="299"/>
      <c r="AJ347" s="299"/>
      <c r="AK347" s="299"/>
      <c r="AL347" s="299"/>
      <c r="AM347" s="299"/>
      <c r="AN347" s="299"/>
      <c r="AO347" s="299"/>
      <c r="AP347" s="299"/>
      <c r="AQ347" s="299"/>
      <c r="AR347" s="299"/>
      <c r="AS347" s="299"/>
      <c r="AT347" s="299"/>
      <c r="AU347" s="299"/>
      <c r="AV347" s="299"/>
      <c r="AW347" s="299"/>
      <c r="AX347" s="299"/>
      <c r="AY347" s="299"/>
      <c r="AZ347" s="299"/>
      <c r="BA347" s="299"/>
      <c r="BB347" s="299"/>
      <c r="BC347" s="299"/>
      <c r="BD347" s="299"/>
      <c r="BE347" s="299"/>
      <c r="BF347" s="299"/>
      <c r="BG347" s="299"/>
      <c r="BH347" s="299"/>
      <c r="BI347" s="299"/>
      <c r="BJ347" s="299"/>
      <c r="BK347" s="299"/>
      <c r="BL347" s="299"/>
      <c r="BM347" s="299"/>
      <c r="BN347" s="299"/>
      <c r="BO347" s="299"/>
      <c r="BP347" s="299"/>
      <c r="BQ347" s="299"/>
      <c r="BR347" s="299"/>
      <c r="BS347" s="303">
        <v>0</v>
      </c>
      <c r="BT347" s="299">
        <v>0</v>
      </c>
      <c r="BU347" s="299">
        <v>0</v>
      </c>
      <c r="BV347" s="322">
        <v>0</v>
      </c>
      <c r="BW347" s="322">
        <v>1</v>
      </c>
      <c r="BX347" s="322">
        <v>1</v>
      </c>
      <c r="BY347" s="301">
        <v>0</v>
      </c>
      <c r="BZ347" s="322">
        <v>0</v>
      </c>
      <c r="CA347" s="322">
        <v>0</v>
      </c>
      <c r="CB347" s="322">
        <v>0</v>
      </c>
      <c r="CC347" s="322">
        <v>0</v>
      </c>
      <c r="CD347" s="322">
        <v>0</v>
      </c>
      <c r="CE347" s="322">
        <v>1</v>
      </c>
      <c r="CF347" s="301">
        <v>0</v>
      </c>
      <c r="CG347" s="299"/>
      <c r="CH347" s="299"/>
      <c r="CI347" s="299"/>
      <c r="CJ347" s="299"/>
      <c r="CK347" s="299"/>
      <c r="CL347" s="299"/>
      <c r="CM347" s="299"/>
      <c r="CN347" s="299"/>
      <c r="CO347" s="299"/>
      <c r="CP347" s="299"/>
    </row>
    <row r="348" spans="2:94" x14ac:dyDescent="0.15">
      <c r="B348" s="339">
        <v>1.6947222222222222</v>
      </c>
      <c r="C348" s="299"/>
      <c r="D348" s="371"/>
      <c r="E348" s="299"/>
      <c r="F348" s="299"/>
      <c r="G348" s="299" t="s">
        <v>366</v>
      </c>
      <c r="H348" s="299">
        <v>67</v>
      </c>
      <c r="I348" s="301">
        <v>1</v>
      </c>
      <c r="J348" s="299">
        <v>1</v>
      </c>
      <c r="K348" s="301">
        <v>0</v>
      </c>
      <c r="L348" s="322">
        <v>1</v>
      </c>
      <c r="M348" s="322">
        <v>1</v>
      </c>
      <c r="N348" s="322">
        <v>0</v>
      </c>
      <c r="O348" s="299"/>
      <c r="P348" s="299">
        <v>1</v>
      </c>
      <c r="Q348" s="299">
        <v>0</v>
      </c>
      <c r="R348" s="299">
        <v>0</v>
      </c>
      <c r="S348" s="299">
        <v>0</v>
      </c>
      <c r="T348" s="299">
        <v>1</v>
      </c>
      <c r="U348" s="299">
        <v>0</v>
      </c>
      <c r="V348" s="299">
        <v>0</v>
      </c>
      <c r="W348" s="299">
        <v>0</v>
      </c>
      <c r="X348" s="299">
        <v>1</v>
      </c>
      <c r="Y348" s="299">
        <v>0</v>
      </c>
      <c r="Z348" s="301">
        <v>0</v>
      </c>
      <c r="AA348" s="299"/>
      <c r="AB348" s="299"/>
      <c r="AC348" s="299">
        <v>-0.76923263207090398</v>
      </c>
      <c r="AD348" s="299">
        <v>-11.990176991150443</v>
      </c>
      <c r="AE348" s="299" t="s">
        <v>442</v>
      </c>
      <c r="AF348" s="299">
        <v>-0.76923263207090398</v>
      </c>
      <c r="AG348" s="299">
        <v>-11.990176991150443</v>
      </c>
      <c r="AH348" s="299">
        <v>3.7278196784974575</v>
      </c>
      <c r="AI348" s="299">
        <v>12.976211283185842</v>
      </c>
      <c r="AJ348" s="299"/>
      <c r="AK348" s="299"/>
      <c r="AL348" s="299">
        <v>0</v>
      </c>
      <c r="AM348" s="299">
        <v>0</v>
      </c>
      <c r="AN348" s="299"/>
      <c r="AO348" s="299"/>
      <c r="AP348" s="299"/>
      <c r="AQ348" s="299"/>
      <c r="AR348" s="299"/>
      <c r="AS348" s="299"/>
      <c r="AT348" s="299"/>
      <c r="AU348" s="299"/>
      <c r="AV348" s="299"/>
      <c r="AW348" s="299"/>
      <c r="AX348" s="299"/>
      <c r="AY348" s="299"/>
      <c r="AZ348" s="299"/>
      <c r="BA348" s="299"/>
      <c r="BB348" s="299"/>
      <c r="BC348" s="299"/>
      <c r="BD348" s="299"/>
      <c r="BE348" s="299"/>
      <c r="BF348" s="299"/>
      <c r="BG348" s="299"/>
      <c r="BH348" s="299"/>
      <c r="BI348" s="299"/>
      <c r="BJ348" s="299"/>
      <c r="BK348" s="299"/>
      <c r="BL348" s="299"/>
      <c r="BM348" s="299"/>
      <c r="BN348" s="299"/>
      <c r="BO348" s="299"/>
      <c r="BP348" s="299"/>
      <c r="BQ348" s="299"/>
      <c r="BR348" s="299"/>
      <c r="BS348" s="299"/>
      <c r="BT348" s="299"/>
      <c r="BU348" s="299"/>
      <c r="BV348" s="299"/>
      <c r="BW348" s="299"/>
      <c r="BX348" s="299"/>
      <c r="BY348" s="299"/>
      <c r="BZ348" s="299"/>
      <c r="CA348" s="299"/>
      <c r="CB348" s="299"/>
      <c r="CC348" s="299"/>
      <c r="CD348" s="299"/>
      <c r="CE348" s="299"/>
      <c r="CF348" s="299"/>
      <c r="CG348" s="299">
        <v>1</v>
      </c>
      <c r="CH348" s="299"/>
      <c r="CI348" s="299"/>
      <c r="CJ348" s="299"/>
      <c r="CK348" s="299"/>
      <c r="CL348" s="299"/>
      <c r="CM348" s="299"/>
      <c r="CN348" s="299"/>
      <c r="CO348" s="299"/>
      <c r="CP348" s="299" t="s">
        <v>562</v>
      </c>
    </row>
    <row r="349" spans="2:94" x14ac:dyDescent="0.15">
      <c r="B349" s="299"/>
      <c r="C349" s="299"/>
      <c r="D349" s="371"/>
      <c r="E349" s="299"/>
      <c r="F349" s="299"/>
      <c r="G349" s="299"/>
      <c r="H349" s="299"/>
      <c r="I349" s="299"/>
      <c r="J349" s="299"/>
      <c r="K349" s="299"/>
      <c r="L349" s="299"/>
      <c r="M349" s="299"/>
      <c r="N349" s="299"/>
      <c r="O349" s="299"/>
      <c r="P349" s="299"/>
      <c r="Q349" s="299"/>
      <c r="R349" s="299"/>
      <c r="S349" s="299"/>
      <c r="T349" s="299"/>
      <c r="U349" s="299"/>
      <c r="V349" s="299"/>
      <c r="W349" s="299"/>
      <c r="X349" s="299"/>
      <c r="Y349" s="299"/>
      <c r="Z349" s="299"/>
      <c r="AA349" s="299">
        <v>-1.9723913642843691E-2</v>
      </c>
      <c r="AB349" s="299">
        <v>5.7584402654867262</v>
      </c>
      <c r="AC349" s="299"/>
      <c r="AD349" s="299"/>
      <c r="AE349" s="299"/>
      <c r="AF349" s="299"/>
      <c r="AG349" s="299"/>
      <c r="AH349" s="299"/>
      <c r="AI349" s="299"/>
      <c r="AJ349" s="299"/>
      <c r="AK349" s="299"/>
      <c r="AL349" s="299"/>
      <c r="AM349" s="299"/>
      <c r="AN349" s="299"/>
      <c r="AO349" s="299"/>
      <c r="AP349" s="299"/>
      <c r="AQ349" s="299"/>
      <c r="AR349" s="299"/>
      <c r="AS349" s="299"/>
      <c r="AT349" s="299"/>
      <c r="AU349" s="299"/>
      <c r="AV349" s="299"/>
      <c r="AW349" s="299"/>
      <c r="AX349" s="299"/>
      <c r="AY349" s="299"/>
      <c r="AZ349" s="299"/>
      <c r="BA349" s="299"/>
      <c r="BB349" s="299"/>
      <c r="BC349" s="299"/>
      <c r="BD349" s="299"/>
      <c r="BE349" s="299"/>
      <c r="BF349" s="299"/>
      <c r="BG349" s="299"/>
      <c r="BH349" s="299"/>
      <c r="BI349" s="299"/>
      <c r="BJ349" s="299"/>
      <c r="BK349" s="299"/>
      <c r="BL349" s="299"/>
      <c r="BM349" s="299"/>
      <c r="BN349" s="299"/>
      <c r="BO349" s="299"/>
      <c r="BP349" s="299"/>
      <c r="BQ349" s="299"/>
      <c r="BR349" s="299"/>
      <c r="BS349" s="303">
        <v>0</v>
      </c>
      <c r="BT349" s="299">
        <v>0</v>
      </c>
      <c r="BU349" s="299">
        <v>0</v>
      </c>
      <c r="BV349" s="322">
        <v>0</v>
      </c>
      <c r="BW349" s="299">
        <v>1</v>
      </c>
      <c r="BX349" s="299">
        <v>1</v>
      </c>
      <c r="BY349" s="301">
        <v>0</v>
      </c>
      <c r="BZ349" s="322">
        <v>0</v>
      </c>
      <c r="CA349" s="322">
        <v>0</v>
      </c>
      <c r="CB349" s="322">
        <v>0</v>
      </c>
      <c r="CC349" s="322">
        <v>0</v>
      </c>
      <c r="CD349" s="322">
        <v>0</v>
      </c>
      <c r="CE349" s="322">
        <v>1</v>
      </c>
      <c r="CF349" s="301">
        <v>0</v>
      </c>
      <c r="CG349" s="299"/>
      <c r="CH349" s="299"/>
      <c r="CI349" s="299"/>
      <c r="CJ349" s="299"/>
      <c r="CK349" s="299"/>
      <c r="CL349" s="299"/>
      <c r="CM349" s="299"/>
      <c r="CN349" s="299"/>
      <c r="CO349" s="299"/>
      <c r="CP349" s="299"/>
    </row>
    <row r="350" spans="2:94" x14ac:dyDescent="0.15">
      <c r="B350" s="339">
        <v>1.7209375</v>
      </c>
      <c r="C350" s="299"/>
      <c r="D350" s="371"/>
      <c r="E350" s="299"/>
      <c r="F350" s="299"/>
      <c r="G350" s="299" t="s">
        <v>374</v>
      </c>
      <c r="H350" s="299">
        <v>68</v>
      </c>
      <c r="I350" s="301">
        <v>1</v>
      </c>
      <c r="J350" s="299">
        <v>1</v>
      </c>
      <c r="K350" s="301">
        <v>0</v>
      </c>
      <c r="L350" s="322">
        <v>1</v>
      </c>
      <c r="M350" s="322">
        <v>1</v>
      </c>
      <c r="N350" s="322">
        <v>0</v>
      </c>
      <c r="O350" s="299"/>
      <c r="P350" s="299">
        <v>1</v>
      </c>
      <c r="Q350" s="299">
        <v>0</v>
      </c>
      <c r="R350" s="299">
        <v>0</v>
      </c>
      <c r="S350" s="299"/>
      <c r="T350" s="299"/>
      <c r="U350" s="299"/>
      <c r="V350" s="299"/>
      <c r="W350" s="299"/>
      <c r="X350" s="299"/>
      <c r="Y350" s="299"/>
      <c r="Z350" s="299"/>
      <c r="AA350" s="299"/>
      <c r="AB350" s="299"/>
      <c r="AC350" s="299">
        <v>0.65088915021384186</v>
      </c>
      <c r="AD350" s="299">
        <v>-12.02961836283186</v>
      </c>
      <c r="AE350" s="299" t="s">
        <v>442</v>
      </c>
      <c r="AF350" s="299">
        <v>0.65088915021384186</v>
      </c>
      <c r="AG350" s="299">
        <v>-12.02961836283186</v>
      </c>
      <c r="AH350" s="299">
        <v>-3.5305805420690208</v>
      </c>
      <c r="AI350" s="299">
        <v>13.015652654867258</v>
      </c>
      <c r="AJ350" s="299"/>
      <c r="AK350" s="299"/>
      <c r="AL350" s="299">
        <v>0</v>
      </c>
      <c r="AM350" s="299">
        <v>0</v>
      </c>
      <c r="AN350" s="299"/>
      <c r="AO350" s="299"/>
      <c r="AP350" s="299"/>
      <c r="AQ350" s="299"/>
      <c r="AR350" s="299"/>
      <c r="AS350" s="299"/>
      <c r="AT350" s="299"/>
      <c r="AU350" s="299"/>
      <c r="AV350" s="299"/>
      <c r="AW350" s="299"/>
      <c r="AX350" s="299"/>
      <c r="AY350" s="299"/>
      <c r="AZ350" s="299"/>
      <c r="BA350" s="299"/>
      <c r="BB350" s="299"/>
      <c r="BC350" s="299"/>
      <c r="BD350" s="299"/>
      <c r="BE350" s="299"/>
      <c r="BF350" s="299"/>
      <c r="BG350" s="299"/>
      <c r="BH350" s="299"/>
      <c r="BI350" s="299"/>
      <c r="BJ350" s="299"/>
      <c r="BK350" s="299"/>
      <c r="BL350" s="299"/>
      <c r="BM350" s="299"/>
      <c r="BN350" s="299"/>
      <c r="BO350" s="299"/>
      <c r="BP350" s="299"/>
      <c r="BQ350" s="299"/>
      <c r="BR350" s="299"/>
      <c r="BS350" s="299"/>
      <c r="BT350" s="299"/>
      <c r="BU350" s="299"/>
      <c r="BV350" s="299"/>
      <c r="BW350" s="299"/>
      <c r="BX350" s="299"/>
      <c r="BY350" s="299"/>
      <c r="BZ350" s="299"/>
      <c r="CA350" s="299"/>
      <c r="CB350" s="299"/>
      <c r="CC350" s="299"/>
      <c r="CD350" s="299"/>
      <c r="CE350" s="299"/>
      <c r="CF350" s="299"/>
      <c r="CG350" s="299">
        <v>1</v>
      </c>
      <c r="CH350" s="299"/>
      <c r="CI350" s="299"/>
      <c r="CJ350" s="299"/>
      <c r="CK350" s="299"/>
      <c r="CL350" s="299"/>
      <c r="CM350" s="299"/>
      <c r="CN350" s="299"/>
      <c r="CO350" s="299"/>
      <c r="CP350" s="299"/>
    </row>
    <row r="351" spans="2:94" x14ac:dyDescent="0.15">
      <c r="B351" s="339">
        <v>1.721527777777778</v>
      </c>
      <c r="C351" s="355">
        <v>0.21</v>
      </c>
      <c r="D351" s="371">
        <v>0.69999299999999998</v>
      </c>
      <c r="E351" s="299"/>
      <c r="F351" s="299"/>
      <c r="G351" s="299"/>
      <c r="H351" s="299"/>
      <c r="I351" s="301">
        <v>2</v>
      </c>
      <c r="J351" s="299"/>
      <c r="K351" s="299"/>
      <c r="L351" s="322">
        <v>0</v>
      </c>
      <c r="M351" s="299"/>
      <c r="N351" s="299"/>
      <c r="O351" s="299"/>
      <c r="P351" s="299"/>
      <c r="Q351" s="299"/>
      <c r="R351" s="299"/>
      <c r="S351" s="299"/>
      <c r="T351" s="299"/>
      <c r="U351" s="299"/>
      <c r="V351" s="299"/>
      <c r="W351" s="299"/>
      <c r="X351" s="299"/>
      <c r="Y351" s="299"/>
      <c r="Z351" s="299"/>
      <c r="AA351" s="299">
        <v>-0.2958587046426554</v>
      </c>
      <c r="AB351" s="299">
        <v>5.4429092920353987</v>
      </c>
      <c r="AC351" s="299">
        <v>-0.72978480478521657</v>
      </c>
      <c r="AD351" s="299">
        <v>12.187383849557524</v>
      </c>
      <c r="AE351" s="299" t="s">
        <v>443</v>
      </c>
      <c r="AF351" s="299">
        <v>-2.5049370326411489</v>
      </c>
      <c r="AG351" s="299">
        <v>12.069059734513276</v>
      </c>
      <c r="AH351" s="299">
        <v>1.0453674230707157</v>
      </c>
      <c r="AI351" s="299">
        <v>-11.6352046460177</v>
      </c>
      <c r="AJ351" s="299"/>
      <c r="AK351" s="299"/>
      <c r="AL351" s="299">
        <v>1</v>
      </c>
      <c r="AM351" s="299">
        <v>0</v>
      </c>
      <c r="AN351" s="299">
        <v>1</v>
      </c>
      <c r="AO351" s="299">
        <v>0</v>
      </c>
      <c r="AP351" s="299">
        <v>0</v>
      </c>
      <c r="AQ351" s="299">
        <v>1</v>
      </c>
      <c r="AR351" s="299">
        <v>0</v>
      </c>
      <c r="AS351" s="299">
        <v>0</v>
      </c>
      <c r="AT351" s="299">
        <v>1</v>
      </c>
      <c r="AU351" s="299">
        <v>0</v>
      </c>
      <c r="AV351" s="325">
        <v>0</v>
      </c>
      <c r="AW351" s="325">
        <v>0</v>
      </c>
      <c r="AX351" s="325">
        <v>0</v>
      </c>
      <c r="AY351" s="325">
        <v>0</v>
      </c>
      <c r="AZ351" s="299">
        <v>0</v>
      </c>
      <c r="BA351" s="299">
        <v>0</v>
      </c>
      <c r="BB351" s="299">
        <v>1</v>
      </c>
      <c r="BC351" s="299">
        <v>0</v>
      </c>
      <c r="BD351" s="299">
        <v>0</v>
      </c>
      <c r="BE351" s="299">
        <v>0</v>
      </c>
      <c r="BF351" s="299">
        <v>1</v>
      </c>
      <c r="BG351" s="299">
        <v>1</v>
      </c>
      <c r="BH351" s="299">
        <v>0</v>
      </c>
      <c r="BI351" s="299">
        <v>0</v>
      </c>
      <c r="BJ351" s="325">
        <v>0</v>
      </c>
      <c r="BK351" s="325">
        <v>0</v>
      </c>
      <c r="BL351" s="325">
        <v>0</v>
      </c>
      <c r="BM351" s="325">
        <v>0</v>
      </c>
      <c r="BN351" s="325">
        <v>0</v>
      </c>
      <c r="BO351" s="325">
        <v>1</v>
      </c>
      <c r="BP351" s="325">
        <v>0</v>
      </c>
      <c r="BQ351" s="325">
        <v>0</v>
      </c>
      <c r="BR351" s="325">
        <v>0</v>
      </c>
      <c r="BS351" s="303">
        <v>0</v>
      </c>
      <c r="BT351" s="322">
        <v>0</v>
      </c>
      <c r="BU351" s="322">
        <v>1</v>
      </c>
      <c r="BV351" s="322">
        <v>0</v>
      </c>
      <c r="BW351" s="322">
        <v>0</v>
      </c>
      <c r="BX351" s="322">
        <v>0</v>
      </c>
      <c r="BY351" s="301">
        <v>1</v>
      </c>
      <c r="BZ351" s="322">
        <v>1</v>
      </c>
      <c r="CA351" s="322">
        <v>0</v>
      </c>
      <c r="CB351" s="322">
        <v>0</v>
      </c>
      <c r="CC351" s="322">
        <v>0</v>
      </c>
      <c r="CD351" s="322">
        <v>0</v>
      </c>
      <c r="CE351" s="322">
        <v>0</v>
      </c>
      <c r="CF351" s="301">
        <v>0</v>
      </c>
      <c r="CG351" s="322">
        <v>0</v>
      </c>
      <c r="CH351" s="299"/>
      <c r="CI351" s="299"/>
      <c r="CJ351" s="299"/>
      <c r="CK351" s="299"/>
      <c r="CL351" s="299"/>
      <c r="CM351" s="299"/>
      <c r="CN351" s="299"/>
      <c r="CO351" s="299"/>
      <c r="CP351" s="299"/>
    </row>
    <row r="352" spans="2:94" x14ac:dyDescent="0.15">
      <c r="B352" s="339">
        <v>1.7223148148148149</v>
      </c>
      <c r="C352" s="355">
        <v>1.08</v>
      </c>
      <c r="D352" s="371">
        <v>1.26666664</v>
      </c>
      <c r="E352" s="299"/>
      <c r="F352" s="299"/>
      <c r="G352" s="299"/>
      <c r="H352" s="299"/>
      <c r="I352" s="301">
        <v>3</v>
      </c>
      <c r="J352" s="299"/>
      <c r="K352" s="299"/>
      <c r="L352" s="322">
        <v>0</v>
      </c>
      <c r="M352" s="299"/>
      <c r="N352" s="299"/>
      <c r="O352" s="299"/>
      <c r="P352" s="299"/>
      <c r="Q352" s="299"/>
      <c r="R352" s="299"/>
      <c r="S352" s="299"/>
      <c r="T352" s="299"/>
      <c r="U352" s="299"/>
      <c r="V352" s="299"/>
      <c r="W352" s="299"/>
      <c r="X352" s="299"/>
      <c r="Y352" s="299"/>
      <c r="Z352" s="299"/>
      <c r="AA352" s="299">
        <v>2.7021761690695856</v>
      </c>
      <c r="AB352" s="299">
        <v>-9.9786670353982316</v>
      </c>
      <c r="AC352" s="299">
        <v>3.4516848874976462</v>
      </c>
      <c r="AD352" s="299">
        <v>-12.02961836283186</v>
      </c>
      <c r="AE352" s="299" t="s">
        <v>443</v>
      </c>
      <c r="AF352" s="299">
        <v>2.5049370326411489</v>
      </c>
      <c r="AG352" s="299">
        <v>-12.02961836283186</v>
      </c>
      <c r="AH352" s="299">
        <v>-0.33530653192834275</v>
      </c>
      <c r="AI352" s="299">
        <v>12.700121681415931</v>
      </c>
      <c r="AJ352" s="299"/>
      <c r="AK352" s="299"/>
      <c r="AL352" s="299">
        <v>0</v>
      </c>
      <c r="AM352" s="299">
        <v>1</v>
      </c>
      <c r="AN352" s="299">
        <v>0</v>
      </c>
      <c r="AO352" s="299">
        <v>1</v>
      </c>
      <c r="AP352" s="299">
        <v>0</v>
      </c>
      <c r="AQ352" s="299">
        <v>0</v>
      </c>
      <c r="AR352" s="299">
        <v>1</v>
      </c>
      <c r="AS352" s="299">
        <v>0</v>
      </c>
      <c r="AT352" s="299">
        <v>0</v>
      </c>
      <c r="AU352" s="299">
        <v>0</v>
      </c>
      <c r="AV352" s="325">
        <v>1</v>
      </c>
      <c r="AW352" s="325">
        <v>0</v>
      </c>
      <c r="AX352" s="325">
        <v>0</v>
      </c>
      <c r="AY352" s="325">
        <v>0</v>
      </c>
      <c r="AZ352" s="325">
        <v>0</v>
      </c>
      <c r="BA352" s="325">
        <v>1</v>
      </c>
      <c r="BB352" s="325">
        <v>0</v>
      </c>
      <c r="BC352" s="325">
        <v>0</v>
      </c>
      <c r="BD352" s="325">
        <v>0</v>
      </c>
      <c r="BE352" s="325">
        <v>1</v>
      </c>
      <c r="BF352" s="325">
        <v>0</v>
      </c>
      <c r="BG352" s="325">
        <v>1</v>
      </c>
      <c r="BH352" s="325">
        <v>0</v>
      </c>
      <c r="BI352" s="325">
        <v>0</v>
      </c>
      <c r="BJ352" s="325">
        <v>0</v>
      </c>
      <c r="BK352" s="325">
        <v>0</v>
      </c>
      <c r="BL352" s="325">
        <v>0</v>
      </c>
      <c r="BM352" s="325">
        <v>0</v>
      </c>
      <c r="BN352" s="325">
        <v>0</v>
      </c>
      <c r="BO352" s="325">
        <v>1</v>
      </c>
      <c r="BP352" s="325">
        <v>0</v>
      </c>
      <c r="BQ352" s="325">
        <v>0</v>
      </c>
      <c r="BR352" s="325">
        <v>0</v>
      </c>
      <c r="BS352" s="303">
        <v>0</v>
      </c>
      <c r="BT352" s="322">
        <v>1</v>
      </c>
      <c r="BU352" s="322">
        <v>0</v>
      </c>
      <c r="BV352" s="322">
        <v>0</v>
      </c>
      <c r="BW352" s="322">
        <v>0</v>
      </c>
      <c r="BX352" s="322">
        <v>1</v>
      </c>
      <c r="BY352" s="301">
        <v>0</v>
      </c>
      <c r="BZ352" s="322">
        <v>1</v>
      </c>
      <c r="CA352" s="322">
        <v>0</v>
      </c>
      <c r="CB352" s="322">
        <v>0</v>
      </c>
      <c r="CC352" s="322">
        <v>0</v>
      </c>
      <c r="CD352" s="322">
        <v>0</v>
      </c>
      <c r="CE352" s="322">
        <v>0</v>
      </c>
      <c r="CF352" s="301">
        <v>0</v>
      </c>
      <c r="CG352" s="322">
        <v>1</v>
      </c>
      <c r="CH352" s="299"/>
      <c r="CI352" s="299"/>
      <c r="CJ352" s="299"/>
      <c r="CK352" s="299"/>
      <c r="CL352" s="299"/>
      <c r="CM352" s="299"/>
      <c r="CN352" s="299"/>
      <c r="CO352" s="299"/>
      <c r="CP352" s="299"/>
    </row>
    <row r="353" spans="2:94" x14ac:dyDescent="0.15">
      <c r="B353" s="339">
        <v>1.7231481481481481</v>
      </c>
      <c r="C353" s="355">
        <v>1.1200000000000001</v>
      </c>
      <c r="D353" s="371">
        <v>1.3999999600000004</v>
      </c>
      <c r="E353" s="299"/>
      <c r="F353" s="299"/>
      <c r="G353" s="299"/>
      <c r="H353" s="299"/>
      <c r="I353" s="301">
        <v>4</v>
      </c>
      <c r="J353" s="299"/>
      <c r="K353" s="299"/>
      <c r="L353" s="322">
        <v>0</v>
      </c>
      <c r="M353" s="299"/>
      <c r="N353" s="299"/>
      <c r="O353" s="299"/>
      <c r="P353" s="299"/>
      <c r="Q353" s="299"/>
      <c r="R353" s="299"/>
      <c r="S353" s="299"/>
      <c r="T353" s="299"/>
      <c r="U353" s="299"/>
      <c r="V353" s="299"/>
      <c r="W353" s="299"/>
      <c r="X353" s="299"/>
      <c r="Y353" s="299"/>
      <c r="Z353" s="299"/>
      <c r="AA353" s="299">
        <v>-4.1222979513543319</v>
      </c>
      <c r="AB353" s="299">
        <v>10.491404867256639</v>
      </c>
      <c r="AC353" s="299">
        <v>-5.6213153882104523</v>
      </c>
      <c r="AD353" s="299">
        <v>12.976211283185842</v>
      </c>
      <c r="AE353" s="299" t="s">
        <v>443</v>
      </c>
      <c r="AF353" s="299">
        <v>-4.5562240514968932</v>
      </c>
      <c r="AG353" s="299">
        <v>13.133976769911506</v>
      </c>
      <c r="AH353" s="299">
        <v>1.1637109049277778</v>
      </c>
      <c r="AI353" s="299">
        <v>-12.897328539823011</v>
      </c>
      <c r="AJ353" s="299"/>
      <c r="AK353" s="299"/>
      <c r="AL353" s="299">
        <v>0</v>
      </c>
      <c r="AM353" s="299">
        <v>1</v>
      </c>
      <c r="AN353" s="299">
        <v>1</v>
      </c>
      <c r="AO353" s="299">
        <v>0</v>
      </c>
      <c r="AP353" s="299">
        <v>0</v>
      </c>
      <c r="AQ353" s="299">
        <v>0</v>
      </c>
      <c r="AR353" s="299">
        <v>1</v>
      </c>
      <c r="AS353" s="299">
        <v>0</v>
      </c>
      <c r="AT353" s="299">
        <v>0</v>
      </c>
      <c r="AU353" s="299">
        <v>0</v>
      </c>
      <c r="AV353" s="325">
        <v>0</v>
      </c>
      <c r="AW353" s="325">
        <v>0</v>
      </c>
      <c r="AX353" s="325">
        <v>1</v>
      </c>
      <c r="AY353" s="325">
        <v>0</v>
      </c>
      <c r="AZ353" s="325">
        <v>0</v>
      </c>
      <c r="BA353" s="325">
        <v>1</v>
      </c>
      <c r="BB353" s="325">
        <v>0</v>
      </c>
      <c r="BC353" s="325">
        <v>0</v>
      </c>
      <c r="BD353" s="325">
        <v>0</v>
      </c>
      <c r="BE353" s="325">
        <v>1</v>
      </c>
      <c r="BF353" s="325">
        <v>0</v>
      </c>
      <c r="BG353" s="325">
        <v>1</v>
      </c>
      <c r="BH353" s="325">
        <v>0</v>
      </c>
      <c r="BI353" s="325">
        <v>0</v>
      </c>
      <c r="BJ353" s="325">
        <v>0</v>
      </c>
      <c r="BK353" s="325">
        <v>0</v>
      </c>
      <c r="BL353" s="325">
        <v>0</v>
      </c>
      <c r="BM353" s="325">
        <v>0</v>
      </c>
      <c r="BN353" s="325">
        <v>0</v>
      </c>
      <c r="BO353" s="325">
        <v>1</v>
      </c>
      <c r="BP353" s="325">
        <v>0</v>
      </c>
      <c r="BQ353" s="325">
        <v>0</v>
      </c>
      <c r="BR353" s="325">
        <v>0</v>
      </c>
      <c r="BS353" s="303">
        <v>0</v>
      </c>
      <c r="BT353" s="322">
        <v>0</v>
      </c>
      <c r="BU353" s="322">
        <v>1</v>
      </c>
      <c r="BV353" s="322">
        <v>0</v>
      </c>
      <c r="BW353" s="322">
        <v>0</v>
      </c>
      <c r="BX353" s="322">
        <v>1</v>
      </c>
      <c r="BY353" s="301">
        <v>0</v>
      </c>
      <c r="BZ353" s="322">
        <v>1</v>
      </c>
      <c r="CA353" s="322">
        <v>0</v>
      </c>
      <c r="CB353" s="322">
        <v>0</v>
      </c>
      <c r="CC353" s="322">
        <v>0</v>
      </c>
      <c r="CD353" s="322">
        <v>0</v>
      </c>
      <c r="CE353" s="322">
        <v>0</v>
      </c>
      <c r="CF353" s="301">
        <v>0</v>
      </c>
      <c r="CG353" s="322">
        <v>0</v>
      </c>
      <c r="CH353" s="299"/>
      <c r="CI353" s="299"/>
      <c r="CJ353" s="299"/>
      <c r="CK353" s="299"/>
      <c r="CL353" s="299"/>
      <c r="CM353" s="299"/>
      <c r="CN353" s="299"/>
      <c r="CO353" s="299"/>
      <c r="CP353" s="299"/>
    </row>
    <row r="354" spans="2:94" x14ac:dyDescent="0.15">
      <c r="B354" s="339">
        <v>1.7239120370370371</v>
      </c>
      <c r="C354" s="355">
        <v>1.06</v>
      </c>
      <c r="D354" s="371">
        <v>1.1999999800000003</v>
      </c>
      <c r="E354" s="299"/>
      <c r="F354" s="299"/>
      <c r="G354" s="299"/>
      <c r="H354" s="299"/>
      <c r="I354" s="301">
        <v>5</v>
      </c>
      <c r="J354" s="299"/>
      <c r="K354" s="299"/>
      <c r="L354" s="322">
        <v>0</v>
      </c>
      <c r="M354" s="299"/>
      <c r="N354" s="299"/>
      <c r="O354" s="299"/>
      <c r="P354" s="299"/>
      <c r="Q354" s="299"/>
      <c r="R354" s="299"/>
      <c r="S354" s="299"/>
      <c r="T354" s="299"/>
      <c r="U354" s="299"/>
      <c r="V354" s="299"/>
      <c r="W354" s="299"/>
      <c r="X354" s="299"/>
      <c r="Y354" s="299"/>
      <c r="Z354" s="299"/>
      <c r="AA354" s="299">
        <v>1.4003978686419021</v>
      </c>
      <c r="AB354" s="299">
        <v>-11.359115044247789</v>
      </c>
      <c r="AC354" s="299">
        <v>2.8599674782123352</v>
      </c>
      <c r="AD354" s="299">
        <v>-12.660680309734515</v>
      </c>
      <c r="AE354" s="299"/>
      <c r="AF354" s="299">
        <v>3.9250588149258947</v>
      </c>
      <c r="AG354" s="299">
        <v>-12.779004424778762</v>
      </c>
      <c r="AH354" s="299">
        <v>-4.280089260497081</v>
      </c>
      <c r="AI354" s="299">
        <v>13.252300884955753</v>
      </c>
      <c r="AJ354" s="299"/>
      <c r="AK354" s="299"/>
      <c r="AL354" s="299">
        <v>0</v>
      </c>
      <c r="AM354" s="299">
        <v>1</v>
      </c>
      <c r="AN354" s="299">
        <v>0</v>
      </c>
      <c r="AO354" s="299">
        <v>1</v>
      </c>
      <c r="AP354" s="299">
        <v>0</v>
      </c>
      <c r="AQ354" s="299">
        <v>1</v>
      </c>
      <c r="AR354" s="299">
        <v>0</v>
      </c>
      <c r="AS354" s="299">
        <v>0</v>
      </c>
      <c r="AT354" s="299">
        <v>0</v>
      </c>
      <c r="AU354" s="299">
        <v>1</v>
      </c>
      <c r="AV354" s="325">
        <v>0</v>
      </c>
      <c r="AW354" s="325">
        <v>0</v>
      </c>
      <c r="AX354" s="325">
        <v>0</v>
      </c>
      <c r="AY354" s="325">
        <v>0</v>
      </c>
      <c r="AZ354" s="325">
        <v>0</v>
      </c>
      <c r="BA354" s="325">
        <v>1</v>
      </c>
      <c r="BB354" s="325">
        <v>0</v>
      </c>
      <c r="BC354" s="325">
        <v>0</v>
      </c>
      <c r="BD354" s="325">
        <v>0</v>
      </c>
      <c r="BE354" s="325">
        <v>1</v>
      </c>
      <c r="BF354" s="325">
        <v>0</v>
      </c>
      <c r="BG354" s="335">
        <v>1</v>
      </c>
      <c r="BH354" s="325">
        <v>0</v>
      </c>
      <c r="BI354" s="325">
        <v>0</v>
      </c>
      <c r="BJ354" s="325">
        <v>0</v>
      </c>
      <c r="BK354" s="325">
        <v>0</v>
      </c>
      <c r="BL354" s="325">
        <v>0</v>
      </c>
      <c r="BM354" s="335">
        <v>1</v>
      </c>
      <c r="BN354" s="325">
        <v>0</v>
      </c>
      <c r="BO354" s="325">
        <v>1</v>
      </c>
      <c r="BP354" s="325">
        <v>0</v>
      </c>
      <c r="BQ354" s="325">
        <v>0</v>
      </c>
      <c r="BR354" s="325">
        <v>0</v>
      </c>
      <c r="BS354" s="303">
        <v>0</v>
      </c>
      <c r="BT354" s="322">
        <v>1</v>
      </c>
      <c r="BU354" s="322">
        <v>0</v>
      </c>
      <c r="BV354" s="322">
        <v>0</v>
      </c>
      <c r="BW354" s="322">
        <v>0</v>
      </c>
      <c r="BX354" s="322">
        <v>1</v>
      </c>
      <c r="BY354" s="301">
        <v>0</v>
      </c>
      <c r="BZ354" s="322">
        <v>0</v>
      </c>
      <c r="CA354" s="322">
        <v>0</v>
      </c>
      <c r="CB354" s="322">
        <v>0</v>
      </c>
      <c r="CC354" s="322">
        <v>0</v>
      </c>
      <c r="CD354" s="322">
        <v>1</v>
      </c>
      <c r="CE354" s="322">
        <v>0</v>
      </c>
      <c r="CF354" s="301">
        <v>0</v>
      </c>
      <c r="CG354" s="322">
        <v>1</v>
      </c>
      <c r="CH354" s="299"/>
      <c r="CI354" s="299"/>
      <c r="CJ354" s="299"/>
      <c r="CK354" s="299"/>
      <c r="CL354" s="299"/>
      <c r="CM354" s="299"/>
      <c r="CN354" s="299"/>
      <c r="CO354" s="299"/>
      <c r="CP354" s="299"/>
    </row>
    <row r="355" spans="2:94" x14ac:dyDescent="0.15">
      <c r="B355" s="338" t="s">
        <v>593</v>
      </c>
      <c r="C355" s="299"/>
      <c r="D355" s="371"/>
      <c r="E355" s="299"/>
      <c r="F355" s="299"/>
      <c r="G355" s="299"/>
      <c r="H355" s="299"/>
      <c r="I355" s="299"/>
      <c r="J355" s="299"/>
      <c r="K355" s="299"/>
      <c r="L355" s="299"/>
      <c r="M355" s="299"/>
      <c r="N355" s="299"/>
      <c r="O355" s="299"/>
      <c r="P355" s="299"/>
      <c r="Q355" s="299"/>
      <c r="R355" s="299"/>
      <c r="S355" s="299"/>
      <c r="T355" s="299"/>
      <c r="U355" s="299"/>
      <c r="V355" s="299"/>
      <c r="W355" s="299"/>
      <c r="X355" s="299"/>
      <c r="Y355" s="299"/>
      <c r="Z355" s="299"/>
      <c r="AA355" s="299">
        <v>2.7021761690695856</v>
      </c>
      <c r="AB355" s="299">
        <v>12.147942477876107</v>
      </c>
      <c r="AC355" s="299"/>
      <c r="AD355" s="299"/>
      <c r="AE355" s="299"/>
      <c r="AF355" s="299"/>
      <c r="AG355" s="299"/>
      <c r="AH355" s="299"/>
      <c r="AI355" s="299"/>
      <c r="AJ355" s="299"/>
      <c r="AK355" s="299"/>
      <c r="AL355" s="299"/>
      <c r="AM355" s="299"/>
      <c r="AN355" s="299"/>
      <c r="AO355" s="299"/>
      <c r="AP355" s="299"/>
      <c r="AQ355" s="299"/>
      <c r="AR355" s="299"/>
      <c r="AS355" s="299"/>
      <c r="AT355" s="299"/>
      <c r="AU355" s="299"/>
      <c r="AV355" s="299"/>
      <c r="AW355" s="299"/>
      <c r="AX355" s="299"/>
      <c r="AY355" s="299"/>
      <c r="AZ355" s="299"/>
      <c r="BA355" s="299"/>
      <c r="BB355" s="299"/>
      <c r="BC355" s="299"/>
      <c r="BD355" s="299"/>
      <c r="BE355" s="299"/>
      <c r="BF355" s="299"/>
      <c r="BG355" s="299"/>
      <c r="BH355" s="299"/>
      <c r="BI355" s="299"/>
      <c r="BJ355" s="299"/>
      <c r="BK355" s="299"/>
      <c r="BL355" s="299"/>
      <c r="BM355" s="299"/>
      <c r="BN355" s="299"/>
      <c r="BO355" s="299"/>
      <c r="BP355" s="299"/>
      <c r="BQ355" s="299"/>
      <c r="BR355" s="299"/>
      <c r="BS355" s="299"/>
      <c r="BT355" s="299"/>
      <c r="BU355" s="299"/>
      <c r="BV355" s="299"/>
      <c r="BW355" s="299"/>
      <c r="BX355" s="299"/>
      <c r="BY355" s="299"/>
      <c r="BZ355" s="299"/>
      <c r="CA355" s="299"/>
      <c r="CB355" s="299"/>
      <c r="CC355" s="299"/>
      <c r="CD355" s="299"/>
      <c r="CE355" s="299"/>
      <c r="CF355" s="299"/>
      <c r="CG355" s="299"/>
      <c r="CH355" s="299"/>
      <c r="CI355" s="299"/>
      <c r="CJ355" s="299"/>
      <c r="CK355" s="299"/>
      <c r="CL355" s="299"/>
      <c r="CM355" s="299"/>
      <c r="CN355" s="299"/>
      <c r="CO355" s="299"/>
      <c r="CP355" s="299" t="s">
        <v>563</v>
      </c>
    </row>
    <row r="356" spans="2:94" x14ac:dyDescent="0.15">
      <c r="B356" s="339">
        <v>1.7383217592592592</v>
      </c>
      <c r="C356" s="299"/>
      <c r="D356" s="371"/>
      <c r="E356" s="299"/>
      <c r="F356" s="299"/>
      <c r="G356" s="299" t="s">
        <v>366</v>
      </c>
      <c r="H356" s="299">
        <v>69</v>
      </c>
      <c r="I356" s="301">
        <v>1</v>
      </c>
      <c r="J356" s="299">
        <v>1</v>
      </c>
      <c r="K356" s="301">
        <v>0</v>
      </c>
      <c r="L356" s="322">
        <v>1</v>
      </c>
      <c r="M356" s="322">
        <v>1</v>
      </c>
      <c r="N356" s="322">
        <v>0</v>
      </c>
      <c r="O356" s="299"/>
      <c r="P356" s="299">
        <v>1</v>
      </c>
      <c r="Q356" s="299">
        <v>0</v>
      </c>
      <c r="R356" s="299">
        <v>0</v>
      </c>
      <c r="S356" s="299">
        <v>0</v>
      </c>
      <c r="T356" s="299">
        <v>1</v>
      </c>
      <c r="U356" s="299">
        <v>0</v>
      </c>
      <c r="V356" s="299">
        <v>0</v>
      </c>
      <c r="W356" s="299">
        <v>0</v>
      </c>
      <c r="X356" s="299">
        <v>1</v>
      </c>
      <c r="Y356" s="299">
        <v>0</v>
      </c>
      <c r="Z356" s="301">
        <v>0</v>
      </c>
      <c r="AA356" s="299"/>
      <c r="AB356" s="299"/>
      <c r="AC356" s="299">
        <v>-0.80868045935659139</v>
      </c>
      <c r="AD356" s="299">
        <v>-11.990176991150443</v>
      </c>
      <c r="AE356" s="299" t="s">
        <v>442</v>
      </c>
      <c r="AF356" s="299">
        <v>-0.80868045935659139</v>
      </c>
      <c r="AG356" s="299">
        <v>-11.990176991150443</v>
      </c>
      <c r="AH356" s="299">
        <v>3.7278196784974575</v>
      </c>
      <c r="AI356" s="299">
        <v>13.015652654867258</v>
      </c>
      <c r="AJ356" s="299"/>
      <c r="AK356" s="299"/>
      <c r="AL356" s="299">
        <v>0</v>
      </c>
      <c r="AM356" s="299">
        <v>0</v>
      </c>
      <c r="AN356" s="299"/>
      <c r="AO356" s="299"/>
      <c r="AP356" s="299"/>
      <c r="AQ356" s="299"/>
      <c r="AR356" s="299"/>
      <c r="AS356" s="299"/>
      <c r="AT356" s="299"/>
      <c r="AU356" s="299"/>
      <c r="AV356" s="299"/>
      <c r="AW356" s="299"/>
      <c r="AX356" s="299"/>
      <c r="AY356" s="299"/>
      <c r="AZ356" s="299"/>
      <c r="BA356" s="299"/>
      <c r="BB356" s="299"/>
      <c r="BC356" s="299"/>
      <c r="BD356" s="299"/>
      <c r="BE356" s="299"/>
      <c r="BF356" s="299"/>
      <c r="BG356" s="299"/>
      <c r="BH356" s="299"/>
      <c r="BI356" s="299"/>
      <c r="BJ356" s="299"/>
      <c r="BK356" s="299"/>
      <c r="BL356" s="299"/>
      <c r="BM356" s="299"/>
      <c r="BN356" s="299"/>
      <c r="BO356" s="299"/>
      <c r="BP356" s="299"/>
      <c r="BQ356" s="299"/>
      <c r="BR356" s="299"/>
      <c r="BS356" s="299"/>
      <c r="BT356" s="299"/>
      <c r="BU356" s="299"/>
      <c r="BV356" s="299"/>
      <c r="BW356" s="299"/>
      <c r="BX356" s="299"/>
      <c r="BY356" s="299"/>
      <c r="BZ356" s="299"/>
      <c r="CA356" s="299"/>
      <c r="CB356" s="299"/>
      <c r="CC356" s="299"/>
      <c r="CD356" s="299"/>
      <c r="CE356" s="299"/>
      <c r="CF356" s="299"/>
      <c r="CG356" s="299">
        <v>1</v>
      </c>
      <c r="CH356" s="299"/>
      <c r="CI356" s="299"/>
      <c r="CJ356" s="299"/>
      <c r="CK356" s="299"/>
      <c r="CL356" s="299"/>
      <c r="CM356" s="299"/>
      <c r="CN356" s="299"/>
      <c r="CO356" s="299"/>
      <c r="CP356" s="299"/>
    </row>
    <row r="357" spans="2:94" x14ac:dyDescent="0.15">
      <c r="B357" s="299"/>
      <c r="C357" s="299"/>
      <c r="D357" s="371"/>
      <c r="E357" s="299"/>
      <c r="F357" s="299"/>
      <c r="G357" s="299"/>
      <c r="H357" s="299"/>
      <c r="I357" s="299"/>
      <c r="J357" s="299"/>
      <c r="K357" s="299"/>
      <c r="L357" s="299"/>
      <c r="M357" s="299"/>
      <c r="N357" s="299"/>
      <c r="O357" s="299"/>
      <c r="P357" s="299"/>
      <c r="Q357" s="299"/>
      <c r="R357" s="299"/>
      <c r="S357" s="299"/>
      <c r="T357" s="299"/>
      <c r="U357" s="299"/>
      <c r="V357" s="299"/>
      <c r="W357" s="299"/>
      <c r="X357" s="299"/>
      <c r="Y357" s="299"/>
      <c r="Z357" s="299"/>
      <c r="AA357" s="299">
        <v>0.45365001378540493</v>
      </c>
      <c r="AB357" s="299">
        <v>6.2711780973451337</v>
      </c>
      <c r="AC357" s="299"/>
      <c r="AD357" s="299"/>
      <c r="AE357" s="299"/>
      <c r="AF357" s="299"/>
      <c r="AG357" s="299"/>
      <c r="AH357" s="299"/>
      <c r="AI357" s="299"/>
      <c r="AJ357" s="299"/>
      <c r="AK357" s="299"/>
      <c r="AL357" s="299"/>
      <c r="AM357" s="299"/>
      <c r="AN357" s="299"/>
      <c r="AO357" s="299"/>
      <c r="AP357" s="299"/>
      <c r="AQ357" s="299"/>
      <c r="AR357" s="299"/>
      <c r="AS357" s="299"/>
      <c r="AT357" s="299"/>
      <c r="AU357" s="299"/>
      <c r="AV357" s="299"/>
      <c r="AW357" s="299"/>
      <c r="AX357" s="299"/>
      <c r="AY357" s="299"/>
      <c r="AZ357" s="299"/>
      <c r="BA357" s="299"/>
      <c r="BB357" s="299"/>
      <c r="BC357" s="299"/>
      <c r="BD357" s="299"/>
      <c r="BE357" s="299"/>
      <c r="BF357" s="299"/>
      <c r="BG357" s="299"/>
      <c r="BH357" s="299"/>
      <c r="BI357" s="299"/>
      <c r="BJ357" s="299"/>
      <c r="BK357" s="299"/>
      <c r="BL357" s="299"/>
      <c r="BM357" s="299"/>
      <c r="BN357" s="299"/>
      <c r="BO357" s="299"/>
      <c r="BP357" s="299"/>
      <c r="BQ357" s="299"/>
      <c r="BR357" s="299"/>
      <c r="BS357" s="303">
        <v>0</v>
      </c>
      <c r="BT357" s="299">
        <v>0</v>
      </c>
      <c r="BU357" s="299">
        <v>1</v>
      </c>
      <c r="BV357" s="322">
        <v>0</v>
      </c>
      <c r="BW357" s="322">
        <v>0</v>
      </c>
      <c r="BX357" s="322">
        <v>0</v>
      </c>
      <c r="BY357" s="301">
        <v>1</v>
      </c>
      <c r="BZ357" s="322">
        <v>0</v>
      </c>
      <c r="CA357" s="322">
        <v>0</v>
      </c>
      <c r="CB357" s="322">
        <v>0</v>
      </c>
      <c r="CC357" s="322">
        <v>0</v>
      </c>
      <c r="CD357" s="322">
        <v>0</v>
      </c>
      <c r="CE357" s="322">
        <v>1</v>
      </c>
      <c r="CF357" s="301">
        <v>0</v>
      </c>
      <c r="CG357" s="322">
        <v>0</v>
      </c>
      <c r="CH357" s="299"/>
      <c r="CI357" s="299"/>
      <c r="CJ357" s="299"/>
      <c r="CK357" s="299"/>
      <c r="CL357" s="299"/>
      <c r="CM357" s="299"/>
      <c r="CN357" s="299"/>
      <c r="CO357" s="299"/>
      <c r="CP357" s="299"/>
    </row>
    <row r="358" spans="2:94" x14ac:dyDescent="0.15">
      <c r="B358" s="339">
        <v>1.754363425925926</v>
      </c>
      <c r="C358" s="299"/>
      <c r="D358" s="371"/>
      <c r="E358" s="299"/>
      <c r="F358" s="299"/>
      <c r="G358" s="299" t="s">
        <v>375</v>
      </c>
      <c r="H358" s="299">
        <v>70</v>
      </c>
      <c r="I358" s="301">
        <v>1</v>
      </c>
      <c r="J358" s="299">
        <v>1</v>
      </c>
      <c r="K358" s="301">
        <v>0</v>
      </c>
      <c r="L358" s="322">
        <v>1</v>
      </c>
      <c r="M358" s="322">
        <v>1</v>
      </c>
      <c r="N358" s="322">
        <v>0</v>
      </c>
      <c r="O358" s="299"/>
      <c r="P358" s="299">
        <v>1</v>
      </c>
      <c r="Q358" s="299">
        <v>0</v>
      </c>
      <c r="R358" s="299">
        <v>0</v>
      </c>
      <c r="S358" s="299">
        <v>0</v>
      </c>
      <c r="T358" s="299">
        <v>0</v>
      </c>
      <c r="U358" s="299">
        <v>0</v>
      </c>
      <c r="V358" s="299">
        <v>0</v>
      </c>
      <c r="W358" s="299">
        <v>1</v>
      </c>
      <c r="X358" s="299">
        <v>0</v>
      </c>
      <c r="Y358" s="299">
        <v>0</v>
      </c>
      <c r="Z358" s="301">
        <v>1</v>
      </c>
      <c r="AA358" s="331">
        <v>-3.3727892329262712</v>
      </c>
      <c r="AB358" s="331">
        <v>6.5078263274336292</v>
      </c>
      <c r="AC358" s="299">
        <v>1.0453674230707157</v>
      </c>
      <c r="AD358" s="299">
        <v>-12.02961836283186</v>
      </c>
      <c r="AE358" s="299" t="s">
        <v>442</v>
      </c>
      <c r="AF358" s="299">
        <v>1.0453674230707157</v>
      </c>
      <c r="AG358" s="299">
        <v>-12.02961836283186</v>
      </c>
      <c r="AH358" s="299">
        <v>-3.9645066422115822</v>
      </c>
      <c r="AI358" s="299">
        <v>13.291742256637169</v>
      </c>
      <c r="AJ358" s="299"/>
      <c r="AK358" s="299"/>
      <c r="AL358" s="299">
        <v>0</v>
      </c>
      <c r="AM358" s="299">
        <v>0</v>
      </c>
      <c r="AN358" s="299"/>
      <c r="AO358" s="299"/>
      <c r="AP358" s="299"/>
      <c r="AQ358" s="299"/>
      <c r="AR358" s="299"/>
      <c r="AS358" s="299"/>
      <c r="AT358" s="299"/>
      <c r="AU358" s="299"/>
      <c r="AV358" s="299"/>
      <c r="AW358" s="299"/>
      <c r="AX358" s="299"/>
      <c r="AY358" s="299"/>
      <c r="AZ358" s="299"/>
      <c r="BA358" s="299"/>
      <c r="BB358" s="299"/>
      <c r="BC358" s="299"/>
      <c r="BD358" s="299"/>
      <c r="BE358" s="299"/>
      <c r="BF358" s="299"/>
      <c r="BG358" s="299"/>
      <c r="BH358" s="299"/>
      <c r="BI358" s="299"/>
      <c r="BJ358" s="299"/>
      <c r="BK358" s="299"/>
      <c r="BL358" s="299"/>
      <c r="BM358" s="299"/>
      <c r="BN358" s="299"/>
      <c r="BO358" s="299"/>
      <c r="BP358" s="299"/>
      <c r="BQ358" s="299"/>
      <c r="BR358" s="299"/>
      <c r="BS358" s="299"/>
      <c r="BT358" s="299"/>
      <c r="BU358" s="299"/>
      <c r="BV358" s="299"/>
      <c r="BW358" s="299"/>
      <c r="BX358" s="299"/>
      <c r="BY358" s="299"/>
      <c r="BZ358" s="299"/>
      <c r="CA358" s="299"/>
      <c r="CB358" s="299"/>
      <c r="CC358" s="299"/>
      <c r="CD358" s="299"/>
      <c r="CE358" s="299"/>
      <c r="CF358" s="299"/>
      <c r="CG358" s="299"/>
      <c r="CH358" s="299"/>
      <c r="CI358" s="299"/>
      <c r="CJ358" s="299"/>
      <c r="CK358" s="299"/>
      <c r="CL358" s="299"/>
      <c r="CM358" s="299"/>
      <c r="CN358" s="299"/>
      <c r="CO358" s="299"/>
      <c r="CP358" s="299"/>
    </row>
    <row r="359" spans="2:94" x14ac:dyDescent="0.15">
      <c r="B359" s="339">
        <v>1.7620370370370371</v>
      </c>
      <c r="C359" s="299"/>
      <c r="D359" s="371"/>
      <c r="E359" s="299"/>
      <c r="F359" s="299"/>
      <c r="G359" s="299"/>
      <c r="H359" s="299"/>
      <c r="I359" s="301">
        <v>1</v>
      </c>
      <c r="J359" s="299">
        <v>1</v>
      </c>
      <c r="K359" s="301">
        <v>0</v>
      </c>
      <c r="L359" s="322">
        <v>1</v>
      </c>
      <c r="M359" s="322">
        <v>0</v>
      </c>
      <c r="N359" s="322">
        <v>1</v>
      </c>
      <c r="O359" s="299"/>
      <c r="P359" s="299">
        <v>0</v>
      </c>
      <c r="Q359" s="299">
        <v>0</v>
      </c>
      <c r="R359" s="299">
        <v>1</v>
      </c>
      <c r="S359" s="299">
        <v>1</v>
      </c>
      <c r="T359" s="299">
        <v>0</v>
      </c>
      <c r="U359" s="299">
        <v>0</v>
      </c>
      <c r="V359" s="299">
        <v>0</v>
      </c>
      <c r="W359" s="299">
        <v>0</v>
      </c>
      <c r="X359" s="299">
        <v>0</v>
      </c>
      <c r="Y359" s="299">
        <v>0</v>
      </c>
      <c r="Z359" s="301">
        <v>1</v>
      </c>
      <c r="AA359" s="299"/>
      <c r="AB359" s="299"/>
      <c r="AC359" s="299">
        <v>0.80868045935659139</v>
      </c>
      <c r="AD359" s="299">
        <v>-11.990176991150443</v>
      </c>
      <c r="AE359" s="299" t="s">
        <v>442</v>
      </c>
      <c r="AF359" s="299">
        <v>0.80868045935659139</v>
      </c>
      <c r="AG359" s="299">
        <v>-11.990176991150443</v>
      </c>
      <c r="AH359" s="299">
        <v>-3.9250588149258947</v>
      </c>
      <c r="AI359" s="299">
        <v>12.384590707964604</v>
      </c>
      <c r="AJ359" s="299"/>
      <c r="AK359" s="299"/>
      <c r="AL359" s="299">
        <v>0</v>
      </c>
      <c r="AM359" s="299">
        <v>0</v>
      </c>
      <c r="AN359" s="299"/>
      <c r="AO359" s="299"/>
      <c r="AP359" s="299"/>
      <c r="AQ359" s="299"/>
      <c r="AR359" s="299"/>
      <c r="AS359" s="299"/>
      <c r="AT359" s="299"/>
      <c r="AU359" s="299"/>
      <c r="AV359" s="299"/>
      <c r="AW359" s="299"/>
      <c r="AX359" s="299"/>
      <c r="AY359" s="299"/>
      <c r="AZ359" s="299"/>
      <c r="BA359" s="299"/>
      <c r="BB359" s="299"/>
      <c r="BC359" s="299"/>
      <c r="BD359" s="299"/>
      <c r="BE359" s="299"/>
      <c r="BF359" s="299"/>
      <c r="BG359" s="299"/>
      <c r="BH359" s="299"/>
      <c r="BI359" s="299"/>
      <c r="BJ359" s="299"/>
      <c r="BK359" s="299"/>
      <c r="BL359" s="299"/>
      <c r="BM359" s="299"/>
      <c r="BN359" s="299"/>
      <c r="BO359" s="299"/>
      <c r="BP359" s="299"/>
      <c r="BQ359" s="299"/>
      <c r="BR359" s="299"/>
      <c r="BS359" s="299"/>
      <c r="BT359" s="299"/>
      <c r="BU359" s="299"/>
      <c r="BV359" s="299"/>
      <c r="BW359" s="299"/>
      <c r="BX359" s="299"/>
      <c r="BY359" s="299"/>
      <c r="BZ359" s="299"/>
      <c r="CA359" s="299"/>
      <c r="CB359" s="299"/>
      <c r="CC359" s="299"/>
      <c r="CD359" s="299"/>
      <c r="CE359" s="299"/>
      <c r="CF359" s="299"/>
      <c r="CG359" s="299">
        <v>0</v>
      </c>
      <c r="CH359" s="299"/>
      <c r="CI359" s="299"/>
      <c r="CJ359" s="299"/>
      <c r="CK359" s="299"/>
      <c r="CL359" s="299"/>
      <c r="CM359" s="299"/>
      <c r="CN359" s="299"/>
      <c r="CO359" s="299"/>
      <c r="CP359" s="299"/>
    </row>
    <row r="360" spans="2:94" x14ac:dyDescent="0.15">
      <c r="B360" s="339">
        <v>1.7627430555555554</v>
      </c>
      <c r="C360" s="355">
        <v>1.01</v>
      </c>
      <c r="D360" s="371">
        <v>1.03333333</v>
      </c>
      <c r="E360" s="299"/>
      <c r="F360" s="299"/>
      <c r="G360" s="299"/>
      <c r="H360" s="299"/>
      <c r="I360" s="301">
        <v>2</v>
      </c>
      <c r="J360" s="299"/>
      <c r="K360" s="299"/>
      <c r="L360" s="322">
        <v>0</v>
      </c>
      <c r="M360" s="299"/>
      <c r="N360" s="299"/>
      <c r="O360" s="299"/>
      <c r="P360" s="299"/>
      <c r="Q360" s="299"/>
      <c r="R360" s="299"/>
      <c r="S360" s="299"/>
      <c r="T360" s="299"/>
      <c r="U360" s="299"/>
      <c r="V360" s="299"/>
      <c r="W360" s="299"/>
      <c r="X360" s="299"/>
      <c r="Y360" s="299"/>
      <c r="Z360" s="299"/>
      <c r="AA360" s="299">
        <v>-2.3076978962127122</v>
      </c>
      <c r="AB360" s="299">
        <v>4.1413440265486727</v>
      </c>
      <c r="AC360" s="299">
        <v>-4.4378805696398302</v>
      </c>
      <c r="AD360" s="299">
        <v>11.792970132743363</v>
      </c>
      <c r="AE360" s="299" t="s">
        <v>443</v>
      </c>
      <c r="AF360" s="299">
        <v>-3.6489240239260829</v>
      </c>
      <c r="AG360" s="299">
        <v>11.83241150442478</v>
      </c>
      <c r="AH360" s="299">
        <v>1.1242630776420905</v>
      </c>
      <c r="AI360" s="299">
        <v>-11.871852876106196</v>
      </c>
      <c r="AJ360" s="299"/>
      <c r="AK360" s="299"/>
      <c r="AL360" s="299">
        <v>1</v>
      </c>
      <c r="AM360" s="299">
        <v>0</v>
      </c>
      <c r="AN360" s="299">
        <v>0</v>
      </c>
      <c r="AO360" s="299">
        <v>1</v>
      </c>
      <c r="AP360" s="299">
        <v>0</v>
      </c>
      <c r="AQ360" s="299">
        <v>0</v>
      </c>
      <c r="AR360" s="299">
        <v>1</v>
      </c>
      <c r="AS360" s="299">
        <v>0</v>
      </c>
      <c r="AT360" s="299">
        <v>0</v>
      </c>
      <c r="AU360" s="299">
        <v>0</v>
      </c>
      <c r="AV360" s="325">
        <v>1</v>
      </c>
      <c r="AW360" s="325">
        <v>0</v>
      </c>
      <c r="AX360" s="325">
        <v>0</v>
      </c>
      <c r="AY360" s="325">
        <v>0</v>
      </c>
      <c r="AZ360" s="325">
        <v>0</v>
      </c>
      <c r="BA360" s="325">
        <v>0</v>
      </c>
      <c r="BB360" s="325">
        <v>1</v>
      </c>
      <c r="BC360" s="325">
        <v>0</v>
      </c>
      <c r="BD360" s="325">
        <v>0</v>
      </c>
      <c r="BE360" s="325">
        <v>1</v>
      </c>
      <c r="BF360" s="325">
        <v>0</v>
      </c>
      <c r="BG360" s="325">
        <v>1</v>
      </c>
      <c r="BH360" s="325">
        <v>0</v>
      </c>
      <c r="BI360" s="325">
        <v>0</v>
      </c>
      <c r="BJ360" s="325">
        <v>0</v>
      </c>
      <c r="BK360" s="325">
        <v>0</v>
      </c>
      <c r="BL360" s="325">
        <v>0</v>
      </c>
      <c r="BM360" s="325">
        <v>0</v>
      </c>
      <c r="BN360" s="325">
        <v>0</v>
      </c>
      <c r="BO360" s="325">
        <v>1</v>
      </c>
      <c r="BP360" s="325">
        <v>0</v>
      </c>
      <c r="BQ360" s="325">
        <v>0</v>
      </c>
      <c r="BR360" s="325">
        <v>0</v>
      </c>
      <c r="BS360" s="303">
        <v>0</v>
      </c>
      <c r="BT360" s="322">
        <v>1</v>
      </c>
      <c r="BU360" s="322">
        <v>0</v>
      </c>
      <c r="BV360" s="322">
        <v>0</v>
      </c>
      <c r="BW360" s="322">
        <v>0</v>
      </c>
      <c r="BX360" s="322">
        <v>1</v>
      </c>
      <c r="BY360" s="301">
        <v>0</v>
      </c>
      <c r="BZ360" s="322">
        <v>0</v>
      </c>
      <c r="CA360" s="322">
        <v>0</v>
      </c>
      <c r="CB360" s="322">
        <v>0</v>
      </c>
      <c r="CC360" s="322">
        <v>0</v>
      </c>
      <c r="CD360" s="322">
        <v>1</v>
      </c>
      <c r="CE360" s="322">
        <v>0</v>
      </c>
      <c r="CF360" s="301">
        <v>0</v>
      </c>
      <c r="CG360" s="322">
        <v>1</v>
      </c>
      <c r="CH360" s="299"/>
      <c r="CI360" s="299"/>
      <c r="CJ360" s="299"/>
      <c r="CK360" s="299"/>
      <c r="CL360" s="299"/>
      <c r="CM360" s="299"/>
      <c r="CN360" s="299"/>
      <c r="CO360" s="299"/>
      <c r="CP360" s="299" t="s">
        <v>564</v>
      </c>
    </row>
    <row r="361" spans="2:94" x14ac:dyDescent="0.15">
      <c r="B361" s="338" t="s">
        <v>593</v>
      </c>
      <c r="C361" s="299"/>
      <c r="D361" s="371"/>
      <c r="E361" s="299"/>
      <c r="F361" s="299"/>
      <c r="G361" s="299"/>
      <c r="H361" s="299"/>
      <c r="I361" s="299"/>
      <c r="J361" s="299"/>
      <c r="K361" s="299"/>
      <c r="L361" s="299"/>
      <c r="M361" s="299"/>
      <c r="N361" s="299"/>
      <c r="O361" s="299"/>
      <c r="P361" s="299"/>
      <c r="Q361" s="299"/>
      <c r="R361" s="299"/>
      <c r="S361" s="299"/>
      <c r="T361" s="299"/>
      <c r="U361" s="299"/>
      <c r="V361" s="299"/>
      <c r="W361" s="299"/>
      <c r="X361" s="299"/>
      <c r="Y361" s="299"/>
      <c r="Z361" s="299"/>
      <c r="AA361" s="331">
        <v>3.0966544419264594</v>
      </c>
      <c r="AB361" s="331">
        <v>-17.472527654867257</v>
      </c>
      <c r="AC361" s="299"/>
      <c r="AD361" s="299"/>
      <c r="AE361" s="299"/>
      <c r="AF361" s="299"/>
      <c r="AG361" s="299"/>
      <c r="AH361" s="299"/>
      <c r="AI361" s="299"/>
      <c r="AJ361" s="299"/>
      <c r="AK361" s="299"/>
      <c r="AL361" s="299"/>
      <c r="AM361" s="299"/>
      <c r="AN361" s="299"/>
      <c r="AO361" s="299"/>
      <c r="AP361" s="299"/>
      <c r="AQ361" s="299"/>
      <c r="AR361" s="299"/>
      <c r="AS361" s="299"/>
      <c r="AT361" s="299"/>
      <c r="AU361" s="299"/>
      <c r="AV361" s="299"/>
      <c r="AW361" s="299"/>
      <c r="AX361" s="299"/>
      <c r="AY361" s="299"/>
      <c r="AZ361" s="299"/>
      <c r="BA361" s="299"/>
      <c r="BB361" s="299"/>
      <c r="BC361" s="299"/>
      <c r="BD361" s="299"/>
      <c r="BE361" s="299"/>
      <c r="BF361" s="299"/>
      <c r="BG361" s="299"/>
      <c r="BH361" s="299"/>
      <c r="BI361" s="299"/>
      <c r="BJ361" s="299"/>
      <c r="BK361" s="299"/>
      <c r="BL361" s="299"/>
      <c r="BM361" s="299"/>
      <c r="BN361" s="299"/>
      <c r="BO361" s="299"/>
      <c r="BP361" s="299"/>
      <c r="BQ361" s="299"/>
      <c r="BR361" s="299"/>
      <c r="BS361" s="299"/>
      <c r="BT361" s="299"/>
      <c r="BU361" s="299"/>
      <c r="BV361" s="299"/>
      <c r="BW361" s="299"/>
      <c r="BX361" s="299"/>
      <c r="BY361" s="299"/>
      <c r="BZ361" s="299"/>
      <c r="CA361" s="299"/>
      <c r="CB361" s="299"/>
      <c r="CC361" s="299"/>
      <c r="CD361" s="299"/>
      <c r="CE361" s="299"/>
      <c r="CF361" s="299"/>
      <c r="CG361" s="299"/>
      <c r="CH361" s="299"/>
      <c r="CI361" s="299"/>
      <c r="CJ361" s="299"/>
      <c r="CK361" s="299"/>
      <c r="CL361" s="299"/>
      <c r="CM361" s="299"/>
      <c r="CN361" s="299"/>
      <c r="CO361" s="299"/>
      <c r="CP361" s="299"/>
    </row>
    <row r="362" spans="2:94" x14ac:dyDescent="0.15">
      <c r="B362" s="339">
        <v>1.7919675925925926</v>
      </c>
      <c r="C362" s="299"/>
      <c r="D362" s="371"/>
      <c r="E362" s="299"/>
      <c r="F362" s="300" t="s">
        <v>376</v>
      </c>
      <c r="G362" s="299" t="s">
        <v>335</v>
      </c>
      <c r="H362" s="299">
        <v>71</v>
      </c>
      <c r="I362" s="344">
        <v>1</v>
      </c>
      <c r="J362" s="299">
        <v>0</v>
      </c>
      <c r="K362" s="301">
        <v>1</v>
      </c>
      <c r="L362" s="299">
        <v>1</v>
      </c>
      <c r="M362" s="299">
        <v>1</v>
      </c>
      <c r="N362" s="299">
        <v>0</v>
      </c>
      <c r="O362" s="299"/>
      <c r="P362" s="299">
        <v>0</v>
      </c>
      <c r="Q362" s="299">
        <v>1</v>
      </c>
      <c r="R362" s="299">
        <v>0</v>
      </c>
      <c r="S362" s="299">
        <v>0</v>
      </c>
      <c r="T362" s="299">
        <v>0</v>
      </c>
      <c r="U362" s="299">
        <v>0</v>
      </c>
      <c r="V362" s="299">
        <v>1</v>
      </c>
      <c r="W362" s="299">
        <v>0</v>
      </c>
      <c r="X362" s="299">
        <v>0</v>
      </c>
      <c r="Y362" s="299">
        <v>0</v>
      </c>
      <c r="Z362" s="301">
        <v>1</v>
      </c>
      <c r="AA362" s="331">
        <v>-4.240641433211394</v>
      </c>
      <c r="AB362" s="331">
        <v>-3.9441371681415935</v>
      </c>
      <c r="AC362" s="299">
        <v>0.96647176849934091</v>
      </c>
      <c r="AD362" s="299">
        <v>11.950735619469027</v>
      </c>
      <c r="AE362" s="299" t="s">
        <v>442</v>
      </c>
      <c r="AF362" s="299">
        <v>0.96647176849934091</v>
      </c>
      <c r="AG362" s="299">
        <v>11.950735619469027</v>
      </c>
      <c r="AH362" s="299">
        <v>-3.9250588149258947</v>
      </c>
      <c r="AI362" s="299">
        <v>-13.212859513274338</v>
      </c>
      <c r="AJ362" s="299"/>
      <c r="AK362" s="299"/>
      <c r="AL362" s="299">
        <v>0</v>
      </c>
      <c r="AM362" s="299">
        <v>0</v>
      </c>
      <c r="AN362" s="299"/>
      <c r="AO362" s="299"/>
      <c r="AP362" s="299"/>
      <c r="AQ362" s="299"/>
      <c r="AR362" s="299"/>
      <c r="AS362" s="299"/>
      <c r="AT362" s="299"/>
      <c r="AU362" s="299"/>
      <c r="AV362" s="299"/>
      <c r="AW362" s="299"/>
      <c r="AX362" s="299"/>
      <c r="AY362" s="299"/>
      <c r="AZ362" s="299"/>
      <c r="BA362" s="299"/>
      <c r="BB362" s="299"/>
      <c r="BC362" s="299"/>
      <c r="BD362" s="299"/>
      <c r="BE362" s="299"/>
      <c r="BF362" s="299"/>
      <c r="BG362" s="299"/>
      <c r="BH362" s="299"/>
      <c r="BI362" s="299"/>
      <c r="BJ362" s="299"/>
      <c r="BK362" s="299"/>
      <c r="BL362" s="299"/>
      <c r="BM362" s="299"/>
      <c r="BN362" s="299"/>
      <c r="BO362" s="299"/>
      <c r="BP362" s="299"/>
      <c r="BQ362" s="299"/>
      <c r="BR362" s="299"/>
      <c r="BS362" s="299"/>
      <c r="BT362" s="299"/>
      <c r="BU362" s="299"/>
      <c r="BV362" s="299"/>
      <c r="BW362" s="299"/>
      <c r="BX362" s="299"/>
      <c r="BY362" s="299"/>
      <c r="BZ362" s="299"/>
      <c r="CA362" s="299"/>
      <c r="CB362" s="299"/>
      <c r="CC362" s="299"/>
      <c r="CD362" s="299"/>
      <c r="CE362" s="299"/>
      <c r="CF362" s="299"/>
      <c r="CG362" s="299">
        <v>1</v>
      </c>
      <c r="CH362" s="299"/>
      <c r="CI362" s="299"/>
      <c r="CJ362" s="299"/>
      <c r="CK362" s="299"/>
      <c r="CL362" s="299"/>
      <c r="CM362" s="299"/>
      <c r="CN362" s="299"/>
      <c r="CO362" s="299"/>
      <c r="CP362" s="299" t="s">
        <v>565</v>
      </c>
    </row>
    <row r="363" spans="2:94" x14ac:dyDescent="0.15">
      <c r="B363" s="339">
        <v>1.8097916666666667</v>
      </c>
      <c r="C363" s="299"/>
      <c r="D363" s="371"/>
      <c r="E363" s="299"/>
      <c r="F363" s="299"/>
      <c r="G363" s="299"/>
      <c r="H363" s="299"/>
      <c r="I363" s="344">
        <v>1</v>
      </c>
      <c r="J363" s="299">
        <v>0</v>
      </c>
      <c r="K363" s="301">
        <v>1</v>
      </c>
      <c r="L363" s="322">
        <v>1</v>
      </c>
      <c r="M363" s="322">
        <v>0</v>
      </c>
      <c r="N363" s="322">
        <v>1</v>
      </c>
      <c r="O363" s="299"/>
      <c r="P363" s="299">
        <v>0</v>
      </c>
      <c r="Q363" s="299">
        <v>0</v>
      </c>
      <c r="R363" s="299">
        <v>1</v>
      </c>
      <c r="S363" s="299">
        <v>0</v>
      </c>
      <c r="T363" s="299">
        <v>0</v>
      </c>
      <c r="U363" s="299">
        <v>0</v>
      </c>
      <c r="V363" s="299">
        <v>0</v>
      </c>
      <c r="W363" s="299">
        <v>1</v>
      </c>
      <c r="X363" s="299">
        <v>1</v>
      </c>
      <c r="Y363" s="299">
        <v>0</v>
      </c>
      <c r="Z363" s="301">
        <v>0</v>
      </c>
      <c r="AA363" s="331">
        <v>-1.0453674230707157</v>
      </c>
      <c r="AB363" s="331">
        <v>-6.5867090707964611</v>
      </c>
      <c r="AC363" s="299">
        <v>1.084815250356403</v>
      </c>
      <c r="AD363" s="299">
        <v>11.911294247787612</v>
      </c>
      <c r="AE363" s="299" t="s">
        <v>442</v>
      </c>
      <c r="AF363" s="299">
        <v>1.084815250356403</v>
      </c>
      <c r="AG363" s="299">
        <v>11.911294247787612</v>
      </c>
      <c r="AH363" s="299">
        <v>-3.4122370602119587</v>
      </c>
      <c r="AI363" s="299">
        <v>-12.069059734513276</v>
      </c>
      <c r="AJ363" s="299"/>
      <c r="AK363" s="299"/>
      <c r="AL363" s="299">
        <v>0</v>
      </c>
      <c r="AM363" s="299">
        <v>0</v>
      </c>
      <c r="AN363" s="299"/>
      <c r="AO363" s="299"/>
      <c r="AP363" s="299"/>
      <c r="AQ363" s="299"/>
      <c r="AR363" s="299"/>
      <c r="AS363" s="299"/>
      <c r="AT363" s="299"/>
      <c r="AU363" s="299"/>
      <c r="AV363" s="299"/>
      <c r="AW363" s="299"/>
      <c r="AX363" s="299"/>
      <c r="AY363" s="299"/>
      <c r="AZ363" s="299"/>
      <c r="BA363" s="299"/>
      <c r="BB363" s="299"/>
      <c r="BC363" s="299"/>
      <c r="BD363" s="299"/>
      <c r="BE363" s="299"/>
      <c r="BF363" s="299"/>
      <c r="BG363" s="299"/>
      <c r="BH363" s="299"/>
      <c r="BI363" s="299"/>
      <c r="BJ363" s="299"/>
      <c r="BK363" s="299"/>
      <c r="BL363" s="299"/>
      <c r="BM363" s="299"/>
      <c r="BN363" s="299"/>
      <c r="BO363" s="299"/>
      <c r="BP363" s="299"/>
      <c r="BQ363" s="299"/>
      <c r="BR363" s="299"/>
      <c r="BS363" s="299"/>
      <c r="BT363" s="299"/>
      <c r="BU363" s="299"/>
      <c r="BV363" s="299"/>
      <c r="BW363" s="299"/>
      <c r="BX363" s="299"/>
      <c r="BY363" s="299"/>
      <c r="BZ363" s="299"/>
      <c r="CA363" s="299"/>
      <c r="CB363" s="299"/>
      <c r="CC363" s="299"/>
      <c r="CD363" s="299"/>
      <c r="CE363" s="299"/>
      <c r="CF363" s="299"/>
      <c r="CG363" s="299"/>
      <c r="CH363" s="299"/>
      <c r="CI363" s="299"/>
      <c r="CJ363" s="299"/>
      <c r="CK363" s="299"/>
      <c r="CL363" s="299"/>
      <c r="CM363" s="299"/>
      <c r="CN363" s="299"/>
      <c r="CO363" s="299"/>
      <c r="CP363" s="299" t="s">
        <v>544</v>
      </c>
    </row>
    <row r="364" spans="2:94" x14ac:dyDescent="0.15">
      <c r="B364" s="339">
        <v>1.8327662037037038</v>
      </c>
      <c r="C364" s="299"/>
      <c r="D364" s="371"/>
      <c r="E364" s="299"/>
      <c r="F364" s="299"/>
      <c r="G364" s="299" t="s">
        <v>336</v>
      </c>
      <c r="H364" s="299">
        <v>72</v>
      </c>
      <c r="I364" s="301">
        <v>1</v>
      </c>
      <c r="J364" s="299">
        <v>1</v>
      </c>
      <c r="K364" s="301">
        <v>0</v>
      </c>
      <c r="L364" s="322">
        <v>1</v>
      </c>
      <c r="M364" s="322">
        <v>1</v>
      </c>
      <c r="N364" s="322">
        <v>0</v>
      </c>
      <c r="O364" s="299"/>
      <c r="P364" s="299">
        <v>1</v>
      </c>
      <c r="Q364" s="299">
        <v>0</v>
      </c>
      <c r="R364" s="299">
        <v>0</v>
      </c>
      <c r="S364" s="299">
        <v>0</v>
      </c>
      <c r="T364" s="299">
        <v>0</v>
      </c>
      <c r="U364" s="299">
        <v>1</v>
      </c>
      <c r="V364" s="299">
        <v>0</v>
      </c>
      <c r="W364" s="299">
        <v>0</v>
      </c>
      <c r="X364" s="299">
        <v>0</v>
      </c>
      <c r="Y364" s="299">
        <v>0</v>
      </c>
      <c r="Z364" s="301">
        <v>1</v>
      </c>
      <c r="AA364" s="331">
        <v>-2.5049370326411489</v>
      </c>
      <c r="AB364" s="331">
        <v>-7.8882743362831867E-2</v>
      </c>
      <c r="AC364" s="299">
        <v>0.65088915021384186</v>
      </c>
      <c r="AD364" s="299">
        <v>-11.990176991150443</v>
      </c>
      <c r="AE364" s="299" t="s">
        <v>442</v>
      </c>
      <c r="AF364" s="299">
        <v>0.65088915021384186</v>
      </c>
      <c r="AG364" s="299">
        <v>-11.990176991150443</v>
      </c>
      <c r="AH364" s="299">
        <v>-4.0434022967829568</v>
      </c>
      <c r="AI364" s="299">
        <v>13.252300884955753</v>
      </c>
      <c r="AJ364" s="299"/>
      <c r="AK364" s="299"/>
      <c r="AL364" s="299">
        <v>0</v>
      </c>
      <c r="AM364" s="299">
        <v>0</v>
      </c>
      <c r="AN364" s="299"/>
      <c r="AO364" s="299"/>
      <c r="AP364" s="299"/>
      <c r="AQ364" s="299"/>
      <c r="AR364" s="299"/>
      <c r="AS364" s="299"/>
      <c r="AT364" s="299"/>
      <c r="AU364" s="299"/>
      <c r="AV364" s="299"/>
      <c r="AW364" s="299"/>
      <c r="AX364" s="299"/>
      <c r="AY364" s="299"/>
      <c r="AZ364" s="299"/>
      <c r="BA364" s="299"/>
      <c r="BB364" s="299"/>
      <c r="BC364" s="299"/>
      <c r="BD364" s="299"/>
      <c r="BE364" s="299"/>
      <c r="BF364" s="299"/>
      <c r="BG364" s="299"/>
      <c r="BH364" s="299"/>
      <c r="BI364" s="299"/>
      <c r="BJ364" s="299"/>
      <c r="BK364" s="299"/>
      <c r="BL364" s="299"/>
      <c r="BM364" s="299"/>
      <c r="BN364" s="299"/>
      <c r="BO364" s="299"/>
      <c r="BP364" s="299"/>
      <c r="BQ364" s="299"/>
      <c r="BR364" s="299"/>
      <c r="BS364" s="299"/>
      <c r="BT364" s="299"/>
      <c r="BU364" s="299"/>
      <c r="BV364" s="299"/>
      <c r="BW364" s="299"/>
      <c r="BX364" s="299"/>
      <c r="BY364" s="299"/>
      <c r="BZ364" s="299"/>
      <c r="CA364" s="299"/>
      <c r="CB364" s="299"/>
      <c r="CC364" s="299"/>
      <c r="CD364" s="299"/>
      <c r="CE364" s="299"/>
      <c r="CF364" s="299"/>
      <c r="CG364" s="299"/>
      <c r="CH364" s="299"/>
      <c r="CI364" s="299"/>
      <c r="CJ364" s="299"/>
      <c r="CK364" s="299"/>
      <c r="CL364" s="299"/>
      <c r="CM364" s="299"/>
      <c r="CN364" s="299"/>
      <c r="CO364" s="299"/>
      <c r="CP364" s="299"/>
    </row>
    <row r="365" spans="2:94" x14ac:dyDescent="0.15">
      <c r="B365" s="339">
        <v>1.8378240740740741</v>
      </c>
      <c r="C365" s="299"/>
      <c r="D365" s="371"/>
      <c r="E365" s="299"/>
      <c r="F365" s="299"/>
      <c r="G365" s="299"/>
      <c r="H365" s="299"/>
      <c r="I365" s="301">
        <v>1</v>
      </c>
      <c r="J365" s="299">
        <v>1</v>
      </c>
      <c r="K365" s="301">
        <v>0</v>
      </c>
      <c r="L365" s="322">
        <v>1</v>
      </c>
      <c r="M365" s="322">
        <v>0</v>
      </c>
      <c r="N365" s="322">
        <v>1</v>
      </c>
      <c r="O365" s="299"/>
      <c r="P365" s="299">
        <v>0</v>
      </c>
      <c r="Q365" s="299">
        <v>0</v>
      </c>
      <c r="R365" s="299">
        <v>1</v>
      </c>
      <c r="S365" s="299">
        <v>1</v>
      </c>
      <c r="T365" s="299">
        <v>0</v>
      </c>
      <c r="U365" s="299">
        <v>0</v>
      </c>
      <c r="V365" s="299">
        <v>0</v>
      </c>
      <c r="W365" s="299">
        <v>0</v>
      </c>
      <c r="X365" s="299">
        <v>0</v>
      </c>
      <c r="Y365" s="299">
        <v>1</v>
      </c>
      <c r="Z365" s="301">
        <v>0</v>
      </c>
      <c r="AA365" s="299"/>
      <c r="AB365" s="299"/>
      <c r="AC365" s="299">
        <v>0.72978480478521657</v>
      </c>
      <c r="AD365" s="299">
        <v>-12.02961836283186</v>
      </c>
      <c r="AE365" s="299" t="s">
        <v>442</v>
      </c>
      <c r="AF365" s="299">
        <v>0.72978480478521657</v>
      </c>
      <c r="AG365" s="299">
        <v>-12.02961836283186</v>
      </c>
      <c r="AH365" s="299">
        <v>-4.4773283969255182</v>
      </c>
      <c r="AI365" s="299">
        <v>12.069059734513276</v>
      </c>
      <c r="AJ365" s="299"/>
      <c r="AK365" s="299"/>
      <c r="AL365" s="299">
        <v>0</v>
      </c>
      <c r="AM365" s="299">
        <v>0</v>
      </c>
      <c r="AN365" s="299"/>
      <c r="AO365" s="299"/>
      <c r="AP365" s="299"/>
      <c r="AQ365" s="299"/>
      <c r="AR365" s="299"/>
      <c r="AS365" s="299"/>
      <c r="AT365" s="299"/>
      <c r="AU365" s="299"/>
      <c r="AV365" s="299"/>
      <c r="AW365" s="299"/>
      <c r="AX365" s="299"/>
      <c r="AY365" s="299"/>
      <c r="AZ365" s="299"/>
      <c r="BA365" s="299"/>
      <c r="BB365" s="299"/>
      <c r="BC365" s="299"/>
      <c r="BD365" s="299"/>
      <c r="BE365" s="299"/>
      <c r="BF365" s="299"/>
      <c r="BG365" s="299"/>
      <c r="BH365" s="299"/>
      <c r="BI365" s="299"/>
      <c r="BJ365" s="299"/>
      <c r="BK365" s="299"/>
      <c r="BL365" s="299"/>
      <c r="BM365" s="299"/>
      <c r="BN365" s="299"/>
      <c r="BO365" s="299"/>
      <c r="BP365" s="299"/>
      <c r="BQ365" s="299"/>
      <c r="BR365" s="299"/>
      <c r="BS365" s="299"/>
      <c r="BT365" s="299"/>
      <c r="BU365" s="299"/>
      <c r="BV365" s="299"/>
      <c r="BW365" s="299"/>
      <c r="BX365" s="299"/>
      <c r="BY365" s="299"/>
      <c r="BZ365" s="299"/>
      <c r="CA365" s="299"/>
      <c r="CB365" s="299"/>
      <c r="CC365" s="299"/>
      <c r="CD365" s="299"/>
      <c r="CE365" s="299"/>
      <c r="CF365" s="299"/>
      <c r="CG365" s="299"/>
      <c r="CH365" s="299"/>
      <c r="CI365" s="299"/>
      <c r="CJ365" s="299"/>
      <c r="CK365" s="299"/>
      <c r="CL365" s="299"/>
      <c r="CM365" s="299"/>
      <c r="CN365" s="299"/>
      <c r="CO365" s="299"/>
      <c r="CP365" s="299"/>
    </row>
    <row r="366" spans="2:94" x14ac:dyDescent="0.15">
      <c r="B366" s="339">
        <v>1.8384953703703706</v>
      </c>
      <c r="C366" s="360">
        <v>0.28000000000000003</v>
      </c>
      <c r="D366" s="371">
        <v>0.93332400000000004</v>
      </c>
      <c r="E366" s="299"/>
      <c r="F366" s="299"/>
      <c r="G366" s="299"/>
      <c r="H366" s="299"/>
      <c r="I366" s="301">
        <v>2</v>
      </c>
      <c r="J366" s="299"/>
      <c r="K366" s="299"/>
      <c r="L366" s="322">
        <v>0</v>
      </c>
      <c r="M366" s="299"/>
      <c r="N366" s="299"/>
      <c r="O366" s="299"/>
      <c r="P366" s="299"/>
      <c r="Q366" s="299"/>
      <c r="R366" s="299"/>
      <c r="S366" s="299"/>
      <c r="T366" s="299"/>
      <c r="U366" s="299"/>
      <c r="V366" s="299"/>
      <c r="W366" s="299"/>
      <c r="X366" s="299"/>
      <c r="Y366" s="299"/>
      <c r="Z366" s="299"/>
      <c r="AA366" s="299">
        <v>-2.110458759784275</v>
      </c>
      <c r="AB366" s="299">
        <v>5.4429092920353987</v>
      </c>
      <c r="AC366" s="299">
        <v>-3.6883718512117705</v>
      </c>
      <c r="AD366" s="299">
        <v>11.792970132743363</v>
      </c>
      <c r="AE366" s="299" t="s">
        <v>443</v>
      </c>
      <c r="AF366" s="299">
        <v>-4.5956718787825803</v>
      </c>
      <c r="AG366" s="299">
        <v>11.871852876106196</v>
      </c>
      <c r="AH366" s="299">
        <v>0.84812828664227879</v>
      </c>
      <c r="AI366" s="299">
        <v>-11.911294247787612</v>
      </c>
      <c r="AJ366" s="299"/>
      <c r="AK366" s="299"/>
      <c r="AL366" s="322">
        <v>1</v>
      </c>
      <c r="AM366" s="299">
        <v>0</v>
      </c>
      <c r="AN366" s="299">
        <v>0</v>
      </c>
      <c r="AO366" s="299">
        <v>1</v>
      </c>
      <c r="AP366" s="299">
        <v>0</v>
      </c>
      <c r="AQ366" s="299">
        <v>1</v>
      </c>
      <c r="AR366" s="299">
        <v>0</v>
      </c>
      <c r="AS366" s="299">
        <v>0</v>
      </c>
      <c r="AT366" s="299">
        <v>0</v>
      </c>
      <c r="AU366" s="299">
        <v>1</v>
      </c>
      <c r="AV366" s="325">
        <v>0</v>
      </c>
      <c r="AW366" s="325">
        <v>0</v>
      </c>
      <c r="AX366" s="325">
        <v>0</v>
      </c>
      <c r="AY366" s="325">
        <v>0</v>
      </c>
      <c r="AZ366" s="325">
        <v>0</v>
      </c>
      <c r="BA366" s="325">
        <v>0</v>
      </c>
      <c r="BB366" s="325">
        <v>1</v>
      </c>
      <c r="BC366" s="325">
        <v>0</v>
      </c>
      <c r="BD366" s="325">
        <v>0</v>
      </c>
      <c r="BE366" s="325">
        <v>1</v>
      </c>
      <c r="BF366" s="325">
        <v>0</v>
      </c>
      <c r="BG366" s="325">
        <v>1</v>
      </c>
      <c r="BH366" s="325">
        <v>0</v>
      </c>
      <c r="BI366" s="325">
        <v>0</v>
      </c>
      <c r="BJ366" s="325">
        <v>0</v>
      </c>
      <c r="BK366" s="325">
        <v>0</v>
      </c>
      <c r="BL366" s="325">
        <v>0</v>
      </c>
      <c r="BM366" s="325">
        <v>0</v>
      </c>
      <c r="BN366" s="325">
        <v>0</v>
      </c>
      <c r="BO366" s="325">
        <v>1</v>
      </c>
      <c r="BP366" s="325">
        <v>0</v>
      </c>
      <c r="BQ366" s="325">
        <v>0</v>
      </c>
      <c r="BR366" s="325">
        <v>0</v>
      </c>
      <c r="BS366" s="303">
        <v>0</v>
      </c>
      <c r="BT366" s="322">
        <v>1</v>
      </c>
      <c r="BU366" s="322">
        <v>0</v>
      </c>
      <c r="BV366" s="322">
        <v>0</v>
      </c>
      <c r="BW366" s="322">
        <v>0</v>
      </c>
      <c r="BX366" s="322">
        <v>1</v>
      </c>
      <c r="BY366" s="301">
        <v>0</v>
      </c>
      <c r="BZ366" s="322">
        <v>1</v>
      </c>
      <c r="CA366" s="322">
        <v>0</v>
      </c>
      <c r="CB366" s="322">
        <v>0</v>
      </c>
      <c r="CC366" s="322">
        <v>0</v>
      </c>
      <c r="CD366" s="322">
        <v>0</v>
      </c>
      <c r="CE366" s="322">
        <v>0</v>
      </c>
      <c r="CF366" s="301">
        <v>0</v>
      </c>
      <c r="CG366" s="322">
        <v>0</v>
      </c>
      <c r="CH366" s="299"/>
      <c r="CI366" s="299"/>
      <c r="CJ366" s="299"/>
      <c r="CK366" s="299"/>
      <c r="CL366" s="299"/>
      <c r="CM366" s="299"/>
      <c r="CN366" s="299"/>
      <c r="CO366" s="299"/>
      <c r="CP366" s="299"/>
    </row>
    <row r="367" spans="2:94" x14ac:dyDescent="0.15">
      <c r="B367" s="339">
        <v>1.8391435185185185</v>
      </c>
      <c r="C367" s="360">
        <v>0.26</v>
      </c>
      <c r="D367" s="371">
        <v>0.86658000000000013</v>
      </c>
      <c r="E367" s="299"/>
      <c r="F367" s="299"/>
      <c r="G367" s="299"/>
      <c r="H367" s="299"/>
      <c r="I367" s="301">
        <v>3</v>
      </c>
      <c r="J367" s="299"/>
      <c r="K367" s="299"/>
      <c r="L367" s="322">
        <v>0</v>
      </c>
      <c r="M367" s="299"/>
      <c r="N367" s="299"/>
      <c r="O367" s="299"/>
      <c r="P367" s="299"/>
      <c r="Q367" s="299"/>
      <c r="R367" s="299"/>
      <c r="S367" s="299"/>
      <c r="T367" s="299"/>
      <c r="U367" s="299"/>
      <c r="V367" s="299"/>
      <c r="W367" s="299"/>
      <c r="X367" s="299"/>
      <c r="Y367" s="299"/>
      <c r="Z367" s="299"/>
      <c r="AA367" s="299">
        <v>2.6627283417838998</v>
      </c>
      <c r="AB367" s="299">
        <v>-11.714087389380532</v>
      </c>
      <c r="AC367" s="299">
        <v>3.0177587873550848</v>
      </c>
      <c r="AD367" s="299">
        <v>-12.02961836283186</v>
      </c>
      <c r="AE367" s="299" t="s">
        <v>445</v>
      </c>
      <c r="AF367" s="299">
        <v>2.0315631052129004</v>
      </c>
      <c r="AG367" s="299">
        <v>-12.02961836283186</v>
      </c>
      <c r="AH367" s="299">
        <v>-2.8205196509266481</v>
      </c>
      <c r="AI367" s="299">
        <v>11.911294247787612</v>
      </c>
      <c r="AJ367" s="299"/>
      <c r="AK367" s="299"/>
      <c r="AL367" s="322">
        <v>0</v>
      </c>
      <c r="AM367" s="322">
        <v>1</v>
      </c>
      <c r="AN367" s="322">
        <v>0</v>
      </c>
      <c r="AO367" s="322">
        <v>0</v>
      </c>
      <c r="AP367" s="322">
        <v>1</v>
      </c>
      <c r="AQ367" s="322">
        <v>0</v>
      </c>
      <c r="AR367" s="322">
        <v>1</v>
      </c>
      <c r="AS367" s="322">
        <v>0</v>
      </c>
      <c r="AT367" s="322">
        <v>1</v>
      </c>
      <c r="AU367" s="322">
        <v>0</v>
      </c>
      <c r="AV367" s="327">
        <v>0</v>
      </c>
      <c r="AW367" s="327">
        <v>0</v>
      </c>
      <c r="AX367" s="327">
        <v>0</v>
      </c>
      <c r="AY367" s="327">
        <v>0</v>
      </c>
      <c r="AZ367" s="327">
        <v>1</v>
      </c>
      <c r="BA367" s="327">
        <v>0</v>
      </c>
      <c r="BB367" s="327">
        <v>0</v>
      </c>
      <c r="BC367" s="327">
        <v>0</v>
      </c>
      <c r="BD367" s="327">
        <v>0</v>
      </c>
      <c r="BE367" s="327">
        <v>1</v>
      </c>
      <c r="BF367" s="327">
        <v>0</v>
      </c>
      <c r="BG367" s="345">
        <v>1</v>
      </c>
      <c r="BH367" s="327">
        <v>0</v>
      </c>
      <c r="BI367" s="327">
        <v>0</v>
      </c>
      <c r="BJ367" s="327">
        <v>0</v>
      </c>
      <c r="BK367" s="327">
        <v>0</v>
      </c>
      <c r="BL367" s="327">
        <v>0</v>
      </c>
      <c r="BM367" s="327">
        <v>0</v>
      </c>
      <c r="BN367" s="345">
        <v>1</v>
      </c>
      <c r="BO367" s="327">
        <v>0</v>
      </c>
      <c r="BP367" s="327">
        <v>0</v>
      </c>
      <c r="BQ367" s="327">
        <v>1</v>
      </c>
      <c r="BR367" s="327">
        <v>0</v>
      </c>
      <c r="BS367" s="303">
        <v>0</v>
      </c>
      <c r="BT367" s="322">
        <v>0</v>
      </c>
      <c r="BU367" s="322">
        <v>1</v>
      </c>
      <c r="BV367" s="322">
        <v>0</v>
      </c>
      <c r="BW367" s="322">
        <v>0</v>
      </c>
      <c r="BX367" s="322">
        <v>0</v>
      </c>
      <c r="BY367" s="301">
        <v>0</v>
      </c>
      <c r="BZ367" s="322">
        <v>1</v>
      </c>
      <c r="CA367" s="322">
        <v>0</v>
      </c>
      <c r="CB367" s="322">
        <v>0</v>
      </c>
      <c r="CC367" s="322">
        <v>0</v>
      </c>
      <c r="CD367" s="322">
        <v>0</v>
      </c>
      <c r="CE367" s="322">
        <v>0</v>
      </c>
      <c r="CF367" s="301">
        <v>0</v>
      </c>
      <c r="CG367" s="322">
        <v>0</v>
      </c>
      <c r="CH367" s="299"/>
      <c r="CI367" s="299"/>
      <c r="CJ367" s="299"/>
      <c r="CK367" s="299"/>
      <c r="CL367" s="299"/>
      <c r="CM367" s="299"/>
      <c r="CN367" s="299"/>
      <c r="CO367" s="299"/>
      <c r="CP367" s="299"/>
    </row>
    <row r="368" spans="2:94" x14ac:dyDescent="0.15">
      <c r="B368" s="339">
        <v>1.8402893518518519</v>
      </c>
      <c r="C368" s="360"/>
      <c r="D368" s="371"/>
      <c r="E368" s="299"/>
      <c r="F368" s="299"/>
      <c r="G368" s="299"/>
      <c r="H368" s="299"/>
      <c r="I368" s="301">
        <v>4</v>
      </c>
      <c r="J368" s="299"/>
      <c r="K368" s="299"/>
      <c r="L368" s="322">
        <v>0</v>
      </c>
      <c r="M368" s="299"/>
      <c r="N368" s="299"/>
      <c r="O368" s="299"/>
      <c r="P368" s="299"/>
      <c r="Q368" s="299"/>
      <c r="R368" s="299"/>
      <c r="S368" s="299"/>
      <c r="T368" s="299"/>
      <c r="U368" s="299"/>
      <c r="V368" s="299"/>
      <c r="W368" s="299"/>
      <c r="X368" s="299"/>
      <c r="Y368" s="299"/>
      <c r="Z368" s="299"/>
      <c r="AA368" s="299">
        <v>0.96647176849934091</v>
      </c>
      <c r="AB368" s="299">
        <v>7.3360951327433632</v>
      </c>
      <c r="AC368" s="299">
        <v>-0.21696305007128061</v>
      </c>
      <c r="AD368" s="299">
        <v>11.792970132743363</v>
      </c>
      <c r="AE368" s="299" t="s">
        <v>443</v>
      </c>
      <c r="AF368" s="299">
        <v>-1.2426065594991527</v>
      </c>
      <c r="AG368" s="299">
        <v>11.83241150442478</v>
      </c>
      <c r="AH368" s="299">
        <v>1.9723913642843691E-2</v>
      </c>
      <c r="AI368" s="299">
        <v>-12.857887168141595</v>
      </c>
      <c r="AJ368" s="299"/>
      <c r="AK368" s="299"/>
      <c r="AL368" s="322">
        <v>0</v>
      </c>
      <c r="AM368" s="322">
        <v>1</v>
      </c>
      <c r="AN368" s="322">
        <v>0</v>
      </c>
      <c r="AO368" s="322">
        <v>1</v>
      </c>
      <c r="AP368" s="322">
        <v>0</v>
      </c>
      <c r="AQ368" s="322">
        <v>1</v>
      </c>
      <c r="AR368" s="322">
        <v>0</v>
      </c>
      <c r="AS368" s="322">
        <v>0</v>
      </c>
      <c r="AT368" s="322">
        <v>0</v>
      </c>
      <c r="AU368" s="322">
        <v>0</v>
      </c>
      <c r="AV368" s="327">
        <v>1</v>
      </c>
      <c r="AW368" s="327">
        <v>0</v>
      </c>
      <c r="AX368" s="327">
        <v>0</v>
      </c>
      <c r="AY368" s="327">
        <v>0</v>
      </c>
      <c r="AZ368" s="327">
        <v>0</v>
      </c>
      <c r="BA368" s="327">
        <v>1</v>
      </c>
      <c r="BB368" s="327">
        <v>0</v>
      </c>
      <c r="BC368" s="327">
        <v>0</v>
      </c>
      <c r="BD368" s="327">
        <v>0</v>
      </c>
      <c r="BE368" s="327">
        <v>1</v>
      </c>
      <c r="BF368" s="327">
        <v>0</v>
      </c>
      <c r="BG368" s="327">
        <v>1</v>
      </c>
      <c r="BH368" s="327">
        <v>0</v>
      </c>
      <c r="BI368" s="327">
        <v>0</v>
      </c>
      <c r="BJ368" s="327">
        <v>0</v>
      </c>
      <c r="BK368" s="327">
        <v>0</v>
      </c>
      <c r="BL368" s="327">
        <v>0</v>
      </c>
      <c r="BM368" s="327">
        <v>0</v>
      </c>
      <c r="BN368" s="327">
        <v>0</v>
      </c>
      <c r="BO368" s="327">
        <v>1</v>
      </c>
      <c r="BP368" s="327">
        <v>0</v>
      </c>
      <c r="BQ368" s="327">
        <v>0</v>
      </c>
      <c r="BR368" s="327">
        <v>0</v>
      </c>
      <c r="BS368" s="303">
        <v>0</v>
      </c>
      <c r="BT368" s="322">
        <v>1</v>
      </c>
      <c r="BU368" s="322">
        <v>0</v>
      </c>
      <c r="BV368" s="322">
        <v>0</v>
      </c>
      <c r="BW368" s="322">
        <v>0</v>
      </c>
      <c r="BX368" s="322">
        <v>1</v>
      </c>
      <c r="BY368" s="301">
        <v>0</v>
      </c>
      <c r="BZ368" s="322">
        <v>0</v>
      </c>
      <c r="CA368" s="322">
        <v>0</v>
      </c>
      <c r="CB368" s="322">
        <v>0</v>
      </c>
      <c r="CC368" s="322">
        <v>1</v>
      </c>
      <c r="CD368" s="322">
        <v>0</v>
      </c>
      <c r="CE368" s="322">
        <v>0</v>
      </c>
      <c r="CF368" s="301">
        <v>0</v>
      </c>
      <c r="CG368" s="322">
        <v>1</v>
      </c>
      <c r="CH368" s="299"/>
      <c r="CI368" s="299"/>
      <c r="CJ368" s="299"/>
      <c r="CK368" s="299"/>
      <c r="CL368" s="299"/>
      <c r="CM368" s="299"/>
      <c r="CN368" s="299"/>
      <c r="CO368" s="299"/>
      <c r="CP368" s="299" t="s">
        <v>566</v>
      </c>
    </row>
    <row r="369" spans="2:94" x14ac:dyDescent="0.15">
      <c r="B369" s="338" t="s">
        <v>593</v>
      </c>
      <c r="C369" s="299"/>
      <c r="D369" s="371"/>
      <c r="E369" s="299"/>
      <c r="F369" s="299"/>
      <c r="G369" s="299"/>
      <c r="H369" s="299"/>
      <c r="I369" s="299"/>
      <c r="J369" s="299"/>
      <c r="K369" s="299"/>
      <c r="L369" s="299"/>
      <c r="M369" s="299"/>
      <c r="N369" s="299"/>
      <c r="O369" s="299"/>
      <c r="P369" s="299"/>
      <c r="Q369" s="299"/>
      <c r="R369" s="299"/>
      <c r="S369" s="299"/>
      <c r="T369" s="299"/>
      <c r="U369" s="299"/>
      <c r="V369" s="299"/>
      <c r="W369" s="299"/>
      <c r="X369" s="299"/>
      <c r="Y369" s="299"/>
      <c r="Z369" s="299"/>
      <c r="AA369" s="299">
        <v>4.3984327423541432</v>
      </c>
      <c r="AB369" s="299">
        <v>-10.018108407079646</v>
      </c>
      <c r="AC369" s="299"/>
      <c r="AD369" s="299"/>
      <c r="AE369" s="299"/>
      <c r="AF369" s="299"/>
      <c r="AG369" s="299"/>
      <c r="AH369" s="299"/>
      <c r="AI369" s="299"/>
      <c r="AJ369" s="299"/>
      <c r="AK369" s="299"/>
      <c r="AL369" s="299"/>
      <c r="AM369" s="299"/>
      <c r="AN369" s="299"/>
      <c r="AO369" s="299"/>
      <c r="AP369" s="299"/>
      <c r="AQ369" s="299"/>
      <c r="AR369" s="299"/>
      <c r="AS369" s="299"/>
      <c r="AT369" s="299"/>
      <c r="AU369" s="299"/>
      <c r="AV369" s="299"/>
      <c r="AW369" s="299"/>
      <c r="AX369" s="299"/>
      <c r="AY369" s="299"/>
      <c r="AZ369" s="299"/>
      <c r="BA369" s="299"/>
      <c r="BB369" s="299"/>
      <c r="BC369" s="299"/>
      <c r="BD369" s="299"/>
      <c r="BE369" s="299"/>
      <c r="BF369" s="299"/>
      <c r="BG369" s="299"/>
      <c r="BH369" s="299"/>
      <c r="BI369" s="299"/>
      <c r="BJ369" s="299"/>
      <c r="BK369" s="299"/>
      <c r="BL369" s="299"/>
      <c r="BM369" s="299"/>
      <c r="BN369" s="299"/>
      <c r="BO369" s="299"/>
      <c r="BP369" s="299"/>
      <c r="BQ369" s="299"/>
      <c r="BR369" s="299"/>
      <c r="BS369" s="299"/>
      <c r="BT369" s="299"/>
      <c r="BU369" s="299"/>
      <c r="BV369" s="299"/>
      <c r="BW369" s="299"/>
      <c r="BX369" s="299"/>
      <c r="BY369" s="299"/>
      <c r="BZ369" s="299"/>
      <c r="CA369" s="299"/>
      <c r="CB369" s="299"/>
      <c r="CC369" s="299"/>
      <c r="CD369" s="299"/>
      <c r="CE369" s="299"/>
      <c r="CF369" s="299"/>
      <c r="CG369" s="299"/>
      <c r="CH369" s="299"/>
      <c r="CI369" s="299"/>
      <c r="CJ369" s="299"/>
      <c r="CK369" s="299"/>
      <c r="CL369" s="299"/>
      <c r="CM369" s="299"/>
      <c r="CN369" s="299"/>
      <c r="CO369" s="299"/>
      <c r="CP369" s="299"/>
    </row>
    <row r="370" spans="2:94" x14ac:dyDescent="0.15">
      <c r="B370" s="339">
        <v>1.8557754629629628</v>
      </c>
      <c r="C370" s="299"/>
      <c r="D370" s="371"/>
      <c r="E370" s="299"/>
      <c r="F370" s="299"/>
      <c r="G370" s="299" t="s">
        <v>377</v>
      </c>
      <c r="H370" s="299">
        <v>73</v>
      </c>
      <c r="I370" s="301">
        <v>1</v>
      </c>
      <c r="J370" s="299">
        <v>1</v>
      </c>
      <c r="K370" s="301">
        <v>0</v>
      </c>
      <c r="L370" s="322">
        <v>1</v>
      </c>
      <c r="M370" s="322">
        <v>1</v>
      </c>
      <c r="N370" s="322">
        <v>0</v>
      </c>
      <c r="O370" s="299"/>
      <c r="P370" s="299"/>
      <c r="Q370" s="299"/>
      <c r="R370" s="299"/>
      <c r="S370" s="299"/>
      <c r="T370" s="299"/>
      <c r="U370" s="299"/>
      <c r="V370" s="299"/>
      <c r="W370" s="299"/>
      <c r="X370" s="299"/>
      <c r="Y370" s="299"/>
      <c r="Z370" s="299"/>
      <c r="AA370" s="299"/>
      <c r="AB370" s="299"/>
      <c r="AC370" s="299">
        <v>-1.0059195957850282</v>
      </c>
      <c r="AD370" s="299">
        <v>-11.990176991150443</v>
      </c>
      <c r="AE370" s="299" t="s">
        <v>442</v>
      </c>
      <c r="AF370" s="299">
        <v>-1.0059195957850282</v>
      </c>
      <c r="AG370" s="299">
        <v>-11.990176991150443</v>
      </c>
      <c r="AH370" s="299">
        <v>3.7672675057831451</v>
      </c>
      <c r="AI370" s="299">
        <v>13.212859513274338</v>
      </c>
      <c r="AJ370" s="299"/>
      <c r="AK370" s="299"/>
      <c r="AL370" s="299">
        <v>0</v>
      </c>
      <c r="AM370" s="299">
        <v>0</v>
      </c>
      <c r="AN370" s="299"/>
      <c r="AO370" s="299"/>
      <c r="AP370" s="299"/>
      <c r="AQ370" s="299"/>
      <c r="AR370" s="299"/>
      <c r="AS370" s="299"/>
      <c r="AT370" s="299"/>
      <c r="AU370" s="299"/>
      <c r="AV370" s="299"/>
      <c r="AW370" s="299"/>
      <c r="AX370" s="299"/>
      <c r="AY370" s="299"/>
      <c r="AZ370" s="299"/>
      <c r="BA370" s="299"/>
      <c r="BB370" s="299"/>
      <c r="BC370" s="299"/>
      <c r="BD370" s="299"/>
      <c r="BE370" s="299"/>
      <c r="BF370" s="299"/>
      <c r="BG370" s="299"/>
      <c r="BH370" s="299"/>
      <c r="BI370" s="299"/>
      <c r="BJ370" s="299"/>
      <c r="BK370" s="299"/>
      <c r="BL370" s="299"/>
      <c r="BM370" s="299"/>
      <c r="BN370" s="299"/>
      <c r="BO370" s="299"/>
      <c r="BP370" s="299"/>
      <c r="BQ370" s="299"/>
      <c r="BR370" s="299"/>
      <c r="BS370" s="299"/>
      <c r="BT370" s="299"/>
      <c r="BU370" s="299"/>
      <c r="BV370" s="299"/>
      <c r="BW370" s="299"/>
      <c r="BX370" s="299"/>
      <c r="BY370" s="299"/>
      <c r="BZ370" s="299"/>
      <c r="CA370" s="299"/>
      <c r="CB370" s="299"/>
      <c r="CC370" s="299"/>
      <c r="CD370" s="299"/>
      <c r="CE370" s="299"/>
      <c r="CF370" s="299"/>
      <c r="CG370" s="299"/>
      <c r="CH370" s="299"/>
      <c r="CI370" s="299"/>
      <c r="CJ370" s="299"/>
      <c r="CK370" s="299"/>
      <c r="CL370" s="299"/>
      <c r="CM370" s="299"/>
      <c r="CN370" s="299"/>
      <c r="CO370" s="299"/>
      <c r="CP370" s="299"/>
    </row>
    <row r="371" spans="2:94" x14ac:dyDescent="0.15">
      <c r="B371" s="339">
        <v>1.8563888888888889</v>
      </c>
      <c r="C371" s="355">
        <v>0.23</v>
      </c>
      <c r="D371" s="371">
        <v>0.76665899999999998</v>
      </c>
      <c r="E371" s="299"/>
      <c r="F371" s="299"/>
      <c r="G371" s="299"/>
      <c r="H371" s="299"/>
      <c r="I371" s="301">
        <v>2</v>
      </c>
      <c r="J371" s="299"/>
      <c r="K371" s="299"/>
      <c r="L371" s="322">
        <v>0</v>
      </c>
      <c r="M371" s="299"/>
      <c r="N371" s="299"/>
      <c r="O371" s="299"/>
      <c r="P371" s="299"/>
      <c r="Q371" s="299"/>
      <c r="R371" s="299"/>
      <c r="S371" s="299"/>
      <c r="T371" s="299"/>
      <c r="U371" s="299"/>
      <c r="V371" s="299"/>
      <c r="W371" s="299"/>
      <c r="X371" s="299"/>
      <c r="Y371" s="299"/>
      <c r="Z371" s="299"/>
      <c r="AA371" s="299">
        <v>3.4122370602119587</v>
      </c>
      <c r="AB371" s="299">
        <v>6.1134126106194699</v>
      </c>
      <c r="AC371" s="299">
        <v>5.4635240790677022</v>
      </c>
      <c r="AD371" s="299">
        <v>11.477439159292036</v>
      </c>
      <c r="AE371" s="299" t="s">
        <v>445</v>
      </c>
      <c r="AF371" s="299">
        <v>4.9507023243537667</v>
      </c>
      <c r="AG371" s="299">
        <v>11.990176991150443</v>
      </c>
      <c r="AH371" s="299">
        <v>-1.0453674230707157</v>
      </c>
      <c r="AI371" s="299">
        <v>-11.83241150442478</v>
      </c>
      <c r="AJ371" s="299"/>
      <c r="AK371" s="299"/>
      <c r="AL371" s="299">
        <v>1</v>
      </c>
      <c r="AM371" s="299">
        <v>0</v>
      </c>
      <c r="AN371" s="299">
        <v>1</v>
      </c>
      <c r="AO371" s="299">
        <v>0</v>
      </c>
      <c r="AP371" s="299">
        <v>0</v>
      </c>
      <c r="AQ371" s="299">
        <v>1</v>
      </c>
      <c r="AR371" s="299">
        <v>0</v>
      </c>
      <c r="AS371" s="299">
        <v>0</v>
      </c>
      <c r="AT371" s="299">
        <v>1</v>
      </c>
      <c r="AU371" s="299">
        <v>0</v>
      </c>
      <c r="AV371" s="325">
        <v>0</v>
      </c>
      <c r="AW371" s="325">
        <v>0</v>
      </c>
      <c r="AX371" s="325">
        <v>0</v>
      </c>
      <c r="AY371" s="325">
        <v>0</v>
      </c>
      <c r="AZ371" s="325">
        <v>0</v>
      </c>
      <c r="BA371" s="325">
        <v>1</v>
      </c>
      <c r="BB371" s="325">
        <v>0</v>
      </c>
      <c r="BC371" s="325">
        <v>0</v>
      </c>
      <c r="BD371" s="325">
        <v>0</v>
      </c>
      <c r="BE371" s="325">
        <v>1</v>
      </c>
      <c r="BF371" s="325">
        <v>0</v>
      </c>
      <c r="BG371" s="325">
        <v>1</v>
      </c>
      <c r="BH371" s="325">
        <v>0</v>
      </c>
      <c r="BI371" s="325">
        <v>0</v>
      </c>
      <c r="BJ371" s="325">
        <v>0</v>
      </c>
      <c r="BK371" s="325">
        <v>0</v>
      </c>
      <c r="BL371" s="325">
        <v>0</v>
      </c>
      <c r="BM371" s="325">
        <v>0</v>
      </c>
      <c r="BN371" s="325">
        <v>0</v>
      </c>
      <c r="BO371" s="325">
        <v>0</v>
      </c>
      <c r="BP371" s="325">
        <v>1</v>
      </c>
      <c r="BQ371" s="325">
        <v>0</v>
      </c>
      <c r="BR371" s="325">
        <v>0</v>
      </c>
      <c r="BS371" s="303">
        <v>1</v>
      </c>
      <c r="BT371" s="322">
        <v>0</v>
      </c>
      <c r="BU371" s="322">
        <v>0</v>
      </c>
      <c r="BV371" s="322">
        <v>0</v>
      </c>
      <c r="BW371" s="322">
        <v>0</v>
      </c>
      <c r="BX371" s="322">
        <v>1</v>
      </c>
      <c r="BY371" s="301">
        <v>0</v>
      </c>
      <c r="BZ371" s="322">
        <v>1</v>
      </c>
      <c r="CA371" s="322">
        <v>0</v>
      </c>
      <c r="CB371" s="322">
        <v>0</v>
      </c>
      <c r="CC371" s="322">
        <v>0</v>
      </c>
      <c r="CD371" s="322">
        <v>0</v>
      </c>
      <c r="CE371" s="322">
        <v>0</v>
      </c>
      <c r="CF371" s="301">
        <v>0</v>
      </c>
      <c r="CG371" s="322">
        <v>0</v>
      </c>
      <c r="CH371" s="299"/>
      <c r="CI371" s="299"/>
      <c r="CJ371" s="299"/>
      <c r="CK371" s="299"/>
      <c r="CL371" s="299"/>
      <c r="CM371" s="299"/>
      <c r="CN371" s="299"/>
      <c r="CO371" s="299"/>
      <c r="CP371" s="299"/>
    </row>
    <row r="372" spans="2:94" x14ac:dyDescent="0.15">
      <c r="B372" s="339">
        <v>1.8577314814814816</v>
      </c>
      <c r="C372" s="355">
        <v>1.26</v>
      </c>
      <c r="D372" s="371">
        <v>1.86666658</v>
      </c>
      <c r="E372" s="299"/>
      <c r="F372" s="299"/>
      <c r="G372" s="299"/>
      <c r="H372" s="299"/>
      <c r="I372" s="301">
        <v>3</v>
      </c>
      <c r="J372" s="299"/>
      <c r="K372" s="299"/>
      <c r="L372" s="322">
        <v>0</v>
      </c>
      <c r="M372" s="299"/>
      <c r="N372" s="299"/>
      <c r="O372" s="299"/>
      <c r="P372" s="299"/>
      <c r="Q372" s="299"/>
      <c r="R372" s="299"/>
      <c r="S372" s="299"/>
      <c r="T372" s="299"/>
      <c r="U372" s="299"/>
      <c r="V372" s="299"/>
      <c r="W372" s="299"/>
      <c r="X372" s="299"/>
      <c r="Y372" s="299"/>
      <c r="Z372" s="299"/>
      <c r="AA372" s="299">
        <v>-1.5581891777846517</v>
      </c>
      <c r="AB372" s="299">
        <v>-11.753528761061949</v>
      </c>
      <c r="AC372" s="299">
        <v>-0.65088915021384186</v>
      </c>
      <c r="AD372" s="299">
        <v>-13.252300884955753</v>
      </c>
      <c r="AE372" s="299" t="s">
        <v>446</v>
      </c>
      <c r="AF372" s="299">
        <v>-1.8343239687844632</v>
      </c>
      <c r="AG372" s="299">
        <v>-13.291742256637169</v>
      </c>
      <c r="AH372" s="299">
        <v>1.084815250356403</v>
      </c>
      <c r="AI372" s="299">
        <v>12.857887168141595</v>
      </c>
      <c r="AJ372" s="299"/>
      <c r="AK372" s="299"/>
      <c r="AL372" s="299">
        <v>0</v>
      </c>
      <c r="AM372" s="299">
        <v>1</v>
      </c>
      <c r="AN372" s="299">
        <v>0</v>
      </c>
      <c r="AO372" s="299">
        <v>1</v>
      </c>
      <c r="AP372" s="299">
        <v>0</v>
      </c>
      <c r="AQ372" s="299">
        <v>1</v>
      </c>
      <c r="AR372" s="299">
        <v>0</v>
      </c>
      <c r="AS372" s="299">
        <v>0</v>
      </c>
      <c r="AT372" s="299">
        <v>0</v>
      </c>
      <c r="AU372" s="299">
        <v>1</v>
      </c>
      <c r="AV372" s="325">
        <v>0</v>
      </c>
      <c r="AW372" s="325">
        <v>0</v>
      </c>
      <c r="AX372" s="325">
        <v>0</v>
      </c>
      <c r="AY372" s="325">
        <v>0</v>
      </c>
      <c r="AZ372" s="325">
        <v>0</v>
      </c>
      <c r="BA372" s="325">
        <v>1</v>
      </c>
      <c r="BB372" s="325">
        <v>0</v>
      </c>
      <c r="BC372" s="325">
        <v>0</v>
      </c>
      <c r="BD372" s="325">
        <v>0</v>
      </c>
      <c r="BE372" s="325">
        <v>1</v>
      </c>
      <c r="BF372" s="325">
        <v>0</v>
      </c>
      <c r="BG372" s="325">
        <v>1</v>
      </c>
      <c r="BH372" s="325">
        <v>0</v>
      </c>
      <c r="BI372" s="325">
        <v>0</v>
      </c>
      <c r="BJ372" s="325">
        <v>0</v>
      </c>
      <c r="BK372" s="325">
        <v>0</v>
      </c>
      <c r="BL372" s="325">
        <v>0</v>
      </c>
      <c r="BM372" s="325">
        <v>0</v>
      </c>
      <c r="BN372" s="325">
        <v>0</v>
      </c>
      <c r="BO372" s="325">
        <v>1</v>
      </c>
      <c r="BP372" s="325">
        <v>0</v>
      </c>
      <c r="BQ372" s="325">
        <v>0</v>
      </c>
      <c r="BR372" s="325">
        <v>0</v>
      </c>
      <c r="BS372" s="303">
        <v>0</v>
      </c>
      <c r="BT372" s="322">
        <v>1</v>
      </c>
      <c r="BU372" s="322">
        <v>0</v>
      </c>
      <c r="BV372" s="322">
        <v>0</v>
      </c>
      <c r="BW372" s="322">
        <v>0</v>
      </c>
      <c r="BX372" s="322">
        <v>1</v>
      </c>
      <c r="BY372" s="301">
        <v>0</v>
      </c>
      <c r="BZ372" s="322">
        <v>1</v>
      </c>
      <c r="CA372" s="322">
        <v>0</v>
      </c>
      <c r="CB372" s="322">
        <v>0</v>
      </c>
      <c r="CC372" s="322">
        <v>0</v>
      </c>
      <c r="CD372" s="322">
        <v>0</v>
      </c>
      <c r="CE372" s="322">
        <v>0</v>
      </c>
      <c r="CF372" s="301">
        <v>0</v>
      </c>
      <c r="CG372" s="322">
        <v>0</v>
      </c>
      <c r="CH372" s="299"/>
      <c r="CI372" s="299"/>
      <c r="CJ372" s="299"/>
      <c r="CK372" s="299"/>
      <c r="CL372" s="299"/>
      <c r="CM372" s="299"/>
      <c r="CN372" s="299"/>
      <c r="CO372" s="299"/>
      <c r="CP372" s="299"/>
    </row>
    <row r="373" spans="2:94" x14ac:dyDescent="0.15">
      <c r="B373" s="339">
        <v>1.8585416666666665</v>
      </c>
      <c r="C373" s="355">
        <v>1.1000000000000001</v>
      </c>
      <c r="D373" s="371">
        <v>1.3333333000000003</v>
      </c>
      <c r="E373" s="299"/>
      <c r="F373" s="299"/>
      <c r="G373" s="299"/>
      <c r="H373" s="299"/>
      <c r="I373" s="301">
        <v>4</v>
      </c>
      <c r="J373" s="299"/>
      <c r="K373" s="299"/>
      <c r="L373" s="322">
        <v>0</v>
      </c>
      <c r="M373" s="299"/>
      <c r="N373" s="299"/>
      <c r="O373" s="299"/>
      <c r="P373" s="299"/>
      <c r="Q373" s="299"/>
      <c r="R373" s="299"/>
      <c r="S373" s="299"/>
      <c r="T373" s="299"/>
      <c r="U373" s="299"/>
      <c r="V373" s="299"/>
      <c r="W373" s="299"/>
      <c r="X373" s="299"/>
      <c r="Y373" s="299"/>
      <c r="Z373" s="299"/>
      <c r="AA373" s="299">
        <v>-1.9526674506415256</v>
      </c>
      <c r="AB373" s="299">
        <v>8.2038053097345145</v>
      </c>
      <c r="AC373" s="299">
        <v>-2.4654892053554613</v>
      </c>
      <c r="AD373" s="299">
        <v>13.48894911504425</v>
      </c>
      <c r="AE373" s="299" t="s">
        <v>446</v>
      </c>
      <c r="AF373" s="299">
        <v>-1.4792935232132769</v>
      </c>
      <c r="AG373" s="299">
        <v>13.804480088495577</v>
      </c>
      <c r="AH373" s="299">
        <v>-1.9723913642843691E-2</v>
      </c>
      <c r="AI373" s="299">
        <v>-12.621238938053098</v>
      </c>
      <c r="AJ373" s="299"/>
      <c r="AK373" s="299"/>
      <c r="AL373" s="299">
        <v>0</v>
      </c>
      <c r="AM373" s="299">
        <v>1</v>
      </c>
      <c r="AN373" s="299">
        <v>1</v>
      </c>
      <c r="AO373" s="299">
        <v>0</v>
      </c>
      <c r="AP373" s="299">
        <v>0</v>
      </c>
      <c r="AQ373" s="299">
        <v>0</v>
      </c>
      <c r="AR373" s="299">
        <v>1</v>
      </c>
      <c r="AS373" s="299">
        <v>0</v>
      </c>
      <c r="AT373" s="299">
        <v>0</v>
      </c>
      <c r="AU373" s="299">
        <v>0</v>
      </c>
      <c r="AV373" s="325">
        <v>0</v>
      </c>
      <c r="AW373" s="325">
        <v>1</v>
      </c>
      <c r="AX373" s="325">
        <v>0</v>
      </c>
      <c r="AY373" s="325">
        <v>0</v>
      </c>
      <c r="AZ373" s="325">
        <v>0</v>
      </c>
      <c r="BA373" s="325">
        <v>1</v>
      </c>
      <c r="BB373" s="325">
        <v>0</v>
      </c>
      <c r="BC373" s="325">
        <v>0</v>
      </c>
      <c r="BD373" s="325">
        <v>0</v>
      </c>
      <c r="BE373" s="325">
        <v>1</v>
      </c>
      <c r="BF373" s="325">
        <v>0</v>
      </c>
      <c r="BG373" s="325">
        <v>1</v>
      </c>
      <c r="BH373" s="325">
        <v>0</v>
      </c>
      <c r="BI373" s="325">
        <v>0</v>
      </c>
      <c r="BJ373" s="325">
        <v>0</v>
      </c>
      <c r="BK373" s="325">
        <v>0</v>
      </c>
      <c r="BL373" s="325">
        <v>0</v>
      </c>
      <c r="BM373" s="325">
        <v>0</v>
      </c>
      <c r="BN373" s="325">
        <v>0</v>
      </c>
      <c r="BO373" s="325">
        <v>1</v>
      </c>
      <c r="BP373" s="325">
        <v>0</v>
      </c>
      <c r="BQ373" s="325">
        <v>0</v>
      </c>
      <c r="BR373" s="325">
        <v>0</v>
      </c>
      <c r="BS373" s="303">
        <v>1</v>
      </c>
      <c r="BT373" s="322">
        <v>0</v>
      </c>
      <c r="BU373" s="322">
        <v>0</v>
      </c>
      <c r="BV373" s="322">
        <v>0</v>
      </c>
      <c r="BW373" s="322">
        <v>0</v>
      </c>
      <c r="BX373" s="322">
        <v>1</v>
      </c>
      <c r="BY373" s="301">
        <v>0</v>
      </c>
      <c r="BZ373" s="322">
        <v>1</v>
      </c>
      <c r="CA373" s="322">
        <v>0</v>
      </c>
      <c r="CB373" s="322">
        <v>0</v>
      </c>
      <c r="CC373" s="322">
        <v>0</v>
      </c>
      <c r="CD373" s="322">
        <v>0</v>
      </c>
      <c r="CE373" s="322">
        <v>0</v>
      </c>
      <c r="CF373" s="301">
        <v>0</v>
      </c>
      <c r="CG373" s="322">
        <v>0</v>
      </c>
      <c r="CH373" s="299"/>
      <c r="CI373" s="299"/>
      <c r="CJ373" s="299"/>
      <c r="CK373" s="299"/>
      <c r="CL373" s="299"/>
      <c r="CM373" s="299"/>
      <c r="CN373" s="299"/>
      <c r="CO373" s="299"/>
      <c r="CP373" s="299"/>
    </row>
    <row r="374" spans="2:94" x14ac:dyDescent="0.15">
      <c r="B374" s="339">
        <v>1.859363425925926</v>
      </c>
      <c r="C374" s="355">
        <v>1.1100000000000001</v>
      </c>
      <c r="D374" s="371">
        <v>1.3666666300000003</v>
      </c>
      <c r="E374" s="299"/>
      <c r="F374" s="299"/>
      <c r="G374" s="299"/>
      <c r="H374" s="299"/>
      <c r="I374" s="301">
        <v>5</v>
      </c>
      <c r="J374" s="299"/>
      <c r="K374" s="299"/>
      <c r="L374" s="322">
        <v>0</v>
      </c>
      <c r="M374" s="299"/>
      <c r="N374" s="299"/>
      <c r="O374" s="299"/>
      <c r="P374" s="299"/>
      <c r="Q374" s="299"/>
      <c r="R374" s="299"/>
      <c r="S374" s="299"/>
      <c r="T374" s="299"/>
      <c r="U374" s="299"/>
      <c r="V374" s="299"/>
      <c r="W374" s="299"/>
      <c r="X374" s="299"/>
      <c r="Y374" s="299"/>
      <c r="Z374" s="299"/>
      <c r="AA374" s="299">
        <v>-1.9723913642843691E-2</v>
      </c>
      <c r="AB374" s="299">
        <v>-5.0090542035398231</v>
      </c>
      <c r="AC374" s="299">
        <v>1.1242630776420905</v>
      </c>
      <c r="AD374" s="299">
        <v>-11.871852876106196</v>
      </c>
      <c r="AE374" s="299" t="s">
        <v>445</v>
      </c>
      <c r="AF374" s="299">
        <v>2.2682500689270246</v>
      </c>
      <c r="AG374" s="299">
        <v>-11.911294247787612</v>
      </c>
      <c r="AH374" s="299">
        <v>-0.53254566835677963</v>
      </c>
      <c r="AI374" s="299">
        <v>13.528390486725666</v>
      </c>
      <c r="AJ374" s="299"/>
      <c r="AK374" s="299"/>
      <c r="AL374" s="299">
        <v>0</v>
      </c>
      <c r="AM374" s="299">
        <v>1</v>
      </c>
      <c r="AN374" s="299">
        <v>0</v>
      </c>
      <c r="AO374" s="299">
        <v>1</v>
      </c>
      <c r="AP374" s="299">
        <v>0</v>
      </c>
      <c r="AQ374" s="299">
        <v>1</v>
      </c>
      <c r="AR374" s="299">
        <v>0</v>
      </c>
      <c r="AS374" s="299">
        <v>0</v>
      </c>
      <c r="AT374" s="299">
        <v>0</v>
      </c>
      <c r="AU374" s="299">
        <v>1</v>
      </c>
      <c r="AV374" s="325">
        <v>0</v>
      </c>
      <c r="AW374" s="325">
        <v>0</v>
      </c>
      <c r="AX374" s="325">
        <v>0</v>
      </c>
      <c r="AY374" s="325">
        <v>0</v>
      </c>
      <c r="AZ374" s="325">
        <v>0</v>
      </c>
      <c r="BA374" s="325">
        <v>1</v>
      </c>
      <c r="BB374" s="325">
        <v>0</v>
      </c>
      <c r="BC374" s="325">
        <v>0</v>
      </c>
      <c r="BD374" s="325">
        <v>0</v>
      </c>
      <c r="BE374" s="325">
        <v>1</v>
      </c>
      <c r="BF374" s="325">
        <v>0</v>
      </c>
      <c r="BG374" s="325">
        <v>1</v>
      </c>
      <c r="BH374" s="325">
        <v>0</v>
      </c>
      <c r="BI374" s="325">
        <v>0</v>
      </c>
      <c r="BJ374" s="325">
        <v>0</v>
      </c>
      <c r="BK374" s="325">
        <v>0</v>
      </c>
      <c r="BL374" s="325">
        <v>0</v>
      </c>
      <c r="BM374" s="325">
        <v>0</v>
      </c>
      <c r="BN374" s="325">
        <v>0</v>
      </c>
      <c r="BO374" s="325">
        <v>1</v>
      </c>
      <c r="BP374" s="325">
        <v>0</v>
      </c>
      <c r="BQ374" s="325">
        <v>0</v>
      </c>
      <c r="BR374" s="325">
        <v>0</v>
      </c>
      <c r="BS374" s="303">
        <v>0</v>
      </c>
      <c r="BT374" s="322">
        <v>1</v>
      </c>
      <c r="BU374" s="322">
        <v>0</v>
      </c>
      <c r="BV374" s="322">
        <v>0</v>
      </c>
      <c r="BW374" s="322">
        <v>0</v>
      </c>
      <c r="BX374" s="322">
        <v>1</v>
      </c>
      <c r="BY374" s="301">
        <v>0</v>
      </c>
      <c r="BZ374" s="322">
        <v>1</v>
      </c>
      <c r="CA374" s="322">
        <v>0</v>
      </c>
      <c r="CB374" s="322">
        <v>0</v>
      </c>
      <c r="CC374" s="322">
        <v>0</v>
      </c>
      <c r="CD374" s="322">
        <v>0</v>
      </c>
      <c r="CE374" s="322">
        <v>0</v>
      </c>
      <c r="CF374" s="301">
        <v>0</v>
      </c>
      <c r="CG374" s="322">
        <v>1</v>
      </c>
      <c r="CH374" s="299"/>
      <c r="CI374" s="299"/>
      <c r="CJ374" s="299"/>
      <c r="CK374" s="299"/>
      <c r="CL374" s="299"/>
      <c r="CM374" s="299"/>
      <c r="CN374" s="299"/>
      <c r="CO374" s="299"/>
      <c r="CP374" s="299"/>
    </row>
    <row r="375" spans="2:94" x14ac:dyDescent="0.15">
      <c r="B375" s="339">
        <v>1.8605092592592591</v>
      </c>
      <c r="C375" s="355">
        <v>1.0900000000000001</v>
      </c>
      <c r="D375" s="371">
        <v>1.2999999700000002</v>
      </c>
      <c r="E375" s="299"/>
      <c r="F375" s="299"/>
      <c r="G375" s="299"/>
      <c r="H375" s="299"/>
      <c r="I375" s="301">
        <v>6</v>
      </c>
      <c r="J375" s="299"/>
      <c r="K375" s="299"/>
      <c r="L375" s="322">
        <v>0</v>
      </c>
      <c r="M375" s="299"/>
      <c r="N375" s="299"/>
      <c r="O375" s="299"/>
      <c r="P375" s="299"/>
      <c r="Q375" s="299"/>
      <c r="R375" s="299"/>
      <c r="S375" s="299"/>
      <c r="T375" s="299"/>
      <c r="U375" s="299"/>
      <c r="V375" s="299"/>
      <c r="W375" s="299"/>
      <c r="X375" s="299"/>
      <c r="Y375" s="299"/>
      <c r="Z375" s="299"/>
      <c r="AA375" s="299">
        <v>2.4654892053554613</v>
      </c>
      <c r="AB375" s="299">
        <v>8.7559845132743366</v>
      </c>
      <c r="AC375" s="299">
        <v>3.1755500964978345</v>
      </c>
      <c r="AD375" s="299">
        <v>13.370625000000002</v>
      </c>
      <c r="AE375" s="299" t="s">
        <v>446</v>
      </c>
      <c r="AF375" s="299">
        <v>2.2288022416413371</v>
      </c>
      <c r="AG375" s="299">
        <v>13.607273230088497</v>
      </c>
      <c r="AH375" s="299">
        <v>0.21696305007128061</v>
      </c>
      <c r="AI375" s="299">
        <v>-12.108501106194691</v>
      </c>
      <c r="AJ375" s="299"/>
      <c r="AK375" s="299"/>
      <c r="AL375" s="299">
        <v>0</v>
      </c>
      <c r="AM375" s="299">
        <v>1</v>
      </c>
      <c r="AN375" s="299">
        <v>1</v>
      </c>
      <c r="AO375" s="299">
        <v>0</v>
      </c>
      <c r="AP375" s="299">
        <v>0</v>
      </c>
      <c r="AQ375" s="299">
        <v>1</v>
      </c>
      <c r="AR375" s="299">
        <v>0</v>
      </c>
      <c r="AS375" s="299">
        <v>0</v>
      </c>
      <c r="AT375" s="299">
        <v>1</v>
      </c>
      <c r="AU375" s="299">
        <v>0</v>
      </c>
      <c r="AV375" s="325">
        <v>0</v>
      </c>
      <c r="AW375" s="325">
        <v>0</v>
      </c>
      <c r="AX375" s="325">
        <v>0</v>
      </c>
      <c r="AY375" s="325">
        <v>0</v>
      </c>
      <c r="AZ375" s="325">
        <v>0</v>
      </c>
      <c r="BA375" s="325">
        <v>1</v>
      </c>
      <c r="BB375" s="325">
        <v>0</v>
      </c>
      <c r="BC375" s="325">
        <v>0</v>
      </c>
      <c r="BD375" s="325">
        <v>0</v>
      </c>
      <c r="BE375" s="325">
        <v>1</v>
      </c>
      <c r="BF375" s="325">
        <v>0</v>
      </c>
      <c r="BG375" s="325">
        <v>1</v>
      </c>
      <c r="BH375" s="325">
        <v>0</v>
      </c>
      <c r="BI375" s="325">
        <v>0</v>
      </c>
      <c r="BJ375" s="325">
        <v>0</v>
      </c>
      <c r="BK375" s="325">
        <v>0</v>
      </c>
      <c r="BL375" s="325">
        <v>0</v>
      </c>
      <c r="BM375" s="325">
        <v>0</v>
      </c>
      <c r="BN375" s="325">
        <v>0</v>
      </c>
      <c r="BO375" s="325">
        <v>1</v>
      </c>
      <c r="BP375" s="325">
        <v>0</v>
      </c>
      <c r="BQ375" s="325">
        <v>0</v>
      </c>
      <c r="BR375" s="325">
        <v>0</v>
      </c>
      <c r="BS375" s="303">
        <v>0</v>
      </c>
      <c r="BT375" s="322">
        <v>0</v>
      </c>
      <c r="BU375" s="322">
        <v>1</v>
      </c>
      <c r="BV375" s="322">
        <v>0</v>
      </c>
      <c r="BW375" s="322">
        <v>0</v>
      </c>
      <c r="BX375" s="322">
        <v>0</v>
      </c>
      <c r="BY375" s="301">
        <v>0</v>
      </c>
      <c r="BZ375" s="322">
        <v>0</v>
      </c>
      <c r="CA375" s="322">
        <v>0</v>
      </c>
      <c r="CB375" s="322">
        <v>0</v>
      </c>
      <c r="CC375" s="322">
        <v>0</v>
      </c>
      <c r="CD375" s="322">
        <v>1</v>
      </c>
      <c r="CE375" s="322">
        <v>0</v>
      </c>
      <c r="CF375" s="301">
        <v>0</v>
      </c>
      <c r="CG375" s="322">
        <v>0</v>
      </c>
      <c r="CH375" s="299"/>
      <c r="CI375" s="299"/>
      <c r="CJ375" s="299"/>
      <c r="CK375" s="299"/>
      <c r="CL375" s="299"/>
      <c r="CM375" s="299"/>
      <c r="CN375" s="299"/>
      <c r="CO375" s="299"/>
      <c r="CP375" s="299" t="s">
        <v>568</v>
      </c>
    </row>
    <row r="376" spans="2:94" x14ac:dyDescent="0.15">
      <c r="B376" s="338" t="s">
        <v>593</v>
      </c>
      <c r="C376" s="299"/>
      <c r="D376" s="371"/>
      <c r="E376" s="299"/>
      <c r="F376" s="299"/>
      <c r="G376" s="299"/>
      <c r="H376" s="299"/>
      <c r="I376" s="299"/>
      <c r="J376" s="299"/>
      <c r="K376" s="299"/>
      <c r="L376" s="299"/>
      <c r="M376" s="299"/>
      <c r="N376" s="299"/>
      <c r="O376" s="299"/>
      <c r="P376" s="299"/>
      <c r="Q376" s="299"/>
      <c r="R376" s="299"/>
      <c r="S376" s="299"/>
      <c r="T376" s="299"/>
      <c r="U376" s="299"/>
      <c r="V376" s="299"/>
      <c r="W376" s="299"/>
      <c r="X376" s="299"/>
      <c r="Y376" s="299"/>
      <c r="Z376" s="299"/>
      <c r="AA376" s="299">
        <v>-2.1893544143556496</v>
      </c>
      <c r="AB376" s="299">
        <v>-12.069059734513276</v>
      </c>
      <c r="AC376" s="299"/>
      <c r="AD376" s="299"/>
      <c r="AE376" s="299"/>
      <c r="AF376" s="299"/>
      <c r="AG376" s="299"/>
      <c r="AH376" s="299"/>
      <c r="AI376" s="299"/>
      <c r="AJ376" s="299"/>
      <c r="AK376" s="299"/>
      <c r="AL376" s="299"/>
      <c r="AM376" s="299"/>
      <c r="AN376" s="299"/>
      <c r="AO376" s="299"/>
      <c r="AP376" s="299"/>
      <c r="AQ376" s="299"/>
      <c r="AR376" s="299"/>
      <c r="AS376" s="299"/>
      <c r="AT376" s="299"/>
      <c r="AU376" s="299"/>
      <c r="AV376" s="299"/>
      <c r="AW376" s="299"/>
      <c r="AX376" s="299"/>
      <c r="AY376" s="299"/>
      <c r="AZ376" s="299"/>
      <c r="BA376" s="299"/>
      <c r="BB376" s="299"/>
      <c r="BC376" s="299"/>
      <c r="BD376" s="299"/>
      <c r="BE376" s="299"/>
      <c r="BF376" s="299"/>
      <c r="BG376" s="299"/>
      <c r="BH376" s="299"/>
      <c r="BI376" s="299"/>
      <c r="BJ376" s="299"/>
      <c r="BK376" s="299"/>
      <c r="BL376" s="299"/>
      <c r="BM376" s="299"/>
      <c r="BN376" s="299"/>
      <c r="BO376" s="299"/>
      <c r="BP376" s="299"/>
      <c r="BQ376" s="299"/>
      <c r="BR376" s="299"/>
      <c r="BS376" s="299"/>
      <c r="BT376" s="299"/>
      <c r="BU376" s="299"/>
      <c r="BV376" s="299"/>
      <c r="BW376" s="299"/>
      <c r="BX376" s="299"/>
      <c r="BY376" s="299"/>
      <c r="BZ376" s="299"/>
      <c r="CA376" s="299"/>
      <c r="CB376" s="299"/>
      <c r="CC376" s="299"/>
      <c r="CD376" s="299"/>
      <c r="CE376" s="299"/>
      <c r="CF376" s="299"/>
      <c r="CG376" s="299"/>
      <c r="CH376" s="299"/>
      <c r="CI376" s="299"/>
      <c r="CJ376" s="299"/>
      <c r="CK376" s="299"/>
      <c r="CL376" s="299"/>
      <c r="CM376" s="299"/>
      <c r="CN376" s="299"/>
      <c r="CO376" s="299"/>
      <c r="CP376" s="299"/>
    </row>
    <row r="377" spans="2:94" x14ac:dyDescent="0.15">
      <c r="B377" s="339">
        <v>1.8814120370370369</v>
      </c>
      <c r="C377" s="299"/>
      <c r="D377" s="371"/>
      <c r="E377" s="299"/>
      <c r="F377" s="299"/>
      <c r="G377" s="299" t="s">
        <v>378</v>
      </c>
      <c r="H377" s="299">
        <v>74</v>
      </c>
      <c r="I377" s="301">
        <v>1</v>
      </c>
      <c r="J377" s="299">
        <v>0</v>
      </c>
      <c r="K377" s="301">
        <v>1</v>
      </c>
      <c r="L377" s="322">
        <v>1</v>
      </c>
      <c r="M377" s="322">
        <v>1</v>
      </c>
      <c r="N377" s="322">
        <v>0</v>
      </c>
      <c r="O377" s="299"/>
      <c r="P377" s="299">
        <v>1</v>
      </c>
      <c r="Q377" s="299">
        <v>0</v>
      </c>
      <c r="R377" s="299">
        <v>0</v>
      </c>
      <c r="S377" s="299">
        <v>0</v>
      </c>
      <c r="T377" s="299">
        <v>0</v>
      </c>
      <c r="U377" s="299">
        <v>0</v>
      </c>
      <c r="V377" s="299">
        <v>0</v>
      </c>
      <c r="W377" s="299">
        <v>1</v>
      </c>
      <c r="X377" s="299">
        <v>0</v>
      </c>
      <c r="Y377" s="299">
        <v>0</v>
      </c>
      <c r="Z377" s="301">
        <v>1</v>
      </c>
      <c r="AA377" s="331">
        <v>4.9901501516394537</v>
      </c>
      <c r="AB377" s="331">
        <v>-7.6121847345132752</v>
      </c>
      <c r="AC377" s="299">
        <v>-1.1637109049277778</v>
      </c>
      <c r="AD377" s="299">
        <v>11.911294247787612</v>
      </c>
      <c r="AE377" s="299" t="s">
        <v>442</v>
      </c>
      <c r="AF377" s="299">
        <v>-1.1637109049277778</v>
      </c>
      <c r="AG377" s="299">
        <v>11.911294247787612</v>
      </c>
      <c r="AH377" s="299">
        <v>3.8856109876402072</v>
      </c>
      <c r="AI377" s="299">
        <v>-14.238335176991152</v>
      </c>
      <c r="AJ377" s="299"/>
      <c r="AK377" s="299"/>
      <c r="AL377" s="299">
        <v>0</v>
      </c>
      <c r="AM377" s="299">
        <v>0</v>
      </c>
      <c r="AN377" s="299"/>
      <c r="AO377" s="299"/>
      <c r="AP377" s="299"/>
      <c r="AQ377" s="299"/>
      <c r="AR377" s="299"/>
      <c r="AS377" s="299"/>
      <c r="AT377" s="299"/>
      <c r="AU377" s="299"/>
      <c r="AV377" s="299"/>
      <c r="AW377" s="299"/>
      <c r="AX377" s="299"/>
      <c r="AY377" s="299"/>
      <c r="AZ377" s="299"/>
      <c r="BA377" s="299"/>
      <c r="BB377" s="299"/>
      <c r="BC377" s="299"/>
      <c r="BD377" s="299"/>
      <c r="BE377" s="299"/>
      <c r="BF377" s="299"/>
      <c r="BG377" s="299"/>
      <c r="BH377" s="299"/>
      <c r="BI377" s="299"/>
      <c r="BJ377" s="299"/>
      <c r="BK377" s="299"/>
      <c r="BL377" s="299"/>
      <c r="BM377" s="299"/>
      <c r="BN377" s="299"/>
      <c r="BO377" s="299"/>
      <c r="BP377" s="299"/>
      <c r="BQ377" s="299"/>
      <c r="BR377" s="299"/>
      <c r="BS377" s="299"/>
      <c r="BT377" s="299"/>
      <c r="BU377" s="299"/>
      <c r="BV377" s="299"/>
      <c r="BW377" s="299"/>
      <c r="BX377" s="299"/>
      <c r="BY377" s="299"/>
      <c r="BZ377" s="299"/>
      <c r="CA377" s="299"/>
      <c r="CB377" s="299"/>
      <c r="CC377" s="299"/>
      <c r="CD377" s="299"/>
      <c r="CE377" s="299"/>
      <c r="CF377" s="299"/>
      <c r="CG377" s="299"/>
      <c r="CH377" s="299"/>
      <c r="CI377" s="299"/>
      <c r="CJ377" s="299"/>
      <c r="CK377" s="299"/>
      <c r="CL377" s="299"/>
      <c r="CM377" s="299"/>
      <c r="CN377" s="299"/>
      <c r="CO377" s="299"/>
      <c r="CP377" s="299"/>
    </row>
    <row r="378" spans="2:94" x14ac:dyDescent="0.15">
      <c r="B378" s="339">
        <v>1.886435185185185</v>
      </c>
      <c r="C378" s="299"/>
      <c r="D378" s="371"/>
      <c r="E378" s="299"/>
      <c r="F378" s="299"/>
      <c r="G378" s="299"/>
      <c r="H378" s="299"/>
      <c r="I378" s="301">
        <v>1</v>
      </c>
      <c r="J378" s="299">
        <v>0</v>
      </c>
      <c r="K378" s="301">
        <v>1</v>
      </c>
      <c r="L378" s="322">
        <v>1</v>
      </c>
      <c r="M378" s="322">
        <v>0</v>
      </c>
      <c r="N378" s="322">
        <v>1</v>
      </c>
      <c r="O378" s="299"/>
      <c r="P378" s="299">
        <v>0</v>
      </c>
      <c r="Q378" s="299">
        <v>0</v>
      </c>
      <c r="R378" s="299">
        <v>1</v>
      </c>
      <c r="S378" s="299">
        <v>0</v>
      </c>
      <c r="T378" s="299">
        <v>0</v>
      </c>
      <c r="U378" s="299">
        <v>0</v>
      </c>
      <c r="V378" s="299">
        <v>0</v>
      </c>
      <c r="W378" s="299">
        <v>1</v>
      </c>
      <c r="X378" s="299">
        <v>0</v>
      </c>
      <c r="Y378" s="299">
        <v>1</v>
      </c>
      <c r="Z378" s="301">
        <v>0</v>
      </c>
      <c r="AA378" s="331">
        <v>2.8599674782123352</v>
      </c>
      <c r="AB378" s="331">
        <v>-6.5472676991150447</v>
      </c>
      <c r="AC378" s="299">
        <v>-1.084815250356403</v>
      </c>
      <c r="AD378" s="299">
        <v>11.911294247787612</v>
      </c>
      <c r="AE378" s="299" t="s">
        <v>442</v>
      </c>
      <c r="AF378" s="299">
        <v>-1.084815250356403</v>
      </c>
      <c r="AG378" s="299">
        <v>11.911294247787612</v>
      </c>
      <c r="AH378" s="299">
        <v>3.7672675057831451</v>
      </c>
      <c r="AI378" s="299">
        <v>-12.108501106194691</v>
      </c>
      <c r="AJ378" s="299"/>
      <c r="AK378" s="299"/>
      <c r="AL378" s="299">
        <v>0</v>
      </c>
      <c r="AM378" s="299">
        <v>0</v>
      </c>
      <c r="AN378" s="299"/>
      <c r="AO378" s="299"/>
      <c r="AP378" s="299"/>
      <c r="AQ378" s="299"/>
      <c r="AR378" s="299"/>
      <c r="AS378" s="299"/>
      <c r="AT378" s="299"/>
      <c r="AU378" s="299"/>
      <c r="AV378" s="299"/>
      <c r="AW378" s="299"/>
      <c r="AX378" s="299"/>
      <c r="AY378" s="299"/>
      <c r="AZ378" s="299"/>
      <c r="BA378" s="299"/>
      <c r="BB378" s="299"/>
      <c r="BC378" s="299"/>
      <c r="BD378" s="299"/>
      <c r="BE378" s="299"/>
      <c r="BF378" s="299"/>
      <c r="BG378" s="299"/>
      <c r="BH378" s="299"/>
      <c r="BI378" s="299"/>
      <c r="BJ378" s="299"/>
      <c r="BK378" s="299"/>
      <c r="BL378" s="299"/>
      <c r="BM378" s="299"/>
      <c r="BN378" s="299"/>
      <c r="BO378" s="299"/>
      <c r="BP378" s="299"/>
      <c r="BQ378" s="299"/>
      <c r="BR378" s="299"/>
      <c r="BS378" s="299"/>
      <c r="BT378" s="299"/>
      <c r="BU378" s="299"/>
      <c r="BV378" s="299"/>
      <c r="BW378" s="299"/>
      <c r="BX378" s="299"/>
      <c r="BY378" s="299"/>
      <c r="BZ378" s="299"/>
      <c r="CA378" s="299"/>
      <c r="CB378" s="299"/>
      <c r="CC378" s="299"/>
      <c r="CD378" s="299"/>
      <c r="CE378" s="299"/>
      <c r="CF378" s="299"/>
      <c r="CG378" s="299"/>
      <c r="CH378" s="299"/>
      <c r="CI378" s="299"/>
      <c r="CJ378" s="299"/>
      <c r="CK378" s="299"/>
      <c r="CL378" s="299"/>
      <c r="CM378" s="299"/>
      <c r="CN378" s="299"/>
      <c r="CO378" s="299"/>
      <c r="CP378" s="299" t="s">
        <v>569</v>
      </c>
    </row>
    <row r="379" spans="2:94" x14ac:dyDescent="0.15">
      <c r="B379" s="339">
        <v>1.9146412037037035</v>
      </c>
      <c r="C379" s="299"/>
      <c r="D379" s="371"/>
      <c r="E379" s="299"/>
      <c r="F379" s="299"/>
      <c r="G379" s="299" t="s">
        <v>379</v>
      </c>
      <c r="H379" s="299">
        <v>75</v>
      </c>
      <c r="I379" s="301">
        <v>1</v>
      </c>
      <c r="J379" s="299">
        <v>0</v>
      </c>
      <c r="K379" s="301">
        <v>1</v>
      </c>
      <c r="L379" s="322">
        <v>1</v>
      </c>
      <c r="M379" s="322">
        <v>1</v>
      </c>
      <c r="N379" s="322">
        <v>0</v>
      </c>
      <c r="O379" s="299"/>
      <c r="P379" s="299">
        <v>1</v>
      </c>
      <c r="Q379" s="299">
        <v>0</v>
      </c>
      <c r="R379" s="299">
        <v>0</v>
      </c>
      <c r="S379" s="299">
        <v>1</v>
      </c>
      <c r="T379" s="299">
        <v>0</v>
      </c>
      <c r="U379" s="299">
        <v>0</v>
      </c>
      <c r="V379" s="299">
        <v>0</v>
      </c>
      <c r="W379" s="299">
        <v>0</v>
      </c>
      <c r="X379" s="299">
        <v>1</v>
      </c>
      <c r="Y379" s="299">
        <v>0</v>
      </c>
      <c r="Z379" s="301">
        <v>0</v>
      </c>
      <c r="AA379" s="299"/>
      <c r="AB379" s="299"/>
      <c r="AC379" s="299">
        <v>0.96647176849934091</v>
      </c>
      <c r="AD379" s="299">
        <v>11.950735619469027</v>
      </c>
      <c r="AE379" s="299" t="s">
        <v>442</v>
      </c>
      <c r="AF379" s="299">
        <v>0.96647176849934091</v>
      </c>
      <c r="AG379" s="299">
        <v>11.950735619469027</v>
      </c>
      <c r="AH379" s="299">
        <v>-3.9645066422115822</v>
      </c>
      <c r="AI379" s="299">
        <v>-13.567831858407081</v>
      </c>
      <c r="AJ379" s="299"/>
      <c r="AK379" s="299"/>
      <c r="AL379" s="299">
        <v>0</v>
      </c>
      <c r="AM379" s="299">
        <v>0</v>
      </c>
      <c r="AN379" s="299"/>
      <c r="AO379" s="299"/>
      <c r="AP379" s="299"/>
      <c r="AQ379" s="299"/>
      <c r="AR379" s="299"/>
      <c r="AS379" s="299"/>
      <c r="AT379" s="299"/>
      <c r="AU379" s="299"/>
      <c r="AV379" s="299"/>
      <c r="AW379" s="299"/>
      <c r="AX379" s="299"/>
      <c r="AY379" s="299"/>
      <c r="AZ379" s="299"/>
      <c r="BA379" s="299"/>
      <c r="BB379" s="299"/>
      <c r="BC379" s="299"/>
      <c r="BD379" s="299"/>
      <c r="BE379" s="299"/>
      <c r="BF379" s="299"/>
      <c r="BG379" s="299"/>
      <c r="BH379" s="299"/>
      <c r="BI379" s="299"/>
      <c r="BJ379" s="299"/>
      <c r="BK379" s="299"/>
      <c r="BL379" s="299"/>
      <c r="BM379" s="299"/>
      <c r="BN379" s="299"/>
      <c r="BO379" s="299"/>
      <c r="BP379" s="299"/>
      <c r="BQ379" s="299"/>
      <c r="BR379" s="299"/>
      <c r="BS379" s="299"/>
      <c r="BT379" s="299"/>
      <c r="BU379" s="299"/>
      <c r="BV379" s="299"/>
      <c r="BW379" s="299"/>
      <c r="BX379" s="299"/>
      <c r="BY379" s="299"/>
      <c r="BZ379" s="299"/>
      <c r="CA379" s="299"/>
      <c r="CB379" s="299"/>
      <c r="CC379" s="299"/>
      <c r="CD379" s="299"/>
      <c r="CE379" s="299"/>
      <c r="CF379" s="299"/>
      <c r="CG379" s="299"/>
      <c r="CH379" s="299"/>
      <c r="CI379" s="299"/>
      <c r="CJ379" s="299"/>
      <c r="CK379" s="299"/>
      <c r="CL379" s="299"/>
      <c r="CM379" s="299"/>
      <c r="CN379" s="299"/>
      <c r="CO379" s="299"/>
      <c r="CP379" s="299"/>
    </row>
    <row r="380" spans="2:94" x14ac:dyDescent="0.15">
      <c r="B380" s="339">
        <v>1.9148611111111109</v>
      </c>
      <c r="C380" s="355">
        <v>0.19</v>
      </c>
      <c r="D380" s="371">
        <v>0.63332699999999997</v>
      </c>
      <c r="E380" s="299"/>
      <c r="F380" s="299"/>
      <c r="G380" s="299"/>
      <c r="H380" s="299"/>
      <c r="I380" s="301">
        <v>2</v>
      </c>
      <c r="J380" s="299"/>
      <c r="K380" s="299"/>
      <c r="L380" s="322">
        <v>0</v>
      </c>
      <c r="M380" s="299"/>
      <c r="N380" s="299"/>
      <c r="O380" s="299"/>
      <c r="P380" s="299"/>
      <c r="Q380" s="299"/>
      <c r="R380" s="299"/>
      <c r="S380" s="299"/>
      <c r="T380" s="299"/>
      <c r="U380" s="299"/>
      <c r="V380" s="299"/>
      <c r="W380" s="299"/>
      <c r="X380" s="299"/>
      <c r="Y380" s="299"/>
      <c r="Z380" s="299"/>
      <c r="AA380" s="299">
        <v>-0.45365001378540493</v>
      </c>
      <c r="AB380" s="299">
        <v>-6.0739712389380536</v>
      </c>
      <c r="AC380" s="299">
        <v>-0.96647176849934091</v>
      </c>
      <c r="AD380" s="299">
        <v>-12.700121681415931</v>
      </c>
      <c r="AE380" s="299" t="s">
        <v>443</v>
      </c>
      <c r="AF380" s="299">
        <v>-2.8599674782123352</v>
      </c>
      <c r="AG380" s="299">
        <v>-12.621238938053098</v>
      </c>
      <c r="AH380" s="299">
        <v>0.45365001378540493</v>
      </c>
      <c r="AI380" s="299">
        <v>11.595763274336285</v>
      </c>
      <c r="AJ380" s="299"/>
      <c r="AK380" s="299"/>
      <c r="AL380" s="299">
        <v>1</v>
      </c>
      <c r="AM380" s="299">
        <v>0</v>
      </c>
      <c r="AN380" s="331">
        <v>1</v>
      </c>
      <c r="AO380" s="299">
        <v>0</v>
      </c>
      <c r="AP380" s="331">
        <v>1</v>
      </c>
      <c r="AQ380" s="299">
        <v>0</v>
      </c>
      <c r="AR380" s="332">
        <v>1</v>
      </c>
      <c r="AS380" s="332">
        <v>0</v>
      </c>
      <c r="AT380" s="332">
        <v>1</v>
      </c>
      <c r="AU380" s="332">
        <v>0</v>
      </c>
      <c r="AV380" s="333">
        <v>0</v>
      </c>
      <c r="AW380" s="333">
        <v>0</v>
      </c>
      <c r="AX380" s="333">
        <v>0</v>
      </c>
      <c r="AY380" s="333">
        <v>0</v>
      </c>
      <c r="AZ380" s="333">
        <v>0</v>
      </c>
      <c r="BA380" s="333">
        <v>0</v>
      </c>
      <c r="BB380" s="333">
        <v>1</v>
      </c>
      <c r="BC380" s="333">
        <v>0</v>
      </c>
      <c r="BD380" s="333">
        <v>0</v>
      </c>
      <c r="BE380" s="333">
        <v>0</v>
      </c>
      <c r="BF380" s="333">
        <v>1</v>
      </c>
      <c r="BG380" s="335">
        <v>1</v>
      </c>
      <c r="BH380" s="333">
        <v>0</v>
      </c>
      <c r="BI380" s="333">
        <v>0</v>
      </c>
      <c r="BJ380" s="333">
        <v>0</v>
      </c>
      <c r="BK380" s="333">
        <v>0</v>
      </c>
      <c r="BL380" s="333">
        <v>0</v>
      </c>
      <c r="BM380" s="333">
        <v>0</v>
      </c>
      <c r="BN380" s="335">
        <v>1</v>
      </c>
      <c r="BO380" s="333">
        <v>0</v>
      </c>
      <c r="BP380" s="333">
        <v>1</v>
      </c>
      <c r="BQ380" s="333">
        <v>0</v>
      </c>
      <c r="BR380" s="333">
        <v>0</v>
      </c>
      <c r="BS380" s="303">
        <v>0</v>
      </c>
      <c r="BT380" s="322">
        <v>0</v>
      </c>
      <c r="BU380" s="322">
        <v>1</v>
      </c>
      <c r="BV380" s="322">
        <v>0</v>
      </c>
      <c r="BW380" s="322">
        <v>0</v>
      </c>
      <c r="BX380" s="322">
        <v>0</v>
      </c>
      <c r="BY380" s="301">
        <v>1</v>
      </c>
      <c r="BZ380" s="322">
        <v>1</v>
      </c>
      <c r="CA380" s="322">
        <v>0</v>
      </c>
      <c r="CB380" s="322">
        <v>0</v>
      </c>
      <c r="CC380" s="322">
        <v>0</v>
      </c>
      <c r="CD380" s="322">
        <v>0</v>
      </c>
      <c r="CE380" s="322">
        <v>0</v>
      </c>
      <c r="CF380" s="301">
        <v>0</v>
      </c>
      <c r="CG380" s="322">
        <v>0</v>
      </c>
      <c r="CH380" s="299"/>
      <c r="CI380" s="299"/>
      <c r="CJ380" s="299"/>
      <c r="CK380" s="299"/>
      <c r="CL380" s="299"/>
      <c r="CM380" s="299"/>
      <c r="CN380" s="299"/>
      <c r="CO380" s="299"/>
      <c r="CP380" s="299"/>
    </row>
    <row r="381" spans="2:94" x14ac:dyDescent="0.15">
      <c r="B381" s="339">
        <v>1.9167245370370372</v>
      </c>
      <c r="C381" s="360">
        <v>2.0099999999999998</v>
      </c>
      <c r="D381" s="371">
        <v>2.0333329999999994</v>
      </c>
      <c r="E381" s="299"/>
      <c r="F381" s="299"/>
      <c r="G381" s="299"/>
      <c r="H381" s="299"/>
      <c r="I381" s="301">
        <v>3</v>
      </c>
      <c r="J381" s="299"/>
      <c r="K381" s="299"/>
      <c r="L381" s="322">
        <v>0</v>
      </c>
      <c r="M381" s="299"/>
      <c r="N381" s="299"/>
      <c r="O381" s="299"/>
      <c r="P381" s="299"/>
      <c r="Q381" s="299"/>
      <c r="R381" s="299"/>
      <c r="S381" s="299"/>
      <c r="T381" s="299"/>
      <c r="U381" s="299"/>
      <c r="V381" s="299"/>
      <c r="W381" s="299"/>
      <c r="X381" s="299"/>
      <c r="Y381" s="299"/>
      <c r="Z381" s="299"/>
      <c r="AA381" s="299">
        <v>-0.41420218649971752</v>
      </c>
      <c r="AB381" s="299">
        <v>10.136432522123895</v>
      </c>
      <c r="AC381" s="299">
        <v>-0.57199349564246704</v>
      </c>
      <c r="AD381" s="299">
        <v>11.674646017699116</v>
      </c>
      <c r="AE381" s="299" t="s">
        <v>446</v>
      </c>
      <c r="AF381" s="299">
        <v>-1.4792935232132769</v>
      </c>
      <c r="AG381" s="299">
        <v>11.990176991150443</v>
      </c>
      <c r="AH381" s="299">
        <v>-0.2958587046426554</v>
      </c>
      <c r="AI381" s="299">
        <v>-13.331183628318586</v>
      </c>
      <c r="AJ381" s="299"/>
      <c r="AK381" s="299"/>
      <c r="AL381" s="299">
        <v>0</v>
      </c>
      <c r="AM381" s="299">
        <v>1</v>
      </c>
      <c r="AN381" s="299">
        <v>0</v>
      </c>
      <c r="AO381" s="299">
        <v>1</v>
      </c>
      <c r="AP381" s="299">
        <v>0</v>
      </c>
      <c r="AQ381" s="299">
        <v>1</v>
      </c>
      <c r="AR381" s="299">
        <v>0</v>
      </c>
      <c r="AS381" s="299">
        <v>0</v>
      </c>
      <c r="AT381" s="299">
        <v>0</v>
      </c>
      <c r="AU381" s="299">
        <v>1</v>
      </c>
      <c r="AV381" s="325">
        <v>0</v>
      </c>
      <c r="AW381" s="325">
        <v>0</v>
      </c>
      <c r="AX381" s="325">
        <v>0</v>
      </c>
      <c r="AY381" s="325">
        <v>0</v>
      </c>
      <c r="AZ381" s="325">
        <v>0</v>
      </c>
      <c r="BA381" s="325">
        <v>1</v>
      </c>
      <c r="BB381" s="325">
        <v>0</v>
      </c>
      <c r="BC381" s="325">
        <v>0</v>
      </c>
      <c r="BD381" s="325">
        <v>0</v>
      </c>
      <c r="BE381" s="325">
        <v>0</v>
      </c>
      <c r="BF381" s="325">
        <v>1</v>
      </c>
      <c r="BG381" s="325">
        <v>1</v>
      </c>
      <c r="BH381" s="325">
        <v>0</v>
      </c>
      <c r="BI381" s="325">
        <v>0</v>
      </c>
      <c r="BJ381" s="325">
        <v>0</v>
      </c>
      <c r="BK381" s="325">
        <v>0</v>
      </c>
      <c r="BL381" s="325">
        <v>0</v>
      </c>
      <c r="BM381" s="325">
        <v>0</v>
      </c>
      <c r="BN381" s="325">
        <v>0</v>
      </c>
      <c r="BO381" s="325">
        <v>1</v>
      </c>
      <c r="BP381" s="325">
        <v>0</v>
      </c>
      <c r="BQ381" s="325">
        <v>0</v>
      </c>
      <c r="BR381" s="325">
        <v>0</v>
      </c>
      <c r="BS381" s="303">
        <v>0</v>
      </c>
      <c r="BT381" s="322">
        <v>1</v>
      </c>
      <c r="BU381" s="322">
        <v>0</v>
      </c>
      <c r="BV381" s="322">
        <v>0</v>
      </c>
      <c r="BW381" s="322">
        <v>0</v>
      </c>
      <c r="BX381" s="322">
        <v>1</v>
      </c>
      <c r="BY381" s="301">
        <v>0</v>
      </c>
      <c r="BZ381" s="322">
        <v>1</v>
      </c>
      <c r="CA381" s="322">
        <v>0</v>
      </c>
      <c r="CB381" s="322">
        <v>0</v>
      </c>
      <c r="CC381" s="322">
        <v>0</v>
      </c>
      <c r="CD381" s="322">
        <v>0</v>
      </c>
      <c r="CE381" s="322">
        <v>0</v>
      </c>
      <c r="CF381" s="301">
        <v>0</v>
      </c>
      <c r="CG381" s="322">
        <v>0</v>
      </c>
      <c r="CH381" s="299"/>
      <c r="CI381" s="299"/>
      <c r="CJ381" s="299"/>
      <c r="CK381" s="299"/>
      <c r="CL381" s="299"/>
      <c r="CM381" s="299"/>
      <c r="CN381" s="299"/>
      <c r="CO381" s="299"/>
      <c r="CP381" s="299"/>
    </row>
    <row r="382" spans="2:94" x14ac:dyDescent="0.15">
      <c r="B382" s="339">
        <v>1.9175000000000002</v>
      </c>
      <c r="C382" s="355">
        <v>1.07</v>
      </c>
      <c r="D382" s="371">
        <v>1.2333333100000001</v>
      </c>
      <c r="E382" s="299"/>
      <c r="F382" s="299"/>
      <c r="G382" s="299"/>
      <c r="H382" s="299"/>
      <c r="I382" s="301">
        <v>4</v>
      </c>
      <c r="J382" s="299"/>
      <c r="K382" s="299"/>
      <c r="L382" s="322">
        <v>0</v>
      </c>
      <c r="M382" s="299"/>
      <c r="N382" s="299"/>
      <c r="O382" s="299"/>
      <c r="P382" s="299"/>
      <c r="Q382" s="299"/>
      <c r="R382" s="299"/>
      <c r="S382" s="299"/>
      <c r="T382" s="299"/>
      <c r="U382" s="299"/>
      <c r="V382" s="299"/>
      <c r="W382" s="299"/>
      <c r="X382" s="299"/>
      <c r="Y382" s="299"/>
      <c r="Z382" s="299"/>
      <c r="AA382" s="299">
        <v>-2.623280514498211</v>
      </c>
      <c r="AB382" s="299">
        <v>-6.7444745575221248</v>
      </c>
      <c r="AC382" s="299">
        <v>-3.7672675057831451</v>
      </c>
      <c r="AD382" s="299">
        <v>-14.041128318584072</v>
      </c>
      <c r="AE382" s="299"/>
      <c r="AF382" s="299">
        <v>-2.623280514498211</v>
      </c>
      <c r="AG382" s="299">
        <v>-14.041128318584072</v>
      </c>
      <c r="AH382" s="299">
        <v>-0.45365001378540493</v>
      </c>
      <c r="AI382" s="299">
        <v>12.02961836283186</v>
      </c>
      <c r="AJ382" s="299"/>
      <c r="AK382" s="299"/>
      <c r="AL382" s="299">
        <v>0</v>
      </c>
      <c r="AM382" s="299">
        <v>1</v>
      </c>
      <c r="AN382" s="299">
        <v>1</v>
      </c>
      <c r="AO382" s="299">
        <v>0</v>
      </c>
      <c r="AP382" s="299">
        <v>0</v>
      </c>
      <c r="AQ382" s="299">
        <v>1</v>
      </c>
      <c r="AR382" s="299">
        <v>0</v>
      </c>
      <c r="AS382" s="299">
        <v>0</v>
      </c>
      <c r="AT382" s="299">
        <v>0</v>
      </c>
      <c r="AU382" s="299">
        <v>0</v>
      </c>
      <c r="AV382" s="325">
        <v>0</v>
      </c>
      <c r="AW382" s="325">
        <v>0</v>
      </c>
      <c r="AX382" s="325">
        <v>1</v>
      </c>
      <c r="AY382" s="325">
        <v>0</v>
      </c>
      <c r="AZ382" s="325">
        <v>0</v>
      </c>
      <c r="BA382" s="325">
        <v>1</v>
      </c>
      <c r="BB382" s="325">
        <v>0</v>
      </c>
      <c r="BC382" s="325">
        <v>0</v>
      </c>
      <c r="BD382" s="325">
        <v>0</v>
      </c>
      <c r="BE382" s="325">
        <v>0</v>
      </c>
      <c r="BF382" s="325">
        <v>1</v>
      </c>
      <c r="BG382" s="325">
        <v>1</v>
      </c>
      <c r="BH382" s="325">
        <v>0</v>
      </c>
      <c r="BI382" s="325">
        <v>0</v>
      </c>
      <c r="BJ382" s="325">
        <v>0</v>
      </c>
      <c r="BK382" s="325">
        <v>0</v>
      </c>
      <c r="BL382" s="325">
        <v>0</v>
      </c>
      <c r="BM382" s="325">
        <v>0</v>
      </c>
      <c r="BN382" s="325">
        <v>0</v>
      </c>
      <c r="BO382" s="325">
        <v>1</v>
      </c>
      <c r="BP382" s="325">
        <v>0</v>
      </c>
      <c r="BQ382" s="325">
        <v>0</v>
      </c>
      <c r="BR382" s="325">
        <v>0</v>
      </c>
      <c r="BS382" s="303">
        <v>0</v>
      </c>
      <c r="BT382" s="322">
        <v>0</v>
      </c>
      <c r="BU382" s="322">
        <v>1</v>
      </c>
      <c r="BV382" s="322">
        <v>0</v>
      </c>
      <c r="BW382" s="322">
        <v>0</v>
      </c>
      <c r="BX382" s="322">
        <v>1</v>
      </c>
      <c r="BY382" s="301">
        <v>0</v>
      </c>
      <c r="BZ382" s="322">
        <v>1</v>
      </c>
      <c r="CA382" s="322">
        <v>0</v>
      </c>
      <c r="CB382" s="322">
        <v>0</v>
      </c>
      <c r="CC382" s="322">
        <v>0</v>
      </c>
      <c r="CD382" s="322">
        <v>0</v>
      </c>
      <c r="CE382" s="322">
        <v>0</v>
      </c>
      <c r="CF382" s="301">
        <v>0</v>
      </c>
      <c r="CG382" s="322">
        <v>0</v>
      </c>
      <c r="CH382" s="299"/>
      <c r="CI382" s="299"/>
      <c r="CJ382" s="299"/>
      <c r="CK382" s="299"/>
      <c r="CL382" s="299"/>
      <c r="CM382" s="299"/>
      <c r="CN382" s="299"/>
      <c r="CO382" s="299"/>
      <c r="CP382" s="299"/>
    </row>
    <row r="383" spans="2:94" x14ac:dyDescent="0.15">
      <c r="B383" s="339">
        <v>1.9183564814814815</v>
      </c>
      <c r="C383" s="355">
        <v>1.1399999999999999</v>
      </c>
      <c r="D383" s="371">
        <v>1.4666666199999998</v>
      </c>
      <c r="E383" s="299"/>
      <c r="F383" s="299"/>
      <c r="G383" s="299"/>
      <c r="H383" s="299"/>
      <c r="I383" s="301">
        <v>5</v>
      </c>
      <c r="J383" s="299"/>
      <c r="K383" s="299"/>
      <c r="L383" s="322">
        <v>0</v>
      </c>
      <c r="M383" s="299"/>
      <c r="N383" s="299"/>
      <c r="O383" s="299"/>
      <c r="P383" s="299"/>
      <c r="Q383" s="299"/>
      <c r="R383" s="299"/>
      <c r="S383" s="299"/>
      <c r="T383" s="299"/>
      <c r="U383" s="299"/>
      <c r="V383" s="299"/>
      <c r="W383" s="299"/>
      <c r="X383" s="299"/>
      <c r="Y383" s="299"/>
      <c r="Z383" s="299"/>
      <c r="AA383" s="299">
        <v>-1.0059195957850282</v>
      </c>
      <c r="AB383" s="299">
        <v>9.7025774336283188</v>
      </c>
      <c r="AC383" s="299">
        <v>-0.80868045935659139</v>
      </c>
      <c r="AD383" s="299">
        <v>12.266266592920354</v>
      </c>
      <c r="AE383" s="299" t="s">
        <v>443</v>
      </c>
      <c r="AF383" s="299">
        <v>-1.9921152779272129</v>
      </c>
      <c r="AG383" s="299">
        <v>12.542356194690267</v>
      </c>
      <c r="AH383" s="299">
        <v>-1.5187413504989642</v>
      </c>
      <c r="AI383" s="299">
        <v>-14.001686946902657</v>
      </c>
      <c r="AJ383" s="299"/>
      <c r="AK383" s="299"/>
      <c r="AL383" s="299">
        <v>0</v>
      </c>
      <c r="AM383" s="299">
        <v>1</v>
      </c>
      <c r="AN383" s="299">
        <v>0</v>
      </c>
      <c r="AO383" s="299">
        <v>1</v>
      </c>
      <c r="AP383" s="299">
        <v>0</v>
      </c>
      <c r="AQ383" s="299">
        <v>1</v>
      </c>
      <c r="AR383" s="299">
        <v>0</v>
      </c>
      <c r="AS383" s="299">
        <v>0</v>
      </c>
      <c r="AT383" s="299">
        <v>1</v>
      </c>
      <c r="AU383" s="299">
        <v>0</v>
      </c>
      <c r="AV383" s="325">
        <v>0</v>
      </c>
      <c r="AW383" s="325">
        <v>0</v>
      </c>
      <c r="AX383" s="325">
        <v>0</v>
      </c>
      <c r="AY383" s="325">
        <v>0</v>
      </c>
      <c r="AZ383" s="325">
        <v>0</v>
      </c>
      <c r="BA383" s="325">
        <v>1</v>
      </c>
      <c r="BB383" s="325">
        <v>0</v>
      </c>
      <c r="BC383" s="325">
        <v>0</v>
      </c>
      <c r="BD383" s="325">
        <v>0</v>
      </c>
      <c r="BE383" s="325">
        <v>0</v>
      </c>
      <c r="BF383" s="325">
        <v>1</v>
      </c>
      <c r="BG383" s="325">
        <v>1</v>
      </c>
      <c r="BH383" s="325">
        <v>0</v>
      </c>
      <c r="BI383" s="325">
        <v>0</v>
      </c>
      <c r="BJ383" s="325">
        <v>0</v>
      </c>
      <c r="BK383" s="325">
        <v>0</v>
      </c>
      <c r="BL383" s="325">
        <v>0</v>
      </c>
      <c r="BM383" s="325">
        <v>0</v>
      </c>
      <c r="BN383" s="325">
        <v>0</v>
      </c>
      <c r="BO383" s="325">
        <v>1</v>
      </c>
      <c r="BP383" s="325">
        <v>0</v>
      </c>
      <c r="BQ383" s="325">
        <v>0</v>
      </c>
      <c r="BR383" s="325">
        <v>0</v>
      </c>
      <c r="BS383" s="303">
        <v>0</v>
      </c>
      <c r="BT383" s="322">
        <v>1</v>
      </c>
      <c r="BU383" s="322">
        <v>0</v>
      </c>
      <c r="BV383" s="322">
        <v>0</v>
      </c>
      <c r="BW383" s="322">
        <v>0</v>
      </c>
      <c r="BX383" s="322">
        <v>0</v>
      </c>
      <c r="BY383" s="301">
        <v>1</v>
      </c>
      <c r="BZ383" s="322">
        <v>0</v>
      </c>
      <c r="CA383" s="322">
        <v>0</v>
      </c>
      <c r="CB383" s="322">
        <v>0</v>
      </c>
      <c r="CC383" s="322">
        <v>0</v>
      </c>
      <c r="CD383" s="322">
        <v>1</v>
      </c>
      <c r="CE383" s="322">
        <v>0</v>
      </c>
      <c r="CF383" s="301">
        <v>0</v>
      </c>
      <c r="CG383" s="322">
        <v>1</v>
      </c>
      <c r="CH383" s="299"/>
      <c r="CI383" s="299"/>
      <c r="CJ383" s="299"/>
      <c r="CK383" s="299"/>
      <c r="CL383" s="299"/>
      <c r="CM383" s="299"/>
      <c r="CN383" s="299"/>
      <c r="CO383" s="299"/>
      <c r="CP383" s="299" t="s">
        <v>570</v>
      </c>
    </row>
    <row r="384" spans="2:94" x14ac:dyDescent="0.15">
      <c r="B384" s="338" t="s">
        <v>593</v>
      </c>
      <c r="C384" s="299"/>
      <c r="D384" s="371"/>
      <c r="E384" s="299"/>
      <c r="F384" s="299"/>
      <c r="G384" s="299"/>
      <c r="H384" s="299"/>
      <c r="I384" s="299"/>
      <c r="J384" s="299"/>
      <c r="K384" s="299"/>
      <c r="L384" s="299"/>
      <c r="M384" s="299"/>
      <c r="N384" s="299"/>
      <c r="O384" s="299"/>
      <c r="P384" s="299"/>
      <c r="Q384" s="299"/>
      <c r="R384" s="299"/>
      <c r="S384" s="299"/>
      <c r="T384" s="299"/>
      <c r="U384" s="299"/>
      <c r="V384" s="299"/>
      <c r="W384" s="299"/>
      <c r="X384" s="299"/>
      <c r="Y384" s="299"/>
      <c r="Z384" s="299"/>
      <c r="AA384" s="299">
        <v>0.13806739549990585</v>
      </c>
      <c r="AB384" s="299">
        <v>-12.581797566371682</v>
      </c>
      <c r="AC384" s="299"/>
      <c r="AD384" s="299"/>
      <c r="AE384" s="299"/>
      <c r="AF384" s="299"/>
      <c r="AG384" s="299"/>
      <c r="AH384" s="299"/>
      <c r="AI384" s="299"/>
      <c r="AJ384" s="299"/>
      <c r="AK384" s="299"/>
      <c r="AL384" s="299"/>
      <c r="AM384" s="299"/>
      <c r="AN384" s="299"/>
      <c r="AO384" s="299"/>
      <c r="AP384" s="299"/>
      <c r="AQ384" s="299"/>
      <c r="AR384" s="299"/>
      <c r="AS384" s="299"/>
      <c r="AT384" s="299"/>
      <c r="AU384" s="299"/>
      <c r="AV384" s="299"/>
      <c r="AW384" s="299"/>
      <c r="AX384" s="299"/>
      <c r="AY384" s="299"/>
      <c r="AZ384" s="299"/>
      <c r="BA384" s="299"/>
      <c r="BB384" s="299"/>
      <c r="BC384" s="299"/>
      <c r="BD384" s="299"/>
      <c r="BE384" s="299"/>
      <c r="BF384" s="299"/>
      <c r="BG384" s="299"/>
      <c r="BH384" s="299"/>
      <c r="BI384" s="299"/>
      <c r="BJ384" s="299"/>
      <c r="BK384" s="299"/>
      <c r="BL384" s="299"/>
      <c r="BM384" s="299"/>
      <c r="BN384" s="299"/>
      <c r="BO384" s="299"/>
      <c r="BP384" s="299"/>
      <c r="BQ384" s="299"/>
      <c r="BR384" s="299"/>
      <c r="BS384" s="299"/>
      <c r="BT384" s="299"/>
      <c r="BU384" s="299"/>
      <c r="BV384" s="299"/>
      <c r="BW384" s="299"/>
      <c r="BX384" s="299"/>
      <c r="BY384" s="299"/>
      <c r="BZ384" s="299"/>
      <c r="CA384" s="299"/>
      <c r="CB384" s="299"/>
      <c r="CC384" s="299"/>
      <c r="CD384" s="299"/>
      <c r="CE384" s="299"/>
      <c r="CF384" s="299"/>
      <c r="CG384" s="299"/>
      <c r="CH384" s="299"/>
      <c r="CI384" s="299"/>
      <c r="CJ384" s="299"/>
      <c r="CK384" s="299"/>
      <c r="CL384" s="299"/>
      <c r="CM384" s="299"/>
      <c r="CN384" s="299"/>
      <c r="CO384" s="299"/>
      <c r="CP384" s="299"/>
    </row>
    <row r="385" spans="2:85" x14ac:dyDescent="0.15">
      <c r="B385" s="339">
        <v>1.939849537037037</v>
      </c>
      <c r="C385" s="299"/>
      <c r="D385" s="371"/>
      <c r="E385" s="299"/>
      <c r="F385" s="299"/>
      <c r="G385" s="299" t="s">
        <v>380</v>
      </c>
      <c r="H385" s="299">
        <v>76</v>
      </c>
      <c r="I385" s="301">
        <v>1</v>
      </c>
      <c r="J385" s="299">
        <v>1</v>
      </c>
      <c r="K385" s="301">
        <v>0</v>
      </c>
      <c r="L385" s="322">
        <v>1</v>
      </c>
      <c r="M385" s="322">
        <v>1</v>
      </c>
      <c r="N385" s="322">
        <v>0</v>
      </c>
      <c r="O385" s="299"/>
      <c r="P385" s="299">
        <v>1</v>
      </c>
      <c r="Q385" s="299">
        <v>0</v>
      </c>
      <c r="R385" s="299">
        <v>0</v>
      </c>
      <c r="S385" s="299">
        <v>0</v>
      </c>
      <c r="T385" s="299">
        <v>1</v>
      </c>
      <c r="U385" s="299">
        <v>0</v>
      </c>
      <c r="V385" s="299">
        <v>0</v>
      </c>
      <c r="W385" s="299">
        <v>0</v>
      </c>
      <c r="X385" s="299">
        <v>0</v>
      </c>
      <c r="Y385" s="299">
        <v>0</v>
      </c>
      <c r="Z385" s="301">
        <v>1</v>
      </c>
      <c r="AA385" s="299"/>
      <c r="AB385" s="299"/>
      <c r="AC385" s="299">
        <v>0.76923263207090398</v>
      </c>
      <c r="AD385" s="299">
        <v>-12.02961836283186</v>
      </c>
      <c r="AE385" s="299" t="s">
        <v>442</v>
      </c>
      <c r="AF385" s="299">
        <v>0.76923263207090398</v>
      </c>
      <c r="AG385" s="299">
        <v>-12.02961836283186</v>
      </c>
      <c r="AH385" s="299">
        <v>-3.8461631603545201</v>
      </c>
      <c r="AI385" s="299">
        <v>13.68615597345133</v>
      </c>
      <c r="AJ385" s="299"/>
      <c r="AK385" s="299"/>
      <c r="AL385" s="299">
        <v>0</v>
      </c>
      <c r="AM385" s="299">
        <v>0</v>
      </c>
      <c r="AN385" s="299"/>
      <c r="AO385" s="299"/>
      <c r="AP385" s="299"/>
      <c r="AQ385" s="299"/>
      <c r="AR385" s="299"/>
      <c r="AS385" s="299"/>
      <c r="AT385" s="299"/>
      <c r="AU385" s="299"/>
      <c r="AV385" s="299"/>
      <c r="AW385" s="299"/>
      <c r="AX385" s="299"/>
      <c r="AY385" s="299"/>
      <c r="AZ385" s="299"/>
      <c r="BA385" s="299"/>
      <c r="BB385" s="299"/>
      <c r="BC385" s="299"/>
      <c r="BD385" s="299"/>
      <c r="BE385" s="299"/>
      <c r="BF385" s="299"/>
      <c r="BG385" s="299"/>
      <c r="BH385" s="299"/>
      <c r="BI385" s="299"/>
      <c r="BJ385" s="299"/>
      <c r="BK385" s="299"/>
      <c r="BL385" s="299"/>
      <c r="BM385" s="299"/>
      <c r="BN385" s="299"/>
      <c r="BO385" s="299"/>
      <c r="BP385" s="299"/>
      <c r="BQ385" s="299"/>
      <c r="BR385" s="299"/>
      <c r="BS385" s="299"/>
      <c r="BT385" s="299"/>
      <c r="BU385" s="299"/>
      <c r="BV385" s="299"/>
      <c r="BW385" s="299"/>
      <c r="BX385" s="299"/>
      <c r="BY385" s="299"/>
      <c r="BZ385" s="299"/>
      <c r="CA385" s="299"/>
      <c r="CB385" s="299"/>
      <c r="CC385" s="299"/>
      <c r="CD385" s="299"/>
      <c r="CE385" s="299"/>
      <c r="CF385" s="299"/>
      <c r="CG385" s="299">
        <v>1</v>
      </c>
    </row>
    <row r="386" spans="2:85" x14ac:dyDescent="0.15">
      <c r="B386" s="299"/>
      <c r="C386" s="299"/>
      <c r="D386" s="371"/>
      <c r="E386" s="299"/>
      <c r="F386" s="299"/>
      <c r="G386" s="299"/>
      <c r="H386" s="299"/>
      <c r="I386" s="299"/>
      <c r="J386" s="299"/>
      <c r="K386" s="299"/>
      <c r="L386" s="299"/>
      <c r="M386" s="299"/>
      <c r="N386" s="299"/>
      <c r="O386" s="299"/>
      <c r="P386" s="299"/>
      <c r="Q386" s="299"/>
      <c r="R386" s="299"/>
      <c r="S386" s="299"/>
      <c r="T386" s="299"/>
      <c r="U386" s="299"/>
      <c r="V386" s="299"/>
      <c r="W386" s="299"/>
      <c r="X386" s="299"/>
      <c r="Y386" s="299"/>
      <c r="Z386" s="299"/>
      <c r="AA386" s="299">
        <v>-4.1617457786400189</v>
      </c>
      <c r="AB386" s="299">
        <v>5.9162057522123899</v>
      </c>
      <c r="AC386" s="299"/>
      <c r="AD386" s="299"/>
      <c r="AE386" s="299"/>
      <c r="AF386" s="299"/>
      <c r="AG386" s="299"/>
      <c r="AH386" s="299"/>
      <c r="AI386" s="299"/>
      <c r="AJ386" s="299"/>
      <c r="AK386" s="299"/>
      <c r="AL386" s="299"/>
      <c r="AM386" s="299"/>
      <c r="AN386" s="299"/>
      <c r="AO386" s="299"/>
      <c r="AP386" s="299"/>
      <c r="AQ386" s="299"/>
      <c r="AR386" s="299"/>
      <c r="AS386" s="299"/>
      <c r="AT386" s="299"/>
      <c r="AU386" s="299"/>
      <c r="AV386" s="299"/>
      <c r="AW386" s="299"/>
      <c r="AX386" s="299"/>
      <c r="AY386" s="299"/>
      <c r="AZ386" s="299"/>
      <c r="BA386" s="299"/>
      <c r="BB386" s="299"/>
      <c r="BC386" s="299"/>
      <c r="BD386" s="299"/>
      <c r="BE386" s="299"/>
      <c r="BF386" s="299"/>
      <c r="BG386" s="299"/>
      <c r="BH386" s="299"/>
      <c r="BI386" s="299"/>
      <c r="BJ386" s="299"/>
      <c r="BK386" s="299"/>
      <c r="BL386" s="299"/>
      <c r="BM386" s="299"/>
      <c r="BN386" s="299"/>
      <c r="BO386" s="299"/>
      <c r="BP386" s="299"/>
      <c r="BQ386" s="299"/>
      <c r="BR386" s="299"/>
      <c r="BS386" s="303">
        <v>0</v>
      </c>
      <c r="BT386" s="299">
        <v>0</v>
      </c>
      <c r="BU386" s="299">
        <v>0</v>
      </c>
      <c r="BV386" s="322">
        <v>0</v>
      </c>
      <c r="BW386" s="322">
        <v>1</v>
      </c>
      <c r="BX386" s="322">
        <v>1</v>
      </c>
      <c r="BY386" s="301">
        <v>0</v>
      </c>
      <c r="BZ386" s="322">
        <v>0</v>
      </c>
      <c r="CA386" s="322">
        <v>0</v>
      </c>
      <c r="CB386" s="322">
        <v>0</v>
      </c>
      <c r="CC386" s="322">
        <v>0</v>
      </c>
      <c r="CD386" s="322">
        <v>0</v>
      </c>
      <c r="CE386" s="322">
        <v>1</v>
      </c>
      <c r="CF386" s="301">
        <v>0</v>
      </c>
      <c r="CG386" s="322">
        <v>0</v>
      </c>
    </row>
    <row r="387" spans="2:85" x14ac:dyDescent="0.15">
      <c r="B387" s="339">
        <v>1.9739351851851852</v>
      </c>
      <c r="C387" s="299"/>
      <c r="D387" s="371"/>
      <c r="E387" s="299"/>
      <c r="F387" s="299"/>
      <c r="G387" s="299" t="s">
        <v>381</v>
      </c>
      <c r="H387" s="299">
        <v>77</v>
      </c>
      <c r="I387" s="301">
        <v>1</v>
      </c>
      <c r="J387" s="299">
        <v>1</v>
      </c>
      <c r="K387" s="301">
        <v>0</v>
      </c>
      <c r="L387" s="322">
        <v>1</v>
      </c>
      <c r="M387" s="322">
        <v>1</v>
      </c>
      <c r="N387" s="322">
        <v>0</v>
      </c>
      <c r="O387" s="299"/>
      <c r="P387" s="299">
        <v>1</v>
      </c>
      <c r="Q387" s="299">
        <v>0</v>
      </c>
      <c r="R387" s="299">
        <v>0</v>
      </c>
      <c r="S387" s="299">
        <v>0</v>
      </c>
      <c r="T387" s="299">
        <v>0</v>
      </c>
      <c r="U387" s="299">
        <v>1</v>
      </c>
      <c r="V387" s="299">
        <v>0</v>
      </c>
      <c r="W387" s="299">
        <v>0</v>
      </c>
      <c r="X387" s="299">
        <v>1</v>
      </c>
      <c r="Y387" s="299">
        <v>0</v>
      </c>
      <c r="Z387" s="301">
        <v>0</v>
      </c>
      <c r="AA387" s="331">
        <v>-0.84812828664227879</v>
      </c>
      <c r="AB387" s="331">
        <v>-3.9441371681415933E-2</v>
      </c>
      <c r="AC387" s="299">
        <v>0.76923263207090398</v>
      </c>
      <c r="AD387" s="299">
        <v>11.911294247787612</v>
      </c>
      <c r="AE387" s="299" t="s">
        <v>442</v>
      </c>
      <c r="AF387" s="299">
        <v>0.76923263207090398</v>
      </c>
      <c r="AG387" s="299">
        <v>11.911294247787612</v>
      </c>
      <c r="AH387" s="299">
        <v>-4.0039544694972697</v>
      </c>
      <c r="AI387" s="299">
        <v>-12.779004424778762</v>
      </c>
      <c r="AJ387" s="299"/>
      <c r="AK387" s="299"/>
      <c r="AL387" s="299">
        <v>0</v>
      </c>
      <c r="AM387" s="299">
        <v>0</v>
      </c>
      <c r="AN387" s="299"/>
      <c r="AO387" s="299"/>
      <c r="AP387" s="299"/>
      <c r="AQ387" s="299"/>
      <c r="AR387" s="299"/>
      <c r="AS387" s="299"/>
      <c r="AT387" s="299"/>
      <c r="AU387" s="299"/>
      <c r="AV387" s="299"/>
      <c r="AW387" s="299"/>
      <c r="AX387" s="299"/>
      <c r="AY387" s="299"/>
      <c r="AZ387" s="299"/>
      <c r="BA387" s="299"/>
      <c r="BB387" s="299"/>
      <c r="BC387" s="299"/>
      <c r="BD387" s="299"/>
      <c r="BE387" s="299"/>
      <c r="BF387" s="299"/>
      <c r="BG387" s="299"/>
      <c r="BH387" s="299"/>
      <c r="BI387" s="299"/>
      <c r="BJ387" s="299"/>
      <c r="BK387" s="299"/>
      <c r="BL387" s="299"/>
      <c r="BM387" s="299"/>
      <c r="BN387" s="299"/>
      <c r="BO387" s="299"/>
      <c r="BP387" s="299"/>
      <c r="BQ387" s="299"/>
      <c r="BR387" s="299"/>
      <c r="BS387" s="299"/>
      <c r="BT387" s="299"/>
      <c r="BU387" s="299"/>
      <c r="BV387" s="299"/>
      <c r="BW387" s="299"/>
      <c r="BX387" s="299"/>
      <c r="BY387" s="299"/>
      <c r="BZ387" s="299"/>
      <c r="CA387" s="299"/>
      <c r="CB387" s="299"/>
      <c r="CC387" s="299"/>
      <c r="CD387" s="299"/>
      <c r="CE387" s="299"/>
      <c r="CF387" s="299"/>
      <c r="CG387" s="299"/>
    </row>
    <row r="388" spans="2:85" x14ac:dyDescent="0.15">
      <c r="B388" s="361">
        <v>1.9798958333333332</v>
      </c>
      <c r="C388" s="299"/>
      <c r="D388" s="371"/>
      <c r="E388" s="299"/>
      <c r="F388" s="299"/>
      <c r="G388" s="352"/>
      <c r="H388" s="299"/>
      <c r="I388" s="301">
        <v>1</v>
      </c>
      <c r="J388" s="299">
        <v>1</v>
      </c>
      <c r="K388" s="301">
        <v>0</v>
      </c>
      <c r="L388" s="322">
        <v>1</v>
      </c>
      <c r="M388" s="322">
        <v>0</v>
      </c>
      <c r="N388" s="322">
        <v>1</v>
      </c>
      <c r="O388" s="299"/>
      <c r="P388" s="299">
        <v>0</v>
      </c>
      <c r="Q388" s="299">
        <v>0</v>
      </c>
      <c r="R388" s="299">
        <v>1</v>
      </c>
      <c r="S388" s="299">
        <v>1</v>
      </c>
      <c r="T388" s="299">
        <v>0</v>
      </c>
      <c r="U388" s="299">
        <v>0</v>
      </c>
      <c r="V388" s="299">
        <v>0</v>
      </c>
      <c r="W388" s="299">
        <v>0</v>
      </c>
      <c r="X388" s="299">
        <v>1</v>
      </c>
      <c r="Y388" s="299">
        <v>0</v>
      </c>
      <c r="Z388" s="301">
        <v>0</v>
      </c>
      <c r="AA388" s="299"/>
      <c r="AB388" s="299"/>
      <c r="AC388" s="299">
        <v>1.0453674230707157</v>
      </c>
      <c r="AD388" s="299">
        <v>11.871852876106196</v>
      </c>
      <c r="AE388" s="299" t="s">
        <v>442</v>
      </c>
      <c r="AF388" s="299">
        <v>1.0453674230707157</v>
      </c>
      <c r="AG388" s="299">
        <v>11.871852876106196</v>
      </c>
      <c r="AH388" s="299">
        <v>-3.4122370602119587</v>
      </c>
      <c r="AI388" s="299">
        <v>-11.911294247787612</v>
      </c>
      <c r="AJ388" s="299"/>
      <c r="AK388" s="299"/>
      <c r="AL388" s="299">
        <v>0</v>
      </c>
      <c r="AM388" s="299">
        <v>0</v>
      </c>
      <c r="AN388" s="299"/>
      <c r="AO388" s="299"/>
      <c r="AP388" s="299"/>
      <c r="AQ388" s="299"/>
      <c r="AR388" s="299"/>
      <c r="AS388" s="299"/>
      <c r="AT388" s="299"/>
      <c r="AU388" s="299"/>
      <c r="AV388" s="299"/>
      <c r="AW388" s="299"/>
      <c r="AX388" s="299"/>
      <c r="AY388" s="299"/>
      <c r="AZ388" s="299"/>
      <c r="BA388" s="299"/>
      <c r="BB388" s="299"/>
      <c r="BC388" s="299"/>
      <c r="BD388" s="299"/>
      <c r="BE388" s="299"/>
      <c r="BF388" s="299"/>
      <c r="BG388" s="299"/>
      <c r="BH388" s="299"/>
      <c r="BI388" s="299"/>
      <c r="BJ388" s="299"/>
      <c r="BK388" s="299"/>
      <c r="BL388" s="299"/>
      <c r="BM388" s="299"/>
      <c r="BN388" s="299"/>
      <c r="BO388" s="299"/>
      <c r="BP388" s="299"/>
      <c r="BQ388" s="299"/>
      <c r="BR388" s="299"/>
      <c r="BS388" s="299"/>
      <c r="BT388" s="299"/>
      <c r="BU388" s="299"/>
      <c r="BV388" s="299"/>
      <c r="BW388" s="299"/>
      <c r="BX388" s="299"/>
      <c r="BY388" s="299"/>
      <c r="BZ388" s="299"/>
      <c r="CA388" s="299"/>
      <c r="CB388" s="299"/>
      <c r="CC388" s="299"/>
      <c r="CD388" s="299"/>
      <c r="CE388" s="299"/>
      <c r="CF388" s="299"/>
      <c r="CG388" s="299"/>
    </row>
    <row r="389" spans="2:85" x14ac:dyDescent="0.15">
      <c r="B389" s="339">
        <v>1.9801620370370372</v>
      </c>
      <c r="C389" s="355">
        <v>0.23</v>
      </c>
      <c r="D389" s="371">
        <v>0.7665900000000001</v>
      </c>
      <c r="E389" s="299"/>
      <c r="F389" s="299"/>
      <c r="G389" s="352"/>
      <c r="H389" s="299"/>
      <c r="I389" s="301">
        <v>2</v>
      </c>
      <c r="J389" s="299"/>
      <c r="K389" s="299"/>
      <c r="L389" s="322">
        <v>0</v>
      </c>
      <c r="M389" s="299"/>
      <c r="N389" s="299"/>
      <c r="O389" s="299"/>
      <c r="P389" s="299"/>
      <c r="Q389" s="299"/>
      <c r="R389" s="299"/>
      <c r="S389" s="299"/>
      <c r="T389" s="299"/>
      <c r="U389" s="299"/>
      <c r="V389" s="299"/>
      <c r="W389" s="299"/>
      <c r="X389" s="299"/>
      <c r="Y389" s="299"/>
      <c r="Z389" s="299"/>
      <c r="AA389" s="299">
        <v>-0.96647176849934091</v>
      </c>
      <c r="AB389" s="299">
        <v>-6.0345298672566381</v>
      </c>
      <c r="AC389" s="299">
        <v>-1.7554283142130886</v>
      </c>
      <c r="AD389" s="299">
        <v>-11.6352046460177</v>
      </c>
      <c r="AE389" s="299" t="s">
        <v>443</v>
      </c>
      <c r="AF389" s="299">
        <v>-2.5049370326411489</v>
      </c>
      <c r="AG389" s="299">
        <v>-11.83241150442478</v>
      </c>
      <c r="AH389" s="299">
        <v>0.80868045935659139</v>
      </c>
      <c r="AI389" s="299">
        <v>11.6352046460177</v>
      </c>
      <c r="AJ389" s="299"/>
      <c r="AK389" s="299"/>
      <c r="AL389" s="322">
        <v>1</v>
      </c>
      <c r="AM389" s="322">
        <v>0</v>
      </c>
      <c r="AN389" s="322">
        <v>1</v>
      </c>
      <c r="AO389" s="322">
        <v>0</v>
      </c>
      <c r="AP389" s="322">
        <v>0</v>
      </c>
      <c r="AQ389" s="322">
        <v>0</v>
      </c>
      <c r="AR389" s="322">
        <v>1</v>
      </c>
      <c r="AS389" s="322">
        <v>0</v>
      </c>
      <c r="AT389" s="322">
        <v>1</v>
      </c>
      <c r="AU389" s="322">
        <v>0</v>
      </c>
      <c r="AV389" s="327">
        <v>0</v>
      </c>
      <c r="AW389" s="327">
        <v>0</v>
      </c>
      <c r="AX389" s="327">
        <v>0</v>
      </c>
      <c r="AY389" s="327">
        <v>0</v>
      </c>
      <c r="AZ389" s="327">
        <v>0</v>
      </c>
      <c r="BA389" s="327">
        <v>1</v>
      </c>
      <c r="BB389" s="327">
        <v>0</v>
      </c>
      <c r="BC389" s="327">
        <v>0</v>
      </c>
      <c r="BD389" s="327">
        <v>1</v>
      </c>
      <c r="BE389" s="327">
        <v>0</v>
      </c>
      <c r="BF389" s="327">
        <v>0</v>
      </c>
      <c r="BG389" s="327">
        <v>1</v>
      </c>
      <c r="BH389" s="327">
        <v>0</v>
      </c>
      <c r="BI389" s="327">
        <v>0</v>
      </c>
      <c r="BJ389" s="327">
        <v>0</v>
      </c>
      <c r="BK389" s="327">
        <v>0</v>
      </c>
      <c r="BL389" s="327">
        <v>0</v>
      </c>
      <c r="BM389" s="327">
        <v>0</v>
      </c>
      <c r="BN389" s="327">
        <v>0</v>
      </c>
      <c r="BO389" s="327">
        <v>1</v>
      </c>
      <c r="BP389" s="327">
        <v>0</v>
      </c>
      <c r="BQ389" s="327">
        <v>0</v>
      </c>
      <c r="BR389" s="327">
        <v>0</v>
      </c>
      <c r="BS389" s="303">
        <v>0</v>
      </c>
      <c r="BT389" s="322">
        <v>1</v>
      </c>
      <c r="BU389" s="322">
        <v>0</v>
      </c>
      <c r="BV389" s="322">
        <v>0</v>
      </c>
      <c r="BW389" s="322">
        <v>0</v>
      </c>
      <c r="BX389" s="322">
        <v>1</v>
      </c>
      <c r="BY389" s="301">
        <v>0</v>
      </c>
      <c r="BZ389" s="322">
        <v>1</v>
      </c>
      <c r="CA389" s="322">
        <v>0</v>
      </c>
      <c r="CB389" s="322">
        <v>0</v>
      </c>
      <c r="CC389" s="322">
        <v>0</v>
      </c>
      <c r="CD389" s="322">
        <v>0</v>
      </c>
      <c r="CE389" s="322">
        <v>0</v>
      </c>
      <c r="CF389" s="301">
        <v>0</v>
      </c>
      <c r="CG389" s="322">
        <v>0</v>
      </c>
    </row>
    <row r="390" spans="2:85" x14ac:dyDescent="0.15">
      <c r="B390" s="339">
        <v>1.9808796296296298</v>
      </c>
      <c r="C390" s="355">
        <v>1.02</v>
      </c>
      <c r="D390" s="371">
        <v>1.0666666600000001</v>
      </c>
      <c r="E390" s="299"/>
      <c r="F390" s="299"/>
      <c r="G390" s="352"/>
      <c r="H390" s="299"/>
      <c r="I390" s="301">
        <v>3</v>
      </c>
      <c r="J390" s="299"/>
      <c r="K390" s="299"/>
      <c r="L390" s="322">
        <v>0</v>
      </c>
      <c r="M390" s="299"/>
      <c r="N390" s="299"/>
      <c r="O390" s="299"/>
      <c r="P390" s="299"/>
      <c r="Q390" s="299"/>
      <c r="R390" s="299"/>
      <c r="S390" s="299"/>
      <c r="T390" s="299"/>
      <c r="U390" s="299"/>
      <c r="V390" s="299"/>
      <c r="W390" s="299"/>
      <c r="X390" s="299"/>
      <c r="Y390" s="299"/>
      <c r="Z390" s="299"/>
      <c r="AA390" s="299">
        <v>-1.1637109049277778</v>
      </c>
      <c r="AB390" s="299">
        <v>7.2572123893805314</v>
      </c>
      <c r="AC390" s="299">
        <v>-1.4398456959275896</v>
      </c>
      <c r="AD390" s="299">
        <v>11.83241150442478</v>
      </c>
      <c r="AE390" s="299" t="s">
        <v>443</v>
      </c>
      <c r="AF390" s="299">
        <v>-0.76923263207090398</v>
      </c>
      <c r="AG390" s="299">
        <v>12.02961836283186</v>
      </c>
      <c r="AH390" s="299">
        <v>-0.53254566835677963</v>
      </c>
      <c r="AI390" s="299">
        <v>-11.871852876106196</v>
      </c>
      <c r="AJ390" s="299"/>
      <c r="AK390" s="299"/>
      <c r="AL390" s="322">
        <v>0</v>
      </c>
      <c r="AM390" s="322">
        <v>1</v>
      </c>
      <c r="AN390" s="322">
        <v>1</v>
      </c>
      <c r="AO390" s="322">
        <v>0</v>
      </c>
      <c r="AP390" s="322">
        <v>0</v>
      </c>
      <c r="AQ390" s="322">
        <v>0</v>
      </c>
      <c r="AR390" s="322">
        <v>1</v>
      </c>
      <c r="AS390" s="322">
        <v>0</v>
      </c>
      <c r="AT390" s="322">
        <v>1</v>
      </c>
      <c r="AU390" s="322">
        <v>0</v>
      </c>
      <c r="AV390" s="327">
        <v>0</v>
      </c>
      <c r="AW390" s="327">
        <v>0</v>
      </c>
      <c r="AX390" s="327">
        <v>0</v>
      </c>
      <c r="AY390" s="327">
        <v>0</v>
      </c>
      <c r="AZ390" s="327">
        <v>0</v>
      </c>
      <c r="BA390" s="327">
        <v>1</v>
      </c>
      <c r="BB390" s="327">
        <v>0</v>
      </c>
      <c r="BC390" s="327">
        <v>0</v>
      </c>
      <c r="BD390" s="327">
        <v>0</v>
      </c>
      <c r="BE390" s="327">
        <v>1</v>
      </c>
      <c r="BF390" s="327">
        <v>0</v>
      </c>
      <c r="BG390" s="327">
        <v>1</v>
      </c>
      <c r="BH390" s="327">
        <v>0</v>
      </c>
      <c r="BI390" s="327">
        <v>0</v>
      </c>
      <c r="BJ390" s="327">
        <v>0</v>
      </c>
      <c r="BK390" s="327">
        <v>0</v>
      </c>
      <c r="BL390" s="327">
        <v>0</v>
      </c>
      <c r="BM390" s="327">
        <v>0</v>
      </c>
      <c r="BN390" s="327">
        <v>0</v>
      </c>
      <c r="BO390" s="327">
        <v>1</v>
      </c>
      <c r="BP390" s="327">
        <v>0</v>
      </c>
      <c r="BQ390" s="327">
        <v>0</v>
      </c>
      <c r="BR390" s="327">
        <v>0</v>
      </c>
      <c r="BS390" s="303">
        <v>1</v>
      </c>
      <c r="BT390" s="322">
        <v>0</v>
      </c>
      <c r="BU390" s="322">
        <v>0</v>
      </c>
      <c r="BV390" s="322">
        <v>0</v>
      </c>
      <c r="BW390" s="322">
        <v>0</v>
      </c>
      <c r="BX390" s="322">
        <v>1</v>
      </c>
      <c r="BY390" s="301">
        <v>0</v>
      </c>
      <c r="BZ390" s="322">
        <v>1</v>
      </c>
      <c r="CA390" s="322">
        <v>0</v>
      </c>
      <c r="CB390" s="322">
        <v>0</v>
      </c>
      <c r="CC390" s="322">
        <v>0</v>
      </c>
      <c r="CD390" s="322">
        <v>0</v>
      </c>
      <c r="CE390" s="322">
        <v>0</v>
      </c>
      <c r="CF390" s="301">
        <v>0</v>
      </c>
      <c r="CG390" s="322">
        <v>0</v>
      </c>
    </row>
    <row r="391" spans="2:85" x14ac:dyDescent="0.15">
      <c r="B391" s="339">
        <v>1.9819791666666668</v>
      </c>
      <c r="C391" s="355">
        <v>1.05</v>
      </c>
      <c r="D391" s="371">
        <v>1.1666666500000002</v>
      </c>
      <c r="E391" s="299"/>
      <c r="F391" s="299"/>
      <c r="G391" s="352"/>
      <c r="H391" s="299"/>
      <c r="I391" s="301">
        <v>4</v>
      </c>
      <c r="J391" s="299"/>
      <c r="K391" s="299"/>
      <c r="L391" s="322">
        <v>0</v>
      </c>
      <c r="M391" s="299"/>
      <c r="N391" s="299"/>
      <c r="O391" s="299"/>
      <c r="P391" s="299"/>
      <c r="Q391" s="299"/>
      <c r="R391" s="299"/>
      <c r="S391" s="299"/>
      <c r="T391" s="299"/>
      <c r="U391" s="299"/>
      <c r="V391" s="299"/>
      <c r="W391" s="299"/>
      <c r="X391" s="299"/>
      <c r="Y391" s="299"/>
      <c r="Z391" s="299"/>
      <c r="AA391" s="299">
        <v>0.72978480478521657</v>
      </c>
      <c r="AB391" s="299">
        <v>-6.8627986725663721</v>
      </c>
      <c r="AC391" s="299">
        <v>1.9132196233558381</v>
      </c>
      <c r="AD391" s="299">
        <v>-11.83241150442478</v>
      </c>
      <c r="AE391" s="299" t="s">
        <v>443</v>
      </c>
      <c r="AF391" s="299">
        <v>1.1242630776420905</v>
      </c>
      <c r="AG391" s="299">
        <v>-12.108501106194691</v>
      </c>
      <c r="AH391" s="299">
        <v>-0.37475435921403016</v>
      </c>
      <c r="AI391" s="299">
        <v>12.897328539823011</v>
      </c>
      <c r="AJ391" s="299"/>
      <c r="AK391" s="299"/>
      <c r="AL391" s="322">
        <v>0</v>
      </c>
      <c r="AM391" s="322">
        <v>1</v>
      </c>
      <c r="AN391" s="322">
        <v>1</v>
      </c>
      <c r="AO391" s="322">
        <v>0</v>
      </c>
      <c r="AP391" s="322">
        <v>0</v>
      </c>
      <c r="AQ391" s="322">
        <v>0</v>
      </c>
      <c r="AR391" s="322">
        <v>1</v>
      </c>
      <c r="AS391" s="322">
        <v>0</v>
      </c>
      <c r="AT391" s="322">
        <v>0</v>
      </c>
      <c r="AU391" s="322">
        <v>0</v>
      </c>
      <c r="AV391" s="327">
        <v>1</v>
      </c>
      <c r="AW391" s="327">
        <v>0</v>
      </c>
      <c r="AX391" s="327">
        <v>0</v>
      </c>
      <c r="AY391" s="327">
        <v>0</v>
      </c>
      <c r="AZ391" s="327">
        <v>0</v>
      </c>
      <c r="BA391" s="327">
        <v>1</v>
      </c>
      <c r="BB391" s="327">
        <v>0</v>
      </c>
      <c r="BC391" s="327">
        <v>0</v>
      </c>
      <c r="BD391" s="327">
        <v>0</v>
      </c>
      <c r="BE391" s="327">
        <v>1</v>
      </c>
      <c r="BF391" s="327">
        <v>0</v>
      </c>
      <c r="BG391" s="327">
        <v>1</v>
      </c>
      <c r="BH391" s="327">
        <v>0</v>
      </c>
      <c r="BI391" s="327">
        <v>0</v>
      </c>
      <c r="BJ391" s="327">
        <v>0</v>
      </c>
      <c r="BK391" s="327">
        <v>0</v>
      </c>
      <c r="BL391" s="327">
        <v>0</v>
      </c>
      <c r="BM391" s="327">
        <v>0</v>
      </c>
      <c r="BN391" s="327">
        <v>0</v>
      </c>
      <c r="BO391" s="327">
        <v>1</v>
      </c>
      <c r="BP391" s="327">
        <v>0</v>
      </c>
      <c r="BQ391" s="327">
        <v>0</v>
      </c>
      <c r="BR391" s="327">
        <v>0</v>
      </c>
      <c r="BS391" s="303">
        <v>0</v>
      </c>
      <c r="BT391" s="322">
        <v>1</v>
      </c>
      <c r="BU391" s="322">
        <v>0</v>
      </c>
      <c r="BV391" s="322">
        <v>0</v>
      </c>
      <c r="BW391" s="322">
        <v>0</v>
      </c>
      <c r="BX391" s="322">
        <v>1</v>
      </c>
      <c r="BY391" s="301">
        <v>0</v>
      </c>
      <c r="BZ391" s="322">
        <v>1</v>
      </c>
      <c r="CA391" s="322">
        <v>0</v>
      </c>
      <c r="CB391" s="322">
        <v>0</v>
      </c>
      <c r="CC391" s="322">
        <v>0</v>
      </c>
      <c r="CD391" s="322">
        <v>0</v>
      </c>
      <c r="CE391" s="322">
        <v>0</v>
      </c>
      <c r="CF391" s="301">
        <v>0</v>
      </c>
      <c r="CG391" s="322">
        <v>0</v>
      </c>
    </row>
    <row r="392" spans="2:85" x14ac:dyDescent="0.15">
      <c r="B392" s="339">
        <v>1.9827083333333333</v>
      </c>
      <c r="C392" s="355">
        <v>1.03</v>
      </c>
      <c r="D392" s="371">
        <v>1.0999999900000001</v>
      </c>
      <c r="E392" s="299"/>
      <c r="F392" s="299"/>
      <c r="G392" s="352"/>
      <c r="H392" s="299"/>
      <c r="I392" s="301">
        <v>5</v>
      </c>
      <c r="J392" s="299"/>
      <c r="K392" s="299"/>
      <c r="L392" s="322">
        <v>0</v>
      </c>
      <c r="M392" s="299"/>
      <c r="N392" s="299"/>
      <c r="O392" s="299"/>
      <c r="P392" s="299"/>
      <c r="Q392" s="299"/>
      <c r="R392" s="299"/>
      <c r="S392" s="299"/>
      <c r="T392" s="299"/>
      <c r="U392" s="299"/>
      <c r="V392" s="299"/>
      <c r="W392" s="299"/>
      <c r="X392" s="299"/>
      <c r="Y392" s="299"/>
      <c r="Z392" s="299"/>
      <c r="AA392" s="299">
        <v>-1.8343239687844632</v>
      </c>
      <c r="AB392" s="299">
        <v>8.2826880530973455</v>
      </c>
      <c r="AC392" s="299">
        <v>-3.0177587873550848</v>
      </c>
      <c r="AD392" s="299">
        <v>12.581797566371682</v>
      </c>
      <c r="AE392" s="299" t="s">
        <v>443</v>
      </c>
      <c r="AF392" s="299">
        <v>-2.0710109324985875</v>
      </c>
      <c r="AG392" s="299">
        <v>12.779004424778762</v>
      </c>
      <c r="AH392" s="299">
        <v>0.69033697749952927</v>
      </c>
      <c r="AI392" s="299">
        <v>-12.147942477876107</v>
      </c>
      <c r="AJ392" s="299"/>
      <c r="AK392" s="299"/>
      <c r="AL392" s="322">
        <v>0</v>
      </c>
      <c r="AM392" s="322">
        <v>1</v>
      </c>
      <c r="AN392" s="322">
        <v>1</v>
      </c>
      <c r="AO392" s="322">
        <v>0</v>
      </c>
      <c r="AP392" s="322">
        <v>0</v>
      </c>
      <c r="AQ392" s="322">
        <v>0</v>
      </c>
      <c r="AR392" s="322">
        <v>1</v>
      </c>
      <c r="AS392" s="322">
        <v>0</v>
      </c>
      <c r="AT392" s="322">
        <v>0</v>
      </c>
      <c r="AU392" s="322">
        <v>0</v>
      </c>
      <c r="AV392" s="327">
        <v>1</v>
      </c>
      <c r="AW392" s="327">
        <v>0</v>
      </c>
      <c r="AX392" s="327">
        <v>0</v>
      </c>
      <c r="AY392" s="327">
        <v>0</v>
      </c>
      <c r="AZ392" s="327">
        <v>0</v>
      </c>
      <c r="BA392" s="327">
        <v>1</v>
      </c>
      <c r="BB392" s="327">
        <v>0</v>
      </c>
      <c r="BC392" s="327">
        <v>0</v>
      </c>
      <c r="BD392" s="327">
        <v>0</v>
      </c>
      <c r="BE392" s="327">
        <v>1</v>
      </c>
      <c r="BF392" s="327">
        <v>0</v>
      </c>
      <c r="BG392" s="327">
        <v>1</v>
      </c>
      <c r="BH392" s="327">
        <v>0</v>
      </c>
      <c r="BI392" s="327">
        <v>0</v>
      </c>
      <c r="BJ392" s="327">
        <v>0</v>
      </c>
      <c r="BK392" s="327">
        <v>0</v>
      </c>
      <c r="BL392" s="327">
        <v>0</v>
      </c>
      <c r="BM392" s="327">
        <v>0</v>
      </c>
      <c r="BN392" s="327">
        <v>0</v>
      </c>
      <c r="BO392" s="327">
        <v>1</v>
      </c>
      <c r="BP392" s="327">
        <v>0</v>
      </c>
      <c r="BQ392" s="327">
        <v>0</v>
      </c>
      <c r="BR392" s="327">
        <v>0</v>
      </c>
      <c r="BS392" s="303">
        <v>0</v>
      </c>
      <c r="BT392" s="322">
        <v>1</v>
      </c>
      <c r="BU392" s="322">
        <v>0</v>
      </c>
      <c r="BV392" s="322">
        <v>0</v>
      </c>
      <c r="BW392" s="322">
        <v>0</v>
      </c>
      <c r="BX392" s="322">
        <v>1</v>
      </c>
      <c r="BY392" s="301">
        <v>0</v>
      </c>
      <c r="BZ392" s="322">
        <v>1</v>
      </c>
      <c r="CA392" s="322">
        <v>0</v>
      </c>
      <c r="CB392" s="322">
        <v>0</v>
      </c>
      <c r="CC392" s="322">
        <v>0</v>
      </c>
      <c r="CD392" s="322">
        <v>0</v>
      </c>
      <c r="CE392" s="322">
        <v>0</v>
      </c>
      <c r="CF392" s="301">
        <v>0</v>
      </c>
      <c r="CG392" s="322">
        <v>0</v>
      </c>
    </row>
    <row r="393" spans="2:85" x14ac:dyDescent="0.15">
      <c r="B393" s="339">
        <v>1.9834837962962963</v>
      </c>
      <c r="C393" s="355">
        <v>1.07</v>
      </c>
      <c r="D393" s="371">
        <v>1.2333333100000001</v>
      </c>
      <c r="E393" s="299"/>
      <c r="F393" s="299"/>
      <c r="G393" s="352"/>
      <c r="H393" s="299"/>
      <c r="I393" s="301">
        <v>6</v>
      </c>
      <c r="J393" s="299"/>
      <c r="K393" s="299"/>
      <c r="L393" s="322">
        <v>0</v>
      </c>
      <c r="M393" s="299"/>
      <c r="N393" s="299"/>
      <c r="O393" s="299"/>
      <c r="P393" s="299"/>
      <c r="Q393" s="299"/>
      <c r="R393" s="299"/>
      <c r="S393" s="299"/>
      <c r="T393" s="299"/>
      <c r="U393" s="299"/>
      <c r="V393" s="299"/>
      <c r="W393" s="299"/>
      <c r="X393" s="299"/>
      <c r="Y393" s="299"/>
      <c r="Z393" s="299"/>
      <c r="AA393" s="299">
        <v>0.80868045935659139</v>
      </c>
      <c r="AB393" s="299">
        <v>-11.753528761061949</v>
      </c>
      <c r="AC393" s="299">
        <v>1.9526674506415256</v>
      </c>
      <c r="AD393" s="299">
        <v>-12.739563053097346</v>
      </c>
      <c r="AE393" s="299" t="s">
        <v>445</v>
      </c>
      <c r="AF393" s="299">
        <v>2.7021761690695856</v>
      </c>
      <c r="AG393" s="299">
        <v>-12.739563053097346</v>
      </c>
      <c r="AH393" s="299">
        <v>-1.1637109049277778</v>
      </c>
      <c r="AI393" s="299">
        <v>12.897328539823011</v>
      </c>
      <c r="AJ393" s="299"/>
      <c r="AK393" s="299"/>
      <c r="AL393" s="322">
        <v>0</v>
      </c>
      <c r="AM393" s="322">
        <v>1</v>
      </c>
      <c r="AN393" s="322">
        <v>1</v>
      </c>
      <c r="AO393" s="322">
        <v>0</v>
      </c>
      <c r="AP393" s="322">
        <v>0</v>
      </c>
      <c r="AQ393" s="322">
        <v>1</v>
      </c>
      <c r="AR393" s="322">
        <v>0</v>
      </c>
      <c r="AS393" s="322">
        <v>0</v>
      </c>
      <c r="AT393" s="322">
        <v>1</v>
      </c>
      <c r="AU393" s="322">
        <v>0</v>
      </c>
      <c r="AV393" s="327">
        <v>0</v>
      </c>
      <c r="AW393" s="327">
        <v>0</v>
      </c>
      <c r="AX393" s="327">
        <v>0</v>
      </c>
      <c r="AY393" s="327">
        <v>0</v>
      </c>
      <c r="AZ393" s="327">
        <v>0</v>
      </c>
      <c r="BA393" s="327">
        <v>1</v>
      </c>
      <c r="BB393" s="327">
        <v>0</v>
      </c>
      <c r="BC393" s="327">
        <v>0</v>
      </c>
      <c r="BD393" s="327">
        <v>0</v>
      </c>
      <c r="BE393" s="327">
        <v>1</v>
      </c>
      <c r="BF393" s="327">
        <v>0</v>
      </c>
      <c r="BG393" s="327">
        <v>0</v>
      </c>
      <c r="BH393" s="327">
        <v>0</v>
      </c>
      <c r="BI393" s="327">
        <v>0</v>
      </c>
      <c r="BJ393" s="327">
        <v>0</v>
      </c>
      <c r="BK393" s="327">
        <v>0</v>
      </c>
      <c r="BL393" s="327">
        <v>0</v>
      </c>
      <c r="BM393" s="327">
        <v>1</v>
      </c>
      <c r="BN393" s="327">
        <v>0</v>
      </c>
      <c r="BO393" s="327">
        <v>1</v>
      </c>
      <c r="BP393" s="327">
        <v>0</v>
      </c>
      <c r="BQ393" s="327">
        <v>0</v>
      </c>
      <c r="BR393" s="327">
        <v>0</v>
      </c>
      <c r="BS393" s="303">
        <v>1</v>
      </c>
      <c r="BT393" s="322">
        <v>0</v>
      </c>
      <c r="BU393" s="322">
        <v>0</v>
      </c>
      <c r="BV393" s="322">
        <v>0</v>
      </c>
      <c r="BW393" s="322">
        <v>0</v>
      </c>
      <c r="BX393" s="322">
        <v>1</v>
      </c>
      <c r="BY393" s="301">
        <v>0</v>
      </c>
      <c r="BZ393" s="322">
        <v>1</v>
      </c>
      <c r="CA393" s="322">
        <v>0</v>
      </c>
      <c r="CB393" s="322">
        <v>0</v>
      </c>
      <c r="CC393" s="322">
        <v>0</v>
      </c>
      <c r="CD393" s="322">
        <v>0</v>
      </c>
      <c r="CE393" s="322">
        <v>0</v>
      </c>
      <c r="CF393" s="301">
        <v>0</v>
      </c>
      <c r="CG393" s="322">
        <v>0</v>
      </c>
    </row>
    <row r="394" spans="2:85" x14ac:dyDescent="0.15">
      <c r="B394" s="339">
        <v>1.9843055555555555</v>
      </c>
      <c r="C394" s="355">
        <v>1.1100000000000001</v>
      </c>
      <c r="D394" s="371">
        <v>1.3666666300000003</v>
      </c>
      <c r="E394" s="299"/>
      <c r="F394" s="299"/>
      <c r="G394" s="352"/>
      <c r="H394" s="299"/>
      <c r="I394" s="301">
        <v>7</v>
      </c>
      <c r="J394" s="299"/>
      <c r="K394" s="299"/>
      <c r="L394" s="322">
        <v>0</v>
      </c>
      <c r="M394" s="299"/>
      <c r="N394" s="299"/>
      <c r="O394" s="299"/>
      <c r="P394" s="299"/>
      <c r="Q394" s="299"/>
      <c r="R394" s="299"/>
      <c r="S394" s="299"/>
      <c r="T394" s="299"/>
      <c r="U394" s="299"/>
      <c r="V394" s="299"/>
      <c r="W394" s="299"/>
      <c r="X394" s="299"/>
      <c r="Y394" s="299"/>
      <c r="Z394" s="299"/>
      <c r="AA394" s="299">
        <v>1.8737717960701508</v>
      </c>
      <c r="AB394" s="299">
        <v>5.561233407079647</v>
      </c>
      <c r="AC394" s="299">
        <v>2.5049370326411489</v>
      </c>
      <c r="AD394" s="299">
        <v>12.463473451327435</v>
      </c>
      <c r="AE394" s="299" t="s">
        <v>445</v>
      </c>
      <c r="AF394" s="299">
        <v>1.7159804869274</v>
      </c>
      <c r="AG394" s="299">
        <v>12.502914823008851</v>
      </c>
      <c r="AH394" s="299">
        <v>0.53254566835677963</v>
      </c>
      <c r="AI394" s="299">
        <v>-12.581797566371682</v>
      </c>
      <c r="AJ394" s="299"/>
      <c r="AK394" s="299"/>
      <c r="AL394" s="322">
        <v>0</v>
      </c>
      <c r="AM394" s="322">
        <v>1</v>
      </c>
      <c r="AN394" s="322">
        <v>1</v>
      </c>
      <c r="AO394" s="322">
        <v>0</v>
      </c>
      <c r="AP394" s="322">
        <v>0</v>
      </c>
      <c r="AQ394" s="322">
        <v>1</v>
      </c>
      <c r="AR394" s="322">
        <v>0</v>
      </c>
      <c r="AS394" s="322">
        <v>0</v>
      </c>
      <c r="AT394" s="334">
        <v>1</v>
      </c>
      <c r="AU394" s="322">
        <v>0</v>
      </c>
      <c r="AV394" s="327">
        <v>0</v>
      </c>
      <c r="AW394" s="327">
        <v>0</v>
      </c>
      <c r="AX394" s="345">
        <v>1</v>
      </c>
      <c r="AY394" s="327">
        <v>0</v>
      </c>
      <c r="AZ394" s="327">
        <v>0</v>
      </c>
      <c r="BA394" s="327">
        <v>1</v>
      </c>
      <c r="BB394" s="327">
        <v>0</v>
      </c>
      <c r="BC394" s="327">
        <v>0</v>
      </c>
      <c r="BD394" s="327">
        <v>0</v>
      </c>
      <c r="BE394" s="327">
        <v>1</v>
      </c>
      <c r="BF394" s="327">
        <v>0</v>
      </c>
      <c r="BG394" s="327">
        <v>1</v>
      </c>
      <c r="BH394" s="327">
        <v>0</v>
      </c>
      <c r="BI394" s="327">
        <v>0</v>
      </c>
      <c r="BJ394" s="327">
        <v>0</v>
      </c>
      <c r="BK394" s="327">
        <v>0</v>
      </c>
      <c r="BL394" s="327">
        <v>0</v>
      </c>
      <c r="BM394" s="327">
        <v>0</v>
      </c>
      <c r="BN394" s="327">
        <v>0</v>
      </c>
      <c r="BO394" s="327">
        <v>1</v>
      </c>
      <c r="BP394" s="327">
        <v>0</v>
      </c>
      <c r="BQ394" s="327">
        <v>0</v>
      </c>
      <c r="BR394" s="327">
        <v>0</v>
      </c>
      <c r="BS394" s="303">
        <v>1</v>
      </c>
      <c r="BT394" s="322">
        <v>0</v>
      </c>
      <c r="BU394" s="322">
        <v>0</v>
      </c>
      <c r="BV394" s="322">
        <v>0</v>
      </c>
      <c r="BW394" s="322">
        <v>0</v>
      </c>
      <c r="BX394" s="322">
        <v>1</v>
      </c>
      <c r="BY394" s="301">
        <v>0</v>
      </c>
      <c r="BZ394" s="322">
        <v>1</v>
      </c>
      <c r="CA394" s="322">
        <v>0</v>
      </c>
      <c r="CB394" s="322">
        <v>0</v>
      </c>
      <c r="CC394" s="322">
        <v>0</v>
      </c>
      <c r="CD394" s="322">
        <v>0</v>
      </c>
      <c r="CE394" s="322">
        <v>0</v>
      </c>
      <c r="CF394" s="301">
        <v>0</v>
      </c>
      <c r="CG394" s="322">
        <v>0</v>
      </c>
    </row>
    <row r="395" spans="2:85" x14ac:dyDescent="0.15">
      <c r="B395" s="339">
        <v>1.9850347222222222</v>
      </c>
      <c r="C395" s="355">
        <v>1.03</v>
      </c>
      <c r="D395" s="371">
        <v>1.0999999900000001</v>
      </c>
      <c r="E395" s="299"/>
      <c r="F395" s="299"/>
      <c r="G395" s="352"/>
      <c r="H395" s="299"/>
      <c r="I395" s="301">
        <v>8</v>
      </c>
      <c r="J395" s="299"/>
      <c r="K395" s="299"/>
      <c r="L395" s="322">
        <v>0</v>
      </c>
      <c r="M395" s="299"/>
      <c r="N395" s="299"/>
      <c r="O395" s="299"/>
      <c r="P395" s="299"/>
      <c r="Q395" s="299"/>
      <c r="R395" s="299"/>
      <c r="S395" s="299"/>
      <c r="T395" s="299"/>
      <c r="U395" s="299"/>
      <c r="V395" s="299"/>
      <c r="W395" s="299"/>
      <c r="X395" s="299"/>
      <c r="Y395" s="299"/>
      <c r="Z395" s="299"/>
      <c r="AA395" s="299">
        <v>-1.597637005070339</v>
      </c>
      <c r="AB395" s="299">
        <v>-9.7025774336283188</v>
      </c>
      <c r="AC395" s="299">
        <v>-3.0966544419264594</v>
      </c>
      <c r="AD395" s="299">
        <v>-12.463473451327435</v>
      </c>
      <c r="AE395" s="299" t="s">
        <v>445</v>
      </c>
      <c r="AF395" s="299">
        <v>-1.8737717960701508</v>
      </c>
      <c r="AG395" s="299">
        <v>-12.502914823008851</v>
      </c>
      <c r="AH395" s="299">
        <v>1.1637109049277778</v>
      </c>
      <c r="AI395" s="299">
        <v>12.502914823008851</v>
      </c>
      <c r="AJ395" s="299"/>
      <c r="AK395" s="299"/>
      <c r="AL395" s="322">
        <v>0</v>
      </c>
      <c r="AM395" s="322">
        <v>1</v>
      </c>
      <c r="AN395" s="322">
        <v>1</v>
      </c>
      <c r="AO395" s="322">
        <v>0</v>
      </c>
      <c r="AP395" s="322">
        <v>0</v>
      </c>
      <c r="AQ395" s="322">
        <v>1</v>
      </c>
      <c r="AR395" s="322">
        <v>0</v>
      </c>
      <c r="AS395" s="322">
        <v>0</v>
      </c>
      <c r="AT395" s="322">
        <v>1</v>
      </c>
      <c r="AU395" s="322">
        <v>0</v>
      </c>
      <c r="AV395" s="327">
        <v>0</v>
      </c>
      <c r="AW395" s="327">
        <v>0</v>
      </c>
      <c r="AX395" s="327">
        <v>0</v>
      </c>
      <c r="AY395" s="327">
        <v>0</v>
      </c>
      <c r="AZ395" s="327">
        <v>0</v>
      </c>
      <c r="BA395" s="327">
        <v>1</v>
      </c>
      <c r="BB395" s="327">
        <v>0</v>
      </c>
      <c r="BC395" s="327">
        <v>0</v>
      </c>
      <c r="BD395" s="327">
        <v>0</v>
      </c>
      <c r="BE395" s="327">
        <v>1</v>
      </c>
      <c r="BF395" s="327">
        <v>0</v>
      </c>
      <c r="BG395" s="345">
        <v>1</v>
      </c>
      <c r="BH395" s="327">
        <v>0</v>
      </c>
      <c r="BI395" s="327">
        <v>0</v>
      </c>
      <c r="BJ395" s="327">
        <v>0</v>
      </c>
      <c r="BK395" s="327">
        <v>0</v>
      </c>
      <c r="BL395" s="327">
        <v>0</v>
      </c>
      <c r="BM395" s="345">
        <v>1</v>
      </c>
      <c r="BN395" s="327">
        <v>0</v>
      </c>
      <c r="BO395" s="327">
        <v>1</v>
      </c>
      <c r="BP395" s="327">
        <v>0</v>
      </c>
      <c r="BQ395" s="327">
        <v>0</v>
      </c>
      <c r="BR395" s="327">
        <v>0</v>
      </c>
      <c r="BS395" s="303">
        <v>1</v>
      </c>
      <c r="BT395" s="322">
        <v>0</v>
      </c>
      <c r="BU395" s="322">
        <v>0</v>
      </c>
      <c r="BV395" s="322">
        <v>0</v>
      </c>
      <c r="BW395" s="322">
        <v>0</v>
      </c>
      <c r="BX395" s="322">
        <v>1</v>
      </c>
      <c r="BY395" s="301">
        <v>0</v>
      </c>
      <c r="BZ395" s="322">
        <v>1</v>
      </c>
      <c r="CA395" s="322">
        <v>0</v>
      </c>
      <c r="CB395" s="322">
        <v>0</v>
      </c>
      <c r="CC395" s="322">
        <v>0</v>
      </c>
      <c r="CD395" s="322">
        <v>0</v>
      </c>
      <c r="CE395" s="322">
        <v>0</v>
      </c>
      <c r="CF395" s="301">
        <v>0</v>
      </c>
      <c r="CG395" s="322">
        <v>0</v>
      </c>
    </row>
    <row r="396" spans="2:85" x14ac:dyDescent="0.15">
      <c r="B396" s="339">
        <v>1.9857291666666665</v>
      </c>
      <c r="C396" s="355">
        <v>1</v>
      </c>
      <c r="D396" s="371">
        <v>1</v>
      </c>
      <c r="E396" s="299"/>
      <c r="F396" s="299"/>
      <c r="G396" s="352"/>
      <c r="H396" s="299"/>
      <c r="I396" s="301">
        <v>9</v>
      </c>
      <c r="J396" s="299"/>
      <c r="K396" s="299"/>
      <c r="L396" s="299"/>
      <c r="M396" s="299"/>
      <c r="N396" s="299"/>
      <c r="O396" s="299"/>
      <c r="P396" s="299"/>
      <c r="Q396" s="299"/>
      <c r="R396" s="299"/>
      <c r="S396" s="299"/>
      <c r="T396" s="299"/>
      <c r="U396" s="299"/>
      <c r="V396" s="299"/>
      <c r="W396" s="299"/>
      <c r="X396" s="299"/>
      <c r="Y396" s="299"/>
      <c r="Z396" s="299"/>
      <c r="AA396" s="299">
        <v>1.9132196233558381</v>
      </c>
      <c r="AB396" s="299">
        <v>10.333639380530975</v>
      </c>
      <c r="AC396" s="299">
        <v>3.2938935783548966</v>
      </c>
      <c r="AD396" s="299">
        <v>12.739563053097346</v>
      </c>
      <c r="AE396" s="299" t="s">
        <v>445</v>
      </c>
      <c r="AF396" s="299">
        <v>2.1893544143556496</v>
      </c>
      <c r="AG396" s="299">
        <v>12.621238938053098</v>
      </c>
      <c r="AH396" s="299">
        <v>-1.597637005070339</v>
      </c>
      <c r="AI396" s="299">
        <v>-12.502914823008851</v>
      </c>
      <c r="AJ396" s="299"/>
      <c r="AK396" s="299"/>
      <c r="AL396" s="322">
        <v>0</v>
      </c>
      <c r="AM396" s="322">
        <v>1</v>
      </c>
      <c r="AN396" s="322">
        <v>1</v>
      </c>
      <c r="AO396" s="322">
        <v>0</v>
      </c>
      <c r="AP396" s="322">
        <v>0</v>
      </c>
      <c r="AQ396" s="322">
        <v>1</v>
      </c>
      <c r="AR396" s="322">
        <v>0</v>
      </c>
      <c r="AS396" s="322">
        <v>0</v>
      </c>
      <c r="AT396" s="322">
        <v>1</v>
      </c>
      <c r="AU396" s="322">
        <v>0</v>
      </c>
      <c r="AV396" s="327">
        <v>0</v>
      </c>
      <c r="AW396" s="327">
        <v>0</v>
      </c>
      <c r="AX396" s="327">
        <v>0</v>
      </c>
      <c r="AY396" s="327">
        <v>0</v>
      </c>
      <c r="AZ396" s="327">
        <v>0</v>
      </c>
      <c r="BA396" s="327">
        <v>1</v>
      </c>
      <c r="BB396" s="327">
        <v>0</v>
      </c>
      <c r="BC396" s="327">
        <v>0</v>
      </c>
      <c r="BD396" s="327">
        <v>0</v>
      </c>
      <c r="BE396" s="327">
        <v>1</v>
      </c>
      <c r="BF396" s="327">
        <v>0</v>
      </c>
      <c r="BG396" s="345">
        <v>1</v>
      </c>
      <c r="BH396" s="327">
        <v>0</v>
      </c>
      <c r="BI396" s="327">
        <v>0</v>
      </c>
      <c r="BJ396" s="327">
        <v>0</v>
      </c>
      <c r="BK396" s="327">
        <v>0</v>
      </c>
      <c r="BL396" s="327">
        <v>0</v>
      </c>
      <c r="BM396" s="345">
        <v>1</v>
      </c>
      <c r="BN396" s="327">
        <v>0</v>
      </c>
      <c r="BO396" s="327">
        <v>1</v>
      </c>
      <c r="BP396" s="327">
        <v>0</v>
      </c>
      <c r="BQ396" s="327">
        <v>0</v>
      </c>
      <c r="BR396" s="327">
        <v>0</v>
      </c>
      <c r="BS396" s="303">
        <v>1</v>
      </c>
      <c r="BT396" s="322">
        <v>0</v>
      </c>
      <c r="BU396" s="322">
        <v>0</v>
      </c>
      <c r="BV396" s="322">
        <v>0</v>
      </c>
      <c r="BW396" s="322">
        <v>0</v>
      </c>
      <c r="BX396" s="322">
        <v>1</v>
      </c>
      <c r="BY396" s="301">
        <v>0</v>
      </c>
      <c r="BZ396" s="322">
        <v>0</v>
      </c>
      <c r="CA396" s="322">
        <v>0</v>
      </c>
      <c r="CB396" s="322">
        <v>0</v>
      </c>
      <c r="CC396" s="322">
        <v>0</v>
      </c>
      <c r="CD396" s="322">
        <v>1</v>
      </c>
      <c r="CE396" s="322">
        <v>0</v>
      </c>
      <c r="CF396" s="301">
        <v>0</v>
      </c>
      <c r="CG396" s="322">
        <v>1</v>
      </c>
    </row>
    <row r="397" spans="2:85" x14ac:dyDescent="0.15">
      <c r="B397" s="338" t="s">
        <v>593</v>
      </c>
      <c r="C397" s="299"/>
      <c r="D397" s="371"/>
      <c r="E397" s="299"/>
      <c r="F397" s="299"/>
      <c r="G397" s="352"/>
      <c r="H397" s="299"/>
      <c r="I397" s="299"/>
      <c r="J397" s="299"/>
      <c r="K397" s="299"/>
      <c r="L397" s="299"/>
      <c r="M397" s="299"/>
      <c r="N397" s="299"/>
      <c r="O397" s="299"/>
      <c r="P397" s="299"/>
      <c r="Q397" s="299"/>
      <c r="R397" s="299"/>
      <c r="S397" s="299"/>
      <c r="T397" s="299"/>
      <c r="U397" s="299"/>
      <c r="V397" s="299"/>
      <c r="W397" s="299"/>
      <c r="X397" s="299"/>
      <c r="Y397" s="299"/>
      <c r="Z397" s="299"/>
      <c r="AA397" s="299">
        <v>-1.9526674506415256</v>
      </c>
      <c r="AB397" s="299">
        <v>-15.539900442477878</v>
      </c>
      <c r="AC397" s="299"/>
      <c r="AD397" s="299"/>
      <c r="AE397" s="299"/>
      <c r="AF397" s="299"/>
      <c r="AG397" s="299"/>
      <c r="AH397" s="299"/>
      <c r="AI397" s="299"/>
      <c r="AJ397" s="299"/>
      <c r="AK397" s="299"/>
      <c r="AL397" s="299"/>
      <c r="AM397" s="299"/>
      <c r="AN397" s="299"/>
      <c r="AO397" s="299"/>
      <c r="AP397" s="299"/>
      <c r="AQ397" s="299"/>
      <c r="AR397" s="299"/>
      <c r="AS397" s="299"/>
      <c r="AT397" s="299"/>
      <c r="AU397" s="299"/>
      <c r="AV397" s="299"/>
      <c r="AW397" s="299"/>
      <c r="AX397" s="299"/>
      <c r="AY397" s="299"/>
      <c r="AZ397" s="299"/>
      <c r="BA397" s="299"/>
      <c r="BB397" s="299"/>
      <c r="BC397" s="299"/>
      <c r="BD397" s="299"/>
      <c r="BE397" s="299"/>
      <c r="BF397" s="299"/>
      <c r="BG397" s="299"/>
      <c r="BH397" s="299"/>
      <c r="BI397" s="299"/>
      <c r="BJ397" s="299"/>
      <c r="BK397" s="299"/>
      <c r="BL397" s="299"/>
      <c r="BM397" s="299"/>
      <c r="BN397" s="299"/>
      <c r="BO397" s="299"/>
      <c r="BP397" s="299"/>
      <c r="BQ397" s="299"/>
      <c r="BR397" s="299"/>
      <c r="BS397" s="299"/>
      <c r="BT397" s="299"/>
      <c r="BU397" s="299"/>
      <c r="BV397" s="299"/>
      <c r="BW397" s="299"/>
      <c r="BX397" s="299"/>
      <c r="BY397" s="299"/>
      <c r="BZ397" s="299"/>
      <c r="CA397" s="299"/>
      <c r="CB397" s="299"/>
      <c r="CC397" s="299"/>
      <c r="CD397" s="299"/>
      <c r="CE397" s="299"/>
      <c r="CF397" s="299"/>
      <c r="CG397" s="299"/>
    </row>
    <row r="398" spans="2:85" x14ac:dyDescent="0.15">
      <c r="B398" s="339">
        <v>2.0038078703703701</v>
      </c>
      <c r="C398" s="299"/>
      <c r="D398" s="371"/>
      <c r="E398" s="299"/>
      <c r="F398" s="299"/>
      <c r="G398" s="300" t="s">
        <v>382</v>
      </c>
      <c r="H398" s="299">
        <v>78</v>
      </c>
      <c r="I398" s="301">
        <v>1</v>
      </c>
      <c r="J398" s="299">
        <v>0</v>
      </c>
      <c r="K398" s="301">
        <v>1</v>
      </c>
      <c r="L398" s="322">
        <v>1</v>
      </c>
      <c r="M398" s="322">
        <v>1</v>
      </c>
      <c r="N398" s="322">
        <v>0</v>
      </c>
      <c r="O398" s="299"/>
      <c r="P398" s="299">
        <v>1</v>
      </c>
      <c r="Q398" s="299">
        <v>0</v>
      </c>
      <c r="R398" s="299">
        <v>0</v>
      </c>
      <c r="S398" s="299">
        <v>0</v>
      </c>
      <c r="T398" s="299">
        <v>0</v>
      </c>
      <c r="U398" s="299">
        <v>1</v>
      </c>
      <c r="V398" s="299">
        <v>0</v>
      </c>
      <c r="W398" s="299">
        <v>0</v>
      </c>
      <c r="X398" s="299">
        <v>1</v>
      </c>
      <c r="Y398" s="299">
        <v>0</v>
      </c>
      <c r="Z398" s="301">
        <v>0</v>
      </c>
      <c r="AA398" s="331">
        <v>-0.69033697749952927</v>
      </c>
      <c r="AB398" s="331">
        <v>0</v>
      </c>
      <c r="AC398" s="299">
        <v>0.80868045935659139</v>
      </c>
      <c r="AD398" s="299">
        <v>-12.069059734513276</v>
      </c>
      <c r="AE398" s="299" t="s">
        <v>442</v>
      </c>
      <c r="AF398" s="299">
        <v>0.80868045935659139</v>
      </c>
      <c r="AG398" s="299">
        <v>-12.069059734513276</v>
      </c>
      <c r="AH398" s="299">
        <v>-3.8067153330688326</v>
      </c>
      <c r="AI398" s="299">
        <v>14.317217920353984</v>
      </c>
      <c r="AJ398" s="299"/>
      <c r="AK398" s="299"/>
      <c r="AL398" s="299">
        <v>0</v>
      </c>
      <c r="AM398" s="299">
        <v>0</v>
      </c>
      <c r="AN398" s="299"/>
      <c r="AO398" s="299"/>
      <c r="AP398" s="299"/>
      <c r="AQ398" s="299"/>
      <c r="AR398" s="299"/>
      <c r="AS398" s="299"/>
      <c r="AT398" s="299"/>
      <c r="AU398" s="299"/>
      <c r="AV398" s="299"/>
      <c r="AW398" s="299"/>
      <c r="AX398" s="299"/>
      <c r="AY398" s="299"/>
      <c r="AZ398" s="299"/>
      <c r="BA398" s="299"/>
      <c r="BB398" s="299"/>
      <c r="BC398" s="299"/>
      <c r="BD398" s="299"/>
      <c r="BE398" s="299"/>
      <c r="BF398" s="299"/>
      <c r="BG398" s="299"/>
      <c r="BH398" s="299"/>
      <c r="BI398" s="299"/>
      <c r="BJ398" s="299"/>
      <c r="BK398" s="299"/>
      <c r="BL398" s="299"/>
      <c r="BM398" s="299"/>
      <c r="BN398" s="299"/>
      <c r="BO398" s="299"/>
      <c r="BP398" s="299"/>
      <c r="BQ398" s="299"/>
      <c r="BR398" s="299"/>
      <c r="BS398" s="299"/>
      <c r="BT398" s="299"/>
      <c r="BU398" s="299"/>
      <c r="BV398" s="299"/>
      <c r="BW398" s="299"/>
      <c r="BX398" s="299"/>
      <c r="BY398" s="299"/>
      <c r="BZ398" s="299"/>
      <c r="CA398" s="299"/>
      <c r="CB398" s="299"/>
      <c r="CC398" s="299"/>
      <c r="CD398" s="299"/>
      <c r="CE398" s="299"/>
      <c r="CF398" s="299"/>
      <c r="CG398" s="299"/>
    </row>
    <row r="399" spans="2:85" x14ac:dyDescent="0.15">
      <c r="B399" s="339">
        <v>2.0147569444444442</v>
      </c>
      <c r="C399" s="299"/>
      <c r="D399" s="371">
        <v>0.69999299999999998</v>
      </c>
      <c r="E399" s="299"/>
      <c r="F399" s="299"/>
      <c r="G399" s="352"/>
      <c r="H399" s="299"/>
      <c r="I399" s="301">
        <v>1</v>
      </c>
      <c r="J399" s="299">
        <v>0</v>
      </c>
      <c r="K399" s="301">
        <v>1</v>
      </c>
      <c r="L399" s="322">
        <v>1</v>
      </c>
      <c r="M399" s="322">
        <v>1</v>
      </c>
      <c r="N399" s="322">
        <v>0</v>
      </c>
      <c r="O399" s="299"/>
      <c r="P399" s="299">
        <v>1</v>
      </c>
      <c r="Q399" s="299">
        <v>0</v>
      </c>
      <c r="R399" s="299">
        <v>0</v>
      </c>
      <c r="S399" s="299">
        <v>1</v>
      </c>
      <c r="T399" s="299">
        <v>0</v>
      </c>
      <c r="U399" s="299">
        <v>0</v>
      </c>
      <c r="V399" s="299">
        <v>0</v>
      </c>
      <c r="W399" s="299">
        <v>0</v>
      </c>
      <c r="X399" s="299">
        <v>1</v>
      </c>
      <c r="Y399" s="299">
        <v>0</v>
      </c>
      <c r="Z399" s="301">
        <v>0</v>
      </c>
      <c r="AA399" s="299"/>
      <c r="AB399" s="299"/>
      <c r="AC399" s="299">
        <v>0.69033697749952927</v>
      </c>
      <c r="AD399" s="299">
        <v>-12.02961836283186</v>
      </c>
      <c r="AE399" s="299" t="s">
        <v>442</v>
      </c>
      <c r="AF399" s="299">
        <v>0.69033697749952927</v>
      </c>
      <c r="AG399" s="299">
        <v>-12.02961836283186</v>
      </c>
      <c r="AH399" s="299">
        <v>-3.8856109876402072</v>
      </c>
      <c r="AI399" s="299">
        <v>14.238335176991152</v>
      </c>
      <c r="AJ399" s="299"/>
      <c r="AK399" s="299"/>
      <c r="AL399" s="299">
        <v>0</v>
      </c>
      <c r="AM399" s="299">
        <v>0</v>
      </c>
      <c r="AN399" s="299"/>
      <c r="AO399" s="299"/>
      <c r="AP399" s="299"/>
      <c r="AQ399" s="299"/>
      <c r="AR399" s="299"/>
      <c r="AS399" s="299"/>
      <c r="AT399" s="299"/>
      <c r="AU399" s="299"/>
      <c r="AV399" s="299"/>
      <c r="AW399" s="299"/>
      <c r="AX399" s="299"/>
      <c r="AY399" s="299"/>
      <c r="AZ399" s="299"/>
      <c r="BA399" s="299"/>
      <c r="BB399" s="299"/>
      <c r="BC399" s="299"/>
      <c r="BD399" s="299"/>
      <c r="BE399" s="299"/>
      <c r="BF399" s="299"/>
      <c r="BG399" s="299"/>
      <c r="BH399" s="299"/>
      <c r="BI399" s="299"/>
      <c r="BJ399" s="299"/>
      <c r="BK399" s="299"/>
      <c r="BL399" s="299"/>
      <c r="BM399" s="299"/>
      <c r="BN399" s="299"/>
      <c r="BO399" s="299"/>
      <c r="BP399" s="299"/>
      <c r="BQ399" s="299"/>
      <c r="BR399" s="299"/>
      <c r="BS399" s="299"/>
      <c r="BT399" s="299"/>
      <c r="BU399" s="299"/>
      <c r="BV399" s="299"/>
      <c r="BW399" s="299"/>
      <c r="BX399" s="299"/>
      <c r="BY399" s="299"/>
      <c r="BZ399" s="299"/>
      <c r="CA399" s="299"/>
      <c r="CB399" s="299"/>
      <c r="CC399" s="299"/>
      <c r="CD399" s="299"/>
      <c r="CE399" s="299"/>
      <c r="CF399" s="299"/>
      <c r="CG399" s="299">
        <v>0</v>
      </c>
    </row>
    <row r="400" spans="2:85" x14ac:dyDescent="0.15">
      <c r="B400" s="339">
        <v>2.0153472222222222</v>
      </c>
      <c r="C400" s="355">
        <v>0.21</v>
      </c>
      <c r="D400" s="371">
        <v>1.6999999300000002</v>
      </c>
      <c r="E400" s="299"/>
      <c r="F400" s="299"/>
      <c r="G400" s="352"/>
      <c r="H400" s="299"/>
      <c r="I400" s="301">
        <v>2</v>
      </c>
      <c r="J400" s="299"/>
      <c r="K400" s="299"/>
      <c r="L400" s="322">
        <v>0</v>
      </c>
      <c r="M400" s="299"/>
      <c r="N400" s="299"/>
      <c r="O400" s="299"/>
      <c r="P400" s="299"/>
      <c r="Q400" s="299"/>
      <c r="R400" s="299"/>
      <c r="S400" s="299"/>
      <c r="T400" s="299"/>
      <c r="U400" s="299"/>
      <c r="V400" s="299"/>
      <c r="W400" s="299"/>
      <c r="X400" s="299"/>
      <c r="Y400" s="299"/>
      <c r="Z400" s="299"/>
      <c r="AA400" s="299">
        <v>-1.0453674230707157</v>
      </c>
      <c r="AB400" s="299">
        <v>5.1273783185840713</v>
      </c>
      <c r="AC400" s="299">
        <v>-2.2682500689270246</v>
      </c>
      <c r="AD400" s="299">
        <v>13.370625000000002</v>
      </c>
      <c r="AE400" s="299" t="s">
        <v>443</v>
      </c>
      <c r="AF400" s="299">
        <v>-2.9783109600693973</v>
      </c>
      <c r="AG400" s="299">
        <v>13.567831858407081</v>
      </c>
      <c r="AH400" s="299">
        <v>0.72978480478521657</v>
      </c>
      <c r="AI400" s="299">
        <v>-11.595763274336285</v>
      </c>
      <c r="AJ400" s="299"/>
      <c r="AK400" s="299"/>
      <c r="AL400" s="299">
        <v>1</v>
      </c>
      <c r="AM400" s="299">
        <v>0</v>
      </c>
      <c r="AN400" s="299">
        <v>1</v>
      </c>
      <c r="AO400" s="299">
        <v>0</v>
      </c>
      <c r="AP400" s="299">
        <v>0</v>
      </c>
      <c r="AQ400" s="299">
        <v>1</v>
      </c>
      <c r="AR400" s="299">
        <v>0</v>
      </c>
      <c r="AS400" s="299">
        <v>0</v>
      </c>
      <c r="AT400" s="299">
        <v>1</v>
      </c>
      <c r="AU400" s="299">
        <v>0</v>
      </c>
      <c r="AV400" s="325">
        <v>0</v>
      </c>
      <c r="AW400" s="325">
        <v>0</v>
      </c>
      <c r="AX400" s="325">
        <v>0</v>
      </c>
      <c r="AY400" s="325">
        <v>0</v>
      </c>
      <c r="AZ400" s="325">
        <v>0</v>
      </c>
      <c r="BA400" s="325">
        <v>0</v>
      </c>
      <c r="BB400" s="325">
        <v>1</v>
      </c>
      <c r="BC400" s="325">
        <v>0</v>
      </c>
      <c r="BD400" s="325">
        <v>1</v>
      </c>
      <c r="BE400" s="325">
        <v>0</v>
      </c>
      <c r="BF400" s="325">
        <v>0</v>
      </c>
      <c r="BG400" s="325">
        <v>1</v>
      </c>
      <c r="BH400" s="325">
        <v>0</v>
      </c>
      <c r="BI400" s="325">
        <v>0</v>
      </c>
      <c r="BJ400" s="325">
        <v>0</v>
      </c>
      <c r="BK400" s="325">
        <v>0</v>
      </c>
      <c r="BL400" s="325">
        <v>0</v>
      </c>
      <c r="BM400" s="325">
        <v>0</v>
      </c>
      <c r="BN400" s="325">
        <v>0</v>
      </c>
      <c r="BO400" s="325">
        <v>1</v>
      </c>
      <c r="BP400" s="325">
        <v>0</v>
      </c>
      <c r="BQ400" s="325">
        <v>0</v>
      </c>
      <c r="BR400" s="325">
        <v>0</v>
      </c>
      <c r="BS400" s="303">
        <v>1</v>
      </c>
      <c r="BT400" s="322">
        <v>0</v>
      </c>
      <c r="BU400" s="322">
        <v>0</v>
      </c>
      <c r="BV400" s="322">
        <v>0</v>
      </c>
      <c r="BW400" s="322">
        <v>0</v>
      </c>
      <c r="BX400" s="322">
        <v>1</v>
      </c>
      <c r="BY400" s="301">
        <v>0</v>
      </c>
      <c r="BZ400" s="322">
        <v>1</v>
      </c>
      <c r="CA400" s="322">
        <v>0</v>
      </c>
      <c r="CB400" s="322">
        <v>0</v>
      </c>
      <c r="CC400" s="322">
        <v>0</v>
      </c>
      <c r="CD400" s="322">
        <v>0</v>
      </c>
      <c r="CE400" s="322">
        <v>0</v>
      </c>
      <c r="CF400" s="301">
        <v>0</v>
      </c>
      <c r="CG400" s="322">
        <v>1</v>
      </c>
    </row>
    <row r="401" spans="1:93" x14ac:dyDescent="0.15">
      <c r="A401" s="299"/>
      <c r="B401" s="339">
        <v>2.016134259259259</v>
      </c>
      <c r="C401" s="355">
        <v>1.08</v>
      </c>
      <c r="D401" s="371">
        <v>1.2666666400000002</v>
      </c>
      <c r="E401" s="299"/>
      <c r="F401" s="299"/>
      <c r="G401" s="352"/>
      <c r="H401" s="299"/>
      <c r="I401" s="301">
        <v>3</v>
      </c>
      <c r="J401" s="299"/>
      <c r="K401" s="299"/>
      <c r="L401" s="322">
        <v>0</v>
      </c>
      <c r="M401" s="299"/>
      <c r="N401" s="299"/>
      <c r="O401" s="299"/>
      <c r="P401" s="299"/>
      <c r="Q401" s="299"/>
      <c r="R401" s="299"/>
      <c r="S401" s="299"/>
      <c r="T401" s="299"/>
      <c r="U401" s="299"/>
      <c r="V401" s="299"/>
      <c r="W401" s="299"/>
      <c r="X401" s="299"/>
      <c r="Y401" s="299"/>
      <c r="Z401" s="299"/>
      <c r="AA401" s="299">
        <v>-2.2682500689270246</v>
      </c>
      <c r="AB401" s="299">
        <v>-9.7025774336283188</v>
      </c>
      <c r="AC401" s="299">
        <v>-2.2682500689270246</v>
      </c>
      <c r="AD401" s="299">
        <v>-12.22682522123894</v>
      </c>
      <c r="AE401" s="299" t="s">
        <v>445</v>
      </c>
      <c r="AF401" s="299">
        <v>-1.1637109049277778</v>
      </c>
      <c r="AG401" s="299">
        <v>-12.22682522123894</v>
      </c>
      <c r="AH401" s="299">
        <v>-9.8619568214218453E-2</v>
      </c>
      <c r="AI401" s="299">
        <v>12.936769911504426</v>
      </c>
      <c r="AJ401" s="299"/>
      <c r="AK401" s="299"/>
      <c r="AL401" s="322">
        <v>1</v>
      </c>
      <c r="AM401" s="322">
        <v>0</v>
      </c>
      <c r="AN401" s="322">
        <v>1</v>
      </c>
      <c r="AO401" s="322">
        <v>0</v>
      </c>
      <c r="AP401" s="322">
        <v>0</v>
      </c>
      <c r="AQ401" s="322">
        <v>1</v>
      </c>
      <c r="AR401" s="322">
        <v>0</v>
      </c>
      <c r="AS401" s="322">
        <v>0</v>
      </c>
      <c r="AT401" s="322">
        <v>0</v>
      </c>
      <c r="AU401" s="322">
        <v>0</v>
      </c>
      <c r="AV401" s="327">
        <v>0</v>
      </c>
      <c r="AW401" s="327">
        <v>0</v>
      </c>
      <c r="AX401" s="327">
        <v>1</v>
      </c>
      <c r="AY401" s="327">
        <v>0</v>
      </c>
      <c r="AZ401" s="327">
        <v>0</v>
      </c>
      <c r="BA401" s="327">
        <v>1</v>
      </c>
      <c r="BB401" s="327">
        <v>0</v>
      </c>
      <c r="BC401" s="327">
        <v>0</v>
      </c>
      <c r="BD401" s="327">
        <v>0</v>
      </c>
      <c r="BE401" s="327">
        <v>1</v>
      </c>
      <c r="BF401" s="327">
        <v>0</v>
      </c>
      <c r="BG401" s="327">
        <v>1</v>
      </c>
      <c r="BH401" s="327">
        <v>0</v>
      </c>
      <c r="BI401" s="327">
        <v>0</v>
      </c>
      <c r="BJ401" s="327">
        <v>0</v>
      </c>
      <c r="BK401" s="327">
        <v>0</v>
      </c>
      <c r="BL401" s="327">
        <v>0</v>
      </c>
      <c r="BM401" s="327">
        <v>0</v>
      </c>
      <c r="BN401" s="327">
        <v>0</v>
      </c>
      <c r="BO401" s="327">
        <v>1</v>
      </c>
      <c r="BP401" s="327">
        <v>0</v>
      </c>
      <c r="BQ401" s="327">
        <v>0</v>
      </c>
      <c r="BR401" s="327">
        <v>0</v>
      </c>
      <c r="BS401" s="303">
        <v>0</v>
      </c>
      <c r="BT401" s="322">
        <v>0</v>
      </c>
      <c r="BU401" s="322">
        <v>1</v>
      </c>
      <c r="BV401" s="322">
        <v>0</v>
      </c>
      <c r="BW401" s="322">
        <v>0</v>
      </c>
      <c r="BX401" s="322">
        <v>1</v>
      </c>
      <c r="BY401" s="301">
        <v>0</v>
      </c>
      <c r="BZ401" s="322">
        <v>0</v>
      </c>
      <c r="CA401" s="322">
        <v>0</v>
      </c>
      <c r="CB401" s="322">
        <v>0</v>
      </c>
      <c r="CC401" s="322">
        <v>0</v>
      </c>
      <c r="CD401" s="322">
        <v>1</v>
      </c>
      <c r="CE401" s="322">
        <v>0</v>
      </c>
      <c r="CF401" s="301">
        <v>0</v>
      </c>
      <c r="CG401" s="322">
        <v>0</v>
      </c>
      <c r="CH401" s="299"/>
      <c r="CI401" s="299"/>
      <c r="CJ401" s="299"/>
      <c r="CK401" s="299"/>
      <c r="CL401" s="299"/>
      <c r="CM401" s="299"/>
      <c r="CN401" s="299"/>
      <c r="CO401" s="299"/>
    </row>
    <row r="402" spans="1:93" ht="14.25" thickBot="1" x14ac:dyDescent="0.2">
      <c r="A402" s="347"/>
      <c r="B402" s="346" t="s">
        <v>593</v>
      </c>
      <c r="C402" s="358"/>
      <c r="D402" s="373"/>
      <c r="E402" s="347"/>
      <c r="F402" s="348"/>
      <c r="G402" s="353"/>
      <c r="H402" s="347"/>
      <c r="I402" s="349"/>
      <c r="J402" s="347"/>
      <c r="K402" s="349"/>
      <c r="L402" s="347"/>
      <c r="M402" s="347"/>
      <c r="N402" s="347"/>
      <c r="O402" s="347"/>
      <c r="P402" s="347"/>
      <c r="Q402" s="347"/>
      <c r="R402" s="347"/>
      <c r="S402" s="347"/>
      <c r="T402" s="347"/>
      <c r="U402" s="347"/>
      <c r="V402" s="347"/>
      <c r="W402" s="347"/>
      <c r="X402" s="347"/>
      <c r="Y402" s="347"/>
      <c r="Z402" s="349"/>
      <c r="AA402" s="347">
        <v>-2.2682500689270246</v>
      </c>
      <c r="AB402" s="347">
        <v>12.936769911504426</v>
      </c>
      <c r="AC402" s="347"/>
      <c r="AD402" s="347"/>
      <c r="AE402" s="347"/>
      <c r="AF402" s="347"/>
      <c r="AG402" s="347"/>
      <c r="AH402" s="347"/>
      <c r="AI402" s="349"/>
      <c r="AJ402" s="347"/>
      <c r="AK402" s="347"/>
      <c r="AL402" s="347"/>
      <c r="AM402" s="347"/>
      <c r="AN402" s="347"/>
      <c r="AO402" s="347"/>
      <c r="AP402" s="347"/>
      <c r="AQ402" s="347"/>
      <c r="AR402" s="347"/>
      <c r="AS402" s="347"/>
      <c r="AT402" s="347"/>
      <c r="AU402" s="347"/>
      <c r="AV402" s="350"/>
      <c r="AW402" s="350"/>
      <c r="AX402" s="350"/>
      <c r="AY402" s="347"/>
      <c r="AZ402" s="347"/>
      <c r="BA402" s="347"/>
      <c r="BB402" s="347"/>
      <c r="BC402" s="347"/>
      <c r="BD402" s="347"/>
      <c r="BE402" s="347"/>
      <c r="BF402" s="347"/>
      <c r="BG402" s="347"/>
      <c r="BH402" s="347"/>
      <c r="BI402" s="347"/>
      <c r="BJ402" s="350"/>
      <c r="BK402" s="350"/>
      <c r="BL402" s="350"/>
      <c r="BM402" s="347"/>
      <c r="BN402" s="347"/>
      <c r="BO402" s="347"/>
      <c r="BP402" s="347"/>
      <c r="BQ402" s="347"/>
      <c r="BR402" s="347"/>
      <c r="BS402" s="351"/>
      <c r="BT402" s="347"/>
      <c r="BU402" s="347"/>
      <c r="BV402" s="347"/>
      <c r="BW402" s="347"/>
      <c r="BX402" s="347"/>
      <c r="BY402" s="349"/>
      <c r="BZ402" s="347"/>
      <c r="CA402" s="347"/>
      <c r="CB402" s="347"/>
      <c r="CC402" s="347"/>
      <c r="CD402" s="347"/>
      <c r="CE402" s="347"/>
      <c r="CF402" s="349"/>
      <c r="CG402" s="347"/>
      <c r="CH402" s="347"/>
      <c r="CI402" s="347"/>
      <c r="CJ402" s="347"/>
      <c r="CK402" s="347"/>
      <c r="CL402" s="347"/>
      <c r="CM402" s="347"/>
      <c r="CN402" s="347"/>
      <c r="CO402" s="349"/>
    </row>
    <row r="403" spans="1:93" x14ac:dyDescent="0.15">
      <c r="A403" s="299"/>
      <c r="B403" s="339">
        <v>2.1265740740740742</v>
      </c>
      <c r="C403" s="299"/>
      <c r="D403" s="371"/>
      <c r="E403" s="299" t="s">
        <v>336</v>
      </c>
      <c r="F403" s="300" t="s">
        <v>335</v>
      </c>
      <c r="G403" s="299" t="s">
        <v>335</v>
      </c>
      <c r="H403" s="299">
        <v>79</v>
      </c>
      <c r="I403" s="301">
        <v>1</v>
      </c>
      <c r="J403" s="299">
        <v>1</v>
      </c>
      <c r="K403" s="301">
        <v>0</v>
      </c>
      <c r="L403" s="322">
        <v>1</v>
      </c>
      <c r="M403" s="322">
        <v>1</v>
      </c>
      <c r="N403" s="322">
        <v>0</v>
      </c>
      <c r="O403" s="322">
        <v>0</v>
      </c>
      <c r="P403" s="322">
        <v>1</v>
      </c>
      <c r="Q403" s="322">
        <v>0</v>
      </c>
      <c r="R403" s="322">
        <v>0</v>
      </c>
      <c r="S403" s="322">
        <v>1</v>
      </c>
      <c r="T403" s="322">
        <v>0</v>
      </c>
      <c r="U403" s="322">
        <v>0</v>
      </c>
      <c r="V403" s="322">
        <v>0</v>
      </c>
      <c r="W403" s="322">
        <v>0</v>
      </c>
      <c r="X403" s="322">
        <v>0</v>
      </c>
      <c r="Y403" s="322">
        <v>0</v>
      </c>
      <c r="Z403" s="301">
        <v>1</v>
      </c>
      <c r="AA403" s="299"/>
      <c r="AB403" s="299"/>
      <c r="AC403" s="299">
        <v>-0.6012364318863882</v>
      </c>
      <c r="AD403" s="299">
        <v>-11.928832982086409</v>
      </c>
      <c r="AE403" s="322" t="s">
        <v>442</v>
      </c>
      <c r="AF403" s="299">
        <v>-0.6012364318863882</v>
      </c>
      <c r="AG403" s="299">
        <v>-11.928832982086409</v>
      </c>
      <c r="AH403" s="299">
        <v>3.457109483346732</v>
      </c>
      <c r="AI403" s="299">
        <v>13.05596680716544</v>
      </c>
      <c r="AJ403" s="299"/>
      <c r="AK403" s="299"/>
      <c r="AL403" s="322">
        <v>0</v>
      </c>
      <c r="AM403" s="322">
        <v>0</v>
      </c>
      <c r="AN403" s="299"/>
      <c r="AO403" s="299"/>
      <c r="AP403" s="299"/>
      <c r="AQ403" s="299"/>
      <c r="AR403" s="299"/>
      <c r="AS403" s="299"/>
      <c r="AT403" s="299"/>
      <c r="AU403" s="299"/>
      <c r="AV403" s="299"/>
      <c r="AW403" s="299"/>
      <c r="AX403" s="299"/>
      <c r="AY403" s="299"/>
      <c r="AZ403" s="299"/>
      <c r="BA403" s="299"/>
      <c r="BB403" s="299"/>
      <c r="BC403" s="299"/>
      <c r="BD403" s="299"/>
      <c r="BE403" s="299"/>
      <c r="BF403" s="299"/>
      <c r="BG403" s="299"/>
      <c r="BH403" s="299"/>
      <c r="BI403" s="299"/>
      <c r="BJ403" s="299"/>
      <c r="BK403" s="299"/>
      <c r="BL403" s="299"/>
      <c r="BM403" s="299"/>
      <c r="BN403" s="299"/>
      <c r="BO403" s="299"/>
      <c r="BP403" s="299"/>
      <c r="BQ403" s="299"/>
      <c r="BR403" s="299"/>
      <c r="BS403" s="299"/>
      <c r="BT403" s="299"/>
      <c r="BU403" s="299"/>
      <c r="BV403" s="299"/>
      <c r="BW403" s="299"/>
      <c r="BX403" s="299"/>
      <c r="BY403" s="299"/>
      <c r="BZ403" s="299"/>
      <c r="CA403" s="299"/>
      <c r="CB403" s="299"/>
      <c r="CC403" s="299"/>
      <c r="CD403" s="299"/>
      <c r="CE403" s="299"/>
      <c r="CF403" s="299"/>
      <c r="CG403" s="322">
        <v>1</v>
      </c>
      <c r="CH403" s="299"/>
      <c r="CI403" s="299"/>
      <c r="CJ403" s="299"/>
      <c r="CK403" s="299"/>
      <c r="CL403" s="299"/>
      <c r="CM403" s="299"/>
      <c r="CN403" s="299"/>
      <c r="CO403" s="299"/>
    </row>
    <row r="404" spans="1:93" x14ac:dyDescent="0.15">
      <c r="A404" s="299"/>
      <c r="B404" s="339">
        <v>2.1271643518518517</v>
      </c>
      <c r="C404" s="355">
        <v>0.21</v>
      </c>
      <c r="D404" s="371">
        <v>0.69993000000000005</v>
      </c>
      <c r="E404" s="299"/>
      <c r="F404" s="299"/>
      <c r="G404" s="299"/>
      <c r="H404" s="299"/>
      <c r="I404" s="301">
        <v>2</v>
      </c>
      <c r="J404" s="299"/>
      <c r="K404" s="299"/>
      <c r="L404" s="322">
        <v>0</v>
      </c>
      <c r="M404" s="299"/>
      <c r="N404" s="299"/>
      <c r="O404" s="299"/>
      <c r="P404" s="299"/>
      <c r="Q404" s="299"/>
      <c r="R404" s="299"/>
      <c r="S404" s="299"/>
      <c r="T404" s="299"/>
      <c r="U404" s="299"/>
      <c r="V404" s="299"/>
      <c r="W404" s="299"/>
      <c r="X404" s="299"/>
      <c r="Y404" s="299"/>
      <c r="Z404" s="299"/>
      <c r="AA404" s="299">
        <v>3.8328822532757245</v>
      </c>
      <c r="AB404" s="299">
        <v>5.8423103266596428</v>
      </c>
      <c r="AC404" s="299">
        <v>6.1626734268354788</v>
      </c>
      <c r="AD404" s="299">
        <v>11.85369072708114</v>
      </c>
      <c r="AE404" s="322" t="s">
        <v>445</v>
      </c>
      <c r="AF404" s="299">
        <v>4.7723141780982061</v>
      </c>
      <c r="AG404" s="299">
        <v>11.891261854583774</v>
      </c>
      <c r="AH404" s="299">
        <v>-0.48850460090769038</v>
      </c>
      <c r="AI404" s="299">
        <v>-11.628263962065335</v>
      </c>
      <c r="AJ404" s="299"/>
      <c r="AK404" s="299"/>
      <c r="AL404" s="322">
        <v>1</v>
      </c>
      <c r="AM404" s="322">
        <v>0</v>
      </c>
      <c r="AN404" s="322">
        <v>1</v>
      </c>
      <c r="AO404" s="322">
        <v>0</v>
      </c>
      <c r="AP404" s="322">
        <v>0</v>
      </c>
      <c r="AQ404" s="322">
        <v>1</v>
      </c>
      <c r="AR404" s="322">
        <v>0</v>
      </c>
      <c r="AS404" s="322">
        <v>0</v>
      </c>
      <c r="AT404" s="322">
        <v>1</v>
      </c>
      <c r="AU404" s="322">
        <v>0</v>
      </c>
      <c r="AV404" s="327">
        <v>0</v>
      </c>
      <c r="AW404" s="327">
        <v>0</v>
      </c>
      <c r="AX404" s="327">
        <v>0</v>
      </c>
      <c r="AY404" s="327">
        <v>0</v>
      </c>
      <c r="AZ404" s="327">
        <v>0</v>
      </c>
      <c r="BA404" s="327">
        <v>1</v>
      </c>
      <c r="BB404" s="327">
        <v>0</v>
      </c>
      <c r="BC404" s="327">
        <v>0</v>
      </c>
      <c r="BD404" s="327">
        <v>0</v>
      </c>
      <c r="BE404" s="327">
        <v>0</v>
      </c>
      <c r="BF404" s="327">
        <v>1</v>
      </c>
      <c r="BG404" s="327">
        <v>1</v>
      </c>
      <c r="BH404" s="327">
        <v>0</v>
      </c>
      <c r="BI404" s="327">
        <v>0</v>
      </c>
      <c r="BJ404" s="327">
        <v>0</v>
      </c>
      <c r="BK404" s="327">
        <v>0</v>
      </c>
      <c r="BL404" s="327">
        <v>0</v>
      </c>
      <c r="BM404" s="327">
        <v>0</v>
      </c>
      <c r="BN404" s="327">
        <v>0</v>
      </c>
      <c r="BO404" s="327">
        <v>1</v>
      </c>
      <c r="BP404" s="327">
        <v>0</v>
      </c>
      <c r="BQ404" s="327">
        <v>0</v>
      </c>
      <c r="BR404" s="327">
        <v>0</v>
      </c>
      <c r="BS404" s="303">
        <v>1</v>
      </c>
      <c r="BT404" s="322">
        <v>0</v>
      </c>
      <c r="BU404" s="322">
        <v>0</v>
      </c>
      <c r="BV404" s="322">
        <v>0</v>
      </c>
      <c r="BW404" s="322">
        <v>0</v>
      </c>
      <c r="BX404" s="322">
        <v>0</v>
      </c>
      <c r="BY404" s="301">
        <v>1</v>
      </c>
      <c r="BZ404" s="322">
        <v>0</v>
      </c>
      <c r="CA404" s="322">
        <v>0</v>
      </c>
      <c r="CB404" s="322">
        <v>0</v>
      </c>
      <c r="CC404" s="322">
        <v>0</v>
      </c>
      <c r="CD404" s="322">
        <v>1</v>
      </c>
      <c r="CE404" s="322">
        <v>0</v>
      </c>
      <c r="CF404" s="301">
        <v>0</v>
      </c>
      <c r="CG404" s="322">
        <v>0</v>
      </c>
      <c r="CH404" s="299"/>
      <c r="CI404" s="299"/>
      <c r="CJ404" s="299"/>
      <c r="CK404" s="299"/>
      <c r="CL404" s="299"/>
      <c r="CM404" s="299"/>
      <c r="CN404" s="299"/>
      <c r="CO404" s="299"/>
    </row>
    <row r="405" spans="1:93" x14ac:dyDescent="0.15">
      <c r="A405" s="299"/>
      <c r="B405" s="338" t="s">
        <v>593</v>
      </c>
      <c r="C405" s="299"/>
      <c r="D405" s="371"/>
      <c r="E405" s="299"/>
      <c r="F405" s="299"/>
      <c r="G405" s="299"/>
      <c r="H405" s="299"/>
      <c r="I405" s="299"/>
      <c r="J405" s="299"/>
      <c r="K405" s="299"/>
      <c r="L405" s="299"/>
      <c r="M405" s="299"/>
      <c r="N405" s="299"/>
      <c r="O405" s="299"/>
      <c r="P405" s="299"/>
      <c r="Q405" s="299"/>
      <c r="R405" s="299"/>
      <c r="S405" s="299"/>
      <c r="T405" s="299"/>
      <c r="U405" s="299"/>
      <c r="V405" s="299"/>
      <c r="W405" s="299"/>
      <c r="X405" s="299"/>
      <c r="Y405" s="299"/>
      <c r="Z405" s="299"/>
      <c r="AA405" s="299"/>
      <c r="AB405" s="299"/>
      <c r="AC405" s="299"/>
      <c r="AD405" s="299"/>
      <c r="AE405" s="299"/>
      <c r="AF405" s="299"/>
      <c r="AG405" s="299"/>
      <c r="AH405" s="299"/>
      <c r="AI405" s="299"/>
      <c r="AJ405" s="299">
        <v>3.7577276992899263E-2</v>
      </c>
      <c r="AK405" s="299">
        <v>-13.356535827186514</v>
      </c>
      <c r="AL405" s="299"/>
      <c r="AM405" s="299"/>
      <c r="AN405" s="299"/>
      <c r="AO405" s="299"/>
      <c r="AP405" s="299"/>
      <c r="AQ405" s="299"/>
      <c r="AR405" s="299"/>
      <c r="AS405" s="299"/>
      <c r="AT405" s="299"/>
      <c r="AU405" s="299"/>
      <c r="AV405" s="299"/>
      <c r="AW405" s="299"/>
      <c r="AX405" s="299"/>
      <c r="AY405" s="299"/>
      <c r="AZ405" s="299"/>
      <c r="BA405" s="299"/>
      <c r="BB405" s="299"/>
      <c r="BC405" s="299"/>
      <c r="BD405" s="299"/>
      <c r="BE405" s="299"/>
      <c r="BF405" s="299"/>
      <c r="BG405" s="299"/>
      <c r="BH405" s="299"/>
      <c r="BI405" s="299"/>
      <c r="BJ405" s="299"/>
      <c r="BK405" s="299"/>
      <c r="BL405" s="299"/>
      <c r="BM405" s="299"/>
      <c r="BN405" s="299"/>
      <c r="BO405" s="299"/>
      <c r="BP405" s="299"/>
      <c r="BQ405" s="299"/>
      <c r="BR405" s="299"/>
      <c r="BS405" s="299"/>
      <c r="BT405" s="299"/>
      <c r="BU405" s="299"/>
      <c r="BV405" s="299"/>
      <c r="BW405" s="299"/>
      <c r="BX405" s="299"/>
      <c r="BY405" s="299"/>
      <c r="BZ405" s="299"/>
      <c r="CA405" s="299"/>
      <c r="CB405" s="299"/>
      <c r="CC405" s="299"/>
      <c r="CD405" s="299"/>
      <c r="CE405" s="299"/>
      <c r="CF405" s="299"/>
      <c r="CG405" s="299"/>
      <c r="CH405" s="299"/>
      <c r="CI405" s="299"/>
      <c r="CJ405" s="299"/>
      <c r="CK405" s="299"/>
      <c r="CL405" s="299"/>
      <c r="CM405" s="299"/>
      <c r="CN405" s="299"/>
      <c r="CO405" s="299"/>
    </row>
    <row r="406" spans="1:93" x14ac:dyDescent="0.15">
      <c r="A406" s="299"/>
      <c r="B406" s="339">
        <v>2.1375347222222225</v>
      </c>
      <c r="C406" s="299"/>
      <c r="D406" s="371"/>
      <c r="E406" s="299"/>
      <c r="F406" s="299"/>
      <c r="G406" s="299" t="s">
        <v>352</v>
      </c>
      <c r="H406" s="299">
        <v>80</v>
      </c>
      <c r="I406" s="301">
        <v>1</v>
      </c>
      <c r="J406" s="299">
        <v>1</v>
      </c>
      <c r="K406" s="301">
        <v>0</v>
      </c>
      <c r="L406" s="322">
        <v>1</v>
      </c>
      <c r="M406" s="322">
        <v>1</v>
      </c>
      <c r="N406" s="322">
        <v>0</v>
      </c>
      <c r="O406" s="299"/>
      <c r="P406" s="299">
        <v>1</v>
      </c>
      <c r="Q406" s="299">
        <v>0</v>
      </c>
      <c r="R406" s="299">
        <v>0</v>
      </c>
      <c r="S406" s="299">
        <v>1</v>
      </c>
      <c r="T406" s="299">
        <v>0</v>
      </c>
      <c r="U406" s="299">
        <v>0</v>
      </c>
      <c r="V406" s="299">
        <v>0</v>
      </c>
      <c r="W406" s="299">
        <v>0</v>
      </c>
      <c r="X406" s="299">
        <v>0</v>
      </c>
      <c r="Y406" s="299">
        <v>0</v>
      </c>
      <c r="Z406" s="301">
        <v>1</v>
      </c>
      <c r="AA406" s="299"/>
      <c r="AB406" s="299"/>
      <c r="AC406" s="299">
        <v>0.67639098587218671</v>
      </c>
      <c r="AD406" s="299">
        <v>-11.928832982086409</v>
      </c>
      <c r="AE406" s="299" t="s">
        <v>442</v>
      </c>
      <c r="AF406" s="299">
        <v>0.67639098587218671</v>
      </c>
      <c r="AG406" s="299">
        <v>-11.928832982086409</v>
      </c>
      <c r="AH406" s="299">
        <v>-4.0583459152331205</v>
      </c>
      <c r="AI406" s="299">
        <v>13.05596680716544</v>
      </c>
      <c r="AJ406" s="299"/>
      <c r="AK406" s="299"/>
      <c r="AL406" s="322">
        <v>0</v>
      </c>
      <c r="AM406" s="322">
        <v>0</v>
      </c>
      <c r="AN406" s="299"/>
      <c r="AO406" s="299"/>
      <c r="AP406" s="299"/>
      <c r="AQ406" s="299"/>
      <c r="AR406" s="299"/>
      <c r="AS406" s="299"/>
      <c r="AT406" s="299"/>
      <c r="AU406" s="299"/>
      <c r="AV406" s="299"/>
      <c r="AW406" s="299"/>
      <c r="AX406" s="299"/>
      <c r="AY406" s="299"/>
      <c r="AZ406" s="299"/>
      <c r="BA406" s="299"/>
      <c r="BB406" s="299"/>
      <c r="BC406" s="299"/>
      <c r="BD406" s="299"/>
      <c r="BE406" s="299"/>
      <c r="BF406" s="299"/>
      <c r="BG406" s="299"/>
      <c r="BH406" s="299"/>
      <c r="BI406" s="299"/>
      <c r="BJ406" s="299"/>
      <c r="BK406" s="299"/>
      <c r="BL406" s="299"/>
      <c r="BM406" s="299"/>
      <c r="BN406" s="299"/>
      <c r="BO406" s="299"/>
      <c r="BP406" s="299"/>
      <c r="BQ406" s="299"/>
      <c r="BR406" s="299"/>
      <c r="BS406" s="299"/>
      <c r="BT406" s="299"/>
      <c r="BU406" s="299"/>
      <c r="BV406" s="299"/>
      <c r="BW406" s="299"/>
      <c r="BX406" s="299"/>
      <c r="BY406" s="299"/>
      <c r="BZ406" s="299"/>
      <c r="CA406" s="299"/>
      <c r="CB406" s="299"/>
      <c r="CC406" s="299"/>
      <c r="CD406" s="299"/>
      <c r="CE406" s="299"/>
      <c r="CF406" s="299"/>
      <c r="CG406" s="299">
        <v>1</v>
      </c>
      <c r="CH406" s="299"/>
      <c r="CI406" s="299"/>
      <c r="CJ406" s="299"/>
      <c r="CK406" s="299"/>
      <c r="CL406" s="299"/>
      <c r="CM406" s="299"/>
      <c r="CN406" s="299"/>
      <c r="CO406" s="299"/>
    </row>
    <row r="407" spans="1:93" x14ac:dyDescent="0.15">
      <c r="A407" s="299"/>
      <c r="B407" s="339">
        <v>2.1381944444444447</v>
      </c>
      <c r="C407" s="355">
        <v>0.27</v>
      </c>
      <c r="D407" s="371">
        <v>0.8999100000000001</v>
      </c>
      <c r="E407" s="299"/>
      <c r="F407" s="299"/>
      <c r="G407" s="299"/>
      <c r="H407" s="299"/>
      <c r="I407" s="301">
        <v>2</v>
      </c>
      <c r="J407" s="299"/>
      <c r="K407" s="299"/>
      <c r="L407" s="322">
        <v>0</v>
      </c>
      <c r="M407" s="299"/>
      <c r="N407" s="299"/>
      <c r="O407" s="299"/>
      <c r="P407" s="299"/>
      <c r="Q407" s="299"/>
      <c r="R407" s="299"/>
      <c r="S407" s="299"/>
      <c r="T407" s="299"/>
      <c r="U407" s="299"/>
      <c r="V407" s="299"/>
      <c r="W407" s="299"/>
      <c r="X407" s="299"/>
      <c r="Y407" s="299"/>
      <c r="Z407" s="299"/>
      <c r="AA407" s="299">
        <v>-3.2316458213893364</v>
      </c>
      <c r="AB407" s="299">
        <v>5.203601159114859</v>
      </c>
      <c r="AC407" s="299">
        <v>-5.6741688259277883</v>
      </c>
      <c r="AD407" s="299">
        <v>11.816119599578505</v>
      </c>
      <c r="AE407" s="299" t="s">
        <v>443</v>
      </c>
      <c r="AF407" s="299">
        <v>-4.6971596241124081</v>
      </c>
      <c r="AG407" s="299">
        <v>11.891261854583774</v>
      </c>
      <c r="AH407" s="299">
        <v>0.78912281685088448</v>
      </c>
      <c r="AI407" s="299">
        <v>-11.778548472075871</v>
      </c>
      <c r="AJ407" s="299"/>
      <c r="AK407" s="299"/>
      <c r="AL407" s="322">
        <v>1</v>
      </c>
      <c r="AM407" s="322">
        <v>0</v>
      </c>
      <c r="AN407" s="322">
        <v>1</v>
      </c>
      <c r="AO407" s="322">
        <v>0</v>
      </c>
      <c r="AP407" s="322">
        <v>0</v>
      </c>
      <c r="AQ407" s="322">
        <v>0</v>
      </c>
      <c r="AR407" s="322">
        <v>1</v>
      </c>
      <c r="AS407" s="322">
        <v>0</v>
      </c>
      <c r="AT407" s="322">
        <v>0</v>
      </c>
      <c r="AU407" s="322">
        <v>0</v>
      </c>
      <c r="AV407" s="327">
        <v>0</v>
      </c>
      <c r="AW407" s="327">
        <v>1</v>
      </c>
      <c r="AX407" s="327">
        <v>0</v>
      </c>
      <c r="AY407" s="327">
        <v>0</v>
      </c>
      <c r="AZ407" s="327">
        <v>0</v>
      </c>
      <c r="BA407" s="327">
        <v>0</v>
      </c>
      <c r="BB407" s="327">
        <v>1</v>
      </c>
      <c r="BC407" s="327">
        <v>0</v>
      </c>
      <c r="BD407" s="327">
        <v>0</v>
      </c>
      <c r="BE407" s="327">
        <v>1</v>
      </c>
      <c r="BF407" s="327">
        <v>0</v>
      </c>
      <c r="BG407" s="327">
        <v>1</v>
      </c>
      <c r="BH407" s="327">
        <v>0</v>
      </c>
      <c r="BI407" s="327">
        <v>0</v>
      </c>
      <c r="BJ407" s="327">
        <v>0</v>
      </c>
      <c r="BK407" s="327">
        <v>0</v>
      </c>
      <c r="BL407" s="327">
        <v>0</v>
      </c>
      <c r="BM407" s="327">
        <v>0</v>
      </c>
      <c r="BN407" s="327">
        <v>0</v>
      </c>
      <c r="BO407" s="327">
        <v>1</v>
      </c>
      <c r="BP407" s="327">
        <v>0</v>
      </c>
      <c r="BQ407" s="327">
        <v>0</v>
      </c>
      <c r="BR407" s="327">
        <v>0</v>
      </c>
      <c r="BS407" s="303">
        <v>1</v>
      </c>
      <c r="BT407" s="322">
        <v>0</v>
      </c>
      <c r="BU407" s="322">
        <v>0</v>
      </c>
      <c r="BV407" s="322">
        <v>0</v>
      </c>
      <c r="BW407" s="322">
        <v>0</v>
      </c>
      <c r="BX407" s="322">
        <v>1</v>
      </c>
      <c r="BY407" s="301">
        <v>0</v>
      </c>
      <c r="BZ407" s="322">
        <v>0</v>
      </c>
      <c r="CA407" s="322">
        <v>0</v>
      </c>
      <c r="CB407" s="322">
        <v>1</v>
      </c>
      <c r="CC407" s="322">
        <v>0</v>
      </c>
      <c r="CD407" s="322">
        <v>0</v>
      </c>
      <c r="CE407" s="322">
        <v>0</v>
      </c>
      <c r="CF407" s="301">
        <v>0</v>
      </c>
      <c r="CG407" s="322">
        <v>0</v>
      </c>
      <c r="CH407" s="299"/>
      <c r="CI407" s="299"/>
      <c r="CJ407" s="299"/>
      <c r="CK407" s="299"/>
      <c r="CL407" s="299"/>
      <c r="CM407" s="299"/>
      <c r="CN407" s="299"/>
      <c r="CO407" s="299"/>
    </row>
    <row r="408" spans="1:93" x14ac:dyDescent="0.15">
      <c r="A408" s="299"/>
      <c r="B408" s="338" t="s">
        <v>593</v>
      </c>
      <c r="C408" s="299"/>
      <c r="D408" s="371"/>
      <c r="E408" s="299"/>
      <c r="F408" s="299"/>
      <c r="G408" s="299"/>
      <c r="H408" s="299"/>
      <c r="I408" s="299"/>
      <c r="J408" s="299"/>
      <c r="K408" s="299"/>
      <c r="L408" s="299"/>
      <c r="M408" s="299"/>
      <c r="N408" s="299"/>
      <c r="O408" s="299"/>
      <c r="P408" s="299"/>
      <c r="Q408" s="299"/>
      <c r="R408" s="299"/>
      <c r="S408" s="299"/>
      <c r="T408" s="299"/>
      <c r="U408" s="299"/>
      <c r="V408" s="299"/>
      <c r="W408" s="299"/>
      <c r="X408" s="299"/>
      <c r="Y408" s="299"/>
      <c r="Z408" s="299"/>
      <c r="AA408" s="299"/>
      <c r="AB408" s="299"/>
      <c r="AC408" s="299"/>
      <c r="AD408" s="299"/>
      <c r="AE408" s="299"/>
      <c r="AF408" s="299"/>
      <c r="AG408" s="299"/>
      <c r="AH408" s="299"/>
      <c r="AI408" s="299"/>
      <c r="AJ408" s="299">
        <v>-2.3297911735597543</v>
      </c>
      <c r="AK408" s="299">
        <v>-1.878556375131718E-2</v>
      </c>
      <c r="AL408" s="299"/>
      <c r="AM408" s="299"/>
      <c r="AN408" s="299"/>
      <c r="AO408" s="299"/>
      <c r="AP408" s="299"/>
      <c r="AQ408" s="299"/>
      <c r="AR408" s="299"/>
      <c r="AS408" s="299"/>
      <c r="AT408" s="299"/>
      <c r="AU408" s="299"/>
      <c r="AV408" s="299"/>
      <c r="AW408" s="299"/>
      <c r="AX408" s="299"/>
      <c r="AY408" s="299"/>
      <c r="AZ408" s="299"/>
      <c r="BA408" s="299"/>
      <c r="BB408" s="299"/>
      <c r="BC408" s="299"/>
      <c r="BD408" s="299"/>
      <c r="BE408" s="299"/>
      <c r="BF408" s="299"/>
      <c r="BG408" s="299"/>
      <c r="BH408" s="299"/>
      <c r="BI408" s="299"/>
      <c r="BJ408" s="299"/>
      <c r="BK408" s="299"/>
      <c r="BL408" s="299"/>
      <c r="BM408" s="299"/>
      <c r="BN408" s="299"/>
      <c r="BO408" s="299"/>
      <c r="BP408" s="299"/>
      <c r="BQ408" s="299"/>
      <c r="BR408" s="299"/>
      <c r="BS408" s="299"/>
      <c r="BT408" s="299"/>
      <c r="BU408" s="299"/>
      <c r="BV408" s="299"/>
      <c r="BW408" s="299"/>
      <c r="BX408" s="299"/>
      <c r="BY408" s="299"/>
      <c r="BZ408" s="299"/>
      <c r="CA408" s="299"/>
      <c r="CB408" s="299"/>
      <c r="CC408" s="299"/>
      <c r="CD408" s="299"/>
      <c r="CE408" s="299"/>
      <c r="CF408" s="299"/>
      <c r="CG408" s="299"/>
      <c r="CH408" s="299"/>
      <c r="CI408" s="299"/>
      <c r="CJ408" s="299"/>
      <c r="CK408" s="299"/>
      <c r="CL408" s="299"/>
      <c r="CM408" s="299"/>
      <c r="CN408" s="299"/>
      <c r="CO408" s="299"/>
    </row>
    <row r="409" spans="1:93" x14ac:dyDescent="0.15">
      <c r="A409" s="299"/>
      <c r="B409" s="339">
        <v>2.1479513888888886</v>
      </c>
      <c r="C409" s="299"/>
      <c r="D409" s="371"/>
      <c r="E409" s="299"/>
      <c r="F409" s="299"/>
      <c r="G409" s="299" t="s">
        <v>353</v>
      </c>
      <c r="H409" s="299">
        <v>81</v>
      </c>
      <c r="I409" s="301">
        <v>1</v>
      </c>
      <c r="J409" s="299">
        <v>1</v>
      </c>
      <c r="K409" s="301">
        <v>0</v>
      </c>
      <c r="L409" s="322">
        <v>1</v>
      </c>
      <c r="M409" s="322">
        <v>1</v>
      </c>
      <c r="N409" s="322">
        <v>0</v>
      </c>
      <c r="O409" s="299"/>
      <c r="P409" s="299">
        <v>1</v>
      </c>
      <c r="Q409" s="299">
        <v>0</v>
      </c>
      <c r="R409" s="299">
        <v>0</v>
      </c>
      <c r="S409" s="299">
        <v>0</v>
      </c>
      <c r="T409" s="299">
        <v>0</v>
      </c>
      <c r="U409" s="299">
        <v>0</v>
      </c>
      <c r="V409" s="299">
        <v>0</v>
      </c>
      <c r="W409" s="299">
        <v>1</v>
      </c>
      <c r="X409" s="299">
        <v>1</v>
      </c>
      <c r="Y409" s="299">
        <v>0</v>
      </c>
      <c r="Z409" s="301">
        <v>0</v>
      </c>
      <c r="AA409" s="299"/>
      <c r="AB409" s="299"/>
      <c r="AC409" s="299"/>
      <c r="AD409" s="299"/>
      <c r="AE409" s="299"/>
      <c r="AF409" s="299"/>
      <c r="AG409" s="299"/>
      <c r="AH409" s="299"/>
      <c r="AI409" s="299"/>
      <c r="AJ409" s="299"/>
      <c r="AK409" s="299"/>
      <c r="AL409" s="299"/>
      <c r="AM409" s="299"/>
      <c r="AN409" s="299"/>
      <c r="AO409" s="299"/>
      <c r="AP409" s="299"/>
      <c r="AQ409" s="299"/>
      <c r="AR409" s="299"/>
      <c r="AS409" s="299"/>
      <c r="AT409" s="299"/>
      <c r="AU409" s="299"/>
      <c r="AV409" s="299"/>
      <c r="AW409" s="299"/>
      <c r="AX409" s="299"/>
      <c r="AY409" s="299"/>
      <c r="AZ409" s="299"/>
      <c r="BA409" s="299"/>
      <c r="BB409" s="299"/>
      <c r="BC409" s="299"/>
      <c r="BD409" s="299"/>
      <c r="BE409" s="299"/>
      <c r="BF409" s="299"/>
      <c r="BG409" s="299"/>
      <c r="BH409" s="299"/>
      <c r="BI409" s="299"/>
      <c r="BJ409" s="299"/>
      <c r="BK409" s="299"/>
      <c r="BL409" s="299"/>
      <c r="BM409" s="299"/>
      <c r="BN409" s="299"/>
      <c r="BO409" s="299"/>
      <c r="BP409" s="299"/>
      <c r="BQ409" s="299"/>
      <c r="BR409" s="299"/>
      <c r="BS409" s="299"/>
      <c r="BT409" s="299"/>
      <c r="BU409" s="299"/>
      <c r="BV409" s="299"/>
      <c r="BW409" s="299"/>
      <c r="BX409" s="299"/>
      <c r="BY409" s="299"/>
      <c r="BZ409" s="299"/>
      <c r="CA409" s="299"/>
      <c r="CB409" s="299"/>
      <c r="CC409" s="299"/>
      <c r="CD409" s="299"/>
      <c r="CE409" s="299"/>
      <c r="CF409" s="299"/>
      <c r="CG409" s="299">
        <v>1</v>
      </c>
      <c r="CH409" s="299"/>
      <c r="CI409" s="299"/>
      <c r="CJ409" s="299"/>
      <c r="CK409" s="299"/>
      <c r="CL409" s="299"/>
      <c r="CM409" s="299"/>
      <c r="CN409" s="299"/>
      <c r="CO409" s="299"/>
    </row>
    <row r="410" spans="1:93" x14ac:dyDescent="0.15">
      <c r="A410" s="299"/>
      <c r="B410" s="339">
        <v>2.1550462962962964</v>
      </c>
      <c r="C410" s="299"/>
      <c r="D410" s="371"/>
      <c r="E410" s="299"/>
      <c r="F410" s="299"/>
      <c r="G410" s="299"/>
      <c r="H410" s="299">
        <v>82</v>
      </c>
      <c r="I410" s="301">
        <v>1</v>
      </c>
      <c r="J410" s="299">
        <v>1</v>
      </c>
      <c r="K410" s="301">
        <v>0</v>
      </c>
      <c r="L410" s="322">
        <v>1</v>
      </c>
      <c r="M410" s="322">
        <v>0</v>
      </c>
      <c r="N410" s="322">
        <v>1</v>
      </c>
      <c r="O410" s="299"/>
      <c r="P410" s="299">
        <v>0</v>
      </c>
      <c r="Q410" s="299">
        <v>0</v>
      </c>
      <c r="R410" s="299">
        <v>1</v>
      </c>
      <c r="S410" s="299">
        <v>1</v>
      </c>
      <c r="T410" s="299">
        <v>0</v>
      </c>
      <c r="U410" s="299">
        <v>0</v>
      </c>
      <c r="V410" s="299">
        <v>0</v>
      </c>
      <c r="W410" s="299">
        <v>0</v>
      </c>
      <c r="X410" s="299">
        <v>0</v>
      </c>
      <c r="Y410" s="299">
        <v>0</v>
      </c>
      <c r="Z410" s="301">
        <v>1</v>
      </c>
      <c r="AA410" s="299"/>
      <c r="AB410" s="299"/>
      <c r="AC410" s="299">
        <v>-0.9394319248224815</v>
      </c>
      <c r="AD410" s="299">
        <v>-11.928832982086409</v>
      </c>
      <c r="AE410" s="299" t="s">
        <v>442</v>
      </c>
      <c r="AF410" s="299">
        <v>-0.9394319248224815</v>
      </c>
      <c r="AG410" s="299">
        <v>-11.928832982086409</v>
      </c>
      <c r="AH410" s="299">
        <v>3.2316458213893364</v>
      </c>
      <c r="AI410" s="299">
        <v>12.003975237091677</v>
      </c>
      <c r="AJ410" s="299"/>
      <c r="AK410" s="299"/>
      <c r="AL410" s="322">
        <v>1</v>
      </c>
      <c r="AM410" s="322">
        <v>0</v>
      </c>
      <c r="AN410" s="322">
        <v>1</v>
      </c>
      <c r="AO410" s="322">
        <v>0</v>
      </c>
      <c r="AP410" s="322">
        <v>0</v>
      </c>
      <c r="AQ410" s="322">
        <v>1</v>
      </c>
      <c r="AR410" s="322">
        <v>0</v>
      </c>
      <c r="AS410" s="322">
        <v>0</v>
      </c>
      <c r="AT410" s="322">
        <v>1</v>
      </c>
      <c r="AU410" s="322">
        <v>0</v>
      </c>
      <c r="AV410" s="327">
        <v>0</v>
      </c>
      <c r="AW410" s="327">
        <v>0</v>
      </c>
      <c r="AX410" s="327">
        <v>0</v>
      </c>
      <c r="AY410" s="327">
        <v>0</v>
      </c>
      <c r="AZ410" s="327">
        <v>0</v>
      </c>
      <c r="BA410" s="327">
        <v>0</v>
      </c>
      <c r="BB410" s="327">
        <v>1</v>
      </c>
      <c r="BC410" s="327">
        <v>0</v>
      </c>
      <c r="BD410" s="327">
        <v>0</v>
      </c>
      <c r="BE410" s="327">
        <v>0</v>
      </c>
      <c r="BF410" s="327">
        <v>1</v>
      </c>
      <c r="BG410" s="327">
        <v>1</v>
      </c>
      <c r="BH410" s="327">
        <v>0</v>
      </c>
      <c r="BI410" s="327">
        <v>0</v>
      </c>
      <c r="BJ410" s="327">
        <v>0</v>
      </c>
      <c r="BK410" s="327">
        <v>0</v>
      </c>
      <c r="BL410" s="327">
        <v>0</v>
      </c>
      <c r="BM410" s="327">
        <v>0</v>
      </c>
      <c r="BN410" s="327">
        <v>0</v>
      </c>
      <c r="BO410" s="327">
        <v>1</v>
      </c>
      <c r="BP410" s="327">
        <v>0</v>
      </c>
      <c r="BQ410" s="327">
        <v>0</v>
      </c>
      <c r="BR410" s="327">
        <v>0</v>
      </c>
      <c r="BS410" s="303">
        <v>1</v>
      </c>
      <c r="BT410" s="322">
        <v>0</v>
      </c>
      <c r="BU410" s="322">
        <v>0</v>
      </c>
      <c r="BV410" s="322">
        <v>0</v>
      </c>
      <c r="BW410" s="322">
        <v>0</v>
      </c>
      <c r="BX410" s="322">
        <v>0</v>
      </c>
      <c r="BY410" s="301">
        <v>1</v>
      </c>
      <c r="BZ410" s="322">
        <v>0</v>
      </c>
      <c r="CA410" s="322">
        <v>0</v>
      </c>
      <c r="CB410" s="322">
        <v>0</v>
      </c>
      <c r="CC410" s="322">
        <v>0</v>
      </c>
      <c r="CD410" s="322">
        <v>1</v>
      </c>
      <c r="CE410" s="322">
        <v>0</v>
      </c>
      <c r="CF410" s="301">
        <v>0</v>
      </c>
      <c r="CG410" s="322">
        <v>0</v>
      </c>
      <c r="CH410" s="299"/>
      <c r="CI410" s="299"/>
      <c r="CJ410" s="299"/>
      <c r="CK410" s="299"/>
      <c r="CL410" s="299"/>
      <c r="CM410" s="299"/>
      <c r="CN410" s="299"/>
      <c r="CO410" s="299"/>
    </row>
    <row r="411" spans="1:93" x14ac:dyDescent="0.15">
      <c r="A411" s="299"/>
      <c r="B411" s="339">
        <v>2.1550462962962964</v>
      </c>
      <c r="C411" s="355">
        <v>1</v>
      </c>
      <c r="D411" s="371">
        <v>3.3330000000000002</v>
      </c>
      <c r="E411" s="299"/>
      <c r="F411" s="299"/>
      <c r="G411" s="299"/>
      <c r="H411" s="299"/>
      <c r="I411" s="301">
        <v>2</v>
      </c>
      <c r="J411" s="299"/>
      <c r="K411" s="299"/>
      <c r="L411" s="322">
        <v>0</v>
      </c>
      <c r="M411" s="299"/>
      <c r="N411" s="299"/>
      <c r="O411" s="299"/>
      <c r="P411" s="299"/>
      <c r="Q411" s="299"/>
      <c r="R411" s="299"/>
      <c r="S411" s="299"/>
      <c r="T411" s="299"/>
      <c r="U411" s="299"/>
      <c r="V411" s="299"/>
      <c r="W411" s="299"/>
      <c r="X411" s="299"/>
      <c r="Y411" s="299"/>
      <c r="Z411" s="299"/>
      <c r="AA411" s="299">
        <v>3.908036807261523</v>
      </c>
      <c r="AB411" s="299">
        <v>5.1660300316122241</v>
      </c>
      <c r="AC411" s="299">
        <v>5.8996324878851842</v>
      </c>
      <c r="AD411" s="299">
        <v>10.613843519494207</v>
      </c>
      <c r="AE411" s="299" t="s">
        <v>443</v>
      </c>
      <c r="AF411" s="299">
        <v>4.9226232860698032</v>
      </c>
      <c r="AG411" s="299">
        <v>10.951983667017915</v>
      </c>
      <c r="AH411" s="299">
        <v>-0.3006182159431941</v>
      </c>
      <c r="AI411" s="299">
        <v>-11.85369072708114</v>
      </c>
      <c r="AJ411" s="299"/>
      <c r="AK411" s="299"/>
      <c r="AL411" s="299"/>
      <c r="AM411" s="299"/>
      <c r="AN411" s="299"/>
      <c r="AO411" s="299"/>
      <c r="AP411" s="299"/>
      <c r="AQ411" s="299"/>
      <c r="AR411" s="299"/>
      <c r="AS411" s="299"/>
      <c r="AT411" s="299"/>
      <c r="AU411" s="299"/>
      <c r="AV411" s="299"/>
      <c r="AW411" s="299"/>
      <c r="AX411" s="299"/>
      <c r="AY411" s="299"/>
      <c r="AZ411" s="299"/>
      <c r="BA411" s="299"/>
      <c r="BB411" s="299"/>
      <c r="BC411" s="299"/>
      <c r="BD411" s="299"/>
      <c r="BE411" s="299"/>
      <c r="BF411" s="299"/>
      <c r="BG411" s="299"/>
      <c r="BH411" s="299"/>
      <c r="BI411" s="299"/>
      <c r="BJ411" s="299"/>
      <c r="BK411" s="299"/>
      <c r="BL411" s="299"/>
      <c r="BM411" s="299"/>
      <c r="BN411" s="299"/>
      <c r="BO411" s="299"/>
      <c r="BP411" s="299"/>
      <c r="BQ411" s="299"/>
      <c r="BR411" s="299"/>
      <c r="BS411" s="299"/>
      <c r="BT411" s="299"/>
      <c r="BU411" s="299"/>
      <c r="BV411" s="299"/>
      <c r="BW411" s="299"/>
      <c r="BX411" s="299"/>
      <c r="BY411" s="299"/>
      <c r="BZ411" s="299"/>
      <c r="CA411" s="299"/>
      <c r="CB411" s="299"/>
      <c r="CC411" s="299"/>
      <c r="CD411" s="299"/>
      <c r="CE411" s="299"/>
      <c r="CF411" s="299"/>
      <c r="CG411" s="299"/>
      <c r="CH411" s="299"/>
      <c r="CI411" s="299"/>
      <c r="CJ411" s="299"/>
      <c r="CK411" s="299"/>
      <c r="CL411" s="299"/>
      <c r="CM411" s="299"/>
      <c r="CN411" s="299"/>
      <c r="CO411" s="299"/>
    </row>
    <row r="412" spans="1:93" x14ac:dyDescent="0.15">
      <c r="A412" s="299"/>
      <c r="B412" s="338" t="s">
        <v>593</v>
      </c>
      <c r="C412" s="299"/>
      <c r="D412" s="371"/>
      <c r="E412" s="299"/>
      <c r="F412" s="299"/>
      <c r="G412" s="299"/>
      <c r="H412" s="299"/>
      <c r="I412" s="299"/>
      <c r="J412" s="299"/>
      <c r="K412" s="299"/>
      <c r="L412" s="299"/>
      <c r="M412" s="299"/>
      <c r="N412" s="299"/>
      <c r="O412" s="299"/>
      <c r="P412" s="299"/>
      <c r="Q412" s="299"/>
      <c r="R412" s="299"/>
      <c r="S412" s="299"/>
      <c r="T412" s="299"/>
      <c r="U412" s="299"/>
      <c r="V412" s="299"/>
      <c r="W412" s="299"/>
      <c r="X412" s="299"/>
      <c r="Y412" s="299"/>
      <c r="Z412" s="299"/>
      <c r="AA412" s="299"/>
      <c r="AB412" s="299"/>
      <c r="AC412" s="299"/>
      <c r="AD412" s="299"/>
      <c r="AE412" s="299"/>
      <c r="AF412" s="299"/>
      <c r="AG412" s="299"/>
      <c r="AH412" s="299"/>
      <c r="AI412" s="299"/>
      <c r="AJ412" s="299">
        <v>-0.56365915489348895</v>
      </c>
      <c r="AK412" s="299">
        <v>-12.041546364594312</v>
      </c>
      <c r="AL412" s="299"/>
      <c r="AM412" s="299"/>
      <c r="AN412" s="299"/>
      <c r="AO412" s="299"/>
      <c r="AP412" s="299"/>
      <c r="AQ412" s="299"/>
      <c r="AR412" s="299"/>
      <c r="AS412" s="299"/>
      <c r="AT412" s="299"/>
      <c r="AU412" s="299"/>
      <c r="AV412" s="299"/>
      <c r="AW412" s="299"/>
      <c r="AX412" s="299"/>
      <c r="AY412" s="299"/>
      <c r="AZ412" s="299"/>
      <c r="BA412" s="299"/>
      <c r="BB412" s="299"/>
      <c r="BC412" s="299"/>
      <c r="BD412" s="299"/>
      <c r="BE412" s="299"/>
      <c r="BF412" s="299"/>
      <c r="BG412" s="299"/>
      <c r="BH412" s="299"/>
      <c r="BI412" s="299"/>
      <c r="BJ412" s="299"/>
      <c r="BK412" s="299"/>
      <c r="BL412" s="299"/>
      <c r="BM412" s="299"/>
      <c r="BN412" s="299"/>
      <c r="BO412" s="299"/>
      <c r="BP412" s="299"/>
      <c r="BQ412" s="299"/>
      <c r="BR412" s="299"/>
      <c r="BS412" s="299"/>
      <c r="BT412" s="299"/>
      <c r="BU412" s="299"/>
      <c r="BV412" s="299"/>
      <c r="BW412" s="299"/>
      <c r="BX412" s="299"/>
      <c r="BY412" s="299"/>
      <c r="BZ412" s="299"/>
      <c r="CA412" s="299"/>
      <c r="CB412" s="299"/>
      <c r="CC412" s="299"/>
      <c r="CD412" s="299"/>
      <c r="CE412" s="299"/>
      <c r="CF412" s="299"/>
      <c r="CG412" s="299"/>
      <c r="CH412" s="299"/>
      <c r="CI412" s="299"/>
      <c r="CJ412" s="299"/>
      <c r="CK412" s="299"/>
      <c r="CL412" s="299"/>
      <c r="CM412" s="299"/>
      <c r="CN412" s="299"/>
      <c r="CO412" s="299"/>
    </row>
    <row r="413" spans="1:93" x14ac:dyDescent="0.15">
      <c r="A413" s="299"/>
      <c r="B413" s="339">
        <v>2.1668865740740739</v>
      </c>
      <c r="C413" s="299"/>
      <c r="D413" s="371"/>
      <c r="E413" s="299"/>
      <c r="F413" s="299"/>
      <c r="G413" s="299" t="s">
        <v>360</v>
      </c>
      <c r="H413" s="299">
        <v>83</v>
      </c>
      <c r="I413" s="301">
        <v>1</v>
      </c>
      <c r="J413" s="299">
        <v>1</v>
      </c>
      <c r="K413" s="301">
        <v>0</v>
      </c>
      <c r="L413" s="322">
        <v>1</v>
      </c>
      <c r="M413" s="322">
        <v>1</v>
      </c>
      <c r="N413" s="322">
        <v>0</v>
      </c>
      <c r="O413" s="299"/>
      <c r="P413" s="299">
        <v>1</v>
      </c>
      <c r="Q413" s="299">
        <v>0</v>
      </c>
      <c r="R413" s="299">
        <v>0</v>
      </c>
      <c r="S413" s="299">
        <v>0</v>
      </c>
      <c r="T413" s="299">
        <v>0</v>
      </c>
      <c r="U413" s="299">
        <v>1</v>
      </c>
      <c r="V413" s="299">
        <v>0</v>
      </c>
      <c r="W413" s="299">
        <v>0</v>
      </c>
      <c r="X413" s="299">
        <v>1</v>
      </c>
      <c r="Y413" s="299">
        <v>0</v>
      </c>
      <c r="Z413" s="301">
        <v>0</v>
      </c>
      <c r="AA413" s="299"/>
      <c r="AB413" s="299"/>
      <c r="AC413" s="299">
        <v>0.78912281685088448</v>
      </c>
      <c r="AD413" s="299">
        <v>-11.891261854583774</v>
      </c>
      <c r="AE413" s="299" t="s">
        <v>442</v>
      </c>
      <c r="AF413" s="299">
        <v>0.78912281685088448</v>
      </c>
      <c r="AG413" s="299">
        <v>-11.891261854583774</v>
      </c>
      <c r="AH413" s="299">
        <v>-4.020768638240221</v>
      </c>
      <c r="AI413" s="299">
        <v>12.905682297154902</v>
      </c>
      <c r="AJ413" s="299">
        <v>-2.1043275116023588</v>
      </c>
      <c r="AK413" s="299">
        <v>-1.878556375131718E-2</v>
      </c>
      <c r="AL413" s="299"/>
      <c r="AM413" s="299"/>
      <c r="AN413" s="299"/>
      <c r="AO413" s="299"/>
      <c r="AP413" s="299"/>
      <c r="AQ413" s="299"/>
      <c r="AR413" s="299"/>
      <c r="AS413" s="299"/>
      <c r="AT413" s="299"/>
      <c r="AU413" s="299"/>
      <c r="AV413" s="299"/>
      <c r="AW413" s="299"/>
      <c r="AX413" s="299"/>
      <c r="AY413" s="299"/>
      <c r="AZ413" s="299"/>
      <c r="BA413" s="299"/>
      <c r="BB413" s="299"/>
      <c r="BC413" s="299"/>
      <c r="BD413" s="299"/>
      <c r="BE413" s="299"/>
      <c r="BF413" s="299"/>
      <c r="BG413" s="299"/>
      <c r="BH413" s="299"/>
      <c r="BI413" s="299"/>
      <c r="BJ413" s="299"/>
      <c r="BK413" s="299"/>
      <c r="BL413" s="299"/>
      <c r="BM413" s="299"/>
      <c r="BN413" s="299"/>
      <c r="BO413" s="299"/>
      <c r="BP413" s="299"/>
      <c r="BQ413" s="299"/>
      <c r="BR413" s="299"/>
      <c r="BS413" s="299"/>
      <c r="BT413" s="299"/>
      <c r="BU413" s="299"/>
      <c r="BV413" s="299"/>
      <c r="BW413" s="299"/>
      <c r="BX413" s="299"/>
      <c r="BY413" s="299"/>
      <c r="BZ413" s="299"/>
      <c r="CA413" s="299"/>
      <c r="CB413" s="299"/>
      <c r="CC413" s="299"/>
      <c r="CD413" s="299"/>
      <c r="CE413" s="299"/>
      <c r="CF413" s="299"/>
      <c r="CG413" s="299"/>
      <c r="CH413" s="299"/>
      <c r="CI413" s="299"/>
      <c r="CJ413" s="299"/>
      <c r="CK413" s="299"/>
      <c r="CL413" s="299"/>
      <c r="CM413" s="299"/>
      <c r="CN413" s="299"/>
      <c r="CO413" s="299"/>
    </row>
    <row r="414" spans="1:93" x14ac:dyDescent="0.15">
      <c r="A414" s="299"/>
      <c r="B414" s="339">
        <v>2.1738310185185186</v>
      </c>
      <c r="C414" s="299"/>
      <c r="D414" s="371"/>
      <c r="E414" s="299"/>
      <c r="F414" s="299"/>
      <c r="G414" s="299"/>
      <c r="H414" s="299"/>
      <c r="I414" s="301">
        <v>1</v>
      </c>
      <c r="J414" s="299">
        <v>1</v>
      </c>
      <c r="K414" s="301">
        <v>0</v>
      </c>
      <c r="L414" s="322">
        <v>1</v>
      </c>
      <c r="M414" s="322">
        <v>0</v>
      </c>
      <c r="N414" s="322">
        <v>1</v>
      </c>
      <c r="O414" s="299"/>
      <c r="P414" s="299">
        <v>0</v>
      </c>
      <c r="Q414" s="299">
        <v>0</v>
      </c>
      <c r="R414" s="299">
        <v>1</v>
      </c>
      <c r="S414" s="299">
        <v>1</v>
      </c>
      <c r="T414" s="299">
        <v>0</v>
      </c>
      <c r="U414" s="299">
        <v>0</v>
      </c>
      <c r="V414" s="299">
        <v>0</v>
      </c>
      <c r="W414" s="299">
        <v>0</v>
      </c>
      <c r="X414" s="299">
        <v>0</v>
      </c>
      <c r="Y414" s="299">
        <v>0</v>
      </c>
      <c r="Z414" s="301">
        <v>1</v>
      </c>
      <c r="AA414" s="299"/>
      <c r="AB414" s="299"/>
      <c r="AC414" s="299">
        <v>-5.4862824409632918</v>
      </c>
      <c r="AD414" s="299">
        <v>10.501130136986303</v>
      </c>
      <c r="AE414" s="299" t="s">
        <v>443</v>
      </c>
      <c r="AF414" s="299">
        <v>-4.8098914550911056</v>
      </c>
      <c r="AG414" s="299">
        <v>10.839270284510013</v>
      </c>
      <c r="AH414" s="299">
        <v>0.86427737083668299</v>
      </c>
      <c r="AI414" s="299">
        <v>-11.928832982086409</v>
      </c>
      <c r="AJ414" s="299"/>
      <c r="AK414" s="299"/>
      <c r="AL414" s="322"/>
      <c r="AM414" s="322"/>
      <c r="AN414" s="299"/>
      <c r="AO414" s="299"/>
      <c r="AP414" s="299"/>
      <c r="AQ414" s="299"/>
      <c r="AR414" s="299"/>
      <c r="AS414" s="299"/>
      <c r="AT414" s="299"/>
      <c r="AU414" s="299"/>
      <c r="AV414" s="299"/>
      <c r="AW414" s="299"/>
      <c r="AX414" s="299"/>
      <c r="AY414" s="299"/>
      <c r="AZ414" s="299"/>
      <c r="BA414" s="299"/>
      <c r="BB414" s="299"/>
      <c r="BC414" s="299"/>
      <c r="BD414" s="299"/>
      <c r="BE414" s="299"/>
      <c r="BF414" s="299"/>
      <c r="BG414" s="299"/>
      <c r="BH414" s="299"/>
      <c r="BI414" s="299"/>
      <c r="BJ414" s="299"/>
      <c r="BK414" s="299"/>
      <c r="BL414" s="299"/>
      <c r="BM414" s="299"/>
      <c r="BN414" s="299"/>
      <c r="BO414" s="299"/>
      <c r="BP414" s="299"/>
      <c r="BQ414" s="299"/>
      <c r="BR414" s="299"/>
      <c r="BS414" s="299"/>
      <c r="BT414" s="299"/>
      <c r="BU414" s="299"/>
      <c r="BV414" s="299"/>
      <c r="BW414" s="299"/>
      <c r="BX414" s="299"/>
      <c r="BY414" s="299"/>
      <c r="BZ414" s="299"/>
      <c r="CA414" s="299"/>
      <c r="CB414" s="299"/>
      <c r="CC414" s="299"/>
      <c r="CD414" s="299"/>
      <c r="CE414" s="299"/>
      <c r="CF414" s="299"/>
      <c r="CG414" s="299"/>
      <c r="CH414" s="299"/>
      <c r="CI414" s="299"/>
      <c r="CJ414" s="299"/>
      <c r="CK414" s="299"/>
      <c r="CL414" s="299"/>
      <c r="CM414" s="299"/>
      <c r="CN414" s="299"/>
      <c r="CO414" s="299"/>
    </row>
    <row r="415" spans="1:93" x14ac:dyDescent="0.15">
      <c r="A415" s="299"/>
      <c r="B415" s="339">
        <v>2.174502314814815</v>
      </c>
      <c r="C415" s="355">
        <v>0.28000000000000003</v>
      </c>
      <c r="D415" s="371">
        <v>0.93324000000000018</v>
      </c>
      <c r="E415" s="299"/>
      <c r="F415" s="300"/>
      <c r="G415" s="299"/>
      <c r="H415" s="299"/>
      <c r="I415" s="301">
        <v>2</v>
      </c>
      <c r="J415" s="299"/>
      <c r="K415" s="301"/>
      <c r="L415" s="322">
        <v>0</v>
      </c>
      <c r="M415" s="322"/>
      <c r="N415" s="322"/>
      <c r="O415" s="299"/>
      <c r="P415" s="299"/>
      <c r="Q415" s="299"/>
      <c r="R415" s="299"/>
      <c r="S415" s="299"/>
      <c r="T415" s="299"/>
      <c r="U415" s="299"/>
      <c r="V415" s="299"/>
      <c r="W415" s="299"/>
      <c r="X415" s="299"/>
      <c r="Y415" s="299"/>
      <c r="Z415" s="301"/>
      <c r="AA415" s="299">
        <v>-3.2316458213893364</v>
      </c>
      <c r="AB415" s="299">
        <v>4.0013250790305595</v>
      </c>
      <c r="AC415" s="299">
        <v>-5.5238597179561912</v>
      </c>
      <c r="AD415" s="299">
        <v>10.200561116965227</v>
      </c>
      <c r="AE415" s="299" t="s">
        <v>443</v>
      </c>
      <c r="AF415" s="299">
        <v>-4.6971596241124081</v>
      </c>
      <c r="AG415" s="299">
        <v>10.764128029504743</v>
      </c>
      <c r="AH415" s="299">
        <v>0.71396826286508597</v>
      </c>
      <c r="AI415" s="299">
        <v>-11.966404109589043</v>
      </c>
      <c r="AJ415" s="302"/>
      <c r="AK415" s="302"/>
      <c r="AL415" s="322">
        <v>1</v>
      </c>
      <c r="AM415" s="322">
        <v>0</v>
      </c>
      <c r="AN415" s="322">
        <v>1</v>
      </c>
      <c r="AO415" s="322">
        <v>0</v>
      </c>
      <c r="AP415" s="322">
        <v>0</v>
      </c>
      <c r="AQ415" s="322">
        <v>0</v>
      </c>
      <c r="AR415" s="322">
        <v>1</v>
      </c>
      <c r="AS415" s="322">
        <v>0</v>
      </c>
      <c r="AT415" s="322">
        <v>0</v>
      </c>
      <c r="AU415" s="322">
        <v>0</v>
      </c>
      <c r="AV415" s="327">
        <v>0</v>
      </c>
      <c r="AW415" s="327">
        <v>1</v>
      </c>
      <c r="AX415" s="327">
        <v>0</v>
      </c>
      <c r="AY415" s="327">
        <v>0</v>
      </c>
      <c r="AZ415" s="327">
        <v>0</v>
      </c>
      <c r="BA415" s="327">
        <v>0</v>
      </c>
      <c r="BB415" s="327">
        <v>1</v>
      </c>
      <c r="BC415" s="327">
        <v>0</v>
      </c>
      <c r="BD415" s="327">
        <v>0</v>
      </c>
      <c r="BE415" s="327">
        <v>1</v>
      </c>
      <c r="BF415" s="327">
        <v>0</v>
      </c>
      <c r="BG415" s="327">
        <v>1</v>
      </c>
      <c r="BH415" s="327">
        <v>0</v>
      </c>
      <c r="BI415" s="327">
        <v>0</v>
      </c>
      <c r="BJ415" s="327">
        <v>0</v>
      </c>
      <c r="BK415" s="327">
        <v>0</v>
      </c>
      <c r="BL415" s="327">
        <v>0</v>
      </c>
      <c r="BM415" s="327">
        <v>0</v>
      </c>
      <c r="BN415" s="327">
        <v>0</v>
      </c>
      <c r="BO415" s="327">
        <v>0</v>
      </c>
      <c r="BP415" s="327">
        <v>1</v>
      </c>
      <c r="BQ415" s="327">
        <v>0</v>
      </c>
      <c r="BR415" s="327">
        <v>0</v>
      </c>
      <c r="BS415" s="303">
        <v>1</v>
      </c>
      <c r="BT415" s="322">
        <v>0</v>
      </c>
      <c r="BU415" s="322">
        <v>0</v>
      </c>
      <c r="BV415" s="322">
        <v>0</v>
      </c>
      <c r="BW415" s="322">
        <v>0</v>
      </c>
      <c r="BX415" s="322">
        <v>1</v>
      </c>
      <c r="BY415" s="301">
        <v>0</v>
      </c>
      <c r="BZ415" s="322">
        <v>1</v>
      </c>
      <c r="CA415" s="322">
        <v>0</v>
      </c>
      <c r="CB415" s="322">
        <v>0</v>
      </c>
      <c r="CC415" s="322">
        <v>0</v>
      </c>
      <c r="CD415" s="322">
        <v>0</v>
      </c>
      <c r="CE415" s="322">
        <v>0</v>
      </c>
      <c r="CF415" s="301">
        <v>0</v>
      </c>
      <c r="CG415" s="322">
        <v>0</v>
      </c>
      <c r="CH415" s="299"/>
      <c r="CI415" s="299"/>
      <c r="CJ415" s="299"/>
      <c r="CK415" s="299"/>
      <c r="CL415" s="299"/>
      <c r="CM415" s="299"/>
      <c r="CN415" s="299"/>
      <c r="CO415" s="301"/>
    </row>
    <row r="416" spans="1:93" x14ac:dyDescent="0.15">
      <c r="A416" s="299"/>
      <c r="B416" s="339">
        <v>2.1757175925925925</v>
      </c>
      <c r="C416" s="355">
        <v>1.1499999999999999</v>
      </c>
      <c r="D416" s="371">
        <v>3.8329499999999999</v>
      </c>
      <c r="E416" s="299"/>
      <c r="F416" s="299"/>
      <c r="G416" s="299"/>
      <c r="H416" s="299"/>
      <c r="I416" s="301">
        <v>3</v>
      </c>
      <c r="J416" s="299"/>
      <c r="K416" s="299"/>
      <c r="L416" s="322">
        <v>0</v>
      </c>
      <c r="M416" s="299"/>
      <c r="N416" s="299"/>
      <c r="O416" s="299"/>
      <c r="P416" s="299"/>
      <c r="Q416" s="299"/>
      <c r="R416" s="299"/>
      <c r="S416" s="299"/>
      <c r="T416" s="299"/>
      <c r="U416" s="299"/>
      <c r="V416" s="299"/>
      <c r="W416" s="299"/>
      <c r="X416" s="299"/>
      <c r="Y416" s="299"/>
      <c r="Z416" s="299"/>
      <c r="AA416" s="299">
        <v>2.9310276054461424</v>
      </c>
      <c r="AB416" s="299">
        <v>-9.9751343519494213</v>
      </c>
      <c r="AC416" s="299">
        <v>4.1335004692189186</v>
      </c>
      <c r="AD416" s="299">
        <v>-11.891261854583774</v>
      </c>
      <c r="AE416" s="299" t="s">
        <v>445</v>
      </c>
      <c r="AF416" s="299">
        <v>3.4946867603396314</v>
      </c>
      <c r="AG416" s="299">
        <v>-12.003975237091677</v>
      </c>
      <c r="AH416" s="299">
        <v>-2.6679866664958474</v>
      </c>
      <c r="AI416" s="299">
        <v>11.928832982086409</v>
      </c>
      <c r="AJ416" s="299"/>
      <c r="AK416" s="299"/>
      <c r="AL416" s="322">
        <v>0</v>
      </c>
      <c r="AM416" s="322">
        <v>1</v>
      </c>
      <c r="AN416" s="322">
        <v>0</v>
      </c>
      <c r="AO416" s="322">
        <v>1</v>
      </c>
      <c r="AP416" s="322">
        <v>0</v>
      </c>
      <c r="AQ416" s="322">
        <v>0</v>
      </c>
      <c r="AR416" s="322">
        <v>1</v>
      </c>
      <c r="AS416" s="322">
        <v>0</v>
      </c>
      <c r="AT416" s="322">
        <v>0</v>
      </c>
      <c r="AU416" s="322">
        <v>0</v>
      </c>
      <c r="AV416" s="327">
        <v>0</v>
      </c>
      <c r="AW416" s="327">
        <v>1</v>
      </c>
      <c r="AX416" s="327">
        <v>0</v>
      </c>
      <c r="AY416" s="327">
        <v>0</v>
      </c>
      <c r="AZ416" s="327">
        <v>0</v>
      </c>
      <c r="BA416" s="327">
        <v>0</v>
      </c>
      <c r="BB416" s="327">
        <v>0</v>
      </c>
      <c r="BC416" s="327">
        <v>0</v>
      </c>
      <c r="BD416" s="327">
        <v>0</v>
      </c>
      <c r="BE416" s="327">
        <v>1</v>
      </c>
      <c r="BF416" s="327">
        <v>0</v>
      </c>
      <c r="BG416" s="327">
        <v>1</v>
      </c>
      <c r="BH416" s="327">
        <v>0</v>
      </c>
      <c r="BI416" s="327">
        <v>0</v>
      </c>
      <c r="BJ416" s="327">
        <v>0</v>
      </c>
      <c r="BK416" s="327">
        <v>0</v>
      </c>
      <c r="BL416" s="327">
        <v>0</v>
      </c>
      <c r="BM416" s="327">
        <v>0</v>
      </c>
      <c r="BN416" s="327">
        <v>0</v>
      </c>
      <c r="BO416" s="327">
        <v>1</v>
      </c>
      <c r="BP416" s="327">
        <v>0</v>
      </c>
      <c r="BQ416" s="327">
        <v>0</v>
      </c>
      <c r="BR416" s="327">
        <v>0</v>
      </c>
      <c r="BS416" s="303">
        <v>0</v>
      </c>
      <c r="BT416" s="322">
        <v>1</v>
      </c>
      <c r="BU416" s="322">
        <v>0</v>
      </c>
      <c r="BV416" s="322">
        <v>0</v>
      </c>
      <c r="BW416" s="322">
        <v>0</v>
      </c>
      <c r="BX416" s="322">
        <v>1</v>
      </c>
      <c r="BY416" s="301">
        <v>0</v>
      </c>
      <c r="BZ416" s="322">
        <v>1</v>
      </c>
      <c r="CA416" s="322">
        <v>0</v>
      </c>
      <c r="CB416" s="322">
        <v>0</v>
      </c>
      <c r="CC416" s="322">
        <v>0</v>
      </c>
      <c r="CD416" s="322">
        <v>0</v>
      </c>
      <c r="CE416" s="322">
        <v>0</v>
      </c>
      <c r="CF416" s="301">
        <v>0</v>
      </c>
      <c r="CG416" s="322">
        <v>0</v>
      </c>
      <c r="CH416" s="299"/>
      <c r="CI416" s="299"/>
      <c r="CJ416" s="299"/>
      <c r="CK416" s="299"/>
      <c r="CL416" s="299"/>
      <c r="CM416" s="299"/>
      <c r="CN416" s="299"/>
      <c r="CO416" s="299"/>
    </row>
    <row r="417" spans="2:85" x14ac:dyDescent="0.15">
      <c r="B417" s="339">
        <v>2.1764699074074074</v>
      </c>
      <c r="C417" s="355">
        <v>1.05</v>
      </c>
      <c r="D417" s="371">
        <v>3.4996500000000004</v>
      </c>
      <c r="E417" s="299"/>
      <c r="F417" s="299"/>
      <c r="G417" s="299"/>
      <c r="H417" s="299"/>
      <c r="I417" s="301">
        <v>4</v>
      </c>
      <c r="J417" s="299"/>
      <c r="K417" s="299"/>
      <c r="L417" s="322">
        <v>0</v>
      </c>
      <c r="M417" s="299"/>
      <c r="N417" s="299"/>
      <c r="O417" s="299"/>
      <c r="P417" s="299"/>
      <c r="Q417" s="299"/>
      <c r="R417" s="299"/>
      <c r="S417" s="299"/>
      <c r="T417" s="299"/>
      <c r="U417" s="299"/>
      <c r="V417" s="299"/>
      <c r="W417" s="299"/>
      <c r="X417" s="299"/>
      <c r="Y417" s="299"/>
      <c r="Z417" s="299"/>
      <c r="AA417" s="299">
        <v>2.9310276054461424</v>
      </c>
      <c r="AB417" s="299">
        <v>9.0358561643835635</v>
      </c>
      <c r="AC417" s="299">
        <v>2.5928321125100489</v>
      </c>
      <c r="AD417" s="299">
        <v>12.868111169652268</v>
      </c>
      <c r="AE417" s="299" t="s">
        <v>445</v>
      </c>
      <c r="AF417" s="299">
        <v>1.6534001876875675</v>
      </c>
      <c r="AG417" s="299">
        <v>12.755397787144364</v>
      </c>
      <c r="AH417" s="299">
        <v>1.0521637558011794</v>
      </c>
      <c r="AI417" s="299">
        <v>-12.304544257112752</v>
      </c>
      <c r="AJ417" s="299"/>
      <c r="AK417" s="299"/>
      <c r="AL417" s="322">
        <v>0</v>
      </c>
      <c r="AM417" s="322">
        <v>1</v>
      </c>
      <c r="AN417" s="322">
        <v>1</v>
      </c>
      <c r="AO417" s="322">
        <v>0</v>
      </c>
      <c r="AP417" s="322">
        <v>0</v>
      </c>
      <c r="AQ417" s="322">
        <v>1</v>
      </c>
      <c r="AR417" s="322">
        <v>0</v>
      </c>
      <c r="AS417" s="322">
        <v>0</v>
      </c>
      <c r="AT417" s="322">
        <v>0</v>
      </c>
      <c r="AU417" s="322">
        <v>0</v>
      </c>
      <c r="AV417" s="327">
        <v>0</v>
      </c>
      <c r="AW417" s="364">
        <v>1</v>
      </c>
      <c r="AX417" s="364">
        <v>1</v>
      </c>
      <c r="AY417" s="327">
        <v>0</v>
      </c>
      <c r="AZ417" s="327">
        <v>0</v>
      </c>
      <c r="BA417" s="327">
        <v>1</v>
      </c>
      <c r="BB417" s="327">
        <v>0</v>
      </c>
      <c r="BC417" s="327">
        <v>0</v>
      </c>
      <c r="BD417" s="327">
        <v>0</v>
      </c>
      <c r="BE417" s="327">
        <v>0</v>
      </c>
      <c r="BF417" s="327">
        <v>1</v>
      </c>
      <c r="BG417" s="327">
        <v>1</v>
      </c>
      <c r="BH417" s="327">
        <v>0</v>
      </c>
      <c r="BI417" s="327">
        <v>0</v>
      </c>
      <c r="BJ417" s="327">
        <v>0</v>
      </c>
      <c r="BK417" s="327">
        <v>0</v>
      </c>
      <c r="BL417" s="327">
        <v>0</v>
      </c>
      <c r="BM417" s="327">
        <v>0</v>
      </c>
      <c r="BN417" s="327">
        <v>0</v>
      </c>
      <c r="BO417" s="327">
        <v>1</v>
      </c>
      <c r="BP417" s="327">
        <v>0</v>
      </c>
      <c r="BQ417" s="327">
        <v>0</v>
      </c>
      <c r="BR417" s="327">
        <v>0</v>
      </c>
      <c r="BS417" s="303">
        <v>1</v>
      </c>
      <c r="BT417" s="322">
        <v>0</v>
      </c>
      <c r="BU417" s="322">
        <v>0</v>
      </c>
      <c r="BV417" s="322">
        <v>0</v>
      </c>
      <c r="BW417" s="322">
        <v>0</v>
      </c>
      <c r="BX417" s="322">
        <v>1</v>
      </c>
      <c r="BY417" s="301">
        <v>0</v>
      </c>
      <c r="BZ417" s="322">
        <v>0</v>
      </c>
      <c r="CA417" s="299"/>
      <c r="CB417" s="299"/>
      <c r="CC417" s="299"/>
      <c r="CD417" s="299"/>
      <c r="CE417" s="299"/>
      <c r="CF417" s="299"/>
      <c r="CG417" s="299"/>
    </row>
    <row r="418" spans="2:85" x14ac:dyDescent="0.15">
      <c r="B418" s="339">
        <v>2.1772222222222219</v>
      </c>
      <c r="C418" s="355">
        <v>1.05</v>
      </c>
      <c r="D418" s="371">
        <v>3.4996500000000004</v>
      </c>
      <c r="E418" s="299"/>
      <c r="F418" s="299"/>
      <c r="G418" s="299"/>
      <c r="H418" s="299"/>
      <c r="I418" s="301">
        <v>5</v>
      </c>
      <c r="J418" s="299"/>
      <c r="K418" s="299"/>
      <c r="L418" s="322">
        <v>0</v>
      </c>
      <c r="M418" s="299"/>
      <c r="N418" s="299"/>
      <c r="O418" s="299"/>
      <c r="P418" s="299"/>
      <c r="Q418" s="299"/>
      <c r="R418" s="299"/>
      <c r="S418" s="299"/>
      <c r="T418" s="299"/>
      <c r="U418" s="299"/>
      <c r="V418" s="299"/>
      <c r="W418" s="299"/>
      <c r="X418" s="299"/>
      <c r="Y418" s="299"/>
      <c r="Z418" s="299"/>
      <c r="AA418" s="299">
        <v>-0.86427737083668299</v>
      </c>
      <c r="AB418" s="299">
        <v>-10.087847734457325</v>
      </c>
      <c r="AC418" s="299">
        <v>-1.5030910797159704</v>
      </c>
      <c r="AD418" s="299">
        <v>-12.680255532139096</v>
      </c>
      <c r="AE418" s="299" t="s">
        <v>445</v>
      </c>
      <c r="AF418" s="299">
        <v>-0.52608187790058969</v>
      </c>
      <c r="AG418" s="299">
        <v>-12.642684404636462</v>
      </c>
      <c r="AH418" s="299">
        <v>2.7431412204816459</v>
      </c>
      <c r="AI418" s="299">
        <v>13.05596680716544</v>
      </c>
      <c r="AJ418" s="299"/>
      <c r="AK418" s="299"/>
      <c r="AL418" s="322">
        <v>0</v>
      </c>
      <c r="AM418" s="322">
        <v>1</v>
      </c>
      <c r="AN418" s="322">
        <v>1</v>
      </c>
      <c r="AO418" s="322">
        <v>0</v>
      </c>
      <c r="AP418" s="322">
        <v>0</v>
      </c>
      <c r="AQ418" s="322">
        <v>1</v>
      </c>
      <c r="AR418" s="322">
        <v>0</v>
      </c>
      <c r="AS418" s="322">
        <v>0</v>
      </c>
      <c r="AT418" s="322">
        <v>1</v>
      </c>
      <c r="AU418" s="322">
        <v>0</v>
      </c>
      <c r="AV418" s="327">
        <v>0</v>
      </c>
      <c r="AW418" s="327">
        <v>0</v>
      </c>
      <c r="AX418" s="327">
        <v>0</v>
      </c>
      <c r="AY418" s="327">
        <v>0</v>
      </c>
      <c r="AZ418" s="327">
        <v>0</v>
      </c>
      <c r="BA418" s="327">
        <v>1</v>
      </c>
      <c r="BB418" s="327">
        <v>0</v>
      </c>
      <c r="BC418" s="327">
        <v>0</v>
      </c>
      <c r="BD418" s="327">
        <v>0</v>
      </c>
      <c r="BE418" s="327">
        <v>1</v>
      </c>
      <c r="BF418" s="327">
        <v>0</v>
      </c>
      <c r="BG418" s="327">
        <v>1</v>
      </c>
      <c r="BH418" s="327">
        <v>0</v>
      </c>
      <c r="BI418" s="327">
        <v>0</v>
      </c>
      <c r="BJ418" s="327">
        <v>0</v>
      </c>
      <c r="BK418" s="327">
        <v>0</v>
      </c>
      <c r="BL418" s="327">
        <v>0</v>
      </c>
      <c r="BM418" s="327">
        <v>0</v>
      </c>
      <c r="BN418" s="327">
        <v>0</v>
      </c>
      <c r="BO418" s="327">
        <v>1</v>
      </c>
      <c r="BP418" s="327">
        <v>0</v>
      </c>
      <c r="BQ418" s="327">
        <v>0</v>
      </c>
      <c r="BR418" s="327">
        <v>0</v>
      </c>
      <c r="BS418" s="303">
        <v>1</v>
      </c>
      <c r="BT418" s="322">
        <v>0</v>
      </c>
      <c r="BU418" s="322">
        <v>0</v>
      </c>
      <c r="BV418" s="322">
        <v>0</v>
      </c>
      <c r="BW418" s="322">
        <v>0</v>
      </c>
      <c r="BX418" s="322">
        <v>1</v>
      </c>
      <c r="BY418" s="301">
        <v>0</v>
      </c>
      <c r="BZ418" s="322">
        <v>0</v>
      </c>
      <c r="CA418" s="322">
        <v>0</v>
      </c>
      <c r="CB418" s="322">
        <v>1</v>
      </c>
      <c r="CC418" s="322">
        <v>0</v>
      </c>
      <c r="CD418" s="322">
        <v>0</v>
      </c>
      <c r="CE418" s="322">
        <v>0</v>
      </c>
      <c r="CF418" s="301">
        <v>0</v>
      </c>
      <c r="CG418" s="322">
        <v>0</v>
      </c>
    </row>
    <row r="419" spans="2:85" x14ac:dyDescent="0.15">
      <c r="B419" s="338" t="s">
        <v>593</v>
      </c>
      <c r="C419" s="299"/>
      <c r="D419" s="371"/>
      <c r="E419" s="299"/>
      <c r="F419" s="299"/>
      <c r="G419" s="299"/>
      <c r="H419" s="299"/>
      <c r="I419" s="299"/>
      <c r="J419" s="299"/>
      <c r="K419" s="299"/>
      <c r="L419" s="299"/>
      <c r="M419" s="299"/>
      <c r="N419" s="299"/>
      <c r="O419" s="299"/>
      <c r="P419" s="299"/>
      <c r="Q419" s="299"/>
      <c r="R419" s="299"/>
      <c r="S419" s="299"/>
      <c r="T419" s="299"/>
      <c r="U419" s="299"/>
      <c r="V419" s="299"/>
      <c r="W419" s="299"/>
      <c r="X419" s="299"/>
      <c r="Y419" s="299"/>
      <c r="Z419" s="299"/>
      <c r="AA419" s="299"/>
      <c r="AB419" s="299"/>
      <c r="AC419" s="299"/>
      <c r="AD419" s="299"/>
      <c r="AE419" s="299"/>
      <c r="AF419" s="299"/>
      <c r="AG419" s="299"/>
      <c r="AH419" s="299"/>
      <c r="AI419" s="299"/>
      <c r="AJ419" s="299">
        <v>-2.7055639434887468</v>
      </c>
      <c r="AK419" s="299">
        <v>-5.6356691253951534E-2</v>
      </c>
      <c r="AL419" s="299"/>
      <c r="AM419" s="299"/>
      <c r="AN419" s="299"/>
      <c r="AO419" s="299"/>
      <c r="AP419" s="299"/>
      <c r="AQ419" s="299"/>
      <c r="AR419" s="299"/>
      <c r="AS419" s="299"/>
      <c r="AT419" s="299"/>
      <c r="AU419" s="299"/>
      <c r="AV419" s="299"/>
      <c r="AW419" s="299"/>
      <c r="AX419" s="299"/>
      <c r="AY419" s="299"/>
      <c r="AZ419" s="299"/>
      <c r="BA419" s="299"/>
      <c r="BB419" s="299"/>
      <c r="BC419" s="299"/>
      <c r="BD419" s="299"/>
      <c r="BE419" s="299"/>
      <c r="BF419" s="299"/>
      <c r="BG419" s="299"/>
      <c r="BH419" s="299"/>
      <c r="BI419" s="299"/>
      <c r="BJ419" s="299"/>
      <c r="BK419" s="299"/>
      <c r="BL419" s="299"/>
      <c r="BM419" s="299"/>
      <c r="BN419" s="299"/>
      <c r="BO419" s="299"/>
      <c r="BP419" s="299"/>
      <c r="BQ419" s="299"/>
      <c r="BR419" s="299"/>
      <c r="BS419" s="299"/>
      <c r="BT419" s="299"/>
      <c r="BU419" s="299"/>
      <c r="BV419" s="299"/>
      <c r="BW419" s="299"/>
      <c r="BX419" s="299"/>
      <c r="BY419" s="299"/>
      <c r="BZ419" s="299"/>
      <c r="CA419" s="299"/>
      <c r="CB419" s="299"/>
      <c r="CC419" s="299"/>
      <c r="CD419" s="299"/>
      <c r="CE419" s="299"/>
      <c r="CF419" s="299"/>
      <c r="CG419" s="299"/>
    </row>
    <row r="420" spans="2:85" x14ac:dyDescent="0.15">
      <c r="B420" s="339">
        <v>2.1899074074074076</v>
      </c>
      <c r="C420" s="299"/>
      <c r="D420" s="371"/>
      <c r="E420" s="299"/>
      <c r="F420" s="299"/>
      <c r="G420" s="299" t="s">
        <v>355</v>
      </c>
      <c r="H420" s="299">
        <v>84</v>
      </c>
      <c r="I420" s="301">
        <v>1</v>
      </c>
      <c r="J420" s="299">
        <v>1</v>
      </c>
      <c r="K420" s="301">
        <v>0</v>
      </c>
      <c r="L420" s="322">
        <v>1</v>
      </c>
      <c r="M420" s="322">
        <v>1</v>
      </c>
      <c r="N420" s="322">
        <v>0</v>
      </c>
      <c r="O420" s="299"/>
      <c r="P420" s="299">
        <v>1</v>
      </c>
      <c r="Q420" s="299">
        <v>0</v>
      </c>
      <c r="R420" s="299">
        <v>0</v>
      </c>
      <c r="S420" s="299">
        <v>0</v>
      </c>
      <c r="T420" s="299">
        <v>0</v>
      </c>
      <c r="U420" s="299">
        <v>0</v>
      </c>
      <c r="V420" s="299">
        <v>0</v>
      </c>
      <c r="W420" s="299">
        <v>1</v>
      </c>
      <c r="X420" s="299">
        <v>1</v>
      </c>
      <c r="Y420" s="299">
        <v>0</v>
      </c>
      <c r="Z420" s="301">
        <v>0</v>
      </c>
      <c r="AA420" s="299"/>
      <c r="AB420" s="299"/>
      <c r="AC420" s="299">
        <v>-0.71396826286508597</v>
      </c>
      <c r="AD420" s="299">
        <v>-11.891261854583774</v>
      </c>
      <c r="AE420" s="299" t="s">
        <v>442</v>
      </c>
      <c r="AF420" s="299">
        <v>-0.71396826286508597</v>
      </c>
      <c r="AG420" s="299">
        <v>-11.891261854583774</v>
      </c>
      <c r="AH420" s="299">
        <v>3.5698413143254299</v>
      </c>
      <c r="AI420" s="299">
        <v>12.492399894625924</v>
      </c>
      <c r="AJ420" s="299">
        <v>0.26304093895029484</v>
      </c>
      <c r="AK420" s="299">
        <v>6.5937328767123295</v>
      </c>
      <c r="AL420" s="299"/>
      <c r="AM420" s="299"/>
      <c r="AN420" s="299"/>
      <c r="AO420" s="299"/>
      <c r="AP420" s="299"/>
      <c r="AQ420" s="299"/>
      <c r="AR420" s="299"/>
      <c r="AS420" s="299"/>
      <c r="AT420" s="299"/>
      <c r="AU420" s="299"/>
      <c r="AV420" s="299"/>
      <c r="AW420" s="299"/>
      <c r="AX420" s="299"/>
      <c r="AY420" s="299"/>
      <c r="AZ420" s="299"/>
      <c r="BA420" s="299"/>
      <c r="BB420" s="299"/>
      <c r="BC420" s="299"/>
      <c r="BD420" s="299"/>
      <c r="BE420" s="299"/>
      <c r="BF420" s="299"/>
      <c r="BG420" s="299"/>
      <c r="BH420" s="299"/>
      <c r="BI420" s="299"/>
      <c r="BJ420" s="299"/>
      <c r="BK420" s="299"/>
      <c r="BL420" s="299"/>
      <c r="BM420" s="299"/>
      <c r="BN420" s="299"/>
      <c r="BO420" s="299"/>
      <c r="BP420" s="299"/>
      <c r="BQ420" s="299"/>
      <c r="BR420" s="299"/>
      <c r="BS420" s="299"/>
      <c r="BT420" s="299"/>
      <c r="BU420" s="299"/>
      <c r="BV420" s="299"/>
      <c r="BW420" s="299"/>
      <c r="BX420" s="299"/>
      <c r="BY420" s="299"/>
      <c r="BZ420" s="299"/>
      <c r="CA420" s="299"/>
      <c r="CB420" s="299"/>
      <c r="CC420" s="299"/>
      <c r="CD420" s="299"/>
      <c r="CE420" s="299"/>
      <c r="CF420" s="299"/>
      <c r="CG420" s="299"/>
    </row>
    <row r="421" spans="2:85" x14ac:dyDescent="0.15">
      <c r="B421" s="339">
        <v>2.1959259259259261</v>
      </c>
      <c r="C421" s="299"/>
      <c r="D421" s="371"/>
      <c r="E421" s="299"/>
      <c r="F421" s="299"/>
      <c r="G421" s="299"/>
      <c r="H421" s="299"/>
      <c r="I421" s="301">
        <v>1</v>
      </c>
      <c r="J421" s="299">
        <v>1</v>
      </c>
      <c r="K421" s="301">
        <v>0</v>
      </c>
      <c r="L421" s="322">
        <v>1</v>
      </c>
      <c r="M421" s="322">
        <v>0</v>
      </c>
      <c r="N421" s="322">
        <v>1</v>
      </c>
      <c r="O421" s="299"/>
      <c r="P421" s="299">
        <v>0</v>
      </c>
      <c r="Q421" s="299">
        <v>0</v>
      </c>
      <c r="R421" s="299">
        <v>1</v>
      </c>
      <c r="S421" s="299">
        <v>0</v>
      </c>
      <c r="T421" s="299">
        <v>0</v>
      </c>
      <c r="U421" s="299">
        <v>1</v>
      </c>
      <c r="V421" s="299">
        <v>0</v>
      </c>
      <c r="W421" s="299">
        <v>0</v>
      </c>
      <c r="X421" s="299">
        <v>0</v>
      </c>
      <c r="Y421" s="299">
        <v>0</v>
      </c>
      <c r="Z421" s="301">
        <v>0</v>
      </c>
      <c r="AA421" s="299"/>
      <c r="AB421" s="299"/>
      <c r="AC421" s="299"/>
      <c r="AD421" s="299"/>
      <c r="AE421" s="299"/>
      <c r="AF421" s="299"/>
      <c r="AG421" s="299"/>
      <c r="AH421" s="299"/>
      <c r="AI421" s="299"/>
      <c r="AJ421" s="299">
        <v>1.7661320186662652</v>
      </c>
      <c r="AK421" s="299">
        <v>-1.878556375131718E-2</v>
      </c>
      <c r="AL421" s="299"/>
      <c r="AM421" s="299"/>
      <c r="AN421" s="299"/>
      <c r="AO421" s="299"/>
      <c r="AP421" s="299"/>
      <c r="AQ421" s="299"/>
      <c r="AR421" s="299"/>
      <c r="AS421" s="299"/>
      <c r="AT421" s="299"/>
      <c r="AU421" s="299"/>
      <c r="AV421" s="299"/>
      <c r="AW421" s="299"/>
      <c r="AX421" s="299"/>
      <c r="AY421" s="299"/>
      <c r="AZ421" s="299"/>
      <c r="BA421" s="299"/>
      <c r="BB421" s="299"/>
      <c r="BC421" s="299"/>
      <c r="BD421" s="299"/>
      <c r="BE421" s="299"/>
      <c r="BF421" s="299"/>
      <c r="BG421" s="299"/>
      <c r="BH421" s="299"/>
      <c r="BI421" s="299"/>
      <c r="BJ421" s="299"/>
      <c r="BK421" s="299"/>
      <c r="BL421" s="299"/>
      <c r="BM421" s="299"/>
      <c r="BN421" s="299"/>
      <c r="BO421" s="299"/>
      <c r="BP421" s="299"/>
      <c r="BQ421" s="299"/>
      <c r="BR421" s="299"/>
      <c r="BS421" s="299"/>
      <c r="BT421" s="299"/>
      <c r="BU421" s="299"/>
      <c r="BV421" s="299"/>
      <c r="BW421" s="299"/>
      <c r="BX421" s="299"/>
      <c r="BY421" s="299"/>
      <c r="BZ421" s="299"/>
      <c r="CA421" s="299"/>
      <c r="CB421" s="299"/>
      <c r="CC421" s="299"/>
      <c r="CD421" s="299"/>
      <c r="CE421" s="299"/>
      <c r="CF421" s="299"/>
      <c r="CG421" s="299"/>
    </row>
    <row r="422" spans="2:85" x14ac:dyDescent="0.15">
      <c r="B422" s="339">
        <v>2.2036226851851852</v>
      </c>
      <c r="C422" s="299"/>
      <c r="D422" s="371"/>
      <c r="E422" s="299"/>
      <c r="F422" s="299"/>
      <c r="G422" s="299"/>
      <c r="H422" s="299"/>
      <c r="I422" s="301">
        <v>1</v>
      </c>
      <c r="J422" s="299">
        <v>1</v>
      </c>
      <c r="K422" s="301">
        <v>0</v>
      </c>
      <c r="L422" s="322">
        <v>1</v>
      </c>
      <c r="M422" s="322">
        <v>0</v>
      </c>
      <c r="N422" s="322">
        <v>1</v>
      </c>
      <c r="O422" s="299"/>
      <c r="P422" s="299">
        <v>0</v>
      </c>
      <c r="Q422" s="299">
        <v>0</v>
      </c>
      <c r="R422" s="299">
        <v>1</v>
      </c>
      <c r="S422" s="299">
        <v>1</v>
      </c>
      <c r="T422" s="299">
        <v>0</v>
      </c>
      <c r="U422" s="299">
        <v>0</v>
      </c>
      <c r="V422" s="299">
        <v>0</v>
      </c>
      <c r="W422" s="299">
        <v>0</v>
      </c>
      <c r="X422" s="299">
        <v>1</v>
      </c>
      <c r="Y422" s="299">
        <v>0</v>
      </c>
      <c r="Z422" s="301">
        <v>0</v>
      </c>
      <c r="AA422" s="299"/>
      <c r="AB422" s="299"/>
      <c r="AC422" s="299">
        <v>-0.86427737083668299</v>
      </c>
      <c r="AD422" s="299">
        <v>-11.891261854583774</v>
      </c>
      <c r="AE422" s="299" t="s">
        <v>442</v>
      </c>
      <c r="AF422" s="299">
        <v>-0.86427737083668299</v>
      </c>
      <c r="AG422" s="299">
        <v>-11.891261854583774</v>
      </c>
      <c r="AH422" s="299">
        <v>3.3443776523680344</v>
      </c>
      <c r="AI422" s="299">
        <v>12.003975237091677</v>
      </c>
      <c r="AJ422" s="299"/>
      <c r="AK422" s="299"/>
      <c r="AL422" s="299"/>
      <c r="AM422" s="299"/>
      <c r="AN422" s="299"/>
      <c r="AO422" s="299"/>
      <c r="AP422" s="299"/>
      <c r="AQ422" s="299"/>
      <c r="AR422" s="299"/>
      <c r="AS422" s="299"/>
      <c r="AT422" s="299"/>
      <c r="AU422" s="299"/>
      <c r="AV422" s="299"/>
      <c r="AW422" s="299"/>
      <c r="AX422" s="299"/>
      <c r="AY422" s="299"/>
      <c r="AZ422" s="299"/>
      <c r="BA422" s="299"/>
      <c r="BB422" s="299"/>
      <c r="BC422" s="299"/>
      <c r="BD422" s="299"/>
      <c r="BE422" s="299"/>
      <c r="BF422" s="299"/>
      <c r="BG422" s="299"/>
      <c r="BH422" s="299"/>
      <c r="BI422" s="299"/>
      <c r="BJ422" s="299"/>
      <c r="BK422" s="299"/>
      <c r="BL422" s="299"/>
      <c r="BM422" s="299"/>
      <c r="BN422" s="299"/>
      <c r="BO422" s="299"/>
      <c r="BP422" s="299"/>
      <c r="BQ422" s="299"/>
      <c r="BR422" s="299"/>
      <c r="BS422" s="299"/>
      <c r="BT422" s="299"/>
      <c r="BU422" s="299"/>
      <c r="BV422" s="299"/>
      <c r="BW422" s="299"/>
      <c r="BX422" s="299"/>
      <c r="BY422" s="299"/>
      <c r="BZ422" s="299"/>
      <c r="CA422" s="299"/>
      <c r="CB422" s="299"/>
      <c r="CC422" s="299"/>
      <c r="CD422" s="299"/>
      <c r="CE422" s="299"/>
      <c r="CF422" s="299"/>
      <c r="CG422" s="299"/>
    </row>
    <row r="423" spans="2:85" x14ac:dyDescent="0.15">
      <c r="B423" s="339">
        <v>2.2042708333333336</v>
      </c>
      <c r="C423" s="355">
        <v>0.26</v>
      </c>
      <c r="D423" s="371">
        <v>0.86658000000000013</v>
      </c>
      <c r="E423" s="299"/>
      <c r="F423" s="299"/>
      <c r="G423" s="299"/>
      <c r="H423" s="299"/>
      <c r="I423" s="301">
        <v>2</v>
      </c>
      <c r="J423" s="299"/>
      <c r="K423" s="299"/>
      <c r="L423" s="299"/>
      <c r="M423" s="299"/>
      <c r="N423" s="299"/>
      <c r="O423" s="299"/>
      <c r="P423" s="299"/>
      <c r="Q423" s="299"/>
      <c r="R423" s="299"/>
      <c r="S423" s="299"/>
      <c r="T423" s="299"/>
      <c r="U423" s="299"/>
      <c r="V423" s="299"/>
      <c r="W423" s="299"/>
      <c r="X423" s="299"/>
      <c r="Y423" s="299"/>
      <c r="Z423" s="299"/>
      <c r="AA423" s="299">
        <v>0.97700920181538076</v>
      </c>
      <c r="AB423" s="299">
        <v>6.2931638566912547</v>
      </c>
      <c r="AC423" s="299">
        <v>1.9915956806236608</v>
      </c>
      <c r="AD423" s="299">
        <v>11.553121707060065</v>
      </c>
      <c r="AE423" s="299" t="s">
        <v>443</v>
      </c>
      <c r="AF423" s="299">
        <v>2.7431412204816459</v>
      </c>
      <c r="AG423" s="299">
        <v>11.85369072708114</v>
      </c>
      <c r="AH423" s="299">
        <v>-0.48850460090769038</v>
      </c>
      <c r="AI423" s="299">
        <v>-11.891261854583774</v>
      </c>
      <c r="AJ423" s="299"/>
      <c r="AK423" s="299"/>
      <c r="AL423" s="322">
        <v>1</v>
      </c>
      <c r="AM423" s="322">
        <v>0</v>
      </c>
      <c r="AN423" s="322">
        <v>1</v>
      </c>
      <c r="AO423" s="322">
        <v>0</v>
      </c>
      <c r="AP423" s="322">
        <v>0</v>
      </c>
      <c r="AQ423" s="322">
        <v>0</v>
      </c>
      <c r="AR423" s="322">
        <v>1</v>
      </c>
      <c r="AS423" s="322">
        <v>0</v>
      </c>
      <c r="AT423" s="322">
        <v>1</v>
      </c>
      <c r="AU423" s="322">
        <v>0</v>
      </c>
      <c r="AV423" s="327">
        <v>0</v>
      </c>
      <c r="AW423" s="327">
        <v>0</v>
      </c>
      <c r="AX423" s="327">
        <v>0</v>
      </c>
      <c r="AY423" s="327">
        <v>0</v>
      </c>
      <c r="AZ423" s="327">
        <v>0</v>
      </c>
      <c r="BA423" s="327">
        <v>0</v>
      </c>
      <c r="BB423" s="327">
        <v>1</v>
      </c>
      <c r="BC423" s="327">
        <v>0</v>
      </c>
      <c r="BD423" s="327">
        <v>0</v>
      </c>
      <c r="BE423" s="327">
        <v>1</v>
      </c>
      <c r="BF423" s="327">
        <v>0</v>
      </c>
      <c r="BG423" s="327">
        <v>1</v>
      </c>
      <c r="BH423" s="327">
        <v>0</v>
      </c>
      <c r="BI423" s="327">
        <v>0</v>
      </c>
      <c r="BJ423" s="327">
        <v>0</v>
      </c>
      <c r="BK423" s="327">
        <v>0</v>
      </c>
      <c r="BL423" s="327">
        <v>0</v>
      </c>
      <c r="BM423" s="327">
        <v>0</v>
      </c>
      <c r="BN423" s="327">
        <v>0</v>
      </c>
      <c r="BO423" s="327">
        <v>1</v>
      </c>
      <c r="BP423" s="299">
        <v>0</v>
      </c>
      <c r="BQ423" s="299">
        <v>0</v>
      </c>
      <c r="BR423" s="299">
        <v>0</v>
      </c>
      <c r="BS423" s="303">
        <v>1</v>
      </c>
      <c r="BT423" s="322">
        <v>0</v>
      </c>
      <c r="BU423" s="322">
        <v>0</v>
      </c>
      <c r="BV423" s="322">
        <v>0</v>
      </c>
      <c r="BW423" s="322">
        <v>0</v>
      </c>
      <c r="BX423" s="322">
        <v>1</v>
      </c>
      <c r="BY423" s="301">
        <v>0</v>
      </c>
      <c r="BZ423" s="322">
        <v>1</v>
      </c>
      <c r="CA423" s="322">
        <v>0</v>
      </c>
      <c r="CB423" s="322">
        <v>0</v>
      </c>
      <c r="CC423" s="322">
        <v>0</v>
      </c>
      <c r="CD423" s="322">
        <v>0</v>
      </c>
      <c r="CE423" s="322">
        <v>0</v>
      </c>
      <c r="CF423" s="301">
        <v>0</v>
      </c>
      <c r="CG423" s="322">
        <v>0</v>
      </c>
    </row>
    <row r="424" spans="2:85" x14ac:dyDescent="0.15">
      <c r="B424" s="339">
        <v>2.2051967592592594</v>
      </c>
      <c r="C424" s="355">
        <v>1.2</v>
      </c>
      <c r="D424" s="371">
        <v>3.9996</v>
      </c>
      <c r="E424" s="299"/>
      <c r="F424" s="299"/>
      <c r="G424" s="299"/>
      <c r="H424" s="299"/>
      <c r="I424" s="301">
        <v>3</v>
      </c>
      <c r="J424" s="299"/>
      <c r="K424" s="299"/>
      <c r="L424" s="299"/>
      <c r="M424" s="299"/>
      <c r="N424" s="299"/>
      <c r="O424" s="299"/>
      <c r="P424" s="299"/>
      <c r="Q424" s="299"/>
      <c r="R424" s="299"/>
      <c r="S424" s="299"/>
      <c r="T424" s="299"/>
      <c r="U424" s="299"/>
      <c r="V424" s="299"/>
      <c r="W424" s="299"/>
      <c r="X424" s="299"/>
      <c r="Y424" s="299"/>
      <c r="Z424" s="299"/>
      <c r="AA424" s="299">
        <v>1.0521637558011794</v>
      </c>
      <c r="AB424" s="299">
        <v>-9.2612829293993695</v>
      </c>
      <c r="AC424" s="299">
        <v>1.4655138027230712</v>
      </c>
      <c r="AD424" s="299">
        <v>-12.079117492096946</v>
      </c>
      <c r="AE424" s="299" t="s">
        <v>443</v>
      </c>
      <c r="AF424" s="299">
        <v>2.5928321125100489</v>
      </c>
      <c r="AG424" s="299">
        <v>-12.342115384615386</v>
      </c>
      <c r="AH424" s="299">
        <v>-0.45092732391479112</v>
      </c>
      <c r="AI424" s="299">
        <v>12.868111169652268</v>
      </c>
      <c r="AJ424" s="299"/>
      <c r="AK424" s="299"/>
      <c r="AL424" s="322">
        <v>0</v>
      </c>
      <c r="AM424" s="322">
        <v>1</v>
      </c>
      <c r="AN424" s="322">
        <v>0</v>
      </c>
      <c r="AO424" s="322">
        <v>1</v>
      </c>
      <c r="AP424" s="322">
        <v>0</v>
      </c>
      <c r="AQ424" s="322">
        <v>1</v>
      </c>
      <c r="AR424" s="322">
        <v>0</v>
      </c>
      <c r="AS424" s="322">
        <v>0</v>
      </c>
      <c r="AT424" s="322">
        <v>1</v>
      </c>
      <c r="AU424" s="322">
        <v>0</v>
      </c>
      <c r="AV424" s="327">
        <v>0</v>
      </c>
      <c r="AW424" s="327">
        <v>0</v>
      </c>
      <c r="AX424" s="327">
        <v>0</v>
      </c>
      <c r="AY424" s="327">
        <v>0</v>
      </c>
      <c r="AZ424" s="327">
        <v>0</v>
      </c>
      <c r="BA424" s="327">
        <v>0</v>
      </c>
      <c r="BB424" s="327">
        <v>1</v>
      </c>
      <c r="BC424" s="327">
        <v>0</v>
      </c>
      <c r="BD424" s="327">
        <v>0</v>
      </c>
      <c r="BE424" s="327">
        <v>1</v>
      </c>
      <c r="BF424" s="327">
        <v>0</v>
      </c>
      <c r="BG424" s="327">
        <v>1</v>
      </c>
      <c r="BH424" s="327">
        <v>0</v>
      </c>
      <c r="BI424" s="327">
        <v>0</v>
      </c>
      <c r="BJ424" s="327">
        <v>0</v>
      </c>
      <c r="BK424" s="327">
        <v>0</v>
      </c>
      <c r="BL424" s="327">
        <v>0</v>
      </c>
      <c r="BM424" s="327">
        <v>0</v>
      </c>
      <c r="BN424" s="327">
        <v>0</v>
      </c>
      <c r="BO424" s="327">
        <v>1</v>
      </c>
      <c r="BP424" s="327">
        <v>0</v>
      </c>
      <c r="BQ424" s="327">
        <v>0</v>
      </c>
      <c r="BR424" s="327">
        <v>0</v>
      </c>
      <c r="BS424" s="303">
        <v>0</v>
      </c>
      <c r="BT424" s="322">
        <v>1</v>
      </c>
      <c r="BU424" s="322">
        <v>0</v>
      </c>
      <c r="BV424" s="322">
        <v>0</v>
      </c>
      <c r="BW424" s="322">
        <v>0</v>
      </c>
      <c r="BX424" s="322">
        <v>1</v>
      </c>
      <c r="BY424" s="301">
        <v>0</v>
      </c>
      <c r="BZ424" s="322">
        <v>1</v>
      </c>
      <c r="CA424" s="322">
        <v>0</v>
      </c>
      <c r="CB424" s="322">
        <v>0</v>
      </c>
      <c r="CC424" s="322">
        <v>0</v>
      </c>
      <c r="CD424" s="322">
        <v>0</v>
      </c>
      <c r="CE424" s="322">
        <v>0</v>
      </c>
      <c r="CF424" s="301">
        <v>0</v>
      </c>
      <c r="CG424" s="322">
        <v>0</v>
      </c>
    </row>
    <row r="425" spans="2:85" x14ac:dyDescent="0.15">
      <c r="B425" s="339">
        <v>2.2058680555555554</v>
      </c>
      <c r="C425" s="355">
        <v>0.28000000000000003</v>
      </c>
      <c r="D425" s="371">
        <v>0.93324000000000018</v>
      </c>
      <c r="E425" s="299"/>
      <c r="F425" s="299"/>
      <c r="G425" s="299"/>
      <c r="H425" s="299"/>
      <c r="I425" s="301">
        <v>4</v>
      </c>
      <c r="J425" s="299"/>
      <c r="K425" s="299"/>
      <c r="L425" s="299"/>
      <c r="M425" s="299"/>
      <c r="N425" s="299"/>
      <c r="O425" s="299"/>
      <c r="P425" s="299"/>
      <c r="Q425" s="299"/>
      <c r="R425" s="299"/>
      <c r="S425" s="299"/>
      <c r="T425" s="299"/>
      <c r="U425" s="299"/>
      <c r="V425" s="299"/>
      <c r="W425" s="299"/>
      <c r="X425" s="299"/>
      <c r="Y425" s="299"/>
      <c r="Z425" s="299"/>
      <c r="AA425" s="299">
        <v>2.2170593425810563</v>
      </c>
      <c r="AB425" s="299">
        <v>11.440408324552163</v>
      </c>
      <c r="AC425" s="299">
        <v>2.5928321125100489</v>
      </c>
      <c r="AD425" s="299">
        <v>13.168680189673342</v>
      </c>
      <c r="AE425" s="299" t="s">
        <v>445</v>
      </c>
      <c r="AF425" s="299">
        <v>1.7661320186662652</v>
      </c>
      <c r="AG425" s="299">
        <v>13.356535827186514</v>
      </c>
      <c r="AH425" s="299">
        <v>1.9540184036307615</v>
      </c>
      <c r="AI425" s="299">
        <v>-12.417257639620654</v>
      </c>
      <c r="AJ425" s="299"/>
      <c r="AK425" s="299"/>
      <c r="AL425" s="322">
        <v>0</v>
      </c>
      <c r="AM425" s="322">
        <v>1</v>
      </c>
      <c r="AN425" s="322">
        <v>1</v>
      </c>
      <c r="AO425" s="322">
        <v>0</v>
      </c>
      <c r="AP425" s="322">
        <v>0</v>
      </c>
      <c r="AQ425" s="322">
        <v>1</v>
      </c>
      <c r="AR425" s="322">
        <v>0</v>
      </c>
      <c r="AS425" s="322">
        <v>0</v>
      </c>
      <c r="AT425" s="322">
        <v>1</v>
      </c>
      <c r="AU425" s="322">
        <v>0</v>
      </c>
      <c r="AV425" s="327">
        <v>0</v>
      </c>
      <c r="AW425" s="327">
        <v>0</v>
      </c>
      <c r="AX425" s="327">
        <v>0</v>
      </c>
      <c r="AY425" s="327">
        <v>0</v>
      </c>
      <c r="AZ425" s="327">
        <v>0</v>
      </c>
      <c r="BA425" s="327">
        <v>1</v>
      </c>
      <c r="BB425" s="327">
        <v>0</v>
      </c>
      <c r="BC425" s="327">
        <v>0</v>
      </c>
      <c r="BD425" s="327">
        <v>0</v>
      </c>
      <c r="BE425" s="327">
        <v>1</v>
      </c>
      <c r="BF425" s="327">
        <v>0</v>
      </c>
      <c r="BG425" s="327">
        <v>1</v>
      </c>
      <c r="BH425" s="327">
        <v>0</v>
      </c>
      <c r="BI425" s="327">
        <v>0</v>
      </c>
      <c r="BJ425" s="327">
        <v>0</v>
      </c>
      <c r="BK425" s="327">
        <v>0</v>
      </c>
      <c r="BL425" s="327">
        <v>0</v>
      </c>
      <c r="BM425" s="327">
        <v>0</v>
      </c>
      <c r="BN425" s="327">
        <v>0</v>
      </c>
      <c r="BO425" s="327">
        <v>1</v>
      </c>
      <c r="BP425" s="327">
        <v>0</v>
      </c>
      <c r="BQ425" s="327">
        <v>0</v>
      </c>
      <c r="BR425" s="327">
        <v>0</v>
      </c>
      <c r="BS425" s="303">
        <v>1</v>
      </c>
      <c r="BT425" s="322">
        <v>0</v>
      </c>
      <c r="BU425" s="322">
        <v>0</v>
      </c>
      <c r="BV425" s="322">
        <v>0</v>
      </c>
      <c r="BW425" s="322">
        <v>0</v>
      </c>
      <c r="BX425" s="306">
        <v>1</v>
      </c>
      <c r="BY425" s="365">
        <v>1</v>
      </c>
      <c r="BZ425" s="322">
        <v>1</v>
      </c>
      <c r="CA425" s="322">
        <v>0</v>
      </c>
      <c r="CB425" s="322">
        <v>0</v>
      </c>
      <c r="CC425" s="322">
        <v>0</v>
      </c>
      <c r="CD425" s="322">
        <v>0</v>
      </c>
      <c r="CE425" s="322">
        <v>0</v>
      </c>
      <c r="CF425" s="301">
        <v>0</v>
      </c>
      <c r="CG425" s="322">
        <v>0</v>
      </c>
    </row>
    <row r="426" spans="2:85" x14ac:dyDescent="0.15">
      <c r="B426" s="339">
        <v>2.2070370370370371</v>
      </c>
      <c r="C426" s="355">
        <v>1.1100000000000001</v>
      </c>
      <c r="D426" s="371">
        <v>3.6996300000000004</v>
      </c>
      <c r="E426" s="299"/>
      <c r="F426" s="299"/>
      <c r="G426" s="299"/>
      <c r="H426" s="299"/>
      <c r="I426" s="301">
        <v>5</v>
      </c>
      <c r="J426" s="299"/>
      <c r="K426" s="299"/>
      <c r="L426" s="299"/>
      <c r="M426" s="299"/>
      <c r="N426" s="299"/>
      <c r="O426" s="299"/>
      <c r="P426" s="299"/>
      <c r="Q426" s="299"/>
      <c r="R426" s="299"/>
      <c r="S426" s="299"/>
      <c r="T426" s="299"/>
      <c r="U426" s="299"/>
      <c r="V426" s="299"/>
      <c r="W426" s="299"/>
      <c r="X426" s="299"/>
      <c r="Y426" s="299"/>
      <c r="Z426" s="299"/>
      <c r="AA426" s="299">
        <v>0.86427737083668299</v>
      </c>
      <c r="AB426" s="299">
        <v>-10.350845626975765</v>
      </c>
      <c r="AC426" s="299">
        <v>0.86427737083668299</v>
      </c>
      <c r="AD426" s="299">
        <v>-12.041546364594312</v>
      </c>
      <c r="AE426" s="299" t="s">
        <v>443</v>
      </c>
      <c r="AF426" s="299">
        <v>2.1794820655881573</v>
      </c>
      <c r="AG426" s="299">
        <v>-12.003975237091677</v>
      </c>
      <c r="AH426" s="299">
        <v>0.26304093895029484</v>
      </c>
      <c r="AI426" s="299">
        <v>13.58196259220232</v>
      </c>
      <c r="AJ426" s="299"/>
      <c r="AK426" s="299"/>
      <c r="AL426" s="322">
        <v>0</v>
      </c>
      <c r="AM426" s="322">
        <v>1</v>
      </c>
      <c r="AN426" s="322">
        <v>0</v>
      </c>
      <c r="AO426" s="322">
        <v>1</v>
      </c>
      <c r="AP426" s="322">
        <v>0</v>
      </c>
      <c r="AQ426" s="322">
        <v>1</v>
      </c>
      <c r="AR426" s="322">
        <v>0</v>
      </c>
      <c r="AS426" s="322">
        <v>0</v>
      </c>
      <c r="AT426" s="322">
        <v>0</v>
      </c>
      <c r="AU426" s="322">
        <v>1</v>
      </c>
      <c r="AV426" s="327">
        <v>0</v>
      </c>
      <c r="AW426" s="327">
        <v>0</v>
      </c>
      <c r="AX426" s="327">
        <v>0</v>
      </c>
      <c r="AY426" s="327">
        <v>0</v>
      </c>
      <c r="AZ426" s="327">
        <v>0</v>
      </c>
      <c r="BA426" s="327">
        <v>0</v>
      </c>
      <c r="BB426" s="327">
        <v>1</v>
      </c>
      <c r="BC426" s="327">
        <v>0</v>
      </c>
      <c r="BD426" s="327">
        <v>0</v>
      </c>
      <c r="BE426" s="327">
        <v>1</v>
      </c>
      <c r="BF426" s="327">
        <v>0</v>
      </c>
      <c r="BG426" s="327">
        <v>1</v>
      </c>
      <c r="BH426" s="327">
        <v>0</v>
      </c>
      <c r="BI426" s="327">
        <v>0</v>
      </c>
      <c r="BJ426" s="327">
        <v>0</v>
      </c>
      <c r="BK426" s="327">
        <v>0</v>
      </c>
      <c r="BL426" s="327">
        <v>0</v>
      </c>
      <c r="BM426" s="327">
        <v>0</v>
      </c>
      <c r="BN426" s="327">
        <v>0</v>
      </c>
      <c r="BO426" s="327">
        <v>1</v>
      </c>
      <c r="BP426" s="327">
        <v>0</v>
      </c>
      <c r="BQ426" s="327">
        <v>0</v>
      </c>
      <c r="BR426" s="327">
        <v>0</v>
      </c>
      <c r="BS426" s="303">
        <v>1</v>
      </c>
      <c r="BT426" s="322">
        <v>0</v>
      </c>
      <c r="BU426" s="322">
        <v>0</v>
      </c>
      <c r="BV426" s="322">
        <v>0</v>
      </c>
      <c r="BW426" s="322">
        <v>0</v>
      </c>
      <c r="BX426" s="322">
        <v>1</v>
      </c>
      <c r="BY426" s="301">
        <v>0</v>
      </c>
      <c r="BZ426" s="322">
        <v>1</v>
      </c>
      <c r="CA426" s="322">
        <v>0</v>
      </c>
      <c r="CB426" s="322">
        <v>0</v>
      </c>
      <c r="CC426" s="322">
        <v>0</v>
      </c>
      <c r="CD426" s="322">
        <v>0</v>
      </c>
      <c r="CE426" s="322">
        <v>0</v>
      </c>
      <c r="CF426" s="301">
        <v>0</v>
      </c>
      <c r="CG426" s="322">
        <v>0</v>
      </c>
    </row>
    <row r="427" spans="2:85" x14ac:dyDescent="0.15">
      <c r="B427" s="339">
        <v>2.2077777777777778</v>
      </c>
      <c r="C427" s="355">
        <v>1.04</v>
      </c>
      <c r="D427" s="371">
        <v>3.4663200000000005</v>
      </c>
      <c r="E427" s="299"/>
      <c r="F427" s="299"/>
      <c r="G427" s="299"/>
      <c r="H427" s="299"/>
      <c r="I427" s="301">
        <v>6</v>
      </c>
      <c r="J427" s="299"/>
      <c r="K427" s="299"/>
      <c r="L427" s="299"/>
      <c r="M427" s="299"/>
      <c r="N427" s="299"/>
      <c r="O427" s="299"/>
      <c r="P427" s="299"/>
      <c r="Q427" s="299"/>
      <c r="R427" s="299"/>
      <c r="S427" s="299"/>
      <c r="T427" s="299"/>
      <c r="U427" s="299"/>
      <c r="V427" s="299"/>
      <c r="W427" s="299"/>
      <c r="X427" s="299"/>
      <c r="Y427" s="299"/>
      <c r="Z427" s="299"/>
      <c r="AA427" s="299">
        <v>-2.2546366195739558</v>
      </c>
      <c r="AB427" s="299">
        <v>9.6745653319283473</v>
      </c>
      <c r="AC427" s="299">
        <v>-2.2546366195739558</v>
      </c>
      <c r="AD427" s="299">
        <v>9.6745653319283473</v>
      </c>
      <c r="AE427" s="299" t="s">
        <v>445</v>
      </c>
      <c r="AF427" s="299">
        <v>-3.0437594364248404</v>
      </c>
      <c r="AG427" s="299">
        <v>12.905682297154902</v>
      </c>
      <c r="AH427" s="299">
        <v>-2.3297911735597543</v>
      </c>
      <c r="AI427" s="299">
        <v>13.018395679662804</v>
      </c>
      <c r="AJ427" s="299"/>
      <c r="AK427" s="299"/>
      <c r="AL427" s="322">
        <v>0</v>
      </c>
      <c r="AM427" s="322">
        <v>1</v>
      </c>
      <c r="AN427" s="322">
        <v>1</v>
      </c>
      <c r="AO427" s="322">
        <v>0</v>
      </c>
      <c r="AP427" s="322">
        <v>0</v>
      </c>
      <c r="AQ427" s="322">
        <v>0</v>
      </c>
      <c r="AR427" s="322">
        <v>1</v>
      </c>
      <c r="AS427" s="322">
        <v>0</v>
      </c>
      <c r="AT427" s="322">
        <v>1</v>
      </c>
      <c r="AU427" s="322">
        <v>0</v>
      </c>
      <c r="AV427" s="327">
        <v>0</v>
      </c>
      <c r="AW427" s="327">
        <v>0</v>
      </c>
      <c r="AX427" s="327">
        <v>0</v>
      </c>
      <c r="AY427" s="327">
        <v>0</v>
      </c>
      <c r="AZ427" s="327">
        <v>0</v>
      </c>
      <c r="BA427" s="327">
        <v>1</v>
      </c>
      <c r="BB427" s="327">
        <v>0</v>
      </c>
      <c r="BC427" s="327">
        <v>0</v>
      </c>
      <c r="BD427" s="327">
        <v>0</v>
      </c>
      <c r="BE427" s="327">
        <v>1</v>
      </c>
      <c r="BF427" s="327">
        <v>0</v>
      </c>
      <c r="BG427" s="327">
        <v>1</v>
      </c>
      <c r="BH427" s="327">
        <v>0</v>
      </c>
      <c r="BI427" s="327">
        <v>0</v>
      </c>
      <c r="BJ427" s="327">
        <v>0</v>
      </c>
      <c r="BK427" s="327">
        <v>0</v>
      </c>
      <c r="BL427" s="327">
        <v>0</v>
      </c>
      <c r="BM427" s="327">
        <v>0</v>
      </c>
      <c r="BN427" s="327">
        <v>0</v>
      </c>
      <c r="BO427" s="327">
        <v>1</v>
      </c>
      <c r="BP427" s="327">
        <v>0</v>
      </c>
      <c r="BQ427" s="327">
        <v>0</v>
      </c>
      <c r="BR427" s="327">
        <v>0</v>
      </c>
      <c r="BS427" s="303">
        <v>1</v>
      </c>
      <c r="BT427" s="322">
        <v>0</v>
      </c>
      <c r="BU427" s="322">
        <v>0</v>
      </c>
      <c r="BV427" s="322">
        <v>0</v>
      </c>
      <c r="BW427" s="322">
        <v>0</v>
      </c>
      <c r="BX427" s="322">
        <v>1</v>
      </c>
      <c r="BY427" s="301">
        <v>0</v>
      </c>
      <c r="BZ427" s="322">
        <v>1</v>
      </c>
      <c r="CA427" s="322">
        <v>0</v>
      </c>
      <c r="CB427" s="322">
        <v>0</v>
      </c>
      <c r="CC427" s="322">
        <v>0</v>
      </c>
      <c r="CD427" s="322">
        <v>0</v>
      </c>
      <c r="CE427" s="322">
        <v>0</v>
      </c>
      <c r="CF427" s="301">
        <v>0</v>
      </c>
      <c r="CG427" s="322">
        <v>0</v>
      </c>
    </row>
    <row r="428" spans="2:85" x14ac:dyDescent="0.15">
      <c r="B428" s="339">
        <v>2.2085300925925924</v>
      </c>
      <c r="C428" s="355">
        <v>1.05</v>
      </c>
      <c r="D428" s="371">
        <v>3.4996500000000004</v>
      </c>
      <c r="E428" s="299"/>
      <c r="F428" s="299"/>
      <c r="G428" s="299"/>
      <c r="H428" s="299"/>
      <c r="I428" s="301">
        <v>7</v>
      </c>
      <c r="J428" s="299"/>
      <c r="K428" s="299"/>
      <c r="L428" s="299"/>
      <c r="M428" s="299"/>
      <c r="N428" s="299"/>
      <c r="O428" s="299"/>
      <c r="P428" s="299"/>
      <c r="Q428" s="299"/>
      <c r="R428" s="299"/>
      <c r="S428" s="299"/>
      <c r="T428" s="299"/>
      <c r="U428" s="299"/>
      <c r="V428" s="299"/>
      <c r="W428" s="299"/>
      <c r="X428" s="299"/>
      <c r="Y428" s="299"/>
      <c r="Z428" s="299"/>
      <c r="AA428" s="299">
        <v>-0.97700920181538076</v>
      </c>
      <c r="AB428" s="299">
        <v>-7.0070152792413074</v>
      </c>
      <c r="AC428" s="299">
        <v>-0.22546366195739556</v>
      </c>
      <c r="AD428" s="299">
        <v>-12.079117492096946</v>
      </c>
      <c r="AE428" s="299" t="s">
        <v>445</v>
      </c>
      <c r="AF428" s="299">
        <v>0.86427737083668299</v>
      </c>
      <c r="AG428" s="299">
        <v>-12.041546364594312</v>
      </c>
      <c r="AH428" s="299">
        <v>-3.0437594364248404</v>
      </c>
      <c r="AI428" s="299">
        <v>13.506820337197052</v>
      </c>
      <c r="AJ428" s="299"/>
      <c r="AK428" s="299"/>
      <c r="AL428" s="322">
        <v>0</v>
      </c>
      <c r="AM428" s="322">
        <v>1</v>
      </c>
      <c r="AN428" s="322">
        <v>1</v>
      </c>
      <c r="AO428" s="322">
        <v>0</v>
      </c>
      <c r="AP428" s="322">
        <v>0</v>
      </c>
      <c r="AQ428" s="322">
        <v>1</v>
      </c>
      <c r="AR428" s="322">
        <v>0</v>
      </c>
      <c r="AS428" s="322">
        <v>0</v>
      </c>
      <c r="AT428" s="322">
        <v>0</v>
      </c>
      <c r="AU428" s="322">
        <v>0</v>
      </c>
      <c r="AV428" s="327">
        <v>1</v>
      </c>
      <c r="AW428" s="327">
        <v>0</v>
      </c>
      <c r="AX428" s="327">
        <v>0</v>
      </c>
      <c r="AY428" s="327">
        <v>0</v>
      </c>
      <c r="AZ428" s="327">
        <v>0</v>
      </c>
      <c r="BA428" s="327">
        <v>1</v>
      </c>
      <c r="BB428" s="327">
        <v>0</v>
      </c>
      <c r="BC428" s="327">
        <v>0</v>
      </c>
      <c r="BD428" s="327">
        <v>0</v>
      </c>
      <c r="BE428" s="327">
        <v>1</v>
      </c>
      <c r="BF428" s="327">
        <v>0</v>
      </c>
      <c r="BG428" s="327">
        <v>1</v>
      </c>
      <c r="BH428" s="327">
        <v>0</v>
      </c>
      <c r="BI428" s="327">
        <v>0</v>
      </c>
      <c r="BJ428" s="327">
        <v>0</v>
      </c>
      <c r="BK428" s="327">
        <v>0</v>
      </c>
      <c r="BL428" s="327">
        <v>0</v>
      </c>
      <c r="BM428" s="327">
        <v>0</v>
      </c>
      <c r="BN428" s="327">
        <v>0</v>
      </c>
      <c r="BO428" s="327">
        <v>1</v>
      </c>
      <c r="BP428" s="327">
        <v>0</v>
      </c>
      <c r="BQ428" s="327">
        <v>0</v>
      </c>
      <c r="BR428" s="327">
        <v>0</v>
      </c>
      <c r="BS428" s="303">
        <v>1</v>
      </c>
      <c r="BT428" s="322">
        <v>0</v>
      </c>
      <c r="BU428" s="322">
        <v>0</v>
      </c>
      <c r="BV428" s="322">
        <v>0</v>
      </c>
      <c r="BW428" s="322">
        <v>0</v>
      </c>
      <c r="BX428" s="322">
        <v>1</v>
      </c>
      <c r="BY428" s="301">
        <v>0</v>
      </c>
      <c r="BZ428" s="322">
        <v>1</v>
      </c>
      <c r="CA428" s="322">
        <v>0</v>
      </c>
      <c r="CB428" s="322">
        <v>0</v>
      </c>
      <c r="CC428" s="322">
        <v>0</v>
      </c>
      <c r="CD428" s="322">
        <v>0</v>
      </c>
      <c r="CE428" s="322">
        <v>0</v>
      </c>
      <c r="CF428" s="301">
        <v>0</v>
      </c>
      <c r="CG428" s="322">
        <v>0</v>
      </c>
    </row>
    <row r="429" spans="2:85" x14ac:dyDescent="0.15">
      <c r="B429" s="339">
        <v>2.2093055555555554</v>
      </c>
      <c r="C429" s="355">
        <v>1.08</v>
      </c>
      <c r="D429" s="371">
        <v>3.5996400000000004</v>
      </c>
      <c r="E429" s="299"/>
      <c r="F429" s="299"/>
      <c r="G429" s="299"/>
      <c r="H429" s="299"/>
      <c r="I429" s="301">
        <v>8</v>
      </c>
      <c r="J429" s="299"/>
      <c r="K429" s="299"/>
      <c r="L429" s="299"/>
      <c r="M429" s="299"/>
      <c r="N429" s="299"/>
      <c r="O429" s="299"/>
      <c r="P429" s="299"/>
      <c r="Q429" s="299"/>
      <c r="R429" s="299"/>
      <c r="S429" s="299"/>
      <c r="T429" s="299"/>
      <c r="U429" s="299"/>
      <c r="V429" s="299"/>
      <c r="W429" s="299"/>
      <c r="X429" s="299"/>
      <c r="Y429" s="299"/>
      <c r="Z429" s="299"/>
      <c r="AA429" s="299">
        <v>0.82670009384378373</v>
      </c>
      <c r="AB429" s="299">
        <v>10.914412539515281</v>
      </c>
      <c r="AC429" s="299">
        <v>0.82670009384378373</v>
      </c>
      <c r="AD429" s="299">
        <v>13.018395679662804</v>
      </c>
      <c r="AE429" s="299" t="s">
        <v>445</v>
      </c>
      <c r="AF429" s="299">
        <v>0.18788638496449631</v>
      </c>
      <c r="AG429" s="299">
        <v>13.281393572181246</v>
      </c>
      <c r="AH429" s="299">
        <v>-0.15030910797159705</v>
      </c>
      <c r="AI429" s="299">
        <v>-12.642684404636462</v>
      </c>
      <c r="AJ429" s="299"/>
      <c r="AK429" s="299"/>
      <c r="AL429" s="322">
        <v>0</v>
      </c>
      <c r="AM429" s="322">
        <v>1</v>
      </c>
      <c r="AN429" s="322">
        <v>1</v>
      </c>
      <c r="AO429" s="322">
        <v>0</v>
      </c>
      <c r="AP429" s="322">
        <v>0</v>
      </c>
      <c r="AQ429" s="322">
        <v>1</v>
      </c>
      <c r="AR429" s="322">
        <v>0</v>
      </c>
      <c r="AS429" s="322">
        <v>0</v>
      </c>
      <c r="AT429" s="322">
        <v>0</v>
      </c>
      <c r="AU429" s="322">
        <v>1</v>
      </c>
      <c r="AV429" s="327">
        <v>0</v>
      </c>
      <c r="AW429" s="327">
        <v>0</v>
      </c>
      <c r="AX429" s="327">
        <v>0</v>
      </c>
      <c r="AY429" s="327">
        <v>0</v>
      </c>
      <c r="AZ429" s="327">
        <v>0</v>
      </c>
      <c r="BA429" s="327">
        <v>1</v>
      </c>
      <c r="BB429" s="327">
        <v>0</v>
      </c>
      <c r="BC429" s="327">
        <v>0</v>
      </c>
      <c r="BD429" s="327">
        <v>0</v>
      </c>
      <c r="BE429" s="327">
        <v>1</v>
      </c>
      <c r="BF429" s="327">
        <v>0</v>
      </c>
      <c r="BG429" s="364">
        <v>1</v>
      </c>
      <c r="BH429" s="327">
        <v>0</v>
      </c>
      <c r="BI429" s="327">
        <v>0</v>
      </c>
      <c r="BJ429" s="327">
        <v>0</v>
      </c>
      <c r="BK429" s="327">
        <v>0</v>
      </c>
      <c r="BL429" s="327">
        <v>0</v>
      </c>
      <c r="BM429" s="364">
        <v>1</v>
      </c>
      <c r="BN429" s="327">
        <v>0</v>
      </c>
      <c r="BO429" s="327">
        <v>1</v>
      </c>
      <c r="BP429" s="327">
        <v>0</v>
      </c>
      <c r="BQ429" s="327">
        <v>0</v>
      </c>
      <c r="BR429" s="327">
        <v>0</v>
      </c>
      <c r="BS429" s="303">
        <v>1</v>
      </c>
      <c r="BT429" s="322">
        <v>0</v>
      </c>
      <c r="BU429" s="322">
        <v>0</v>
      </c>
      <c r="BV429" s="322">
        <v>0</v>
      </c>
      <c r="BW429" s="322">
        <v>0</v>
      </c>
      <c r="BX429" s="322">
        <v>1</v>
      </c>
      <c r="BY429" s="301">
        <v>0</v>
      </c>
      <c r="BZ429" s="322">
        <v>1</v>
      </c>
      <c r="CA429" s="322">
        <v>0</v>
      </c>
      <c r="CB429" s="322">
        <v>0</v>
      </c>
      <c r="CC429" s="322">
        <v>0</v>
      </c>
      <c r="CD429" s="322">
        <v>0</v>
      </c>
      <c r="CE429" s="322">
        <v>0</v>
      </c>
      <c r="CF429" s="301">
        <v>0</v>
      </c>
      <c r="CG429" s="322">
        <v>0</v>
      </c>
    </row>
    <row r="430" spans="2:85" x14ac:dyDescent="0.15">
      <c r="B430" s="339">
        <v>2.2104745370370371</v>
      </c>
      <c r="C430" s="355">
        <v>1.1100000000000001</v>
      </c>
      <c r="D430" s="371">
        <v>3.6996300000000004</v>
      </c>
      <c r="E430" s="299"/>
      <c r="F430" s="299"/>
      <c r="G430" s="299"/>
      <c r="H430" s="299"/>
      <c r="I430" s="301">
        <v>9</v>
      </c>
      <c r="J430" s="299"/>
      <c r="K430" s="299"/>
      <c r="L430" s="299"/>
      <c r="M430" s="299"/>
      <c r="N430" s="299"/>
      <c r="O430" s="299"/>
      <c r="P430" s="299"/>
      <c r="Q430" s="299"/>
      <c r="R430" s="299"/>
      <c r="S430" s="299"/>
      <c r="T430" s="299"/>
      <c r="U430" s="299"/>
      <c r="V430" s="299"/>
      <c r="W430" s="299"/>
      <c r="X430" s="299"/>
      <c r="Y430" s="299"/>
      <c r="Z430" s="299"/>
      <c r="AA430" s="299">
        <v>-1.8412865726520637</v>
      </c>
      <c r="AB430" s="299">
        <v>-7.6832955742887261</v>
      </c>
      <c r="AC430" s="299">
        <v>-2.7807184974745454</v>
      </c>
      <c r="AD430" s="299">
        <v>-13.093537934668074</v>
      </c>
      <c r="AE430" s="299" t="s">
        <v>443</v>
      </c>
      <c r="AF430" s="299">
        <v>-1.8412865726520637</v>
      </c>
      <c r="AG430" s="299">
        <v>-13.356535827186514</v>
      </c>
      <c r="AH430" s="299">
        <v>0.22546366195739556</v>
      </c>
      <c r="AI430" s="299">
        <v>12.905682297154902</v>
      </c>
      <c r="AJ430" s="299"/>
      <c r="AK430" s="299"/>
      <c r="AL430" s="322">
        <v>0</v>
      </c>
      <c r="AM430" s="322">
        <v>1</v>
      </c>
      <c r="AN430" s="322">
        <v>0</v>
      </c>
      <c r="AO430" s="322">
        <v>1</v>
      </c>
      <c r="AP430" s="322">
        <v>0</v>
      </c>
      <c r="AQ430" s="322">
        <v>1</v>
      </c>
      <c r="AR430" s="322">
        <v>0</v>
      </c>
      <c r="AS430" s="322">
        <v>0</v>
      </c>
      <c r="AT430" s="322">
        <v>1</v>
      </c>
      <c r="AU430" s="322">
        <v>0</v>
      </c>
      <c r="AV430" s="327">
        <v>0</v>
      </c>
      <c r="AW430" s="327">
        <v>0</v>
      </c>
      <c r="AX430" s="327">
        <v>0</v>
      </c>
      <c r="AY430" s="327">
        <v>0</v>
      </c>
      <c r="AZ430" s="327">
        <v>0</v>
      </c>
      <c r="BA430" s="327">
        <v>0</v>
      </c>
      <c r="BB430" s="327">
        <v>1</v>
      </c>
      <c r="BC430" s="327">
        <v>0</v>
      </c>
      <c r="BD430" s="327">
        <v>0</v>
      </c>
      <c r="BE430" s="327">
        <v>1</v>
      </c>
      <c r="BF430" s="327">
        <v>0</v>
      </c>
      <c r="BG430" s="327">
        <v>1</v>
      </c>
      <c r="BH430" s="327">
        <v>0</v>
      </c>
      <c r="BI430" s="327">
        <v>0</v>
      </c>
      <c r="BJ430" s="327">
        <v>0</v>
      </c>
      <c r="BK430" s="327">
        <v>0</v>
      </c>
      <c r="BL430" s="327">
        <v>0</v>
      </c>
      <c r="BM430" s="327">
        <v>0</v>
      </c>
      <c r="BN430" s="327">
        <v>0</v>
      </c>
      <c r="BO430" s="327">
        <v>1</v>
      </c>
      <c r="BP430" s="327">
        <v>0</v>
      </c>
      <c r="BQ430" s="327">
        <v>0</v>
      </c>
      <c r="BR430" s="327">
        <v>0</v>
      </c>
      <c r="BS430" s="303">
        <v>1</v>
      </c>
      <c r="BT430" s="322">
        <v>0</v>
      </c>
      <c r="BU430" s="322">
        <v>0</v>
      </c>
      <c r="BV430" s="322">
        <v>0</v>
      </c>
      <c r="BW430" s="322">
        <v>0</v>
      </c>
      <c r="BX430" s="322">
        <v>1</v>
      </c>
      <c r="BY430" s="301">
        <v>0</v>
      </c>
      <c r="BZ430" s="322">
        <v>0</v>
      </c>
      <c r="CA430" s="322">
        <v>0</v>
      </c>
      <c r="CB430" s="322">
        <v>0</v>
      </c>
      <c r="CC430" s="322">
        <v>0</v>
      </c>
      <c r="CD430" s="322">
        <v>0</v>
      </c>
      <c r="CE430" s="322">
        <v>0</v>
      </c>
      <c r="CF430" s="301">
        <v>0</v>
      </c>
      <c r="CG430" s="322">
        <v>1</v>
      </c>
    </row>
    <row r="431" spans="2:85" x14ac:dyDescent="0.15">
      <c r="B431" s="339">
        <v>2.2111921296296297</v>
      </c>
      <c r="C431" s="355">
        <v>1.02</v>
      </c>
      <c r="D431" s="371">
        <v>3.3996600000000003</v>
      </c>
      <c r="E431" s="299"/>
      <c r="F431" s="299"/>
      <c r="G431" s="299"/>
      <c r="H431" s="299"/>
      <c r="I431" s="301">
        <v>10</v>
      </c>
      <c r="J431" s="299"/>
      <c r="K431" s="299"/>
      <c r="L431" s="299"/>
      <c r="M431" s="299"/>
      <c r="N431" s="299"/>
      <c r="O431" s="299"/>
      <c r="P431" s="299"/>
      <c r="Q431" s="299"/>
      <c r="R431" s="299"/>
      <c r="S431" s="299"/>
      <c r="T431" s="299"/>
      <c r="U431" s="299"/>
      <c r="V431" s="299"/>
      <c r="W431" s="299"/>
      <c r="X431" s="299"/>
      <c r="Y431" s="299"/>
      <c r="Z431" s="299"/>
      <c r="AA431" s="299">
        <v>-2.5928321125100489</v>
      </c>
      <c r="AB431" s="299">
        <v>11.327694942044259</v>
      </c>
      <c r="AC431" s="299">
        <v>-2.1043275116023588</v>
      </c>
      <c r="AD431" s="299">
        <v>13.694675974710224</v>
      </c>
      <c r="AE431" s="299" t="s">
        <v>445</v>
      </c>
      <c r="AF431" s="299">
        <v>-1.578245633701769</v>
      </c>
      <c r="AG431" s="299">
        <v>14.032816122233932</v>
      </c>
      <c r="AH431" s="299">
        <v>-0.78912281685088448</v>
      </c>
      <c r="AI431" s="299">
        <v>-12.37968651211802</v>
      </c>
      <c r="AJ431" s="299"/>
      <c r="AK431" s="299"/>
      <c r="AL431" s="322">
        <v>0</v>
      </c>
      <c r="AM431" s="322">
        <v>1</v>
      </c>
      <c r="AN431" s="322">
        <v>1</v>
      </c>
      <c r="AO431" s="322">
        <v>0</v>
      </c>
      <c r="AP431" s="322">
        <v>0</v>
      </c>
      <c r="AQ431" s="322">
        <v>0</v>
      </c>
      <c r="AR431" s="322">
        <v>1</v>
      </c>
      <c r="AS431" s="322">
        <v>0</v>
      </c>
      <c r="AT431" s="322">
        <v>0</v>
      </c>
      <c r="AU431" s="322">
        <v>1</v>
      </c>
      <c r="AV431" s="327">
        <v>0</v>
      </c>
      <c r="AW431" s="327">
        <v>0</v>
      </c>
      <c r="AX431" s="327">
        <v>0</v>
      </c>
      <c r="AY431" s="327">
        <v>0</v>
      </c>
      <c r="AZ431" s="327">
        <v>0</v>
      </c>
      <c r="BA431" s="327">
        <v>1</v>
      </c>
      <c r="BB431" s="327">
        <v>0</v>
      </c>
      <c r="BC431" s="327">
        <v>0</v>
      </c>
      <c r="BD431" s="327">
        <v>0</v>
      </c>
      <c r="BE431" s="327">
        <v>1</v>
      </c>
      <c r="BF431" s="327">
        <v>0</v>
      </c>
      <c r="BG431" s="327">
        <v>1</v>
      </c>
      <c r="BH431" s="327">
        <v>0</v>
      </c>
      <c r="BI431" s="327">
        <v>0</v>
      </c>
      <c r="BJ431" s="327">
        <v>0</v>
      </c>
      <c r="BK431" s="327">
        <v>0</v>
      </c>
      <c r="BL431" s="327">
        <v>0</v>
      </c>
      <c r="BM431" s="327">
        <v>0</v>
      </c>
      <c r="BN431" s="327">
        <v>0</v>
      </c>
      <c r="BO431" s="327">
        <v>0</v>
      </c>
      <c r="BP431" s="327">
        <v>1</v>
      </c>
      <c r="BQ431" s="327">
        <v>0</v>
      </c>
      <c r="BR431" s="327">
        <v>0</v>
      </c>
      <c r="BS431" s="303">
        <v>1</v>
      </c>
      <c r="BT431" s="322">
        <v>0</v>
      </c>
      <c r="BU431" s="322">
        <v>0</v>
      </c>
      <c r="BV431" s="322">
        <v>0</v>
      </c>
      <c r="BW431" s="322">
        <v>0</v>
      </c>
      <c r="BX431" s="322">
        <v>1</v>
      </c>
      <c r="BY431" s="301">
        <v>0</v>
      </c>
      <c r="BZ431" s="322">
        <v>0</v>
      </c>
      <c r="CA431" s="322">
        <v>0</v>
      </c>
      <c r="CB431" s="322">
        <v>1</v>
      </c>
      <c r="CC431" s="322">
        <v>0</v>
      </c>
      <c r="CD431" s="322">
        <v>0</v>
      </c>
      <c r="CE431" s="322">
        <v>0</v>
      </c>
      <c r="CF431" s="301">
        <v>0</v>
      </c>
      <c r="CG431" s="322">
        <v>0</v>
      </c>
    </row>
    <row r="432" spans="2:85" x14ac:dyDescent="0.15">
      <c r="B432" s="338" t="s">
        <v>593</v>
      </c>
      <c r="C432" s="299"/>
      <c r="D432" s="371"/>
      <c r="E432" s="299"/>
      <c r="F432" s="299"/>
      <c r="G432" s="299"/>
      <c r="H432" s="299"/>
      <c r="I432" s="299"/>
      <c r="J432" s="299"/>
      <c r="K432" s="299"/>
      <c r="L432" s="299"/>
      <c r="M432" s="299"/>
      <c r="N432" s="299"/>
      <c r="O432" s="299"/>
      <c r="P432" s="299"/>
      <c r="Q432" s="299"/>
      <c r="R432" s="299"/>
      <c r="S432" s="299"/>
      <c r="T432" s="299"/>
      <c r="U432" s="299"/>
      <c r="V432" s="299"/>
      <c r="W432" s="299"/>
      <c r="X432" s="299"/>
      <c r="Y432" s="299"/>
      <c r="Z432" s="299"/>
      <c r="AA432" s="299"/>
      <c r="AB432" s="299"/>
      <c r="AC432" s="299"/>
      <c r="AD432" s="299"/>
      <c r="AE432" s="299"/>
      <c r="AF432" s="299"/>
      <c r="AG432" s="299"/>
      <c r="AH432" s="299"/>
      <c r="AI432" s="299"/>
      <c r="AJ432" s="299">
        <v>0.33819549293609336</v>
      </c>
      <c r="AK432" s="299">
        <v>-1.878556375131718E-2</v>
      </c>
      <c r="AL432" s="299"/>
      <c r="AM432" s="299"/>
      <c r="AN432" s="299"/>
      <c r="AO432" s="299"/>
      <c r="AP432" s="299"/>
      <c r="AQ432" s="299"/>
      <c r="AR432" s="299"/>
      <c r="AS432" s="299"/>
      <c r="AT432" s="299"/>
      <c r="AU432" s="299"/>
      <c r="AV432" s="299"/>
      <c r="AW432" s="299"/>
      <c r="AX432" s="299"/>
      <c r="AY432" s="299"/>
      <c r="AZ432" s="299"/>
      <c r="BA432" s="299"/>
      <c r="BB432" s="299"/>
      <c r="BC432" s="299"/>
      <c r="BD432" s="299"/>
      <c r="BE432" s="299"/>
      <c r="BF432" s="299"/>
      <c r="BG432" s="299"/>
      <c r="BH432" s="299"/>
      <c r="BI432" s="299"/>
      <c r="BJ432" s="299"/>
      <c r="BK432" s="299"/>
      <c r="BL432" s="299"/>
      <c r="BM432" s="299"/>
      <c r="BN432" s="299"/>
      <c r="BO432" s="299"/>
      <c r="BP432" s="299"/>
      <c r="BQ432" s="299"/>
      <c r="BR432" s="299"/>
      <c r="BS432" s="299"/>
      <c r="BT432" s="299"/>
      <c r="BU432" s="299"/>
      <c r="BV432" s="299"/>
      <c r="BW432" s="299"/>
      <c r="BX432" s="299"/>
      <c r="BY432" s="299"/>
      <c r="BZ432" s="299"/>
      <c r="CA432" s="299"/>
      <c r="CB432" s="299"/>
      <c r="CC432" s="299"/>
      <c r="CD432" s="299"/>
      <c r="CE432" s="299"/>
      <c r="CF432" s="299"/>
      <c r="CG432" s="299"/>
    </row>
    <row r="433" spans="1:94" x14ac:dyDescent="0.15">
      <c r="A433" s="299"/>
      <c r="B433" s="339">
        <v>2.2447222222222223</v>
      </c>
      <c r="C433" s="299"/>
      <c r="D433" s="371"/>
      <c r="E433" s="299"/>
      <c r="F433" s="300" t="s">
        <v>336</v>
      </c>
      <c r="G433" s="299" t="s">
        <v>335</v>
      </c>
      <c r="H433" s="299">
        <v>85</v>
      </c>
      <c r="I433" s="301">
        <v>1</v>
      </c>
      <c r="J433" s="299">
        <v>0</v>
      </c>
      <c r="K433" s="301">
        <v>1</v>
      </c>
      <c r="L433" s="322">
        <v>1</v>
      </c>
      <c r="M433" s="322">
        <v>1</v>
      </c>
      <c r="N433" s="322">
        <v>0</v>
      </c>
      <c r="O433" s="299"/>
      <c r="P433" s="299">
        <v>1</v>
      </c>
      <c r="Q433" s="299">
        <v>0</v>
      </c>
      <c r="R433" s="299">
        <v>0</v>
      </c>
      <c r="S433" s="299">
        <v>0</v>
      </c>
      <c r="T433" s="299">
        <v>0</v>
      </c>
      <c r="U433" s="299">
        <v>0</v>
      </c>
      <c r="V433" s="299">
        <v>0</v>
      </c>
      <c r="W433" s="299">
        <v>1</v>
      </c>
      <c r="X433" s="299">
        <v>0</v>
      </c>
      <c r="Y433" s="299">
        <v>0</v>
      </c>
      <c r="Z433" s="301">
        <v>1</v>
      </c>
      <c r="AA433" s="299"/>
      <c r="AB433" s="299"/>
      <c r="AC433" s="299"/>
      <c r="AD433" s="299"/>
      <c r="AE433" s="299"/>
      <c r="AF433" s="299"/>
      <c r="AG433" s="299"/>
      <c r="AH433" s="299"/>
      <c r="AI433" s="299"/>
      <c r="AJ433" s="299">
        <v>3.870459530268624</v>
      </c>
      <c r="AK433" s="299">
        <v>6.9694441517386734</v>
      </c>
      <c r="AL433" s="299"/>
      <c r="AM433" s="299"/>
      <c r="AN433" s="299"/>
      <c r="AO433" s="299"/>
      <c r="AP433" s="299"/>
      <c r="AQ433" s="299"/>
      <c r="AR433" s="299"/>
      <c r="AS433" s="299"/>
      <c r="AT433" s="299"/>
      <c r="AU433" s="299"/>
      <c r="AV433" s="299"/>
      <c r="AW433" s="299"/>
      <c r="AX433" s="299"/>
      <c r="AY433" s="299"/>
      <c r="AZ433" s="299"/>
      <c r="BA433" s="299"/>
      <c r="BB433" s="299"/>
      <c r="BC433" s="299"/>
      <c r="BD433" s="299"/>
      <c r="BE433" s="299"/>
      <c r="BF433" s="299"/>
      <c r="BG433" s="299"/>
      <c r="BH433" s="299"/>
      <c r="BI433" s="299"/>
      <c r="BJ433" s="299"/>
      <c r="BK433" s="299"/>
      <c r="BL433" s="299"/>
      <c r="BM433" s="299"/>
      <c r="BN433" s="299"/>
      <c r="BO433" s="299"/>
      <c r="BP433" s="299"/>
      <c r="BQ433" s="299"/>
      <c r="BR433" s="299"/>
      <c r="BS433" s="299"/>
      <c r="BT433" s="299"/>
      <c r="BU433" s="299"/>
      <c r="BV433" s="299"/>
      <c r="BW433" s="299"/>
      <c r="BX433" s="299"/>
      <c r="BY433" s="299"/>
      <c r="BZ433" s="299"/>
      <c r="CA433" s="299"/>
      <c r="CB433" s="299"/>
      <c r="CC433" s="299"/>
      <c r="CD433" s="299"/>
      <c r="CE433" s="299"/>
      <c r="CF433" s="299"/>
      <c r="CG433" s="299"/>
      <c r="CH433" s="299"/>
      <c r="CI433" s="299"/>
      <c r="CJ433" s="299"/>
      <c r="CK433" s="299"/>
      <c r="CL433" s="299"/>
      <c r="CM433" s="299"/>
      <c r="CN433" s="299"/>
      <c r="CO433" s="299"/>
      <c r="CP433" s="299"/>
    </row>
    <row r="434" spans="1:94" x14ac:dyDescent="0.15">
      <c r="A434" s="299"/>
      <c r="B434" s="339">
        <v>2.2514467592592591</v>
      </c>
      <c r="C434" s="299"/>
      <c r="D434" s="371"/>
      <c r="E434" s="299"/>
      <c r="F434" s="299"/>
      <c r="G434" s="299"/>
      <c r="H434" s="299"/>
      <c r="I434" s="301">
        <v>1</v>
      </c>
      <c r="J434" s="299">
        <v>0</v>
      </c>
      <c r="K434" s="301">
        <v>1</v>
      </c>
      <c r="L434" s="322">
        <v>1</v>
      </c>
      <c r="M434" s="322">
        <v>0</v>
      </c>
      <c r="N434" s="322">
        <v>1</v>
      </c>
      <c r="O434" s="299"/>
      <c r="P434" s="299">
        <v>0</v>
      </c>
      <c r="Q434" s="299">
        <v>0</v>
      </c>
      <c r="R434" s="299">
        <v>1</v>
      </c>
      <c r="S434" s="299">
        <v>1</v>
      </c>
      <c r="T434" s="299">
        <v>0</v>
      </c>
      <c r="U434" s="299">
        <v>0</v>
      </c>
      <c r="V434" s="299">
        <v>0</v>
      </c>
      <c r="W434" s="299">
        <v>0</v>
      </c>
      <c r="X434" s="299">
        <v>1</v>
      </c>
      <c r="Y434" s="299">
        <v>0</v>
      </c>
      <c r="Z434" s="301">
        <v>0</v>
      </c>
      <c r="AA434" s="299"/>
      <c r="AB434" s="299"/>
      <c r="AC434" s="299">
        <v>-0.67639098587218671</v>
      </c>
      <c r="AD434" s="299">
        <v>-11.928832982086409</v>
      </c>
      <c r="AE434" s="299" t="s">
        <v>442</v>
      </c>
      <c r="AF434" s="299">
        <v>-0.67639098587218671</v>
      </c>
      <c r="AG434" s="299">
        <v>-11.928832982086409</v>
      </c>
      <c r="AH434" s="299">
        <v>3.3068003753751349</v>
      </c>
      <c r="AI434" s="299">
        <v>11.966404109589043</v>
      </c>
      <c r="AJ434" s="299"/>
      <c r="AK434" s="299"/>
      <c r="AL434" s="299"/>
      <c r="AM434" s="299"/>
      <c r="AN434" s="299"/>
      <c r="AO434" s="299"/>
      <c r="AP434" s="299"/>
      <c r="AQ434" s="299"/>
      <c r="AR434" s="299"/>
      <c r="AS434" s="299"/>
      <c r="AT434" s="299"/>
      <c r="AU434" s="299"/>
      <c r="AV434" s="299"/>
      <c r="AW434" s="299"/>
      <c r="AX434" s="299"/>
      <c r="AY434" s="299"/>
      <c r="AZ434" s="299"/>
      <c r="BA434" s="299"/>
      <c r="BB434" s="299"/>
      <c r="BC434" s="299"/>
      <c r="BD434" s="299"/>
      <c r="BE434" s="299"/>
      <c r="BF434" s="299"/>
      <c r="BG434" s="299"/>
      <c r="BH434" s="299"/>
      <c r="BI434" s="299"/>
      <c r="BJ434" s="299"/>
      <c r="BK434" s="299"/>
      <c r="BL434" s="299"/>
      <c r="BM434" s="299"/>
      <c r="BN434" s="299"/>
      <c r="BO434" s="299"/>
      <c r="BP434" s="299"/>
      <c r="BQ434" s="299"/>
      <c r="BR434" s="299"/>
      <c r="BS434" s="299"/>
      <c r="BT434" s="299"/>
      <c r="BU434" s="299"/>
      <c r="BV434" s="299"/>
      <c r="BW434" s="299"/>
      <c r="BX434" s="299"/>
      <c r="BY434" s="299"/>
      <c r="BZ434" s="299"/>
      <c r="CA434" s="299"/>
      <c r="CB434" s="299"/>
      <c r="CC434" s="299"/>
      <c r="CD434" s="299"/>
      <c r="CE434" s="299"/>
      <c r="CF434" s="299"/>
      <c r="CG434" s="299"/>
      <c r="CH434" s="299"/>
      <c r="CI434" s="299"/>
      <c r="CJ434" s="299"/>
      <c r="CK434" s="299"/>
      <c r="CL434" s="299"/>
      <c r="CM434" s="299"/>
      <c r="CN434" s="299"/>
      <c r="CO434" s="299"/>
      <c r="CP434" s="299"/>
    </row>
    <row r="435" spans="1:94" x14ac:dyDescent="0.15">
      <c r="A435" s="299"/>
      <c r="B435" s="339">
        <v>2.2520949074074075</v>
      </c>
      <c r="C435" s="355">
        <v>0.26</v>
      </c>
      <c r="D435" s="371">
        <v>0.86658000000000013</v>
      </c>
      <c r="E435" s="299"/>
      <c r="F435" s="299"/>
      <c r="G435" s="299"/>
      <c r="H435" s="299"/>
      <c r="I435" s="301">
        <v>2</v>
      </c>
      <c r="J435" s="299"/>
      <c r="K435" s="299"/>
      <c r="L435" s="299">
        <v>0</v>
      </c>
      <c r="M435" s="299"/>
      <c r="N435" s="299"/>
      <c r="O435" s="299"/>
      <c r="P435" s="299"/>
      <c r="Q435" s="299"/>
      <c r="R435" s="299"/>
      <c r="S435" s="299"/>
      <c r="T435" s="299"/>
      <c r="U435" s="299"/>
      <c r="V435" s="299"/>
      <c r="W435" s="299"/>
      <c r="X435" s="299"/>
      <c r="Y435" s="299"/>
      <c r="Z435" s="299"/>
      <c r="AA435" s="299">
        <v>0.63881370887928746</v>
      </c>
      <c r="AB435" s="299">
        <v>5.504170179135933</v>
      </c>
      <c r="AC435" s="299">
        <v>1.8412865726520637</v>
      </c>
      <c r="AD435" s="299">
        <v>11.816119599578505</v>
      </c>
      <c r="AE435" s="299"/>
      <c r="AF435" s="299">
        <v>2.4801002815313513</v>
      </c>
      <c r="AG435" s="299">
        <v>12.003975237091677</v>
      </c>
      <c r="AH435" s="299">
        <v>-0.11273183097869778</v>
      </c>
      <c r="AI435" s="299">
        <v>-11.85369072708114</v>
      </c>
      <c r="AJ435" s="299"/>
      <c r="AK435" s="299"/>
      <c r="AL435" s="322">
        <v>1</v>
      </c>
      <c r="AM435" s="322">
        <v>0</v>
      </c>
      <c r="AN435" s="322">
        <v>1</v>
      </c>
      <c r="AO435" s="322">
        <v>0</v>
      </c>
      <c r="AP435" s="322">
        <v>0</v>
      </c>
      <c r="AQ435" s="322">
        <v>0</v>
      </c>
      <c r="AR435" s="322">
        <v>1</v>
      </c>
      <c r="AS435" s="322">
        <v>0</v>
      </c>
      <c r="AT435" s="322">
        <v>1</v>
      </c>
      <c r="AU435" s="322">
        <v>0</v>
      </c>
      <c r="AV435" s="327">
        <v>0</v>
      </c>
      <c r="AW435" s="327">
        <v>0</v>
      </c>
      <c r="AX435" s="327">
        <v>0</v>
      </c>
      <c r="AY435" s="327">
        <v>0</v>
      </c>
      <c r="AZ435" s="327">
        <v>0</v>
      </c>
      <c r="BA435" s="327">
        <v>0</v>
      </c>
      <c r="BB435" s="327">
        <v>1</v>
      </c>
      <c r="BC435" s="327">
        <v>0</v>
      </c>
      <c r="BD435" s="327">
        <v>0</v>
      </c>
      <c r="BE435" s="327">
        <v>1</v>
      </c>
      <c r="BF435" s="327">
        <v>0</v>
      </c>
      <c r="BG435" s="327">
        <v>1</v>
      </c>
      <c r="BH435" s="327">
        <v>0</v>
      </c>
      <c r="BI435" s="327">
        <v>0</v>
      </c>
      <c r="BJ435" s="327">
        <v>0</v>
      </c>
      <c r="BK435" s="327">
        <v>0</v>
      </c>
      <c r="BL435" s="327">
        <v>0</v>
      </c>
      <c r="BM435" s="327">
        <v>0</v>
      </c>
      <c r="BN435" s="327">
        <v>0</v>
      </c>
      <c r="BO435" s="327">
        <v>1</v>
      </c>
      <c r="BP435" s="327">
        <v>0</v>
      </c>
      <c r="BQ435" s="327">
        <v>0</v>
      </c>
      <c r="BR435" s="299">
        <v>0</v>
      </c>
      <c r="BS435" s="303">
        <v>1</v>
      </c>
      <c r="BT435" s="322">
        <v>0</v>
      </c>
      <c r="BU435" s="322">
        <v>0</v>
      </c>
      <c r="BV435" s="322">
        <v>0</v>
      </c>
      <c r="BW435" s="322">
        <v>0</v>
      </c>
      <c r="BX435" s="322">
        <v>1</v>
      </c>
      <c r="BY435" s="301">
        <v>0</v>
      </c>
      <c r="BZ435" s="322">
        <v>1</v>
      </c>
      <c r="CA435" s="322">
        <v>0</v>
      </c>
      <c r="CB435" s="322">
        <v>0</v>
      </c>
      <c r="CC435" s="322">
        <v>0</v>
      </c>
      <c r="CD435" s="322">
        <v>0</v>
      </c>
      <c r="CE435" s="322">
        <v>0</v>
      </c>
      <c r="CF435" s="301">
        <v>0</v>
      </c>
      <c r="CG435" s="322">
        <v>0</v>
      </c>
      <c r="CH435" s="299"/>
      <c r="CI435" s="299"/>
      <c r="CJ435" s="299"/>
      <c r="CK435" s="299"/>
      <c r="CL435" s="299"/>
      <c r="CM435" s="299"/>
      <c r="CN435" s="299"/>
      <c r="CO435" s="299"/>
      <c r="CP435" s="299"/>
    </row>
    <row r="436" spans="1:94" x14ac:dyDescent="0.15">
      <c r="A436" s="299" t="s">
        <v>593</v>
      </c>
      <c r="B436" s="339">
        <v>2.2528472222222224</v>
      </c>
      <c r="C436" s="299"/>
      <c r="D436" s="371"/>
      <c r="E436" s="299"/>
      <c r="F436" s="299"/>
      <c r="G436" s="299"/>
      <c r="H436" s="299"/>
      <c r="I436" s="299"/>
      <c r="J436" s="299"/>
      <c r="K436" s="299"/>
      <c r="L436" s="299"/>
      <c r="M436" s="299"/>
      <c r="N436" s="299"/>
      <c r="O436" s="299"/>
      <c r="P436" s="299"/>
      <c r="Q436" s="299"/>
      <c r="R436" s="299"/>
      <c r="S436" s="299"/>
      <c r="T436" s="299"/>
      <c r="U436" s="299"/>
      <c r="V436" s="299"/>
      <c r="W436" s="299"/>
      <c r="X436" s="299"/>
      <c r="Y436" s="299"/>
      <c r="Z436" s="299"/>
      <c r="AA436" s="299"/>
      <c r="AB436" s="299"/>
      <c r="AC436" s="299"/>
      <c r="AD436" s="299"/>
      <c r="AE436" s="299"/>
      <c r="AF436" s="299"/>
      <c r="AG436" s="299"/>
      <c r="AH436" s="299"/>
      <c r="AI436" s="299"/>
      <c r="AJ436" s="299">
        <v>-2.0667502346094593</v>
      </c>
      <c r="AK436" s="299">
        <v>-12.11668861959958</v>
      </c>
      <c r="AL436" s="299"/>
      <c r="AM436" s="299"/>
      <c r="AN436" s="299"/>
      <c r="AO436" s="299"/>
      <c r="AP436" s="299"/>
      <c r="AQ436" s="299"/>
      <c r="AR436" s="299"/>
      <c r="AS436" s="299"/>
      <c r="AT436" s="299"/>
      <c r="AU436" s="299"/>
      <c r="AV436" s="299"/>
      <c r="AW436" s="299"/>
      <c r="AX436" s="299"/>
      <c r="AY436" s="299"/>
      <c r="AZ436" s="299"/>
      <c r="BA436" s="299"/>
      <c r="BB436" s="299"/>
      <c r="BC436" s="299"/>
      <c r="BD436" s="299"/>
      <c r="BE436" s="299"/>
      <c r="BF436" s="299"/>
      <c r="BG436" s="299"/>
      <c r="BH436" s="299"/>
      <c r="BI436" s="299"/>
      <c r="BJ436" s="299"/>
      <c r="BK436" s="299"/>
      <c r="BL436" s="299"/>
      <c r="BM436" s="299"/>
      <c r="BN436" s="299"/>
      <c r="BO436" s="299"/>
      <c r="BP436" s="299"/>
      <c r="BQ436" s="299"/>
      <c r="BR436" s="299"/>
      <c r="BS436" s="299"/>
      <c r="BT436" s="299"/>
      <c r="BU436" s="299"/>
      <c r="BV436" s="299"/>
      <c r="BW436" s="299"/>
      <c r="BX436" s="299"/>
      <c r="BY436" s="299"/>
      <c r="BZ436" s="299"/>
      <c r="CA436" s="299"/>
      <c r="CB436" s="299"/>
      <c r="CC436" s="299"/>
      <c r="CD436" s="299"/>
      <c r="CE436" s="299"/>
      <c r="CF436" s="299"/>
      <c r="CG436" s="299"/>
      <c r="CH436" s="299"/>
      <c r="CI436" s="299"/>
      <c r="CJ436" s="299"/>
      <c r="CK436" s="299"/>
      <c r="CL436" s="299"/>
      <c r="CM436" s="299"/>
      <c r="CN436" s="299"/>
      <c r="CO436" s="299"/>
      <c r="CP436" s="299"/>
    </row>
    <row r="437" spans="1:94" x14ac:dyDescent="0.15">
      <c r="A437" s="299"/>
      <c r="B437" s="339">
        <v>2.2639467592592593</v>
      </c>
      <c r="C437" s="299"/>
      <c r="D437" s="371"/>
      <c r="E437" s="299"/>
      <c r="F437" s="299"/>
      <c r="G437" s="299" t="s">
        <v>352</v>
      </c>
      <c r="H437" s="299">
        <v>86</v>
      </c>
      <c r="I437" s="301">
        <v>1</v>
      </c>
      <c r="J437" s="299">
        <v>0</v>
      </c>
      <c r="K437" s="301">
        <v>1</v>
      </c>
      <c r="L437" s="322">
        <v>1</v>
      </c>
      <c r="M437" s="322">
        <v>1</v>
      </c>
      <c r="N437" s="322">
        <v>0</v>
      </c>
      <c r="O437" s="299"/>
      <c r="P437" s="299">
        <v>1</v>
      </c>
      <c r="Q437" s="299">
        <v>0</v>
      </c>
      <c r="R437" s="299">
        <v>0</v>
      </c>
      <c r="S437" s="299">
        <v>0</v>
      </c>
      <c r="T437" s="299">
        <v>0</v>
      </c>
      <c r="U437" s="299">
        <v>1</v>
      </c>
      <c r="V437" s="299">
        <v>0</v>
      </c>
      <c r="W437" s="299">
        <v>0</v>
      </c>
      <c r="X437" s="299">
        <v>0</v>
      </c>
      <c r="Y437" s="299">
        <v>0</v>
      </c>
      <c r="Z437" s="301">
        <v>1</v>
      </c>
      <c r="AA437" s="299"/>
      <c r="AB437" s="299"/>
      <c r="AC437" s="299">
        <v>0.78912281685088448</v>
      </c>
      <c r="AD437" s="299">
        <v>-11.928832982086409</v>
      </c>
      <c r="AE437" s="299" t="s">
        <v>442</v>
      </c>
      <c r="AF437" s="299">
        <v>0.78912281685088448</v>
      </c>
      <c r="AG437" s="299">
        <v>-11.928832982086409</v>
      </c>
      <c r="AH437" s="299">
        <v>-4.1335004692189186</v>
      </c>
      <c r="AI437" s="299">
        <v>13.844960484720762</v>
      </c>
      <c r="AJ437" s="299">
        <v>-3.0437594364248404</v>
      </c>
      <c r="AK437" s="299">
        <v>-5.6356691253951534E-2</v>
      </c>
      <c r="AL437" s="299"/>
      <c r="AM437" s="299"/>
      <c r="AN437" s="299"/>
      <c r="AO437" s="299"/>
      <c r="AP437" s="299"/>
      <c r="AQ437" s="299"/>
      <c r="AR437" s="299"/>
      <c r="AS437" s="299"/>
      <c r="AT437" s="299"/>
      <c r="AU437" s="299"/>
      <c r="AV437" s="299"/>
      <c r="AW437" s="299"/>
      <c r="AX437" s="299"/>
      <c r="AY437" s="299"/>
      <c r="AZ437" s="299"/>
      <c r="BA437" s="299"/>
      <c r="BB437" s="299"/>
      <c r="BC437" s="299"/>
      <c r="BD437" s="299"/>
      <c r="BE437" s="299"/>
      <c r="BF437" s="299"/>
      <c r="BG437" s="299"/>
      <c r="BH437" s="299"/>
      <c r="BI437" s="299"/>
      <c r="BJ437" s="299"/>
      <c r="BK437" s="299"/>
      <c r="BL437" s="299"/>
      <c r="BM437" s="299"/>
      <c r="BN437" s="299"/>
      <c r="BO437" s="299"/>
      <c r="BP437" s="299"/>
      <c r="BQ437" s="299"/>
      <c r="BR437" s="299"/>
      <c r="BS437" s="299"/>
      <c r="BT437" s="299"/>
      <c r="BU437" s="299"/>
      <c r="BV437" s="299"/>
      <c r="BW437" s="299"/>
      <c r="BX437" s="299"/>
      <c r="BY437" s="299"/>
      <c r="BZ437" s="299"/>
      <c r="CA437" s="299"/>
      <c r="CB437" s="299"/>
      <c r="CC437" s="299"/>
      <c r="CD437" s="299"/>
      <c r="CE437" s="299"/>
      <c r="CF437" s="299"/>
      <c r="CG437" s="299"/>
      <c r="CH437" s="299"/>
      <c r="CI437" s="299"/>
      <c r="CJ437" s="299"/>
      <c r="CK437" s="299"/>
      <c r="CL437" s="299"/>
      <c r="CM437" s="299"/>
      <c r="CN437" s="299"/>
      <c r="CO437" s="299"/>
      <c r="CP437" s="299"/>
    </row>
    <row r="438" spans="1:94" x14ac:dyDescent="0.15">
      <c r="A438" s="299" t="s">
        <v>593</v>
      </c>
      <c r="B438" s="339">
        <v>2.2690046296296296</v>
      </c>
      <c r="C438" s="299"/>
      <c r="D438" s="371"/>
      <c r="E438" s="299"/>
      <c r="F438" s="299"/>
      <c r="G438" s="299"/>
      <c r="H438" s="299"/>
      <c r="I438" s="301">
        <v>1</v>
      </c>
      <c r="J438" s="299">
        <v>0</v>
      </c>
      <c r="K438" s="301">
        <v>1</v>
      </c>
      <c r="L438" s="322">
        <v>1</v>
      </c>
      <c r="M438" s="322">
        <v>0</v>
      </c>
      <c r="N438" s="322">
        <v>1</v>
      </c>
      <c r="O438" s="299"/>
      <c r="P438" s="299">
        <v>0</v>
      </c>
      <c r="Q438" s="299">
        <v>0</v>
      </c>
      <c r="R438" s="299">
        <v>1</v>
      </c>
      <c r="S438" s="299">
        <v>0</v>
      </c>
      <c r="T438" s="299">
        <v>0</v>
      </c>
      <c r="U438" s="299">
        <v>0</v>
      </c>
      <c r="V438" s="299">
        <v>0</v>
      </c>
      <c r="W438" s="299">
        <v>1</v>
      </c>
      <c r="X438" s="299">
        <v>0</v>
      </c>
      <c r="Y438" s="299">
        <v>0</v>
      </c>
      <c r="Z438" s="301">
        <v>1</v>
      </c>
      <c r="AA438" s="299"/>
      <c r="AB438" s="299"/>
      <c r="AC438" s="299">
        <v>0.9394319248224815</v>
      </c>
      <c r="AD438" s="299">
        <v>-11.928832982086409</v>
      </c>
      <c r="AE438" s="299" t="s">
        <v>442</v>
      </c>
      <c r="AF438" s="299">
        <v>0.9394319248224815</v>
      </c>
      <c r="AG438" s="299">
        <v>-11.928832982086409</v>
      </c>
      <c r="AH438" s="299">
        <v>-4.020768638240221</v>
      </c>
      <c r="AI438" s="299">
        <v>12.266973129610118</v>
      </c>
      <c r="AJ438" s="299">
        <v>-3.0813367134177394</v>
      </c>
      <c r="AK438" s="299">
        <v>6.6313040042149645</v>
      </c>
      <c r="AL438" s="299"/>
      <c r="AM438" s="299"/>
      <c r="AN438" s="299"/>
      <c r="AO438" s="299"/>
      <c r="AP438" s="299"/>
      <c r="AQ438" s="299"/>
      <c r="AR438" s="299"/>
      <c r="AS438" s="299"/>
      <c r="AT438" s="299"/>
      <c r="AU438" s="299"/>
      <c r="AV438" s="299"/>
      <c r="AW438" s="299"/>
      <c r="AX438" s="299"/>
      <c r="AY438" s="299"/>
      <c r="AZ438" s="299"/>
      <c r="BA438" s="299"/>
      <c r="BB438" s="299"/>
      <c r="BC438" s="299"/>
      <c r="BD438" s="299"/>
      <c r="BE438" s="299"/>
      <c r="BF438" s="299"/>
      <c r="BG438" s="299"/>
      <c r="BH438" s="299"/>
      <c r="BI438" s="299"/>
      <c r="BJ438" s="299"/>
      <c r="BK438" s="299"/>
      <c r="BL438" s="299"/>
      <c r="BM438" s="299"/>
      <c r="BN438" s="299"/>
      <c r="BO438" s="299"/>
      <c r="BP438" s="299"/>
      <c r="BQ438" s="299"/>
      <c r="BR438" s="299"/>
      <c r="BS438" s="299"/>
      <c r="BT438" s="299"/>
      <c r="BU438" s="299"/>
      <c r="BV438" s="299"/>
      <c r="BW438" s="299"/>
      <c r="BX438" s="299"/>
      <c r="BY438" s="299"/>
      <c r="BZ438" s="299"/>
      <c r="CA438" s="299"/>
      <c r="CB438" s="299"/>
      <c r="CC438" s="299"/>
      <c r="CD438" s="299"/>
      <c r="CE438" s="299"/>
      <c r="CF438" s="299"/>
      <c r="CG438" s="299"/>
      <c r="CH438" s="299"/>
      <c r="CI438" s="299"/>
      <c r="CJ438" s="299"/>
      <c r="CK438" s="299"/>
      <c r="CL438" s="299"/>
      <c r="CM438" s="299"/>
      <c r="CN438" s="299"/>
      <c r="CO438" s="299"/>
      <c r="CP438" s="299"/>
    </row>
    <row r="439" spans="1:94" x14ac:dyDescent="0.15">
      <c r="A439" s="299"/>
      <c r="B439" s="339">
        <v>2.2829166666666665</v>
      </c>
      <c r="C439" s="299"/>
      <c r="D439" s="371"/>
      <c r="E439" s="299"/>
      <c r="F439" s="299"/>
      <c r="G439" s="299" t="s">
        <v>357</v>
      </c>
      <c r="H439" s="299">
        <v>87</v>
      </c>
      <c r="I439" s="301">
        <v>1</v>
      </c>
      <c r="J439" s="299">
        <v>0</v>
      </c>
      <c r="K439" s="301">
        <v>1</v>
      </c>
      <c r="L439" s="322">
        <v>1</v>
      </c>
      <c r="M439" s="322">
        <v>1</v>
      </c>
      <c r="N439" s="322">
        <v>0</v>
      </c>
      <c r="O439" s="299"/>
      <c r="P439" s="299">
        <v>1</v>
      </c>
      <c r="Q439" s="299">
        <v>0</v>
      </c>
      <c r="R439" s="299">
        <v>0</v>
      </c>
      <c r="S439" s="299">
        <v>1</v>
      </c>
      <c r="T439" s="299">
        <v>0</v>
      </c>
      <c r="U439" s="299">
        <v>0</v>
      </c>
      <c r="V439" s="299">
        <v>0</v>
      </c>
      <c r="W439" s="299">
        <v>0</v>
      </c>
      <c r="X439" s="299">
        <v>0</v>
      </c>
      <c r="Y439" s="299">
        <v>0</v>
      </c>
      <c r="Z439" s="301">
        <v>1</v>
      </c>
      <c r="AA439" s="299"/>
      <c r="AB439" s="299"/>
      <c r="AC439" s="299">
        <v>-0.75154553985798522</v>
      </c>
      <c r="AD439" s="299">
        <v>-11.891261854583774</v>
      </c>
      <c r="AE439" s="299" t="s">
        <v>442</v>
      </c>
      <c r="AF439" s="299">
        <v>-0.75154553985798522</v>
      </c>
      <c r="AG439" s="299">
        <v>-11.891261854583774</v>
      </c>
      <c r="AH439" s="299">
        <v>3.8328822532757245</v>
      </c>
      <c r="AI439" s="299">
        <v>13.394106954689148</v>
      </c>
      <c r="AJ439" s="299"/>
      <c r="AK439" s="299"/>
      <c r="AL439" s="322">
        <v>0</v>
      </c>
      <c r="AM439" s="322">
        <v>0</v>
      </c>
      <c r="AN439" s="299"/>
      <c r="AO439" s="299"/>
      <c r="AP439" s="299"/>
      <c r="AQ439" s="299"/>
      <c r="AR439" s="299"/>
      <c r="AS439" s="299"/>
      <c r="AT439" s="299"/>
      <c r="AU439" s="299"/>
      <c r="AV439" s="299"/>
      <c r="AW439" s="299"/>
      <c r="AX439" s="299"/>
      <c r="AY439" s="299"/>
      <c r="AZ439" s="299"/>
      <c r="BA439" s="299"/>
      <c r="BB439" s="299"/>
      <c r="BC439" s="299"/>
      <c r="BD439" s="299"/>
      <c r="BE439" s="299"/>
      <c r="BF439" s="299"/>
      <c r="BG439" s="299"/>
      <c r="BH439" s="299"/>
      <c r="BI439" s="299"/>
      <c r="BJ439" s="299"/>
      <c r="BK439" s="299"/>
      <c r="BL439" s="299"/>
      <c r="BM439" s="299"/>
      <c r="BN439" s="299"/>
      <c r="BO439" s="299"/>
      <c r="BP439" s="299"/>
      <c r="BQ439" s="299"/>
      <c r="BR439" s="299"/>
      <c r="BS439" s="299"/>
      <c r="BT439" s="299"/>
      <c r="BU439" s="299"/>
      <c r="BV439" s="299"/>
      <c r="BW439" s="299"/>
      <c r="BX439" s="299"/>
      <c r="BY439" s="299"/>
      <c r="BZ439" s="299"/>
      <c r="CA439" s="299"/>
      <c r="CB439" s="299"/>
      <c r="CC439" s="299"/>
      <c r="CD439" s="299"/>
      <c r="CE439" s="299"/>
      <c r="CF439" s="299"/>
      <c r="CG439" s="299">
        <v>1</v>
      </c>
      <c r="CH439" s="299"/>
      <c r="CI439" s="299"/>
      <c r="CJ439" s="299"/>
      <c r="CK439" s="299"/>
      <c r="CL439" s="299"/>
      <c r="CM439" s="299"/>
      <c r="CN439" s="299"/>
      <c r="CO439" s="299"/>
      <c r="CP439" s="299"/>
    </row>
    <row r="440" spans="1:94" x14ac:dyDescent="0.15">
      <c r="A440" s="299"/>
      <c r="B440" s="339">
        <v>2.2835185185185183</v>
      </c>
      <c r="C440" s="355">
        <v>0.22</v>
      </c>
      <c r="D440" s="371">
        <v>0.73326000000000002</v>
      </c>
      <c r="E440" s="299"/>
      <c r="F440" s="299"/>
      <c r="G440" s="299"/>
      <c r="H440" s="299"/>
      <c r="I440" s="301">
        <v>2</v>
      </c>
      <c r="J440" s="299"/>
      <c r="K440" s="299"/>
      <c r="L440" s="322">
        <v>0</v>
      </c>
      <c r="M440" s="299"/>
      <c r="N440" s="299"/>
      <c r="O440" s="299"/>
      <c r="P440" s="299"/>
      <c r="Q440" s="299"/>
      <c r="R440" s="299"/>
      <c r="S440" s="299"/>
      <c r="T440" s="299"/>
      <c r="U440" s="299"/>
      <c r="V440" s="299"/>
      <c r="W440" s="299"/>
      <c r="X440" s="299"/>
      <c r="Y440" s="299"/>
      <c r="Z440" s="299"/>
      <c r="AA440" s="299">
        <v>4.0583459152331205</v>
      </c>
      <c r="AB440" s="299">
        <v>6.2931638566912547</v>
      </c>
      <c r="AC440" s="299">
        <v>5.6741688259277883</v>
      </c>
      <c r="AD440" s="299">
        <v>12.529971022128558</v>
      </c>
      <c r="AE440" s="299" t="s">
        <v>443</v>
      </c>
      <c r="AF440" s="299">
        <v>4.3589641311763145</v>
      </c>
      <c r="AG440" s="299">
        <v>12.642684404636462</v>
      </c>
      <c r="AH440" s="299">
        <v>-0.48850460090769038</v>
      </c>
      <c r="AI440" s="299">
        <v>-11.665835089567969</v>
      </c>
      <c r="AJ440" s="299"/>
      <c r="AK440" s="299"/>
      <c r="AL440" s="322">
        <v>1</v>
      </c>
      <c r="AM440" s="322">
        <v>0</v>
      </c>
      <c r="AN440" s="306">
        <v>1</v>
      </c>
      <c r="AO440" s="322">
        <v>0</v>
      </c>
      <c r="AP440" s="306">
        <v>1</v>
      </c>
      <c r="AQ440" s="322">
        <v>1</v>
      </c>
      <c r="AR440" s="322">
        <v>0</v>
      </c>
      <c r="AS440" s="322">
        <v>0</v>
      </c>
      <c r="AT440" s="322">
        <v>1</v>
      </c>
      <c r="AU440" s="322">
        <v>0</v>
      </c>
      <c r="AV440" s="327">
        <v>0</v>
      </c>
      <c r="AW440" s="327">
        <v>0</v>
      </c>
      <c r="AX440" s="327">
        <v>0</v>
      </c>
      <c r="AY440" s="327">
        <v>0</v>
      </c>
      <c r="AZ440" s="327">
        <v>0</v>
      </c>
      <c r="BA440" s="327">
        <v>0</v>
      </c>
      <c r="BB440" s="327">
        <v>1</v>
      </c>
      <c r="BC440" s="327">
        <v>0</v>
      </c>
      <c r="BD440" s="327">
        <v>0</v>
      </c>
      <c r="BE440" s="327">
        <v>0</v>
      </c>
      <c r="BF440" s="327">
        <v>1</v>
      </c>
      <c r="BG440" s="327">
        <v>1</v>
      </c>
      <c r="BH440" s="327">
        <v>0</v>
      </c>
      <c r="BI440" s="327">
        <v>0</v>
      </c>
      <c r="BJ440" s="327">
        <v>0</v>
      </c>
      <c r="BK440" s="327">
        <v>0</v>
      </c>
      <c r="BL440" s="327">
        <v>0</v>
      </c>
      <c r="BM440" s="327">
        <v>0</v>
      </c>
      <c r="BN440" s="327">
        <v>0</v>
      </c>
      <c r="BO440" s="327">
        <v>1</v>
      </c>
      <c r="BP440" s="327">
        <v>0</v>
      </c>
      <c r="BQ440" s="327">
        <v>0</v>
      </c>
      <c r="BR440" s="327">
        <v>0</v>
      </c>
      <c r="BS440" s="303">
        <v>0</v>
      </c>
      <c r="BT440" s="322">
        <v>0</v>
      </c>
      <c r="BU440" s="322">
        <v>1</v>
      </c>
      <c r="BV440" s="322">
        <v>0</v>
      </c>
      <c r="BW440" s="322">
        <v>0</v>
      </c>
      <c r="BX440" s="322">
        <v>1</v>
      </c>
      <c r="BY440" s="301">
        <v>0</v>
      </c>
      <c r="BZ440" s="322">
        <v>0</v>
      </c>
      <c r="CA440" s="322">
        <v>0</v>
      </c>
      <c r="CB440" s="322">
        <v>0</v>
      </c>
      <c r="CC440" s="322">
        <v>0</v>
      </c>
      <c r="CD440" s="322">
        <v>1</v>
      </c>
      <c r="CE440" s="322">
        <v>0</v>
      </c>
      <c r="CF440" s="301">
        <v>0</v>
      </c>
      <c r="CG440" s="322">
        <v>0</v>
      </c>
      <c r="CH440" s="299"/>
      <c r="CI440" s="299"/>
      <c r="CJ440" s="299"/>
      <c r="CK440" s="299"/>
      <c r="CL440" s="299"/>
      <c r="CM440" s="299"/>
      <c r="CN440" s="299"/>
      <c r="CO440" s="299"/>
      <c r="CP440" s="299"/>
    </row>
    <row r="441" spans="1:94" x14ac:dyDescent="0.15">
      <c r="A441" s="299" t="s">
        <v>593</v>
      </c>
      <c r="B441" s="339">
        <v>2.2847569444444447</v>
      </c>
      <c r="C441" s="299"/>
      <c r="D441" s="371"/>
      <c r="E441" s="299"/>
      <c r="F441" s="299"/>
      <c r="G441" s="299"/>
      <c r="H441" s="299"/>
      <c r="I441" s="299"/>
      <c r="J441" s="299"/>
      <c r="K441" s="299"/>
      <c r="L441" s="299"/>
      <c r="M441" s="299"/>
      <c r="N441" s="299"/>
      <c r="O441" s="299"/>
      <c r="P441" s="299"/>
      <c r="Q441" s="299"/>
      <c r="R441" s="299"/>
      <c r="S441" s="299"/>
      <c r="T441" s="299"/>
      <c r="U441" s="299"/>
      <c r="V441" s="299"/>
      <c r="W441" s="299"/>
      <c r="X441" s="299"/>
      <c r="Y441" s="299"/>
      <c r="Z441" s="299"/>
      <c r="AA441" s="299"/>
      <c r="AB441" s="299"/>
      <c r="AC441" s="299">
        <v>0.82670009384378373</v>
      </c>
      <c r="AD441" s="299">
        <v>-11.891261854583774</v>
      </c>
      <c r="AE441" s="299" t="s">
        <v>442</v>
      </c>
      <c r="AF441" s="299">
        <v>0.82670009384378373</v>
      </c>
      <c r="AG441" s="299">
        <v>-11.891261854583774</v>
      </c>
      <c r="AH441" s="299">
        <v>-4.3589641311763145</v>
      </c>
      <c r="AI441" s="299">
        <v>13.807389357218126</v>
      </c>
      <c r="AJ441" s="299">
        <v>-0.37577276992899261</v>
      </c>
      <c r="AK441" s="299">
        <v>-12.792968914646998</v>
      </c>
      <c r="AL441" s="299"/>
      <c r="AM441" s="299"/>
      <c r="AN441" s="299"/>
      <c r="AO441" s="299"/>
      <c r="AP441" s="299"/>
      <c r="AQ441" s="299"/>
      <c r="AR441" s="299"/>
      <c r="AS441" s="299"/>
      <c r="AT441" s="299"/>
      <c r="AU441" s="299"/>
      <c r="AV441" s="299"/>
      <c r="AW441" s="299"/>
      <c r="AX441" s="299"/>
      <c r="AY441" s="299"/>
      <c r="AZ441" s="299"/>
      <c r="BA441" s="299"/>
      <c r="BB441" s="299"/>
      <c r="BC441" s="299"/>
      <c r="BD441" s="299"/>
      <c r="BE441" s="299"/>
      <c r="BF441" s="299"/>
      <c r="BG441" s="299"/>
      <c r="BH441" s="299"/>
      <c r="BI441" s="299"/>
      <c r="BJ441" s="299"/>
      <c r="BK441" s="299"/>
      <c r="BL441" s="299"/>
      <c r="BM441" s="299"/>
      <c r="BN441" s="299"/>
      <c r="BO441" s="299"/>
      <c r="BP441" s="299"/>
      <c r="BQ441" s="299"/>
      <c r="BR441" s="299"/>
      <c r="BS441" s="299"/>
      <c r="BT441" s="299"/>
      <c r="BU441" s="299"/>
      <c r="BV441" s="299"/>
      <c r="BW441" s="299"/>
      <c r="BX441" s="299"/>
      <c r="BY441" s="299"/>
      <c r="BZ441" s="299"/>
      <c r="CA441" s="299"/>
      <c r="CB441" s="299"/>
      <c r="CC441" s="299"/>
      <c r="CD441" s="299"/>
      <c r="CE441" s="299"/>
      <c r="CF441" s="299"/>
      <c r="CG441" s="299">
        <v>1</v>
      </c>
      <c r="CH441" s="299"/>
      <c r="CI441" s="299"/>
      <c r="CJ441" s="299"/>
      <c r="CK441" s="299"/>
      <c r="CL441" s="299"/>
      <c r="CM441" s="299"/>
      <c r="CN441" s="299"/>
      <c r="CO441" s="299"/>
      <c r="CP441" s="299" t="s">
        <v>571</v>
      </c>
    </row>
    <row r="442" spans="1:94" x14ac:dyDescent="0.15">
      <c r="A442" s="299"/>
      <c r="B442" s="339">
        <v>2.3007291666666667</v>
      </c>
      <c r="C442" s="299"/>
      <c r="D442" s="371"/>
      <c r="E442" s="299"/>
      <c r="F442" s="299"/>
      <c r="G442" s="299" t="s">
        <v>358</v>
      </c>
      <c r="H442" s="299">
        <v>88</v>
      </c>
      <c r="I442" s="301">
        <v>1</v>
      </c>
      <c r="J442" s="299">
        <v>0</v>
      </c>
      <c r="K442" s="301">
        <v>1</v>
      </c>
      <c r="L442" s="322">
        <v>1</v>
      </c>
      <c r="M442" s="322">
        <v>1</v>
      </c>
      <c r="N442" s="322">
        <v>0</v>
      </c>
      <c r="O442" s="299"/>
      <c r="P442" s="299">
        <v>1</v>
      </c>
      <c r="Q442" s="299">
        <v>0</v>
      </c>
      <c r="R442" s="299">
        <v>0</v>
      </c>
      <c r="S442" s="299">
        <v>1</v>
      </c>
      <c r="T442" s="299">
        <v>0</v>
      </c>
      <c r="U442" s="299">
        <v>0</v>
      </c>
      <c r="V442" s="299">
        <v>0</v>
      </c>
      <c r="W442" s="299">
        <v>0</v>
      </c>
      <c r="X442" s="299">
        <v>1</v>
      </c>
      <c r="Y442" s="299">
        <v>0</v>
      </c>
      <c r="Z442" s="301">
        <v>0</v>
      </c>
      <c r="AA442" s="299"/>
      <c r="AB442" s="299"/>
      <c r="AC442" s="299">
        <v>-0.71396826286508597</v>
      </c>
      <c r="AD442" s="299">
        <v>12.868111169652268</v>
      </c>
      <c r="AE442" s="299" t="s">
        <v>443</v>
      </c>
      <c r="AF442" s="299">
        <v>-1.6909774646804667</v>
      </c>
      <c r="AG442" s="299">
        <v>12.830540042149632</v>
      </c>
      <c r="AH442" s="299">
        <v>1.0521637558011794</v>
      </c>
      <c r="AI442" s="299">
        <v>-11.85369072708114</v>
      </c>
      <c r="AJ442" s="299"/>
      <c r="AK442" s="299"/>
      <c r="AL442" s="299"/>
      <c r="AM442" s="299"/>
      <c r="AN442" s="299"/>
      <c r="AO442" s="299"/>
      <c r="AP442" s="299"/>
      <c r="AQ442" s="299"/>
      <c r="AR442" s="299"/>
      <c r="AS442" s="299"/>
      <c r="AT442" s="299"/>
      <c r="AU442" s="299"/>
      <c r="AV442" s="299"/>
      <c r="AW442" s="299"/>
      <c r="AX442" s="299"/>
      <c r="AY442" s="299"/>
      <c r="AZ442" s="299"/>
      <c r="BA442" s="299"/>
      <c r="BB442" s="299"/>
      <c r="BC442" s="299"/>
      <c r="BD442" s="299"/>
      <c r="BE442" s="299"/>
      <c r="BF442" s="299"/>
      <c r="BG442" s="299"/>
      <c r="BH442" s="299"/>
      <c r="BI442" s="299"/>
      <c r="BJ442" s="299"/>
      <c r="BK442" s="299"/>
      <c r="BL442" s="299"/>
      <c r="BM442" s="299"/>
      <c r="BN442" s="299"/>
      <c r="BO442" s="299"/>
      <c r="BP442" s="299"/>
      <c r="BQ442" s="299"/>
      <c r="BR442" s="299"/>
      <c r="BS442" s="299"/>
      <c r="BT442" s="299"/>
      <c r="BU442" s="299"/>
      <c r="BV442" s="299"/>
      <c r="BW442" s="299"/>
      <c r="BX442" s="299"/>
      <c r="BY442" s="299"/>
      <c r="BZ442" s="299"/>
      <c r="CA442" s="299"/>
      <c r="CB442" s="299"/>
      <c r="CC442" s="299"/>
      <c r="CD442" s="299"/>
      <c r="CE442" s="299"/>
      <c r="CF442" s="299"/>
      <c r="CG442" s="299"/>
      <c r="CH442" s="299"/>
      <c r="CI442" s="299"/>
      <c r="CJ442" s="299"/>
      <c r="CK442" s="299"/>
      <c r="CL442" s="299"/>
      <c r="CM442" s="299"/>
      <c r="CN442" s="299"/>
      <c r="CO442" s="299"/>
      <c r="CP442" s="299"/>
    </row>
    <row r="443" spans="1:94" x14ac:dyDescent="0.15">
      <c r="A443" s="299"/>
      <c r="B443" s="339">
        <v>2.3009837962962965</v>
      </c>
      <c r="C443" s="355">
        <v>0.22</v>
      </c>
      <c r="D443" s="371">
        <v>0.73326000000000002</v>
      </c>
      <c r="E443" s="299"/>
      <c r="F443" s="299"/>
      <c r="G443" s="299"/>
      <c r="H443" s="299"/>
      <c r="I443" s="301">
        <v>2</v>
      </c>
      <c r="J443" s="299"/>
      <c r="K443" s="299"/>
      <c r="L443" s="322">
        <v>0</v>
      </c>
      <c r="M443" s="299"/>
      <c r="N443" s="299"/>
      <c r="O443" s="299"/>
      <c r="P443" s="299"/>
      <c r="Q443" s="299"/>
      <c r="R443" s="299"/>
      <c r="S443" s="299"/>
      <c r="T443" s="299"/>
      <c r="U443" s="299"/>
      <c r="V443" s="299"/>
      <c r="W443" s="299"/>
      <c r="X443" s="299"/>
      <c r="Y443" s="299"/>
      <c r="Z443" s="299"/>
      <c r="AA443" s="299">
        <v>-0.21342175980896372</v>
      </c>
      <c r="AB443" s="299">
        <v>5.5674564744287274</v>
      </c>
      <c r="AC443" s="299">
        <v>-0.91189297372920863</v>
      </c>
      <c r="AD443" s="299">
        <v>12.512227965179544</v>
      </c>
      <c r="AE443" s="299" t="s">
        <v>443</v>
      </c>
      <c r="AF443" s="299">
        <v>-2.3864433142275034</v>
      </c>
      <c r="AG443" s="299">
        <v>12.551025571273124</v>
      </c>
      <c r="AH443" s="299">
        <v>0.71787319208469613</v>
      </c>
      <c r="AI443" s="299">
        <v>-11.775073449401525</v>
      </c>
      <c r="AJ443" s="299"/>
      <c r="AK443" s="299"/>
      <c r="AL443" s="322">
        <v>1</v>
      </c>
      <c r="AM443" s="322">
        <v>0</v>
      </c>
      <c r="AN443" s="306">
        <v>1</v>
      </c>
      <c r="AO443" s="322">
        <v>0</v>
      </c>
      <c r="AP443" s="306">
        <v>1</v>
      </c>
      <c r="AQ443" s="322">
        <v>1</v>
      </c>
      <c r="AR443" s="322">
        <v>0</v>
      </c>
      <c r="AS443" s="322">
        <v>0</v>
      </c>
      <c r="AT443" s="322">
        <v>1</v>
      </c>
      <c r="AU443" s="322">
        <v>0</v>
      </c>
      <c r="AV443" s="327">
        <v>0</v>
      </c>
      <c r="AW443" s="327">
        <v>0</v>
      </c>
      <c r="AX443" s="327">
        <v>0</v>
      </c>
      <c r="AY443" s="327">
        <v>0</v>
      </c>
      <c r="AZ443" s="327">
        <v>0</v>
      </c>
      <c r="BA443" s="327">
        <v>0</v>
      </c>
      <c r="BB443" s="327">
        <v>1</v>
      </c>
      <c r="BC443" s="327">
        <v>0</v>
      </c>
      <c r="BD443" s="327">
        <v>0</v>
      </c>
      <c r="BE443" s="327">
        <v>0</v>
      </c>
      <c r="BF443" s="327">
        <v>1</v>
      </c>
      <c r="BG443" s="327">
        <v>1</v>
      </c>
      <c r="BH443" s="327">
        <v>0</v>
      </c>
      <c r="BI443" s="327">
        <v>0</v>
      </c>
      <c r="BJ443" s="327">
        <v>0</v>
      </c>
      <c r="BK443" s="327">
        <v>0</v>
      </c>
      <c r="BL443" s="327">
        <v>0</v>
      </c>
      <c r="BM443" s="327">
        <v>0</v>
      </c>
      <c r="BN443" s="327">
        <v>0</v>
      </c>
      <c r="BO443" s="327">
        <v>1</v>
      </c>
      <c r="BP443" s="327">
        <v>0</v>
      </c>
      <c r="BQ443" s="327">
        <v>0</v>
      </c>
      <c r="BR443" s="299"/>
      <c r="BS443" s="303">
        <v>0</v>
      </c>
      <c r="BT443" s="322">
        <v>0</v>
      </c>
      <c r="BU443" s="322">
        <v>1</v>
      </c>
      <c r="BV443" s="322">
        <v>0</v>
      </c>
      <c r="BW443" s="322">
        <v>0</v>
      </c>
      <c r="BX443" s="322">
        <v>0</v>
      </c>
      <c r="BY443" s="301">
        <v>1</v>
      </c>
      <c r="BZ443" s="322">
        <v>0</v>
      </c>
      <c r="CA443" s="322">
        <v>0</v>
      </c>
      <c r="CB443" s="322">
        <v>0</v>
      </c>
      <c r="CC443" s="322">
        <v>0</v>
      </c>
      <c r="CD443" s="322">
        <v>0</v>
      </c>
      <c r="CE443" s="322">
        <v>0</v>
      </c>
      <c r="CF443" s="301">
        <v>1</v>
      </c>
      <c r="CG443" s="322">
        <v>0</v>
      </c>
      <c r="CH443" s="299"/>
      <c r="CI443" s="299"/>
      <c r="CJ443" s="299"/>
      <c r="CK443" s="299"/>
      <c r="CL443" s="299"/>
      <c r="CM443" s="299"/>
      <c r="CN443" s="299"/>
      <c r="CO443" s="299"/>
      <c r="CP443" s="299"/>
    </row>
    <row r="444" spans="1:94" x14ac:dyDescent="0.15">
      <c r="A444" s="299" t="s">
        <v>593</v>
      </c>
      <c r="B444" s="299"/>
      <c r="C444" s="299"/>
      <c r="D444" s="371"/>
      <c r="E444" s="299"/>
      <c r="F444" s="299"/>
      <c r="G444" s="299"/>
      <c r="H444" s="299"/>
      <c r="I444" s="299"/>
      <c r="J444" s="299"/>
      <c r="K444" s="299"/>
      <c r="L444" s="299"/>
      <c r="M444" s="299"/>
      <c r="N444" s="299"/>
      <c r="O444" s="299"/>
      <c r="P444" s="299"/>
      <c r="Q444" s="299"/>
      <c r="R444" s="299"/>
      <c r="S444" s="299"/>
      <c r="T444" s="299"/>
      <c r="U444" s="299"/>
      <c r="V444" s="299"/>
      <c r="W444" s="299"/>
      <c r="X444" s="299"/>
      <c r="Y444" s="299"/>
      <c r="Z444" s="299"/>
      <c r="AA444" s="299"/>
      <c r="AB444" s="299"/>
      <c r="AC444" s="299"/>
      <c r="AD444" s="299"/>
      <c r="AE444" s="299"/>
      <c r="AF444" s="299"/>
      <c r="AG444" s="299"/>
      <c r="AH444" s="299"/>
      <c r="AI444" s="299"/>
      <c r="AJ444" s="299">
        <v>-1.3775404496760386</v>
      </c>
      <c r="AK444" s="299">
        <v>10.300764417845485</v>
      </c>
      <c r="AL444" s="299"/>
      <c r="AM444" s="299"/>
      <c r="AN444" s="299"/>
      <c r="AO444" s="299"/>
      <c r="AP444" s="299"/>
      <c r="AQ444" s="299"/>
      <c r="AR444" s="299"/>
      <c r="AS444" s="299"/>
      <c r="AT444" s="299"/>
      <c r="AU444" s="299"/>
      <c r="AV444" s="299"/>
      <c r="AW444" s="299"/>
      <c r="AX444" s="299"/>
      <c r="AY444" s="299"/>
      <c r="AZ444" s="299"/>
      <c r="BA444" s="299"/>
      <c r="BB444" s="299"/>
      <c r="BC444" s="299"/>
      <c r="BD444" s="299"/>
      <c r="BE444" s="299"/>
      <c r="BF444" s="299"/>
      <c r="BG444" s="299"/>
      <c r="BH444" s="299"/>
      <c r="BI444" s="299"/>
      <c r="BJ444" s="299"/>
      <c r="BK444" s="299"/>
      <c r="BL444" s="299"/>
      <c r="BM444" s="299"/>
      <c r="BN444" s="299"/>
      <c r="BO444" s="299"/>
      <c r="BP444" s="299"/>
      <c r="BQ444" s="299"/>
      <c r="BR444" s="299"/>
      <c r="BS444" s="299"/>
      <c r="BT444" s="299"/>
      <c r="BU444" s="299"/>
      <c r="BV444" s="299"/>
      <c r="BW444" s="299"/>
      <c r="BX444" s="299"/>
      <c r="BY444" s="299"/>
      <c r="BZ444" s="299"/>
      <c r="CA444" s="299"/>
      <c r="CB444" s="299"/>
      <c r="CC444" s="299"/>
      <c r="CD444" s="299"/>
      <c r="CE444" s="299"/>
      <c r="CF444" s="299"/>
      <c r="CG444" s="299"/>
      <c r="CH444" s="299"/>
      <c r="CI444" s="299"/>
      <c r="CJ444" s="299"/>
      <c r="CK444" s="299"/>
      <c r="CL444" s="299"/>
      <c r="CM444" s="299"/>
      <c r="CN444" s="299"/>
      <c r="CO444" s="299"/>
      <c r="CP444" s="299" t="s">
        <v>572</v>
      </c>
    </row>
    <row r="445" spans="1:94" x14ac:dyDescent="0.15">
      <c r="A445" s="299"/>
      <c r="B445" s="339">
        <v>2.3127083333333336</v>
      </c>
      <c r="C445" s="299"/>
      <c r="D445" s="371"/>
      <c r="E445" s="299"/>
      <c r="F445" s="299"/>
      <c r="G445" s="299" t="s">
        <v>350</v>
      </c>
      <c r="H445" s="299">
        <v>89</v>
      </c>
      <c r="I445" s="301">
        <v>1</v>
      </c>
      <c r="J445" s="299">
        <v>0</v>
      </c>
      <c r="K445" s="301">
        <v>1</v>
      </c>
      <c r="L445" s="322">
        <v>1</v>
      </c>
      <c r="M445" s="322">
        <v>1</v>
      </c>
      <c r="N445" s="322">
        <v>0</v>
      </c>
      <c r="O445" s="299"/>
      <c r="P445" s="299">
        <v>1</v>
      </c>
      <c r="Q445" s="299">
        <v>0</v>
      </c>
      <c r="R445" s="299">
        <v>0</v>
      </c>
      <c r="S445" s="299">
        <v>0</v>
      </c>
      <c r="T445" s="299">
        <v>0</v>
      </c>
      <c r="U445" s="299">
        <v>1</v>
      </c>
      <c r="V445" s="299">
        <v>0</v>
      </c>
      <c r="W445" s="299">
        <v>0</v>
      </c>
      <c r="X445" s="299">
        <v>1</v>
      </c>
      <c r="Y445" s="299">
        <v>0</v>
      </c>
      <c r="Z445" s="301">
        <v>0</v>
      </c>
      <c r="AA445" s="299"/>
      <c r="AB445" s="299"/>
      <c r="AC445" s="299">
        <v>-0.52385341044018363</v>
      </c>
      <c r="AD445" s="299">
        <v>-11.969061479869424</v>
      </c>
      <c r="AE445" s="299" t="s">
        <v>442</v>
      </c>
      <c r="AF445" s="299">
        <v>-0.52385341044018363</v>
      </c>
      <c r="AG445" s="299">
        <v>-11.969061479869424</v>
      </c>
      <c r="AH445" s="299">
        <v>4.3654450870015307</v>
      </c>
      <c r="AI445" s="299">
        <v>13.094192056583243</v>
      </c>
      <c r="AJ445" s="299">
        <v>1.2223246243604284</v>
      </c>
      <c r="AK445" s="299">
        <v>6.1882181719260068</v>
      </c>
      <c r="AL445" s="299"/>
      <c r="AM445" s="299"/>
      <c r="AN445" s="299"/>
      <c r="AO445" s="299"/>
      <c r="AP445" s="299"/>
      <c r="AQ445" s="299"/>
      <c r="AR445" s="299"/>
      <c r="AS445" s="299"/>
      <c r="AT445" s="299"/>
      <c r="AU445" s="299"/>
      <c r="AV445" s="299"/>
      <c r="AW445" s="299"/>
      <c r="AX445" s="299"/>
      <c r="AY445" s="299"/>
      <c r="AZ445" s="299"/>
      <c r="BA445" s="299"/>
      <c r="BB445" s="299"/>
      <c r="BC445" s="299"/>
      <c r="BD445" s="299"/>
      <c r="BE445" s="299"/>
      <c r="BF445" s="299"/>
      <c r="BG445" s="299"/>
      <c r="BH445" s="299"/>
      <c r="BI445" s="299"/>
      <c r="BJ445" s="299"/>
      <c r="BK445" s="299"/>
      <c r="BL445" s="299"/>
      <c r="BM445" s="299"/>
      <c r="BN445" s="299"/>
      <c r="BO445" s="299"/>
      <c r="BP445" s="299"/>
      <c r="BQ445" s="299"/>
      <c r="BR445" s="299"/>
      <c r="BS445" s="299"/>
      <c r="BT445" s="299"/>
      <c r="BU445" s="299"/>
      <c r="BV445" s="299"/>
      <c r="BW445" s="299"/>
      <c r="BX445" s="299"/>
      <c r="BY445" s="299"/>
      <c r="BZ445" s="299"/>
      <c r="CA445" s="299"/>
      <c r="CB445" s="299"/>
      <c r="CC445" s="299"/>
      <c r="CD445" s="299"/>
      <c r="CE445" s="299"/>
      <c r="CF445" s="299"/>
      <c r="CG445" s="299"/>
      <c r="CH445" s="299"/>
      <c r="CI445" s="299"/>
      <c r="CJ445" s="299"/>
      <c r="CK445" s="299"/>
      <c r="CL445" s="299"/>
      <c r="CM445" s="299"/>
      <c r="CN445" s="299"/>
      <c r="CO445" s="299"/>
      <c r="CP445" s="299"/>
    </row>
    <row r="446" spans="1:94" x14ac:dyDescent="0.15">
      <c r="A446" s="299"/>
      <c r="B446" s="339">
        <v>2.3195486111111112</v>
      </c>
      <c r="C446" s="299"/>
      <c r="D446" s="371"/>
      <c r="E446" s="299"/>
      <c r="F446" s="299"/>
      <c r="G446" s="299"/>
      <c r="H446" s="299"/>
      <c r="I446" s="301">
        <v>1</v>
      </c>
      <c r="J446" s="299"/>
      <c r="K446" s="299"/>
      <c r="L446" s="322">
        <v>1</v>
      </c>
      <c r="M446" s="299"/>
      <c r="N446" s="299"/>
      <c r="O446" s="299"/>
      <c r="P446" s="299"/>
      <c r="Q446" s="299"/>
      <c r="R446" s="299"/>
      <c r="S446" s="299"/>
      <c r="T446" s="299"/>
      <c r="U446" s="299"/>
      <c r="V446" s="299"/>
      <c r="W446" s="299"/>
      <c r="X446" s="299"/>
      <c r="Y446" s="299"/>
      <c r="Z446" s="299"/>
      <c r="AA446" s="299"/>
      <c r="AB446" s="299"/>
      <c r="AC446" s="299">
        <v>-0.64026527942689115</v>
      </c>
      <c r="AD446" s="299">
        <v>-11.969061479869424</v>
      </c>
      <c r="AE446" s="299" t="s">
        <v>442</v>
      </c>
      <c r="AF446" s="299">
        <v>-0.64026527942689115</v>
      </c>
      <c r="AG446" s="299">
        <v>-11.969061479869424</v>
      </c>
      <c r="AH446" s="299">
        <v>4.2490332180148229</v>
      </c>
      <c r="AI446" s="299">
        <v>13.637358541893363</v>
      </c>
      <c r="AJ446" s="299"/>
      <c r="AK446" s="299"/>
      <c r="AL446" s="299"/>
      <c r="AM446" s="299"/>
      <c r="AN446" s="299"/>
      <c r="AO446" s="299"/>
      <c r="AP446" s="299"/>
      <c r="AQ446" s="299"/>
      <c r="AR446" s="299"/>
      <c r="AS446" s="299"/>
      <c r="AT446" s="299"/>
      <c r="AU446" s="299"/>
      <c r="AV446" s="299"/>
      <c r="AW446" s="299"/>
      <c r="AX446" s="299"/>
      <c r="AY446" s="299"/>
      <c r="AZ446" s="299"/>
      <c r="BA446" s="299"/>
      <c r="BB446" s="299"/>
      <c r="BC446" s="299"/>
      <c r="BD446" s="299"/>
      <c r="BE446" s="299"/>
      <c r="BF446" s="299"/>
      <c r="BG446" s="299"/>
      <c r="BH446" s="299"/>
      <c r="BI446" s="299"/>
      <c r="BJ446" s="299"/>
      <c r="BK446" s="299"/>
      <c r="BL446" s="299"/>
      <c r="BM446" s="299"/>
      <c r="BN446" s="299"/>
      <c r="BO446" s="299"/>
      <c r="BP446" s="299"/>
      <c r="BQ446" s="299"/>
      <c r="BR446" s="299"/>
      <c r="BS446" s="299"/>
      <c r="BT446" s="299"/>
      <c r="BU446" s="299"/>
      <c r="BV446" s="299"/>
      <c r="BW446" s="299"/>
      <c r="BX446" s="299"/>
      <c r="BY446" s="299"/>
      <c r="BZ446" s="299"/>
      <c r="CA446" s="299"/>
      <c r="CB446" s="299"/>
      <c r="CC446" s="299"/>
      <c r="CD446" s="299"/>
      <c r="CE446" s="299"/>
      <c r="CF446" s="299"/>
      <c r="CG446" s="299"/>
      <c r="CH446" s="299"/>
      <c r="CI446" s="299"/>
      <c r="CJ446" s="299"/>
      <c r="CK446" s="299"/>
      <c r="CL446" s="299"/>
      <c r="CM446" s="299"/>
      <c r="CN446" s="299"/>
      <c r="CO446" s="299"/>
      <c r="CP446" s="299"/>
    </row>
    <row r="447" spans="1:94" x14ac:dyDescent="0.15">
      <c r="A447" s="299"/>
      <c r="B447" s="339">
        <v>2.3202199074074072</v>
      </c>
      <c r="C447" s="355">
        <v>0.28000000000000003</v>
      </c>
      <c r="D447" s="371">
        <v>0.93324000000000018</v>
      </c>
      <c r="E447" s="299"/>
      <c r="F447" s="299"/>
      <c r="G447" s="299"/>
      <c r="H447" s="299"/>
      <c r="I447" s="301">
        <v>2</v>
      </c>
      <c r="J447" s="299"/>
      <c r="K447" s="299"/>
      <c r="L447" s="299">
        <v>0</v>
      </c>
      <c r="M447" s="299"/>
      <c r="N447" s="299"/>
      <c r="O447" s="299"/>
      <c r="P447" s="299"/>
      <c r="Q447" s="299"/>
      <c r="R447" s="299"/>
      <c r="S447" s="299"/>
      <c r="T447" s="299"/>
      <c r="U447" s="299"/>
      <c r="V447" s="299"/>
      <c r="W447" s="299"/>
      <c r="X447" s="299"/>
      <c r="Y447" s="299"/>
      <c r="Z447" s="299"/>
      <c r="AA447" s="299">
        <v>0.79548110474250111</v>
      </c>
      <c r="AB447" s="299">
        <v>5.1406828073993474</v>
      </c>
      <c r="AC447" s="299">
        <v>2.0760116635962835</v>
      </c>
      <c r="AD447" s="299">
        <v>13.326977693144723</v>
      </c>
      <c r="AE447" s="299" t="s">
        <v>443</v>
      </c>
      <c r="AF447" s="299">
        <v>2.6580710085298209</v>
      </c>
      <c r="AG447" s="299">
        <v>13.482168117519043</v>
      </c>
      <c r="AH447" s="299">
        <v>0.17461780348006123</v>
      </c>
      <c r="AI447" s="299">
        <v>-11.813871055495104</v>
      </c>
      <c r="AJ447" s="299"/>
      <c r="AK447" s="299"/>
      <c r="AL447" s="322">
        <v>1</v>
      </c>
      <c r="AM447" s="322">
        <v>0</v>
      </c>
      <c r="AN447" s="322">
        <v>1</v>
      </c>
      <c r="AO447" s="322">
        <v>0</v>
      </c>
      <c r="AP447" s="322">
        <v>0</v>
      </c>
      <c r="AQ447" s="322">
        <v>0</v>
      </c>
      <c r="AR447" s="322">
        <v>1</v>
      </c>
      <c r="AS447" s="322">
        <v>0</v>
      </c>
      <c r="AT447" s="322">
        <v>1</v>
      </c>
      <c r="AU447" s="322">
        <v>0</v>
      </c>
      <c r="AV447" s="327">
        <v>0</v>
      </c>
      <c r="AW447" s="327">
        <v>0</v>
      </c>
      <c r="AX447" s="327">
        <v>0</v>
      </c>
      <c r="AY447" s="327">
        <v>0</v>
      </c>
      <c r="AZ447" s="327">
        <v>0</v>
      </c>
      <c r="BA447" s="327">
        <v>0</v>
      </c>
      <c r="BB447" s="327">
        <v>1</v>
      </c>
      <c r="BC447" s="327">
        <v>0</v>
      </c>
      <c r="BD447" s="327">
        <v>1</v>
      </c>
      <c r="BE447" s="327">
        <v>0</v>
      </c>
      <c r="BF447" s="327">
        <v>0</v>
      </c>
      <c r="BG447" s="327">
        <v>1</v>
      </c>
      <c r="BH447" s="327">
        <v>0</v>
      </c>
      <c r="BI447" s="327">
        <v>0</v>
      </c>
      <c r="BJ447" s="327">
        <v>0</v>
      </c>
      <c r="BK447" s="327">
        <v>0</v>
      </c>
      <c r="BL447" s="327">
        <v>0</v>
      </c>
      <c r="BM447" s="327">
        <v>0</v>
      </c>
      <c r="BN447" s="327">
        <v>0</v>
      </c>
      <c r="BO447" s="327">
        <v>1</v>
      </c>
      <c r="BP447" s="327">
        <v>0</v>
      </c>
      <c r="BQ447" s="327">
        <v>0</v>
      </c>
      <c r="BR447" s="327">
        <v>0</v>
      </c>
      <c r="BS447" s="303">
        <v>1</v>
      </c>
      <c r="BT447" s="322">
        <v>0</v>
      </c>
      <c r="BU447" s="322">
        <v>0</v>
      </c>
      <c r="BV447" s="322">
        <v>0</v>
      </c>
      <c r="BW447" s="322">
        <v>0</v>
      </c>
      <c r="BX447" s="322">
        <v>0</v>
      </c>
      <c r="BY447" s="301">
        <v>1</v>
      </c>
      <c r="BZ447" s="322">
        <v>1</v>
      </c>
      <c r="CA447" s="322">
        <v>0</v>
      </c>
      <c r="CB447" s="322">
        <v>0</v>
      </c>
      <c r="CC447" s="322">
        <v>0</v>
      </c>
      <c r="CD447" s="322">
        <v>0</v>
      </c>
      <c r="CE447" s="322">
        <v>0</v>
      </c>
      <c r="CF447" s="301">
        <v>0</v>
      </c>
      <c r="CG447" s="322">
        <v>0</v>
      </c>
      <c r="CH447" s="299"/>
      <c r="CI447" s="299"/>
      <c r="CJ447" s="299"/>
      <c r="CK447" s="299"/>
      <c r="CL447" s="299"/>
      <c r="CM447" s="299"/>
      <c r="CN447" s="299"/>
      <c r="CO447" s="299"/>
      <c r="CP447" s="299"/>
    </row>
    <row r="448" spans="1:94" x14ac:dyDescent="0.15">
      <c r="A448" s="299"/>
      <c r="B448" s="339">
        <v>2.320983796296296</v>
      </c>
      <c r="C448" s="355">
        <v>1.06</v>
      </c>
      <c r="D448" s="371">
        <v>3.5329800000000002</v>
      </c>
      <c r="E448" s="299"/>
      <c r="F448" s="299"/>
      <c r="G448" s="299"/>
      <c r="H448" s="299"/>
      <c r="I448" s="301">
        <v>3</v>
      </c>
      <c r="J448" s="299"/>
      <c r="K448" s="299"/>
      <c r="L448" s="299">
        <v>0</v>
      </c>
      <c r="M448" s="299"/>
      <c r="N448" s="299"/>
      <c r="O448" s="299"/>
      <c r="P448" s="299"/>
      <c r="Q448" s="299"/>
      <c r="R448" s="299"/>
      <c r="S448" s="299"/>
      <c r="T448" s="299"/>
      <c r="U448" s="299"/>
      <c r="V448" s="299"/>
      <c r="W448" s="299"/>
      <c r="X448" s="299"/>
      <c r="Y448" s="299"/>
      <c r="Z448" s="299"/>
      <c r="AA448" s="299">
        <v>2.114815619925186</v>
      </c>
      <c r="AB448" s="299">
        <v>-10.611145266594125</v>
      </c>
      <c r="AC448" s="299">
        <v>1.183520668031526</v>
      </c>
      <c r="AD448" s="299">
        <v>-12.279442328618064</v>
      </c>
      <c r="AE448" s="299" t="s">
        <v>445</v>
      </c>
      <c r="AF448" s="299">
        <v>2.0760116635962835</v>
      </c>
      <c r="AG448" s="299">
        <v>-12.124251904243744</v>
      </c>
      <c r="AH448" s="299">
        <v>0.2910296724667687</v>
      </c>
      <c r="AI448" s="299">
        <v>13.443370511425464</v>
      </c>
      <c r="AJ448" s="299"/>
      <c r="AK448" s="299"/>
      <c r="AL448" s="322">
        <v>0</v>
      </c>
      <c r="AM448" s="322">
        <v>1</v>
      </c>
      <c r="AN448" s="322">
        <v>1</v>
      </c>
      <c r="AO448" s="322">
        <v>0</v>
      </c>
      <c r="AP448" s="322">
        <v>0</v>
      </c>
      <c r="AQ448" s="322">
        <v>0</v>
      </c>
      <c r="AR448" s="322">
        <v>1</v>
      </c>
      <c r="AS448" s="322">
        <v>0</v>
      </c>
      <c r="AT448" s="322">
        <v>0</v>
      </c>
      <c r="AU448" s="322">
        <v>0</v>
      </c>
      <c r="AV448" s="327">
        <v>1</v>
      </c>
      <c r="AW448" s="327">
        <v>0</v>
      </c>
      <c r="AX448" s="327">
        <v>0</v>
      </c>
      <c r="AY448" s="327">
        <v>0</v>
      </c>
      <c r="AZ448" s="327">
        <v>0</v>
      </c>
      <c r="BA448" s="327">
        <v>1</v>
      </c>
      <c r="BB448" s="327">
        <v>0</v>
      </c>
      <c r="BC448" s="327">
        <v>0</v>
      </c>
      <c r="BD448" s="327">
        <v>0</v>
      </c>
      <c r="BE448" s="327">
        <v>1</v>
      </c>
      <c r="BF448" s="327">
        <v>0</v>
      </c>
      <c r="BG448" s="327">
        <v>1</v>
      </c>
      <c r="BH448" s="327">
        <v>0</v>
      </c>
      <c r="BI448" s="327">
        <v>0</v>
      </c>
      <c r="BJ448" s="327">
        <v>0</v>
      </c>
      <c r="BK448" s="327">
        <v>0</v>
      </c>
      <c r="BL448" s="327">
        <v>0</v>
      </c>
      <c r="BM448" s="327">
        <v>0</v>
      </c>
      <c r="BN448" s="327">
        <v>0</v>
      </c>
      <c r="BO448" s="327">
        <v>1</v>
      </c>
      <c r="BP448" s="327">
        <v>0</v>
      </c>
      <c r="BQ448" s="327">
        <v>0</v>
      </c>
      <c r="BR448" s="327">
        <v>0</v>
      </c>
      <c r="BS448" s="303">
        <v>1</v>
      </c>
      <c r="BT448" s="322">
        <v>0</v>
      </c>
      <c r="BU448" s="322">
        <v>0</v>
      </c>
      <c r="BV448" s="322">
        <v>0</v>
      </c>
      <c r="BW448" s="322">
        <v>0</v>
      </c>
      <c r="BX448" s="322">
        <v>1</v>
      </c>
      <c r="BY448" s="301">
        <v>0</v>
      </c>
      <c r="BZ448" s="322">
        <v>1</v>
      </c>
      <c r="CA448" s="322">
        <v>0</v>
      </c>
      <c r="CB448" s="322">
        <v>0</v>
      </c>
      <c r="CC448" s="322">
        <v>0</v>
      </c>
      <c r="CD448" s="322">
        <v>0</v>
      </c>
      <c r="CE448" s="322">
        <v>0</v>
      </c>
      <c r="CF448" s="301">
        <v>0</v>
      </c>
      <c r="CG448" s="322">
        <v>0</v>
      </c>
      <c r="CH448" s="299"/>
      <c r="CI448" s="299"/>
      <c r="CJ448" s="299"/>
      <c r="CK448" s="299"/>
      <c r="CL448" s="299"/>
      <c r="CM448" s="299"/>
      <c r="CN448" s="299"/>
      <c r="CO448" s="299"/>
      <c r="CP448" s="299"/>
    </row>
    <row r="449" spans="1:85" x14ac:dyDescent="0.15">
      <c r="A449" s="299"/>
      <c r="B449" s="339">
        <v>2.3218055555555557</v>
      </c>
      <c r="C449" s="355">
        <v>1.1100000000000001</v>
      </c>
      <c r="D449" s="371">
        <v>3.6996300000000004</v>
      </c>
      <c r="E449" s="299"/>
      <c r="F449" s="299"/>
      <c r="G449" s="299"/>
      <c r="H449" s="299"/>
      <c r="I449" s="301">
        <v>4</v>
      </c>
      <c r="J449" s="299"/>
      <c r="K449" s="299"/>
      <c r="L449" s="299">
        <v>0</v>
      </c>
      <c r="M449" s="299"/>
      <c r="N449" s="299"/>
      <c r="O449" s="299"/>
      <c r="P449" s="299"/>
      <c r="Q449" s="299"/>
      <c r="R449" s="299"/>
      <c r="S449" s="299"/>
      <c r="T449" s="299"/>
      <c r="U449" s="299"/>
      <c r="V449" s="299"/>
      <c r="W449" s="299"/>
      <c r="X449" s="299"/>
      <c r="Y449" s="299"/>
      <c r="Z449" s="299"/>
      <c r="AA449" s="299">
        <v>0.75667714841359857</v>
      </c>
      <c r="AB449" s="299">
        <v>11.464692600652883</v>
      </c>
      <c r="AC449" s="299">
        <v>-0.95069693005811107</v>
      </c>
      <c r="AD449" s="299">
        <v>13.443370511425464</v>
      </c>
      <c r="AE449" s="299" t="s">
        <v>445</v>
      </c>
      <c r="AF449" s="299">
        <v>-0.2910296724667687</v>
      </c>
      <c r="AG449" s="299">
        <v>12.939001632208923</v>
      </c>
      <c r="AH449" s="299">
        <v>0.17461780348006123</v>
      </c>
      <c r="AI449" s="299">
        <v>-12.085454298150164</v>
      </c>
      <c r="AJ449" s="299"/>
      <c r="AK449" s="299"/>
      <c r="AL449" s="322">
        <v>0</v>
      </c>
      <c r="AM449" s="322">
        <v>1</v>
      </c>
      <c r="AN449" s="322">
        <v>0</v>
      </c>
      <c r="AO449" s="322">
        <v>1</v>
      </c>
      <c r="AP449" s="322">
        <v>0</v>
      </c>
      <c r="AQ449" s="299"/>
      <c r="AR449" s="299">
        <v>0</v>
      </c>
      <c r="AS449" s="299">
        <v>0</v>
      </c>
      <c r="AT449" s="299">
        <v>0</v>
      </c>
      <c r="AU449" s="299">
        <v>1</v>
      </c>
      <c r="AV449" s="325">
        <v>0</v>
      </c>
      <c r="AW449" s="325">
        <v>0</v>
      </c>
      <c r="AX449" s="325">
        <v>0</v>
      </c>
      <c r="AY449" s="325">
        <v>0</v>
      </c>
      <c r="AZ449" s="325">
        <v>0</v>
      </c>
      <c r="BA449" s="325">
        <v>1</v>
      </c>
      <c r="BB449" s="325">
        <v>0</v>
      </c>
      <c r="BC449" s="325">
        <v>0</v>
      </c>
      <c r="BD449" s="325">
        <v>0</v>
      </c>
      <c r="BE449" s="325">
        <v>1</v>
      </c>
      <c r="BF449" s="325">
        <v>0</v>
      </c>
      <c r="BG449" s="325">
        <v>1</v>
      </c>
      <c r="BH449" s="325">
        <v>0</v>
      </c>
      <c r="BI449" s="325">
        <v>0</v>
      </c>
      <c r="BJ449" s="325">
        <v>0</v>
      </c>
      <c r="BK449" s="325">
        <v>0</v>
      </c>
      <c r="BL449" s="325">
        <v>0</v>
      </c>
      <c r="BM449" s="325">
        <v>0</v>
      </c>
      <c r="BN449" s="325">
        <v>0</v>
      </c>
      <c r="BO449" s="325">
        <v>1</v>
      </c>
      <c r="BP449" s="325">
        <v>0</v>
      </c>
      <c r="BQ449" s="325">
        <v>0</v>
      </c>
      <c r="BR449" s="325">
        <v>0</v>
      </c>
      <c r="BS449" s="303">
        <v>0</v>
      </c>
      <c r="BT449" s="322">
        <v>1</v>
      </c>
      <c r="BU449" s="322">
        <v>0</v>
      </c>
      <c r="BV449" s="322">
        <v>0</v>
      </c>
      <c r="BW449" s="322">
        <v>0</v>
      </c>
      <c r="BX449" s="322">
        <v>1</v>
      </c>
      <c r="BY449" s="301">
        <v>0</v>
      </c>
      <c r="BZ449" s="322">
        <v>1</v>
      </c>
      <c r="CA449" s="322">
        <v>0</v>
      </c>
      <c r="CB449" s="322">
        <v>0</v>
      </c>
      <c r="CC449" s="322">
        <v>0</v>
      </c>
      <c r="CD449" s="322">
        <v>0</v>
      </c>
      <c r="CE449" s="322">
        <v>0</v>
      </c>
      <c r="CF449" s="301">
        <v>0</v>
      </c>
      <c r="CG449" s="322">
        <v>0</v>
      </c>
    </row>
    <row r="450" spans="1:85" x14ac:dyDescent="0.15">
      <c r="A450" s="299"/>
      <c r="B450" s="339">
        <v>2.3225578703703706</v>
      </c>
      <c r="C450" s="355">
        <v>1.05</v>
      </c>
      <c r="D450" s="371">
        <v>3.4996500000000004</v>
      </c>
      <c r="E450" s="299"/>
      <c r="F450" s="299"/>
      <c r="G450" s="299"/>
      <c r="H450" s="299"/>
      <c r="I450" s="301">
        <v>5</v>
      </c>
      <c r="J450" s="299"/>
      <c r="K450" s="299"/>
      <c r="L450" s="299">
        <v>0</v>
      </c>
      <c r="M450" s="299"/>
      <c r="N450" s="299"/>
      <c r="O450" s="299"/>
      <c r="P450" s="299"/>
      <c r="Q450" s="299"/>
      <c r="R450" s="299"/>
      <c r="S450" s="299"/>
      <c r="T450" s="299"/>
      <c r="U450" s="299"/>
      <c r="V450" s="299"/>
      <c r="W450" s="299"/>
      <c r="X450" s="299"/>
      <c r="Y450" s="299"/>
      <c r="Z450" s="299"/>
      <c r="AA450" s="299">
        <v>0.95069693005811107</v>
      </c>
      <c r="AB450" s="299">
        <v>-6.8089798694232861</v>
      </c>
      <c r="AC450" s="299">
        <v>1.183520668031526</v>
      </c>
      <c r="AD450" s="299">
        <v>-12.124251904243744</v>
      </c>
      <c r="AE450" s="299" t="s">
        <v>445</v>
      </c>
      <c r="AF450" s="299">
        <v>2.3088354015696981</v>
      </c>
      <c r="AG450" s="299">
        <v>-12.085454298150164</v>
      </c>
      <c r="AH450" s="299">
        <v>-1.028304842715916</v>
      </c>
      <c r="AI450" s="299">
        <v>12.977799238302504</v>
      </c>
      <c r="AJ450" s="299"/>
      <c r="AK450" s="299"/>
      <c r="AL450" s="322">
        <v>0</v>
      </c>
      <c r="AM450" s="322">
        <v>1</v>
      </c>
      <c r="AN450" s="322">
        <v>0</v>
      </c>
      <c r="AO450" s="322">
        <v>1</v>
      </c>
      <c r="AP450" s="322">
        <v>0</v>
      </c>
      <c r="AQ450" s="322">
        <v>1</v>
      </c>
      <c r="AR450" s="322">
        <v>0</v>
      </c>
      <c r="AS450" s="322">
        <v>0</v>
      </c>
      <c r="AT450" s="322">
        <v>0</v>
      </c>
      <c r="AU450" s="322">
        <v>1</v>
      </c>
      <c r="AV450" s="327">
        <v>0</v>
      </c>
      <c r="AW450" s="327">
        <v>0</v>
      </c>
      <c r="AX450" s="327">
        <v>0</v>
      </c>
      <c r="AY450" s="327">
        <v>0</v>
      </c>
      <c r="AZ450" s="327">
        <v>0</v>
      </c>
      <c r="BA450" s="327">
        <v>1</v>
      </c>
      <c r="BB450" s="327">
        <v>0</v>
      </c>
      <c r="BC450" s="327">
        <v>0</v>
      </c>
      <c r="BD450" s="327">
        <v>0</v>
      </c>
      <c r="BE450" s="327">
        <v>1</v>
      </c>
      <c r="BF450" s="327">
        <v>0</v>
      </c>
      <c r="BG450" s="327">
        <v>1</v>
      </c>
      <c r="BH450" s="327">
        <v>0</v>
      </c>
      <c r="BI450" s="327">
        <v>0</v>
      </c>
      <c r="BJ450" s="327">
        <v>0</v>
      </c>
      <c r="BK450" s="327">
        <v>0</v>
      </c>
      <c r="BL450" s="327">
        <v>0</v>
      </c>
      <c r="BM450" s="327">
        <v>0</v>
      </c>
      <c r="BN450" s="327">
        <v>0</v>
      </c>
      <c r="BO450" s="327">
        <v>1</v>
      </c>
      <c r="BP450" s="327">
        <v>0</v>
      </c>
      <c r="BQ450" s="327">
        <v>0</v>
      </c>
      <c r="BR450" s="327">
        <v>0</v>
      </c>
      <c r="BS450" s="303">
        <v>0</v>
      </c>
      <c r="BT450" s="322">
        <v>1</v>
      </c>
      <c r="BU450" s="322">
        <v>0</v>
      </c>
      <c r="BV450" s="322">
        <v>0</v>
      </c>
      <c r="BW450" s="322">
        <v>0</v>
      </c>
      <c r="BX450" s="322">
        <v>1</v>
      </c>
      <c r="BY450" s="301">
        <v>0</v>
      </c>
      <c r="BZ450" s="322">
        <v>1</v>
      </c>
      <c r="CA450" s="322">
        <v>0</v>
      </c>
      <c r="CB450" s="322">
        <v>0</v>
      </c>
      <c r="CC450" s="322">
        <v>0</v>
      </c>
      <c r="CD450" s="322">
        <v>0</v>
      </c>
      <c r="CE450" s="322">
        <v>0</v>
      </c>
      <c r="CF450" s="301">
        <v>0</v>
      </c>
      <c r="CG450" s="322">
        <v>1</v>
      </c>
    </row>
    <row r="451" spans="1:85" x14ac:dyDescent="0.15">
      <c r="A451" s="299" t="s">
        <v>593</v>
      </c>
      <c r="B451" s="339">
        <v>2.3231828703703701</v>
      </c>
      <c r="C451" s="299"/>
      <c r="D451" s="371"/>
      <c r="E451" s="299"/>
      <c r="F451" s="299"/>
      <c r="G451" s="299"/>
      <c r="H451" s="299"/>
      <c r="I451" s="299"/>
      <c r="J451" s="299"/>
      <c r="K451" s="299"/>
      <c r="L451" s="299"/>
      <c r="M451" s="299"/>
      <c r="N451" s="299"/>
      <c r="O451" s="366" t="s">
        <v>417</v>
      </c>
      <c r="P451" s="299"/>
      <c r="Q451" s="299"/>
      <c r="R451" s="299"/>
      <c r="S451" s="299"/>
      <c r="T451" s="299"/>
      <c r="U451" s="299"/>
      <c r="V451" s="299"/>
      <c r="W451" s="299"/>
      <c r="X451" s="299"/>
      <c r="Y451" s="299"/>
      <c r="Z451" s="299"/>
      <c r="AA451" s="299"/>
      <c r="AB451" s="299"/>
      <c r="AC451" s="299"/>
      <c r="AD451" s="299"/>
      <c r="AE451" s="299"/>
      <c r="AF451" s="299"/>
      <c r="AG451" s="299"/>
      <c r="AH451" s="299"/>
      <c r="AI451" s="299"/>
      <c r="AJ451" s="299">
        <v>3.8221896983968957</v>
      </c>
      <c r="AK451" s="299">
        <v>10.533550054406964</v>
      </c>
      <c r="AL451" s="299" t="s">
        <v>573</v>
      </c>
      <c r="AM451" s="299"/>
      <c r="AN451" s="299"/>
      <c r="AO451" s="299"/>
      <c r="AP451" s="299"/>
      <c r="AQ451" s="299"/>
      <c r="AR451" s="299"/>
      <c r="AS451" s="299"/>
      <c r="AT451" s="299"/>
      <c r="AU451" s="299"/>
      <c r="AV451" s="299"/>
      <c r="AW451" s="299"/>
      <c r="AX451" s="299"/>
      <c r="AY451" s="299"/>
      <c r="AZ451" s="299"/>
      <c r="BA451" s="299"/>
      <c r="BB451" s="299"/>
      <c r="BC451" s="299"/>
      <c r="BD451" s="299"/>
      <c r="BE451" s="299"/>
      <c r="BF451" s="299"/>
      <c r="BG451" s="299"/>
      <c r="BH451" s="299"/>
      <c r="BI451" s="299"/>
      <c r="BJ451" s="299"/>
      <c r="BK451" s="299"/>
      <c r="BL451" s="299"/>
      <c r="BM451" s="299"/>
      <c r="BN451" s="299"/>
      <c r="BO451" s="299"/>
      <c r="BP451" s="299"/>
      <c r="BQ451" s="299"/>
      <c r="BR451" s="299"/>
      <c r="BS451" s="299"/>
      <c r="BT451" s="299"/>
      <c r="BU451" s="299"/>
      <c r="BV451" s="299"/>
      <c r="BW451" s="322">
        <v>1</v>
      </c>
      <c r="BX451" s="299"/>
      <c r="BY451" s="299"/>
      <c r="BZ451" s="299"/>
      <c r="CA451" s="299"/>
      <c r="CB451" s="299"/>
      <c r="CC451" s="299"/>
      <c r="CD451" s="299"/>
      <c r="CE451" s="299"/>
      <c r="CF451" s="299"/>
      <c r="CG451" s="299"/>
    </row>
    <row r="452" spans="1:85" x14ac:dyDescent="0.15">
      <c r="A452" s="299"/>
      <c r="B452" s="339">
        <v>2.3486689814814814</v>
      </c>
      <c r="C452" s="299"/>
      <c r="D452" s="371"/>
      <c r="E452" s="299"/>
      <c r="F452" s="300" t="s">
        <v>356</v>
      </c>
      <c r="G452" s="299" t="s">
        <v>335</v>
      </c>
      <c r="H452" s="299">
        <v>90</v>
      </c>
      <c r="I452" s="301">
        <v>1</v>
      </c>
      <c r="J452" s="299">
        <v>1</v>
      </c>
      <c r="K452" s="301">
        <v>0</v>
      </c>
      <c r="L452" s="322">
        <v>1</v>
      </c>
      <c r="M452" s="322">
        <v>1</v>
      </c>
      <c r="N452" s="299"/>
      <c r="O452" s="299"/>
      <c r="P452" s="299"/>
      <c r="Q452" s="299"/>
      <c r="R452" s="299"/>
      <c r="S452" s="299"/>
      <c r="T452" s="299"/>
      <c r="U452" s="299"/>
      <c r="V452" s="299"/>
      <c r="W452" s="299"/>
      <c r="X452" s="299"/>
      <c r="Y452" s="299"/>
      <c r="Z452" s="299"/>
      <c r="AA452" s="299"/>
      <c r="AB452" s="299"/>
      <c r="AC452" s="299">
        <v>1.028304842715916</v>
      </c>
      <c r="AD452" s="299">
        <v>11.969061479869424</v>
      </c>
      <c r="AE452" s="299" t="s">
        <v>442</v>
      </c>
      <c r="AF452" s="299">
        <v>1.028304842715916</v>
      </c>
      <c r="AG452" s="299">
        <v>11.969061479869424</v>
      </c>
      <c r="AH452" s="299">
        <v>-3.5505620040945782</v>
      </c>
      <c r="AI452" s="299">
        <v>-13.094192056583243</v>
      </c>
      <c r="AJ452" s="299"/>
      <c r="AK452" s="299"/>
      <c r="AL452" s="299"/>
      <c r="AM452" s="299"/>
      <c r="AN452" s="299"/>
      <c r="AO452" s="299"/>
      <c r="AP452" s="299"/>
      <c r="AQ452" s="299"/>
      <c r="AR452" s="299"/>
      <c r="AS452" s="299"/>
      <c r="AT452" s="299"/>
      <c r="AU452" s="299"/>
      <c r="AV452" s="299"/>
      <c r="AW452" s="299"/>
      <c r="AX452" s="299"/>
      <c r="AY452" s="299"/>
      <c r="AZ452" s="299"/>
      <c r="BA452" s="299"/>
      <c r="BB452" s="299"/>
      <c r="BC452" s="299"/>
      <c r="BD452" s="299"/>
      <c r="BE452" s="299"/>
      <c r="BF452" s="299"/>
      <c r="BG452" s="299"/>
      <c r="BH452" s="299"/>
      <c r="BI452" s="299"/>
      <c r="BJ452" s="299"/>
      <c r="BK452" s="299"/>
      <c r="BL452" s="299"/>
      <c r="BM452" s="299"/>
      <c r="BN452" s="299"/>
      <c r="BO452" s="299"/>
      <c r="BP452" s="299"/>
      <c r="BQ452" s="299"/>
      <c r="BR452" s="299"/>
      <c r="BS452" s="299"/>
      <c r="BT452" s="299"/>
      <c r="BU452" s="299"/>
      <c r="BV452" s="299"/>
      <c r="BW452" s="299"/>
      <c r="BX452" s="299"/>
      <c r="BY452" s="299"/>
      <c r="BZ452" s="299"/>
      <c r="CA452" s="299"/>
      <c r="CB452" s="299"/>
      <c r="CC452" s="299"/>
      <c r="CD452" s="299"/>
      <c r="CE452" s="299"/>
      <c r="CF452" s="299"/>
      <c r="CG452" s="299"/>
    </row>
    <row r="453" spans="1:85" x14ac:dyDescent="0.15">
      <c r="A453" s="299"/>
      <c r="B453" s="339">
        <v>2.3493171296296294</v>
      </c>
      <c r="C453" s="355">
        <v>0.26</v>
      </c>
      <c r="D453" s="371">
        <v>0.86658000000000013</v>
      </c>
      <c r="E453" s="299"/>
      <c r="F453" s="299"/>
      <c r="G453" s="299"/>
      <c r="H453" s="299"/>
      <c r="I453" s="301">
        <v>2</v>
      </c>
      <c r="J453" s="299"/>
      <c r="K453" s="299"/>
      <c r="L453" s="322">
        <v>0</v>
      </c>
      <c r="M453" s="299"/>
      <c r="N453" s="299"/>
      <c r="O453" s="299"/>
      <c r="P453" s="299"/>
      <c r="Q453" s="299"/>
      <c r="R453" s="299"/>
      <c r="S453" s="299"/>
      <c r="T453" s="299"/>
      <c r="U453" s="299"/>
      <c r="V453" s="299"/>
      <c r="W453" s="299"/>
      <c r="X453" s="299"/>
      <c r="Y453" s="299"/>
      <c r="Z453" s="299"/>
      <c r="AA453" s="299">
        <v>-4.0550134363703103</v>
      </c>
      <c r="AB453" s="299">
        <v>-5.6062540805223069</v>
      </c>
      <c r="AC453" s="299">
        <v>-6.2280349907888501</v>
      </c>
      <c r="AD453" s="299">
        <v>-12.318239934711643</v>
      </c>
      <c r="AE453" s="299" t="s">
        <v>443</v>
      </c>
      <c r="AF453" s="299">
        <v>-4.9475044319350676</v>
      </c>
      <c r="AG453" s="299">
        <v>-12.318239934711643</v>
      </c>
      <c r="AH453" s="299">
        <v>1.0671087990448185</v>
      </c>
      <c r="AI453" s="299">
        <v>11.697478237214364</v>
      </c>
      <c r="AJ453" s="299"/>
      <c r="AK453" s="299"/>
      <c r="AL453" s="322">
        <v>1</v>
      </c>
      <c r="AM453" s="322">
        <v>0</v>
      </c>
      <c r="AN453" s="322">
        <v>1</v>
      </c>
      <c r="AO453" s="322">
        <v>0</v>
      </c>
      <c r="AP453" s="322">
        <v>0</v>
      </c>
      <c r="AQ453" s="322">
        <v>1</v>
      </c>
      <c r="AR453" s="322">
        <v>0</v>
      </c>
      <c r="AS453" s="322">
        <v>0</v>
      </c>
      <c r="AT453" s="306">
        <v>1</v>
      </c>
      <c r="AU453" s="322">
        <v>0</v>
      </c>
      <c r="AV453" s="327">
        <v>0</v>
      </c>
      <c r="AW453" s="327">
        <v>0</v>
      </c>
      <c r="AX453" s="364">
        <v>1</v>
      </c>
      <c r="AY453" s="327">
        <v>0</v>
      </c>
      <c r="AZ453" s="327">
        <v>0</v>
      </c>
      <c r="BA453" s="327">
        <v>0</v>
      </c>
      <c r="BB453" s="327">
        <v>1</v>
      </c>
      <c r="BC453" s="327">
        <v>0</v>
      </c>
      <c r="BD453" s="327">
        <v>0</v>
      </c>
      <c r="BE453" s="327">
        <v>0</v>
      </c>
      <c r="BF453" s="327">
        <v>1</v>
      </c>
      <c r="BG453" s="327">
        <v>1</v>
      </c>
      <c r="BH453" s="327">
        <v>0</v>
      </c>
      <c r="BI453" s="327">
        <v>0</v>
      </c>
      <c r="BJ453" s="327">
        <v>0</v>
      </c>
      <c r="BK453" s="327">
        <v>0</v>
      </c>
      <c r="BL453" s="327">
        <v>0</v>
      </c>
      <c r="BM453" s="327">
        <v>0</v>
      </c>
      <c r="BN453" s="327">
        <v>0</v>
      </c>
      <c r="BO453" s="327">
        <v>1</v>
      </c>
      <c r="BP453" s="327">
        <v>0</v>
      </c>
      <c r="BQ453" s="327">
        <v>0</v>
      </c>
      <c r="BR453" s="327">
        <v>0</v>
      </c>
      <c r="BS453" s="303">
        <v>1</v>
      </c>
      <c r="BT453" s="322">
        <v>0</v>
      </c>
      <c r="BU453" s="322">
        <v>0</v>
      </c>
      <c r="BV453" s="322">
        <v>0</v>
      </c>
      <c r="BW453" s="322">
        <v>0</v>
      </c>
      <c r="BX453" s="322">
        <v>1</v>
      </c>
      <c r="BY453" s="301">
        <v>0</v>
      </c>
      <c r="BZ453" s="322">
        <v>1</v>
      </c>
      <c r="CA453" s="322">
        <v>0</v>
      </c>
      <c r="CB453" s="322">
        <v>0</v>
      </c>
      <c r="CC453" s="322">
        <v>0</v>
      </c>
      <c r="CD453" s="322">
        <v>0</v>
      </c>
      <c r="CE453" s="322">
        <v>0</v>
      </c>
      <c r="CF453" s="301">
        <v>0</v>
      </c>
      <c r="CG453" s="322">
        <v>0</v>
      </c>
    </row>
    <row r="454" spans="1:85" x14ac:dyDescent="0.15">
      <c r="A454" s="299"/>
      <c r="B454" s="339">
        <v>2.3501041666666667</v>
      </c>
      <c r="C454" s="355">
        <v>1.08</v>
      </c>
      <c r="D454" s="371">
        <v>3.5996400000000004</v>
      </c>
      <c r="E454" s="299"/>
      <c r="F454" s="299"/>
      <c r="G454" s="299"/>
      <c r="H454" s="299"/>
      <c r="I454" s="301">
        <v>3</v>
      </c>
      <c r="J454" s="299"/>
      <c r="K454" s="299"/>
      <c r="L454" s="322">
        <v>0</v>
      </c>
      <c r="M454" s="299"/>
      <c r="N454" s="299"/>
      <c r="O454" s="299"/>
      <c r="P454" s="299"/>
      <c r="Q454" s="299"/>
      <c r="R454" s="299"/>
      <c r="S454" s="299"/>
      <c r="T454" s="299"/>
      <c r="U454" s="299"/>
      <c r="V454" s="299"/>
      <c r="W454" s="299"/>
      <c r="X454" s="299"/>
      <c r="Y454" s="299"/>
      <c r="Z454" s="299"/>
      <c r="AA454" s="299">
        <v>-1.6491681439783559</v>
      </c>
      <c r="AB454" s="299">
        <v>7.5849319912948863</v>
      </c>
      <c r="AC454" s="299">
        <v>-0.71787319208469613</v>
      </c>
      <c r="AD454" s="299">
        <v>11.813871055495104</v>
      </c>
      <c r="AE454" s="299" t="s">
        <v>445</v>
      </c>
      <c r="AF454" s="299">
        <v>0.21342175980896372</v>
      </c>
      <c r="AG454" s="299">
        <v>12.085454298150164</v>
      </c>
      <c r="AH454" s="299">
        <v>-4.4430529996593355</v>
      </c>
      <c r="AI454" s="299">
        <v>-12.201847116430903</v>
      </c>
      <c r="AJ454" s="299"/>
      <c r="AK454" s="299"/>
      <c r="AL454" s="322">
        <v>0</v>
      </c>
      <c r="AM454" s="322">
        <v>1</v>
      </c>
      <c r="AN454" s="322">
        <v>0</v>
      </c>
      <c r="AO454" s="322">
        <v>1</v>
      </c>
      <c r="AP454" s="322">
        <v>0</v>
      </c>
      <c r="AQ454" s="322">
        <v>0</v>
      </c>
      <c r="AR454" s="322">
        <v>1</v>
      </c>
      <c r="AS454" s="322">
        <v>0</v>
      </c>
      <c r="AT454" s="322">
        <v>0</v>
      </c>
      <c r="AU454" s="322">
        <v>0</v>
      </c>
      <c r="AV454" s="327">
        <v>1</v>
      </c>
      <c r="AW454" s="327">
        <v>0</v>
      </c>
      <c r="AX454" s="327">
        <v>0</v>
      </c>
      <c r="AY454" s="327">
        <v>0</v>
      </c>
      <c r="AZ454" s="327">
        <v>0</v>
      </c>
      <c r="BA454" s="327">
        <v>1</v>
      </c>
      <c r="BB454" s="327">
        <v>0</v>
      </c>
      <c r="BC454" s="327">
        <v>0</v>
      </c>
      <c r="BD454" s="327">
        <v>0</v>
      </c>
      <c r="BE454" s="327">
        <v>1</v>
      </c>
      <c r="BF454" s="327">
        <v>0</v>
      </c>
      <c r="BG454" s="327">
        <v>1</v>
      </c>
      <c r="BH454" s="327">
        <v>0</v>
      </c>
      <c r="BI454" s="327">
        <v>0</v>
      </c>
      <c r="BJ454" s="327">
        <v>0</v>
      </c>
      <c r="BK454" s="327">
        <v>0</v>
      </c>
      <c r="BL454" s="327">
        <v>0</v>
      </c>
      <c r="BM454" s="327">
        <v>0</v>
      </c>
      <c r="BN454" s="327">
        <v>0</v>
      </c>
      <c r="BO454" s="327">
        <v>1</v>
      </c>
      <c r="BP454" s="327">
        <v>0</v>
      </c>
      <c r="BQ454" s="327">
        <v>0</v>
      </c>
      <c r="BR454" s="327">
        <v>0</v>
      </c>
      <c r="BS454" s="303">
        <v>0</v>
      </c>
      <c r="BT454" s="322">
        <v>1</v>
      </c>
      <c r="BU454" s="322">
        <v>0</v>
      </c>
      <c r="BV454" s="322">
        <v>0</v>
      </c>
      <c r="BW454" s="322">
        <v>0</v>
      </c>
      <c r="BX454" s="322">
        <v>1</v>
      </c>
      <c r="BY454" s="301">
        <v>0</v>
      </c>
      <c r="BZ454" s="322">
        <v>1</v>
      </c>
      <c r="CA454" s="322">
        <v>0</v>
      </c>
      <c r="CB454" s="322">
        <v>0</v>
      </c>
      <c r="CC454" s="322">
        <v>0</v>
      </c>
      <c r="CD454" s="322">
        <v>0</v>
      </c>
      <c r="CE454" s="322">
        <v>0</v>
      </c>
      <c r="CF454" s="301">
        <v>0</v>
      </c>
      <c r="CG454" s="322">
        <v>1</v>
      </c>
    </row>
    <row r="455" spans="1:85" x14ac:dyDescent="0.15">
      <c r="A455" s="299"/>
      <c r="B455" s="339">
        <v>2.350891203703704</v>
      </c>
      <c r="C455" s="355">
        <v>1.08</v>
      </c>
      <c r="D455" s="371">
        <v>3.5996400000000004</v>
      </c>
      <c r="E455" s="299"/>
      <c r="F455" s="299"/>
      <c r="G455" s="299"/>
      <c r="H455" s="299"/>
      <c r="I455" s="301">
        <v>4</v>
      </c>
      <c r="J455" s="299"/>
      <c r="K455" s="299"/>
      <c r="L455" s="322">
        <v>0</v>
      </c>
      <c r="M455" s="299"/>
      <c r="N455" s="299"/>
      <c r="O455" s="299"/>
      <c r="P455" s="299"/>
      <c r="Q455" s="299"/>
      <c r="R455" s="299"/>
      <c r="S455" s="299"/>
      <c r="T455" s="299"/>
      <c r="U455" s="299"/>
      <c r="V455" s="299"/>
      <c r="W455" s="299"/>
      <c r="X455" s="299"/>
      <c r="Y455" s="299"/>
      <c r="Z455" s="299"/>
      <c r="AA455" s="299">
        <v>1.9984037509384784</v>
      </c>
      <c r="AB455" s="299">
        <v>-7.0029678998911864</v>
      </c>
      <c r="AC455" s="299">
        <v>3.0849145281477481</v>
      </c>
      <c r="AD455" s="299">
        <v>-12.085454298150164</v>
      </c>
      <c r="AE455" s="299" t="s">
        <v>337</v>
      </c>
      <c r="AF455" s="299">
        <v>2.1536195762540884</v>
      </c>
      <c r="AG455" s="299">
        <v>-12.046656692056583</v>
      </c>
      <c r="AH455" s="299">
        <v>-0.21342175980896372</v>
      </c>
      <c r="AI455" s="299">
        <v>11.930263873775845</v>
      </c>
      <c r="AJ455" s="299"/>
      <c r="AK455" s="299"/>
      <c r="AL455" s="322">
        <v>0</v>
      </c>
      <c r="AM455" s="322">
        <v>1</v>
      </c>
      <c r="AN455" s="322">
        <v>1</v>
      </c>
      <c r="AO455" s="322">
        <v>0</v>
      </c>
      <c r="AP455" s="322">
        <v>0</v>
      </c>
      <c r="AQ455" s="322">
        <v>0</v>
      </c>
      <c r="AR455" s="322">
        <v>1</v>
      </c>
      <c r="AS455" s="322">
        <v>0</v>
      </c>
      <c r="AT455" s="322">
        <v>0</v>
      </c>
      <c r="AU455" s="322">
        <v>0</v>
      </c>
      <c r="AV455" s="327">
        <v>0</v>
      </c>
      <c r="AW455" s="327">
        <v>1</v>
      </c>
      <c r="AX455" s="327">
        <v>0</v>
      </c>
      <c r="AY455" s="327">
        <v>0</v>
      </c>
      <c r="AZ455" s="327">
        <v>1</v>
      </c>
      <c r="BA455" s="327">
        <v>0</v>
      </c>
      <c r="BB455" s="327">
        <v>0</v>
      </c>
      <c r="BC455" s="327">
        <v>0</v>
      </c>
      <c r="BD455" s="327">
        <v>0</v>
      </c>
      <c r="BE455" s="327">
        <v>0</v>
      </c>
      <c r="BF455" s="327">
        <v>1</v>
      </c>
      <c r="BG455" s="327">
        <v>1</v>
      </c>
      <c r="BH455" s="327">
        <v>0</v>
      </c>
      <c r="BI455" s="327">
        <v>0</v>
      </c>
      <c r="BJ455" s="327">
        <v>0</v>
      </c>
      <c r="BK455" s="327">
        <v>0</v>
      </c>
      <c r="BL455" s="327">
        <v>0</v>
      </c>
      <c r="BM455" s="327">
        <v>0</v>
      </c>
      <c r="BN455" s="327">
        <v>0</v>
      </c>
      <c r="BO455" s="327">
        <v>0</v>
      </c>
      <c r="BP455" s="327">
        <v>1</v>
      </c>
      <c r="BQ455" s="327">
        <v>0</v>
      </c>
      <c r="BR455" s="327">
        <v>0</v>
      </c>
      <c r="BS455" s="303">
        <v>0</v>
      </c>
      <c r="BT455" s="322">
        <v>1</v>
      </c>
      <c r="BU455" s="322">
        <v>0</v>
      </c>
      <c r="BV455" s="322">
        <v>0</v>
      </c>
      <c r="BW455" s="322">
        <v>0</v>
      </c>
      <c r="BX455" s="322">
        <v>0</v>
      </c>
      <c r="BY455" s="301">
        <v>1</v>
      </c>
      <c r="BZ455" s="322">
        <v>1</v>
      </c>
      <c r="CA455" s="322">
        <v>0</v>
      </c>
      <c r="CB455" s="322">
        <v>0</v>
      </c>
      <c r="CC455" s="322">
        <v>0</v>
      </c>
      <c r="CD455" s="322">
        <v>0</v>
      </c>
      <c r="CE455" s="322">
        <v>0</v>
      </c>
      <c r="CF455" s="301">
        <v>0</v>
      </c>
      <c r="CG455" s="322">
        <v>0</v>
      </c>
    </row>
    <row r="456" spans="1:85" x14ac:dyDescent="0.15">
      <c r="A456" s="299"/>
      <c r="B456" s="339">
        <v>2.3523495370370369</v>
      </c>
      <c r="C456" s="355">
        <v>2.08</v>
      </c>
      <c r="D456" s="371">
        <v>6.932640000000001</v>
      </c>
      <c r="E456" s="299"/>
      <c r="F456" s="299"/>
      <c r="G456" s="299"/>
      <c r="H456" s="299"/>
      <c r="I456" s="301">
        <v>5</v>
      </c>
      <c r="J456" s="299"/>
      <c r="K456" s="299"/>
      <c r="L456" s="322">
        <v>0</v>
      </c>
      <c r="M456" s="299"/>
      <c r="N456" s="299"/>
      <c r="O456" s="299"/>
      <c r="P456" s="299"/>
      <c r="Q456" s="299"/>
      <c r="R456" s="299"/>
      <c r="S456" s="299"/>
      <c r="T456" s="299"/>
      <c r="U456" s="299"/>
      <c r="V456" s="299"/>
      <c r="W456" s="299"/>
      <c r="X456" s="299"/>
      <c r="Y456" s="299"/>
      <c r="Z456" s="299"/>
      <c r="AA456" s="299">
        <v>-0.91189297372920863</v>
      </c>
      <c r="AB456" s="299">
        <v>10.805133297062024</v>
      </c>
      <c r="AC456" s="299">
        <v>-1.8043839692939658</v>
      </c>
      <c r="AD456" s="299">
        <v>12.589823177366704</v>
      </c>
      <c r="AE456" s="299" t="s">
        <v>443</v>
      </c>
      <c r="AF456" s="299">
        <v>-2.8132868338454307</v>
      </c>
      <c r="AG456" s="299">
        <v>12.706215995647444</v>
      </c>
      <c r="AH456" s="299">
        <v>-1.9401978164451248E-2</v>
      </c>
      <c r="AI456" s="299">
        <v>-13.210584874863983</v>
      </c>
      <c r="AJ456" s="299"/>
      <c r="AK456" s="299"/>
      <c r="AL456" s="322">
        <v>0</v>
      </c>
      <c r="AM456" s="322">
        <v>1</v>
      </c>
      <c r="AN456" s="322">
        <v>0</v>
      </c>
      <c r="AO456" s="322">
        <v>1</v>
      </c>
      <c r="AP456" s="322">
        <v>0</v>
      </c>
      <c r="AQ456" s="322">
        <v>1</v>
      </c>
      <c r="AR456" s="322">
        <v>0</v>
      </c>
      <c r="AS456" s="322">
        <v>0</v>
      </c>
      <c r="AT456" s="322">
        <v>0</v>
      </c>
      <c r="AU456" s="322">
        <v>1</v>
      </c>
      <c r="AV456" s="327">
        <v>0</v>
      </c>
      <c r="AW456" s="327">
        <v>0</v>
      </c>
      <c r="AX456" s="327">
        <v>0</v>
      </c>
      <c r="AY456" s="327">
        <v>0</v>
      </c>
      <c r="AZ456" s="327">
        <v>0</v>
      </c>
      <c r="BA456" s="327">
        <v>0</v>
      </c>
      <c r="BB456" s="327">
        <v>1</v>
      </c>
      <c r="BC456" s="327">
        <v>0</v>
      </c>
      <c r="BD456" s="327">
        <v>0</v>
      </c>
      <c r="BE456" s="327">
        <v>1</v>
      </c>
      <c r="BF456" s="327">
        <v>0</v>
      </c>
      <c r="BG456" s="327">
        <v>1</v>
      </c>
      <c r="BH456" s="327">
        <v>0</v>
      </c>
      <c r="BI456" s="327">
        <v>0</v>
      </c>
      <c r="BJ456" s="327">
        <v>0</v>
      </c>
      <c r="BK456" s="327">
        <v>0</v>
      </c>
      <c r="BL456" s="327">
        <v>0</v>
      </c>
      <c r="BM456" s="327">
        <v>0</v>
      </c>
      <c r="BN456" s="327">
        <v>0</v>
      </c>
      <c r="BO456" s="327">
        <v>1</v>
      </c>
      <c r="BP456" s="327">
        <v>0</v>
      </c>
      <c r="BQ456" s="327">
        <v>0</v>
      </c>
      <c r="BR456" s="327">
        <v>0</v>
      </c>
      <c r="BS456" s="303">
        <v>0</v>
      </c>
      <c r="BT456" s="322">
        <v>1</v>
      </c>
      <c r="BU456" s="322">
        <v>0</v>
      </c>
      <c r="BV456" s="322">
        <v>0</v>
      </c>
      <c r="BW456" s="322">
        <v>0</v>
      </c>
      <c r="BX456" s="322">
        <v>1</v>
      </c>
      <c r="BY456" s="301">
        <v>0</v>
      </c>
      <c r="BZ456" s="322">
        <v>1</v>
      </c>
      <c r="CA456" s="322">
        <v>0</v>
      </c>
      <c r="CB456" s="322">
        <v>0</v>
      </c>
      <c r="CC456" s="322">
        <v>0</v>
      </c>
      <c r="CD456" s="322">
        <v>0</v>
      </c>
      <c r="CE456" s="322">
        <v>0</v>
      </c>
      <c r="CF456" s="301">
        <v>0</v>
      </c>
      <c r="CG456" s="322">
        <v>1</v>
      </c>
    </row>
    <row r="457" spans="1:85" x14ac:dyDescent="0.15">
      <c r="A457" s="299"/>
      <c r="B457" s="339">
        <v>2.3531018518518518</v>
      </c>
      <c r="C457" s="355">
        <v>1.05</v>
      </c>
      <c r="D457" s="371">
        <v>3.4996500000000004</v>
      </c>
      <c r="E457" s="299"/>
      <c r="F457" s="299"/>
      <c r="G457" s="299"/>
      <c r="H457" s="299"/>
      <c r="I457" s="301">
        <v>6</v>
      </c>
      <c r="J457" s="299"/>
      <c r="K457" s="299"/>
      <c r="L457" s="322">
        <v>0</v>
      </c>
      <c r="M457" s="299"/>
      <c r="N457" s="299"/>
      <c r="O457" s="299"/>
      <c r="P457" s="299"/>
      <c r="Q457" s="299"/>
      <c r="R457" s="299"/>
      <c r="S457" s="299"/>
      <c r="T457" s="299"/>
      <c r="U457" s="299"/>
      <c r="V457" s="299"/>
      <c r="W457" s="299"/>
      <c r="X457" s="299"/>
      <c r="Y457" s="299"/>
      <c r="Z457" s="299"/>
      <c r="AA457" s="299">
        <v>-3.2789343097922607</v>
      </c>
      <c r="AB457" s="299">
        <v>-11.813871055495104</v>
      </c>
      <c r="AC457" s="299">
        <v>-3.2789343097922607</v>
      </c>
      <c r="AD457" s="299">
        <v>-12.473430359085963</v>
      </c>
      <c r="AE457" s="299" t="s">
        <v>443</v>
      </c>
      <c r="AF457" s="299">
        <v>-2.2700314452407957</v>
      </c>
      <c r="AG457" s="299">
        <v>-12.395835146898804</v>
      </c>
      <c r="AH457" s="299">
        <v>-1.416344406004941</v>
      </c>
      <c r="AI457" s="299">
        <v>12.357037540805223</v>
      </c>
      <c r="AJ457" s="299"/>
      <c r="AK457" s="299"/>
      <c r="AL457" s="322">
        <v>0</v>
      </c>
      <c r="AM457" s="322">
        <v>1</v>
      </c>
      <c r="AN457" s="322">
        <v>1</v>
      </c>
      <c r="AO457" s="322">
        <v>0</v>
      </c>
      <c r="AP457" s="322">
        <v>0</v>
      </c>
      <c r="AQ457" s="322">
        <v>1</v>
      </c>
      <c r="AR457" s="322">
        <v>0</v>
      </c>
      <c r="AS457" s="322">
        <v>0</v>
      </c>
      <c r="AT457" s="322">
        <v>0</v>
      </c>
      <c r="AU457" s="322">
        <v>0</v>
      </c>
      <c r="AV457" s="327">
        <v>0</v>
      </c>
      <c r="AW457" s="327">
        <v>0</v>
      </c>
      <c r="AX457" s="327">
        <v>1</v>
      </c>
      <c r="AY457" s="327">
        <v>0</v>
      </c>
      <c r="AZ457" s="327">
        <v>0</v>
      </c>
      <c r="BA457" s="327">
        <v>0</v>
      </c>
      <c r="BB457" s="327">
        <v>1</v>
      </c>
      <c r="BC457" s="327">
        <v>0</v>
      </c>
      <c r="BD457" s="327">
        <v>0</v>
      </c>
      <c r="BE457" s="327">
        <v>0</v>
      </c>
      <c r="BF457" s="327">
        <v>1</v>
      </c>
      <c r="BG457" s="327">
        <v>1</v>
      </c>
      <c r="BH457" s="327">
        <v>0</v>
      </c>
      <c r="BI457" s="327">
        <v>0</v>
      </c>
      <c r="BJ457" s="327">
        <v>0</v>
      </c>
      <c r="BK457" s="327">
        <v>0</v>
      </c>
      <c r="BL457" s="327">
        <v>0</v>
      </c>
      <c r="BM457" s="327">
        <v>0</v>
      </c>
      <c r="BN457" s="327">
        <v>0</v>
      </c>
      <c r="BO457" s="327">
        <v>1</v>
      </c>
      <c r="BP457" s="327">
        <v>0</v>
      </c>
      <c r="BQ457" s="327">
        <v>0</v>
      </c>
      <c r="BR457" s="327">
        <v>0</v>
      </c>
      <c r="BS457" s="303">
        <v>0</v>
      </c>
      <c r="BT457" s="322">
        <v>0</v>
      </c>
      <c r="BU457" s="322">
        <v>1</v>
      </c>
      <c r="BV457" s="322">
        <v>0</v>
      </c>
      <c r="BW457" s="322">
        <v>0</v>
      </c>
      <c r="BX457" s="322">
        <v>0</v>
      </c>
      <c r="BY457" s="301">
        <v>1</v>
      </c>
      <c r="BZ457" s="322">
        <v>0</v>
      </c>
      <c r="CA457" s="322">
        <v>0</v>
      </c>
      <c r="CB457" s="322">
        <v>0</v>
      </c>
      <c r="CC457" s="322">
        <v>1</v>
      </c>
      <c r="CD457" s="322">
        <v>0</v>
      </c>
      <c r="CE457" s="322">
        <v>0</v>
      </c>
      <c r="CF457" s="301">
        <v>0</v>
      </c>
      <c r="CG457" s="322">
        <v>0</v>
      </c>
    </row>
    <row r="458" spans="1:85" x14ac:dyDescent="0.15">
      <c r="A458" s="299" t="s">
        <v>593</v>
      </c>
      <c r="B458" s="339">
        <v>2.3542939814814816</v>
      </c>
      <c r="C458" s="299"/>
      <c r="D458" s="371"/>
      <c r="E458" s="299"/>
      <c r="F458" s="299"/>
      <c r="G458" s="299"/>
      <c r="H458" s="299"/>
      <c r="I458" s="299"/>
      <c r="J458" s="299"/>
      <c r="K458" s="299"/>
      <c r="L458" s="299"/>
      <c r="M458" s="299"/>
      <c r="N458" s="299"/>
      <c r="O458" s="299"/>
      <c r="P458" s="299"/>
      <c r="Q458" s="299"/>
      <c r="R458" s="299"/>
      <c r="S458" s="299"/>
      <c r="T458" s="299"/>
      <c r="U458" s="299"/>
      <c r="V458" s="299"/>
      <c r="W458" s="299"/>
      <c r="X458" s="299"/>
      <c r="Y458" s="299"/>
      <c r="Z458" s="299"/>
      <c r="AA458" s="299"/>
      <c r="AB458" s="299"/>
      <c r="AC458" s="299"/>
      <c r="AD458" s="299"/>
      <c r="AE458" s="299"/>
      <c r="AF458" s="299"/>
      <c r="AG458" s="299"/>
      <c r="AH458" s="299"/>
      <c r="AI458" s="299"/>
      <c r="AJ458" s="299">
        <v>4.5982688249749453</v>
      </c>
      <c r="AK458" s="299">
        <v>10.533550054406964</v>
      </c>
      <c r="AL458" s="299"/>
      <c r="AM458" s="299"/>
      <c r="AN458" s="299"/>
      <c r="AO458" s="299"/>
      <c r="AP458" s="299"/>
      <c r="AQ458" s="299"/>
      <c r="AR458" s="299"/>
      <c r="AS458" s="299"/>
      <c r="AT458" s="299"/>
      <c r="AU458" s="299"/>
      <c r="AV458" s="299"/>
      <c r="AW458" s="299"/>
      <c r="AX458" s="299"/>
      <c r="AY458" s="299"/>
      <c r="AZ458" s="299"/>
      <c r="BA458" s="299"/>
      <c r="BB458" s="299"/>
      <c r="BC458" s="299"/>
      <c r="BD458" s="299"/>
      <c r="BE458" s="299"/>
      <c r="BF458" s="299"/>
      <c r="BG458" s="299"/>
      <c r="BH458" s="299"/>
      <c r="BI458" s="299"/>
      <c r="BJ458" s="299"/>
      <c r="BK458" s="299"/>
      <c r="BL458" s="299"/>
      <c r="BM458" s="299"/>
      <c r="BN458" s="299"/>
      <c r="BO458" s="299"/>
      <c r="BP458" s="299"/>
      <c r="BQ458" s="299"/>
      <c r="BR458" s="299"/>
      <c r="BS458" s="299"/>
      <c r="BT458" s="299"/>
      <c r="BU458" s="299"/>
      <c r="BV458" s="299"/>
      <c r="BW458" s="299"/>
      <c r="BX458" s="299"/>
      <c r="BY458" s="299"/>
      <c r="BZ458" s="299"/>
      <c r="CA458" s="299"/>
      <c r="CB458" s="299"/>
      <c r="CC458" s="299"/>
      <c r="CD458" s="299"/>
      <c r="CE458" s="299"/>
      <c r="CF458" s="299"/>
      <c r="CG458" s="299"/>
    </row>
    <row r="459" spans="1:85" x14ac:dyDescent="0.15">
      <c r="A459" s="299"/>
      <c r="B459" s="339">
        <v>2.3682523148148147</v>
      </c>
      <c r="C459" s="299"/>
      <c r="D459" s="371"/>
      <c r="E459" s="299"/>
      <c r="F459" s="299"/>
      <c r="G459" s="299" t="s">
        <v>352</v>
      </c>
      <c r="H459" s="299">
        <v>91</v>
      </c>
      <c r="I459" s="301">
        <v>1</v>
      </c>
      <c r="J459" s="299">
        <v>1</v>
      </c>
      <c r="K459" s="301">
        <v>0</v>
      </c>
      <c r="L459" s="322">
        <v>1</v>
      </c>
      <c r="M459" s="322">
        <v>1</v>
      </c>
      <c r="N459" s="322">
        <v>0</v>
      </c>
      <c r="O459" s="299"/>
      <c r="P459" s="299">
        <v>1</v>
      </c>
      <c r="Q459" s="299">
        <v>0</v>
      </c>
      <c r="R459" s="299">
        <v>0</v>
      </c>
      <c r="S459" s="299">
        <v>0</v>
      </c>
      <c r="T459" s="299">
        <v>0</v>
      </c>
      <c r="U459" s="299">
        <v>0</v>
      </c>
      <c r="V459" s="299">
        <v>0</v>
      </c>
      <c r="W459" s="299">
        <v>1</v>
      </c>
      <c r="X459" s="299">
        <v>0</v>
      </c>
      <c r="Y459" s="299">
        <v>0</v>
      </c>
      <c r="Z459" s="301">
        <v>1</v>
      </c>
      <c r="AA459" s="299"/>
      <c r="AB459" s="299"/>
      <c r="AC459" s="299">
        <v>-1.1447167117026236</v>
      </c>
      <c r="AD459" s="299">
        <v>11.930263873775845</v>
      </c>
      <c r="AE459" s="299" t="s">
        <v>442</v>
      </c>
      <c r="AF459" s="299">
        <v>-1.1447167117026236</v>
      </c>
      <c r="AG459" s="299">
        <v>11.930263873775845</v>
      </c>
      <c r="AH459" s="299">
        <v>3.7445817857390904</v>
      </c>
      <c r="AI459" s="299">
        <v>-13.559763329706204</v>
      </c>
      <c r="AJ459" s="299"/>
      <c r="AK459" s="299"/>
      <c r="AL459" s="299"/>
      <c r="AM459" s="299"/>
      <c r="AN459" s="299"/>
      <c r="AO459" s="299"/>
      <c r="AP459" s="299"/>
      <c r="AQ459" s="299"/>
      <c r="AR459" s="299"/>
      <c r="AS459" s="299"/>
      <c r="AT459" s="299"/>
      <c r="AU459" s="299"/>
      <c r="AV459" s="299"/>
      <c r="AW459" s="299"/>
      <c r="AX459" s="299"/>
      <c r="AY459" s="299"/>
      <c r="AZ459" s="299"/>
      <c r="BA459" s="299"/>
      <c r="BB459" s="299"/>
      <c r="BC459" s="299"/>
      <c r="BD459" s="299"/>
      <c r="BE459" s="299"/>
      <c r="BF459" s="299"/>
      <c r="BG459" s="299"/>
      <c r="BH459" s="299"/>
      <c r="BI459" s="299"/>
      <c r="BJ459" s="299"/>
      <c r="BK459" s="299"/>
      <c r="BL459" s="299"/>
      <c r="BM459" s="299"/>
      <c r="BN459" s="299"/>
      <c r="BO459" s="299"/>
      <c r="BP459" s="299"/>
      <c r="BQ459" s="299"/>
      <c r="BR459" s="299"/>
      <c r="BS459" s="299"/>
      <c r="BT459" s="299"/>
      <c r="BU459" s="299"/>
      <c r="BV459" s="299"/>
      <c r="BW459" s="299"/>
      <c r="BX459" s="299"/>
      <c r="BY459" s="299"/>
      <c r="BZ459" s="299"/>
      <c r="CA459" s="299"/>
      <c r="CB459" s="299"/>
      <c r="CC459" s="299"/>
      <c r="CD459" s="299"/>
      <c r="CE459" s="299"/>
      <c r="CF459" s="299"/>
      <c r="CG459" s="299"/>
    </row>
    <row r="460" spans="1:85" x14ac:dyDescent="0.15">
      <c r="A460" s="299" t="s">
        <v>593</v>
      </c>
      <c r="B460" s="339">
        <v>2.3683796296296298</v>
      </c>
      <c r="C460" s="299"/>
      <c r="D460" s="371"/>
      <c r="E460" s="299"/>
      <c r="F460" s="299"/>
      <c r="G460" s="299"/>
      <c r="H460" s="299"/>
      <c r="I460" s="299"/>
      <c r="J460" s="299"/>
      <c r="K460" s="299"/>
      <c r="L460" s="299"/>
      <c r="M460" s="299"/>
      <c r="N460" s="299"/>
      <c r="O460" s="299"/>
      <c r="P460" s="299"/>
      <c r="Q460" s="299"/>
      <c r="R460" s="299"/>
      <c r="S460" s="299"/>
      <c r="T460" s="299"/>
      <c r="U460" s="299"/>
      <c r="V460" s="299"/>
      <c r="W460" s="299"/>
      <c r="X460" s="299"/>
      <c r="Y460" s="299"/>
      <c r="Z460" s="299"/>
      <c r="AA460" s="299"/>
      <c r="AB460" s="299"/>
      <c r="AC460" s="299"/>
      <c r="AD460" s="299"/>
      <c r="AE460" s="299"/>
      <c r="AF460" s="299"/>
      <c r="AG460" s="299"/>
      <c r="AH460" s="299"/>
      <c r="AI460" s="299"/>
      <c r="AJ460" s="299">
        <v>3.2789343097922607</v>
      </c>
      <c r="AK460" s="299">
        <v>-6.5761942328618064</v>
      </c>
      <c r="AL460" s="299"/>
      <c r="AM460" s="299"/>
      <c r="AN460" s="299"/>
      <c r="AO460" s="299"/>
      <c r="AP460" s="299"/>
      <c r="AQ460" s="299"/>
      <c r="AR460" s="299"/>
      <c r="AS460" s="299"/>
      <c r="AT460" s="299"/>
      <c r="AU460" s="299"/>
      <c r="AV460" s="299"/>
      <c r="AW460" s="299"/>
      <c r="AX460" s="299"/>
      <c r="AY460" s="299"/>
      <c r="AZ460" s="299"/>
      <c r="BA460" s="299"/>
      <c r="BB460" s="299"/>
      <c r="BC460" s="299"/>
      <c r="BD460" s="299"/>
      <c r="BE460" s="299"/>
      <c r="BF460" s="299"/>
      <c r="BG460" s="299"/>
      <c r="BH460" s="299"/>
      <c r="BI460" s="299"/>
      <c r="BJ460" s="299"/>
      <c r="BK460" s="299"/>
      <c r="BL460" s="299"/>
      <c r="BM460" s="299"/>
      <c r="BN460" s="299"/>
      <c r="BO460" s="299"/>
      <c r="BP460" s="299"/>
      <c r="BQ460" s="299"/>
      <c r="BR460" s="299"/>
      <c r="BS460" s="299"/>
      <c r="BT460" s="299"/>
      <c r="BU460" s="299"/>
      <c r="BV460" s="299"/>
      <c r="BW460" s="299"/>
      <c r="BX460" s="299"/>
      <c r="BY460" s="299"/>
      <c r="BZ460" s="299"/>
      <c r="CA460" s="299"/>
      <c r="CB460" s="299"/>
      <c r="CC460" s="299"/>
      <c r="CD460" s="299"/>
      <c r="CE460" s="299"/>
      <c r="CF460" s="299"/>
      <c r="CG460" s="299"/>
    </row>
    <row r="461" spans="1:85" x14ac:dyDescent="0.15">
      <c r="A461" s="299"/>
      <c r="B461" s="339">
        <v>2.3760300925925928</v>
      </c>
      <c r="C461" s="299"/>
      <c r="D461" s="371"/>
      <c r="E461" s="299"/>
      <c r="F461" s="299"/>
      <c r="G461" s="299"/>
      <c r="H461" s="299">
        <v>92</v>
      </c>
      <c r="I461" s="301">
        <v>1</v>
      </c>
      <c r="J461" s="299">
        <v>1</v>
      </c>
      <c r="K461" s="301">
        <v>0</v>
      </c>
      <c r="L461" s="322">
        <v>1</v>
      </c>
      <c r="M461" s="322">
        <v>0</v>
      </c>
      <c r="N461" s="322">
        <v>1</v>
      </c>
      <c r="O461" s="299"/>
      <c r="P461" s="299"/>
      <c r="Q461" s="299"/>
      <c r="R461" s="299"/>
      <c r="S461" s="299"/>
      <c r="T461" s="299"/>
      <c r="U461" s="299"/>
      <c r="V461" s="299"/>
      <c r="W461" s="299"/>
      <c r="X461" s="299"/>
      <c r="Y461" s="299"/>
      <c r="Z461" s="299"/>
      <c r="AA461" s="299"/>
      <c r="AB461" s="299"/>
      <c r="AC461" s="299">
        <v>-1.2999325370182335</v>
      </c>
      <c r="AD461" s="299">
        <v>11.930263873775845</v>
      </c>
      <c r="AE461" s="299" t="s">
        <v>442</v>
      </c>
      <c r="AF461" s="299">
        <v>-1.2999325370182335</v>
      </c>
      <c r="AG461" s="299">
        <v>11.930263873775845</v>
      </c>
      <c r="AH461" s="299">
        <v>3.8609936547257981</v>
      </c>
      <c r="AI461" s="299">
        <v>-12.783811207834603</v>
      </c>
      <c r="AJ461" s="299"/>
      <c r="AK461" s="299"/>
      <c r="AL461" s="299"/>
      <c r="AM461" s="299"/>
      <c r="AN461" s="299"/>
      <c r="AO461" s="299"/>
      <c r="AP461" s="299"/>
      <c r="AQ461" s="299"/>
      <c r="AR461" s="299"/>
      <c r="AS461" s="299"/>
      <c r="AT461" s="299"/>
      <c r="AU461" s="299"/>
      <c r="AV461" s="299"/>
      <c r="AW461" s="299"/>
      <c r="AX461" s="299"/>
      <c r="AY461" s="299"/>
      <c r="AZ461" s="299"/>
      <c r="BA461" s="299"/>
      <c r="BB461" s="299"/>
      <c r="BC461" s="299"/>
      <c r="BD461" s="299"/>
      <c r="BE461" s="299"/>
      <c r="BF461" s="299"/>
      <c r="BG461" s="299"/>
      <c r="BH461" s="299"/>
      <c r="BI461" s="299"/>
      <c r="BJ461" s="299"/>
      <c r="BK461" s="299"/>
      <c r="BL461" s="299"/>
      <c r="BM461" s="299"/>
      <c r="BN461" s="299"/>
      <c r="BO461" s="299"/>
      <c r="BP461" s="299"/>
      <c r="BQ461" s="299"/>
      <c r="BR461" s="299"/>
      <c r="BS461" s="299"/>
      <c r="BT461" s="299"/>
      <c r="BU461" s="299"/>
      <c r="BV461" s="299"/>
      <c r="BW461" s="299"/>
      <c r="BX461" s="299"/>
      <c r="BY461" s="299"/>
      <c r="BZ461" s="299"/>
      <c r="CA461" s="299"/>
      <c r="CB461" s="299"/>
      <c r="CC461" s="299"/>
      <c r="CD461" s="299"/>
      <c r="CE461" s="299"/>
      <c r="CF461" s="299"/>
      <c r="CG461" s="299"/>
    </row>
    <row r="462" spans="1:85" x14ac:dyDescent="0.15">
      <c r="A462" s="299"/>
      <c r="B462" s="339">
        <v>2.3766550925925927</v>
      </c>
      <c r="C462" s="355">
        <v>0.24</v>
      </c>
      <c r="D462" s="371">
        <v>0.79991999999999996</v>
      </c>
      <c r="E462" s="299"/>
      <c r="F462" s="299"/>
      <c r="G462" s="299"/>
      <c r="H462" s="299"/>
      <c r="I462" s="301">
        <v>2</v>
      </c>
      <c r="J462" s="299"/>
      <c r="K462" s="299"/>
      <c r="L462" s="322">
        <v>0</v>
      </c>
      <c r="M462" s="299"/>
      <c r="N462" s="299"/>
      <c r="O462" s="299"/>
      <c r="P462" s="299"/>
      <c r="Q462" s="299"/>
      <c r="R462" s="299"/>
      <c r="S462" s="299"/>
      <c r="T462" s="299"/>
      <c r="U462" s="299"/>
      <c r="V462" s="299"/>
      <c r="W462" s="299"/>
      <c r="X462" s="299"/>
      <c r="Y462" s="299"/>
      <c r="Z462" s="299"/>
      <c r="AA462" s="299">
        <v>1.8431879256228685</v>
      </c>
      <c r="AB462" s="299">
        <v>-5.024289989118607</v>
      </c>
      <c r="AC462" s="299">
        <v>2.8132868338454307</v>
      </c>
      <c r="AD462" s="299">
        <v>-11.891466267682263</v>
      </c>
      <c r="AE462" s="299" t="s">
        <v>443</v>
      </c>
      <c r="AF462" s="299">
        <v>4.1714253053570181</v>
      </c>
      <c r="AG462" s="299">
        <v>-11.930263873775845</v>
      </c>
      <c r="AH462" s="299">
        <v>-1.3775404496760386</v>
      </c>
      <c r="AI462" s="299">
        <v>11.581085418933624</v>
      </c>
      <c r="AJ462" s="299"/>
      <c r="AK462" s="299"/>
      <c r="AL462" s="322">
        <v>1</v>
      </c>
      <c r="AM462" s="322">
        <v>0</v>
      </c>
      <c r="AN462" s="322">
        <v>0</v>
      </c>
      <c r="AO462" s="322">
        <v>1</v>
      </c>
      <c r="AP462" s="322">
        <v>0</v>
      </c>
      <c r="AQ462" s="322">
        <v>1</v>
      </c>
      <c r="AR462" s="322">
        <v>0</v>
      </c>
      <c r="AS462" s="322">
        <v>0</v>
      </c>
      <c r="AT462" s="322">
        <v>1</v>
      </c>
      <c r="AU462" s="322">
        <v>0</v>
      </c>
      <c r="AV462" s="327">
        <v>0</v>
      </c>
      <c r="AW462" s="327">
        <v>0</v>
      </c>
      <c r="AX462" s="327">
        <v>0</v>
      </c>
      <c r="AY462" s="327">
        <v>0</v>
      </c>
      <c r="AZ462" s="327">
        <v>0</v>
      </c>
      <c r="BA462" s="327">
        <v>0</v>
      </c>
      <c r="BB462" s="299">
        <v>1</v>
      </c>
      <c r="BC462" s="299">
        <v>0</v>
      </c>
      <c r="BD462" s="299">
        <v>0</v>
      </c>
      <c r="BE462" s="299">
        <v>1</v>
      </c>
      <c r="BF462" s="299">
        <v>0</v>
      </c>
      <c r="BG462" s="299">
        <v>1</v>
      </c>
      <c r="BH462" s="299">
        <v>0</v>
      </c>
      <c r="BI462" s="299">
        <v>0</v>
      </c>
      <c r="BJ462" s="325">
        <v>0</v>
      </c>
      <c r="BK462" s="325">
        <v>0</v>
      </c>
      <c r="BL462" s="325">
        <v>0</v>
      </c>
      <c r="BM462" s="325">
        <v>0</v>
      </c>
      <c r="BN462" s="325">
        <v>0</v>
      </c>
      <c r="BO462" s="325">
        <v>1</v>
      </c>
      <c r="BP462" s="325">
        <v>0</v>
      </c>
      <c r="BQ462" s="325">
        <v>0</v>
      </c>
      <c r="BR462" s="325">
        <v>0</v>
      </c>
      <c r="BS462" s="303">
        <v>0</v>
      </c>
      <c r="BT462" s="322">
        <v>1</v>
      </c>
      <c r="BU462" s="322">
        <v>0</v>
      </c>
      <c r="BV462" s="322">
        <v>0</v>
      </c>
      <c r="BW462" s="322">
        <v>0</v>
      </c>
      <c r="BX462" s="322">
        <v>1</v>
      </c>
      <c r="BY462" s="301">
        <v>0</v>
      </c>
      <c r="BZ462" s="322">
        <v>1</v>
      </c>
      <c r="CA462" s="322">
        <v>0</v>
      </c>
      <c r="CB462" s="322">
        <v>0</v>
      </c>
      <c r="CC462" s="322">
        <v>0</v>
      </c>
      <c r="CD462" s="322">
        <v>0</v>
      </c>
      <c r="CE462" s="322">
        <v>0</v>
      </c>
      <c r="CF462" s="301">
        <v>0</v>
      </c>
      <c r="CG462" s="322">
        <v>0</v>
      </c>
    </row>
    <row r="463" spans="1:85" x14ac:dyDescent="0.15">
      <c r="A463" s="299"/>
      <c r="B463" s="339">
        <v>2.3773148148148149</v>
      </c>
      <c r="C463" s="360">
        <v>0.28000000000000003</v>
      </c>
      <c r="D463" s="371">
        <v>0.93324000000000018</v>
      </c>
      <c r="E463" s="299"/>
      <c r="F463" s="299"/>
      <c r="G463" s="299"/>
      <c r="H463" s="299"/>
      <c r="I463" s="301">
        <v>3</v>
      </c>
      <c r="J463" s="299"/>
      <c r="K463" s="299"/>
      <c r="L463" s="322">
        <v>0</v>
      </c>
      <c r="M463" s="299"/>
      <c r="N463" s="299"/>
      <c r="O463" s="299"/>
      <c r="P463" s="299"/>
      <c r="Q463" s="299"/>
      <c r="R463" s="299"/>
      <c r="S463" s="299"/>
      <c r="T463" s="299"/>
      <c r="U463" s="299"/>
      <c r="V463" s="299"/>
      <c r="W463" s="299"/>
      <c r="X463" s="299"/>
      <c r="Y463" s="299"/>
      <c r="Z463" s="299"/>
      <c r="AA463" s="299">
        <v>-2.7356789211876258</v>
      </c>
      <c r="AB463" s="299">
        <v>10.999121327529924</v>
      </c>
      <c r="AC463" s="299">
        <v>-2.8908947465032355</v>
      </c>
      <c r="AD463" s="299">
        <v>11.852668661588684</v>
      </c>
      <c r="AE463" s="299" t="s">
        <v>337</v>
      </c>
      <c r="AF463" s="299">
        <v>-2.2700314452407957</v>
      </c>
      <c r="AG463" s="299">
        <v>12.085454298150164</v>
      </c>
      <c r="AH463" s="299">
        <v>2.347639357898601</v>
      </c>
      <c r="AI463" s="299">
        <v>-11.852668661588684</v>
      </c>
      <c r="AJ463" s="299"/>
      <c r="AK463" s="299"/>
      <c r="AL463" s="322">
        <v>0</v>
      </c>
      <c r="AM463" s="322">
        <v>1</v>
      </c>
      <c r="AN463" s="322">
        <v>0</v>
      </c>
      <c r="AO463" s="322">
        <v>0</v>
      </c>
      <c r="AP463" s="322">
        <v>1</v>
      </c>
      <c r="AQ463" s="322">
        <v>0</v>
      </c>
      <c r="AR463" s="322">
        <v>1</v>
      </c>
      <c r="AS463" s="322">
        <v>0</v>
      </c>
      <c r="AT463" s="322">
        <v>1</v>
      </c>
      <c r="AU463" s="322">
        <v>0</v>
      </c>
      <c r="AV463" s="327">
        <v>0</v>
      </c>
      <c r="AW463" s="327">
        <v>0</v>
      </c>
      <c r="AX463" s="327">
        <v>0</v>
      </c>
      <c r="AY463" s="327">
        <v>0</v>
      </c>
      <c r="AZ463" s="327">
        <v>1</v>
      </c>
      <c r="BA463" s="327">
        <v>0</v>
      </c>
      <c r="BB463" s="327">
        <v>0</v>
      </c>
      <c r="BC463" s="327">
        <v>0</v>
      </c>
      <c r="BD463" s="327">
        <v>1</v>
      </c>
      <c r="BE463" s="327">
        <v>0</v>
      </c>
      <c r="BF463" s="327">
        <v>0</v>
      </c>
      <c r="BG463" s="327">
        <v>1</v>
      </c>
      <c r="BH463" s="327">
        <v>0</v>
      </c>
      <c r="BI463" s="327">
        <v>0</v>
      </c>
      <c r="BJ463" s="327">
        <v>0</v>
      </c>
      <c r="BK463" s="327">
        <v>0</v>
      </c>
      <c r="BL463" s="327">
        <v>0</v>
      </c>
      <c r="BM463" s="327">
        <v>1</v>
      </c>
      <c r="BN463" s="327">
        <v>0</v>
      </c>
      <c r="BO463" s="327">
        <v>1</v>
      </c>
      <c r="BP463" s="327">
        <v>0</v>
      </c>
      <c r="BQ463" s="327">
        <v>0</v>
      </c>
      <c r="BR463" s="327">
        <v>0</v>
      </c>
      <c r="BS463" s="303">
        <v>0</v>
      </c>
      <c r="BT463" s="322">
        <v>0</v>
      </c>
      <c r="BU463" s="299">
        <v>1</v>
      </c>
      <c r="BV463" s="322">
        <v>0</v>
      </c>
      <c r="BW463" s="322">
        <v>0</v>
      </c>
      <c r="BX463" s="322">
        <v>0</v>
      </c>
      <c r="BY463" s="301">
        <v>1</v>
      </c>
      <c r="BZ463" s="322">
        <v>1</v>
      </c>
      <c r="CA463" s="299">
        <v>0</v>
      </c>
      <c r="CB463" s="299">
        <v>0</v>
      </c>
      <c r="CC463" s="299">
        <v>0</v>
      </c>
      <c r="CD463" s="299">
        <v>0</v>
      </c>
      <c r="CE463" s="299">
        <v>0</v>
      </c>
      <c r="CF463" s="301">
        <v>0</v>
      </c>
      <c r="CG463" s="322">
        <v>0</v>
      </c>
    </row>
    <row r="464" spans="1:85" x14ac:dyDescent="0.15">
      <c r="A464" s="299"/>
      <c r="B464" s="339">
        <v>2.3785416666666666</v>
      </c>
      <c r="C464" s="355">
        <v>1.1599999999999999</v>
      </c>
      <c r="D464" s="371">
        <v>3.8662800000000002</v>
      </c>
      <c r="E464" s="299"/>
      <c r="F464" s="299"/>
      <c r="G464" s="299"/>
      <c r="H464" s="299"/>
      <c r="I464" s="301">
        <v>4</v>
      </c>
      <c r="J464" s="299"/>
      <c r="K464" s="299"/>
      <c r="L464" s="322">
        <v>0</v>
      </c>
      <c r="M464" s="299"/>
      <c r="N464" s="299"/>
      <c r="O464" s="299"/>
      <c r="P464" s="299"/>
      <c r="Q464" s="299"/>
      <c r="R464" s="299"/>
      <c r="S464" s="299"/>
      <c r="T464" s="299"/>
      <c r="U464" s="299"/>
      <c r="V464" s="299"/>
      <c r="W464" s="299"/>
      <c r="X464" s="299"/>
      <c r="Y464" s="299"/>
      <c r="Z464" s="299"/>
      <c r="AA464" s="299">
        <v>0.67906923575579359</v>
      </c>
      <c r="AB464" s="299">
        <v>-9.4472170837867253</v>
      </c>
      <c r="AC464" s="299">
        <v>0.98950088638701361</v>
      </c>
      <c r="AD464" s="299">
        <v>-11.930263873775845</v>
      </c>
      <c r="AE464" s="299" t="s">
        <v>443</v>
      </c>
      <c r="AF464" s="299">
        <v>2.4640512268853083</v>
      </c>
      <c r="AG464" s="299">
        <v>-12.007859085963004</v>
      </c>
      <c r="AH464" s="299">
        <v>-0.75667714841359857</v>
      </c>
      <c r="AI464" s="299">
        <v>12.939001632208923</v>
      </c>
      <c r="AJ464" s="299"/>
      <c r="AK464" s="299"/>
      <c r="AL464" s="322">
        <v>0</v>
      </c>
      <c r="AM464" s="322">
        <v>1</v>
      </c>
      <c r="AN464" s="322">
        <v>0</v>
      </c>
      <c r="AO464" s="322">
        <v>1</v>
      </c>
      <c r="AP464" s="322">
        <v>0</v>
      </c>
      <c r="AQ464" s="322">
        <v>1</v>
      </c>
      <c r="AR464" s="322">
        <v>0</v>
      </c>
      <c r="AS464" s="322">
        <v>0</v>
      </c>
      <c r="AT464" s="322">
        <v>0</v>
      </c>
      <c r="AU464" s="322">
        <v>1</v>
      </c>
      <c r="AV464" s="327">
        <v>0</v>
      </c>
      <c r="AW464" s="327">
        <v>0</v>
      </c>
      <c r="AX464" s="327">
        <v>0</v>
      </c>
      <c r="AY464" s="327">
        <v>0</v>
      </c>
      <c r="AZ464" s="327">
        <v>0</v>
      </c>
      <c r="BA464" s="327">
        <v>1</v>
      </c>
      <c r="BB464" s="327">
        <v>0</v>
      </c>
      <c r="BC464" s="327">
        <v>0</v>
      </c>
      <c r="BD464" s="327">
        <v>0</v>
      </c>
      <c r="BE464" s="327">
        <v>1</v>
      </c>
      <c r="BF464" s="327">
        <v>0</v>
      </c>
      <c r="BG464" s="327">
        <v>1</v>
      </c>
      <c r="BH464" s="327">
        <v>0</v>
      </c>
      <c r="BI464" s="327">
        <v>0</v>
      </c>
      <c r="BJ464" s="327">
        <v>0</v>
      </c>
      <c r="BK464" s="327">
        <v>0</v>
      </c>
      <c r="BL464" s="327">
        <v>0</v>
      </c>
      <c r="BM464" s="327">
        <v>0</v>
      </c>
      <c r="BN464" s="327">
        <v>0</v>
      </c>
      <c r="BO464" s="327">
        <v>1</v>
      </c>
      <c r="BP464" s="327">
        <v>0</v>
      </c>
      <c r="BQ464" s="327">
        <v>0</v>
      </c>
      <c r="BR464" s="327">
        <v>0</v>
      </c>
      <c r="BS464" s="303">
        <v>0</v>
      </c>
      <c r="BT464" s="322">
        <v>1</v>
      </c>
      <c r="BU464" s="322">
        <v>0</v>
      </c>
      <c r="BV464" s="322">
        <v>0</v>
      </c>
      <c r="BW464" s="322">
        <v>0</v>
      </c>
      <c r="BX464" s="322">
        <v>1</v>
      </c>
      <c r="BY464" s="301">
        <v>0</v>
      </c>
      <c r="BZ464" s="322">
        <v>0</v>
      </c>
      <c r="CA464" s="322">
        <v>0</v>
      </c>
      <c r="CB464" s="322">
        <v>0</v>
      </c>
      <c r="CC464" s="322">
        <v>1</v>
      </c>
      <c r="CD464" s="322">
        <v>0</v>
      </c>
      <c r="CE464" s="322">
        <v>0</v>
      </c>
      <c r="CF464" s="301">
        <v>0</v>
      </c>
      <c r="CG464" s="322">
        <v>1</v>
      </c>
    </row>
    <row r="465" spans="1:85" x14ac:dyDescent="0.15">
      <c r="A465" s="299" t="s">
        <v>593</v>
      </c>
      <c r="B465" s="339">
        <v>2.3787847222222225</v>
      </c>
      <c r="C465" s="299"/>
      <c r="D465" s="371"/>
      <c r="E465" s="299"/>
      <c r="F465" s="299"/>
      <c r="G465" s="299"/>
      <c r="H465" s="299"/>
      <c r="I465" s="299"/>
      <c r="J465" s="299"/>
      <c r="K465" s="299"/>
      <c r="L465" s="299"/>
      <c r="M465" s="299"/>
      <c r="N465" s="299"/>
      <c r="O465" s="299"/>
      <c r="P465" s="299"/>
      <c r="Q465" s="299"/>
      <c r="R465" s="299"/>
      <c r="S465" s="299"/>
      <c r="T465" s="299"/>
      <c r="U465" s="299"/>
      <c r="V465" s="299"/>
      <c r="W465" s="299"/>
      <c r="X465" s="299"/>
      <c r="Y465" s="299"/>
      <c r="Z465" s="299"/>
      <c r="AA465" s="299"/>
      <c r="AB465" s="299"/>
      <c r="AC465" s="299"/>
      <c r="AD465" s="299"/>
      <c r="AE465" s="299"/>
      <c r="AF465" s="299"/>
      <c r="AG465" s="299"/>
      <c r="AH465" s="299"/>
      <c r="AI465" s="299"/>
      <c r="AJ465" s="299">
        <v>-4.2878371743437258</v>
      </c>
      <c r="AK465" s="299">
        <v>10.533550054406964</v>
      </c>
      <c r="AL465" s="299"/>
      <c r="AM465" s="299"/>
      <c r="AN465" s="299"/>
      <c r="AO465" s="299"/>
      <c r="AP465" s="299"/>
      <c r="AQ465" s="299"/>
      <c r="AR465" s="299"/>
      <c r="AS465" s="299"/>
      <c r="AT465" s="299"/>
      <c r="AU465" s="299"/>
      <c r="AV465" s="299"/>
      <c r="AW465" s="299"/>
      <c r="AX465" s="299"/>
      <c r="AY465" s="299"/>
      <c r="AZ465" s="299"/>
      <c r="BA465" s="299"/>
      <c r="BB465" s="299"/>
      <c r="BC465" s="299"/>
      <c r="BD465" s="299"/>
      <c r="BE465" s="299"/>
      <c r="BF465" s="299"/>
      <c r="BG465" s="299"/>
      <c r="BH465" s="299"/>
      <c r="BI465" s="299"/>
      <c r="BJ465" s="299"/>
      <c r="BK465" s="299"/>
      <c r="BL465" s="299"/>
      <c r="BM465" s="299"/>
      <c r="BN465" s="299"/>
      <c r="BO465" s="299"/>
      <c r="BP465" s="299"/>
      <c r="BQ465" s="299"/>
      <c r="BR465" s="299"/>
      <c r="BS465" s="299"/>
      <c r="BT465" s="299"/>
      <c r="BU465" s="299"/>
      <c r="BV465" s="299"/>
      <c r="BW465" s="299"/>
      <c r="BX465" s="299"/>
      <c r="BY465" s="299"/>
      <c r="BZ465" s="299"/>
      <c r="CA465" s="299"/>
      <c r="CB465" s="299"/>
      <c r="CC465" s="299"/>
      <c r="CD465" s="299"/>
      <c r="CE465" s="299"/>
      <c r="CF465" s="299"/>
      <c r="CG465" s="299"/>
    </row>
    <row r="466" spans="1:85" x14ac:dyDescent="0.15">
      <c r="A466" s="299"/>
      <c r="B466" s="361">
        <v>2.4543171296296298</v>
      </c>
      <c r="C466" s="299"/>
      <c r="D466" s="371"/>
      <c r="E466" s="299"/>
      <c r="F466" s="299"/>
      <c r="G466" s="299" t="s">
        <v>353</v>
      </c>
      <c r="H466" s="299">
        <v>93</v>
      </c>
      <c r="I466" s="301">
        <v>1</v>
      </c>
      <c r="J466" s="299">
        <v>1</v>
      </c>
      <c r="K466" s="301">
        <v>0</v>
      </c>
      <c r="L466" s="322">
        <v>1</v>
      </c>
      <c r="M466" s="322">
        <v>1</v>
      </c>
      <c r="N466" s="322">
        <v>0</v>
      </c>
      <c r="O466" s="299"/>
      <c r="P466" s="299">
        <v>1</v>
      </c>
      <c r="Q466" s="299">
        <v>0</v>
      </c>
      <c r="R466" s="299">
        <v>0</v>
      </c>
      <c r="S466" s="299">
        <v>1</v>
      </c>
      <c r="T466" s="299">
        <v>0</v>
      </c>
      <c r="U466" s="299">
        <v>0</v>
      </c>
      <c r="V466" s="299">
        <v>0</v>
      </c>
      <c r="W466" s="299">
        <v>0</v>
      </c>
      <c r="X466" s="299">
        <v>0</v>
      </c>
      <c r="Y466" s="299">
        <v>0</v>
      </c>
      <c r="Z466" s="301">
        <v>1</v>
      </c>
      <c r="AA466" s="299"/>
      <c r="AB466" s="299"/>
      <c r="AC466" s="299">
        <v>0.98950088638701361</v>
      </c>
      <c r="AD466" s="299">
        <v>11.930263873775845</v>
      </c>
      <c r="AE466" s="299" t="s">
        <v>442</v>
      </c>
      <c r="AF466" s="299">
        <v>0.98950088638701361</v>
      </c>
      <c r="AG466" s="299">
        <v>11.930263873775845</v>
      </c>
      <c r="AH466" s="299">
        <v>-3.5893659604234807</v>
      </c>
      <c r="AI466" s="299">
        <v>-13.365775299238303</v>
      </c>
      <c r="AJ466" s="299"/>
      <c r="AK466" s="299"/>
      <c r="AL466" s="299"/>
      <c r="AM466" s="299"/>
      <c r="AN466" s="299"/>
      <c r="AO466" s="299"/>
      <c r="AP466" s="299"/>
      <c r="AQ466" s="299"/>
      <c r="AR466" s="299"/>
      <c r="AS466" s="299"/>
      <c r="AT466" s="299"/>
      <c r="AU466" s="299"/>
      <c r="AV466" s="299"/>
      <c r="AW466" s="299"/>
      <c r="AX466" s="299"/>
      <c r="AY466" s="299"/>
      <c r="AZ466" s="299"/>
      <c r="BA466" s="299"/>
      <c r="BB466" s="299"/>
      <c r="BC466" s="299"/>
      <c r="BD466" s="299"/>
      <c r="BE466" s="299"/>
      <c r="BF466" s="299"/>
      <c r="BG466" s="299"/>
      <c r="BH466" s="299"/>
      <c r="BI466" s="299"/>
      <c r="BJ466" s="299"/>
      <c r="BK466" s="299"/>
      <c r="BL466" s="299"/>
      <c r="BM466" s="299"/>
      <c r="BN466" s="299"/>
      <c r="BO466" s="299"/>
      <c r="BP466" s="299"/>
      <c r="BQ466" s="299"/>
      <c r="BR466" s="299"/>
      <c r="BS466" s="299"/>
      <c r="BT466" s="299"/>
      <c r="BU466" s="299"/>
      <c r="BV466" s="299"/>
      <c r="BW466" s="299"/>
      <c r="BX466" s="299"/>
      <c r="BY466" s="299"/>
      <c r="BZ466" s="299"/>
      <c r="CA466" s="299"/>
      <c r="CB466" s="299"/>
      <c r="CC466" s="299"/>
      <c r="CD466" s="299"/>
      <c r="CE466" s="299"/>
      <c r="CF466" s="299"/>
      <c r="CG466" s="299">
        <v>1</v>
      </c>
    </row>
    <row r="467" spans="1:85" x14ac:dyDescent="0.15">
      <c r="A467" s="299"/>
      <c r="B467" s="339">
        <v>2.4549421296296297</v>
      </c>
      <c r="C467" s="355">
        <v>0.24</v>
      </c>
      <c r="D467" s="371">
        <v>0.79991999999999996</v>
      </c>
      <c r="E467" s="299"/>
      <c r="F467" s="299"/>
      <c r="G467" s="299"/>
      <c r="H467" s="299"/>
      <c r="I467" s="301">
        <v>2</v>
      </c>
      <c r="J467" s="299"/>
      <c r="K467" s="299"/>
      <c r="L467" s="322">
        <v>0</v>
      </c>
      <c r="M467" s="299"/>
      <c r="N467" s="299"/>
      <c r="O467" s="299"/>
      <c r="P467" s="299"/>
      <c r="Q467" s="299"/>
      <c r="R467" s="299"/>
      <c r="S467" s="299"/>
      <c r="T467" s="299"/>
      <c r="U467" s="299"/>
      <c r="V467" s="299"/>
      <c r="W467" s="299"/>
      <c r="X467" s="299"/>
      <c r="Y467" s="299"/>
      <c r="Z467" s="299"/>
      <c r="AA467" s="299">
        <v>-4.1714253053570181</v>
      </c>
      <c r="AB467" s="299">
        <v>-5.955432535364527</v>
      </c>
      <c r="AC467" s="299">
        <v>-6.305642903446655</v>
      </c>
      <c r="AD467" s="299">
        <v>-12.201847116430903</v>
      </c>
      <c r="AE467" s="299" t="s">
        <v>443</v>
      </c>
      <c r="AF467" s="299">
        <v>-4.5594648686460433</v>
      </c>
      <c r="AG467" s="299">
        <v>-12.395835146898804</v>
      </c>
      <c r="AH467" s="299">
        <v>1.2611285806893311</v>
      </c>
      <c r="AI467" s="299">
        <v>11.425894994559304</v>
      </c>
      <c r="AJ467" s="299"/>
      <c r="AK467" s="299"/>
      <c r="AL467" s="322">
        <v>1</v>
      </c>
      <c r="AM467" s="322">
        <v>0</v>
      </c>
      <c r="AN467" s="322">
        <v>1</v>
      </c>
      <c r="AO467" s="322">
        <v>0</v>
      </c>
      <c r="AP467" s="322">
        <v>0</v>
      </c>
      <c r="AQ467" s="322">
        <v>1</v>
      </c>
      <c r="AR467" s="322">
        <v>0</v>
      </c>
      <c r="AS467" s="322">
        <v>0</v>
      </c>
      <c r="AT467" s="322">
        <v>1</v>
      </c>
      <c r="AU467" s="322">
        <v>0</v>
      </c>
      <c r="AV467" s="327">
        <v>0</v>
      </c>
      <c r="AW467" s="327">
        <v>0</v>
      </c>
      <c r="AX467" s="327">
        <v>0</v>
      </c>
      <c r="AY467" s="327">
        <v>0</v>
      </c>
      <c r="AZ467" s="327">
        <v>0</v>
      </c>
      <c r="BA467" s="327">
        <v>1</v>
      </c>
      <c r="BB467" s="327">
        <v>0</v>
      </c>
      <c r="BC467" s="327">
        <v>0</v>
      </c>
      <c r="BD467" s="327">
        <v>0</v>
      </c>
      <c r="BE467" s="327">
        <v>0</v>
      </c>
      <c r="BF467" s="327">
        <v>1</v>
      </c>
      <c r="BG467" s="327">
        <v>1</v>
      </c>
      <c r="BH467" s="327">
        <v>0</v>
      </c>
      <c r="BI467" s="327">
        <v>0</v>
      </c>
      <c r="BJ467" s="327">
        <v>0</v>
      </c>
      <c r="BK467" s="327">
        <v>0</v>
      </c>
      <c r="BL467" s="327">
        <v>0</v>
      </c>
      <c r="BM467" s="327">
        <v>0</v>
      </c>
      <c r="BN467" s="327">
        <v>0</v>
      </c>
      <c r="BO467" s="327">
        <v>1</v>
      </c>
      <c r="BP467" s="327">
        <v>0</v>
      </c>
      <c r="BQ467" s="327">
        <v>0</v>
      </c>
      <c r="BR467" s="327">
        <v>0</v>
      </c>
      <c r="BS467" s="303">
        <v>0</v>
      </c>
      <c r="BT467" s="322">
        <v>0</v>
      </c>
      <c r="BU467" s="322">
        <v>1</v>
      </c>
      <c r="BV467" s="322">
        <v>0</v>
      </c>
      <c r="BW467" s="322">
        <v>0</v>
      </c>
      <c r="BX467" s="322">
        <v>1</v>
      </c>
      <c r="BY467" s="301">
        <v>0</v>
      </c>
      <c r="BZ467" s="322">
        <v>0</v>
      </c>
      <c r="CA467" s="322">
        <v>0</v>
      </c>
      <c r="CB467" s="322">
        <v>0</v>
      </c>
      <c r="CC467" s="322">
        <v>0</v>
      </c>
      <c r="CD467" s="322">
        <v>1</v>
      </c>
      <c r="CE467" s="322">
        <v>0</v>
      </c>
      <c r="CF467" s="301">
        <v>0</v>
      </c>
      <c r="CG467" s="322">
        <v>0</v>
      </c>
    </row>
    <row r="468" spans="1:85" x14ac:dyDescent="0.15">
      <c r="A468" s="299" t="s">
        <v>593</v>
      </c>
      <c r="B468" s="339">
        <v>2.4555787037037038</v>
      </c>
      <c r="C468" s="299"/>
      <c r="D468" s="371"/>
      <c r="E468" s="299"/>
      <c r="F468" s="299"/>
      <c r="G468" s="299"/>
      <c r="H468" s="299"/>
      <c r="I468" s="299"/>
      <c r="J468" s="299"/>
      <c r="K468" s="299"/>
      <c r="L468" s="299"/>
      <c r="M468" s="299"/>
      <c r="N468" s="299"/>
      <c r="O468" s="299"/>
      <c r="P468" s="299"/>
      <c r="Q468" s="299"/>
      <c r="R468" s="299"/>
      <c r="S468" s="299"/>
      <c r="T468" s="299"/>
      <c r="U468" s="299"/>
      <c r="V468" s="299"/>
      <c r="W468" s="299"/>
      <c r="X468" s="299"/>
      <c r="Y468" s="299"/>
      <c r="Z468" s="299"/>
      <c r="AA468" s="299"/>
      <c r="AB468" s="299"/>
      <c r="AC468" s="299"/>
      <c r="AD468" s="299"/>
      <c r="AE468" s="299"/>
      <c r="AF468" s="299"/>
      <c r="AG468" s="299"/>
      <c r="AH468" s="299"/>
      <c r="AI468" s="299"/>
      <c r="AJ468" s="299">
        <v>-4.0938173926992132</v>
      </c>
      <c r="AK468" s="299">
        <v>13.210584874863983</v>
      </c>
      <c r="AL468" s="299"/>
      <c r="AM468" s="299"/>
      <c r="AN468" s="299"/>
      <c r="AO468" s="299"/>
      <c r="AP468" s="299"/>
      <c r="AQ468" s="299"/>
      <c r="AR468" s="299"/>
      <c r="AS468" s="299"/>
      <c r="AT468" s="299"/>
      <c r="AU468" s="299"/>
      <c r="AV468" s="299"/>
      <c r="AW468" s="299"/>
      <c r="AX468" s="299"/>
      <c r="AY468" s="299"/>
      <c r="AZ468" s="299"/>
      <c r="BA468" s="299"/>
      <c r="BB468" s="299"/>
      <c r="BC468" s="299"/>
      <c r="BD468" s="299"/>
      <c r="BE468" s="299"/>
      <c r="BF468" s="299"/>
      <c r="BG468" s="299"/>
      <c r="BH468" s="299"/>
      <c r="BI468" s="299"/>
      <c r="BJ468" s="299"/>
      <c r="BK468" s="299"/>
      <c r="BL468" s="299"/>
      <c r="BM468" s="299"/>
      <c r="BN468" s="299"/>
      <c r="BO468" s="299"/>
      <c r="BP468" s="299"/>
      <c r="BQ468" s="299"/>
      <c r="BR468" s="299"/>
      <c r="BS468" s="299"/>
      <c r="BT468" s="299"/>
      <c r="BU468" s="299"/>
      <c r="BV468" s="299"/>
      <c r="BW468" s="299"/>
      <c r="BX468" s="299"/>
      <c r="BY468" s="299"/>
      <c r="BZ468" s="299"/>
      <c r="CA468" s="299"/>
      <c r="CB468" s="299"/>
      <c r="CC468" s="299"/>
      <c r="CD468" s="299"/>
      <c r="CE468" s="299"/>
      <c r="CF468" s="299"/>
      <c r="CG468" s="299"/>
    </row>
    <row r="469" spans="1:85" x14ac:dyDescent="0.15">
      <c r="A469" s="299"/>
      <c r="B469" s="339">
        <v>2.4654282407407409</v>
      </c>
      <c r="C469" s="299"/>
      <c r="D469" s="371"/>
      <c r="E469" s="299"/>
      <c r="F469" s="299"/>
      <c r="G469" s="299" t="s">
        <v>360</v>
      </c>
      <c r="H469" s="299">
        <v>94</v>
      </c>
      <c r="I469" s="301">
        <v>1</v>
      </c>
      <c r="J469" s="299">
        <v>1</v>
      </c>
      <c r="K469" s="301">
        <v>0</v>
      </c>
      <c r="L469" s="322">
        <v>1</v>
      </c>
      <c r="M469" s="299">
        <v>1</v>
      </c>
      <c r="N469" s="299">
        <v>0</v>
      </c>
      <c r="O469" s="299"/>
      <c r="P469" s="299">
        <v>1</v>
      </c>
      <c r="Q469" s="299">
        <v>0</v>
      </c>
      <c r="R469" s="299">
        <v>0</v>
      </c>
      <c r="S469" s="299">
        <v>0</v>
      </c>
      <c r="T469" s="299">
        <v>0</v>
      </c>
      <c r="U469" s="299">
        <v>0</v>
      </c>
      <c r="V469" s="299">
        <v>0</v>
      </c>
      <c r="W469" s="299">
        <v>1</v>
      </c>
      <c r="X469" s="299">
        <v>0</v>
      </c>
      <c r="Y469" s="299">
        <v>0</v>
      </c>
      <c r="Z469" s="301">
        <v>1</v>
      </c>
      <c r="AA469" s="299"/>
      <c r="AB469" s="299"/>
      <c r="AC469" s="299">
        <v>-1.1059127553737211</v>
      </c>
      <c r="AD469" s="299">
        <v>11.891466267682263</v>
      </c>
      <c r="AE469" s="299" t="s">
        <v>442</v>
      </c>
      <c r="AF469" s="299">
        <v>-1.1059127553737211</v>
      </c>
      <c r="AG469" s="299">
        <v>11.891466267682263</v>
      </c>
      <c r="AH469" s="299">
        <v>3.705777829410188</v>
      </c>
      <c r="AI469" s="299">
        <v>-13.249382480957562</v>
      </c>
      <c r="AJ469" s="299">
        <v>4.0938173926992132</v>
      </c>
      <c r="AK469" s="299">
        <v>-6.5761942328618064</v>
      </c>
      <c r="AL469" s="299"/>
      <c r="AM469" s="299"/>
      <c r="AN469" s="299"/>
      <c r="AO469" s="299"/>
      <c r="AP469" s="299"/>
      <c r="AQ469" s="299"/>
      <c r="AR469" s="299"/>
      <c r="AS469" s="299"/>
      <c r="AT469" s="299"/>
      <c r="AU469" s="299"/>
      <c r="AV469" s="299"/>
      <c r="AW469" s="299"/>
      <c r="AX469" s="299"/>
      <c r="AY469" s="299"/>
      <c r="AZ469" s="299"/>
      <c r="BA469" s="299"/>
      <c r="BB469" s="299"/>
      <c r="BC469" s="299"/>
      <c r="BD469" s="299"/>
      <c r="BE469" s="299"/>
      <c r="BF469" s="299"/>
      <c r="BG469" s="299"/>
      <c r="BH469" s="299"/>
      <c r="BI469" s="299"/>
      <c r="BJ469" s="299"/>
      <c r="BK469" s="299"/>
      <c r="BL469" s="299"/>
      <c r="BM469" s="299"/>
      <c r="BN469" s="299"/>
      <c r="BO469" s="299"/>
      <c r="BP469" s="299"/>
      <c r="BQ469" s="299"/>
      <c r="BR469" s="299"/>
      <c r="BS469" s="299"/>
      <c r="BT469" s="299"/>
      <c r="BU469" s="299"/>
      <c r="BV469" s="299"/>
      <c r="BW469" s="299"/>
      <c r="BX469" s="299"/>
      <c r="BY469" s="299"/>
      <c r="BZ469" s="299"/>
      <c r="CA469" s="299"/>
      <c r="CB469" s="299"/>
      <c r="CC469" s="299"/>
      <c r="CD469" s="299"/>
      <c r="CE469" s="299"/>
      <c r="CF469" s="299"/>
      <c r="CG469" s="299"/>
    </row>
    <row r="470" spans="1:85" x14ac:dyDescent="0.15">
      <c r="A470" s="299"/>
      <c r="B470" s="339">
        <v>2.4708564814814813</v>
      </c>
      <c r="C470" s="299"/>
      <c r="D470" s="371"/>
      <c r="E470" s="299"/>
      <c r="F470" s="299"/>
      <c r="G470" s="299"/>
      <c r="H470" s="299"/>
      <c r="I470" s="301">
        <v>1</v>
      </c>
      <c r="J470" s="299">
        <v>1</v>
      </c>
      <c r="K470" s="301">
        <v>0</v>
      </c>
      <c r="L470" s="322">
        <v>1</v>
      </c>
      <c r="M470" s="322">
        <v>0</v>
      </c>
      <c r="N470" s="322">
        <v>1</v>
      </c>
      <c r="O470" s="299"/>
      <c r="P470" s="299">
        <v>0</v>
      </c>
      <c r="Q470" s="299">
        <v>0</v>
      </c>
      <c r="R470" s="299">
        <v>1</v>
      </c>
      <c r="S470" s="299">
        <v>1</v>
      </c>
      <c r="T470" s="299">
        <v>0</v>
      </c>
      <c r="U470" s="299">
        <v>0</v>
      </c>
      <c r="V470" s="299">
        <v>0</v>
      </c>
      <c r="W470" s="299">
        <v>0</v>
      </c>
      <c r="X470" s="299">
        <v>0</v>
      </c>
      <c r="Y470" s="299">
        <v>0</v>
      </c>
      <c r="Z470" s="301">
        <v>1</v>
      </c>
      <c r="AA470" s="299"/>
      <c r="AB470" s="299"/>
      <c r="AC470" s="299">
        <v>-1.338736493347136</v>
      </c>
      <c r="AD470" s="299">
        <v>11.891466267682263</v>
      </c>
      <c r="AE470" s="299" t="s">
        <v>442</v>
      </c>
      <c r="AF470" s="299">
        <v>-1.338736493347136</v>
      </c>
      <c r="AG470" s="299">
        <v>11.891466267682263</v>
      </c>
      <c r="AH470" s="299">
        <v>3.7445817857390904</v>
      </c>
      <c r="AI470" s="299">
        <v>-12.783811207834603</v>
      </c>
      <c r="AJ470" s="299"/>
      <c r="AK470" s="299"/>
      <c r="AL470" s="299"/>
      <c r="AM470" s="299"/>
      <c r="AN470" s="299"/>
      <c r="AO470" s="299"/>
      <c r="AP470" s="299"/>
      <c r="AQ470" s="299"/>
      <c r="AR470" s="299"/>
      <c r="AS470" s="299"/>
      <c r="AT470" s="299"/>
      <c r="AU470" s="299"/>
      <c r="AV470" s="299"/>
      <c r="AW470" s="299"/>
      <c r="AX470" s="299"/>
      <c r="AY470" s="299"/>
      <c r="AZ470" s="299"/>
      <c r="BA470" s="299"/>
      <c r="BB470" s="299"/>
      <c r="BC470" s="299"/>
      <c r="BD470" s="299"/>
      <c r="BE470" s="299"/>
      <c r="BF470" s="299"/>
      <c r="BG470" s="299"/>
      <c r="BH470" s="299"/>
      <c r="BI470" s="299"/>
      <c r="BJ470" s="299"/>
      <c r="BK470" s="299"/>
      <c r="BL470" s="299"/>
      <c r="BM470" s="299"/>
      <c r="BN470" s="299"/>
      <c r="BO470" s="299"/>
      <c r="BP470" s="299"/>
      <c r="BQ470" s="299"/>
      <c r="BR470" s="299"/>
      <c r="BS470" s="299"/>
      <c r="BT470" s="299"/>
      <c r="BU470" s="299"/>
      <c r="BV470" s="299"/>
      <c r="BW470" s="299"/>
      <c r="BX470" s="299"/>
      <c r="BY470" s="299"/>
      <c r="BZ470" s="299"/>
      <c r="CA470" s="299"/>
      <c r="CB470" s="299"/>
      <c r="CC470" s="299"/>
      <c r="CD470" s="299"/>
      <c r="CE470" s="299"/>
      <c r="CF470" s="299"/>
      <c r="CG470" s="299"/>
    </row>
    <row r="471" spans="1:85" x14ac:dyDescent="0.15">
      <c r="A471" s="299"/>
      <c r="B471" s="339">
        <v>2.4711458333333334</v>
      </c>
      <c r="C471" s="355">
        <v>0.25</v>
      </c>
      <c r="D471" s="371">
        <v>0.83325000000000005</v>
      </c>
      <c r="E471" s="299"/>
      <c r="F471" s="299"/>
      <c r="G471" s="299"/>
      <c r="H471" s="299"/>
      <c r="I471" s="301">
        <v>2</v>
      </c>
      <c r="J471" s="299"/>
      <c r="K471" s="299"/>
      <c r="L471" s="322">
        <v>0</v>
      </c>
      <c r="M471" s="299"/>
      <c r="N471" s="299"/>
      <c r="O471" s="299"/>
      <c r="P471" s="299"/>
      <c r="Q471" s="299"/>
      <c r="R471" s="299"/>
      <c r="S471" s="299"/>
      <c r="T471" s="299"/>
      <c r="U471" s="299"/>
      <c r="V471" s="299"/>
      <c r="W471" s="299"/>
      <c r="X471" s="299"/>
      <c r="Y471" s="299"/>
      <c r="Z471" s="299"/>
      <c r="AA471" s="299">
        <v>3.162522440805553</v>
      </c>
      <c r="AB471" s="299">
        <v>-5.4122660500544075</v>
      </c>
      <c r="AC471" s="299">
        <v>5.2191321262373851</v>
      </c>
      <c r="AD471" s="299">
        <v>-11.969061479869424</v>
      </c>
      <c r="AE471" s="299" t="s">
        <v>443</v>
      </c>
      <c r="AF471" s="299">
        <v>4.1714253053570181</v>
      </c>
      <c r="AG471" s="299">
        <v>-12.007859085963004</v>
      </c>
      <c r="AH471" s="299">
        <v>-1.3775404496760386</v>
      </c>
      <c r="AI471" s="299">
        <v>11.387097388465724</v>
      </c>
      <c r="AJ471" s="299"/>
      <c r="AK471" s="299"/>
      <c r="AL471" s="322">
        <v>1</v>
      </c>
      <c r="AM471" s="322">
        <v>0</v>
      </c>
      <c r="AN471" s="322">
        <v>1</v>
      </c>
      <c r="AO471" s="322">
        <v>0</v>
      </c>
      <c r="AP471" s="322">
        <v>0</v>
      </c>
      <c r="AQ471" s="322">
        <v>0</v>
      </c>
      <c r="AR471" s="322">
        <v>1</v>
      </c>
      <c r="AS471" s="322">
        <v>0</v>
      </c>
      <c r="AT471" s="322">
        <v>0</v>
      </c>
      <c r="AU471" s="322">
        <v>0</v>
      </c>
      <c r="AV471" s="327">
        <v>0</v>
      </c>
      <c r="AW471" s="327">
        <v>1</v>
      </c>
      <c r="AX471" s="327">
        <v>0</v>
      </c>
      <c r="AY471" s="327">
        <v>0</v>
      </c>
      <c r="AZ471" s="327">
        <v>0</v>
      </c>
      <c r="BA471" s="327">
        <v>0</v>
      </c>
      <c r="BB471" s="327">
        <v>1</v>
      </c>
      <c r="BC471" s="327">
        <v>0</v>
      </c>
      <c r="BD471" s="327">
        <v>0</v>
      </c>
      <c r="BE471" s="327">
        <v>1</v>
      </c>
      <c r="BF471" s="327">
        <v>0</v>
      </c>
      <c r="BG471" s="327">
        <v>1</v>
      </c>
      <c r="BH471" s="327">
        <v>0</v>
      </c>
      <c r="BI471" s="327">
        <v>0</v>
      </c>
      <c r="BJ471" s="327">
        <v>0</v>
      </c>
      <c r="BK471" s="327">
        <v>0</v>
      </c>
      <c r="BL471" s="327">
        <v>0</v>
      </c>
      <c r="BM471" s="327">
        <v>0</v>
      </c>
      <c r="BN471" s="327">
        <v>0</v>
      </c>
      <c r="BO471" s="327">
        <v>0</v>
      </c>
      <c r="BP471" s="327">
        <v>1</v>
      </c>
      <c r="BQ471" s="327">
        <v>0</v>
      </c>
      <c r="BR471" s="327">
        <v>0</v>
      </c>
      <c r="BS471" s="303">
        <v>1</v>
      </c>
      <c r="BT471" s="322">
        <v>0</v>
      </c>
      <c r="BU471" s="322">
        <v>0</v>
      </c>
      <c r="BV471" s="322">
        <v>0</v>
      </c>
      <c r="BW471" s="322">
        <v>0</v>
      </c>
      <c r="BX471" s="299">
        <v>1</v>
      </c>
      <c r="BY471" s="301">
        <v>0</v>
      </c>
      <c r="BZ471" s="322">
        <v>1</v>
      </c>
      <c r="CA471" s="322">
        <v>0</v>
      </c>
      <c r="CB471" s="322">
        <v>0</v>
      </c>
      <c r="CC471" s="322">
        <v>0</v>
      </c>
      <c r="CD471" s="322">
        <v>0</v>
      </c>
      <c r="CE471" s="322">
        <v>0</v>
      </c>
      <c r="CF471" s="301">
        <v>0</v>
      </c>
      <c r="CG471" s="322">
        <v>0</v>
      </c>
    </row>
    <row r="472" spans="1:85" x14ac:dyDescent="0.15">
      <c r="A472" s="299"/>
      <c r="B472" s="339">
        <v>2.4723611111111112</v>
      </c>
      <c r="C472" s="355">
        <v>1.1499999999999999</v>
      </c>
      <c r="D472" s="371">
        <v>3.8329499999999999</v>
      </c>
      <c r="E472" s="299"/>
      <c r="F472" s="299"/>
      <c r="G472" s="299"/>
      <c r="H472" s="299"/>
      <c r="I472" s="301">
        <v>3</v>
      </c>
      <c r="J472" s="299"/>
      <c r="K472" s="299"/>
      <c r="L472" s="322">
        <v>0</v>
      </c>
      <c r="M472" s="299"/>
      <c r="N472" s="299"/>
      <c r="O472" s="299"/>
      <c r="P472" s="299"/>
      <c r="Q472" s="299"/>
      <c r="R472" s="299"/>
      <c r="S472" s="299"/>
      <c r="T472" s="299"/>
      <c r="U472" s="299"/>
      <c r="V472" s="299"/>
      <c r="W472" s="299"/>
      <c r="X472" s="299"/>
      <c r="Y472" s="299"/>
      <c r="Z472" s="299"/>
      <c r="AA472" s="299">
        <v>-2.8132868338454307</v>
      </c>
      <c r="AB472" s="299">
        <v>8.3220865070729051</v>
      </c>
      <c r="AC472" s="299">
        <v>-4.1326213490281152</v>
      </c>
      <c r="AD472" s="299">
        <v>10.999121327529924</v>
      </c>
      <c r="AE472" s="299" t="s">
        <v>337</v>
      </c>
      <c r="AF472" s="299">
        <v>-3.162522440805553</v>
      </c>
      <c r="AG472" s="299">
        <v>11.542287812840044</v>
      </c>
      <c r="AH472" s="299">
        <v>1.1447167117026236</v>
      </c>
      <c r="AI472" s="299">
        <v>-6.5761942328618064</v>
      </c>
      <c r="AJ472" s="299"/>
      <c r="AK472" s="299"/>
      <c r="AL472" s="322">
        <v>0</v>
      </c>
      <c r="AM472" s="322">
        <v>1</v>
      </c>
      <c r="AN472" s="322">
        <v>0</v>
      </c>
      <c r="AO472" s="322">
        <v>1</v>
      </c>
      <c r="AP472" s="322">
        <v>0</v>
      </c>
      <c r="AQ472" s="322">
        <v>0</v>
      </c>
      <c r="AR472" s="322">
        <v>1</v>
      </c>
      <c r="AS472" s="322">
        <v>0</v>
      </c>
      <c r="AT472" s="322">
        <v>0</v>
      </c>
      <c r="AU472" s="322">
        <v>0</v>
      </c>
      <c r="AV472" s="327">
        <v>0</v>
      </c>
      <c r="AW472" s="327">
        <v>1</v>
      </c>
      <c r="AX472" s="327">
        <v>0</v>
      </c>
      <c r="AY472" s="327">
        <v>0</v>
      </c>
      <c r="AZ472" s="327">
        <v>1</v>
      </c>
      <c r="BA472" s="327">
        <v>0</v>
      </c>
      <c r="BB472" s="327">
        <v>0</v>
      </c>
      <c r="BC472" s="327">
        <v>0</v>
      </c>
      <c r="BD472" s="327">
        <v>0</v>
      </c>
      <c r="BE472" s="327">
        <v>1</v>
      </c>
      <c r="BF472" s="327">
        <v>0</v>
      </c>
      <c r="BG472" s="327">
        <v>1</v>
      </c>
      <c r="BH472" s="327">
        <v>0</v>
      </c>
      <c r="BI472" s="327">
        <v>0</v>
      </c>
      <c r="BJ472" s="327">
        <v>0</v>
      </c>
      <c r="BK472" s="327">
        <v>0</v>
      </c>
      <c r="BL472" s="327">
        <v>0</v>
      </c>
      <c r="BM472" s="327">
        <v>0</v>
      </c>
      <c r="BN472" s="327">
        <v>0</v>
      </c>
      <c r="BO472" s="327">
        <v>1</v>
      </c>
      <c r="BP472" s="327">
        <v>0</v>
      </c>
      <c r="BQ472" s="327">
        <v>0</v>
      </c>
      <c r="BR472" s="327">
        <v>0</v>
      </c>
      <c r="BS472" s="303">
        <v>1</v>
      </c>
      <c r="BT472" s="322">
        <v>0</v>
      </c>
      <c r="BU472" s="322">
        <v>0</v>
      </c>
      <c r="BV472" s="322">
        <v>0</v>
      </c>
      <c r="BW472" s="322">
        <v>0</v>
      </c>
      <c r="BX472" s="322">
        <v>1</v>
      </c>
      <c r="BY472" s="301">
        <v>0</v>
      </c>
      <c r="BZ472" s="322">
        <v>1</v>
      </c>
      <c r="CA472" s="322">
        <v>0</v>
      </c>
      <c r="CB472" s="322">
        <v>0</v>
      </c>
      <c r="CC472" s="322">
        <v>0</v>
      </c>
      <c r="CD472" s="322">
        <v>0</v>
      </c>
      <c r="CE472" s="322">
        <v>0</v>
      </c>
      <c r="CF472" s="301">
        <v>0</v>
      </c>
      <c r="CG472" s="322">
        <v>0</v>
      </c>
    </row>
    <row r="473" spans="1:85" x14ac:dyDescent="0.15">
      <c r="A473" s="299"/>
      <c r="B473" s="339">
        <v>2.472962962962963</v>
      </c>
      <c r="C473" s="374">
        <v>0.22</v>
      </c>
      <c r="D473" s="371">
        <v>0.73326000000000002</v>
      </c>
      <c r="E473" s="299"/>
      <c r="F473" s="299"/>
      <c r="G473" s="299"/>
      <c r="H473" s="299"/>
      <c r="I473" s="301">
        <v>4</v>
      </c>
      <c r="J473" s="299"/>
      <c r="K473" s="299"/>
      <c r="L473" s="322">
        <v>0</v>
      </c>
      <c r="M473" s="299"/>
      <c r="N473" s="299"/>
      <c r="O473" s="299"/>
      <c r="P473" s="299"/>
      <c r="Q473" s="299"/>
      <c r="R473" s="299"/>
      <c r="S473" s="299"/>
      <c r="T473" s="299"/>
      <c r="U473" s="299"/>
      <c r="V473" s="299"/>
      <c r="W473" s="299"/>
      <c r="X473" s="299"/>
      <c r="Y473" s="299"/>
      <c r="Z473" s="299"/>
      <c r="AA473" s="299"/>
      <c r="AB473" s="299"/>
      <c r="AC473" s="299">
        <v>-2.9685026591610408</v>
      </c>
      <c r="AD473" s="299">
        <v>-6.2270157780195872</v>
      </c>
      <c r="AE473" s="299" t="s">
        <v>445</v>
      </c>
      <c r="AF473" s="299">
        <v>-1.571560231320551</v>
      </c>
      <c r="AG473" s="299">
        <v>-6.382206202393907</v>
      </c>
      <c r="AH473" s="299">
        <v>-2.7356789211876258</v>
      </c>
      <c r="AI473" s="299">
        <v>11.852668661588684</v>
      </c>
      <c r="AJ473" s="299"/>
      <c r="AK473" s="299"/>
      <c r="AL473" s="322">
        <v>0</v>
      </c>
      <c r="AM473" s="322">
        <v>1</v>
      </c>
      <c r="AN473" s="322">
        <v>1</v>
      </c>
      <c r="AO473" s="322">
        <v>0</v>
      </c>
      <c r="AP473" s="322">
        <v>0</v>
      </c>
      <c r="AQ473" s="322">
        <v>1</v>
      </c>
      <c r="AR473" s="322">
        <v>0</v>
      </c>
      <c r="AS473" s="322">
        <v>0</v>
      </c>
      <c r="AT473" s="322">
        <v>1</v>
      </c>
      <c r="AU473" s="322">
        <v>0</v>
      </c>
      <c r="AV473" s="327">
        <v>0</v>
      </c>
      <c r="AW473" s="327">
        <v>0</v>
      </c>
      <c r="AX473" s="327">
        <v>0</v>
      </c>
      <c r="AY473" s="327">
        <v>0</v>
      </c>
      <c r="AZ473" s="327">
        <v>0</v>
      </c>
      <c r="BA473" s="327">
        <v>1</v>
      </c>
      <c r="BB473" s="327">
        <v>0</v>
      </c>
      <c r="BC473" s="327">
        <v>0</v>
      </c>
      <c r="BD473" s="327">
        <v>0</v>
      </c>
      <c r="BE473" s="327">
        <v>0</v>
      </c>
      <c r="BF473" s="327">
        <v>1</v>
      </c>
      <c r="BG473" s="327">
        <v>0</v>
      </c>
      <c r="BH473" s="327">
        <v>0</v>
      </c>
      <c r="BI473" s="327">
        <v>1</v>
      </c>
      <c r="BJ473" s="327">
        <v>0</v>
      </c>
      <c r="BK473" s="327">
        <v>0</v>
      </c>
      <c r="BL473" s="327">
        <v>0</v>
      </c>
      <c r="BM473" s="327">
        <v>0</v>
      </c>
      <c r="BN473" s="327">
        <v>0</v>
      </c>
      <c r="BO473" s="327">
        <v>0</v>
      </c>
      <c r="BP473" s="327">
        <v>1</v>
      </c>
      <c r="BQ473" s="327">
        <v>0</v>
      </c>
      <c r="BR473" s="327">
        <v>0</v>
      </c>
      <c r="BS473" s="303">
        <v>0</v>
      </c>
      <c r="BT473" s="322">
        <v>1</v>
      </c>
      <c r="BU473" s="322">
        <v>0</v>
      </c>
      <c r="BV473" s="322">
        <v>0</v>
      </c>
      <c r="BW473" s="322">
        <v>0</v>
      </c>
      <c r="BX473" s="322">
        <v>1</v>
      </c>
      <c r="BY473" s="301">
        <v>0</v>
      </c>
      <c r="BZ473" s="322">
        <v>0</v>
      </c>
      <c r="CA473" s="322">
        <v>1</v>
      </c>
      <c r="CB473" s="322">
        <v>0</v>
      </c>
      <c r="CC473" s="322">
        <v>0</v>
      </c>
      <c r="CD473" s="322">
        <v>0</v>
      </c>
      <c r="CE473" s="322">
        <v>0</v>
      </c>
      <c r="CF473" s="301">
        <v>0</v>
      </c>
      <c r="CG473" s="322">
        <v>1</v>
      </c>
    </row>
    <row r="474" spans="1:85" x14ac:dyDescent="0.15">
      <c r="A474" s="299"/>
      <c r="B474" s="339">
        <v>2.4739467592592592</v>
      </c>
      <c r="C474" s="355">
        <v>1.25</v>
      </c>
      <c r="D474" s="371">
        <v>4.1662499999999998</v>
      </c>
      <c r="E474" s="299"/>
      <c r="F474" s="299"/>
      <c r="G474" s="299"/>
      <c r="H474" s="299"/>
      <c r="I474" s="301">
        <v>5</v>
      </c>
      <c r="J474" s="299"/>
      <c r="K474" s="299"/>
      <c r="L474" s="322">
        <v>0</v>
      </c>
      <c r="M474" s="299"/>
      <c r="N474" s="299"/>
      <c r="O474" s="299"/>
      <c r="P474" s="299"/>
      <c r="Q474" s="299"/>
      <c r="R474" s="299"/>
      <c r="S474" s="299"/>
      <c r="T474" s="299"/>
      <c r="U474" s="299"/>
      <c r="V474" s="299"/>
      <c r="W474" s="299"/>
      <c r="X474" s="299"/>
      <c r="Y474" s="299"/>
      <c r="Z474" s="299"/>
      <c r="AA474" s="299">
        <v>3.5505620040945782</v>
      </c>
      <c r="AB474" s="299">
        <v>6.2270157780195872</v>
      </c>
      <c r="AC474" s="299">
        <v>5.5295637768686055</v>
      </c>
      <c r="AD474" s="299">
        <v>9.1756338411316651</v>
      </c>
      <c r="AE474" s="299" t="s">
        <v>337</v>
      </c>
      <c r="AF474" s="299">
        <v>4.9475044319350676</v>
      </c>
      <c r="AG474" s="299">
        <v>9.4860146898803048</v>
      </c>
      <c r="AH474" s="299">
        <v>-0.64026527942689115</v>
      </c>
      <c r="AI474" s="299">
        <v>-5.8390397170837867</v>
      </c>
      <c r="AJ474" s="299"/>
      <c r="AK474" s="299"/>
      <c r="AL474" s="322">
        <v>0</v>
      </c>
      <c r="AM474" s="322">
        <v>1</v>
      </c>
      <c r="AN474" s="306">
        <v>1</v>
      </c>
      <c r="AO474" s="322">
        <v>0</v>
      </c>
      <c r="AP474" s="322">
        <v>0</v>
      </c>
      <c r="AQ474" s="322">
        <v>1</v>
      </c>
      <c r="AR474" s="322">
        <v>0</v>
      </c>
      <c r="AS474" s="322">
        <v>0</v>
      </c>
      <c r="AT474" s="322">
        <v>0</v>
      </c>
      <c r="AU474" s="322">
        <v>0</v>
      </c>
      <c r="AV474" s="327">
        <v>0</v>
      </c>
      <c r="AW474" s="327">
        <v>0</v>
      </c>
      <c r="AX474" s="327">
        <v>1</v>
      </c>
      <c r="AY474" s="327">
        <v>0</v>
      </c>
      <c r="AZ474" s="327">
        <v>1</v>
      </c>
      <c r="BA474" s="327">
        <v>0</v>
      </c>
      <c r="BB474" s="327">
        <v>0</v>
      </c>
      <c r="BC474" s="327">
        <v>0</v>
      </c>
      <c r="BD474" s="327">
        <v>0</v>
      </c>
      <c r="BE474" s="327">
        <v>1</v>
      </c>
      <c r="BF474" s="327">
        <v>0</v>
      </c>
      <c r="BG474" s="327">
        <v>1</v>
      </c>
      <c r="BH474" s="327">
        <v>0</v>
      </c>
      <c r="BI474" s="327">
        <v>0</v>
      </c>
      <c r="BJ474" s="327">
        <v>0</v>
      </c>
      <c r="BK474" s="327">
        <v>0</v>
      </c>
      <c r="BL474" s="327">
        <v>0</v>
      </c>
      <c r="BM474" s="327">
        <v>0</v>
      </c>
      <c r="BN474" s="327">
        <v>0</v>
      </c>
      <c r="BO474" s="327">
        <v>1</v>
      </c>
      <c r="BP474" s="327">
        <v>0</v>
      </c>
      <c r="BQ474" s="327">
        <v>0</v>
      </c>
      <c r="BR474" s="327">
        <v>0</v>
      </c>
      <c r="BS474" s="303">
        <v>1</v>
      </c>
      <c r="BT474" s="322">
        <v>0</v>
      </c>
      <c r="BU474" s="322">
        <v>0</v>
      </c>
      <c r="BV474" s="322">
        <v>0</v>
      </c>
      <c r="BW474" s="322">
        <v>0</v>
      </c>
      <c r="BX474" s="322">
        <v>1</v>
      </c>
      <c r="BY474" s="301">
        <v>0</v>
      </c>
      <c r="BZ474" s="322">
        <v>1</v>
      </c>
      <c r="CA474" s="322">
        <v>0</v>
      </c>
      <c r="CB474" s="322">
        <v>0</v>
      </c>
      <c r="CC474" s="322">
        <v>0</v>
      </c>
      <c r="CD474" s="322">
        <v>0</v>
      </c>
      <c r="CE474" s="322">
        <v>0</v>
      </c>
      <c r="CF474" s="301">
        <v>0</v>
      </c>
      <c r="CG474" s="322">
        <v>0</v>
      </c>
    </row>
    <row r="475" spans="1:85" x14ac:dyDescent="0.15">
      <c r="A475" s="299"/>
      <c r="B475" s="339">
        <v>2.4745601851851853</v>
      </c>
      <c r="C475" s="374">
        <v>0.23</v>
      </c>
      <c r="D475" s="371">
        <v>0.7665900000000001</v>
      </c>
      <c r="E475" s="299"/>
      <c r="F475" s="299"/>
      <c r="G475" s="299"/>
      <c r="H475" s="299"/>
      <c r="I475" s="301">
        <v>6</v>
      </c>
      <c r="J475" s="299"/>
      <c r="K475" s="299"/>
      <c r="L475" s="322">
        <v>0</v>
      </c>
      <c r="M475" s="299"/>
      <c r="N475" s="299"/>
      <c r="O475" s="299"/>
      <c r="P475" s="299"/>
      <c r="Q475" s="299"/>
      <c r="R475" s="299"/>
      <c r="S475" s="299"/>
      <c r="T475" s="299"/>
      <c r="U475" s="299"/>
      <c r="V475" s="299"/>
      <c r="W475" s="299"/>
      <c r="X475" s="299"/>
      <c r="Y475" s="299"/>
      <c r="Z475" s="299"/>
      <c r="AA475" s="299"/>
      <c r="AB475" s="299"/>
      <c r="AC475" s="299">
        <v>3.2013263971344559</v>
      </c>
      <c r="AD475" s="299">
        <v>-5.8778373231773671</v>
      </c>
      <c r="AE475" s="299" t="s">
        <v>445</v>
      </c>
      <c r="AF475" s="299">
        <v>2.0372077072673811</v>
      </c>
      <c r="AG475" s="299">
        <v>-6.2270157780195872</v>
      </c>
      <c r="AH475" s="299">
        <v>6.4608587287622647</v>
      </c>
      <c r="AI475" s="299">
        <v>9.0204434167573453</v>
      </c>
      <c r="AJ475" s="299"/>
      <c r="AK475" s="299"/>
      <c r="AL475" s="322">
        <v>0</v>
      </c>
      <c r="AM475" s="322">
        <v>1</v>
      </c>
      <c r="AN475" s="306">
        <v>1</v>
      </c>
      <c r="AO475" s="322">
        <v>0</v>
      </c>
      <c r="AP475" s="322">
        <v>0</v>
      </c>
      <c r="AQ475" s="322">
        <v>0</v>
      </c>
      <c r="AR475" s="322">
        <v>1</v>
      </c>
      <c r="AS475" s="322">
        <v>0</v>
      </c>
      <c r="AT475" s="322">
        <v>0</v>
      </c>
      <c r="AU475" s="322">
        <v>0</v>
      </c>
      <c r="AV475" s="327">
        <v>0</v>
      </c>
      <c r="AW475" s="327">
        <v>1</v>
      </c>
      <c r="AX475" s="327">
        <v>0</v>
      </c>
      <c r="AY475" s="327">
        <v>0</v>
      </c>
      <c r="AZ475" s="327">
        <v>0</v>
      </c>
      <c r="BA475" s="327">
        <v>1</v>
      </c>
      <c r="BB475" s="327">
        <v>0</v>
      </c>
      <c r="BC475" s="327">
        <v>0</v>
      </c>
      <c r="BD475" s="327">
        <v>0</v>
      </c>
      <c r="BE475" s="327">
        <v>1</v>
      </c>
      <c r="BF475" s="327">
        <v>0</v>
      </c>
      <c r="BG475" s="327">
        <v>0</v>
      </c>
      <c r="BH475" s="327">
        <v>0</v>
      </c>
      <c r="BI475" s="327">
        <v>1</v>
      </c>
      <c r="BJ475" s="327">
        <v>0</v>
      </c>
      <c r="BK475" s="327">
        <v>0</v>
      </c>
      <c r="BL475" s="327">
        <v>0</v>
      </c>
      <c r="BM475" s="327">
        <v>0</v>
      </c>
      <c r="BN475" s="327">
        <v>0</v>
      </c>
      <c r="BO475" s="327">
        <v>0</v>
      </c>
      <c r="BP475" s="327">
        <v>1</v>
      </c>
      <c r="BQ475" s="327">
        <v>0</v>
      </c>
      <c r="BR475" s="327">
        <v>0</v>
      </c>
      <c r="BS475" s="303">
        <v>0</v>
      </c>
      <c r="BT475" s="322">
        <v>1</v>
      </c>
      <c r="BU475" s="322">
        <v>0</v>
      </c>
      <c r="BV475" s="322">
        <v>0</v>
      </c>
      <c r="BW475" s="322">
        <v>0</v>
      </c>
      <c r="BX475" s="322">
        <v>1</v>
      </c>
      <c r="BY475" s="301">
        <v>0</v>
      </c>
      <c r="BZ475" s="322">
        <v>1</v>
      </c>
      <c r="CA475" s="322">
        <v>0</v>
      </c>
      <c r="CB475" s="322">
        <v>0</v>
      </c>
      <c r="CC475" s="322">
        <v>0</v>
      </c>
      <c r="CD475" s="322">
        <v>0</v>
      </c>
      <c r="CE475" s="322">
        <v>0</v>
      </c>
      <c r="CF475" s="301">
        <v>0</v>
      </c>
      <c r="CG475" s="322">
        <v>1</v>
      </c>
    </row>
    <row r="476" spans="1:85" x14ac:dyDescent="0.15">
      <c r="A476" s="299" t="s">
        <v>593</v>
      </c>
      <c r="B476" s="339">
        <v>2.4753240740740741</v>
      </c>
      <c r="C476" s="299"/>
      <c r="D476" s="371"/>
      <c r="E476" s="299"/>
      <c r="F476" s="299"/>
      <c r="G476" s="299"/>
      <c r="H476" s="299"/>
      <c r="I476" s="299"/>
      <c r="J476" s="299"/>
      <c r="K476" s="299"/>
      <c r="L476" s="299"/>
      <c r="M476" s="299"/>
      <c r="N476" s="299"/>
      <c r="O476" s="299"/>
      <c r="P476" s="299"/>
      <c r="Q476" s="299"/>
      <c r="R476" s="299"/>
      <c r="S476" s="299"/>
      <c r="T476" s="299"/>
      <c r="U476" s="299"/>
      <c r="V476" s="299"/>
      <c r="W476" s="299"/>
      <c r="X476" s="299"/>
      <c r="Y476" s="299"/>
      <c r="Z476" s="299"/>
      <c r="AA476" s="299">
        <v>-2.4640512268853083</v>
      </c>
      <c r="AB476" s="299">
        <v>6.9641702937976069</v>
      </c>
      <c r="AC476" s="299" t="s">
        <v>607</v>
      </c>
      <c r="AD476" s="299"/>
      <c r="AE476" s="299"/>
      <c r="AF476" s="299"/>
      <c r="AG476" s="299"/>
      <c r="AH476" s="299"/>
      <c r="AI476" s="299"/>
      <c r="AJ476" s="299"/>
      <c r="AK476" s="299"/>
      <c r="AL476" s="299"/>
      <c r="AM476" s="299"/>
      <c r="AN476" s="299"/>
      <c r="AO476" s="299"/>
      <c r="AP476" s="299"/>
      <c r="AQ476" s="299"/>
      <c r="AR476" s="299"/>
      <c r="AS476" s="299"/>
      <c r="AT476" s="299"/>
      <c r="AU476" s="299"/>
      <c r="AV476" s="299"/>
      <c r="AW476" s="299"/>
      <c r="AX476" s="299"/>
      <c r="AY476" s="299"/>
      <c r="AZ476" s="299"/>
      <c r="BA476" s="299"/>
      <c r="BB476" s="299"/>
      <c r="BC476" s="299"/>
      <c r="BD476" s="299"/>
      <c r="BE476" s="299"/>
      <c r="BF476" s="299"/>
      <c r="BG476" s="299"/>
      <c r="BH476" s="299"/>
      <c r="BI476" s="299"/>
      <c r="BJ476" s="299"/>
      <c r="BK476" s="299"/>
      <c r="BL476" s="299"/>
      <c r="BM476" s="299"/>
      <c r="BN476" s="299"/>
      <c r="BO476" s="299"/>
      <c r="BP476" s="299"/>
      <c r="BQ476" s="299"/>
      <c r="BR476" s="299"/>
      <c r="BS476" s="299"/>
      <c r="BT476" s="299"/>
      <c r="BU476" s="299"/>
      <c r="BV476" s="299"/>
      <c r="BW476" s="299"/>
      <c r="BX476" s="299"/>
      <c r="BY476" s="299"/>
      <c r="BZ476" s="299"/>
      <c r="CA476" s="299"/>
      <c r="CB476" s="299"/>
      <c r="CC476" s="299"/>
      <c r="CD476" s="299"/>
      <c r="CE476" s="299"/>
      <c r="CF476" s="299"/>
      <c r="CG476" s="299"/>
    </row>
    <row r="477" spans="1:85" x14ac:dyDescent="0.15">
      <c r="A477" s="299"/>
      <c r="B477" s="339">
        <v>2.4952430555555556</v>
      </c>
      <c r="C477" s="299"/>
      <c r="D477" s="371"/>
      <c r="E477" s="299"/>
      <c r="F477" s="299"/>
      <c r="G477" s="299" t="s">
        <v>355</v>
      </c>
      <c r="H477" s="299">
        <v>95</v>
      </c>
      <c r="I477" s="301">
        <v>1</v>
      </c>
      <c r="J477" s="299">
        <v>1</v>
      </c>
      <c r="K477" s="301">
        <v>0</v>
      </c>
      <c r="L477" s="322">
        <v>0</v>
      </c>
      <c r="M477" s="322">
        <v>1</v>
      </c>
      <c r="N477" s="322">
        <v>0</v>
      </c>
      <c r="O477" s="299"/>
      <c r="P477" s="299">
        <v>1</v>
      </c>
      <c r="Q477" s="299">
        <v>0</v>
      </c>
      <c r="R477" s="299">
        <v>0</v>
      </c>
      <c r="S477" s="299">
        <v>0</v>
      </c>
      <c r="T477" s="299">
        <v>0</v>
      </c>
      <c r="U477" s="299">
        <v>0</v>
      </c>
      <c r="V477" s="299">
        <v>0</v>
      </c>
      <c r="W477" s="299">
        <v>1</v>
      </c>
      <c r="X477" s="299">
        <v>0</v>
      </c>
      <c r="Y477" s="299">
        <v>0</v>
      </c>
      <c r="Z477" s="301">
        <v>1</v>
      </c>
      <c r="AA477" s="299"/>
      <c r="AB477" s="299"/>
      <c r="AC477" s="299">
        <v>2.7744828775165282</v>
      </c>
      <c r="AD477" s="299">
        <v>11.969061479869424</v>
      </c>
      <c r="AE477" s="299" t="s">
        <v>442</v>
      </c>
      <c r="AF477" s="299">
        <v>2.7744828775165282</v>
      </c>
      <c r="AG477" s="299">
        <v>11.969061479869424</v>
      </c>
      <c r="AH477" s="299">
        <v>-3.9774055237125054</v>
      </c>
      <c r="AI477" s="299">
        <v>-13.249382480957562</v>
      </c>
      <c r="AJ477" s="299">
        <v>-4.6758767376327501</v>
      </c>
      <c r="AK477" s="299">
        <v>-6.7313846572361262</v>
      </c>
      <c r="AL477" s="299"/>
      <c r="AM477" s="299"/>
      <c r="AN477" s="299"/>
      <c r="AO477" s="299"/>
      <c r="AP477" s="299"/>
      <c r="AQ477" s="299"/>
      <c r="AR477" s="299"/>
      <c r="AS477" s="299"/>
      <c r="AT477" s="299"/>
      <c r="AU477" s="299"/>
      <c r="AV477" s="299"/>
      <c r="AW477" s="299"/>
      <c r="AX477" s="299"/>
      <c r="AY477" s="299"/>
      <c r="AZ477" s="299"/>
      <c r="BA477" s="299"/>
      <c r="BB477" s="299"/>
      <c r="BC477" s="299"/>
      <c r="BD477" s="299"/>
      <c r="BE477" s="299"/>
      <c r="BF477" s="299"/>
      <c r="BG477" s="299"/>
      <c r="BH477" s="299"/>
      <c r="BI477" s="299"/>
      <c r="BJ477" s="299"/>
      <c r="BK477" s="299"/>
      <c r="BL477" s="299"/>
      <c r="BM477" s="299"/>
      <c r="BN477" s="299"/>
      <c r="BO477" s="299"/>
      <c r="BP477" s="299"/>
      <c r="BQ477" s="299"/>
      <c r="BR477" s="299"/>
      <c r="BS477" s="299"/>
      <c r="BT477" s="299"/>
      <c r="BU477" s="299"/>
      <c r="BV477" s="299"/>
      <c r="BW477" s="299"/>
      <c r="BX477" s="299"/>
      <c r="BY477" s="299"/>
      <c r="BZ477" s="299"/>
      <c r="CA477" s="299"/>
      <c r="CB477" s="299"/>
      <c r="CC477" s="299"/>
      <c r="CD477" s="299"/>
      <c r="CE477" s="299"/>
      <c r="CF477" s="299"/>
      <c r="CG477" s="299"/>
    </row>
    <row r="478" spans="1:85" x14ac:dyDescent="0.15">
      <c r="A478" s="299"/>
      <c r="B478" s="338" t="s">
        <v>2</v>
      </c>
      <c r="C478" s="299"/>
      <c r="D478" s="371"/>
      <c r="E478" s="299"/>
      <c r="F478" s="299"/>
      <c r="G478" s="299"/>
      <c r="H478" s="299"/>
      <c r="I478" s="301">
        <v>1</v>
      </c>
      <c r="J478" s="299">
        <v>1</v>
      </c>
      <c r="K478" s="301">
        <v>0</v>
      </c>
      <c r="L478" s="322">
        <v>0</v>
      </c>
      <c r="M478" s="322">
        <v>0</v>
      </c>
      <c r="N478" s="322">
        <v>1</v>
      </c>
      <c r="O478" s="299"/>
      <c r="P478" s="299">
        <v>0</v>
      </c>
      <c r="Q478" s="299">
        <v>0</v>
      </c>
      <c r="R478" s="299">
        <v>1</v>
      </c>
      <c r="S478" s="299">
        <v>1</v>
      </c>
      <c r="T478" s="299">
        <v>0</v>
      </c>
      <c r="U478" s="299">
        <v>0</v>
      </c>
      <c r="V478" s="299">
        <v>0</v>
      </c>
      <c r="W478" s="299">
        <v>0</v>
      </c>
      <c r="X478" s="299">
        <v>0</v>
      </c>
      <c r="Y478" s="299">
        <v>1</v>
      </c>
      <c r="Z478" s="301">
        <v>0</v>
      </c>
      <c r="AA478" s="299"/>
      <c r="AB478" s="299"/>
      <c r="AC478" s="299">
        <v>1.2223246243604284</v>
      </c>
      <c r="AD478" s="299">
        <v>12.007859085963004</v>
      </c>
      <c r="AE478" s="299" t="s">
        <v>442</v>
      </c>
      <c r="AF478" s="299">
        <v>1.2223246243604284</v>
      </c>
      <c r="AG478" s="299">
        <v>12.007859085963004</v>
      </c>
      <c r="AH478" s="299">
        <v>-3.0461105718188457</v>
      </c>
      <c r="AI478" s="299">
        <v>-12.163049510337324</v>
      </c>
      <c r="AJ478" s="299"/>
      <c r="AK478" s="299"/>
      <c r="AL478" s="322">
        <v>0</v>
      </c>
      <c r="AM478" s="322">
        <v>0</v>
      </c>
      <c r="AN478" s="299"/>
      <c r="AO478" s="299"/>
      <c r="AP478" s="299"/>
      <c r="AQ478" s="299"/>
      <c r="AR478" s="299"/>
      <c r="AS478" s="299"/>
      <c r="AT478" s="299"/>
      <c r="AU478" s="299"/>
      <c r="AV478" s="299"/>
      <c r="AW478" s="299"/>
      <c r="AX478" s="299"/>
      <c r="AY478" s="299"/>
      <c r="AZ478" s="299"/>
      <c r="BA478" s="299"/>
      <c r="BB478" s="299"/>
      <c r="BC478" s="299"/>
      <c r="BD478" s="299"/>
      <c r="BE478" s="299"/>
      <c r="BF478" s="299"/>
      <c r="BG478" s="299"/>
      <c r="BH478" s="299"/>
      <c r="BI478" s="299"/>
      <c r="BJ478" s="299"/>
      <c r="BK478" s="299"/>
      <c r="BL478" s="299"/>
      <c r="BM478" s="299"/>
      <c r="BN478" s="299"/>
      <c r="BO478" s="299"/>
      <c r="BP478" s="299"/>
      <c r="BQ478" s="299"/>
      <c r="BR478" s="299"/>
      <c r="BS478" s="299"/>
      <c r="BT478" s="299"/>
      <c r="BU478" s="299"/>
      <c r="BV478" s="299"/>
      <c r="BW478" s="299"/>
      <c r="BX478" s="299"/>
      <c r="BY478" s="299"/>
      <c r="BZ478" s="299"/>
      <c r="CA478" s="299"/>
      <c r="CB478" s="299"/>
      <c r="CC478" s="299"/>
      <c r="CD478" s="299"/>
      <c r="CE478" s="299"/>
      <c r="CF478" s="299"/>
      <c r="CG478" s="299"/>
    </row>
    <row r="479" spans="1:85" x14ac:dyDescent="0.15">
      <c r="A479" s="299"/>
      <c r="B479" s="338" t="s">
        <v>3</v>
      </c>
      <c r="C479" s="355">
        <v>0.28000000000000003</v>
      </c>
      <c r="D479" s="371">
        <v>0.93324000000000018</v>
      </c>
      <c r="E479" s="299"/>
      <c r="F479" s="299"/>
      <c r="G479" s="299"/>
      <c r="H479" s="299"/>
      <c r="I479" s="301">
        <v>2</v>
      </c>
      <c r="J479" s="299"/>
      <c r="K479" s="299"/>
      <c r="L479" s="322">
        <v>0</v>
      </c>
      <c r="M479" s="299"/>
      <c r="N479" s="299"/>
      <c r="O479" s="299"/>
      <c r="P479" s="299"/>
      <c r="Q479" s="299"/>
      <c r="R479" s="299"/>
      <c r="S479" s="299"/>
      <c r="T479" s="299"/>
      <c r="U479" s="299"/>
      <c r="V479" s="299"/>
      <c r="W479" s="299"/>
      <c r="X479" s="299"/>
      <c r="Y479" s="299"/>
      <c r="Z479" s="299"/>
      <c r="AA479" s="299">
        <v>-1.2999325370182335</v>
      </c>
      <c r="AB479" s="299">
        <v>-5.8002421109902071</v>
      </c>
      <c r="AC479" s="299">
        <v>-1.7655800129650634</v>
      </c>
      <c r="AD479" s="299">
        <v>-12.201847116430903</v>
      </c>
      <c r="AE479" s="299" t="s">
        <v>443</v>
      </c>
      <c r="AF479" s="299">
        <v>-0.64026527942689115</v>
      </c>
      <c r="AG479" s="299">
        <v>-12.085454298150164</v>
      </c>
      <c r="AH479" s="299">
        <v>0.79548110474250111</v>
      </c>
      <c r="AI479" s="299">
        <v>11.503490206746465</v>
      </c>
      <c r="AJ479" s="299"/>
      <c r="AK479" s="299"/>
      <c r="AL479" s="299">
        <v>1</v>
      </c>
      <c r="AM479" s="299">
        <v>0</v>
      </c>
      <c r="AN479" s="299">
        <v>0</v>
      </c>
      <c r="AO479" s="299">
        <v>1</v>
      </c>
      <c r="AP479" s="299">
        <v>0</v>
      </c>
      <c r="AQ479" s="299">
        <v>1</v>
      </c>
      <c r="AR479" s="299">
        <v>0</v>
      </c>
      <c r="AS479" s="299">
        <v>0</v>
      </c>
      <c r="AT479" s="299">
        <v>1</v>
      </c>
      <c r="AU479" s="299">
        <v>0</v>
      </c>
      <c r="AV479" s="325">
        <v>0</v>
      </c>
      <c r="AW479" s="325">
        <v>0</v>
      </c>
      <c r="AX479" s="325">
        <v>0</v>
      </c>
      <c r="AY479" s="325">
        <v>0</v>
      </c>
      <c r="AZ479" s="325">
        <v>0</v>
      </c>
      <c r="BA479" s="325">
        <v>0</v>
      </c>
      <c r="BB479" s="325">
        <v>1</v>
      </c>
      <c r="BC479" s="325">
        <v>0</v>
      </c>
      <c r="BD479" s="325">
        <v>0</v>
      </c>
      <c r="BE479" s="325">
        <v>1</v>
      </c>
      <c r="BF479" s="325">
        <v>0</v>
      </c>
      <c r="BG479" s="325">
        <v>1</v>
      </c>
      <c r="BH479" s="325">
        <v>0</v>
      </c>
      <c r="BI479" s="325">
        <v>0</v>
      </c>
      <c r="BJ479" s="325">
        <v>0</v>
      </c>
      <c r="BK479" s="325">
        <v>0</v>
      </c>
      <c r="BL479" s="325">
        <v>0</v>
      </c>
      <c r="BM479" s="325">
        <v>0</v>
      </c>
      <c r="BN479" s="325">
        <v>0</v>
      </c>
      <c r="BO479" s="325">
        <v>1</v>
      </c>
      <c r="BP479" s="325">
        <v>0</v>
      </c>
      <c r="BQ479" s="325">
        <v>0</v>
      </c>
      <c r="BR479" s="325">
        <v>0</v>
      </c>
      <c r="BS479" s="303">
        <v>0</v>
      </c>
      <c r="BT479" s="322">
        <v>1</v>
      </c>
      <c r="BU479" s="322">
        <v>0</v>
      </c>
      <c r="BV479" s="322">
        <v>0</v>
      </c>
      <c r="BW479" s="322">
        <v>0</v>
      </c>
      <c r="BX479" s="322">
        <v>1</v>
      </c>
      <c r="BY479" s="301">
        <v>0</v>
      </c>
      <c r="BZ479" s="322">
        <v>1</v>
      </c>
      <c r="CA479" s="322">
        <v>0</v>
      </c>
      <c r="CB479" s="322">
        <v>0</v>
      </c>
      <c r="CC479" s="322">
        <v>0</v>
      </c>
      <c r="CD479" s="322">
        <v>0</v>
      </c>
      <c r="CE479" s="322">
        <v>0</v>
      </c>
      <c r="CF479" s="301">
        <v>0</v>
      </c>
      <c r="CG479" s="322">
        <v>0</v>
      </c>
    </row>
    <row r="480" spans="1:85" x14ac:dyDescent="0.15">
      <c r="A480" s="299"/>
      <c r="B480" s="338" t="s">
        <v>4</v>
      </c>
      <c r="C480" s="355">
        <v>1.04</v>
      </c>
      <c r="D480" s="371">
        <v>3.4663200000000005</v>
      </c>
      <c r="E480" s="299"/>
      <c r="F480" s="299"/>
      <c r="G480" s="299"/>
      <c r="H480" s="299"/>
      <c r="I480" s="301">
        <v>3</v>
      </c>
      <c r="J480" s="299"/>
      <c r="K480" s="299"/>
      <c r="L480" s="322">
        <v>0</v>
      </c>
      <c r="M480" s="299"/>
      <c r="N480" s="299"/>
      <c r="O480" s="299"/>
      <c r="P480" s="299"/>
      <c r="Q480" s="299"/>
      <c r="R480" s="299"/>
      <c r="S480" s="299"/>
      <c r="T480" s="299"/>
      <c r="U480" s="299"/>
      <c r="V480" s="299"/>
      <c r="W480" s="299"/>
      <c r="X480" s="299"/>
      <c r="Y480" s="299"/>
      <c r="Z480" s="299"/>
      <c r="AA480" s="299">
        <v>2.7356789211876258</v>
      </c>
      <c r="AB480" s="299">
        <v>7.1581583242655062</v>
      </c>
      <c r="AC480" s="299">
        <v>3.8997976110547006</v>
      </c>
      <c r="AD480" s="299">
        <v>12.279442328618064</v>
      </c>
      <c r="AE480" s="299" t="s">
        <v>443</v>
      </c>
      <c r="AF480" s="299">
        <v>2.8132868338454307</v>
      </c>
      <c r="AG480" s="299">
        <v>12.473430359085963</v>
      </c>
      <c r="AH480" s="299">
        <v>-0.44624549778237865</v>
      </c>
      <c r="AI480" s="299">
        <v>-12.201847116430903</v>
      </c>
      <c r="AJ480" s="299"/>
      <c r="AK480" s="299"/>
      <c r="AL480" s="322">
        <v>0</v>
      </c>
      <c r="AM480" s="322">
        <v>1</v>
      </c>
      <c r="AN480" s="322">
        <v>1</v>
      </c>
      <c r="AO480" s="322">
        <v>0</v>
      </c>
      <c r="AP480" s="322">
        <v>0</v>
      </c>
      <c r="AQ480" s="322">
        <v>1</v>
      </c>
      <c r="AR480" s="322">
        <v>0</v>
      </c>
      <c r="AS480" s="322">
        <v>0</v>
      </c>
      <c r="AT480" s="322">
        <v>1</v>
      </c>
      <c r="AU480" s="322">
        <v>0</v>
      </c>
      <c r="AV480" s="327">
        <v>0</v>
      </c>
      <c r="AW480" s="327">
        <v>0</v>
      </c>
      <c r="AX480" s="327">
        <v>0</v>
      </c>
      <c r="AY480" s="327">
        <v>0</v>
      </c>
      <c r="AZ480" s="327">
        <v>0</v>
      </c>
      <c r="BA480" s="327">
        <v>1</v>
      </c>
      <c r="BB480" s="327">
        <v>0</v>
      </c>
      <c r="BC480" s="327">
        <v>0</v>
      </c>
      <c r="BD480" s="327">
        <v>0</v>
      </c>
      <c r="BE480" s="327">
        <v>1</v>
      </c>
      <c r="BF480" s="327">
        <v>0</v>
      </c>
      <c r="BG480" s="327">
        <v>1</v>
      </c>
      <c r="BH480" s="327">
        <v>0</v>
      </c>
      <c r="BI480" s="327">
        <v>0</v>
      </c>
      <c r="BJ480" s="327">
        <v>0</v>
      </c>
      <c r="BK480" s="327">
        <v>0</v>
      </c>
      <c r="BL480" s="327">
        <v>0</v>
      </c>
      <c r="BM480" s="327">
        <v>0</v>
      </c>
      <c r="BN480" s="327">
        <v>0</v>
      </c>
      <c r="BO480" s="327">
        <v>1</v>
      </c>
      <c r="BP480" s="327">
        <v>0</v>
      </c>
      <c r="BQ480" s="327">
        <v>0</v>
      </c>
      <c r="BR480" s="327">
        <v>0</v>
      </c>
      <c r="BS480" s="303">
        <v>1</v>
      </c>
      <c r="BT480" s="322">
        <v>0</v>
      </c>
      <c r="BU480" s="322">
        <v>0</v>
      </c>
      <c r="BV480" s="322">
        <v>0</v>
      </c>
      <c r="BW480" s="322">
        <v>0</v>
      </c>
      <c r="BX480" s="322">
        <v>1</v>
      </c>
      <c r="BY480" s="301">
        <v>0</v>
      </c>
      <c r="BZ480" s="322">
        <v>1</v>
      </c>
      <c r="CA480" s="322">
        <v>0</v>
      </c>
      <c r="CB480" s="322">
        <v>0</v>
      </c>
      <c r="CC480" s="322">
        <v>0</v>
      </c>
      <c r="CD480" s="322">
        <v>0</v>
      </c>
      <c r="CE480" s="322">
        <v>0</v>
      </c>
      <c r="CF480" s="301">
        <v>0</v>
      </c>
      <c r="CG480" s="322">
        <v>0</v>
      </c>
    </row>
    <row r="481" spans="1:85" x14ac:dyDescent="0.15">
      <c r="A481" s="299"/>
      <c r="B481" s="338" t="s">
        <v>5</v>
      </c>
      <c r="C481" s="355">
        <v>1.02</v>
      </c>
      <c r="D481" s="371">
        <v>3.3996600000000003</v>
      </c>
      <c r="E481" s="299"/>
      <c r="F481" s="299"/>
      <c r="G481" s="299"/>
      <c r="H481" s="299"/>
      <c r="I481" s="301">
        <v>4</v>
      </c>
      <c r="J481" s="299"/>
      <c r="K481" s="299"/>
      <c r="L481" s="322">
        <v>0</v>
      </c>
      <c r="M481" s="299"/>
      <c r="N481" s="299"/>
      <c r="O481" s="299"/>
      <c r="P481" s="299"/>
      <c r="Q481" s="299"/>
      <c r="R481" s="299"/>
      <c r="S481" s="299"/>
      <c r="T481" s="299"/>
      <c r="U481" s="299"/>
      <c r="V481" s="299"/>
      <c r="W481" s="299"/>
      <c r="X481" s="299"/>
      <c r="Y481" s="299"/>
      <c r="Z481" s="299"/>
      <c r="AA481" s="299">
        <v>-2.1924235325829908</v>
      </c>
      <c r="AB481" s="299">
        <v>-6.382206202393907</v>
      </c>
      <c r="AC481" s="299">
        <v>-4.1326213490281152</v>
      </c>
      <c r="AD481" s="299">
        <v>-12.240644722524484</v>
      </c>
      <c r="AE481" s="299" t="s">
        <v>445</v>
      </c>
      <c r="AF481" s="299">
        <v>-3.0073066154899433</v>
      </c>
      <c r="AG481" s="299">
        <v>-12.201847116430903</v>
      </c>
      <c r="AH481" s="299">
        <v>3.0849145281477481</v>
      </c>
      <c r="AI481" s="299">
        <v>13.171787268770403</v>
      </c>
      <c r="AJ481" s="299"/>
      <c r="AK481" s="299"/>
      <c r="AL481" s="322">
        <v>0</v>
      </c>
      <c r="AM481" s="322">
        <v>1</v>
      </c>
      <c r="AN481" s="322">
        <v>1</v>
      </c>
      <c r="AO481" s="322">
        <v>0</v>
      </c>
      <c r="AP481" s="322">
        <v>0</v>
      </c>
      <c r="AQ481" s="322">
        <v>1</v>
      </c>
      <c r="AR481" s="322">
        <v>0</v>
      </c>
      <c r="AS481" s="322">
        <v>0</v>
      </c>
      <c r="AT481" s="322">
        <v>1</v>
      </c>
      <c r="AU481" s="322">
        <v>0</v>
      </c>
      <c r="AV481" s="327">
        <v>0</v>
      </c>
      <c r="AW481" s="327">
        <v>0</v>
      </c>
      <c r="AX481" s="327">
        <v>0</v>
      </c>
      <c r="AY481" s="327">
        <v>0</v>
      </c>
      <c r="AZ481" s="327">
        <v>1</v>
      </c>
      <c r="BA481" s="327">
        <v>0</v>
      </c>
      <c r="BB481" s="327">
        <v>0</v>
      </c>
      <c r="BC481" s="327">
        <v>0</v>
      </c>
      <c r="BD481" s="327">
        <v>0</v>
      </c>
      <c r="BE481" s="327">
        <v>0</v>
      </c>
      <c r="BF481" s="327">
        <v>1</v>
      </c>
      <c r="BG481" s="327">
        <v>1</v>
      </c>
      <c r="BH481" s="327">
        <v>0</v>
      </c>
      <c r="BI481" s="327">
        <v>0</v>
      </c>
      <c r="BJ481" s="327">
        <v>0</v>
      </c>
      <c r="BK481" s="327">
        <v>0</v>
      </c>
      <c r="BL481" s="327">
        <v>0</v>
      </c>
      <c r="BM481" s="327">
        <v>0</v>
      </c>
      <c r="BN481" s="327">
        <v>0</v>
      </c>
      <c r="BO481" s="327">
        <v>1</v>
      </c>
      <c r="BP481" s="327">
        <v>0</v>
      </c>
      <c r="BQ481" s="327">
        <v>0</v>
      </c>
      <c r="BR481" s="327">
        <v>0</v>
      </c>
      <c r="BS481" s="303">
        <v>1</v>
      </c>
      <c r="BT481" s="322">
        <v>0</v>
      </c>
      <c r="BU481" s="322">
        <v>0</v>
      </c>
      <c r="BV481" s="322">
        <v>0</v>
      </c>
      <c r="BW481" s="322">
        <v>0</v>
      </c>
      <c r="BX481" s="322">
        <v>1</v>
      </c>
      <c r="BY481" s="301">
        <v>0</v>
      </c>
      <c r="BZ481" s="322">
        <v>1</v>
      </c>
      <c r="CA481" s="322">
        <v>0</v>
      </c>
      <c r="CB481" s="322">
        <v>0</v>
      </c>
      <c r="CC481" s="322">
        <v>0</v>
      </c>
      <c r="CD481" s="322">
        <v>0</v>
      </c>
      <c r="CE481" s="322">
        <v>0</v>
      </c>
      <c r="CF481" s="301">
        <v>0</v>
      </c>
      <c r="CG481" s="322">
        <v>0</v>
      </c>
    </row>
    <row r="482" spans="1:85" x14ac:dyDescent="0.15">
      <c r="A482" s="299"/>
      <c r="B482" s="338" t="s">
        <v>6</v>
      </c>
      <c r="C482" s="355">
        <v>1.0900000000000001</v>
      </c>
      <c r="D482" s="371">
        <v>3.6329700000000003</v>
      </c>
      <c r="E482" s="299"/>
      <c r="F482" s="299"/>
      <c r="G482" s="299"/>
      <c r="H482" s="299"/>
      <c r="I482" s="301">
        <v>5</v>
      </c>
      <c r="J482" s="299"/>
      <c r="K482" s="299"/>
      <c r="L482" s="322">
        <v>0</v>
      </c>
      <c r="M482" s="299"/>
      <c r="N482" s="299"/>
      <c r="O482" s="299"/>
      <c r="P482" s="299"/>
      <c r="Q482" s="299"/>
      <c r="R482" s="299"/>
      <c r="S482" s="299"/>
      <c r="T482" s="299"/>
      <c r="U482" s="299"/>
      <c r="V482" s="299"/>
      <c r="W482" s="299"/>
      <c r="X482" s="299"/>
      <c r="Y482" s="299"/>
      <c r="Z482" s="299"/>
      <c r="AA482" s="299">
        <v>-2.0372077072673811</v>
      </c>
      <c r="AB482" s="299">
        <v>8.3220865070729051</v>
      </c>
      <c r="AC482" s="299">
        <v>-1.571560231320551</v>
      </c>
      <c r="AD482" s="299">
        <v>12.046656692056583</v>
      </c>
      <c r="AE482" s="299" t="s">
        <v>443</v>
      </c>
      <c r="AF482" s="299">
        <v>-0.79548110474250111</v>
      </c>
      <c r="AG482" s="299">
        <v>12.279442328618064</v>
      </c>
      <c r="AH482" s="299">
        <v>-1.4551483623338435</v>
      </c>
      <c r="AI482" s="299">
        <v>-12.357037540805223</v>
      </c>
      <c r="AJ482" s="299"/>
      <c r="AK482" s="299"/>
      <c r="AL482" s="322">
        <v>0</v>
      </c>
      <c r="AM482" s="322">
        <v>1</v>
      </c>
      <c r="AN482" s="322">
        <v>0</v>
      </c>
      <c r="AO482" s="322">
        <v>1</v>
      </c>
      <c r="AP482" s="322">
        <v>0</v>
      </c>
      <c r="AQ482" s="322">
        <v>0</v>
      </c>
      <c r="AR482" s="322">
        <v>1</v>
      </c>
      <c r="AS482" s="322">
        <v>0</v>
      </c>
      <c r="AT482" s="322">
        <v>0</v>
      </c>
      <c r="AU482" s="322">
        <v>0</v>
      </c>
      <c r="AV482" s="327">
        <v>1</v>
      </c>
      <c r="AW482" s="327">
        <v>0</v>
      </c>
      <c r="AX482" s="327">
        <v>0</v>
      </c>
      <c r="AY482" s="327">
        <v>0</v>
      </c>
      <c r="AZ482" s="327">
        <v>0</v>
      </c>
      <c r="BA482" s="327">
        <v>0</v>
      </c>
      <c r="BB482" s="327">
        <v>1</v>
      </c>
      <c r="BC482" s="327">
        <v>0</v>
      </c>
      <c r="BD482" s="327">
        <v>0</v>
      </c>
      <c r="BE482" s="327">
        <v>1</v>
      </c>
      <c r="BF482" s="327">
        <v>0</v>
      </c>
      <c r="BG482" s="327">
        <v>1</v>
      </c>
      <c r="BH482" s="327">
        <v>0</v>
      </c>
      <c r="BI482" s="327">
        <v>0</v>
      </c>
      <c r="BJ482" s="327">
        <v>0</v>
      </c>
      <c r="BK482" s="327">
        <v>0</v>
      </c>
      <c r="BL482" s="327">
        <v>0</v>
      </c>
      <c r="BM482" s="327">
        <v>0</v>
      </c>
      <c r="BN482" s="327">
        <v>0</v>
      </c>
      <c r="BO482" s="327">
        <v>1</v>
      </c>
      <c r="BP482" s="327">
        <v>0</v>
      </c>
      <c r="BQ482" s="327">
        <v>0</v>
      </c>
      <c r="BR482" s="327">
        <v>0</v>
      </c>
      <c r="BS482" s="303">
        <v>0</v>
      </c>
      <c r="BT482" s="322">
        <v>1</v>
      </c>
      <c r="BU482" s="322">
        <v>0</v>
      </c>
      <c r="BV482" s="322">
        <v>0</v>
      </c>
      <c r="BW482" s="322">
        <v>0</v>
      </c>
      <c r="BX482" s="322">
        <v>1</v>
      </c>
      <c r="BY482" s="301">
        <v>0</v>
      </c>
      <c r="BZ482" s="322">
        <v>0</v>
      </c>
      <c r="CA482" s="322">
        <v>0</v>
      </c>
      <c r="CB482" s="322">
        <v>0</v>
      </c>
      <c r="CC482" s="322">
        <v>0</v>
      </c>
      <c r="CD482" s="322">
        <v>1</v>
      </c>
      <c r="CE482" s="322">
        <v>0</v>
      </c>
      <c r="CF482" s="301">
        <v>0</v>
      </c>
      <c r="CG482" s="322">
        <v>0</v>
      </c>
    </row>
    <row r="483" spans="1:85" x14ac:dyDescent="0.15">
      <c r="A483" s="299" t="s">
        <v>593</v>
      </c>
      <c r="B483" s="338" t="s">
        <v>7</v>
      </c>
      <c r="C483" s="299"/>
      <c r="D483" s="371"/>
      <c r="E483" s="299"/>
      <c r="F483" s="299"/>
      <c r="G483" s="299"/>
      <c r="H483" s="299"/>
      <c r="I483" s="299"/>
      <c r="J483" s="299"/>
      <c r="K483" s="299"/>
      <c r="L483" s="299"/>
      <c r="M483" s="299"/>
      <c r="N483" s="299"/>
      <c r="O483" s="299"/>
      <c r="P483" s="299"/>
      <c r="Q483" s="299"/>
      <c r="R483" s="299"/>
      <c r="S483" s="299"/>
      <c r="T483" s="299"/>
      <c r="U483" s="299"/>
      <c r="V483" s="299"/>
      <c r="W483" s="299"/>
      <c r="X483" s="299"/>
      <c r="Y483" s="299"/>
      <c r="Z483" s="299"/>
      <c r="AA483" s="299"/>
      <c r="AB483" s="299"/>
      <c r="AC483" s="299"/>
      <c r="AD483" s="299"/>
      <c r="AE483" s="299"/>
      <c r="AF483" s="299"/>
      <c r="AG483" s="299"/>
      <c r="AH483" s="299"/>
      <c r="AI483" s="299"/>
      <c r="AJ483" s="299">
        <v>-4.4430529996593355</v>
      </c>
      <c r="AK483" s="299">
        <v>-12.473430359085963</v>
      </c>
      <c r="AL483" s="299"/>
      <c r="AM483" s="299"/>
      <c r="AN483" s="299"/>
      <c r="AO483" s="299"/>
      <c r="AP483" s="299"/>
      <c r="AQ483" s="299"/>
      <c r="AR483" s="299"/>
      <c r="AS483" s="299"/>
      <c r="AT483" s="299"/>
      <c r="AU483" s="299"/>
      <c r="AV483" s="299"/>
      <c r="AW483" s="299"/>
      <c r="AX483" s="299"/>
      <c r="AY483" s="299"/>
      <c r="AZ483" s="299"/>
      <c r="BA483" s="299"/>
      <c r="BB483" s="299"/>
      <c r="BC483" s="299"/>
      <c r="BD483" s="299"/>
      <c r="BE483" s="299"/>
      <c r="BF483" s="299"/>
      <c r="BG483" s="299"/>
      <c r="BH483" s="299"/>
      <c r="BI483" s="299"/>
      <c r="BJ483" s="299"/>
      <c r="BK483" s="299"/>
      <c r="BL483" s="299"/>
      <c r="BM483" s="299"/>
      <c r="BN483" s="299"/>
      <c r="BO483" s="299"/>
      <c r="BP483" s="299"/>
      <c r="BQ483" s="299"/>
      <c r="BR483" s="299"/>
      <c r="BS483" s="299"/>
      <c r="BT483" s="299"/>
      <c r="BU483" s="299"/>
      <c r="BV483" s="299"/>
      <c r="BW483" s="299"/>
      <c r="BX483" s="299"/>
      <c r="BY483" s="299"/>
      <c r="BZ483" s="299"/>
      <c r="CA483" s="299"/>
      <c r="CB483" s="299"/>
      <c r="CC483" s="299"/>
      <c r="CD483" s="299"/>
      <c r="CE483" s="299"/>
      <c r="CF483" s="299"/>
      <c r="CG483" s="299"/>
    </row>
    <row r="484" spans="1:85" x14ac:dyDescent="0.15">
      <c r="A484" s="299"/>
      <c r="B484" s="338" t="s">
        <v>8</v>
      </c>
      <c r="C484" s="299"/>
      <c r="D484" s="371"/>
      <c r="E484" s="299"/>
      <c r="F484" s="299"/>
      <c r="G484" s="299" t="s">
        <v>364</v>
      </c>
      <c r="H484" s="299">
        <v>96</v>
      </c>
      <c r="I484" s="301">
        <v>1</v>
      </c>
      <c r="J484" s="299">
        <v>1</v>
      </c>
      <c r="K484" s="301">
        <v>0</v>
      </c>
      <c r="L484" s="322">
        <v>1</v>
      </c>
      <c r="M484" s="322">
        <v>1</v>
      </c>
      <c r="N484" s="322">
        <v>0</v>
      </c>
      <c r="O484" s="299"/>
      <c r="P484" s="299">
        <v>1</v>
      </c>
      <c r="Q484" s="299">
        <v>0</v>
      </c>
      <c r="R484" s="299">
        <v>0</v>
      </c>
      <c r="S484" s="299">
        <v>0</v>
      </c>
      <c r="T484" s="299">
        <v>0</v>
      </c>
      <c r="U484" s="299">
        <v>0</v>
      </c>
      <c r="V484" s="299">
        <v>0</v>
      </c>
      <c r="W484" s="299">
        <v>1</v>
      </c>
      <c r="X484" s="299">
        <v>0</v>
      </c>
      <c r="Y484" s="299">
        <v>1</v>
      </c>
      <c r="Z484" s="301">
        <v>0</v>
      </c>
      <c r="AA484" s="299"/>
      <c r="AB484" s="299"/>
      <c r="AC484" s="299">
        <v>-1.338736493347136</v>
      </c>
      <c r="AD484" s="299">
        <v>11.930263873775845</v>
      </c>
      <c r="AE484" s="299" t="s">
        <v>442</v>
      </c>
      <c r="AF484" s="299">
        <v>-1.338736493347136</v>
      </c>
      <c r="AG484" s="299">
        <v>11.930263873775845</v>
      </c>
      <c r="AH484" s="299">
        <v>3.7445817857390904</v>
      </c>
      <c r="AI484" s="299">
        <v>-13.443370511425464</v>
      </c>
      <c r="AJ484" s="299">
        <v>2.4252472705564059</v>
      </c>
      <c r="AK484" s="299">
        <v>-6.5761942328618064</v>
      </c>
      <c r="AL484" s="299"/>
      <c r="AM484" s="299"/>
      <c r="AN484" s="299"/>
      <c r="AO484" s="299"/>
      <c r="AP484" s="299"/>
      <c r="AQ484" s="299"/>
      <c r="AR484" s="299"/>
      <c r="AS484" s="299"/>
      <c r="AT484" s="299"/>
      <c r="AU484" s="299"/>
      <c r="AV484" s="299"/>
      <c r="AW484" s="299"/>
      <c r="AX484" s="299"/>
      <c r="AY484" s="299"/>
      <c r="AZ484" s="299"/>
      <c r="BA484" s="299"/>
      <c r="BB484" s="299"/>
      <c r="BC484" s="299"/>
      <c r="BD484" s="299"/>
      <c r="BE484" s="299"/>
      <c r="BF484" s="299"/>
      <c r="BG484" s="299"/>
      <c r="BH484" s="299"/>
      <c r="BI484" s="299"/>
      <c r="BJ484" s="299"/>
      <c r="BK484" s="299"/>
      <c r="BL484" s="299"/>
      <c r="BM484" s="299"/>
      <c r="BN484" s="299"/>
      <c r="BO484" s="299"/>
      <c r="BP484" s="299"/>
      <c r="BQ484" s="299"/>
      <c r="BR484" s="299"/>
      <c r="BS484" s="299"/>
      <c r="BT484" s="299"/>
      <c r="BU484" s="299"/>
      <c r="BV484" s="299"/>
      <c r="BW484" s="299"/>
      <c r="BX484" s="299"/>
      <c r="BY484" s="299"/>
      <c r="BZ484" s="299"/>
      <c r="CA484" s="299"/>
      <c r="CB484" s="299"/>
      <c r="CC484" s="299"/>
      <c r="CD484" s="299"/>
      <c r="CE484" s="299"/>
      <c r="CF484" s="299"/>
      <c r="CG484" s="299"/>
    </row>
    <row r="485" spans="1:85" x14ac:dyDescent="0.15">
      <c r="A485" s="299"/>
      <c r="B485" s="338" t="s">
        <v>9</v>
      </c>
      <c r="C485" s="299"/>
      <c r="D485" s="371"/>
      <c r="E485" s="299"/>
      <c r="F485" s="299"/>
      <c r="G485" s="299"/>
      <c r="H485" s="299"/>
      <c r="I485" s="301">
        <v>1</v>
      </c>
      <c r="J485" s="299">
        <v>1</v>
      </c>
      <c r="K485" s="301">
        <v>0</v>
      </c>
      <c r="L485" s="322">
        <v>1</v>
      </c>
      <c r="M485" s="322">
        <v>0</v>
      </c>
      <c r="N485" s="322">
        <v>1</v>
      </c>
      <c r="O485" s="299"/>
      <c r="P485" s="299">
        <v>0</v>
      </c>
      <c r="Q485" s="299">
        <v>0</v>
      </c>
      <c r="R485" s="299">
        <v>1</v>
      </c>
      <c r="S485" s="299">
        <v>1</v>
      </c>
      <c r="T485" s="299">
        <v>0</v>
      </c>
      <c r="U485" s="299">
        <v>0</v>
      </c>
      <c r="V485" s="299">
        <v>0</v>
      </c>
      <c r="W485" s="299">
        <v>0</v>
      </c>
      <c r="X485" s="299">
        <v>1</v>
      </c>
      <c r="Y485" s="299">
        <v>0</v>
      </c>
      <c r="Z485" s="301">
        <v>0</v>
      </c>
      <c r="AA485" s="299"/>
      <c r="AB485" s="299"/>
      <c r="AC485" s="299">
        <v>-1.2223246243604284</v>
      </c>
      <c r="AD485" s="299">
        <v>11.930263873775845</v>
      </c>
      <c r="AE485" s="299" t="s">
        <v>442</v>
      </c>
      <c r="AF485" s="299">
        <v>-1.2223246243604284</v>
      </c>
      <c r="AG485" s="299">
        <v>11.930263873775845</v>
      </c>
      <c r="AH485" s="299">
        <v>3.6669738730812855</v>
      </c>
      <c r="AI485" s="299">
        <v>-12.977799238302504</v>
      </c>
      <c r="AJ485" s="299"/>
      <c r="AK485" s="299"/>
      <c r="AL485" s="322">
        <v>0</v>
      </c>
      <c r="AM485" s="322">
        <v>0</v>
      </c>
      <c r="AN485" s="299"/>
      <c r="AO485" s="299"/>
      <c r="AP485" s="299"/>
      <c r="AQ485" s="299"/>
      <c r="AR485" s="299"/>
      <c r="AS485" s="299"/>
      <c r="AT485" s="299"/>
      <c r="AU485" s="299"/>
      <c r="AV485" s="299"/>
      <c r="AW485" s="299"/>
      <c r="AX485" s="299"/>
      <c r="AY485" s="299"/>
      <c r="AZ485" s="299"/>
      <c r="BA485" s="299"/>
      <c r="BB485" s="299"/>
      <c r="BC485" s="299"/>
      <c r="BD485" s="299"/>
      <c r="BE485" s="299"/>
      <c r="BF485" s="299"/>
      <c r="BG485" s="299"/>
      <c r="BH485" s="299"/>
      <c r="BI485" s="299"/>
      <c r="BJ485" s="299"/>
      <c r="BK485" s="299"/>
      <c r="BL485" s="299"/>
      <c r="BM485" s="299"/>
      <c r="BN485" s="299"/>
      <c r="BO485" s="299"/>
      <c r="BP485" s="299"/>
      <c r="BQ485" s="299"/>
      <c r="BR485" s="299"/>
      <c r="BS485" s="299"/>
      <c r="BT485" s="299"/>
      <c r="BU485" s="299"/>
      <c r="BV485" s="299"/>
      <c r="BW485" s="299"/>
      <c r="BX485" s="299"/>
      <c r="BY485" s="299"/>
      <c r="BZ485" s="299"/>
      <c r="CA485" s="299"/>
      <c r="CB485" s="299"/>
      <c r="CC485" s="299"/>
      <c r="CD485" s="299"/>
      <c r="CE485" s="299"/>
      <c r="CF485" s="299"/>
      <c r="CG485" s="299"/>
    </row>
    <row r="486" spans="1:85" x14ac:dyDescent="0.15">
      <c r="A486" s="299"/>
      <c r="B486" s="338" t="s">
        <v>10</v>
      </c>
      <c r="C486" s="355">
        <v>0.22</v>
      </c>
      <c r="D486" s="371">
        <v>0.73326000000000002</v>
      </c>
      <c r="E486" s="299"/>
      <c r="F486" s="299"/>
      <c r="G486" s="299"/>
      <c r="H486" s="299"/>
      <c r="I486" s="301">
        <v>2</v>
      </c>
      <c r="J486" s="299"/>
      <c r="K486" s="299"/>
      <c r="L486" s="322">
        <v>0</v>
      </c>
      <c r="M486" s="299"/>
      <c r="N486" s="299"/>
      <c r="O486" s="299"/>
      <c r="P486" s="299"/>
      <c r="Q486" s="299"/>
      <c r="R486" s="299"/>
      <c r="S486" s="299"/>
      <c r="T486" s="299"/>
      <c r="U486" s="299"/>
      <c r="V486" s="299"/>
      <c r="W486" s="299"/>
      <c r="X486" s="299"/>
      <c r="Y486" s="299"/>
      <c r="Z486" s="299"/>
      <c r="AA486" s="299"/>
      <c r="AB486" s="299"/>
      <c r="AC486" s="299">
        <v>1.7655800129650634</v>
      </c>
      <c r="AD486" s="299">
        <v>-12.007859085963004</v>
      </c>
      <c r="AE486" s="299" t="s">
        <v>443</v>
      </c>
      <c r="AF486" s="299">
        <v>2.8908947465032355</v>
      </c>
      <c r="AG486" s="299">
        <v>-12.046656692056583</v>
      </c>
      <c r="AH486" s="299">
        <v>-1.726776056636161</v>
      </c>
      <c r="AI486" s="299">
        <v>11.464692600652883</v>
      </c>
      <c r="AJ486" s="299"/>
      <c r="AK486" s="299"/>
      <c r="AL486" s="322">
        <v>1</v>
      </c>
      <c r="AM486" s="322">
        <v>0</v>
      </c>
      <c r="AN486" s="322">
        <v>0</v>
      </c>
      <c r="AO486" s="322">
        <v>1</v>
      </c>
      <c r="AP486" s="322">
        <v>0</v>
      </c>
      <c r="AQ486" s="322">
        <v>1</v>
      </c>
      <c r="AR486" s="322">
        <v>0</v>
      </c>
      <c r="AS486" s="322">
        <v>0</v>
      </c>
      <c r="AT486" s="322">
        <v>1</v>
      </c>
      <c r="AU486" s="322">
        <v>0</v>
      </c>
      <c r="AV486" s="327">
        <v>0</v>
      </c>
      <c r="AW486" s="327">
        <v>0</v>
      </c>
      <c r="AX486" s="327">
        <v>0</v>
      </c>
      <c r="AY486" s="327">
        <v>0</v>
      </c>
      <c r="AZ486" s="327">
        <v>0</v>
      </c>
      <c r="BA486" s="327">
        <v>0</v>
      </c>
      <c r="BB486" s="327">
        <v>1</v>
      </c>
      <c r="BC486" s="327">
        <v>0</v>
      </c>
      <c r="BD486" s="327">
        <v>0</v>
      </c>
      <c r="BE486" s="327">
        <v>1</v>
      </c>
      <c r="BF486" s="327">
        <v>0</v>
      </c>
      <c r="BG486" s="327">
        <v>1</v>
      </c>
      <c r="BH486" s="327">
        <v>0</v>
      </c>
      <c r="BI486" s="327">
        <v>0</v>
      </c>
      <c r="BJ486" s="327">
        <v>0</v>
      </c>
      <c r="BK486" s="327">
        <v>0</v>
      </c>
      <c r="BL486" s="327">
        <v>0</v>
      </c>
      <c r="BM486" s="327">
        <v>0</v>
      </c>
      <c r="BN486" s="327">
        <v>0</v>
      </c>
      <c r="BO486" s="327">
        <v>1</v>
      </c>
      <c r="BP486" s="327">
        <v>0</v>
      </c>
      <c r="BQ486" s="327">
        <v>0</v>
      </c>
      <c r="BR486" s="327">
        <v>0</v>
      </c>
      <c r="BS486" s="303">
        <v>0</v>
      </c>
      <c r="BT486" s="322">
        <v>1</v>
      </c>
      <c r="BU486" s="322">
        <v>0</v>
      </c>
      <c r="BV486" s="322">
        <v>0</v>
      </c>
      <c r="BW486" s="322">
        <v>0</v>
      </c>
      <c r="BX486" s="322">
        <v>1</v>
      </c>
      <c r="BY486" s="301">
        <v>0</v>
      </c>
      <c r="BZ486" s="322">
        <v>1</v>
      </c>
      <c r="CA486" s="322">
        <v>0</v>
      </c>
      <c r="CB486" s="322">
        <v>0</v>
      </c>
      <c r="CC486" s="322">
        <v>0</v>
      </c>
      <c r="CD486" s="322">
        <v>0</v>
      </c>
      <c r="CE486" s="322">
        <v>0</v>
      </c>
      <c r="CF486" s="301">
        <v>0</v>
      </c>
      <c r="CG486" s="322">
        <v>1</v>
      </c>
    </row>
    <row r="487" spans="1:85" x14ac:dyDescent="0.15">
      <c r="A487" s="299"/>
      <c r="B487" s="338" t="s">
        <v>11</v>
      </c>
      <c r="C487" s="360">
        <v>0.27</v>
      </c>
      <c r="D487" s="371">
        <v>0.8999100000000001</v>
      </c>
      <c r="E487" s="299"/>
      <c r="F487" s="299"/>
      <c r="G487" s="299"/>
      <c r="H487" s="299"/>
      <c r="I487" s="301">
        <v>3</v>
      </c>
      <c r="J487" s="299"/>
      <c r="K487" s="299"/>
      <c r="L487" s="322">
        <v>0</v>
      </c>
      <c r="M487" s="299"/>
      <c r="N487" s="299"/>
      <c r="O487" s="299"/>
      <c r="P487" s="299"/>
      <c r="Q487" s="299"/>
      <c r="R487" s="299"/>
      <c r="S487" s="299"/>
      <c r="T487" s="299"/>
      <c r="U487" s="299"/>
      <c r="V487" s="299"/>
      <c r="W487" s="299"/>
      <c r="X487" s="299"/>
      <c r="Y487" s="299"/>
      <c r="Z487" s="299"/>
      <c r="AA487" s="299">
        <v>-2.9685026591610408</v>
      </c>
      <c r="AB487" s="299">
        <v>9.7188003264417855</v>
      </c>
      <c r="AC487" s="299">
        <v>-3.5117580477656758</v>
      </c>
      <c r="AD487" s="299">
        <v>11.930263873775845</v>
      </c>
      <c r="AE487" s="299" t="s">
        <v>445</v>
      </c>
      <c r="AF487" s="299">
        <v>-2.5028551832142107</v>
      </c>
      <c r="AG487" s="299">
        <v>11.852668661588684</v>
      </c>
      <c r="AH487" s="299">
        <v>0.64026527942689115</v>
      </c>
      <c r="AI487" s="299">
        <v>-11.930263873775845</v>
      </c>
      <c r="AJ487" s="299"/>
      <c r="AK487" s="299"/>
      <c r="AL487" s="322">
        <v>0</v>
      </c>
      <c r="AM487" s="322">
        <v>1</v>
      </c>
      <c r="AN487" s="322">
        <v>0</v>
      </c>
      <c r="AO487" s="322">
        <v>0</v>
      </c>
      <c r="AP487" s="322">
        <v>1</v>
      </c>
      <c r="AQ487" s="322">
        <v>0</v>
      </c>
      <c r="AR487" s="322">
        <v>1</v>
      </c>
      <c r="AS487" s="322">
        <v>0</v>
      </c>
      <c r="AT487" s="322">
        <v>1</v>
      </c>
      <c r="AU487" s="322">
        <v>0</v>
      </c>
      <c r="AV487" s="327">
        <v>0</v>
      </c>
      <c r="AW487" s="327">
        <v>0</v>
      </c>
      <c r="AX487" s="327">
        <v>0</v>
      </c>
      <c r="AY487" s="327">
        <v>0</v>
      </c>
      <c r="AZ487" s="327">
        <v>1</v>
      </c>
      <c r="BA487" s="327">
        <v>0</v>
      </c>
      <c r="BB487" s="327">
        <v>0</v>
      </c>
      <c r="BC487" s="327">
        <v>0</v>
      </c>
      <c r="BD487" s="327">
        <v>0</v>
      </c>
      <c r="BE487" s="327">
        <v>0</v>
      </c>
      <c r="BF487" s="327">
        <v>1</v>
      </c>
      <c r="BG487" s="327">
        <v>1</v>
      </c>
      <c r="BH487" s="327">
        <v>0</v>
      </c>
      <c r="BI487" s="327">
        <v>0</v>
      </c>
      <c r="BJ487" s="327">
        <v>0</v>
      </c>
      <c r="BK487" s="327">
        <v>0</v>
      </c>
      <c r="BL487" s="327">
        <v>0</v>
      </c>
      <c r="BM487" s="327">
        <v>0</v>
      </c>
      <c r="BN487" s="327">
        <v>0</v>
      </c>
      <c r="BO487" s="327">
        <v>1</v>
      </c>
      <c r="BP487" s="327">
        <v>0</v>
      </c>
      <c r="BQ487" s="327">
        <v>0</v>
      </c>
      <c r="BR487" s="327">
        <v>0</v>
      </c>
      <c r="BS487" s="303">
        <v>0</v>
      </c>
      <c r="BT487" s="322">
        <v>0</v>
      </c>
      <c r="BU487" s="322">
        <v>1</v>
      </c>
      <c r="BV487" s="322">
        <v>0</v>
      </c>
      <c r="BW487" s="322">
        <v>0</v>
      </c>
      <c r="BX487" s="322">
        <v>0</v>
      </c>
      <c r="BY487" s="301">
        <v>0</v>
      </c>
      <c r="BZ487" s="322">
        <v>1</v>
      </c>
      <c r="CA487" s="322">
        <v>0</v>
      </c>
      <c r="CB487" s="322">
        <v>0</v>
      </c>
      <c r="CC487" s="322">
        <v>0</v>
      </c>
      <c r="CD487" s="322">
        <v>0</v>
      </c>
      <c r="CE487" s="322">
        <v>0</v>
      </c>
      <c r="CF487" s="301">
        <v>0</v>
      </c>
      <c r="CG487" s="322">
        <v>0</v>
      </c>
    </row>
    <row r="488" spans="1:85" x14ac:dyDescent="0.15">
      <c r="A488" s="299"/>
      <c r="B488" s="338" t="s">
        <v>12</v>
      </c>
      <c r="C488" s="299"/>
      <c r="D488" s="371"/>
      <c r="E488" s="299"/>
      <c r="F488" s="299"/>
      <c r="G488" s="299"/>
      <c r="H488" s="299"/>
      <c r="I488" s="299"/>
      <c r="J488" s="299"/>
      <c r="K488" s="299"/>
      <c r="L488" s="299"/>
      <c r="M488" s="299"/>
      <c r="N488" s="299"/>
      <c r="O488" s="299"/>
      <c r="P488" s="299"/>
      <c r="Q488" s="299"/>
      <c r="R488" s="299"/>
      <c r="S488" s="299"/>
      <c r="T488" s="299"/>
      <c r="U488" s="299"/>
      <c r="V488" s="299"/>
      <c r="W488" s="299"/>
      <c r="X488" s="299"/>
      <c r="Y488" s="299"/>
      <c r="Z488" s="299"/>
      <c r="AA488" s="299">
        <v>-2.9296987028321384</v>
      </c>
      <c r="AB488" s="299">
        <v>-6.1882181719260068</v>
      </c>
      <c r="AC488" s="299">
        <v>-2.8520907901743331</v>
      </c>
      <c r="AD488" s="299">
        <v>-11.813871055495104</v>
      </c>
      <c r="AE488" s="299" t="s">
        <v>445</v>
      </c>
      <c r="AF488" s="299">
        <v>-1.726776056636161</v>
      </c>
      <c r="AG488" s="299">
        <v>-11.891466267682263</v>
      </c>
      <c r="AH488" s="299">
        <v>-0.98950088638701361</v>
      </c>
      <c r="AI488" s="299">
        <v>11.891466267682263</v>
      </c>
      <c r="AJ488" s="299"/>
      <c r="AK488" s="299"/>
      <c r="AL488" s="322">
        <v>0</v>
      </c>
      <c r="AM488" s="322">
        <v>1</v>
      </c>
      <c r="AN488" s="322">
        <v>0</v>
      </c>
      <c r="AO488" s="322">
        <v>1</v>
      </c>
      <c r="AP488" s="322">
        <v>0</v>
      </c>
      <c r="AQ488" s="322">
        <v>1</v>
      </c>
      <c r="AR488" s="322">
        <v>0</v>
      </c>
      <c r="AS488" s="322">
        <v>0</v>
      </c>
      <c r="AT488" s="322">
        <v>0</v>
      </c>
      <c r="AU488" s="322">
        <v>0</v>
      </c>
      <c r="AV488" s="327">
        <v>0</v>
      </c>
      <c r="AW488" s="327">
        <v>0</v>
      </c>
      <c r="AX488" s="327">
        <v>1</v>
      </c>
      <c r="AY488" s="327">
        <v>0</v>
      </c>
      <c r="AZ488" s="327">
        <v>1</v>
      </c>
      <c r="BA488" s="327">
        <v>0</v>
      </c>
      <c r="BB488" s="327">
        <v>0</v>
      </c>
      <c r="BC488" s="327">
        <v>0</v>
      </c>
      <c r="BD488" s="327">
        <v>0</v>
      </c>
      <c r="BE488" s="327">
        <v>1</v>
      </c>
      <c r="BF488" s="327">
        <v>0</v>
      </c>
      <c r="BG488" s="327">
        <v>1</v>
      </c>
      <c r="BH488" s="327">
        <v>0</v>
      </c>
      <c r="BI488" s="327">
        <v>0</v>
      </c>
      <c r="BJ488" s="327">
        <v>0</v>
      </c>
      <c r="BK488" s="327">
        <v>0</v>
      </c>
      <c r="BL488" s="327">
        <v>0</v>
      </c>
      <c r="BM488" s="327">
        <v>0</v>
      </c>
      <c r="BN488" s="327">
        <v>0</v>
      </c>
      <c r="BO488" s="327">
        <v>1</v>
      </c>
      <c r="BP488" s="327">
        <v>0</v>
      </c>
      <c r="BQ488" s="327">
        <v>0</v>
      </c>
      <c r="BR488" s="327">
        <v>0</v>
      </c>
      <c r="BS488" s="303">
        <v>1</v>
      </c>
      <c r="BT488" s="322">
        <v>0</v>
      </c>
      <c r="BU488" s="322">
        <v>0</v>
      </c>
      <c r="BV488" s="322">
        <v>0</v>
      </c>
      <c r="BW488" s="322">
        <v>0</v>
      </c>
      <c r="BX488" s="322">
        <v>1</v>
      </c>
      <c r="BY488" s="301">
        <v>0</v>
      </c>
      <c r="BZ488" s="322">
        <v>0</v>
      </c>
      <c r="CA488" s="322">
        <v>0</v>
      </c>
      <c r="CB488" s="322">
        <v>0</v>
      </c>
      <c r="CC488" s="322">
        <v>0</v>
      </c>
      <c r="CD488" s="322">
        <v>0</v>
      </c>
      <c r="CE488" s="322">
        <v>0</v>
      </c>
      <c r="CF488" s="301">
        <v>0</v>
      </c>
      <c r="CG488" s="322">
        <v>0</v>
      </c>
    </row>
    <row r="489" spans="1:85" x14ac:dyDescent="0.15">
      <c r="A489" s="299" t="s">
        <v>593</v>
      </c>
      <c r="B489" s="338" t="s">
        <v>13</v>
      </c>
      <c r="C489" s="299"/>
      <c r="D489" s="371"/>
      <c r="E489" s="299"/>
      <c r="F489" s="299"/>
      <c r="G489" s="299"/>
      <c r="H489" s="299"/>
      <c r="I489" s="299"/>
      <c r="J489" s="299"/>
      <c r="K489" s="299"/>
      <c r="L489" s="299"/>
      <c r="M489" s="299"/>
      <c r="N489" s="299"/>
      <c r="O489" s="299"/>
      <c r="P489" s="299"/>
      <c r="Q489" s="299"/>
      <c r="R489" s="299"/>
      <c r="S489" s="299"/>
      <c r="T489" s="299"/>
      <c r="U489" s="299"/>
      <c r="V489" s="299"/>
      <c r="W489" s="299"/>
      <c r="X489" s="299"/>
      <c r="Y489" s="299"/>
      <c r="Z489" s="299"/>
      <c r="AA489" s="299">
        <v>-3.8221896983968957</v>
      </c>
      <c r="AB489" s="299">
        <v>11.542287812840044</v>
      </c>
      <c r="AC489" s="299" t="s">
        <v>608</v>
      </c>
      <c r="AD489" s="299"/>
      <c r="AE489" s="299"/>
      <c r="AF489" s="299"/>
      <c r="AG489" s="299"/>
      <c r="AH489" s="299"/>
      <c r="AI489" s="299"/>
      <c r="AJ489" s="299"/>
      <c r="AK489" s="299"/>
      <c r="AL489" s="299"/>
      <c r="AM489" s="299"/>
      <c r="AN489" s="299"/>
      <c r="AO489" s="299"/>
      <c r="AP489" s="299"/>
      <c r="AQ489" s="299"/>
      <c r="AR489" s="299"/>
      <c r="AS489" s="299"/>
      <c r="AT489" s="299"/>
      <c r="AU489" s="299"/>
      <c r="AV489" s="299"/>
      <c r="AW489" s="299"/>
      <c r="AX489" s="299"/>
      <c r="AY489" s="299"/>
      <c r="AZ489" s="299"/>
      <c r="BA489" s="299"/>
      <c r="BB489" s="299"/>
      <c r="BC489" s="299"/>
      <c r="BD489" s="299"/>
      <c r="BE489" s="299"/>
      <c r="BF489" s="299"/>
      <c r="BG489" s="299"/>
      <c r="BH489" s="299"/>
      <c r="BI489" s="299"/>
      <c r="BJ489" s="299"/>
      <c r="BK489" s="299"/>
      <c r="BL489" s="299"/>
      <c r="BM489" s="299"/>
      <c r="BN489" s="299"/>
      <c r="BO489" s="299"/>
      <c r="BP489" s="299"/>
      <c r="BQ489" s="299"/>
      <c r="BR489" s="299"/>
      <c r="BS489" s="299"/>
      <c r="BT489" s="299"/>
      <c r="BU489" s="299"/>
      <c r="BV489" s="299"/>
      <c r="BW489" s="299"/>
      <c r="BX489" s="299"/>
      <c r="BY489" s="299"/>
      <c r="BZ489" s="299"/>
      <c r="CA489" s="299"/>
      <c r="CB489" s="299"/>
      <c r="CC489" s="299"/>
      <c r="CD489" s="299"/>
      <c r="CE489" s="299"/>
      <c r="CF489" s="299"/>
      <c r="CG489" s="299"/>
    </row>
    <row r="490" spans="1:85" x14ac:dyDescent="0.15">
      <c r="A490" s="299"/>
      <c r="B490" s="338" t="s">
        <v>14</v>
      </c>
      <c r="C490" s="299"/>
      <c r="D490" s="371"/>
      <c r="E490" s="299"/>
      <c r="F490" s="299"/>
      <c r="G490" s="299" t="s">
        <v>366</v>
      </c>
      <c r="H490" s="299">
        <v>97</v>
      </c>
      <c r="I490" s="301">
        <v>1</v>
      </c>
      <c r="J490" s="299">
        <v>1</v>
      </c>
      <c r="K490" s="301">
        <v>0</v>
      </c>
      <c r="L490" s="322">
        <v>1</v>
      </c>
      <c r="M490" s="322">
        <v>1</v>
      </c>
      <c r="N490" s="322">
        <v>0</v>
      </c>
      <c r="O490" s="299"/>
      <c r="P490" s="299">
        <v>1</v>
      </c>
      <c r="Q490" s="299">
        <v>0</v>
      </c>
      <c r="R490" s="299">
        <v>0</v>
      </c>
      <c r="S490" s="299">
        <v>0</v>
      </c>
      <c r="T490" s="299">
        <v>1</v>
      </c>
      <c r="U490" s="299">
        <v>0</v>
      </c>
      <c r="V490" s="299">
        <v>0</v>
      </c>
      <c r="W490" s="299">
        <v>0</v>
      </c>
      <c r="X490" s="299">
        <v>1</v>
      </c>
      <c r="Y490" s="299">
        <v>0</v>
      </c>
      <c r="Z490" s="301">
        <v>0</v>
      </c>
      <c r="AA490" s="299"/>
      <c r="AB490" s="299"/>
      <c r="AC490" s="299">
        <v>1.183520668031526</v>
      </c>
      <c r="AD490" s="299">
        <v>11.969061479869424</v>
      </c>
      <c r="AE490" s="299" t="s">
        <v>442</v>
      </c>
      <c r="AF490" s="299">
        <v>1.183520668031526</v>
      </c>
      <c r="AG490" s="299">
        <v>11.969061479869424</v>
      </c>
      <c r="AH490" s="299">
        <v>-3.4729540914367734</v>
      </c>
      <c r="AI490" s="299">
        <v>-12.745013601741023</v>
      </c>
      <c r="AJ490" s="299"/>
      <c r="AK490" s="299"/>
      <c r="AL490" s="299"/>
      <c r="AM490" s="299"/>
      <c r="AN490" s="299"/>
      <c r="AO490" s="299"/>
      <c r="AP490" s="299"/>
      <c r="AQ490" s="299"/>
      <c r="AR490" s="299"/>
      <c r="AS490" s="299"/>
      <c r="AT490" s="299"/>
      <c r="AU490" s="299"/>
      <c r="AV490" s="299"/>
      <c r="AW490" s="299"/>
      <c r="AX490" s="299"/>
      <c r="AY490" s="299"/>
      <c r="AZ490" s="299"/>
      <c r="BA490" s="299"/>
      <c r="BB490" s="299"/>
      <c r="BC490" s="299"/>
      <c r="BD490" s="299"/>
      <c r="BE490" s="299"/>
      <c r="BF490" s="299"/>
      <c r="BG490" s="299"/>
      <c r="BH490" s="299"/>
      <c r="BI490" s="299"/>
      <c r="BJ490" s="299"/>
      <c r="BK490" s="299"/>
      <c r="BL490" s="299"/>
      <c r="BM490" s="299"/>
      <c r="BN490" s="299"/>
      <c r="BO490" s="299"/>
      <c r="BP490" s="299"/>
      <c r="BQ490" s="299"/>
      <c r="BR490" s="299"/>
      <c r="BS490" s="299"/>
      <c r="BT490" s="299"/>
      <c r="BU490" s="299"/>
      <c r="BV490" s="299"/>
      <c r="BW490" s="299"/>
      <c r="BX490" s="299"/>
      <c r="BY490" s="299"/>
      <c r="BZ490" s="299"/>
      <c r="CA490" s="299"/>
      <c r="CB490" s="299"/>
      <c r="CC490" s="299"/>
      <c r="CD490" s="299"/>
      <c r="CE490" s="299"/>
      <c r="CF490" s="299"/>
      <c r="CG490" s="299"/>
    </row>
    <row r="491" spans="1:85" x14ac:dyDescent="0.15">
      <c r="A491" s="299" t="s">
        <v>593</v>
      </c>
      <c r="B491" s="338" t="s">
        <v>15</v>
      </c>
      <c r="C491" s="299"/>
      <c r="D491" s="371"/>
      <c r="E491" s="299"/>
      <c r="F491" s="299"/>
      <c r="G491" s="299"/>
      <c r="H491" s="299"/>
      <c r="I491" s="299"/>
      <c r="J491" s="299"/>
      <c r="K491" s="299"/>
      <c r="L491" s="299"/>
      <c r="M491" s="299"/>
      <c r="N491" s="299"/>
      <c r="O491" s="299"/>
      <c r="P491" s="299"/>
      <c r="Q491" s="299"/>
      <c r="R491" s="299"/>
      <c r="S491" s="299"/>
      <c r="T491" s="299"/>
      <c r="U491" s="299"/>
      <c r="V491" s="299"/>
      <c r="W491" s="299"/>
      <c r="X491" s="299"/>
      <c r="Y491" s="299"/>
      <c r="Z491" s="299"/>
      <c r="AA491" s="299">
        <v>-0.40744154145347616</v>
      </c>
      <c r="AB491" s="299">
        <v>-6.3046109902067471</v>
      </c>
      <c r="AC491" s="299" t="s">
        <v>608</v>
      </c>
      <c r="AD491" s="299"/>
      <c r="AE491" s="299"/>
      <c r="AF491" s="299"/>
      <c r="AG491" s="299"/>
      <c r="AH491" s="299"/>
      <c r="AI491" s="299"/>
      <c r="AJ491" s="299"/>
      <c r="AK491" s="299"/>
      <c r="AL491" s="299"/>
      <c r="AM491" s="299"/>
      <c r="AN491" s="299"/>
      <c r="AO491" s="299"/>
      <c r="AP491" s="299"/>
      <c r="AQ491" s="299"/>
      <c r="AR491" s="299"/>
      <c r="AS491" s="299"/>
      <c r="AT491" s="299"/>
      <c r="AU491" s="299"/>
      <c r="AV491" s="299"/>
      <c r="AW491" s="299"/>
      <c r="AX491" s="299"/>
      <c r="AY491" s="299"/>
      <c r="AZ491" s="299"/>
      <c r="BA491" s="299"/>
      <c r="BB491" s="299"/>
      <c r="BC491" s="299"/>
      <c r="BD491" s="299"/>
      <c r="BE491" s="299"/>
      <c r="BF491" s="299"/>
      <c r="BG491" s="299"/>
      <c r="BH491" s="299"/>
      <c r="BI491" s="299"/>
      <c r="BJ491" s="299"/>
      <c r="BK491" s="299"/>
      <c r="BL491" s="299"/>
      <c r="BM491" s="299"/>
      <c r="BN491" s="299"/>
      <c r="BO491" s="299"/>
      <c r="BP491" s="299"/>
      <c r="BQ491" s="299"/>
      <c r="BR491" s="299"/>
      <c r="BS491" s="299"/>
      <c r="BT491" s="299"/>
      <c r="BU491" s="299"/>
      <c r="BV491" s="299"/>
      <c r="BW491" s="299"/>
      <c r="BX491" s="299"/>
      <c r="BY491" s="299"/>
      <c r="BZ491" s="299"/>
      <c r="CA491" s="299"/>
      <c r="CB491" s="299"/>
      <c r="CC491" s="299"/>
      <c r="CD491" s="299"/>
      <c r="CE491" s="299"/>
      <c r="CF491" s="299"/>
      <c r="CG491" s="299"/>
    </row>
    <row r="492" spans="1:85" x14ac:dyDescent="0.15">
      <c r="A492" s="299"/>
      <c r="B492" s="338" t="s">
        <v>16</v>
      </c>
      <c r="C492" s="299"/>
      <c r="D492" s="371"/>
      <c r="E492" s="299"/>
      <c r="F492" s="299"/>
      <c r="G492" s="299" t="s">
        <v>375</v>
      </c>
      <c r="H492" s="299">
        <v>98</v>
      </c>
      <c r="I492" s="301">
        <v>1</v>
      </c>
      <c r="J492" s="299">
        <v>1</v>
      </c>
      <c r="K492" s="301">
        <v>0</v>
      </c>
      <c r="L492" s="322">
        <v>1</v>
      </c>
      <c r="M492" s="322">
        <v>1</v>
      </c>
      <c r="N492" s="322">
        <v>0</v>
      </c>
      <c r="O492" s="299"/>
      <c r="P492" s="299">
        <v>1</v>
      </c>
      <c r="Q492" s="299">
        <v>0</v>
      </c>
      <c r="R492" s="299">
        <v>0</v>
      </c>
      <c r="S492" s="299">
        <v>1</v>
      </c>
      <c r="T492" s="299">
        <v>0</v>
      </c>
      <c r="U492" s="299">
        <v>0</v>
      </c>
      <c r="V492" s="299">
        <v>0</v>
      </c>
      <c r="W492" s="299">
        <v>0</v>
      </c>
      <c r="X492" s="299">
        <v>1</v>
      </c>
      <c r="Y492" s="299">
        <v>0</v>
      </c>
      <c r="Z492" s="301">
        <v>0</v>
      </c>
      <c r="AA492" s="299"/>
      <c r="AB492" s="299"/>
      <c r="AC492" s="299">
        <v>-1.2611285806893311</v>
      </c>
      <c r="AD492" s="299">
        <v>11.930263873775845</v>
      </c>
      <c r="AE492" s="299" t="s">
        <v>442</v>
      </c>
      <c r="AF492" s="299">
        <v>-1.2611285806893311</v>
      </c>
      <c r="AG492" s="299">
        <v>11.930263873775845</v>
      </c>
      <c r="AH492" s="299">
        <v>3.705777829410188</v>
      </c>
      <c r="AI492" s="299">
        <v>-13.404572905331882</v>
      </c>
      <c r="AJ492" s="299"/>
      <c r="AK492" s="299"/>
      <c r="AL492" s="322">
        <v>0</v>
      </c>
      <c r="AM492" s="322">
        <v>0</v>
      </c>
      <c r="AN492" s="299"/>
      <c r="AO492" s="299"/>
      <c r="AP492" s="299"/>
      <c r="AQ492" s="299"/>
      <c r="AR492" s="299"/>
      <c r="AS492" s="299"/>
      <c r="AT492" s="299"/>
      <c r="AU492" s="299"/>
      <c r="AV492" s="299"/>
      <c r="AW492" s="299"/>
      <c r="AX492" s="299"/>
      <c r="AY492" s="299"/>
      <c r="AZ492" s="299"/>
      <c r="BA492" s="299"/>
      <c r="BB492" s="299"/>
      <c r="BC492" s="299"/>
      <c r="BD492" s="299"/>
      <c r="BE492" s="299"/>
      <c r="BF492" s="299"/>
      <c r="BG492" s="299"/>
      <c r="BH492" s="299"/>
      <c r="BI492" s="299"/>
      <c r="BJ492" s="299"/>
      <c r="BK492" s="299"/>
      <c r="BL492" s="299"/>
      <c r="BM492" s="299"/>
      <c r="BN492" s="299"/>
      <c r="BO492" s="299"/>
      <c r="BP492" s="299"/>
      <c r="BQ492" s="299"/>
      <c r="BR492" s="299"/>
      <c r="BS492" s="299"/>
      <c r="BT492" s="299"/>
      <c r="BU492" s="299"/>
      <c r="BV492" s="299"/>
      <c r="BW492" s="299"/>
      <c r="BX492" s="299"/>
      <c r="BY492" s="299"/>
      <c r="BZ492" s="299"/>
      <c r="CA492" s="299"/>
      <c r="CB492" s="299"/>
      <c r="CC492" s="299"/>
      <c r="CD492" s="299"/>
      <c r="CE492" s="299"/>
      <c r="CF492" s="299"/>
      <c r="CG492" s="299">
        <v>1</v>
      </c>
    </row>
    <row r="493" spans="1:85" x14ac:dyDescent="0.15">
      <c r="A493" s="299"/>
      <c r="B493" s="338" t="s">
        <v>17</v>
      </c>
      <c r="C493" s="355">
        <v>0.2</v>
      </c>
      <c r="D493" s="371">
        <v>0.66660000000000008</v>
      </c>
      <c r="E493" s="299"/>
      <c r="F493" s="299"/>
      <c r="G493" s="299"/>
      <c r="H493" s="299"/>
      <c r="I493" s="301">
        <v>2</v>
      </c>
      <c r="J493" s="299"/>
      <c r="K493" s="299"/>
      <c r="L493" s="299">
        <v>0</v>
      </c>
      <c r="M493" s="299"/>
      <c r="N493" s="299"/>
      <c r="O493" s="299"/>
      <c r="P493" s="299"/>
      <c r="Q493" s="299"/>
      <c r="R493" s="299"/>
      <c r="S493" s="299"/>
      <c r="T493" s="299"/>
      <c r="U493" s="299"/>
      <c r="V493" s="299"/>
      <c r="W493" s="299"/>
      <c r="X493" s="299"/>
      <c r="Y493" s="299"/>
      <c r="Z493" s="299"/>
      <c r="AA493" s="299">
        <v>0.17461780348006123</v>
      </c>
      <c r="AB493" s="299">
        <v>-6.3046109902067471</v>
      </c>
      <c r="AC493" s="299">
        <v>0.17461780348006123</v>
      </c>
      <c r="AD493" s="299">
        <v>-6.3046109902067471</v>
      </c>
      <c r="AE493" s="299" t="s">
        <v>443</v>
      </c>
      <c r="AF493" s="299">
        <v>0.44624549778237865</v>
      </c>
      <c r="AG493" s="299">
        <v>-12.279442328618064</v>
      </c>
      <c r="AH493" s="299">
        <v>2.0760116635962835</v>
      </c>
      <c r="AI493" s="299">
        <v>-12.318239934711643</v>
      </c>
      <c r="AJ493" s="299"/>
      <c r="AK493" s="299"/>
      <c r="AL493" s="322">
        <v>1</v>
      </c>
      <c r="AM493" s="322">
        <v>0</v>
      </c>
      <c r="AN493" s="322">
        <v>0</v>
      </c>
      <c r="AO493" s="322">
        <v>0</v>
      </c>
      <c r="AP493" s="322">
        <v>1</v>
      </c>
      <c r="AQ493" s="322">
        <v>1</v>
      </c>
      <c r="AR493" s="322">
        <v>0</v>
      </c>
      <c r="AS493" s="322">
        <v>0</v>
      </c>
      <c r="AT493" s="322">
        <v>1</v>
      </c>
      <c r="AU493" s="322">
        <v>0</v>
      </c>
      <c r="AV493" s="327">
        <v>0</v>
      </c>
      <c r="AW493" s="327">
        <v>0</v>
      </c>
      <c r="AX493" s="327">
        <v>0</v>
      </c>
      <c r="AY493" s="327">
        <v>0</v>
      </c>
      <c r="AZ493" s="327">
        <v>0</v>
      </c>
      <c r="BA493" s="327">
        <v>0</v>
      </c>
      <c r="BB493" s="327">
        <v>1</v>
      </c>
      <c r="BC493" s="327">
        <v>0</v>
      </c>
      <c r="BD493" s="327">
        <v>0</v>
      </c>
      <c r="BE493" s="327">
        <v>0</v>
      </c>
      <c r="BF493" s="327">
        <v>1</v>
      </c>
      <c r="BG493" s="364">
        <v>1</v>
      </c>
      <c r="BH493" s="327">
        <v>0</v>
      </c>
      <c r="BI493" s="327">
        <v>0</v>
      </c>
      <c r="BJ493" s="327">
        <v>0</v>
      </c>
      <c r="BK493" s="327">
        <v>0</v>
      </c>
      <c r="BL493" s="327">
        <v>0</v>
      </c>
      <c r="BM493" s="327">
        <v>0</v>
      </c>
      <c r="BN493" s="364">
        <v>1</v>
      </c>
      <c r="BO493" s="327">
        <v>0</v>
      </c>
      <c r="BP493" s="327">
        <v>0</v>
      </c>
      <c r="BQ493" s="327">
        <v>1</v>
      </c>
      <c r="BR493" s="327">
        <v>0</v>
      </c>
      <c r="BS493" s="303">
        <v>0</v>
      </c>
      <c r="BT493" s="322">
        <v>0</v>
      </c>
      <c r="BU493" s="322">
        <v>1</v>
      </c>
      <c r="BV493" s="322">
        <v>0</v>
      </c>
      <c r="BW493" s="322">
        <v>0</v>
      </c>
      <c r="BX493" s="322">
        <v>0</v>
      </c>
      <c r="BY493" s="301">
        <v>1</v>
      </c>
      <c r="BZ493" s="322">
        <v>1</v>
      </c>
      <c r="CA493" s="322">
        <v>0</v>
      </c>
      <c r="CB493" s="322">
        <v>0</v>
      </c>
      <c r="CC493" s="322">
        <v>0</v>
      </c>
      <c r="CD493" s="322">
        <v>0</v>
      </c>
      <c r="CE493" s="322">
        <v>0</v>
      </c>
      <c r="CF493" s="301">
        <v>0</v>
      </c>
      <c r="CG493" s="322">
        <v>0</v>
      </c>
    </row>
    <row r="494" spans="1:85" x14ac:dyDescent="0.15">
      <c r="A494" s="299"/>
      <c r="B494" s="338" t="s">
        <v>18</v>
      </c>
      <c r="C494" s="360">
        <v>2.0499999999999998</v>
      </c>
      <c r="D494" s="371">
        <v>6.8326500000000001</v>
      </c>
      <c r="E494" s="299"/>
      <c r="F494" s="299"/>
      <c r="G494" s="299"/>
      <c r="H494" s="299"/>
      <c r="I494" s="301">
        <v>3</v>
      </c>
      <c r="J494" s="299"/>
      <c r="K494" s="299"/>
      <c r="L494" s="299">
        <v>0</v>
      </c>
      <c r="M494" s="299"/>
      <c r="N494" s="299"/>
      <c r="O494" s="299"/>
      <c r="P494" s="299"/>
      <c r="Q494" s="299"/>
      <c r="R494" s="299"/>
      <c r="S494" s="299"/>
      <c r="T494" s="299"/>
      <c r="U494" s="299"/>
      <c r="V494" s="299"/>
      <c r="W494" s="299"/>
      <c r="X494" s="299"/>
      <c r="Y494" s="299"/>
      <c r="Z494" s="299"/>
      <c r="AA494" s="299">
        <v>3.5893659604234807</v>
      </c>
      <c r="AB494" s="299">
        <v>10.378359630032644</v>
      </c>
      <c r="AC494" s="299">
        <v>4.0550134363703103</v>
      </c>
      <c r="AD494" s="299">
        <v>11.309502176278563</v>
      </c>
      <c r="AE494" s="299" t="s">
        <v>443</v>
      </c>
      <c r="AF494" s="299">
        <v>3.4341501351078705</v>
      </c>
      <c r="AG494" s="299">
        <v>11.503490206746465</v>
      </c>
      <c r="AH494" s="299">
        <v>-0.79548110474250111</v>
      </c>
      <c r="AI494" s="299">
        <v>-12.046656692056583</v>
      </c>
      <c r="AJ494" s="299"/>
      <c r="AK494" s="299"/>
      <c r="AL494" s="322">
        <v>0</v>
      </c>
      <c r="AM494" s="322">
        <v>1</v>
      </c>
      <c r="AN494" s="322">
        <v>0</v>
      </c>
      <c r="AO494" s="322">
        <v>1</v>
      </c>
      <c r="AP494" s="322">
        <v>0</v>
      </c>
      <c r="AQ494" s="322">
        <v>1</v>
      </c>
      <c r="AR494" s="322">
        <v>0</v>
      </c>
      <c r="AS494" s="322">
        <v>0</v>
      </c>
      <c r="AT494" s="322">
        <v>0</v>
      </c>
      <c r="AU494" s="322">
        <v>1</v>
      </c>
      <c r="AV494" s="327">
        <v>0</v>
      </c>
      <c r="AW494" s="327">
        <v>0</v>
      </c>
      <c r="AX494" s="327">
        <v>0</v>
      </c>
      <c r="AY494" s="327">
        <v>0</v>
      </c>
      <c r="AZ494" s="327">
        <v>0</v>
      </c>
      <c r="BA494" s="327">
        <v>0</v>
      </c>
      <c r="BB494" s="327">
        <v>1</v>
      </c>
      <c r="BC494" s="327">
        <v>0</v>
      </c>
      <c r="BD494" s="327">
        <v>0</v>
      </c>
      <c r="BE494" s="327">
        <v>1</v>
      </c>
      <c r="BF494" s="327">
        <v>0</v>
      </c>
      <c r="BG494" s="327">
        <v>1</v>
      </c>
      <c r="BH494" s="327">
        <v>0</v>
      </c>
      <c r="BI494" s="327">
        <v>0</v>
      </c>
      <c r="BJ494" s="327">
        <v>0</v>
      </c>
      <c r="BK494" s="327">
        <v>0</v>
      </c>
      <c r="BL494" s="327">
        <v>0</v>
      </c>
      <c r="BM494" s="327">
        <v>0</v>
      </c>
      <c r="BN494" s="327">
        <v>0</v>
      </c>
      <c r="BO494" s="327">
        <v>1</v>
      </c>
      <c r="BP494" s="327">
        <v>0</v>
      </c>
      <c r="BQ494" s="327">
        <v>0</v>
      </c>
      <c r="BR494" s="327">
        <v>0</v>
      </c>
      <c r="BS494" s="303">
        <v>0</v>
      </c>
      <c r="BT494" s="322">
        <v>1</v>
      </c>
      <c r="BU494" s="322">
        <v>0</v>
      </c>
      <c r="BV494" s="322">
        <v>0</v>
      </c>
      <c r="BW494" s="322">
        <v>0</v>
      </c>
      <c r="BX494" s="322">
        <v>1</v>
      </c>
      <c r="BY494" s="301">
        <v>0</v>
      </c>
      <c r="BZ494" s="322">
        <v>1</v>
      </c>
      <c r="CA494" s="322">
        <v>0</v>
      </c>
      <c r="CB494" s="322">
        <v>0</v>
      </c>
      <c r="CC494" s="322">
        <v>0</v>
      </c>
      <c r="CD494" s="322">
        <v>0</v>
      </c>
      <c r="CE494" s="322">
        <v>0</v>
      </c>
      <c r="CF494" s="301">
        <v>0</v>
      </c>
      <c r="CG494" s="322">
        <v>1</v>
      </c>
    </row>
    <row r="495" spans="1:85" x14ac:dyDescent="0.15">
      <c r="A495" s="299" t="s">
        <v>593</v>
      </c>
      <c r="B495" s="338" t="s">
        <v>19</v>
      </c>
      <c r="C495" s="299"/>
      <c r="D495" s="371"/>
      <c r="E495" s="299"/>
      <c r="F495" s="299"/>
      <c r="G495" s="299"/>
      <c r="H495" s="299"/>
      <c r="I495" s="299"/>
      <c r="J495" s="299"/>
      <c r="K495" s="299"/>
      <c r="L495" s="299"/>
      <c r="M495" s="299"/>
      <c r="N495" s="299"/>
      <c r="O495" s="299"/>
      <c r="P495" s="299"/>
      <c r="Q495" s="299"/>
      <c r="R495" s="299"/>
      <c r="S495" s="299"/>
      <c r="T495" s="299"/>
      <c r="U495" s="299"/>
      <c r="V495" s="299"/>
      <c r="W495" s="299"/>
      <c r="X495" s="299"/>
      <c r="Y495" s="299"/>
      <c r="Z495" s="299"/>
      <c r="AA495" s="299">
        <v>2.7744828775165282</v>
      </c>
      <c r="AB495" s="299">
        <v>-11.309502176278563</v>
      </c>
      <c r="AC495" s="299" t="s">
        <v>608</v>
      </c>
      <c r="AD495" s="299"/>
      <c r="AE495" s="299"/>
      <c r="AF495" s="299"/>
      <c r="AG495" s="299"/>
      <c r="AH495" s="299"/>
      <c r="AI495" s="299"/>
      <c r="AJ495" s="299"/>
      <c r="AK495" s="299"/>
      <c r="AL495" s="299"/>
      <c r="AM495" s="299"/>
      <c r="AN495" s="299"/>
      <c r="AO495" s="299"/>
      <c r="AP495" s="299"/>
      <c r="AQ495" s="299"/>
      <c r="AR495" s="299"/>
      <c r="AS495" s="299"/>
      <c r="AT495" s="299"/>
      <c r="AU495" s="299"/>
      <c r="AV495" s="299"/>
      <c r="AW495" s="299"/>
      <c r="AX495" s="299"/>
      <c r="AY495" s="299"/>
      <c r="AZ495" s="299"/>
      <c r="BA495" s="299"/>
      <c r="BB495" s="299"/>
      <c r="BC495" s="299"/>
      <c r="BD495" s="299"/>
      <c r="BE495" s="299"/>
      <c r="BF495" s="299"/>
      <c r="BG495" s="299"/>
      <c r="BH495" s="299"/>
      <c r="BI495" s="299"/>
      <c r="BJ495" s="299"/>
      <c r="BK495" s="299"/>
      <c r="BL495" s="299"/>
      <c r="BM495" s="299"/>
      <c r="BN495" s="299"/>
      <c r="BO495" s="299"/>
      <c r="BP495" s="299"/>
      <c r="BQ495" s="299"/>
      <c r="BR495" s="299"/>
      <c r="BS495" s="299"/>
      <c r="BT495" s="299"/>
      <c r="BU495" s="299"/>
      <c r="BV495" s="299"/>
      <c r="BW495" s="299"/>
      <c r="BX495" s="299"/>
      <c r="BY495" s="299"/>
      <c r="BZ495" s="299"/>
      <c r="CA495" s="299"/>
      <c r="CB495" s="299"/>
      <c r="CC495" s="299"/>
      <c r="CD495" s="299"/>
      <c r="CE495" s="299"/>
      <c r="CF495" s="299"/>
      <c r="CG495" s="299"/>
    </row>
    <row r="496" spans="1:85" x14ac:dyDescent="0.15">
      <c r="A496" s="299"/>
      <c r="B496" s="338" t="s">
        <v>20</v>
      </c>
      <c r="C496" s="299"/>
      <c r="D496" s="371"/>
      <c r="E496" s="299"/>
      <c r="F496" s="300" t="s">
        <v>383</v>
      </c>
      <c r="G496" s="299" t="s">
        <v>335</v>
      </c>
      <c r="H496" s="299">
        <v>99</v>
      </c>
      <c r="I496" s="301">
        <v>1</v>
      </c>
      <c r="J496" s="299">
        <v>0</v>
      </c>
      <c r="K496" s="301">
        <v>1</v>
      </c>
      <c r="L496" s="322">
        <v>1</v>
      </c>
      <c r="M496" s="322">
        <v>1</v>
      </c>
      <c r="N496" s="322">
        <v>0</v>
      </c>
      <c r="O496" s="299"/>
      <c r="P496" s="299"/>
      <c r="Q496" s="299"/>
      <c r="R496" s="299"/>
      <c r="S496" s="299"/>
      <c r="T496" s="299"/>
      <c r="U496" s="299"/>
      <c r="V496" s="299"/>
      <c r="W496" s="299"/>
      <c r="X496" s="299"/>
      <c r="Y496" s="299"/>
      <c r="Z496" s="299"/>
      <c r="AA496" s="299"/>
      <c r="AB496" s="299"/>
      <c r="AC496" s="299">
        <v>0.80524468085106382</v>
      </c>
      <c r="AD496" s="299">
        <v>11.846661290322579</v>
      </c>
      <c r="AE496" s="299" t="s">
        <v>442</v>
      </c>
      <c r="AF496" s="299">
        <v>0.80524468085106382</v>
      </c>
      <c r="AG496" s="299">
        <v>11.846661290322579</v>
      </c>
      <c r="AH496" s="299">
        <v>-3.9878784194528873</v>
      </c>
      <c r="AI496" s="299">
        <v>-13.495225806451611</v>
      </c>
      <c r="AJ496" s="299"/>
      <c r="AK496" s="299"/>
      <c r="AL496" s="299"/>
      <c r="AM496" s="299"/>
      <c r="AN496" s="299"/>
      <c r="AO496" s="299"/>
      <c r="AP496" s="299"/>
      <c r="AQ496" s="299"/>
      <c r="AR496" s="299"/>
      <c r="AS496" s="299"/>
      <c r="AT496" s="299"/>
      <c r="AU496" s="299"/>
      <c r="AV496" s="299"/>
      <c r="AW496" s="299"/>
      <c r="AX496" s="299"/>
      <c r="AY496" s="299"/>
      <c r="AZ496" s="299"/>
      <c r="BA496" s="299"/>
      <c r="BB496" s="299"/>
      <c r="BC496" s="299"/>
      <c r="BD496" s="299"/>
      <c r="BE496" s="299"/>
      <c r="BF496" s="299"/>
      <c r="BG496" s="299"/>
      <c r="BH496" s="299"/>
      <c r="BI496" s="299"/>
      <c r="BJ496" s="299"/>
      <c r="BK496" s="299"/>
      <c r="BL496" s="299"/>
      <c r="BM496" s="299"/>
      <c r="BN496" s="299"/>
      <c r="BO496" s="299"/>
      <c r="BP496" s="299"/>
      <c r="BQ496" s="299"/>
      <c r="BR496" s="299"/>
      <c r="BS496" s="299"/>
      <c r="BT496" s="299"/>
      <c r="BU496" s="299"/>
      <c r="BV496" s="299"/>
      <c r="BW496" s="299"/>
      <c r="BX496" s="299"/>
      <c r="BY496" s="299"/>
      <c r="BZ496" s="299"/>
      <c r="CA496" s="299"/>
      <c r="CB496" s="299"/>
      <c r="CC496" s="299"/>
      <c r="CD496" s="299"/>
      <c r="CE496" s="299"/>
      <c r="CF496" s="299"/>
      <c r="CG496" s="299">
        <v>0</v>
      </c>
    </row>
    <row r="497" spans="1:94" x14ac:dyDescent="0.15">
      <c r="A497" s="299"/>
      <c r="B497" s="338" t="s">
        <v>21</v>
      </c>
      <c r="C497" s="355">
        <v>0.2</v>
      </c>
      <c r="D497" s="371">
        <v>0.66660000000000008</v>
      </c>
      <c r="E497" s="299"/>
      <c r="F497" s="299"/>
      <c r="G497" s="299"/>
      <c r="H497" s="299"/>
      <c r="I497" s="301">
        <v>2</v>
      </c>
      <c r="J497" s="299"/>
      <c r="K497" s="299"/>
      <c r="L497" s="322">
        <v>0</v>
      </c>
      <c r="M497" s="299"/>
      <c r="N497" s="299"/>
      <c r="O497" s="299"/>
      <c r="P497" s="299"/>
      <c r="Q497" s="299"/>
      <c r="R497" s="299"/>
      <c r="S497" s="299"/>
      <c r="T497" s="299"/>
      <c r="U497" s="299"/>
      <c r="V497" s="299"/>
      <c r="W497" s="299"/>
      <c r="X497" s="299"/>
      <c r="Y497" s="299"/>
      <c r="Z497" s="299"/>
      <c r="AA497" s="299">
        <v>-0.61351975683890603</v>
      </c>
      <c r="AB497" s="299">
        <v>-6.3642258064516124</v>
      </c>
      <c r="AC497" s="299">
        <v>-1.6871793313069909</v>
      </c>
      <c r="AD497" s="299">
        <v>-12.345064516129032</v>
      </c>
      <c r="AE497" s="299" t="s">
        <v>445</v>
      </c>
      <c r="AF497" s="299">
        <v>-3.3743586626139819</v>
      </c>
      <c r="AG497" s="299">
        <v>-12.191709677419354</v>
      </c>
      <c r="AH497" s="299">
        <v>0.72855471124620064</v>
      </c>
      <c r="AI497" s="299">
        <v>11.693306451612901</v>
      </c>
      <c r="AJ497" s="299"/>
      <c r="AK497" s="299"/>
      <c r="AL497" s="322">
        <v>1</v>
      </c>
      <c r="AM497" s="322">
        <v>0</v>
      </c>
      <c r="AN497" s="322">
        <v>1</v>
      </c>
      <c r="AO497" s="322">
        <v>0</v>
      </c>
      <c r="AP497" s="322">
        <v>0</v>
      </c>
      <c r="AQ497" s="322">
        <v>0</v>
      </c>
      <c r="AR497" s="322">
        <v>1</v>
      </c>
      <c r="AS497" s="322">
        <v>0</v>
      </c>
      <c r="AT497" s="322">
        <v>1</v>
      </c>
      <c r="AU497" s="322">
        <v>0</v>
      </c>
      <c r="AV497" s="327">
        <v>0</v>
      </c>
      <c r="AW497" s="327">
        <v>0</v>
      </c>
      <c r="AX497" s="327">
        <v>0</v>
      </c>
      <c r="AY497" s="327">
        <v>0</v>
      </c>
      <c r="AZ497" s="327">
        <v>0</v>
      </c>
      <c r="BA497" s="327">
        <v>0</v>
      </c>
      <c r="BB497" s="327">
        <v>1</v>
      </c>
      <c r="BC497" s="327">
        <v>0</v>
      </c>
      <c r="BD497" s="327">
        <v>0</v>
      </c>
      <c r="BE497" s="327">
        <v>0</v>
      </c>
      <c r="BF497" s="327">
        <v>1</v>
      </c>
      <c r="BG497" s="327">
        <v>1</v>
      </c>
      <c r="BH497" s="327">
        <v>0</v>
      </c>
      <c r="BI497" s="327">
        <v>0</v>
      </c>
      <c r="BJ497" s="327">
        <v>0</v>
      </c>
      <c r="BK497" s="327">
        <v>0</v>
      </c>
      <c r="BL497" s="327">
        <v>0</v>
      </c>
      <c r="BM497" s="327">
        <v>0</v>
      </c>
      <c r="BN497" s="327">
        <v>0</v>
      </c>
      <c r="BO497" s="327">
        <v>1</v>
      </c>
      <c r="BP497" s="327">
        <v>0</v>
      </c>
      <c r="BQ497" s="327">
        <v>0</v>
      </c>
      <c r="BR497" s="327">
        <v>0</v>
      </c>
      <c r="BS497" s="303">
        <v>0</v>
      </c>
      <c r="BT497" s="322">
        <v>0</v>
      </c>
      <c r="BU497" s="322">
        <v>1</v>
      </c>
      <c r="BV497" s="322">
        <v>0</v>
      </c>
      <c r="BW497" s="322">
        <v>0</v>
      </c>
      <c r="BX497" s="322">
        <v>0</v>
      </c>
      <c r="BY497" s="301">
        <v>1</v>
      </c>
      <c r="BZ497" s="322">
        <v>1</v>
      </c>
      <c r="CA497" s="322">
        <v>0</v>
      </c>
      <c r="CB497" s="322">
        <v>0</v>
      </c>
      <c r="CC497" s="322">
        <v>0</v>
      </c>
      <c r="CD497" s="322">
        <v>0</v>
      </c>
      <c r="CE497" s="322">
        <v>0</v>
      </c>
      <c r="CF497" s="301">
        <v>0</v>
      </c>
      <c r="CG497" s="322">
        <v>1</v>
      </c>
      <c r="CH497" s="299"/>
      <c r="CI497" s="299"/>
      <c r="CJ497" s="299"/>
      <c r="CK497" s="299"/>
      <c r="CL497" s="299"/>
      <c r="CM497" s="299"/>
      <c r="CN497" s="299"/>
      <c r="CO497" s="299"/>
      <c r="CP497" s="299"/>
    </row>
    <row r="498" spans="1:94" x14ac:dyDescent="0.15">
      <c r="A498" s="299"/>
      <c r="B498" s="338" t="s">
        <v>22</v>
      </c>
      <c r="C498" s="355">
        <v>1.1100000000000001</v>
      </c>
      <c r="D498" s="371">
        <v>3.6996300000000004</v>
      </c>
      <c r="E498" s="299"/>
      <c r="F498" s="299"/>
      <c r="G498" s="299"/>
      <c r="H498" s="299"/>
      <c r="I498" s="301">
        <v>3</v>
      </c>
      <c r="J498" s="299"/>
      <c r="K498" s="299"/>
      <c r="L498" s="322">
        <v>0</v>
      </c>
      <c r="M498" s="299"/>
      <c r="N498" s="299"/>
      <c r="O498" s="299"/>
      <c r="P498" s="299"/>
      <c r="Q498" s="299"/>
      <c r="R498" s="299"/>
      <c r="S498" s="299"/>
      <c r="T498" s="299"/>
      <c r="U498" s="299"/>
      <c r="V498" s="299"/>
      <c r="W498" s="299"/>
      <c r="X498" s="299"/>
      <c r="Y498" s="299"/>
      <c r="Z498" s="299"/>
      <c r="AA498" s="299">
        <v>3.0292537993920972</v>
      </c>
      <c r="AB498" s="299">
        <v>10.198096774193548</v>
      </c>
      <c r="AC498" s="299">
        <v>3.527738601823708</v>
      </c>
      <c r="AD498" s="299">
        <v>11.808322580645161</v>
      </c>
      <c r="AE498" s="299" t="s">
        <v>443</v>
      </c>
      <c r="AF498" s="299">
        <v>2.6458039513677813</v>
      </c>
      <c r="AG498" s="299">
        <v>11.923338709677418</v>
      </c>
      <c r="AH498" s="299">
        <v>-0.69020972644376899</v>
      </c>
      <c r="AI498" s="299">
        <v>-12.728451612903225</v>
      </c>
      <c r="AJ498" s="299"/>
      <c r="AK498" s="299"/>
      <c r="AL498" s="322">
        <v>0</v>
      </c>
      <c r="AM498" s="322">
        <v>1</v>
      </c>
      <c r="AN498" s="322">
        <v>1</v>
      </c>
      <c r="AO498" s="322">
        <v>0</v>
      </c>
      <c r="AP498" s="322">
        <v>0</v>
      </c>
      <c r="AQ498" s="322">
        <v>1</v>
      </c>
      <c r="AR498" s="322">
        <v>0</v>
      </c>
      <c r="AS498" s="322">
        <v>0</v>
      </c>
      <c r="AT498" s="322">
        <v>1</v>
      </c>
      <c r="AU498" s="322">
        <v>0</v>
      </c>
      <c r="AV498" s="327">
        <v>0</v>
      </c>
      <c r="AW498" s="327">
        <v>0</v>
      </c>
      <c r="AX498" s="327">
        <v>0</v>
      </c>
      <c r="AY498" s="327">
        <v>0</v>
      </c>
      <c r="AZ498" s="327">
        <v>0</v>
      </c>
      <c r="BA498" s="327">
        <v>0</v>
      </c>
      <c r="BB498" s="327">
        <v>1</v>
      </c>
      <c r="BC498" s="327">
        <v>0</v>
      </c>
      <c r="BD498" s="327">
        <v>0</v>
      </c>
      <c r="BE498" s="327">
        <v>1</v>
      </c>
      <c r="BF498" s="327">
        <v>0</v>
      </c>
      <c r="BG498" s="327">
        <v>1</v>
      </c>
      <c r="BH498" s="327">
        <v>0</v>
      </c>
      <c r="BI498" s="327">
        <v>0</v>
      </c>
      <c r="BJ498" s="327">
        <v>0</v>
      </c>
      <c r="BK498" s="327">
        <v>0</v>
      </c>
      <c r="BL498" s="327">
        <v>0</v>
      </c>
      <c r="BM498" s="327">
        <v>0</v>
      </c>
      <c r="BN498" s="327">
        <v>0</v>
      </c>
      <c r="BO498" s="327">
        <v>1</v>
      </c>
      <c r="BP498" s="327">
        <v>0</v>
      </c>
      <c r="BQ498" s="327">
        <v>0</v>
      </c>
      <c r="BR498" s="327">
        <v>0</v>
      </c>
      <c r="BS498" s="303">
        <v>1</v>
      </c>
      <c r="BT498" s="322">
        <v>0</v>
      </c>
      <c r="BU498" s="322">
        <v>0</v>
      </c>
      <c r="BV498" s="322">
        <v>0</v>
      </c>
      <c r="BW498" s="322">
        <v>0</v>
      </c>
      <c r="BX498" s="322">
        <v>1</v>
      </c>
      <c r="BY498" s="301">
        <v>0</v>
      </c>
      <c r="BZ498" s="322">
        <v>0</v>
      </c>
      <c r="CA498" s="322">
        <v>0</v>
      </c>
      <c r="CB498" s="322">
        <v>0</v>
      </c>
      <c r="CC498" s="322">
        <v>0</v>
      </c>
      <c r="CD498" s="322">
        <v>1</v>
      </c>
      <c r="CE498" s="322">
        <v>0</v>
      </c>
      <c r="CF498" s="301">
        <v>0</v>
      </c>
      <c r="CG498" s="322">
        <v>0</v>
      </c>
      <c r="CH498" s="299"/>
      <c r="CI498" s="299"/>
      <c r="CJ498" s="299"/>
      <c r="CK498" s="299"/>
      <c r="CL498" s="299"/>
      <c r="CM498" s="299"/>
      <c r="CN498" s="299"/>
      <c r="CO498" s="299"/>
      <c r="CP498" s="299" t="s">
        <v>574</v>
      </c>
    </row>
    <row r="499" spans="1:94" x14ac:dyDescent="0.15">
      <c r="A499" s="299" t="s">
        <v>593</v>
      </c>
      <c r="B499" s="338" t="s">
        <v>23</v>
      </c>
      <c r="C499" s="299"/>
      <c r="D499" s="371"/>
      <c r="E499" s="299"/>
      <c r="F499" s="299"/>
      <c r="G499" s="299"/>
      <c r="H499" s="299"/>
      <c r="I499" s="299"/>
      <c r="J499" s="299"/>
      <c r="K499" s="299"/>
      <c r="L499" s="299"/>
      <c r="M499" s="299"/>
      <c r="N499" s="299"/>
      <c r="O499" s="299"/>
      <c r="P499" s="299"/>
      <c r="Q499" s="299"/>
      <c r="R499" s="299"/>
      <c r="S499" s="299"/>
      <c r="T499" s="299"/>
      <c r="U499" s="299"/>
      <c r="V499" s="299"/>
      <c r="W499" s="299"/>
      <c r="X499" s="299"/>
      <c r="Y499" s="299"/>
      <c r="Z499" s="299"/>
      <c r="AA499" s="299"/>
      <c r="AB499" s="299"/>
      <c r="AC499" s="299"/>
      <c r="AD499" s="299"/>
      <c r="AE499" s="299"/>
      <c r="AF499" s="299"/>
      <c r="AG499" s="299"/>
      <c r="AH499" s="299"/>
      <c r="AI499" s="299"/>
      <c r="AJ499" s="299">
        <v>-2.3006990881458966</v>
      </c>
      <c r="AK499" s="299">
        <v>-12.805129032258064</v>
      </c>
      <c r="AL499" s="299"/>
      <c r="AM499" s="299"/>
      <c r="AN499" s="299"/>
      <c r="AO499" s="299"/>
      <c r="AP499" s="299"/>
      <c r="AQ499" s="299"/>
      <c r="AR499" s="299"/>
      <c r="AS499" s="299"/>
      <c r="AT499" s="299"/>
      <c r="AU499" s="299"/>
      <c r="AV499" s="299"/>
      <c r="AW499" s="299"/>
      <c r="AX499" s="299"/>
      <c r="AY499" s="299"/>
      <c r="AZ499" s="299"/>
      <c r="BA499" s="299"/>
      <c r="BB499" s="299"/>
      <c r="BC499" s="299"/>
      <c r="BD499" s="299"/>
      <c r="BE499" s="299"/>
      <c r="BF499" s="299"/>
      <c r="BG499" s="299"/>
      <c r="BH499" s="299"/>
      <c r="BI499" s="299"/>
      <c r="BJ499" s="299"/>
      <c r="BK499" s="299"/>
      <c r="BL499" s="299"/>
      <c r="BM499" s="299"/>
      <c r="BN499" s="299"/>
      <c r="BO499" s="299"/>
      <c r="BP499" s="299"/>
      <c r="BQ499" s="299"/>
      <c r="BR499" s="299"/>
      <c r="BS499" s="299"/>
      <c r="BT499" s="299"/>
      <c r="BU499" s="299"/>
      <c r="BV499" s="299"/>
      <c r="BW499" s="299"/>
      <c r="BX499" s="299"/>
      <c r="BY499" s="299"/>
      <c r="BZ499" s="299"/>
      <c r="CA499" s="299"/>
      <c r="CB499" s="299"/>
      <c r="CC499" s="299"/>
      <c r="CD499" s="299"/>
      <c r="CE499" s="299"/>
      <c r="CF499" s="299"/>
      <c r="CG499" s="299"/>
      <c r="CH499" s="299"/>
      <c r="CI499" s="299"/>
      <c r="CJ499" s="299"/>
      <c r="CK499" s="299"/>
      <c r="CL499" s="299"/>
      <c r="CM499" s="299"/>
      <c r="CN499" s="299"/>
      <c r="CO499" s="299"/>
      <c r="CP499" s="299"/>
    </row>
    <row r="500" spans="1:94" x14ac:dyDescent="0.15">
      <c r="A500" s="299"/>
      <c r="B500" s="338" t="s">
        <v>24</v>
      </c>
      <c r="C500" s="299"/>
      <c r="D500" s="371"/>
      <c r="E500" s="299"/>
      <c r="F500" s="299"/>
      <c r="G500" s="299" t="s">
        <v>352</v>
      </c>
      <c r="H500" s="299">
        <v>100</v>
      </c>
      <c r="I500" s="301">
        <v>1</v>
      </c>
      <c r="J500" s="299">
        <v>0</v>
      </c>
      <c r="K500" s="301">
        <v>1</v>
      </c>
      <c r="L500" s="322">
        <v>1</v>
      </c>
      <c r="M500" s="322">
        <v>1</v>
      </c>
      <c r="N500" s="322">
        <v>0</v>
      </c>
      <c r="O500" s="322"/>
      <c r="P500" s="322">
        <v>1</v>
      </c>
      <c r="Q500" s="322">
        <v>0</v>
      </c>
      <c r="R500" s="322">
        <v>0</v>
      </c>
      <c r="S500" s="299">
        <v>0</v>
      </c>
      <c r="T500" s="299">
        <v>0</v>
      </c>
      <c r="U500" s="299">
        <v>1</v>
      </c>
      <c r="V500" s="299">
        <v>0</v>
      </c>
      <c r="W500" s="299">
        <v>0</v>
      </c>
      <c r="X500" s="299">
        <v>0</v>
      </c>
      <c r="Y500" s="299">
        <v>0</v>
      </c>
      <c r="Z500" s="301">
        <v>1</v>
      </c>
      <c r="AA500" s="299"/>
      <c r="AB500" s="299"/>
      <c r="AC500" s="299">
        <v>-0.92027963525835865</v>
      </c>
      <c r="AD500" s="299">
        <v>11.923338709677418</v>
      </c>
      <c r="AE500" s="299" t="s">
        <v>442</v>
      </c>
      <c r="AF500" s="299">
        <v>-0.92027963525835865</v>
      </c>
      <c r="AG500" s="299">
        <v>11.923338709677418</v>
      </c>
      <c r="AH500" s="299">
        <v>3.7961534954407297</v>
      </c>
      <c r="AI500" s="299">
        <v>-13.57190322580645</v>
      </c>
      <c r="AJ500" s="299">
        <v>2.6841489361702129</v>
      </c>
      <c r="AK500" s="299">
        <v>-3.8338709677419348E-2</v>
      </c>
      <c r="AL500" s="299"/>
      <c r="AM500" s="299"/>
      <c r="AN500" s="299"/>
      <c r="AO500" s="299"/>
      <c r="AP500" s="299"/>
      <c r="AQ500" s="299"/>
      <c r="AR500" s="299"/>
      <c r="AS500" s="299"/>
      <c r="AT500" s="299"/>
      <c r="AU500" s="299"/>
      <c r="AV500" s="299"/>
      <c r="AW500" s="299"/>
      <c r="AX500" s="299"/>
      <c r="AY500" s="299"/>
      <c r="AZ500" s="299"/>
      <c r="BA500" s="299"/>
      <c r="BB500" s="299"/>
      <c r="BC500" s="299"/>
      <c r="BD500" s="299"/>
      <c r="BE500" s="299"/>
      <c r="BF500" s="299"/>
      <c r="BG500" s="299"/>
      <c r="BH500" s="299"/>
      <c r="BI500" s="299"/>
      <c r="BJ500" s="299"/>
      <c r="BK500" s="299"/>
      <c r="BL500" s="299"/>
      <c r="BM500" s="299"/>
      <c r="BN500" s="299"/>
      <c r="BO500" s="299"/>
      <c r="BP500" s="299"/>
      <c r="BQ500" s="299"/>
      <c r="BR500" s="299"/>
      <c r="BS500" s="299"/>
      <c r="BT500" s="299"/>
      <c r="BU500" s="299"/>
      <c r="BV500" s="299"/>
      <c r="BW500" s="299"/>
      <c r="BX500" s="299"/>
      <c r="BY500" s="299"/>
      <c r="BZ500" s="299"/>
      <c r="CA500" s="299"/>
      <c r="CB500" s="299"/>
      <c r="CC500" s="299"/>
      <c r="CD500" s="299"/>
      <c r="CE500" s="299"/>
      <c r="CF500" s="299"/>
      <c r="CG500" s="299"/>
      <c r="CH500" s="299"/>
      <c r="CI500" s="299"/>
      <c r="CJ500" s="299"/>
      <c r="CK500" s="299"/>
      <c r="CL500" s="299"/>
      <c r="CM500" s="299"/>
      <c r="CN500" s="299"/>
      <c r="CO500" s="299"/>
      <c r="CP500" s="299"/>
    </row>
    <row r="501" spans="1:94" x14ac:dyDescent="0.15">
      <c r="A501" s="299"/>
      <c r="B501" s="338" t="s">
        <v>25</v>
      </c>
      <c r="C501" s="299"/>
      <c r="D501" s="371"/>
      <c r="E501" s="299"/>
      <c r="F501" s="299"/>
      <c r="G501" s="299"/>
      <c r="H501" s="299"/>
      <c r="I501" s="301">
        <v>1</v>
      </c>
      <c r="J501" s="299">
        <v>0</v>
      </c>
      <c r="K501" s="301">
        <v>1</v>
      </c>
      <c r="L501" s="322">
        <v>1</v>
      </c>
      <c r="M501" s="322">
        <v>0</v>
      </c>
      <c r="N501" s="322">
        <v>1</v>
      </c>
      <c r="O501" s="299"/>
      <c r="P501" s="299">
        <v>0</v>
      </c>
      <c r="Q501" s="299">
        <v>0</v>
      </c>
      <c r="R501" s="299">
        <v>1</v>
      </c>
      <c r="S501" s="299"/>
      <c r="T501" s="299"/>
      <c r="U501" s="299"/>
      <c r="V501" s="299"/>
      <c r="W501" s="299"/>
      <c r="X501" s="299"/>
      <c r="Y501" s="299"/>
      <c r="Z501" s="299"/>
      <c r="AA501" s="299"/>
      <c r="AB501" s="299"/>
      <c r="AC501" s="299">
        <v>-0.80524468085106382</v>
      </c>
      <c r="AD501" s="299">
        <v>11.923338709677418</v>
      </c>
      <c r="AE501" s="299" t="s">
        <v>442</v>
      </c>
      <c r="AF501" s="299">
        <v>-0.80524468085106382</v>
      </c>
      <c r="AG501" s="299">
        <v>11.923338709677418</v>
      </c>
      <c r="AH501" s="299">
        <v>3.4510486322188449</v>
      </c>
      <c r="AI501" s="299">
        <v>-12.000016129032257</v>
      </c>
      <c r="AJ501" s="299"/>
      <c r="AK501" s="299"/>
      <c r="AL501" s="299"/>
      <c r="AM501" s="299"/>
      <c r="AN501" s="299"/>
      <c r="AO501" s="299"/>
      <c r="AP501" s="299"/>
      <c r="AQ501" s="299"/>
      <c r="AR501" s="299"/>
      <c r="AS501" s="299"/>
      <c r="AT501" s="299"/>
      <c r="AU501" s="299"/>
      <c r="AV501" s="299"/>
      <c r="AW501" s="299"/>
      <c r="AX501" s="299"/>
      <c r="AY501" s="299"/>
      <c r="AZ501" s="299"/>
      <c r="BA501" s="299"/>
      <c r="BB501" s="299"/>
      <c r="BC501" s="299"/>
      <c r="BD501" s="299"/>
      <c r="BE501" s="299"/>
      <c r="BF501" s="299"/>
      <c r="BG501" s="299"/>
      <c r="BH501" s="299"/>
      <c r="BI501" s="299"/>
      <c r="BJ501" s="299"/>
      <c r="BK501" s="299"/>
      <c r="BL501" s="299"/>
      <c r="BM501" s="299"/>
      <c r="BN501" s="299"/>
      <c r="BO501" s="299"/>
      <c r="BP501" s="299"/>
      <c r="BQ501" s="299"/>
      <c r="BR501" s="299"/>
      <c r="BS501" s="299"/>
      <c r="BT501" s="299"/>
      <c r="BU501" s="299"/>
      <c r="BV501" s="299"/>
      <c r="BW501" s="299"/>
      <c r="BX501" s="299"/>
      <c r="BY501" s="299"/>
      <c r="BZ501" s="299"/>
      <c r="CA501" s="299"/>
      <c r="CB501" s="299"/>
      <c r="CC501" s="299"/>
      <c r="CD501" s="299"/>
      <c r="CE501" s="299"/>
      <c r="CF501" s="299"/>
      <c r="CG501" s="299"/>
      <c r="CH501" s="299"/>
      <c r="CI501" s="299"/>
      <c r="CJ501" s="299"/>
      <c r="CK501" s="299"/>
      <c r="CL501" s="299"/>
      <c r="CM501" s="299"/>
      <c r="CN501" s="299"/>
      <c r="CO501" s="299"/>
      <c r="CP501" s="299"/>
    </row>
    <row r="502" spans="1:94" x14ac:dyDescent="0.15">
      <c r="A502" s="299"/>
      <c r="B502" s="338" t="s">
        <v>26</v>
      </c>
      <c r="C502" s="355">
        <v>0.24</v>
      </c>
      <c r="D502" s="371">
        <v>0.79991999999999996</v>
      </c>
      <c r="E502" s="299"/>
      <c r="F502" s="299"/>
      <c r="G502" s="299"/>
      <c r="H502" s="299"/>
      <c r="I502" s="301">
        <v>2</v>
      </c>
      <c r="J502" s="299"/>
      <c r="K502" s="299"/>
      <c r="L502" s="322">
        <v>0</v>
      </c>
      <c r="M502" s="299"/>
      <c r="N502" s="299"/>
      <c r="O502" s="299"/>
      <c r="P502" s="299"/>
      <c r="Q502" s="299"/>
      <c r="R502" s="299"/>
      <c r="S502" s="299"/>
      <c r="T502" s="299"/>
      <c r="U502" s="299"/>
      <c r="V502" s="299"/>
      <c r="W502" s="299"/>
      <c r="X502" s="299"/>
      <c r="Y502" s="299"/>
      <c r="Z502" s="299"/>
      <c r="AA502" s="299">
        <v>2.7224939209726444</v>
      </c>
      <c r="AB502" s="299">
        <v>-5.6357903225806449</v>
      </c>
      <c r="AC502" s="299">
        <v>4.0645683890577509</v>
      </c>
      <c r="AD502" s="299">
        <v>-11.961677419354837</v>
      </c>
      <c r="AE502" s="299" t="s">
        <v>445</v>
      </c>
      <c r="AF502" s="299">
        <v>3.3360136778115503</v>
      </c>
      <c r="AG502" s="299">
        <v>-12.000016129032257</v>
      </c>
      <c r="AH502" s="299">
        <v>-1.1886945288753799</v>
      </c>
      <c r="AI502" s="299">
        <v>11.731645161290322</v>
      </c>
      <c r="AJ502" s="299"/>
      <c r="AK502" s="299"/>
      <c r="AL502" s="322">
        <v>1</v>
      </c>
      <c r="AM502" s="322">
        <v>0</v>
      </c>
      <c r="AN502" s="322">
        <v>0</v>
      </c>
      <c r="AO502" s="322">
        <v>1</v>
      </c>
      <c r="AP502" s="322">
        <v>0</v>
      </c>
      <c r="AQ502" s="322">
        <v>0</v>
      </c>
      <c r="AR502" s="322">
        <v>1</v>
      </c>
      <c r="AS502" s="322">
        <v>0</v>
      </c>
      <c r="AT502" s="322">
        <v>1</v>
      </c>
      <c r="AU502" s="322">
        <v>0</v>
      </c>
      <c r="AV502" s="327">
        <v>0</v>
      </c>
      <c r="AW502" s="327">
        <v>0</v>
      </c>
      <c r="AX502" s="327">
        <v>0</v>
      </c>
      <c r="AY502" s="327">
        <v>0</v>
      </c>
      <c r="AZ502" s="327">
        <v>0</v>
      </c>
      <c r="BA502" s="327">
        <v>1</v>
      </c>
      <c r="BB502" s="327">
        <v>0</v>
      </c>
      <c r="BC502" s="327">
        <v>0</v>
      </c>
      <c r="BD502" s="327">
        <v>0</v>
      </c>
      <c r="BE502" s="327">
        <v>1</v>
      </c>
      <c r="BF502" s="327">
        <v>0</v>
      </c>
      <c r="BG502" s="327">
        <v>1</v>
      </c>
      <c r="BH502" s="327">
        <v>0</v>
      </c>
      <c r="BI502" s="327">
        <v>0</v>
      </c>
      <c r="BJ502" s="327">
        <v>0</v>
      </c>
      <c r="BK502" s="327">
        <v>0</v>
      </c>
      <c r="BL502" s="327">
        <v>0</v>
      </c>
      <c r="BM502" s="327">
        <v>0</v>
      </c>
      <c r="BN502" s="327">
        <v>0</v>
      </c>
      <c r="BO502" s="327">
        <v>1</v>
      </c>
      <c r="BP502" s="327">
        <v>0</v>
      </c>
      <c r="BQ502" s="327">
        <v>0</v>
      </c>
      <c r="BR502" s="327">
        <v>0</v>
      </c>
      <c r="BS502" s="303">
        <v>1</v>
      </c>
      <c r="BT502" s="322">
        <v>0</v>
      </c>
      <c r="BU502" s="322">
        <v>0</v>
      </c>
      <c r="BV502" s="322">
        <v>0</v>
      </c>
      <c r="BW502" s="322">
        <v>0</v>
      </c>
      <c r="BX502" s="322">
        <v>1</v>
      </c>
      <c r="BY502" s="301">
        <v>0</v>
      </c>
      <c r="BZ502" s="322">
        <v>1</v>
      </c>
      <c r="CA502" s="322">
        <v>0</v>
      </c>
      <c r="CB502" s="322">
        <v>0</v>
      </c>
      <c r="CC502" s="322">
        <v>0</v>
      </c>
      <c r="CD502" s="322">
        <v>0</v>
      </c>
      <c r="CE502" s="322">
        <v>0</v>
      </c>
      <c r="CF502" s="301">
        <v>0</v>
      </c>
      <c r="CG502" s="322">
        <v>0</v>
      </c>
      <c r="CH502" s="299"/>
      <c r="CI502" s="299"/>
      <c r="CJ502" s="299"/>
      <c r="CK502" s="299"/>
      <c r="CL502" s="299"/>
      <c r="CM502" s="299"/>
      <c r="CN502" s="299"/>
      <c r="CO502" s="299"/>
      <c r="CP502" s="299"/>
    </row>
    <row r="503" spans="1:94" x14ac:dyDescent="0.15">
      <c r="A503" s="299"/>
      <c r="B503" s="338" t="s">
        <v>27</v>
      </c>
      <c r="C503" s="355">
        <v>1</v>
      </c>
      <c r="D503" s="371">
        <v>3.3330000000000002</v>
      </c>
      <c r="E503" s="299"/>
      <c r="F503" s="299"/>
      <c r="G503" s="299"/>
      <c r="H503" s="299"/>
      <c r="I503" s="301">
        <v>3</v>
      </c>
      <c r="J503" s="299"/>
      <c r="K503" s="299"/>
      <c r="L503" s="322">
        <v>0</v>
      </c>
      <c r="M503" s="299"/>
      <c r="N503" s="299"/>
      <c r="O503" s="299"/>
      <c r="P503" s="299"/>
      <c r="Q503" s="299"/>
      <c r="R503" s="299"/>
      <c r="S503" s="299"/>
      <c r="T503" s="299"/>
      <c r="U503" s="299"/>
      <c r="V503" s="299"/>
      <c r="W503" s="299"/>
      <c r="X503" s="299"/>
      <c r="Y503" s="299"/>
      <c r="Z503" s="299"/>
      <c r="AA503" s="299">
        <v>-1.3420744680851064</v>
      </c>
      <c r="AB503" s="299">
        <v>9.4696612903225805</v>
      </c>
      <c r="AC503" s="299">
        <v>-3.3743586626139819</v>
      </c>
      <c r="AD503" s="299">
        <v>11.846661290322579</v>
      </c>
      <c r="AE503" s="299" t="s">
        <v>337</v>
      </c>
      <c r="AF503" s="299">
        <v>-2.3390440729483282</v>
      </c>
      <c r="AG503" s="299">
        <v>11.846661290322579</v>
      </c>
      <c r="AH503" s="299">
        <v>2.1089741641337385</v>
      </c>
      <c r="AI503" s="299">
        <v>-11.846661290322579</v>
      </c>
      <c r="AJ503" s="299"/>
      <c r="AK503" s="299"/>
      <c r="AL503" s="322">
        <v>0</v>
      </c>
      <c r="AM503" s="322">
        <v>1</v>
      </c>
      <c r="AN503" s="322">
        <v>1</v>
      </c>
      <c r="AO503" s="322">
        <v>0</v>
      </c>
      <c r="AP503" s="322">
        <v>0</v>
      </c>
      <c r="AQ503" s="322">
        <v>1</v>
      </c>
      <c r="AR503" s="322">
        <v>0</v>
      </c>
      <c r="AS503" s="322">
        <v>0</v>
      </c>
      <c r="AT503" s="322">
        <v>1</v>
      </c>
      <c r="AU503" s="322">
        <v>0</v>
      </c>
      <c r="AV503" s="327">
        <v>0</v>
      </c>
      <c r="AW503" s="327">
        <v>0</v>
      </c>
      <c r="AX503" s="327">
        <v>0</v>
      </c>
      <c r="AY503" s="327">
        <v>0</v>
      </c>
      <c r="AZ503" s="327">
        <v>1</v>
      </c>
      <c r="BA503" s="327">
        <v>0</v>
      </c>
      <c r="BB503" s="327">
        <v>0</v>
      </c>
      <c r="BC503" s="327">
        <v>0</v>
      </c>
      <c r="BD503" s="327">
        <v>0</v>
      </c>
      <c r="BE503" s="327">
        <v>1</v>
      </c>
      <c r="BF503" s="327">
        <v>0</v>
      </c>
      <c r="BG503" s="327">
        <v>1</v>
      </c>
      <c r="BH503" s="327">
        <v>0</v>
      </c>
      <c r="BI503" s="327">
        <v>0</v>
      </c>
      <c r="BJ503" s="327">
        <v>0</v>
      </c>
      <c r="BK503" s="327">
        <v>0</v>
      </c>
      <c r="BL503" s="327">
        <v>0</v>
      </c>
      <c r="BM503" s="327">
        <v>1</v>
      </c>
      <c r="BN503" s="327">
        <v>0</v>
      </c>
      <c r="BO503" s="327">
        <v>1</v>
      </c>
      <c r="BP503" s="327">
        <v>0</v>
      </c>
      <c r="BQ503" s="327">
        <v>0</v>
      </c>
      <c r="BR503" s="327">
        <v>0</v>
      </c>
      <c r="BS503" s="307">
        <v>1</v>
      </c>
      <c r="BT503" s="306">
        <v>1</v>
      </c>
      <c r="BU503" s="327">
        <v>0</v>
      </c>
      <c r="BV503" s="327">
        <v>0</v>
      </c>
      <c r="BW503" s="327">
        <v>0</v>
      </c>
      <c r="BX503" s="327">
        <v>0</v>
      </c>
      <c r="BY503" s="301">
        <v>1</v>
      </c>
      <c r="BZ503" s="322">
        <v>1</v>
      </c>
      <c r="CA503" s="322">
        <v>0</v>
      </c>
      <c r="CB503" s="322">
        <v>0</v>
      </c>
      <c r="CC503" s="322">
        <v>0</v>
      </c>
      <c r="CD503" s="322">
        <v>0</v>
      </c>
      <c r="CE503" s="322">
        <v>0</v>
      </c>
      <c r="CF503" s="301">
        <v>0</v>
      </c>
      <c r="CG503" s="322">
        <v>0</v>
      </c>
      <c r="CH503" s="299"/>
      <c r="CI503" s="299"/>
      <c r="CJ503" s="299"/>
      <c r="CK503" s="299"/>
      <c r="CL503" s="299"/>
      <c r="CM503" s="299"/>
      <c r="CN503" s="299"/>
      <c r="CO503" s="299"/>
      <c r="CP503" s="299" t="s">
        <v>575</v>
      </c>
    </row>
    <row r="504" spans="1:94" x14ac:dyDescent="0.15">
      <c r="A504" s="299"/>
      <c r="B504" s="338" t="s">
        <v>28</v>
      </c>
      <c r="C504" s="355">
        <v>1.1599999999999999</v>
      </c>
      <c r="D504" s="371">
        <v>3.8662800000000002</v>
      </c>
      <c r="E504" s="299"/>
      <c r="F504" s="299"/>
      <c r="G504" s="299"/>
      <c r="H504" s="299"/>
      <c r="I504" s="301">
        <v>4</v>
      </c>
      <c r="J504" s="299"/>
      <c r="K504" s="299"/>
      <c r="L504" s="322">
        <v>0</v>
      </c>
      <c r="M504" s="299"/>
      <c r="N504" s="299"/>
      <c r="O504" s="299"/>
      <c r="P504" s="299"/>
      <c r="Q504" s="299"/>
      <c r="R504" s="299"/>
      <c r="S504" s="299"/>
      <c r="T504" s="299"/>
      <c r="U504" s="299"/>
      <c r="V504" s="299"/>
      <c r="W504" s="299"/>
      <c r="X504" s="299"/>
      <c r="Y504" s="299"/>
      <c r="Z504" s="299"/>
      <c r="AA504" s="299">
        <v>0.11503495440729483</v>
      </c>
      <c r="AB504" s="299">
        <v>-5.0607096774193545</v>
      </c>
      <c r="AC504" s="299">
        <v>0.9586246200607903</v>
      </c>
      <c r="AD504" s="299">
        <v>-11.808322580645161</v>
      </c>
      <c r="AE504" s="299" t="s">
        <v>446</v>
      </c>
      <c r="AF504" s="299">
        <v>2.0322841945288754</v>
      </c>
      <c r="AG504" s="299">
        <v>-11.923338709677418</v>
      </c>
      <c r="AH504" s="299">
        <v>-1.4571094224924013</v>
      </c>
      <c r="AI504" s="299">
        <v>13.073499999999999</v>
      </c>
      <c r="AJ504" s="299"/>
      <c r="AK504" s="299"/>
      <c r="AL504" s="322">
        <v>0</v>
      </c>
      <c r="AM504" s="322">
        <v>1</v>
      </c>
      <c r="AN504" s="322">
        <v>0</v>
      </c>
      <c r="AO504" s="322">
        <v>1</v>
      </c>
      <c r="AP504" s="322">
        <v>0</v>
      </c>
      <c r="AQ504" s="322">
        <v>1</v>
      </c>
      <c r="AR504" s="322">
        <v>0</v>
      </c>
      <c r="AS504" s="322">
        <v>0</v>
      </c>
      <c r="AT504" s="322">
        <v>0</v>
      </c>
      <c r="AU504" s="322">
        <v>1</v>
      </c>
      <c r="AV504" s="327">
        <v>0</v>
      </c>
      <c r="AW504" s="327">
        <v>0</v>
      </c>
      <c r="AX504" s="327">
        <v>0</v>
      </c>
      <c r="AY504" s="327">
        <v>0</v>
      </c>
      <c r="AZ504" s="327">
        <v>0</v>
      </c>
      <c r="BA504" s="327">
        <v>1</v>
      </c>
      <c r="BB504" s="327">
        <v>0</v>
      </c>
      <c r="BC504" s="327">
        <v>0</v>
      </c>
      <c r="BD504" s="327">
        <v>0</v>
      </c>
      <c r="BE504" s="327">
        <v>1</v>
      </c>
      <c r="BF504" s="327">
        <v>0</v>
      </c>
      <c r="BG504" s="327">
        <v>1</v>
      </c>
      <c r="BH504" s="327">
        <v>0</v>
      </c>
      <c r="BI504" s="327">
        <v>0</v>
      </c>
      <c r="BJ504" s="327">
        <v>0</v>
      </c>
      <c r="BK504" s="327">
        <v>0</v>
      </c>
      <c r="BL504" s="327">
        <v>0</v>
      </c>
      <c r="BM504" s="327">
        <v>0</v>
      </c>
      <c r="BN504" s="327">
        <v>0</v>
      </c>
      <c r="BO504" s="327">
        <v>1</v>
      </c>
      <c r="BP504" s="327">
        <v>0</v>
      </c>
      <c r="BQ504" s="327">
        <v>0</v>
      </c>
      <c r="BR504" s="327">
        <v>0</v>
      </c>
      <c r="BS504" s="303">
        <v>0</v>
      </c>
      <c r="BT504" s="322">
        <v>1</v>
      </c>
      <c r="BU504" s="322">
        <v>0</v>
      </c>
      <c r="BV504" s="322">
        <v>0</v>
      </c>
      <c r="BW504" s="322">
        <v>0</v>
      </c>
      <c r="BX504" s="322">
        <v>1</v>
      </c>
      <c r="BY504" s="301">
        <v>0</v>
      </c>
      <c r="BZ504" s="322">
        <v>1</v>
      </c>
      <c r="CA504" s="322">
        <v>0</v>
      </c>
      <c r="CB504" s="322">
        <v>0</v>
      </c>
      <c r="CC504" s="322">
        <v>0</v>
      </c>
      <c r="CD504" s="322">
        <v>0</v>
      </c>
      <c r="CE504" s="322">
        <v>0</v>
      </c>
      <c r="CF504" s="301">
        <v>0</v>
      </c>
      <c r="CG504" s="322">
        <v>1</v>
      </c>
      <c r="CH504" s="299"/>
      <c r="CI504" s="299"/>
      <c r="CJ504" s="299"/>
      <c r="CK504" s="299"/>
      <c r="CL504" s="299"/>
      <c r="CM504" s="299"/>
      <c r="CN504" s="299"/>
      <c r="CO504" s="299"/>
      <c r="CP504" s="299"/>
    </row>
    <row r="505" spans="1:94" x14ac:dyDescent="0.15">
      <c r="A505" s="299"/>
      <c r="B505" s="338" t="s">
        <v>29</v>
      </c>
      <c r="C505" s="355">
        <v>1.04</v>
      </c>
      <c r="D505" s="371">
        <v>3.4663200000000005</v>
      </c>
      <c r="E505" s="299"/>
      <c r="F505" s="299"/>
      <c r="G505" s="299"/>
      <c r="H505" s="299"/>
      <c r="I505" s="301">
        <v>5</v>
      </c>
      <c r="J505" s="299"/>
      <c r="K505" s="299"/>
      <c r="L505" s="322">
        <v>0</v>
      </c>
      <c r="M505" s="299"/>
      <c r="N505" s="299"/>
      <c r="O505" s="299"/>
      <c r="P505" s="299"/>
      <c r="Q505" s="299"/>
      <c r="R505" s="299"/>
      <c r="S505" s="299"/>
      <c r="T505" s="299"/>
      <c r="U505" s="299"/>
      <c r="V505" s="299"/>
      <c r="W505" s="299"/>
      <c r="X505" s="299"/>
      <c r="Y505" s="299"/>
      <c r="Z505" s="299"/>
      <c r="AA505" s="299">
        <v>2.9909088145896656</v>
      </c>
      <c r="AB505" s="299">
        <v>7.5527258064516118</v>
      </c>
      <c r="AC505" s="299">
        <v>3.9495334346504558</v>
      </c>
      <c r="AD505" s="299">
        <v>13.801935483870967</v>
      </c>
      <c r="AE505" s="299" t="s">
        <v>445</v>
      </c>
      <c r="AF505" s="299">
        <v>2.2623541033434651</v>
      </c>
      <c r="AG505" s="299">
        <v>13.686919354838709</v>
      </c>
      <c r="AH505" s="299">
        <v>0.84358966565349547</v>
      </c>
      <c r="AI505" s="299">
        <v>-11.885</v>
      </c>
      <c r="AJ505" s="299"/>
      <c r="AK505" s="299"/>
      <c r="AL505" s="322">
        <v>0</v>
      </c>
      <c r="AM505" s="322">
        <v>1</v>
      </c>
      <c r="AN505" s="322">
        <v>1</v>
      </c>
      <c r="AO505" s="322">
        <v>0</v>
      </c>
      <c r="AP505" s="322">
        <v>0</v>
      </c>
      <c r="AQ505" s="322">
        <v>1</v>
      </c>
      <c r="AR505" s="322">
        <v>0</v>
      </c>
      <c r="AS505" s="322">
        <v>0</v>
      </c>
      <c r="AT505" s="322">
        <v>1</v>
      </c>
      <c r="AU505" s="322">
        <v>0</v>
      </c>
      <c r="AV505" s="327">
        <v>0</v>
      </c>
      <c r="AW505" s="327">
        <v>0</v>
      </c>
      <c r="AX505" s="327">
        <v>0</v>
      </c>
      <c r="AY505" s="327">
        <v>0</v>
      </c>
      <c r="AZ505" s="327">
        <v>0</v>
      </c>
      <c r="BA505" s="327">
        <v>1</v>
      </c>
      <c r="BB505" s="327">
        <v>0</v>
      </c>
      <c r="BC505" s="327">
        <v>0</v>
      </c>
      <c r="BD505" s="327">
        <v>0</v>
      </c>
      <c r="BE505" s="327">
        <v>0</v>
      </c>
      <c r="BF505" s="327">
        <v>1</v>
      </c>
      <c r="BG505" s="327">
        <v>1</v>
      </c>
      <c r="BH505" s="327">
        <v>0</v>
      </c>
      <c r="BI505" s="327">
        <v>0</v>
      </c>
      <c r="BJ505" s="327">
        <v>0</v>
      </c>
      <c r="BK505" s="327">
        <v>0</v>
      </c>
      <c r="BL505" s="327">
        <v>0</v>
      </c>
      <c r="BM505" s="327">
        <v>0</v>
      </c>
      <c r="BN505" s="327">
        <v>0</v>
      </c>
      <c r="BO505" s="327">
        <v>0</v>
      </c>
      <c r="BP505" s="327">
        <v>1</v>
      </c>
      <c r="BQ505" s="327">
        <v>0</v>
      </c>
      <c r="BR505" s="327">
        <v>0</v>
      </c>
      <c r="BS505" s="303">
        <v>1</v>
      </c>
      <c r="BT505" s="322">
        <v>0</v>
      </c>
      <c r="BU505" s="322">
        <v>0</v>
      </c>
      <c r="BV505" s="322">
        <v>0</v>
      </c>
      <c r="BW505" s="322">
        <v>0</v>
      </c>
      <c r="BX505" s="306">
        <v>1</v>
      </c>
      <c r="BY505" s="301">
        <v>0</v>
      </c>
      <c r="BZ505" s="322">
        <v>0</v>
      </c>
      <c r="CA505" s="322">
        <v>0</v>
      </c>
      <c r="CB505" s="322">
        <v>0</v>
      </c>
      <c r="CC505" s="322">
        <v>0</v>
      </c>
      <c r="CD505" s="322">
        <v>0</v>
      </c>
      <c r="CE505" s="299"/>
      <c r="CF505" s="301">
        <v>1</v>
      </c>
      <c r="CG505" s="322">
        <v>0</v>
      </c>
      <c r="CH505" s="299"/>
      <c r="CI505" s="299"/>
      <c r="CJ505" s="299"/>
      <c r="CK505" s="299"/>
      <c r="CL505" s="299"/>
      <c r="CM505" s="299"/>
      <c r="CN505" s="299"/>
      <c r="CO505" s="299"/>
      <c r="CP505" s="299" t="s">
        <v>576</v>
      </c>
    </row>
    <row r="506" spans="1:94" x14ac:dyDescent="0.15">
      <c r="A506" s="299" t="s">
        <v>593</v>
      </c>
      <c r="B506" s="299"/>
      <c r="C506" s="299"/>
      <c r="D506" s="371"/>
      <c r="E506" s="299"/>
      <c r="F506" s="299"/>
      <c r="G506" s="299"/>
      <c r="H506" s="299"/>
      <c r="I506" s="299"/>
      <c r="J506" s="299"/>
      <c r="K506" s="299"/>
      <c r="L506" s="299"/>
      <c r="M506" s="299"/>
      <c r="N506" s="299"/>
      <c r="O506" s="299"/>
      <c r="P506" s="299"/>
      <c r="Q506" s="299"/>
      <c r="R506" s="299"/>
      <c r="S506" s="299"/>
      <c r="T506" s="299"/>
      <c r="U506" s="299"/>
      <c r="V506" s="299"/>
      <c r="W506" s="299"/>
      <c r="X506" s="299"/>
      <c r="Y506" s="299"/>
      <c r="Z506" s="299"/>
      <c r="AA506" s="299"/>
      <c r="AB506" s="299"/>
      <c r="AC506" s="299"/>
      <c r="AD506" s="299"/>
      <c r="AE506" s="299"/>
      <c r="AF506" s="299"/>
      <c r="AG506" s="299"/>
      <c r="AH506" s="299"/>
      <c r="AI506" s="299"/>
      <c r="AJ506" s="299"/>
      <c r="AK506" s="299"/>
      <c r="AL506" s="299"/>
      <c r="AM506" s="299"/>
      <c r="AN506" s="299"/>
      <c r="AO506" s="299"/>
      <c r="AP506" s="299"/>
      <c r="AQ506" s="299"/>
      <c r="AR506" s="299"/>
      <c r="AS506" s="299"/>
      <c r="AT506" s="299"/>
      <c r="AU506" s="299"/>
      <c r="AV506" s="299"/>
      <c r="AW506" s="299"/>
      <c r="AX506" s="299"/>
      <c r="AY506" s="299"/>
      <c r="AZ506" s="299"/>
      <c r="BA506" s="299"/>
      <c r="BB506" s="299"/>
      <c r="BC506" s="299"/>
      <c r="BD506" s="299"/>
      <c r="BE506" s="299"/>
      <c r="BF506" s="299"/>
      <c r="BG506" s="299"/>
      <c r="BH506" s="299"/>
      <c r="BI506" s="299"/>
      <c r="BJ506" s="299"/>
      <c r="BK506" s="299"/>
      <c r="BL506" s="299"/>
      <c r="BM506" s="299"/>
      <c r="BN506" s="299"/>
      <c r="BO506" s="299"/>
      <c r="BP506" s="299"/>
      <c r="BQ506" s="299"/>
      <c r="BR506" s="299"/>
      <c r="BS506" s="299"/>
      <c r="BT506" s="299"/>
      <c r="BU506" s="299"/>
      <c r="BV506" s="299"/>
      <c r="BW506" s="299"/>
      <c r="BX506" s="299"/>
      <c r="BY506" s="299"/>
      <c r="BZ506" s="299"/>
      <c r="CA506" s="299"/>
      <c r="CB506" s="299"/>
      <c r="CC506" s="299"/>
      <c r="CD506" s="299"/>
      <c r="CE506" s="299"/>
      <c r="CF506" s="299"/>
      <c r="CG506" s="299"/>
      <c r="CH506" s="299"/>
      <c r="CI506" s="299"/>
      <c r="CJ506" s="299"/>
      <c r="CK506" s="299"/>
      <c r="CL506" s="299"/>
      <c r="CM506" s="299"/>
      <c r="CN506" s="299"/>
      <c r="CO506" s="299"/>
      <c r="CP506" s="299"/>
    </row>
    <row r="507" spans="1:94" x14ac:dyDescent="0.15">
      <c r="A507" s="299"/>
      <c r="B507" s="338" t="s">
        <v>30</v>
      </c>
      <c r="C507" s="299"/>
      <c r="D507" s="371"/>
      <c r="E507" s="299"/>
      <c r="F507" s="299"/>
      <c r="G507" s="299" t="s">
        <v>353</v>
      </c>
      <c r="H507" s="299">
        <v>101</v>
      </c>
      <c r="I507" s="301">
        <v>1</v>
      </c>
      <c r="J507" s="299">
        <v>0</v>
      </c>
      <c r="K507" s="301">
        <v>1</v>
      </c>
      <c r="L507" s="322">
        <v>1</v>
      </c>
      <c r="M507" s="322">
        <v>1</v>
      </c>
      <c r="N507" s="322">
        <v>0</v>
      </c>
      <c r="O507" s="299"/>
      <c r="P507" s="299">
        <v>1</v>
      </c>
      <c r="Q507" s="299">
        <v>0</v>
      </c>
      <c r="R507" s="299">
        <v>0</v>
      </c>
      <c r="S507" s="299">
        <v>1</v>
      </c>
      <c r="T507" s="299">
        <v>0</v>
      </c>
      <c r="U507" s="299">
        <v>0</v>
      </c>
      <c r="V507" s="299">
        <v>0</v>
      </c>
      <c r="W507" s="299">
        <v>0</v>
      </c>
      <c r="X507" s="299">
        <v>0</v>
      </c>
      <c r="Y507" s="299">
        <v>0</v>
      </c>
      <c r="Z507" s="301">
        <v>1</v>
      </c>
      <c r="AA507" s="299"/>
      <c r="AB507" s="299"/>
      <c r="AC507" s="299">
        <v>0.84358966565349547</v>
      </c>
      <c r="AD507" s="299">
        <v>11.846661290322579</v>
      </c>
      <c r="AE507" s="299" t="s">
        <v>442</v>
      </c>
      <c r="AF507" s="299">
        <v>0.84358966565349547</v>
      </c>
      <c r="AG507" s="299">
        <v>11.846661290322579</v>
      </c>
      <c r="AH507" s="299">
        <v>-4.1796033434650459</v>
      </c>
      <c r="AI507" s="299">
        <v>-13.495225806451611</v>
      </c>
      <c r="AJ507" s="299"/>
      <c r="AK507" s="299"/>
      <c r="AL507" s="322">
        <v>0</v>
      </c>
      <c r="AM507" s="322">
        <v>0</v>
      </c>
      <c r="AN507" s="299"/>
      <c r="AO507" s="299"/>
      <c r="AP507" s="299"/>
      <c r="AQ507" s="299"/>
      <c r="AR507" s="299"/>
      <c r="AS507" s="299"/>
      <c r="AT507" s="299"/>
      <c r="AU507" s="299"/>
      <c r="AV507" s="299"/>
      <c r="AW507" s="299"/>
      <c r="AX507" s="299"/>
      <c r="AY507" s="299"/>
      <c r="AZ507" s="299"/>
      <c r="BA507" s="299"/>
      <c r="BB507" s="299"/>
      <c r="BC507" s="299"/>
      <c r="BD507" s="299"/>
      <c r="BE507" s="299"/>
      <c r="BF507" s="299"/>
      <c r="BG507" s="299"/>
      <c r="BH507" s="299"/>
      <c r="BI507" s="299"/>
      <c r="BJ507" s="299"/>
      <c r="BK507" s="299"/>
      <c r="BL507" s="299"/>
      <c r="BM507" s="299"/>
      <c r="BN507" s="299"/>
      <c r="BO507" s="299"/>
      <c r="BP507" s="299"/>
      <c r="BQ507" s="299"/>
      <c r="BR507" s="299"/>
      <c r="BS507" s="299"/>
      <c r="BT507" s="299"/>
      <c r="BU507" s="299"/>
      <c r="BV507" s="299"/>
      <c r="BW507" s="299"/>
      <c r="BX507" s="299"/>
      <c r="BY507" s="299"/>
      <c r="BZ507" s="299"/>
      <c r="CA507" s="299"/>
      <c r="CB507" s="299"/>
      <c r="CC507" s="299"/>
      <c r="CD507" s="299"/>
      <c r="CE507" s="299"/>
      <c r="CF507" s="299"/>
      <c r="CG507" s="299">
        <v>1</v>
      </c>
      <c r="CH507" s="299"/>
      <c r="CI507" s="299"/>
      <c r="CJ507" s="299"/>
      <c r="CK507" s="299"/>
      <c r="CL507" s="299"/>
      <c r="CM507" s="299"/>
      <c r="CN507" s="299"/>
      <c r="CO507" s="299"/>
      <c r="CP507" s="299"/>
    </row>
    <row r="508" spans="1:94" x14ac:dyDescent="0.15">
      <c r="A508" s="299"/>
      <c r="B508" s="338" t="s">
        <v>31</v>
      </c>
      <c r="C508" s="355">
        <v>0.24</v>
      </c>
      <c r="D508" s="371">
        <v>0.79991999999999996</v>
      </c>
      <c r="E508" s="299"/>
      <c r="F508" s="299"/>
      <c r="G508" s="299"/>
      <c r="H508" s="299"/>
      <c r="I508" s="301">
        <v>2</v>
      </c>
      <c r="J508" s="299"/>
      <c r="K508" s="299"/>
      <c r="L508" s="322">
        <v>0</v>
      </c>
      <c r="M508" s="299"/>
      <c r="N508" s="299"/>
      <c r="O508" s="299"/>
      <c r="P508" s="299"/>
      <c r="Q508" s="299"/>
      <c r="R508" s="299"/>
      <c r="S508" s="299"/>
      <c r="T508" s="299"/>
      <c r="U508" s="299"/>
      <c r="V508" s="299"/>
      <c r="W508" s="299"/>
      <c r="X508" s="299"/>
      <c r="Y508" s="299"/>
      <c r="Z508" s="299"/>
      <c r="AA508" s="299">
        <v>-3.9495334346504558</v>
      </c>
      <c r="AB508" s="299">
        <v>-5.6741290322580644</v>
      </c>
      <c r="AC508" s="299">
        <v>-6.2502325227963524</v>
      </c>
      <c r="AD508" s="299">
        <v>-12.191709677419354</v>
      </c>
      <c r="AE508" s="299" t="s">
        <v>443</v>
      </c>
      <c r="AF508" s="299">
        <v>-5.2916079027355627</v>
      </c>
      <c r="AG508" s="299">
        <v>-12.191709677419354</v>
      </c>
      <c r="AH508" s="299">
        <v>0.49848480243161092</v>
      </c>
      <c r="AI508" s="299">
        <v>11.693306451612901</v>
      </c>
      <c r="AJ508" s="299"/>
      <c r="AK508" s="299"/>
      <c r="AL508" s="322">
        <v>1</v>
      </c>
      <c r="AM508" s="322">
        <v>0</v>
      </c>
      <c r="AN508" s="322">
        <v>1</v>
      </c>
      <c r="AO508" s="322">
        <v>0</v>
      </c>
      <c r="AP508" s="322">
        <v>0</v>
      </c>
      <c r="AQ508" s="322">
        <v>1</v>
      </c>
      <c r="AR508" s="322">
        <v>0</v>
      </c>
      <c r="AS508" s="322">
        <v>0</v>
      </c>
      <c r="AT508" s="322">
        <v>1</v>
      </c>
      <c r="AU508" s="322">
        <v>0</v>
      </c>
      <c r="AV508" s="327">
        <v>0</v>
      </c>
      <c r="AW508" s="327">
        <v>0</v>
      </c>
      <c r="AX508" s="327">
        <v>0</v>
      </c>
      <c r="AY508" s="327">
        <v>0</v>
      </c>
      <c r="AZ508" s="327">
        <v>0</v>
      </c>
      <c r="BA508" s="327">
        <v>0</v>
      </c>
      <c r="BB508" s="327">
        <v>1</v>
      </c>
      <c r="BC508" s="327">
        <v>0</v>
      </c>
      <c r="BD508" s="327">
        <v>0</v>
      </c>
      <c r="BE508" s="327">
        <v>0</v>
      </c>
      <c r="BF508" s="327">
        <v>1</v>
      </c>
      <c r="BG508" s="327">
        <v>1</v>
      </c>
      <c r="BH508" s="327">
        <v>0</v>
      </c>
      <c r="BI508" s="327">
        <v>0</v>
      </c>
      <c r="BJ508" s="327">
        <v>0</v>
      </c>
      <c r="BK508" s="327">
        <v>0</v>
      </c>
      <c r="BL508" s="327">
        <v>0</v>
      </c>
      <c r="BM508" s="327">
        <v>0</v>
      </c>
      <c r="BN508" s="327">
        <v>0</v>
      </c>
      <c r="BO508" s="327">
        <v>1</v>
      </c>
      <c r="BP508" s="327">
        <v>0</v>
      </c>
      <c r="BQ508" s="327">
        <v>0</v>
      </c>
      <c r="BR508" s="327">
        <v>0</v>
      </c>
      <c r="BS508" s="303">
        <v>0</v>
      </c>
      <c r="BT508" s="322">
        <v>0</v>
      </c>
      <c r="BU508" s="322">
        <v>1</v>
      </c>
      <c r="BV508" s="322">
        <v>0</v>
      </c>
      <c r="BW508" s="322">
        <v>0</v>
      </c>
      <c r="BX508" s="322">
        <v>0</v>
      </c>
      <c r="BY508" s="301">
        <v>1</v>
      </c>
      <c r="BZ508" s="322">
        <v>0</v>
      </c>
      <c r="CA508" s="322">
        <v>0</v>
      </c>
      <c r="CB508" s="322">
        <v>0</v>
      </c>
      <c r="CC508" s="322">
        <v>0</v>
      </c>
      <c r="CD508" s="322">
        <v>1</v>
      </c>
      <c r="CE508" s="322">
        <v>0</v>
      </c>
      <c r="CF508" s="301">
        <v>0</v>
      </c>
      <c r="CG508" s="322">
        <v>0</v>
      </c>
      <c r="CH508" s="299"/>
      <c r="CI508" s="299"/>
      <c r="CJ508" s="299"/>
      <c r="CK508" s="299"/>
      <c r="CL508" s="299"/>
      <c r="CM508" s="299"/>
      <c r="CN508" s="299"/>
      <c r="CO508" s="299"/>
      <c r="CP508" s="299"/>
    </row>
    <row r="509" spans="1:94" x14ac:dyDescent="0.15">
      <c r="A509" s="299" t="s">
        <v>593</v>
      </c>
      <c r="B509" s="338" t="s">
        <v>32</v>
      </c>
      <c r="C509" s="299"/>
      <c r="D509" s="371"/>
      <c r="E509" s="299"/>
      <c r="F509" s="299"/>
      <c r="G509" s="299"/>
      <c r="H509" s="299"/>
      <c r="I509" s="299"/>
      <c r="J509" s="299"/>
      <c r="K509" s="299"/>
      <c r="L509" s="299"/>
      <c r="M509" s="299"/>
      <c r="N509" s="299"/>
      <c r="O509" s="299"/>
      <c r="P509" s="299"/>
      <c r="Q509" s="299"/>
      <c r="R509" s="299"/>
      <c r="S509" s="299"/>
      <c r="T509" s="299"/>
      <c r="U509" s="299"/>
      <c r="V509" s="299"/>
      <c r="W509" s="299"/>
      <c r="X509" s="299"/>
      <c r="Y509" s="299"/>
      <c r="Z509" s="299"/>
      <c r="AA509" s="299"/>
      <c r="AB509" s="299"/>
      <c r="AC509" s="299"/>
      <c r="AD509" s="299"/>
      <c r="AE509" s="299"/>
      <c r="AF509" s="299"/>
      <c r="AG509" s="299"/>
      <c r="AH509" s="299"/>
      <c r="AI509" s="299"/>
      <c r="AJ509" s="299">
        <v>-1.3420744680851064</v>
      </c>
      <c r="AK509" s="299">
        <v>15.718870967741934</v>
      </c>
      <c r="AL509" s="299"/>
      <c r="AM509" s="299"/>
      <c r="AN509" s="299"/>
      <c r="AO509" s="299"/>
      <c r="AP509" s="299"/>
      <c r="AQ509" s="299"/>
      <c r="AR509" s="299"/>
      <c r="AS509" s="299"/>
      <c r="AT509" s="299"/>
      <c r="AU509" s="299"/>
      <c r="AV509" s="299"/>
      <c r="AW509" s="299"/>
      <c r="AX509" s="299"/>
      <c r="AY509" s="299"/>
      <c r="AZ509" s="299"/>
      <c r="BA509" s="299"/>
      <c r="BB509" s="299"/>
      <c r="BC509" s="299"/>
      <c r="BD509" s="299"/>
      <c r="BE509" s="299"/>
      <c r="BF509" s="299"/>
      <c r="BG509" s="299"/>
      <c r="BH509" s="299"/>
      <c r="BI509" s="299"/>
      <c r="BJ509" s="299"/>
      <c r="BK509" s="299"/>
      <c r="BL509" s="299"/>
      <c r="BM509" s="299"/>
      <c r="BN509" s="299"/>
      <c r="BO509" s="299"/>
      <c r="BP509" s="299"/>
      <c r="BQ509" s="299"/>
      <c r="BR509" s="299"/>
      <c r="BS509" s="299"/>
      <c r="BT509" s="299"/>
      <c r="BU509" s="299"/>
      <c r="BV509" s="299"/>
      <c r="BW509" s="299"/>
      <c r="BX509" s="299"/>
      <c r="BY509" s="299"/>
      <c r="BZ509" s="299"/>
      <c r="CA509" s="299"/>
      <c r="CB509" s="299"/>
      <c r="CC509" s="299"/>
      <c r="CD509" s="299"/>
      <c r="CE509" s="299"/>
      <c r="CF509" s="299"/>
      <c r="CG509" s="299"/>
      <c r="CH509" s="299"/>
      <c r="CI509" s="299"/>
      <c r="CJ509" s="299"/>
      <c r="CK509" s="299"/>
      <c r="CL509" s="299"/>
      <c r="CM509" s="299"/>
      <c r="CN509" s="299"/>
      <c r="CO509" s="299"/>
      <c r="CP509" s="299"/>
    </row>
    <row r="510" spans="1:94" x14ac:dyDescent="0.15">
      <c r="A510" s="299"/>
      <c r="B510" s="338" t="s">
        <v>33</v>
      </c>
      <c r="C510" s="299"/>
      <c r="D510" s="371"/>
      <c r="E510" s="299"/>
      <c r="F510" s="299"/>
      <c r="G510" s="299" t="s">
        <v>354</v>
      </c>
      <c r="H510" s="299">
        <v>102</v>
      </c>
      <c r="I510" s="301">
        <v>1</v>
      </c>
      <c r="J510" s="299">
        <v>0</v>
      </c>
      <c r="K510" s="301">
        <v>1</v>
      </c>
      <c r="L510" s="322">
        <v>1</v>
      </c>
      <c r="M510" s="322">
        <v>1</v>
      </c>
      <c r="N510" s="322">
        <v>0</v>
      </c>
      <c r="O510" s="299"/>
      <c r="P510" s="299">
        <v>1</v>
      </c>
      <c r="Q510" s="299">
        <v>0</v>
      </c>
      <c r="R510" s="299">
        <v>0</v>
      </c>
      <c r="S510" s="299">
        <v>0</v>
      </c>
      <c r="T510" s="299">
        <v>0</v>
      </c>
      <c r="U510" s="299">
        <v>1</v>
      </c>
      <c r="V510" s="299">
        <v>0</v>
      </c>
      <c r="W510" s="299">
        <v>0</v>
      </c>
      <c r="X510" s="299">
        <v>1</v>
      </c>
      <c r="Y510" s="299">
        <v>0</v>
      </c>
      <c r="Z510" s="301">
        <v>0</v>
      </c>
      <c r="AA510" s="299"/>
      <c r="AB510" s="299"/>
      <c r="AC510" s="299">
        <v>-0.99696960486322184</v>
      </c>
      <c r="AD510" s="299">
        <v>11.885</v>
      </c>
      <c r="AE510" s="299" t="s">
        <v>442</v>
      </c>
      <c r="AF510" s="299">
        <v>-0.99696960486322184</v>
      </c>
      <c r="AG510" s="299">
        <v>11.885</v>
      </c>
      <c r="AH510" s="299">
        <v>3.7961534954407297</v>
      </c>
      <c r="AI510" s="299">
        <v>-13.840274193548385</v>
      </c>
      <c r="AJ510" s="299">
        <v>0.34510486322188449</v>
      </c>
      <c r="AK510" s="299">
        <v>0</v>
      </c>
      <c r="AL510" s="299"/>
      <c r="AM510" s="299"/>
      <c r="AN510" s="299"/>
      <c r="AO510" s="299"/>
      <c r="AP510" s="299"/>
      <c r="AQ510" s="299"/>
      <c r="AR510" s="299"/>
      <c r="AS510" s="299"/>
      <c r="AT510" s="299"/>
      <c r="AU510" s="299"/>
      <c r="AV510" s="299"/>
      <c r="AW510" s="299"/>
      <c r="AX510" s="299"/>
      <c r="AY510" s="299"/>
      <c r="AZ510" s="299"/>
      <c r="BA510" s="299"/>
      <c r="BB510" s="299"/>
      <c r="BC510" s="299"/>
      <c r="BD510" s="299"/>
      <c r="BE510" s="299"/>
      <c r="BF510" s="299"/>
      <c r="BG510" s="299"/>
      <c r="BH510" s="299"/>
      <c r="BI510" s="299"/>
      <c r="BJ510" s="299"/>
      <c r="BK510" s="299"/>
      <c r="BL510" s="299"/>
      <c r="BM510" s="299"/>
      <c r="BN510" s="299"/>
      <c r="BO510" s="299"/>
      <c r="BP510" s="299"/>
      <c r="BQ510" s="299"/>
      <c r="BR510" s="299"/>
      <c r="BS510" s="299"/>
      <c r="BT510" s="299"/>
      <c r="BU510" s="299"/>
      <c r="BV510" s="299"/>
      <c r="BW510" s="299"/>
      <c r="BX510" s="299"/>
      <c r="BY510" s="299"/>
      <c r="BZ510" s="299"/>
      <c r="CA510" s="299"/>
      <c r="CB510" s="299"/>
      <c r="CC510" s="299"/>
      <c r="CD510" s="299"/>
      <c r="CE510" s="299"/>
      <c r="CF510" s="299"/>
      <c r="CG510" s="299"/>
      <c r="CH510" s="299"/>
      <c r="CI510" s="299"/>
      <c r="CJ510" s="299"/>
      <c r="CK510" s="299"/>
      <c r="CL510" s="299"/>
      <c r="CM510" s="299"/>
      <c r="CN510" s="299"/>
      <c r="CO510" s="299"/>
      <c r="CP510" s="299"/>
    </row>
    <row r="511" spans="1:94" x14ac:dyDescent="0.15">
      <c r="A511" s="299"/>
      <c r="B511" s="338" t="s">
        <v>34</v>
      </c>
      <c r="C511" s="299"/>
      <c r="D511" s="371"/>
      <c r="E511" s="299"/>
      <c r="F511" s="299"/>
      <c r="G511" s="299"/>
      <c r="H511" s="299"/>
      <c r="I511" s="301">
        <v>1</v>
      </c>
      <c r="J511" s="299">
        <v>0</v>
      </c>
      <c r="K511" s="301">
        <v>1</v>
      </c>
      <c r="L511" s="322">
        <v>1</v>
      </c>
      <c r="M511" s="322">
        <v>0</v>
      </c>
      <c r="N511" s="322">
        <v>1</v>
      </c>
      <c r="O511" s="299"/>
      <c r="P511" s="299">
        <v>0</v>
      </c>
      <c r="Q511" s="299">
        <v>0</v>
      </c>
      <c r="R511" s="299">
        <v>1</v>
      </c>
      <c r="S511" s="299">
        <v>1</v>
      </c>
      <c r="T511" s="299">
        <v>0</v>
      </c>
      <c r="U511" s="299">
        <v>0</v>
      </c>
      <c r="V511" s="299">
        <v>0</v>
      </c>
      <c r="W511" s="299">
        <v>0</v>
      </c>
      <c r="X511" s="299"/>
      <c r="Y511" s="299"/>
      <c r="Z511" s="299"/>
      <c r="AA511" s="299"/>
      <c r="AB511" s="299"/>
      <c r="AC511" s="299">
        <v>-0.99696960486322184</v>
      </c>
      <c r="AD511" s="299">
        <v>11.885</v>
      </c>
      <c r="AE511" s="299" t="s">
        <v>442</v>
      </c>
      <c r="AF511" s="299">
        <v>-0.99696960486322184</v>
      </c>
      <c r="AG511" s="299">
        <v>11.885</v>
      </c>
      <c r="AH511" s="299">
        <v>3.8728434650455927</v>
      </c>
      <c r="AI511" s="299">
        <v>-12.345064516129032</v>
      </c>
      <c r="AJ511" s="299"/>
      <c r="AK511" s="299"/>
      <c r="AL511" s="299"/>
      <c r="AM511" s="299"/>
      <c r="AN511" s="299"/>
      <c r="AO511" s="299"/>
      <c r="AP511" s="299"/>
      <c r="AQ511" s="299"/>
      <c r="AR511" s="299"/>
      <c r="AS511" s="299"/>
      <c r="AT511" s="299"/>
      <c r="AU511" s="299"/>
      <c r="AV511" s="299"/>
      <c r="AW511" s="299"/>
      <c r="AX511" s="299"/>
      <c r="AY511" s="299"/>
      <c r="AZ511" s="299"/>
      <c r="BA511" s="299"/>
      <c r="BB511" s="299"/>
      <c r="BC511" s="299"/>
      <c r="BD511" s="299"/>
      <c r="BE511" s="299"/>
      <c r="BF511" s="299"/>
      <c r="BG511" s="299"/>
      <c r="BH511" s="299"/>
      <c r="BI511" s="299"/>
      <c r="BJ511" s="299"/>
      <c r="BK511" s="299"/>
      <c r="BL511" s="299"/>
      <c r="BM511" s="299"/>
      <c r="BN511" s="299"/>
      <c r="BO511" s="299"/>
      <c r="BP511" s="299"/>
      <c r="BQ511" s="299"/>
      <c r="BR511" s="299"/>
      <c r="BS511" s="299"/>
      <c r="BT511" s="299"/>
      <c r="BU511" s="299"/>
      <c r="BV511" s="299"/>
      <c r="BW511" s="299"/>
      <c r="BX511" s="299"/>
      <c r="BY511" s="299"/>
      <c r="BZ511" s="299"/>
      <c r="CA511" s="299"/>
      <c r="CB511" s="299"/>
      <c r="CC511" s="299"/>
      <c r="CD511" s="299"/>
      <c r="CE511" s="299"/>
      <c r="CF511" s="299"/>
      <c r="CG511" s="299"/>
      <c r="CH511" s="299"/>
      <c r="CI511" s="299"/>
      <c r="CJ511" s="299"/>
      <c r="CK511" s="299"/>
      <c r="CL511" s="299"/>
      <c r="CM511" s="299"/>
      <c r="CN511" s="299"/>
      <c r="CO511" s="299"/>
      <c r="CP511" s="299"/>
    </row>
    <row r="512" spans="1:94" x14ac:dyDescent="0.15">
      <c r="A512" s="299"/>
      <c r="B512" s="338" t="s">
        <v>35</v>
      </c>
      <c r="C512" s="355">
        <v>0.24</v>
      </c>
      <c r="D512" s="371">
        <v>0.79991999999999996</v>
      </c>
      <c r="E512" s="299"/>
      <c r="F512" s="299"/>
      <c r="G512" s="299"/>
      <c r="H512" s="299"/>
      <c r="I512" s="301">
        <v>2</v>
      </c>
      <c r="J512" s="299"/>
      <c r="K512" s="299"/>
      <c r="L512" s="322">
        <v>0</v>
      </c>
      <c r="M512" s="299"/>
      <c r="N512" s="299"/>
      <c r="O512" s="299"/>
      <c r="P512" s="299"/>
      <c r="Q512" s="299"/>
      <c r="R512" s="299"/>
      <c r="S512" s="299"/>
      <c r="T512" s="299"/>
      <c r="U512" s="299"/>
      <c r="V512" s="299"/>
      <c r="W512" s="299"/>
      <c r="X512" s="299"/>
      <c r="Y512" s="299"/>
      <c r="Z512" s="299"/>
      <c r="AA512" s="299">
        <v>3.0292537993920972</v>
      </c>
      <c r="AB512" s="299">
        <v>-5.9808387096774185</v>
      </c>
      <c r="AC512" s="299">
        <v>4.7547781155015194</v>
      </c>
      <c r="AD512" s="299">
        <v>-11.923338709677418</v>
      </c>
      <c r="AE512" s="299" t="s">
        <v>443</v>
      </c>
      <c r="AF512" s="299">
        <v>4.0262234042553189</v>
      </c>
      <c r="AG512" s="299">
        <v>-11.923338709677418</v>
      </c>
      <c r="AH512" s="299">
        <v>-1.9172492401215806</v>
      </c>
      <c r="AI512" s="299">
        <v>11.424935483870966</v>
      </c>
      <c r="AJ512" s="299"/>
      <c r="AK512" s="299"/>
      <c r="AL512" s="322">
        <v>1</v>
      </c>
      <c r="AM512" s="322">
        <v>0</v>
      </c>
      <c r="AN512" s="322">
        <v>1</v>
      </c>
      <c r="AO512" s="322">
        <v>0</v>
      </c>
      <c r="AP512" s="322">
        <v>0</v>
      </c>
      <c r="AQ512" s="322">
        <v>0</v>
      </c>
      <c r="AR512" s="322">
        <v>1</v>
      </c>
      <c r="AS512" s="322">
        <v>0</v>
      </c>
      <c r="AT512" s="322">
        <v>1</v>
      </c>
      <c r="AU512" s="322">
        <v>0</v>
      </c>
      <c r="AV512" s="327">
        <v>0</v>
      </c>
      <c r="AW512" s="327">
        <v>0</v>
      </c>
      <c r="AX512" s="327">
        <v>0</v>
      </c>
      <c r="AY512" s="327">
        <v>0</v>
      </c>
      <c r="AZ512" s="327">
        <v>0</v>
      </c>
      <c r="BA512" s="327">
        <v>0</v>
      </c>
      <c r="BB512" s="327">
        <v>1</v>
      </c>
      <c r="BC512" s="327">
        <v>0</v>
      </c>
      <c r="BD512" s="327">
        <v>0</v>
      </c>
      <c r="BE512" s="327">
        <v>1</v>
      </c>
      <c r="BF512" s="327">
        <v>0</v>
      </c>
      <c r="BG512" s="327">
        <v>1</v>
      </c>
      <c r="BH512" s="327">
        <v>0</v>
      </c>
      <c r="BI512" s="327">
        <v>0</v>
      </c>
      <c r="BJ512" s="327">
        <v>0</v>
      </c>
      <c r="BK512" s="327">
        <v>0</v>
      </c>
      <c r="BL512" s="327">
        <v>0</v>
      </c>
      <c r="BM512" s="327">
        <v>0</v>
      </c>
      <c r="BN512" s="327">
        <v>0</v>
      </c>
      <c r="BO512" s="299">
        <v>1</v>
      </c>
      <c r="BP512" s="299">
        <v>0</v>
      </c>
      <c r="BQ512" s="299">
        <v>0</v>
      </c>
      <c r="BR512" s="299">
        <v>0</v>
      </c>
      <c r="BS512" s="303">
        <v>1</v>
      </c>
      <c r="BT512" s="322">
        <v>0</v>
      </c>
      <c r="BU512" s="322">
        <v>0</v>
      </c>
      <c r="BV512" s="322">
        <v>0</v>
      </c>
      <c r="BW512" s="322">
        <v>0</v>
      </c>
      <c r="BX512" s="322">
        <v>1</v>
      </c>
      <c r="BY512" s="301">
        <v>0</v>
      </c>
      <c r="BZ512" s="322">
        <v>1</v>
      </c>
      <c r="CA512" s="322">
        <v>0</v>
      </c>
      <c r="CB512" s="322">
        <v>0</v>
      </c>
      <c r="CC512" s="322">
        <v>0</v>
      </c>
      <c r="CD512" s="322">
        <v>0</v>
      </c>
      <c r="CE512" s="322">
        <v>0</v>
      </c>
      <c r="CF512" s="301">
        <v>0</v>
      </c>
      <c r="CG512" s="322">
        <v>0</v>
      </c>
      <c r="CH512" s="299"/>
      <c r="CI512" s="299"/>
      <c r="CJ512" s="299"/>
      <c r="CK512" s="299"/>
      <c r="CL512" s="299"/>
      <c r="CM512" s="299"/>
      <c r="CN512" s="299"/>
      <c r="CO512" s="299"/>
      <c r="CP512" s="299"/>
    </row>
    <row r="513" spans="2:94" x14ac:dyDescent="0.15">
      <c r="B513" s="338" t="s">
        <v>36</v>
      </c>
      <c r="C513" s="355">
        <v>1.19</v>
      </c>
      <c r="D513" s="371">
        <v>3.9662700000000002</v>
      </c>
      <c r="E513" s="299"/>
      <c r="F513" s="299"/>
      <c r="G513" s="299"/>
      <c r="H513" s="299"/>
      <c r="I513" s="301">
        <v>3</v>
      </c>
      <c r="J513" s="299"/>
      <c r="K513" s="299"/>
      <c r="L513" s="322">
        <v>0</v>
      </c>
      <c r="M513" s="299"/>
      <c r="N513" s="299"/>
      <c r="O513" s="299"/>
      <c r="P513" s="299"/>
      <c r="Q513" s="299"/>
      <c r="R513" s="299"/>
      <c r="S513" s="299"/>
      <c r="T513" s="299"/>
      <c r="U513" s="299"/>
      <c r="V513" s="299"/>
      <c r="W513" s="299"/>
      <c r="X513" s="299"/>
      <c r="Y513" s="299"/>
      <c r="Z513" s="299"/>
      <c r="AA513" s="299">
        <v>1.1886945288753799</v>
      </c>
      <c r="AB513" s="299">
        <v>10.773177419354838</v>
      </c>
      <c r="AC513" s="299">
        <v>0.88193465045592701</v>
      </c>
      <c r="AD513" s="299">
        <v>13.61024193548387</v>
      </c>
      <c r="AE513" s="299" t="s">
        <v>443</v>
      </c>
      <c r="AF513" s="299">
        <v>-0.11503495440729483</v>
      </c>
      <c r="AG513" s="299">
        <v>13.61024193548387</v>
      </c>
      <c r="AH513" s="299">
        <v>0.88193465045592701</v>
      </c>
      <c r="AI513" s="299">
        <v>-12.076693548387096</v>
      </c>
      <c r="AJ513" s="299"/>
      <c r="AK513" s="299"/>
      <c r="AL513" s="322">
        <v>0</v>
      </c>
      <c r="AM513" s="322">
        <v>1</v>
      </c>
      <c r="AN513" s="322">
        <v>1</v>
      </c>
      <c r="AO513" s="322">
        <v>0</v>
      </c>
      <c r="AP513" s="322">
        <v>0</v>
      </c>
      <c r="AQ513" s="322">
        <v>1</v>
      </c>
      <c r="AR513" s="322">
        <v>0</v>
      </c>
      <c r="AS513" s="322">
        <v>0</v>
      </c>
      <c r="AT513" s="322">
        <v>0</v>
      </c>
      <c r="AU513" s="322">
        <v>1</v>
      </c>
      <c r="AV513" s="327">
        <v>0</v>
      </c>
      <c r="AW513" s="327">
        <v>0</v>
      </c>
      <c r="AX513" s="327">
        <v>0</v>
      </c>
      <c r="AY513" s="327">
        <v>0</v>
      </c>
      <c r="AZ513" s="327">
        <v>0</v>
      </c>
      <c r="BA513" s="327">
        <v>0</v>
      </c>
      <c r="BB513" s="327">
        <v>1</v>
      </c>
      <c r="BC513" s="327">
        <v>0</v>
      </c>
      <c r="BD513" s="327">
        <v>0</v>
      </c>
      <c r="BE513" s="327">
        <v>1</v>
      </c>
      <c r="BF513" s="327">
        <v>0</v>
      </c>
      <c r="BG513" s="327">
        <v>1</v>
      </c>
      <c r="BH513" s="327">
        <v>0</v>
      </c>
      <c r="BI513" s="327">
        <v>0</v>
      </c>
      <c r="BJ513" s="327">
        <v>0</v>
      </c>
      <c r="BK513" s="327">
        <v>0</v>
      </c>
      <c r="BL513" s="327">
        <v>0</v>
      </c>
      <c r="BM513" s="327">
        <v>0</v>
      </c>
      <c r="BN513" s="327">
        <v>0</v>
      </c>
      <c r="BO513" s="327">
        <v>1</v>
      </c>
      <c r="BP513" s="327">
        <v>0</v>
      </c>
      <c r="BQ513" s="327">
        <v>0</v>
      </c>
      <c r="BR513" s="327">
        <v>0</v>
      </c>
      <c r="BS513" s="303">
        <v>1</v>
      </c>
      <c r="BT513" s="322">
        <v>0</v>
      </c>
      <c r="BU513" s="322">
        <v>0</v>
      </c>
      <c r="BV513" s="322">
        <v>0</v>
      </c>
      <c r="BW513" s="322">
        <v>0</v>
      </c>
      <c r="BX513" s="322">
        <v>0</v>
      </c>
      <c r="BY513" s="301">
        <v>1</v>
      </c>
      <c r="BZ513" s="322">
        <v>1</v>
      </c>
      <c r="CA513" s="322">
        <v>0</v>
      </c>
      <c r="CB513" s="322">
        <v>0</v>
      </c>
      <c r="CC513" s="322">
        <v>0</v>
      </c>
      <c r="CD513" s="322">
        <v>0</v>
      </c>
      <c r="CE513" s="322">
        <v>0</v>
      </c>
      <c r="CF513" s="301">
        <v>0</v>
      </c>
      <c r="CG513" s="322">
        <v>0</v>
      </c>
      <c r="CH513" s="299"/>
      <c r="CI513" s="299"/>
      <c r="CJ513" s="299"/>
      <c r="CK513" s="299"/>
      <c r="CL513" s="299"/>
      <c r="CM513" s="299"/>
      <c r="CN513" s="299"/>
      <c r="CO513" s="299"/>
      <c r="CP513" s="299" t="s">
        <v>577</v>
      </c>
    </row>
    <row r="514" spans="2:94" x14ac:dyDescent="0.15">
      <c r="B514" s="338" t="s">
        <v>37</v>
      </c>
      <c r="C514" s="355">
        <v>1</v>
      </c>
      <c r="D514" s="371">
        <v>3.3330000000000002</v>
      </c>
      <c r="E514" s="299"/>
      <c r="F514" s="299"/>
      <c r="G514" s="299"/>
      <c r="H514" s="299"/>
      <c r="I514" s="301">
        <v>4</v>
      </c>
      <c r="J514" s="299"/>
      <c r="K514" s="299"/>
      <c r="L514" s="322">
        <v>0</v>
      </c>
      <c r="M514" s="299"/>
      <c r="N514" s="299"/>
      <c r="O514" s="299"/>
      <c r="P514" s="299"/>
      <c r="Q514" s="299"/>
      <c r="R514" s="299"/>
      <c r="S514" s="299"/>
      <c r="T514" s="299"/>
      <c r="U514" s="299"/>
      <c r="V514" s="299"/>
      <c r="W514" s="299"/>
      <c r="X514" s="299"/>
      <c r="Y514" s="299"/>
      <c r="Z514" s="299"/>
      <c r="AA514" s="299">
        <v>-0.99696960486322184</v>
      </c>
      <c r="AB514" s="299">
        <v>-11.693306451612901</v>
      </c>
      <c r="AC514" s="299">
        <v>-1.073659574468085</v>
      </c>
      <c r="AD514" s="299">
        <v>-12.536758064516128</v>
      </c>
      <c r="AE514" s="299" t="s">
        <v>337</v>
      </c>
      <c r="AF514" s="299">
        <v>-0.26841489361702126</v>
      </c>
      <c r="AG514" s="299">
        <v>-12.843467741935482</v>
      </c>
      <c r="AH514" s="299">
        <v>-3.8344984802431613E-2</v>
      </c>
      <c r="AI514" s="299">
        <v>13.418548387096774</v>
      </c>
      <c r="AJ514" s="299"/>
      <c r="AK514" s="299"/>
      <c r="AL514" s="322">
        <v>0</v>
      </c>
      <c r="AM514" s="322">
        <v>1</v>
      </c>
      <c r="AN514" s="322">
        <v>1</v>
      </c>
      <c r="AO514" s="322">
        <v>0</v>
      </c>
      <c r="AP514" s="322">
        <v>0</v>
      </c>
      <c r="AQ514" s="322">
        <v>1</v>
      </c>
      <c r="AR514" s="322">
        <v>0</v>
      </c>
      <c r="AS514" s="322">
        <v>0</v>
      </c>
      <c r="AT514" s="322">
        <v>0</v>
      </c>
      <c r="AU514" s="322">
        <v>1</v>
      </c>
      <c r="AV514" s="327">
        <v>0</v>
      </c>
      <c r="AW514" s="327">
        <v>0</v>
      </c>
      <c r="AX514" s="327">
        <v>0</v>
      </c>
      <c r="AY514" s="327">
        <v>0</v>
      </c>
      <c r="AZ514" s="327">
        <v>1</v>
      </c>
      <c r="BA514" s="327">
        <v>0</v>
      </c>
      <c r="BB514" s="327">
        <v>0</v>
      </c>
      <c r="BC514" s="327">
        <v>0</v>
      </c>
      <c r="BD514" s="327">
        <v>0</v>
      </c>
      <c r="BE514" s="327">
        <v>1</v>
      </c>
      <c r="BF514" s="327">
        <v>0</v>
      </c>
      <c r="BG514" s="327">
        <v>1</v>
      </c>
      <c r="BH514" s="327">
        <v>0</v>
      </c>
      <c r="BI514" s="327">
        <v>0</v>
      </c>
      <c r="BJ514" s="327">
        <v>0</v>
      </c>
      <c r="BK514" s="327">
        <v>0</v>
      </c>
      <c r="BL514" s="327">
        <v>0</v>
      </c>
      <c r="BM514" s="327">
        <v>1</v>
      </c>
      <c r="BN514" s="327">
        <v>0</v>
      </c>
      <c r="BO514" s="327">
        <v>1</v>
      </c>
      <c r="BP514" s="327">
        <v>0</v>
      </c>
      <c r="BQ514" s="327">
        <v>0</v>
      </c>
      <c r="BR514" s="327">
        <v>0</v>
      </c>
      <c r="BS514" s="303">
        <v>1</v>
      </c>
      <c r="BT514" s="322">
        <v>0</v>
      </c>
      <c r="BU514" s="322">
        <v>0</v>
      </c>
      <c r="BV514" s="322">
        <v>0</v>
      </c>
      <c r="BW514" s="322">
        <v>0</v>
      </c>
      <c r="BX514" s="322">
        <v>0</v>
      </c>
      <c r="BY514" s="301">
        <v>1</v>
      </c>
      <c r="BZ514" s="322">
        <v>1</v>
      </c>
      <c r="CA514" s="322">
        <v>0</v>
      </c>
      <c r="CB514" s="322">
        <v>0</v>
      </c>
      <c r="CC514" s="322">
        <v>0</v>
      </c>
      <c r="CD514" s="322">
        <v>0</v>
      </c>
      <c r="CE514" s="322">
        <v>0</v>
      </c>
      <c r="CF514" s="301">
        <v>0</v>
      </c>
      <c r="CG514" s="322">
        <v>0</v>
      </c>
      <c r="CH514" s="299"/>
      <c r="CI514" s="299"/>
      <c r="CJ514" s="299"/>
      <c r="CK514" s="299"/>
      <c r="CL514" s="299"/>
      <c r="CM514" s="299"/>
      <c r="CN514" s="299"/>
      <c r="CO514" s="299"/>
      <c r="CP514" s="299" t="s">
        <v>578</v>
      </c>
    </row>
    <row r="515" spans="2:94" x14ac:dyDescent="0.15">
      <c r="B515" s="338" t="s">
        <v>38</v>
      </c>
      <c r="C515" s="360">
        <v>1.1000000000000001</v>
      </c>
      <c r="D515" s="371">
        <v>3.6663000000000006</v>
      </c>
      <c r="E515" s="299"/>
      <c r="F515" s="299"/>
      <c r="G515" s="299"/>
      <c r="H515" s="299"/>
      <c r="I515" s="301">
        <v>5</v>
      </c>
      <c r="J515" s="299"/>
      <c r="K515" s="299"/>
      <c r="L515" s="322">
        <v>0</v>
      </c>
      <c r="M515" s="299"/>
      <c r="N515" s="299"/>
      <c r="O515" s="299"/>
      <c r="P515" s="299"/>
      <c r="Q515" s="299"/>
      <c r="R515" s="299"/>
      <c r="S515" s="299"/>
      <c r="T515" s="299"/>
      <c r="U515" s="299"/>
      <c r="V515" s="299"/>
      <c r="W515" s="299"/>
      <c r="X515" s="299"/>
      <c r="Y515" s="299"/>
      <c r="Z515" s="299"/>
      <c r="AA515" s="299">
        <v>0.23006990881459</v>
      </c>
      <c r="AB515" s="299">
        <v>7.2843548387096764</v>
      </c>
      <c r="AC515" s="299">
        <v>-0.88193465045592701</v>
      </c>
      <c r="AD515" s="299">
        <v>11.961677419354837</v>
      </c>
      <c r="AE515" s="299" t="s">
        <v>443</v>
      </c>
      <c r="AF515" s="299">
        <v>-0.26841489361702126</v>
      </c>
      <c r="AG515" s="299">
        <v>11.846661290322579</v>
      </c>
      <c r="AH515" s="299">
        <v>-0.15337993920972645</v>
      </c>
      <c r="AI515" s="299">
        <v>-13.380209677419353</v>
      </c>
      <c r="AJ515" s="299"/>
      <c r="AK515" s="299"/>
      <c r="AL515" s="322">
        <v>0</v>
      </c>
      <c r="AM515" s="322">
        <v>1</v>
      </c>
      <c r="AN515" s="322">
        <v>0</v>
      </c>
      <c r="AO515" s="322">
        <v>1</v>
      </c>
      <c r="AP515" s="322">
        <v>0</v>
      </c>
      <c r="AQ515" s="322">
        <v>1</v>
      </c>
      <c r="AR515" s="322">
        <v>0</v>
      </c>
      <c r="AS515" s="322">
        <v>0</v>
      </c>
      <c r="AT515" s="322">
        <v>0</v>
      </c>
      <c r="AU515" s="322">
        <v>1</v>
      </c>
      <c r="AV515" s="327">
        <v>0</v>
      </c>
      <c r="AW515" s="327">
        <v>0</v>
      </c>
      <c r="AX515" s="327">
        <v>0</v>
      </c>
      <c r="AY515" s="327">
        <v>0</v>
      </c>
      <c r="AZ515" s="327">
        <v>0</v>
      </c>
      <c r="BA515" s="327">
        <v>0</v>
      </c>
      <c r="BB515" s="327">
        <v>1</v>
      </c>
      <c r="BC515" s="327">
        <v>0</v>
      </c>
      <c r="BD515" s="327">
        <v>0</v>
      </c>
      <c r="BE515" s="327">
        <v>1</v>
      </c>
      <c r="BF515" s="327">
        <v>0</v>
      </c>
      <c r="BG515" s="327">
        <v>1</v>
      </c>
      <c r="BH515" s="327">
        <v>0</v>
      </c>
      <c r="BI515" s="327">
        <v>0</v>
      </c>
      <c r="BJ515" s="327">
        <v>0</v>
      </c>
      <c r="BK515" s="327">
        <v>0</v>
      </c>
      <c r="BL515" s="327">
        <v>0</v>
      </c>
      <c r="BM515" s="327">
        <v>0</v>
      </c>
      <c r="BN515" s="327">
        <v>0</v>
      </c>
      <c r="BO515" s="327">
        <v>1</v>
      </c>
      <c r="BP515" s="327">
        <v>0</v>
      </c>
      <c r="BQ515" s="327">
        <v>0</v>
      </c>
      <c r="BR515" s="327">
        <v>0</v>
      </c>
      <c r="BS515" s="303">
        <v>0</v>
      </c>
      <c r="BT515" s="322">
        <v>1</v>
      </c>
      <c r="BU515" s="322">
        <v>0</v>
      </c>
      <c r="BV515" s="322">
        <v>0</v>
      </c>
      <c r="BW515" s="322">
        <v>0</v>
      </c>
      <c r="BX515" s="322">
        <v>1</v>
      </c>
      <c r="BY515" s="301">
        <v>0</v>
      </c>
      <c r="BZ515" s="322">
        <v>1</v>
      </c>
      <c r="CA515" s="322">
        <v>0</v>
      </c>
      <c r="CB515" s="322">
        <v>0</v>
      </c>
      <c r="CC515" s="322">
        <v>0</v>
      </c>
      <c r="CD515" s="322">
        <v>0</v>
      </c>
      <c r="CE515" s="322">
        <v>0</v>
      </c>
      <c r="CF515" s="301">
        <v>0</v>
      </c>
      <c r="CG515" s="322">
        <v>0</v>
      </c>
      <c r="CH515" s="299"/>
      <c r="CI515" s="299"/>
      <c r="CJ515" s="299"/>
      <c r="CK515" s="299"/>
      <c r="CL515" s="299"/>
      <c r="CM515" s="299"/>
      <c r="CN515" s="299"/>
      <c r="CO515" s="299"/>
      <c r="CP515" s="299"/>
    </row>
    <row r="516" spans="2:94" x14ac:dyDescent="0.15">
      <c r="B516" s="338" t="s">
        <v>39</v>
      </c>
      <c r="C516" s="355">
        <v>0.28000000000000003</v>
      </c>
      <c r="D516" s="371">
        <v>0.93324000000000018</v>
      </c>
      <c r="E516" s="299"/>
      <c r="F516" s="299"/>
      <c r="G516" s="299"/>
      <c r="H516" s="299"/>
      <c r="I516" s="301">
        <v>6</v>
      </c>
      <c r="J516" s="299"/>
      <c r="K516" s="299"/>
      <c r="L516" s="322">
        <v>0</v>
      </c>
      <c r="M516" s="299"/>
      <c r="N516" s="299"/>
      <c r="O516" s="299"/>
      <c r="P516" s="299"/>
      <c r="Q516" s="299"/>
      <c r="R516" s="299"/>
      <c r="S516" s="299"/>
      <c r="T516" s="299"/>
      <c r="U516" s="299"/>
      <c r="V516" s="299"/>
      <c r="W516" s="299"/>
      <c r="X516" s="299"/>
      <c r="Y516" s="299"/>
      <c r="Z516" s="299"/>
      <c r="AA516" s="299">
        <v>-2.3006990881458966</v>
      </c>
      <c r="AB516" s="299">
        <v>-6.47924193548387</v>
      </c>
      <c r="AC516" s="299">
        <v>-3.2976686930091184</v>
      </c>
      <c r="AD516" s="299">
        <v>-13.686919354838709</v>
      </c>
      <c r="AE516" s="299" t="s">
        <v>337</v>
      </c>
      <c r="AF516" s="299">
        <v>-2.2240091185410336</v>
      </c>
      <c r="AG516" s="299">
        <v>-13.648580645161289</v>
      </c>
      <c r="AH516" s="299">
        <v>-0.76689969604863217</v>
      </c>
      <c r="AI516" s="299">
        <v>11.539951612903225</v>
      </c>
      <c r="AJ516" s="299"/>
      <c r="AK516" s="299"/>
      <c r="AL516" s="322">
        <v>0</v>
      </c>
      <c r="AM516" s="322">
        <v>1</v>
      </c>
      <c r="AN516" s="322">
        <v>1</v>
      </c>
      <c r="AO516" s="322">
        <v>0</v>
      </c>
      <c r="AP516" s="322">
        <v>0</v>
      </c>
      <c r="AQ516" s="322">
        <v>1</v>
      </c>
      <c r="AR516" s="322">
        <v>0</v>
      </c>
      <c r="AS516" s="322">
        <v>0</v>
      </c>
      <c r="AT516" s="322">
        <v>1</v>
      </c>
      <c r="AU516" s="322">
        <v>0</v>
      </c>
      <c r="AV516" s="327">
        <v>0</v>
      </c>
      <c r="AW516" s="327">
        <v>0</v>
      </c>
      <c r="AX516" s="327">
        <v>0</v>
      </c>
      <c r="AY516" s="327">
        <v>0</v>
      </c>
      <c r="AZ516" s="327">
        <v>1</v>
      </c>
      <c r="BA516" s="327">
        <v>0</v>
      </c>
      <c r="BB516" s="327">
        <v>0</v>
      </c>
      <c r="BC516" s="327">
        <v>0</v>
      </c>
      <c r="BD516" s="327">
        <v>0</v>
      </c>
      <c r="BE516" s="327">
        <v>1</v>
      </c>
      <c r="BF516" s="327">
        <v>0</v>
      </c>
      <c r="BG516" s="327">
        <v>1</v>
      </c>
      <c r="BH516" s="327">
        <v>0</v>
      </c>
      <c r="BI516" s="327">
        <v>0</v>
      </c>
      <c r="BJ516" s="327">
        <v>0</v>
      </c>
      <c r="BK516" s="327">
        <v>0</v>
      </c>
      <c r="BL516" s="327">
        <v>0</v>
      </c>
      <c r="BM516" s="327">
        <v>0</v>
      </c>
      <c r="BN516" s="327">
        <v>0</v>
      </c>
      <c r="BO516" s="327">
        <v>1</v>
      </c>
      <c r="BP516" s="327">
        <v>0</v>
      </c>
      <c r="BQ516" s="327">
        <v>0</v>
      </c>
      <c r="BR516" s="327">
        <v>0</v>
      </c>
      <c r="BS516" s="303">
        <v>1</v>
      </c>
      <c r="BT516" s="322">
        <v>0</v>
      </c>
      <c r="BU516" s="322">
        <v>0</v>
      </c>
      <c r="BV516" s="322">
        <v>0</v>
      </c>
      <c r="BW516" s="322">
        <v>0</v>
      </c>
      <c r="BX516" s="322">
        <v>1</v>
      </c>
      <c r="BY516" s="301">
        <v>0</v>
      </c>
      <c r="BZ516" s="322">
        <v>1</v>
      </c>
      <c r="CA516" s="322">
        <v>0</v>
      </c>
      <c r="CB516" s="322">
        <v>0</v>
      </c>
      <c r="CC516" s="322">
        <v>0</v>
      </c>
      <c r="CD516" s="322">
        <v>0</v>
      </c>
      <c r="CE516" s="322">
        <v>0</v>
      </c>
      <c r="CF516" s="301">
        <v>0</v>
      </c>
      <c r="CG516" s="322">
        <v>0</v>
      </c>
      <c r="CH516" s="299"/>
      <c r="CI516" s="299"/>
      <c r="CJ516" s="299"/>
      <c r="CK516" s="299"/>
      <c r="CL516" s="299"/>
      <c r="CM516" s="299"/>
      <c r="CN516" s="299"/>
      <c r="CO516" s="299"/>
      <c r="CP516" s="299"/>
    </row>
    <row r="517" spans="2:94" x14ac:dyDescent="0.15">
      <c r="B517" s="338" t="s">
        <v>40</v>
      </c>
      <c r="C517" s="355">
        <v>1.19</v>
      </c>
      <c r="D517" s="371">
        <v>3.9662700000000002</v>
      </c>
      <c r="E517" s="299"/>
      <c r="F517" s="299"/>
      <c r="G517" s="299"/>
      <c r="H517" s="299"/>
      <c r="I517" s="301">
        <v>7</v>
      </c>
      <c r="J517" s="299"/>
      <c r="K517" s="299"/>
      <c r="L517" s="322">
        <v>0</v>
      </c>
      <c r="M517" s="299"/>
      <c r="N517" s="299"/>
      <c r="O517" s="299"/>
      <c r="P517" s="299"/>
      <c r="Q517" s="299"/>
      <c r="R517" s="299"/>
      <c r="S517" s="299"/>
      <c r="T517" s="299"/>
      <c r="U517" s="299"/>
      <c r="V517" s="299"/>
      <c r="W517" s="299"/>
      <c r="X517" s="299"/>
      <c r="Y517" s="299"/>
      <c r="Z517" s="299"/>
      <c r="AA517" s="299">
        <v>3.2593237082066868</v>
      </c>
      <c r="AB517" s="299">
        <v>6.2108709677419354</v>
      </c>
      <c r="AC517" s="299">
        <v>4.7547781155015194</v>
      </c>
      <c r="AD517" s="299">
        <v>11.616629032258064</v>
      </c>
      <c r="AE517" s="299" t="s">
        <v>443</v>
      </c>
      <c r="AF517" s="299">
        <v>3.6044285714285715</v>
      </c>
      <c r="AG517" s="299">
        <v>11.76998387096774</v>
      </c>
      <c r="AH517" s="299">
        <v>-0.76689969604863217</v>
      </c>
      <c r="AI517" s="299">
        <v>-12.881806451612903</v>
      </c>
      <c r="AJ517" s="299"/>
      <c r="AK517" s="299"/>
      <c r="AL517" s="322">
        <v>0</v>
      </c>
      <c r="AM517" s="322">
        <v>1</v>
      </c>
      <c r="AN517" s="322">
        <v>0</v>
      </c>
      <c r="AO517" s="322">
        <v>1</v>
      </c>
      <c r="AP517" s="322">
        <v>0</v>
      </c>
      <c r="AQ517" s="322">
        <v>1</v>
      </c>
      <c r="AR517" s="322">
        <v>0</v>
      </c>
      <c r="AS517" s="322">
        <v>0</v>
      </c>
      <c r="AT517" s="322">
        <v>1</v>
      </c>
      <c r="AU517" s="322">
        <v>0</v>
      </c>
      <c r="AV517" s="327">
        <v>0</v>
      </c>
      <c r="AW517" s="327">
        <v>0</v>
      </c>
      <c r="AX517" s="327">
        <v>0</v>
      </c>
      <c r="AY517" s="327">
        <v>0</v>
      </c>
      <c r="AZ517" s="327">
        <v>0</v>
      </c>
      <c r="BA517" s="327">
        <v>0</v>
      </c>
      <c r="BB517" s="327">
        <v>1</v>
      </c>
      <c r="BC517" s="327">
        <v>0</v>
      </c>
      <c r="BD517" s="327">
        <v>0</v>
      </c>
      <c r="BE517" s="327">
        <v>1</v>
      </c>
      <c r="BF517" s="327">
        <v>0</v>
      </c>
      <c r="BG517" s="327">
        <v>1</v>
      </c>
      <c r="BH517" s="327">
        <v>0</v>
      </c>
      <c r="BI517" s="327">
        <v>0</v>
      </c>
      <c r="BJ517" s="327">
        <v>0</v>
      </c>
      <c r="BK517" s="327">
        <v>0</v>
      </c>
      <c r="BL517" s="327">
        <v>0</v>
      </c>
      <c r="BM517" s="327">
        <v>0</v>
      </c>
      <c r="BN517" s="327">
        <v>0</v>
      </c>
      <c r="BO517" s="327">
        <v>1</v>
      </c>
      <c r="BP517" s="327">
        <v>0</v>
      </c>
      <c r="BQ517" s="327">
        <v>0</v>
      </c>
      <c r="BR517" s="327">
        <v>0</v>
      </c>
      <c r="BS517" s="303">
        <v>0</v>
      </c>
      <c r="BT517" s="322">
        <v>1</v>
      </c>
      <c r="BU517" s="322">
        <v>0</v>
      </c>
      <c r="BV517" s="322">
        <v>0</v>
      </c>
      <c r="BW517" s="322">
        <v>0</v>
      </c>
      <c r="BX517" s="322">
        <v>1</v>
      </c>
      <c r="BY517" s="301">
        <v>0</v>
      </c>
      <c r="BZ517" s="322">
        <v>1</v>
      </c>
      <c r="CA517" s="322">
        <v>0</v>
      </c>
      <c r="CB517" s="322">
        <v>0</v>
      </c>
      <c r="CC517" s="322">
        <v>0</v>
      </c>
      <c r="CD517" s="322">
        <v>0</v>
      </c>
      <c r="CE517" s="322">
        <v>0</v>
      </c>
      <c r="CF517" s="301">
        <v>0</v>
      </c>
      <c r="CG517" s="322">
        <v>0</v>
      </c>
      <c r="CH517" s="299"/>
      <c r="CI517" s="299"/>
      <c r="CJ517" s="299"/>
      <c r="CK517" s="299"/>
      <c r="CL517" s="299"/>
      <c r="CM517" s="299"/>
      <c r="CN517" s="299"/>
      <c r="CO517" s="299"/>
      <c r="CP517" s="299"/>
    </row>
    <row r="518" spans="2:94" x14ac:dyDescent="0.15">
      <c r="B518" s="338" t="s">
        <v>41</v>
      </c>
      <c r="C518" s="355">
        <v>1.1599999999999999</v>
      </c>
      <c r="D518" s="371">
        <v>3.8662800000000002</v>
      </c>
      <c r="E518" s="299"/>
      <c r="F518" s="299"/>
      <c r="G518" s="299"/>
      <c r="H518" s="299"/>
      <c r="I518" s="301">
        <v>8</v>
      </c>
      <c r="J518" s="299"/>
      <c r="K518" s="299"/>
      <c r="L518" s="322">
        <v>0</v>
      </c>
      <c r="M518" s="299"/>
      <c r="N518" s="299"/>
      <c r="O518" s="299"/>
      <c r="P518" s="299"/>
      <c r="Q518" s="299"/>
      <c r="R518" s="299"/>
      <c r="S518" s="299"/>
      <c r="T518" s="299"/>
      <c r="U518" s="299"/>
      <c r="V518" s="299"/>
      <c r="W518" s="299"/>
      <c r="X518" s="299"/>
      <c r="Y518" s="299"/>
      <c r="Z518" s="299"/>
      <c r="AA518" s="299">
        <v>-2.760838905775076</v>
      </c>
      <c r="AB518" s="299">
        <v>-5.252403225806451</v>
      </c>
      <c r="AC518" s="299">
        <v>-5.6750577507598781</v>
      </c>
      <c r="AD518" s="299">
        <v>-12.345064516129032</v>
      </c>
      <c r="AE518" s="299" t="s">
        <v>445</v>
      </c>
      <c r="AF518" s="299">
        <v>-4.7547781155015194</v>
      </c>
      <c r="AG518" s="299">
        <v>-12.460080645161289</v>
      </c>
      <c r="AH518" s="299">
        <v>2.7224939209726444</v>
      </c>
      <c r="AI518" s="299">
        <v>12.038354838709676</v>
      </c>
      <c r="AJ518" s="299"/>
      <c r="AK518" s="299"/>
      <c r="AL518" s="322">
        <v>0</v>
      </c>
      <c r="AM518" s="322">
        <v>1</v>
      </c>
      <c r="AN518" s="322">
        <v>1</v>
      </c>
      <c r="AO518" s="322">
        <v>0</v>
      </c>
      <c r="AP518" s="322">
        <v>0</v>
      </c>
      <c r="AQ518" s="322">
        <v>1</v>
      </c>
      <c r="AR518" s="322">
        <v>0</v>
      </c>
      <c r="AS518" s="322">
        <v>0</v>
      </c>
      <c r="AT518" s="322">
        <v>1</v>
      </c>
      <c r="AU518" s="322">
        <v>0</v>
      </c>
      <c r="AV518" s="327">
        <v>0</v>
      </c>
      <c r="AW518" s="327">
        <v>0</v>
      </c>
      <c r="AX518" s="327">
        <v>0</v>
      </c>
      <c r="AY518" s="327">
        <v>0</v>
      </c>
      <c r="AZ518" s="327">
        <v>1</v>
      </c>
      <c r="BA518" s="327">
        <v>0</v>
      </c>
      <c r="BB518" s="327">
        <v>0</v>
      </c>
      <c r="BC518" s="327">
        <v>0</v>
      </c>
      <c r="BD518" s="327">
        <v>0</v>
      </c>
      <c r="BE518" s="327">
        <v>1</v>
      </c>
      <c r="BF518" s="327">
        <v>0</v>
      </c>
      <c r="BG518" s="327">
        <v>1</v>
      </c>
      <c r="BH518" s="327">
        <v>0</v>
      </c>
      <c r="BI518" s="327">
        <v>0</v>
      </c>
      <c r="BJ518" s="327">
        <v>0</v>
      </c>
      <c r="BK518" s="327">
        <v>0</v>
      </c>
      <c r="BL518" s="327">
        <v>0</v>
      </c>
      <c r="BM518" s="327">
        <v>0</v>
      </c>
      <c r="BN518" s="327">
        <v>0</v>
      </c>
      <c r="BO518" s="327">
        <v>1</v>
      </c>
      <c r="BP518" s="327">
        <v>0</v>
      </c>
      <c r="BQ518" s="327">
        <v>0</v>
      </c>
      <c r="BR518" s="327">
        <v>0</v>
      </c>
      <c r="BS518" s="303">
        <v>0</v>
      </c>
      <c r="BT518" s="322">
        <v>1</v>
      </c>
      <c r="BU518" s="322">
        <v>0</v>
      </c>
      <c r="BV518" s="322">
        <v>0</v>
      </c>
      <c r="BW518" s="322">
        <v>0</v>
      </c>
      <c r="BX518" s="322">
        <v>1</v>
      </c>
      <c r="BY518" s="301">
        <v>0</v>
      </c>
      <c r="BZ518" s="322">
        <v>1</v>
      </c>
      <c r="CA518" s="322">
        <v>0</v>
      </c>
      <c r="CB518" s="322">
        <v>0</v>
      </c>
      <c r="CC518" s="322">
        <v>0</v>
      </c>
      <c r="CD518" s="322">
        <v>0</v>
      </c>
      <c r="CE518" s="322">
        <v>0</v>
      </c>
      <c r="CF518" s="301">
        <v>0</v>
      </c>
      <c r="CG518" s="322">
        <v>0</v>
      </c>
      <c r="CH518" s="299"/>
      <c r="CI518" s="299"/>
      <c r="CJ518" s="299"/>
      <c r="CK518" s="299"/>
      <c r="CL518" s="299"/>
      <c r="CM518" s="299"/>
      <c r="CN518" s="299"/>
      <c r="CO518" s="299"/>
      <c r="CP518" s="299"/>
    </row>
    <row r="519" spans="2:94" x14ac:dyDescent="0.15">
      <c r="B519" s="338" t="s">
        <v>42</v>
      </c>
      <c r="C519" s="355">
        <v>1.0900000000000001</v>
      </c>
      <c r="D519" s="371">
        <v>3.6329700000000003</v>
      </c>
      <c r="E519" s="299"/>
      <c r="F519" s="299"/>
      <c r="G519" s="299"/>
      <c r="H519" s="299"/>
      <c r="I519" s="301">
        <v>9</v>
      </c>
      <c r="J519" s="299"/>
      <c r="K519" s="299"/>
      <c r="L519" s="322">
        <v>0</v>
      </c>
      <c r="M519" s="299"/>
      <c r="N519" s="299"/>
      <c r="O519" s="299"/>
      <c r="P519" s="299"/>
      <c r="Q519" s="299"/>
      <c r="R519" s="299"/>
      <c r="S519" s="299"/>
      <c r="T519" s="299"/>
      <c r="U519" s="299"/>
      <c r="V519" s="299"/>
      <c r="W519" s="299"/>
      <c r="X519" s="299"/>
      <c r="Y519" s="299"/>
      <c r="Z519" s="299"/>
      <c r="AA519" s="299">
        <v>-1.5721443768996961</v>
      </c>
      <c r="AB519" s="299">
        <v>6.3258870967741929</v>
      </c>
      <c r="AC519" s="299">
        <v>-0.26841489361702126</v>
      </c>
      <c r="AD519" s="299">
        <v>11.808322580645161</v>
      </c>
      <c r="AE519" s="299" t="s">
        <v>445</v>
      </c>
      <c r="AF519" s="299">
        <v>0.84358966565349547</v>
      </c>
      <c r="AG519" s="299">
        <v>12.000016129032257</v>
      </c>
      <c r="AH519" s="299">
        <v>-2.7224939209726444</v>
      </c>
      <c r="AI519" s="299">
        <v>-12.038354838709676</v>
      </c>
      <c r="AJ519" s="299"/>
      <c r="AK519" s="299"/>
      <c r="AL519" s="322">
        <v>0</v>
      </c>
      <c r="AM519" s="322">
        <v>1</v>
      </c>
      <c r="AN519" s="322">
        <v>1</v>
      </c>
      <c r="AO519" s="322">
        <v>0</v>
      </c>
      <c r="AP519" s="322">
        <v>0</v>
      </c>
      <c r="AQ519" s="322">
        <v>0</v>
      </c>
      <c r="AR519" s="322">
        <v>1</v>
      </c>
      <c r="AS519" s="322">
        <v>0</v>
      </c>
      <c r="AT519" s="322">
        <v>0</v>
      </c>
      <c r="AU519" s="322">
        <v>0</v>
      </c>
      <c r="AV519" s="327">
        <v>1</v>
      </c>
      <c r="AW519" s="327">
        <v>0</v>
      </c>
      <c r="AX519" s="327">
        <v>0</v>
      </c>
      <c r="AY519" s="327">
        <v>0</v>
      </c>
      <c r="AZ519" s="327">
        <v>0</v>
      </c>
      <c r="BA519" s="327">
        <v>1</v>
      </c>
      <c r="BB519" s="327">
        <v>0</v>
      </c>
      <c r="BC519" s="327">
        <v>0</v>
      </c>
      <c r="BD519" s="327">
        <v>0</v>
      </c>
      <c r="BE519" s="327">
        <v>1</v>
      </c>
      <c r="BF519" s="327">
        <v>0</v>
      </c>
      <c r="BG519" s="327">
        <v>1</v>
      </c>
      <c r="BH519" s="327">
        <v>0</v>
      </c>
      <c r="BI519" s="327">
        <v>0</v>
      </c>
      <c r="BJ519" s="327">
        <v>0</v>
      </c>
      <c r="BK519" s="327">
        <v>0</v>
      </c>
      <c r="BL519" s="327">
        <v>0</v>
      </c>
      <c r="BM519" s="327">
        <v>0</v>
      </c>
      <c r="BN519" s="327">
        <v>0</v>
      </c>
      <c r="BO519" s="327">
        <v>1</v>
      </c>
      <c r="BP519" s="327">
        <v>0</v>
      </c>
      <c r="BQ519" s="327">
        <v>0</v>
      </c>
      <c r="BR519" s="327">
        <v>0</v>
      </c>
      <c r="BS519" s="303">
        <v>0</v>
      </c>
      <c r="BT519" s="322">
        <v>1</v>
      </c>
      <c r="BU519" s="322">
        <v>0</v>
      </c>
      <c r="BV519" s="322">
        <v>0</v>
      </c>
      <c r="BW519" s="322">
        <v>0</v>
      </c>
      <c r="BX519" s="322">
        <v>1</v>
      </c>
      <c r="BY519" s="301">
        <v>0</v>
      </c>
      <c r="BZ519" s="322">
        <v>1</v>
      </c>
      <c r="CA519" s="322">
        <v>0</v>
      </c>
      <c r="CB519" s="322">
        <v>0</v>
      </c>
      <c r="CC519" s="322">
        <v>0</v>
      </c>
      <c r="CD519" s="322">
        <v>0</v>
      </c>
      <c r="CE519" s="322">
        <v>0</v>
      </c>
      <c r="CF519" s="301">
        <v>0</v>
      </c>
      <c r="CG519" s="322">
        <v>0</v>
      </c>
      <c r="CH519" s="299"/>
      <c r="CI519" s="299"/>
      <c r="CJ519" s="299"/>
      <c r="CK519" s="299"/>
      <c r="CL519" s="299"/>
      <c r="CM519" s="299"/>
      <c r="CN519" s="299"/>
      <c r="CO519" s="299"/>
      <c r="CP519" s="299"/>
    </row>
    <row r="520" spans="2:94" x14ac:dyDescent="0.15">
      <c r="B520" s="338" t="s">
        <v>43</v>
      </c>
      <c r="C520" s="355">
        <v>1.06</v>
      </c>
      <c r="D520" s="371">
        <v>3.5329800000000002</v>
      </c>
      <c r="E520" s="299"/>
      <c r="F520" s="299"/>
      <c r="G520" s="299"/>
      <c r="H520" s="299"/>
      <c r="I520" s="301">
        <v>10</v>
      </c>
      <c r="J520" s="299"/>
      <c r="K520" s="299"/>
      <c r="L520" s="322">
        <v>0</v>
      </c>
      <c r="M520" s="299"/>
      <c r="N520" s="299"/>
      <c r="O520" s="299"/>
      <c r="P520" s="299"/>
      <c r="Q520" s="299"/>
      <c r="R520" s="299"/>
      <c r="S520" s="299"/>
      <c r="T520" s="299"/>
      <c r="U520" s="299"/>
      <c r="V520" s="299"/>
      <c r="W520" s="299"/>
      <c r="X520" s="299"/>
      <c r="Y520" s="299"/>
      <c r="Z520" s="299"/>
      <c r="AA520" s="299">
        <v>-0.26841489361702126</v>
      </c>
      <c r="AB520" s="299">
        <v>-6.3642258064516124</v>
      </c>
      <c r="AC520" s="299">
        <v>3.8344984802431613E-2</v>
      </c>
      <c r="AD520" s="299">
        <v>-12.038354838709676</v>
      </c>
      <c r="AE520" s="299" t="s">
        <v>337</v>
      </c>
      <c r="AF520" s="299">
        <v>-0.61351975683890581</v>
      </c>
      <c r="AG520" s="299">
        <v>-12.536758064516128</v>
      </c>
      <c r="AH520" s="299">
        <v>-0.34510486322188449</v>
      </c>
      <c r="AI520" s="299">
        <v>12.805129032258064</v>
      </c>
      <c r="AJ520" s="299"/>
      <c r="AK520" s="299"/>
      <c r="AL520" s="322">
        <v>0</v>
      </c>
      <c r="AM520" s="322">
        <v>1</v>
      </c>
      <c r="AN520" s="322">
        <v>1</v>
      </c>
      <c r="AO520" s="322">
        <v>0</v>
      </c>
      <c r="AP520" s="322">
        <v>0</v>
      </c>
      <c r="AQ520" s="322">
        <v>0</v>
      </c>
      <c r="AR520" s="322">
        <v>1</v>
      </c>
      <c r="AS520" s="322">
        <v>0</v>
      </c>
      <c r="AT520" s="322">
        <v>0</v>
      </c>
      <c r="AU520" s="322">
        <v>0</v>
      </c>
      <c r="AV520" s="327">
        <v>1</v>
      </c>
      <c r="AW520" s="327">
        <v>0</v>
      </c>
      <c r="AX520" s="327">
        <v>0</v>
      </c>
      <c r="AY520" s="327">
        <v>0</v>
      </c>
      <c r="AZ520" s="327">
        <v>0</v>
      </c>
      <c r="BA520" s="327">
        <v>1</v>
      </c>
      <c r="BB520" s="327">
        <v>0</v>
      </c>
      <c r="BC520" s="327">
        <v>0</v>
      </c>
      <c r="BD520" s="327">
        <v>0</v>
      </c>
      <c r="BE520" s="327">
        <v>0</v>
      </c>
      <c r="BF520" s="327">
        <v>1</v>
      </c>
      <c r="BG520" s="327">
        <v>1</v>
      </c>
      <c r="BH520" s="327">
        <v>0</v>
      </c>
      <c r="BI520" s="327">
        <v>0</v>
      </c>
      <c r="BJ520" s="327">
        <v>0</v>
      </c>
      <c r="BK520" s="327">
        <v>0</v>
      </c>
      <c r="BL520" s="327">
        <v>0</v>
      </c>
      <c r="BM520" s="327">
        <v>0</v>
      </c>
      <c r="BN520" s="327">
        <v>0</v>
      </c>
      <c r="BO520" s="327">
        <v>1</v>
      </c>
      <c r="BP520" s="327">
        <v>0</v>
      </c>
      <c r="BQ520" s="327">
        <v>0</v>
      </c>
      <c r="BR520" s="327">
        <v>0</v>
      </c>
      <c r="BS520" s="303">
        <v>1</v>
      </c>
      <c r="BT520" s="322">
        <v>0</v>
      </c>
      <c r="BU520" s="322">
        <v>0</v>
      </c>
      <c r="BV520" s="322">
        <v>0</v>
      </c>
      <c r="BW520" s="322">
        <v>0</v>
      </c>
      <c r="BX520" s="322">
        <v>1</v>
      </c>
      <c r="BY520" s="301">
        <v>0</v>
      </c>
      <c r="BZ520" s="322">
        <v>1</v>
      </c>
      <c r="CA520" s="322">
        <v>0</v>
      </c>
      <c r="CB520" s="322">
        <v>0</v>
      </c>
      <c r="CC520" s="322">
        <v>0</v>
      </c>
      <c r="CD520" s="322">
        <v>0</v>
      </c>
      <c r="CE520" s="322">
        <v>0</v>
      </c>
      <c r="CF520" s="301">
        <v>0</v>
      </c>
      <c r="CG520" s="322">
        <v>0</v>
      </c>
      <c r="CH520" s="299"/>
      <c r="CI520" s="299"/>
      <c r="CJ520" s="299"/>
      <c r="CK520" s="299"/>
      <c r="CL520" s="299"/>
      <c r="CM520" s="299"/>
      <c r="CN520" s="299"/>
      <c r="CO520" s="299"/>
      <c r="CP520" s="299"/>
    </row>
    <row r="521" spans="2:94" x14ac:dyDescent="0.15">
      <c r="B521" s="338" t="s">
        <v>44</v>
      </c>
      <c r="C521" s="355">
        <v>1.1200000000000001</v>
      </c>
      <c r="D521" s="371">
        <v>3.7329600000000007</v>
      </c>
      <c r="E521" s="299"/>
      <c r="F521" s="299"/>
      <c r="G521" s="299"/>
      <c r="H521" s="299"/>
      <c r="I521" s="301">
        <v>11</v>
      </c>
      <c r="J521" s="299"/>
      <c r="K521" s="299"/>
      <c r="L521" s="322">
        <v>0</v>
      </c>
      <c r="M521" s="299"/>
      <c r="N521" s="299"/>
      <c r="O521" s="299"/>
      <c r="P521" s="299"/>
      <c r="Q521" s="299"/>
      <c r="R521" s="299"/>
      <c r="S521" s="299"/>
      <c r="T521" s="299"/>
      <c r="U521" s="299"/>
      <c r="V521" s="299"/>
      <c r="W521" s="299"/>
      <c r="X521" s="299"/>
      <c r="Y521" s="299"/>
      <c r="Z521" s="299"/>
      <c r="AA521" s="299">
        <v>-2.837528875379939</v>
      </c>
      <c r="AB521" s="299">
        <v>8.5495322580645148</v>
      </c>
      <c r="AC521" s="299">
        <v>-4.1412583586626139</v>
      </c>
      <c r="AD521" s="299">
        <v>12.843467741935482</v>
      </c>
      <c r="AE521" s="299" t="s">
        <v>445</v>
      </c>
      <c r="AF521" s="299">
        <v>-3.2593237082066868</v>
      </c>
      <c r="AG521" s="299">
        <v>12.99682258064516</v>
      </c>
      <c r="AH521" s="299">
        <v>0.57517477203647416</v>
      </c>
      <c r="AI521" s="299">
        <v>-13.073499999999999</v>
      </c>
      <c r="AJ521" s="299"/>
      <c r="AK521" s="299"/>
      <c r="AL521" s="322">
        <v>0</v>
      </c>
      <c r="AM521" s="322">
        <v>1</v>
      </c>
      <c r="AN521" s="322">
        <v>1</v>
      </c>
      <c r="AO521" s="322">
        <v>0</v>
      </c>
      <c r="AP521" s="322">
        <v>0</v>
      </c>
      <c r="AQ521" s="322">
        <v>0</v>
      </c>
      <c r="AR521" s="322">
        <v>1</v>
      </c>
      <c r="AS521" s="322">
        <v>0</v>
      </c>
      <c r="AT521" s="322">
        <v>0</v>
      </c>
      <c r="AU521" s="322">
        <v>0</v>
      </c>
      <c r="AV521" s="327">
        <v>0</v>
      </c>
      <c r="AW521" s="327">
        <v>1</v>
      </c>
      <c r="AX521" s="327">
        <v>0</v>
      </c>
      <c r="AY521" s="327">
        <v>0</v>
      </c>
      <c r="AZ521" s="327">
        <v>0</v>
      </c>
      <c r="BA521" s="327">
        <v>1</v>
      </c>
      <c r="BB521" s="327">
        <v>0</v>
      </c>
      <c r="BC521" s="327">
        <v>0</v>
      </c>
      <c r="BD521" s="327">
        <v>0</v>
      </c>
      <c r="BE521" s="327">
        <v>1</v>
      </c>
      <c r="BF521" s="327">
        <v>0</v>
      </c>
      <c r="BG521" s="327">
        <v>1</v>
      </c>
      <c r="BH521" s="327">
        <v>0</v>
      </c>
      <c r="BI521" s="327">
        <v>0</v>
      </c>
      <c r="BJ521" s="327">
        <v>0</v>
      </c>
      <c r="BK521" s="327">
        <v>0</v>
      </c>
      <c r="BL521" s="327">
        <v>0</v>
      </c>
      <c r="BM521" s="327">
        <v>0</v>
      </c>
      <c r="BN521" s="327">
        <v>0</v>
      </c>
      <c r="BO521" s="327">
        <v>1</v>
      </c>
      <c r="BP521" s="327">
        <v>0</v>
      </c>
      <c r="BQ521" s="327">
        <v>0</v>
      </c>
      <c r="BR521" s="327">
        <v>0</v>
      </c>
      <c r="BS521" s="303">
        <v>1</v>
      </c>
      <c r="BT521" s="322">
        <v>0</v>
      </c>
      <c r="BU521" s="322">
        <v>0</v>
      </c>
      <c r="BV521" s="322">
        <v>0</v>
      </c>
      <c r="BW521" s="322">
        <v>0</v>
      </c>
      <c r="BX521" s="322">
        <v>1</v>
      </c>
      <c r="BY521" s="301">
        <v>0</v>
      </c>
      <c r="BZ521" s="322">
        <v>1</v>
      </c>
      <c r="CA521" s="322">
        <v>0</v>
      </c>
      <c r="CB521" s="322">
        <v>0</v>
      </c>
      <c r="CC521" s="322">
        <v>0</v>
      </c>
      <c r="CD521" s="322">
        <v>0</v>
      </c>
      <c r="CE521" s="322">
        <v>0</v>
      </c>
      <c r="CF521" s="301">
        <v>0</v>
      </c>
      <c r="CG521" s="322">
        <v>0</v>
      </c>
      <c r="CH521" s="299"/>
      <c r="CI521" s="299"/>
      <c r="CJ521" s="299"/>
      <c r="CK521" s="299"/>
      <c r="CL521" s="299"/>
      <c r="CM521" s="299"/>
      <c r="CN521" s="299"/>
      <c r="CO521" s="299"/>
      <c r="CP521" s="299"/>
    </row>
    <row r="522" spans="2:94" x14ac:dyDescent="0.15">
      <c r="B522" s="338" t="s">
        <v>45</v>
      </c>
      <c r="C522" s="355">
        <v>1.1100000000000001</v>
      </c>
      <c r="D522" s="371">
        <v>3.6996300000000004</v>
      </c>
      <c r="E522" s="299"/>
      <c r="F522" s="299"/>
      <c r="G522" s="299"/>
      <c r="H522" s="299"/>
      <c r="I522" s="301">
        <v>12</v>
      </c>
      <c r="J522" s="299"/>
      <c r="K522" s="299"/>
      <c r="L522" s="322">
        <v>0</v>
      </c>
      <c r="M522" s="299"/>
      <c r="N522" s="299"/>
      <c r="O522" s="299"/>
      <c r="P522" s="299"/>
      <c r="Q522" s="299"/>
      <c r="R522" s="299"/>
      <c r="S522" s="299"/>
      <c r="T522" s="299"/>
      <c r="U522" s="299"/>
      <c r="V522" s="299"/>
      <c r="W522" s="299"/>
      <c r="X522" s="299"/>
      <c r="Y522" s="299"/>
      <c r="Z522" s="299"/>
      <c r="AA522" s="299">
        <v>-3.8344984802431613E-2</v>
      </c>
      <c r="AB522" s="299">
        <v>-5.2907419354838705</v>
      </c>
      <c r="AC522" s="299">
        <v>1.5721443768996961</v>
      </c>
      <c r="AD522" s="299">
        <v>-11.846661290322579</v>
      </c>
      <c r="AE522" s="299" t="s">
        <v>445</v>
      </c>
      <c r="AF522" s="299">
        <v>1.2270395136778116</v>
      </c>
      <c r="AG522" s="299">
        <v>-12.306725806451611</v>
      </c>
      <c r="AH522" s="299">
        <v>-2.14731914893617</v>
      </c>
      <c r="AI522" s="299">
        <v>13.265193548387096</v>
      </c>
      <c r="AJ522" s="299"/>
      <c r="AK522" s="299"/>
      <c r="AL522" s="322">
        <v>0</v>
      </c>
      <c r="AM522" s="322">
        <v>1</v>
      </c>
      <c r="AN522" s="322">
        <v>1</v>
      </c>
      <c r="AO522" s="322">
        <v>0</v>
      </c>
      <c r="AP522" s="322">
        <v>0</v>
      </c>
      <c r="AQ522" s="322">
        <v>0</v>
      </c>
      <c r="AR522" s="322">
        <v>1</v>
      </c>
      <c r="AS522" s="322">
        <v>0</v>
      </c>
      <c r="AT522" s="322">
        <v>0</v>
      </c>
      <c r="AU522" s="322">
        <v>0</v>
      </c>
      <c r="AV522" s="327">
        <v>1</v>
      </c>
      <c r="AW522" s="327">
        <v>0</v>
      </c>
      <c r="AX522" s="327">
        <v>0</v>
      </c>
      <c r="AY522" s="327">
        <v>0</v>
      </c>
      <c r="AZ522" s="327">
        <v>0</v>
      </c>
      <c r="BA522" s="327">
        <v>1</v>
      </c>
      <c r="BB522" s="327">
        <v>0</v>
      </c>
      <c r="BC522" s="327">
        <v>0</v>
      </c>
      <c r="BD522" s="327">
        <v>0</v>
      </c>
      <c r="BE522" s="327">
        <v>1</v>
      </c>
      <c r="BF522" s="327">
        <v>0</v>
      </c>
      <c r="BG522" s="327">
        <v>1</v>
      </c>
      <c r="BH522" s="327">
        <v>0</v>
      </c>
      <c r="BI522" s="327">
        <v>0</v>
      </c>
      <c r="BJ522" s="327">
        <v>0</v>
      </c>
      <c r="BK522" s="327">
        <v>0</v>
      </c>
      <c r="BL522" s="327">
        <v>0</v>
      </c>
      <c r="BM522" s="327">
        <v>0</v>
      </c>
      <c r="BN522" s="327">
        <v>0</v>
      </c>
      <c r="BO522" s="327">
        <v>1</v>
      </c>
      <c r="BP522" s="327">
        <v>0</v>
      </c>
      <c r="BQ522" s="327">
        <v>0</v>
      </c>
      <c r="BR522" s="327">
        <v>0</v>
      </c>
      <c r="BS522" s="303">
        <v>0</v>
      </c>
      <c r="BT522" s="322">
        <v>1</v>
      </c>
      <c r="BU522" s="322">
        <v>0</v>
      </c>
      <c r="BV522" s="322">
        <v>0</v>
      </c>
      <c r="BW522" s="322">
        <v>0</v>
      </c>
      <c r="BX522" s="322">
        <v>1</v>
      </c>
      <c r="BY522" s="301">
        <v>0</v>
      </c>
      <c r="BZ522" s="322">
        <v>1</v>
      </c>
      <c r="CA522" s="322">
        <v>0</v>
      </c>
      <c r="CB522" s="322">
        <v>0</v>
      </c>
      <c r="CC522" s="322">
        <v>0</v>
      </c>
      <c r="CD522" s="322">
        <v>0</v>
      </c>
      <c r="CE522" s="322">
        <v>0</v>
      </c>
      <c r="CF522" s="301">
        <v>0</v>
      </c>
      <c r="CG522" s="322">
        <v>0</v>
      </c>
      <c r="CH522" s="299"/>
      <c r="CI522" s="299"/>
      <c r="CJ522" s="299"/>
      <c r="CK522" s="299"/>
      <c r="CL522" s="299"/>
      <c r="CM522" s="299"/>
      <c r="CN522" s="299"/>
      <c r="CO522" s="299"/>
      <c r="CP522" s="299"/>
    </row>
    <row r="523" spans="2:94" x14ac:dyDescent="0.15">
      <c r="B523" s="338" t="s">
        <v>46</v>
      </c>
      <c r="C523" s="355">
        <v>1.1100000000000001</v>
      </c>
      <c r="D523" s="371">
        <v>3.6996300000000004</v>
      </c>
      <c r="E523" s="299"/>
      <c r="F523" s="299"/>
      <c r="G523" s="299"/>
      <c r="H523" s="299"/>
      <c r="I523" s="301">
        <v>13</v>
      </c>
      <c r="J523" s="299"/>
      <c r="K523" s="299"/>
      <c r="L523" s="322">
        <v>0</v>
      </c>
      <c r="M523" s="299"/>
      <c r="N523" s="299"/>
      <c r="O523" s="299"/>
      <c r="P523" s="299"/>
      <c r="Q523" s="299"/>
      <c r="R523" s="299"/>
      <c r="S523" s="299"/>
      <c r="T523" s="299"/>
      <c r="U523" s="299"/>
      <c r="V523" s="299"/>
      <c r="W523" s="299"/>
      <c r="X523" s="299"/>
      <c r="Y523" s="299"/>
      <c r="Z523" s="299"/>
      <c r="AA523" s="299">
        <v>-2.3773890577507597</v>
      </c>
      <c r="AB523" s="299">
        <v>8.0127903225806438</v>
      </c>
      <c r="AC523" s="299">
        <v>-3.2593237082066868</v>
      </c>
      <c r="AD523" s="299">
        <v>12.115032258064515</v>
      </c>
      <c r="AE523" s="299" t="s">
        <v>445</v>
      </c>
      <c r="AF523" s="299">
        <v>-2.5307689969604863</v>
      </c>
      <c r="AG523" s="299">
        <v>12.651774193548386</v>
      </c>
      <c r="AH523" s="299">
        <v>0.53682978723404251</v>
      </c>
      <c r="AI523" s="299">
        <v>-12.575096774193547</v>
      </c>
      <c r="AJ523" s="299"/>
      <c r="AK523" s="299"/>
      <c r="AL523" s="322">
        <v>0</v>
      </c>
      <c r="AM523" s="322">
        <v>1</v>
      </c>
      <c r="AN523" s="322">
        <v>1</v>
      </c>
      <c r="AO523" s="322">
        <v>0</v>
      </c>
      <c r="AP523" s="322">
        <v>0</v>
      </c>
      <c r="AQ523" s="322">
        <v>0</v>
      </c>
      <c r="AR523" s="322">
        <v>1</v>
      </c>
      <c r="AS523" s="322">
        <v>0</v>
      </c>
      <c r="AT523" s="322">
        <v>0</v>
      </c>
      <c r="AU523" s="322">
        <v>0</v>
      </c>
      <c r="AV523" s="327">
        <v>1</v>
      </c>
      <c r="AW523" s="327">
        <v>0</v>
      </c>
      <c r="AX523" s="327">
        <v>0</v>
      </c>
      <c r="AY523" s="327">
        <v>0</v>
      </c>
      <c r="AZ523" s="327">
        <v>0</v>
      </c>
      <c r="BA523" s="327">
        <v>1</v>
      </c>
      <c r="BB523" s="327">
        <v>0</v>
      </c>
      <c r="BC523" s="327">
        <v>0</v>
      </c>
      <c r="BD523" s="327">
        <v>0</v>
      </c>
      <c r="BE523" s="327">
        <v>1</v>
      </c>
      <c r="BF523" s="327">
        <v>0</v>
      </c>
      <c r="BG523" s="327">
        <v>1</v>
      </c>
      <c r="BH523" s="327">
        <v>0</v>
      </c>
      <c r="BI523" s="327">
        <v>0</v>
      </c>
      <c r="BJ523" s="327">
        <v>0</v>
      </c>
      <c r="BK523" s="327">
        <v>0</v>
      </c>
      <c r="BL523" s="327">
        <v>0</v>
      </c>
      <c r="BM523" s="327">
        <v>0</v>
      </c>
      <c r="BN523" s="327">
        <v>0</v>
      </c>
      <c r="BO523" s="327">
        <v>1</v>
      </c>
      <c r="BP523" s="327">
        <v>0</v>
      </c>
      <c r="BQ523" s="327">
        <v>0</v>
      </c>
      <c r="BR523" s="327">
        <v>0</v>
      </c>
      <c r="BS523" s="303">
        <v>0</v>
      </c>
      <c r="BT523" s="322">
        <v>1</v>
      </c>
      <c r="BU523" s="322">
        <v>0</v>
      </c>
      <c r="BV523" s="322">
        <v>0</v>
      </c>
      <c r="BW523" s="322">
        <v>0</v>
      </c>
      <c r="BX523" s="322">
        <v>1</v>
      </c>
      <c r="BY523" s="301">
        <v>0</v>
      </c>
      <c r="BZ523" s="322">
        <v>1</v>
      </c>
      <c r="CA523" s="322">
        <v>0</v>
      </c>
      <c r="CB523" s="322">
        <v>0</v>
      </c>
      <c r="CC523" s="322">
        <v>0</v>
      </c>
      <c r="CD523" s="322">
        <v>0</v>
      </c>
      <c r="CE523" s="322">
        <v>0</v>
      </c>
      <c r="CF523" s="301">
        <v>0</v>
      </c>
      <c r="CG523" s="322">
        <v>0</v>
      </c>
      <c r="CH523" s="299"/>
      <c r="CI523" s="299"/>
      <c r="CJ523" s="299"/>
      <c r="CK523" s="299"/>
      <c r="CL523" s="299"/>
      <c r="CM523" s="299"/>
      <c r="CN523" s="299"/>
      <c r="CO523" s="299"/>
      <c r="CP523" s="299"/>
    </row>
    <row r="524" spans="2:94" x14ac:dyDescent="0.15">
      <c r="B524" s="338" t="s">
        <v>47</v>
      </c>
      <c r="C524" s="355">
        <v>1.05</v>
      </c>
      <c r="D524" s="371">
        <v>3.4996500000000004</v>
      </c>
      <c r="E524" s="299"/>
      <c r="F524" s="299"/>
      <c r="G524" s="299"/>
      <c r="H524" s="299"/>
      <c r="I524" s="301">
        <v>14</v>
      </c>
      <c r="J524" s="299"/>
      <c r="K524" s="299"/>
      <c r="L524" s="322">
        <v>0</v>
      </c>
      <c r="M524" s="299"/>
      <c r="N524" s="299"/>
      <c r="O524" s="299"/>
      <c r="P524" s="299"/>
      <c r="Q524" s="299"/>
      <c r="R524" s="299"/>
      <c r="S524" s="299"/>
      <c r="T524" s="299"/>
      <c r="U524" s="299"/>
      <c r="V524" s="299"/>
      <c r="W524" s="299"/>
      <c r="X524" s="299"/>
      <c r="Y524" s="299"/>
      <c r="Z524" s="299"/>
      <c r="AA524" s="299">
        <v>1.073659574468085</v>
      </c>
      <c r="AB524" s="299">
        <v>-7.0159838709677409</v>
      </c>
      <c r="AC524" s="299">
        <v>2.0322841945288754</v>
      </c>
      <c r="AD524" s="299">
        <v>-12.575096774193547</v>
      </c>
      <c r="AE524" s="299" t="s">
        <v>445</v>
      </c>
      <c r="AF524" s="299">
        <v>1.6104893617021276</v>
      </c>
      <c r="AG524" s="299">
        <v>-13.035161290322579</v>
      </c>
      <c r="AH524" s="299">
        <v>-1.9939392097264437</v>
      </c>
      <c r="AI524" s="299">
        <v>12.690112903225806</v>
      </c>
      <c r="AJ524" s="299"/>
      <c r="AK524" s="299"/>
      <c r="AL524" s="322">
        <v>0</v>
      </c>
      <c r="AM524" s="322">
        <v>1</v>
      </c>
      <c r="AN524" s="322">
        <v>1</v>
      </c>
      <c r="AO524" s="322">
        <v>0</v>
      </c>
      <c r="AP524" s="322">
        <v>0</v>
      </c>
      <c r="AQ524" s="322">
        <v>0</v>
      </c>
      <c r="AR524" s="322">
        <v>1</v>
      </c>
      <c r="AS524" s="322">
        <v>0</v>
      </c>
      <c r="AT524" s="322">
        <v>0</v>
      </c>
      <c r="AU524" s="322">
        <v>0</v>
      </c>
      <c r="AV524" s="327">
        <v>0</v>
      </c>
      <c r="AW524" s="327">
        <v>1</v>
      </c>
      <c r="AX524" s="327">
        <v>0</v>
      </c>
      <c r="AY524" s="327">
        <v>0</v>
      </c>
      <c r="AZ524" s="327">
        <v>0</v>
      </c>
      <c r="BA524" s="327">
        <v>1</v>
      </c>
      <c r="BB524" s="327">
        <v>0</v>
      </c>
      <c r="BC524" s="327">
        <v>0</v>
      </c>
      <c r="BD524" s="327">
        <v>0</v>
      </c>
      <c r="BE524" s="327">
        <v>1</v>
      </c>
      <c r="BF524" s="327">
        <v>0</v>
      </c>
      <c r="BG524" s="327">
        <v>1</v>
      </c>
      <c r="BH524" s="327">
        <v>0</v>
      </c>
      <c r="BI524" s="327">
        <v>0</v>
      </c>
      <c r="BJ524" s="327">
        <v>0</v>
      </c>
      <c r="BK524" s="327">
        <v>0</v>
      </c>
      <c r="BL524" s="327">
        <v>0</v>
      </c>
      <c r="BM524" s="327">
        <v>0</v>
      </c>
      <c r="BN524" s="327">
        <v>0</v>
      </c>
      <c r="BO524" s="327">
        <v>1</v>
      </c>
      <c r="BP524" s="327">
        <v>0</v>
      </c>
      <c r="BQ524" s="327">
        <v>0</v>
      </c>
      <c r="BR524" s="327">
        <v>0</v>
      </c>
      <c r="BS524" s="303">
        <v>1</v>
      </c>
      <c r="BT524" s="322">
        <v>0</v>
      </c>
      <c r="BU524" s="322">
        <v>0</v>
      </c>
      <c r="BV524" s="322">
        <v>0</v>
      </c>
      <c r="BW524" s="322">
        <v>0</v>
      </c>
      <c r="BX524" s="322">
        <v>1</v>
      </c>
      <c r="BY524" s="301">
        <v>0</v>
      </c>
      <c r="BZ524" s="322">
        <v>1</v>
      </c>
      <c r="CA524" s="322">
        <v>0</v>
      </c>
      <c r="CB524" s="322">
        <v>0</v>
      </c>
      <c r="CC524" s="322">
        <v>0</v>
      </c>
      <c r="CD524" s="322">
        <v>0</v>
      </c>
      <c r="CE524" s="322">
        <v>0</v>
      </c>
      <c r="CF524" s="301">
        <v>0</v>
      </c>
      <c r="CG524" s="322">
        <v>0</v>
      </c>
      <c r="CH524" s="299"/>
      <c r="CI524" s="299"/>
      <c r="CJ524" s="299"/>
      <c r="CK524" s="299"/>
      <c r="CL524" s="299"/>
      <c r="CM524" s="299"/>
      <c r="CN524" s="299"/>
      <c r="CO524" s="299"/>
      <c r="CP524" s="299"/>
    </row>
    <row r="525" spans="2:94" x14ac:dyDescent="0.15">
      <c r="B525" s="338" t="s">
        <v>48</v>
      </c>
      <c r="C525" s="355">
        <v>1.25</v>
      </c>
      <c r="D525" s="371">
        <v>4.1662499999999998</v>
      </c>
      <c r="E525" s="299"/>
      <c r="F525" s="299"/>
      <c r="G525" s="299"/>
      <c r="H525" s="299"/>
      <c r="I525" s="301">
        <v>15</v>
      </c>
      <c r="J525" s="299"/>
      <c r="K525" s="299"/>
      <c r="L525" s="322">
        <v>0</v>
      </c>
      <c r="M525" s="299"/>
      <c r="N525" s="299"/>
      <c r="O525" s="299"/>
      <c r="P525" s="299"/>
      <c r="Q525" s="299"/>
      <c r="R525" s="299"/>
      <c r="S525" s="299"/>
      <c r="T525" s="299"/>
      <c r="U525" s="299"/>
      <c r="V525" s="299"/>
      <c r="W525" s="299"/>
      <c r="X525" s="299"/>
      <c r="Y525" s="299"/>
      <c r="Z525" s="299"/>
      <c r="AA525" s="299">
        <v>-1.5337993920972643</v>
      </c>
      <c r="AB525" s="299">
        <v>8.9712580645161282</v>
      </c>
      <c r="AC525" s="299">
        <v>-2.3390440729483282</v>
      </c>
      <c r="AD525" s="299">
        <v>12.306725806451611</v>
      </c>
      <c r="AE525" s="299" t="s">
        <v>445</v>
      </c>
      <c r="AF525" s="299">
        <v>-1.763869300911854</v>
      </c>
      <c r="AG525" s="299">
        <v>12.728451612903225</v>
      </c>
      <c r="AH525" s="299">
        <v>0.76689969604863217</v>
      </c>
      <c r="AI525" s="299">
        <v>-12.690112903225806</v>
      </c>
      <c r="AJ525" s="299"/>
      <c r="AK525" s="299"/>
      <c r="AL525" s="322">
        <v>0</v>
      </c>
      <c r="AM525" s="322">
        <v>1</v>
      </c>
      <c r="AN525" s="322">
        <v>1</v>
      </c>
      <c r="AO525" s="322">
        <v>0</v>
      </c>
      <c r="AP525" s="322">
        <v>0</v>
      </c>
      <c r="AQ525" s="322">
        <v>0</v>
      </c>
      <c r="AR525" s="322">
        <v>1</v>
      </c>
      <c r="AS525" s="322">
        <v>0</v>
      </c>
      <c r="AT525" s="322">
        <v>0</v>
      </c>
      <c r="AU525" s="322">
        <v>0</v>
      </c>
      <c r="AV525" s="327">
        <v>1</v>
      </c>
      <c r="AW525" s="327">
        <v>0</v>
      </c>
      <c r="AX525" s="327">
        <v>0</v>
      </c>
      <c r="AY525" s="327">
        <v>0</v>
      </c>
      <c r="AZ525" s="327">
        <v>0</v>
      </c>
      <c r="BA525" s="327">
        <v>1</v>
      </c>
      <c r="BB525" s="327">
        <v>0</v>
      </c>
      <c r="BC525" s="327">
        <v>0</v>
      </c>
      <c r="BD525" s="327">
        <v>0</v>
      </c>
      <c r="BE525" s="327">
        <v>1</v>
      </c>
      <c r="BF525" s="327">
        <v>0</v>
      </c>
      <c r="BG525" s="327">
        <v>1</v>
      </c>
      <c r="BH525" s="327">
        <v>0</v>
      </c>
      <c r="BI525" s="327">
        <v>0</v>
      </c>
      <c r="BJ525" s="327">
        <v>0</v>
      </c>
      <c r="BK525" s="327">
        <v>0</v>
      </c>
      <c r="BL525" s="327">
        <v>0</v>
      </c>
      <c r="BM525" s="327">
        <v>0</v>
      </c>
      <c r="BN525" s="327">
        <v>0</v>
      </c>
      <c r="BO525" s="327">
        <v>1</v>
      </c>
      <c r="BP525" s="327">
        <v>0</v>
      </c>
      <c r="BQ525" s="327">
        <v>0</v>
      </c>
      <c r="BR525" s="327">
        <v>0</v>
      </c>
      <c r="BS525" s="303">
        <v>1</v>
      </c>
      <c r="BT525" s="322">
        <v>0</v>
      </c>
      <c r="BU525" s="322">
        <v>0</v>
      </c>
      <c r="BV525" s="322">
        <v>0</v>
      </c>
      <c r="BW525" s="322">
        <v>0</v>
      </c>
      <c r="BX525" s="322">
        <v>1</v>
      </c>
      <c r="BY525" s="301">
        <v>0</v>
      </c>
      <c r="BZ525" s="322">
        <v>1</v>
      </c>
      <c r="CA525" s="322">
        <v>0</v>
      </c>
      <c r="CB525" s="322">
        <v>0</v>
      </c>
      <c r="CC525" s="322">
        <v>0</v>
      </c>
      <c r="CD525" s="322">
        <v>0</v>
      </c>
      <c r="CE525" s="322">
        <v>0</v>
      </c>
      <c r="CF525" s="301">
        <v>0</v>
      </c>
      <c r="CG525" s="322">
        <v>0</v>
      </c>
      <c r="CH525" s="299"/>
      <c r="CI525" s="299"/>
      <c r="CJ525" s="299"/>
      <c r="CK525" s="299"/>
      <c r="CL525" s="299"/>
      <c r="CM525" s="299"/>
      <c r="CN525" s="299"/>
      <c r="CO525" s="299"/>
      <c r="CP525" s="299"/>
    </row>
    <row r="526" spans="2:94" x14ac:dyDescent="0.15">
      <c r="B526" s="338" t="s">
        <v>49</v>
      </c>
      <c r="C526" s="355">
        <v>1.05</v>
      </c>
      <c r="D526" s="371">
        <v>3.4996500000000004</v>
      </c>
      <c r="E526" s="299"/>
      <c r="F526" s="299"/>
      <c r="G526" s="299"/>
      <c r="H526" s="299"/>
      <c r="I526" s="301">
        <v>16</v>
      </c>
      <c r="J526" s="299"/>
      <c r="K526" s="299"/>
      <c r="L526" s="322">
        <v>0</v>
      </c>
      <c r="M526" s="299"/>
      <c r="N526" s="299"/>
      <c r="O526" s="299"/>
      <c r="P526" s="299"/>
      <c r="Q526" s="299"/>
      <c r="R526" s="299"/>
      <c r="S526" s="299"/>
      <c r="T526" s="299"/>
      <c r="U526" s="299"/>
      <c r="V526" s="299"/>
      <c r="W526" s="299"/>
      <c r="X526" s="299"/>
      <c r="Y526" s="299"/>
      <c r="Z526" s="299"/>
      <c r="AA526" s="299">
        <v>-0.19172492401215804</v>
      </c>
      <c r="AB526" s="299">
        <v>-6.5942580645161284</v>
      </c>
      <c r="AC526" s="299">
        <v>1.0454316703464253</v>
      </c>
      <c r="AD526" s="299">
        <v>-12.21406351791531</v>
      </c>
      <c r="AE526" s="299" t="s">
        <v>445</v>
      </c>
      <c r="AF526" s="299">
        <v>1.9747042662099146</v>
      </c>
      <c r="AG526" s="299">
        <v>-12.368916938110749</v>
      </c>
      <c r="AH526" s="299">
        <v>-1.2777498193122976</v>
      </c>
      <c r="AI526" s="299">
        <v>12.756050488599348</v>
      </c>
      <c r="AJ526" s="299"/>
      <c r="AK526" s="299"/>
      <c r="AL526" s="322">
        <v>0</v>
      </c>
      <c r="AM526" s="322">
        <v>1</v>
      </c>
      <c r="AN526" s="322">
        <v>1</v>
      </c>
      <c r="AO526" s="322">
        <v>0</v>
      </c>
      <c r="AP526" s="322">
        <v>0</v>
      </c>
      <c r="AQ526" s="322">
        <v>1</v>
      </c>
      <c r="AR526" s="322">
        <v>0</v>
      </c>
      <c r="AS526" s="322">
        <v>0</v>
      </c>
      <c r="AT526" s="322">
        <v>0</v>
      </c>
      <c r="AU526" s="322">
        <v>1</v>
      </c>
      <c r="AV526" s="327">
        <v>0</v>
      </c>
      <c r="AW526" s="327">
        <v>0</v>
      </c>
      <c r="AX526" s="327">
        <v>0</v>
      </c>
      <c r="AY526" s="327">
        <v>0</v>
      </c>
      <c r="AZ526" s="327">
        <v>0</v>
      </c>
      <c r="BA526" s="327">
        <v>1</v>
      </c>
      <c r="BB526" s="327">
        <v>0</v>
      </c>
      <c r="BC526" s="327">
        <v>0</v>
      </c>
      <c r="BD526" s="327">
        <v>0</v>
      </c>
      <c r="BE526" s="327">
        <v>1</v>
      </c>
      <c r="BF526" s="327">
        <v>0</v>
      </c>
      <c r="BG526" s="327">
        <v>1</v>
      </c>
      <c r="BH526" s="327">
        <v>0</v>
      </c>
      <c r="BI526" s="327">
        <v>0</v>
      </c>
      <c r="BJ526" s="327">
        <v>0</v>
      </c>
      <c r="BK526" s="327">
        <v>0</v>
      </c>
      <c r="BL526" s="327">
        <v>0</v>
      </c>
      <c r="BM526" s="327">
        <v>0</v>
      </c>
      <c r="BN526" s="327">
        <v>0</v>
      </c>
      <c r="BO526" s="327">
        <v>1</v>
      </c>
      <c r="BP526" s="327">
        <v>0</v>
      </c>
      <c r="BQ526" s="327">
        <v>0</v>
      </c>
      <c r="BR526" s="327">
        <v>0</v>
      </c>
      <c r="BS526" s="303">
        <v>1</v>
      </c>
      <c r="BT526" s="322">
        <v>0</v>
      </c>
      <c r="BU526" s="322">
        <v>0</v>
      </c>
      <c r="BV526" s="322">
        <v>0</v>
      </c>
      <c r="BW526" s="322">
        <v>0</v>
      </c>
      <c r="BX526" s="322">
        <v>1</v>
      </c>
      <c r="BY526" s="301">
        <v>0</v>
      </c>
      <c r="BZ526" s="322">
        <v>1</v>
      </c>
      <c r="CA526" s="322">
        <v>0</v>
      </c>
      <c r="CB526" s="322">
        <v>0</v>
      </c>
      <c r="CC526" s="322">
        <v>0</v>
      </c>
      <c r="CD526" s="322">
        <v>0</v>
      </c>
      <c r="CE526" s="322">
        <v>0</v>
      </c>
      <c r="CF526" s="301">
        <v>0</v>
      </c>
      <c r="CG526" s="322">
        <v>0</v>
      </c>
      <c r="CH526" s="299"/>
      <c r="CI526" s="299"/>
      <c r="CJ526" s="299"/>
      <c r="CK526" s="299"/>
      <c r="CL526" s="299"/>
      <c r="CM526" s="299"/>
      <c r="CN526" s="299"/>
      <c r="CO526" s="299"/>
      <c r="CP526" s="299"/>
    </row>
    <row r="527" spans="2:94" x14ac:dyDescent="0.15">
      <c r="B527" s="338" t="s">
        <v>50</v>
      </c>
      <c r="C527" s="355">
        <v>1.07</v>
      </c>
      <c r="D527" s="371">
        <v>3.5663100000000005</v>
      </c>
      <c r="E527" s="299"/>
      <c r="F527" s="299"/>
      <c r="G527" s="299"/>
      <c r="H527" s="299"/>
      <c r="I527" s="301">
        <v>17</v>
      </c>
      <c r="J527" s="299"/>
      <c r="K527" s="299"/>
      <c r="L527" s="322">
        <v>0</v>
      </c>
      <c r="M527" s="299"/>
      <c r="N527" s="299"/>
      <c r="O527" s="299"/>
      <c r="P527" s="299"/>
      <c r="Q527" s="299"/>
      <c r="R527" s="299"/>
      <c r="S527" s="299"/>
      <c r="T527" s="299"/>
      <c r="U527" s="299"/>
      <c r="V527" s="299"/>
      <c r="W527" s="299"/>
      <c r="X527" s="299"/>
      <c r="Y527" s="299"/>
      <c r="Z527" s="299"/>
      <c r="AA527" s="299">
        <v>1.9359845747156024</v>
      </c>
      <c r="AB527" s="299">
        <v>6.4844869706840393</v>
      </c>
      <c r="AC527" s="299">
        <v>2.4780602556359712</v>
      </c>
      <c r="AD527" s="299">
        <v>12.252776872964169</v>
      </c>
      <c r="AE527" s="299" t="s">
        <v>445</v>
      </c>
      <c r="AF527" s="299">
        <v>1.5875073512667941</v>
      </c>
      <c r="AG527" s="299">
        <v>12.13663680781759</v>
      </c>
      <c r="AH527" s="299">
        <v>0</v>
      </c>
      <c r="AI527" s="299">
        <v>-12.756050488599348</v>
      </c>
      <c r="AJ527" s="299"/>
      <c r="AK527" s="299"/>
      <c r="AL527" s="322">
        <v>0</v>
      </c>
      <c r="AM527" s="322">
        <v>1</v>
      </c>
      <c r="AN527" s="322">
        <v>0</v>
      </c>
      <c r="AO527" s="322">
        <v>1</v>
      </c>
      <c r="AP527" s="322">
        <v>0</v>
      </c>
      <c r="AQ527" s="322">
        <v>1</v>
      </c>
      <c r="AR527" s="322">
        <v>0</v>
      </c>
      <c r="AS527" s="322">
        <v>0</v>
      </c>
      <c r="AT527" s="322">
        <v>1</v>
      </c>
      <c r="AU527" s="322">
        <v>0</v>
      </c>
      <c r="AV527" s="327">
        <v>0</v>
      </c>
      <c r="AW527" s="327">
        <v>0</v>
      </c>
      <c r="AX527" s="327">
        <v>0</v>
      </c>
      <c r="AY527" s="327">
        <v>0</v>
      </c>
      <c r="AZ527" s="327">
        <v>0</v>
      </c>
      <c r="BA527" s="327">
        <v>1</v>
      </c>
      <c r="BB527" s="327">
        <v>0</v>
      </c>
      <c r="BC527" s="327">
        <v>0</v>
      </c>
      <c r="BD527" s="327">
        <v>0</v>
      </c>
      <c r="BE527" s="327">
        <v>1</v>
      </c>
      <c r="BF527" s="327">
        <v>0</v>
      </c>
      <c r="BG527" s="327">
        <v>1</v>
      </c>
      <c r="BH527" s="327">
        <v>0</v>
      </c>
      <c r="BI527" s="327">
        <v>0</v>
      </c>
      <c r="BJ527" s="327">
        <v>0</v>
      </c>
      <c r="BK527" s="327">
        <v>0</v>
      </c>
      <c r="BL527" s="327">
        <v>0</v>
      </c>
      <c r="BM527" s="327">
        <v>0</v>
      </c>
      <c r="BN527" s="327">
        <v>0</v>
      </c>
      <c r="BO527" s="327">
        <v>1</v>
      </c>
      <c r="BP527" s="327">
        <v>0</v>
      </c>
      <c r="BQ527" s="327">
        <v>0</v>
      </c>
      <c r="BR527" s="327">
        <v>0</v>
      </c>
      <c r="BS527" s="303">
        <v>1</v>
      </c>
      <c r="BT527" s="322">
        <v>0</v>
      </c>
      <c r="BU527" s="322">
        <v>0</v>
      </c>
      <c r="BV527" s="322">
        <v>0</v>
      </c>
      <c r="BW527" s="322">
        <v>0</v>
      </c>
      <c r="BX527" s="322">
        <v>1</v>
      </c>
      <c r="BY527" s="301">
        <v>0</v>
      </c>
      <c r="BZ527" s="322">
        <v>1</v>
      </c>
      <c r="CA527" s="322">
        <v>0</v>
      </c>
      <c r="CB527" s="322">
        <v>0</v>
      </c>
      <c r="CC527" s="322">
        <v>0</v>
      </c>
      <c r="CD527" s="322">
        <v>0</v>
      </c>
      <c r="CE527" s="322">
        <v>0</v>
      </c>
      <c r="CF527" s="301">
        <v>0</v>
      </c>
      <c r="CG527" s="322">
        <v>1</v>
      </c>
      <c r="CH527" s="299"/>
      <c r="CI527" s="299"/>
      <c r="CJ527" s="299"/>
      <c r="CK527" s="299"/>
      <c r="CL527" s="299"/>
      <c r="CM527" s="299"/>
      <c r="CN527" s="299"/>
      <c r="CO527" s="299"/>
      <c r="CP527" s="299"/>
    </row>
    <row r="528" spans="2:94" x14ac:dyDescent="0.15">
      <c r="B528" s="338" t="s">
        <v>51</v>
      </c>
      <c r="C528" s="355">
        <v>1.05</v>
      </c>
      <c r="D528" s="371">
        <v>3.4996500000000004</v>
      </c>
      <c r="E528" s="299"/>
      <c r="F528" s="299"/>
      <c r="G528" s="299"/>
      <c r="H528" s="299"/>
      <c r="I528" s="301">
        <v>18</v>
      </c>
      <c r="J528" s="299"/>
      <c r="K528" s="299"/>
      <c r="L528" s="322">
        <v>0</v>
      </c>
      <c r="M528" s="299"/>
      <c r="N528" s="299"/>
      <c r="O528" s="299"/>
      <c r="P528" s="299"/>
      <c r="Q528" s="299"/>
      <c r="R528" s="299"/>
      <c r="S528" s="299"/>
      <c r="T528" s="299"/>
      <c r="U528" s="299"/>
      <c r="V528" s="299"/>
      <c r="W528" s="299"/>
      <c r="X528" s="299"/>
      <c r="Y528" s="299"/>
      <c r="Z528" s="299"/>
      <c r="AA528" s="299">
        <v>-2.9814162450620278</v>
      </c>
      <c r="AB528" s="299">
        <v>-6.5232003257328985</v>
      </c>
      <c r="AC528" s="299">
        <v>-5.614355266675247</v>
      </c>
      <c r="AD528" s="299">
        <v>-13.104470684039088</v>
      </c>
      <c r="AE528" s="299" t="s">
        <v>445</v>
      </c>
      <c r="AF528" s="299">
        <v>-4.181726681385701</v>
      </c>
      <c r="AG528" s="299">
        <v>-12.872190553745929</v>
      </c>
      <c r="AH528" s="299">
        <v>1.1615907448293614</v>
      </c>
      <c r="AI528" s="299">
        <v>12.252776872964169</v>
      </c>
      <c r="AJ528" s="299"/>
      <c r="AK528" s="299"/>
      <c r="AL528" s="322">
        <v>0</v>
      </c>
      <c r="AM528" s="322">
        <v>1</v>
      </c>
      <c r="AN528" s="366">
        <v>1</v>
      </c>
      <c r="AO528" s="299">
        <v>0</v>
      </c>
      <c r="AP528" s="366">
        <v>1</v>
      </c>
      <c r="AQ528" s="332">
        <v>1</v>
      </c>
      <c r="AR528" s="332">
        <v>0</v>
      </c>
      <c r="AS528" s="332">
        <v>0</v>
      </c>
      <c r="AT528" s="332">
        <v>0</v>
      </c>
      <c r="AU528" s="332">
        <v>0</v>
      </c>
      <c r="AV528" s="333">
        <v>0</v>
      </c>
      <c r="AW528" s="333">
        <v>0</v>
      </c>
      <c r="AX528" s="333">
        <v>1</v>
      </c>
      <c r="AY528" s="333">
        <v>0</v>
      </c>
      <c r="AZ528" s="333">
        <v>0</v>
      </c>
      <c r="BA528" s="333">
        <v>1</v>
      </c>
      <c r="BB528" s="333">
        <v>0</v>
      </c>
      <c r="BC528" s="333">
        <v>0</v>
      </c>
      <c r="BD528" s="333">
        <v>0</v>
      </c>
      <c r="BE528" s="333">
        <v>0</v>
      </c>
      <c r="BF528" s="333">
        <v>1</v>
      </c>
      <c r="BG528" s="333">
        <v>1</v>
      </c>
      <c r="BH528" s="333">
        <v>0</v>
      </c>
      <c r="BI528" s="333">
        <v>0</v>
      </c>
      <c r="BJ528" s="333">
        <v>0</v>
      </c>
      <c r="BK528" s="333">
        <v>0</v>
      </c>
      <c r="BL528" s="333">
        <v>0</v>
      </c>
      <c r="BM528" s="333">
        <v>0</v>
      </c>
      <c r="BN528" s="333">
        <v>0</v>
      </c>
      <c r="BO528" s="333">
        <v>0</v>
      </c>
      <c r="BP528" s="333">
        <v>1</v>
      </c>
      <c r="BQ528" s="333">
        <v>0</v>
      </c>
      <c r="BR528" s="333">
        <v>0</v>
      </c>
      <c r="BS528" s="303">
        <v>0</v>
      </c>
      <c r="BT528" s="322">
        <v>0</v>
      </c>
      <c r="BU528" s="322">
        <v>1</v>
      </c>
      <c r="BV528" s="322">
        <v>0</v>
      </c>
      <c r="BW528" s="322">
        <v>0</v>
      </c>
      <c r="BX528" s="322">
        <v>0</v>
      </c>
      <c r="BY528" s="301">
        <v>1</v>
      </c>
      <c r="BZ528" s="322">
        <v>0</v>
      </c>
      <c r="CA528" s="322">
        <v>0</v>
      </c>
      <c r="CB528" s="322">
        <v>1</v>
      </c>
      <c r="CC528" s="322">
        <v>0</v>
      </c>
      <c r="CD528" s="322">
        <v>0</v>
      </c>
      <c r="CE528" s="322">
        <v>0</v>
      </c>
      <c r="CF528" s="301">
        <v>0</v>
      </c>
      <c r="CG528" s="322">
        <v>0</v>
      </c>
      <c r="CH528" s="299"/>
      <c r="CI528" s="299"/>
      <c r="CJ528" s="299"/>
      <c r="CK528" s="299"/>
      <c r="CL528" s="299"/>
      <c r="CM528" s="299"/>
      <c r="CN528" s="299"/>
      <c r="CO528" s="299"/>
      <c r="CP528" s="299"/>
    </row>
    <row r="529" spans="1:94" x14ac:dyDescent="0.15">
      <c r="A529" s="299" t="s">
        <v>593</v>
      </c>
      <c r="B529" s="338" t="s">
        <v>52</v>
      </c>
      <c r="C529" s="299"/>
      <c r="D529" s="371"/>
      <c r="E529" s="299"/>
      <c r="F529" s="299"/>
      <c r="G529" s="299"/>
      <c r="H529" s="299"/>
      <c r="I529" s="299"/>
      <c r="J529" s="299"/>
      <c r="K529" s="299"/>
      <c r="L529" s="299"/>
      <c r="M529" s="299"/>
      <c r="N529" s="299"/>
      <c r="O529" s="299"/>
      <c r="P529" s="299"/>
      <c r="Q529" s="299"/>
      <c r="R529" s="299"/>
      <c r="S529" s="299"/>
      <c r="T529" s="299"/>
      <c r="U529" s="299"/>
      <c r="V529" s="299"/>
      <c r="W529" s="299"/>
      <c r="X529" s="299"/>
      <c r="Y529" s="299"/>
      <c r="Z529" s="299"/>
      <c r="AA529" s="299"/>
      <c r="AB529" s="299"/>
      <c r="AC529" s="299"/>
      <c r="AD529" s="299"/>
      <c r="AE529" s="299"/>
      <c r="AF529" s="299"/>
      <c r="AG529" s="299"/>
      <c r="AH529" s="299"/>
      <c r="AI529" s="299"/>
      <c r="AJ529" s="299">
        <v>-2.3619011811530348</v>
      </c>
      <c r="AK529" s="299">
        <v>-5.8070032573289902E-2</v>
      </c>
      <c r="AL529" s="299"/>
      <c r="AM529" s="299"/>
      <c r="AN529" s="299"/>
      <c r="AO529" s="299"/>
      <c r="AP529" s="299"/>
      <c r="AQ529" s="299"/>
      <c r="AR529" s="299"/>
      <c r="AS529" s="299"/>
      <c r="AT529" s="299"/>
      <c r="AU529" s="299"/>
      <c r="AV529" s="299"/>
      <c r="AW529" s="299"/>
      <c r="AX529" s="299"/>
      <c r="AY529" s="299"/>
      <c r="AZ529" s="299"/>
      <c r="BA529" s="299"/>
      <c r="BB529" s="299"/>
      <c r="BC529" s="299"/>
      <c r="BD529" s="299"/>
      <c r="BE529" s="299"/>
      <c r="BF529" s="299"/>
      <c r="BG529" s="299"/>
      <c r="BH529" s="299"/>
      <c r="BI529" s="299"/>
      <c r="BJ529" s="299"/>
      <c r="BK529" s="299"/>
      <c r="BL529" s="299"/>
      <c r="BM529" s="299"/>
      <c r="BN529" s="299"/>
      <c r="BO529" s="299"/>
      <c r="BP529" s="299"/>
      <c r="BQ529" s="299"/>
      <c r="BR529" s="299"/>
      <c r="BS529" s="299"/>
      <c r="BT529" s="299"/>
      <c r="BU529" s="299"/>
      <c r="BV529" s="299"/>
      <c r="BW529" s="299"/>
      <c r="BX529" s="299"/>
      <c r="BY529" s="299"/>
      <c r="BZ529" s="299"/>
      <c r="CA529" s="299"/>
      <c r="CB529" s="299"/>
      <c r="CC529" s="299"/>
      <c r="CD529" s="299"/>
      <c r="CE529" s="299"/>
      <c r="CF529" s="299"/>
      <c r="CG529" s="299"/>
      <c r="CH529" s="299"/>
      <c r="CI529" s="299"/>
      <c r="CJ529" s="299"/>
      <c r="CK529" s="299"/>
      <c r="CL529" s="299"/>
      <c r="CM529" s="299"/>
      <c r="CN529" s="299"/>
      <c r="CO529" s="299"/>
      <c r="CP529" s="299"/>
    </row>
    <row r="530" spans="1:94" x14ac:dyDescent="0.15">
      <c r="A530" s="299"/>
      <c r="B530" s="338" t="s">
        <v>53</v>
      </c>
      <c r="C530" s="299"/>
      <c r="D530" s="371"/>
      <c r="E530" s="299"/>
      <c r="F530" s="299"/>
      <c r="G530" s="299" t="s">
        <v>363</v>
      </c>
      <c r="H530" s="299">
        <v>103</v>
      </c>
      <c r="I530" s="301">
        <v>1</v>
      </c>
      <c r="J530" s="299">
        <v>0</v>
      </c>
      <c r="K530" s="301">
        <v>1</v>
      </c>
      <c r="L530" s="299">
        <v>1</v>
      </c>
      <c r="M530" s="299">
        <v>1</v>
      </c>
      <c r="N530" s="299">
        <v>0</v>
      </c>
      <c r="O530" s="299"/>
      <c r="P530" s="299">
        <v>1</v>
      </c>
      <c r="Q530" s="299">
        <v>0</v>
      </c>
      <c r="R530" s="299">
        <v>0</v>
      </c>
      <c r="S530" s="299"/>
      <c r="T530" s="299"/>
      <c r="U530" s="299"/>
      <c r="V530" s="299"/>
      <c r="W530" s="299"/>
      <c r="X530" s="299"/>
      <c r="Y530" s="299"/>
      <c r="Z530" s="299"/>
      <c r="AA530" s="299">
        <v>-3.2911737770165241</v>
      </c>
      <c r="AB530" s="299">
        <v>-5.9424999999999999</v>
      </c>
      <c r="AC530" s="299">
        <v>1.1615907448293614</v>
      </c>
      <c r="AD530" s="299">
        <v>11.94307003257329</v>
      </c>
      <c r="AE530" s="299" t="s">
        <v>442</v>
      </c>
      <c r="AF530" s="299">
        <v>1.1615907448293614</v>
      </c>
      <c r="AG530" s="299">
        <v>11.94307003257329</v>
      </c>
      <c r="AH530" s="299">
        <v>-4.0268479154084531</v>
      </c>
      <c r="AI530" s="299">
        <v>-13.452890879478828</v>
      </c>
      <c r="AJ530" s="299"/>
      <c r="AK530" s="299"/>
      <c r="AL530" s="299">
        <v>0</v>
      </c>
      <c r="AM530" s="299">
        <v>0</v>
      </c>
      <c r="AN530" s="299"/>
      <c r="AO530" s="299"/>
      <c r="AP530" s="299"/>
      <c r="AQ530" s="299"/>
      <c r="AR530" s="299"/>
      <c r="AS530" s="299"/>
      <c r="AT530" s="299"/>
      <c r="AU530" s="299"/>
      <c r="AV530" s="299"/>
      <c r="AW530" s="299"/>
      <c r="AX530" s="299"/>
      <c r="AY530" s="299"/>
      <c r="AZ530" s="299"/>
      <c r="BA530" s="299"/>
      <c r="BB530" s="299"/>
      <c r="BC530" s="299"/>
      <c r="BD530" s="299"/>
      <c r="BE530" s="299"/>
      <c r="BF530" s="299"/>
      <c r="BG530" s="299"/>
      <c r="BH530" s="299"/>
      <c r="BI530" s="299"/>
      <c r="BJ530" s="299"/>
      <c r="BK530" s="299"/>
      <c r="BL530" s="299"/>
      <c r="BM530" s="299"/>
      <c r="BN530" s="299"/>
      <c r="BO530" s="299"/>
      <c r="BP530" s="299"/>
      <c r="BQ530" s="299"/>
      <c r="BR530" s="299"/>
      <c r="BS530" s="299"/>
      <c r="BT530" s="299"/>
      <c r="BU530" s="299"/>
      <c r="BV530" s="299"/>
      <c r="BW530" s="299"/>
      <c r="BX530" s="299"/>
      <c r="BY530" s="299"/>
      <c r="BZ530" s="299"/>
      <c r="CA530" s="299"/>
      <c r="CB530" s="299"/>
      <c r="CC530" s="299"/>
      <c r="CD530" s="299"/>
      <c r="CE530" s="299"/>
      <c r="CF530" s="299"/>
      <c r="CG530" s="299"/>
      <c r="CH530" s="299"/>
      <c r="CI530" s="299"/>
      <c r="CJ530" s="299"/>
      <c r="CK530" s="299"/>
      <c r="CL530" s="299"/>
      <c r="CM530" s="299"/>
      <c r="CN530" s="299"/>
      <c r="CO530" s="299"/>
      <c r="CP530" s="299"/>
    </row>
    <row r="531" spans="1:94" x14ac:dyDescent="0.15">
      <c r="A531" s="299"/>
      <c r="B531" s="338" t="s">
        <v>54</v>
      </c>
      <c r="C531" s="355">
        <v>0.23</v>
      </c>
      <c r="D531" s="371">
        <v>0.7665900000000001</v>
      </c>
      <c r="E531" s="299"/>
      <c r="F531" s="299"/>
      <c r="G531" s="299"/>
      <c r="H531" s="299"/>
      <c r="I531" s="301">
        <v>2</v>
      </c>
      <c r="J531" s="299"/>
      <c r="K531" s="299"/>
      <c r="L531" s="299">
        <v>0</v>
      </c>
      <c r="M531" s="299"/>
      <c r="N531" s="299"/>
      <c r="O531" s="299"/>
      <c r="P531" s="299"/>
      <c r="Q531" s="299"/>
      <c r="R531" s="299"/>
      <c r="S531" s="299"/>
      <c r="T531" s="299"/>
      <c r="U531" s="299"/>
      <c r="V531" s="299"/>
      <c r="W531" s="299"/>
      <c r="X531" s="299"/>
      <c r="Y531" s="299"/>
      <c r="Z531" s="299"/>
      <c r="AA531" s="299"/>
      <c r="AB531" s="299"/>
      <c r="AC531" s="299">
        <v>-6.1951506390899276</v>
      </c>
      <c r="AD531" s="299">
        <v>-12.13663680781759</v>
      </c>
      <c r="AE531" s="299" t="s">
        <v>443</v>
      </c>
      <c r="AF531" s="299">
        <v>-4.8786811282833185</v>
      </c>
      <c r="AG531" s="299">
        <v>-12.291490228013028</v>
      </c>
      <c r="AH531" s="299">
        <v>0.6195150639089928</v>
      </c>
      <c r="AI531" s="299">
        <v>11.63336319218241</v>
      </c>
      <c r="AJ531" s="299"/>
      <c r="AK531" s="299"/>
      <c r="AL531" s="299"/>
      <c r="AM531" s="299"/>
      <c r="AN531" s="299"/>
      <c r="AO531" s="299"/>
      <c r="AP531" s="299"/>
      <c r="AQ531" s="299"/>
      <c r="AR531" s="299"/>
      <c r="AS531" s="299"/>
      <c r="AT531" s="299"/>
      <c r="AU531" s="299"/>
      <c r="AV531" s="299"/>
      <c r="AW531" s="299"/>
      <c r="AX531" s="299"/>
      <c r="AY531" s="299"/>
      <c r="AZ531" s="299"/>
      <c r="BA531" s="299"/>
      <c r="BB531" s="299"/>
      <c r="BC531" s="299"/>
      <c r="BD531" s="299"/>
      <c r="BE531" s="299"/>
      <c r="BF531" s="299"/>
      <c r="BG531" s="299"/>
      <c r="BH531" s="299"/>
      <c r="BI531" s="299"/>
      <c r="BJ531" s="299"/>
      <c r="BK531" s="299"/>
      <c r="BL531" s="299"/>
      <c r="BM531" s="299"/>
      <c r="BN531" s="299"/>
      <c r="BO531" s="299"/>
      <c r="BP531" s="299"/>
      <c r="BQ531" s="299"/>
      <c r="BR531" s="299"/>
      <c r="BS531" s="299"/>
      <c r="BT531" s="299"/>
      <c r="BU531" s="299"/>
      <c r="BV531" s="299"/>
      <c r="BW531" s="299"/>
      <c r="BX531" s="299"/>
      <c r="BY531" s="299"/>
      <c r="BZ531" s="299"/>
      <c r="CA531" s="299"/>
      <c r="CB531" s="299"/>
      <c r="CC531" s="299"/>
      <c r="CD531" s="299"/>
      <c r="CE531" s="299"/>
      <c r="CF531" s="299"/>
      <c r="CG531" s="299"/>
      <c r="CH531" s="299"/>
      <c r="CI531" s="299"/>
      <c r="CJ531" s="299"/>
      <c r="CK531" s="299"/>
      <c r="CL531" s="299"/>
      <c r="CM531" s="299"/>
      <c r="CN531" s="299"/>
      <c r="CO531" s="299"/>
      <c r="CP531" s="299"/>
    </row>
    <row r="532" spans="1:94" x14ac:dyDescent="0.15">
      <c r="A532" s="299" t="s">
        <v>593</v>
      </c>
      <c r="B532" s="338" t="s">
        <v>55</v>
      </c>
      <c r="C532" s="299"/>
      <c r="D532" s="371"/>
      <c r="E532" s="299"/>
      <c r="F532" s="299"/>
      <c r="G532" s="299"/>
      <c r="H532" s="299"/>
      <c r="I532" s="299"/>
      <c r="J532" s="299"/>
      <c r="K532" s="299"/>
      <c r="L532" s="299"/>
      <c r="M532" s="299"/>
      <c r="N532" s="299"/>
      <c r="O532" s="299"/>
      <c r="P532" s="299"/>
      <c r="Q532" s="299"/>
      <c r="R532" s="299"/>
      <c r="S532" s="299"/>
      <c r="T532" s="299"/>
      <c r="U532" s="299"/>
      <c r="V532" s="299"/>
      <c r="W532" s="299"/>
      <c r="X532" s="299"/>
      <c r="Y532" s="299"/>
      <c r="Z532" s="299"/>
      <c r="AA532" s="299"/>
      <c r="AB532" s="299"/>
      <c r="AC532" s="299"/>
      <c r="AD532" s="299"/>
      <c r="AE532" s="299"/>
      <c r="AF532" s="299"/>
      <c r="AG532" s="299"/>
      <c r="AH532" s="299"/>
      <c r="AI532" s="299"/>
      <c r="AJ532" s="299">
        <v>-1.8972648832212904</v>
      </c>
      <c r="AK532" s="299">
        <v>13.259324104234528</v>
      </c>
      <c r="AL532" s="299"/>
      <c r="AM532" s="299"/>
      <c r="AN532" s="299"/>
      <c r="AO532" s="299"/>
      <c r="AP532" s="299"/>
      <c r="AQ532" s="299"/>
      <c r="AR532" s="299"/>
      <c r="AS532" s="299"/>
      <c r="AT532" s="299"/>
      <c r="AU532" s="299"/>
      <c r="AV532" s="299"/>
      <c r="AW532" s="299"/>
      <c r="AX532" s="299"/>
      <c r="AY532" s="299"/>
      <c r="AZ532" s="299"/>
      <c r="BA532" s="299"/>
      <c r="BB532" s="299"/>
      <c r="BC532" s="299"/>
      <c r="BD532" s="299"/>
      <c r="BE532" s="299"/>
      <c r="BF532" s="299"/>
      <c r="BG532" s="299"/>
      <c r="BH532" s="299"/>
      <c r="BI532" s="299"/>
      <c r="BJ532" s="299"/>
      <c r="BK532" s="299"/>
      <c r="BL532" s="299"/>
      <c r="BM532" s="299"/>
      <c r="BN532" s="299"/>
      <c r="BO532" s="299"/>
      <c r="BP532" s="299"/>
      <c r="BQ532" s="299"/>
      <c r="BR532" s="299"/>
      <c r="BS532" s="299"/>
      <c r="BT532" s="299"/>
      <c r="BU532" s="299"/>
      <c r="BV532" s="299"/>
      <c r="BW532" s="299"/>
      <c r="BX532" s="299"/>
      <c r="BY532" s="299"/>
      <c r="BZ532" s="299"/>
      <c r="CA532" s="299"/>
      <c r="CB532" s="299"/>
      <c r="CC532" s="299"/>
      <c r="CD532" s="299"/>
      <c r="CE532" s="299"/>
      <c r="CF532" s="299"/>
      <c r="CG532" s="299"/>
      <c r="CH532" s="299"/>
      <c r="CI532" s="299"/>
      <c r="CJ532" s="299"/>
      <c r="CK532" s="299"/>
      <c r="CL532" s="299"/>
      <c r="CM532" s="299"/>
      <c r="CN532" s="299"/>
      <c r="CO532" s="299"/>
      <c r="CP532" s="299"/>
    </row>
    <row r="533" spans="1:94" x14ac:dyDescent="0.15">
      <c r="A533" s="299"/>
      <c r="B533" s="338" t="s">
        <v>56</v>
      </c>
      <c r="C533" s="299"/>
      <c r="D533" s="371"/>
      <c r="E533" s="299"/>
      <c r="F533" s="299"/>
      <c r="G533" s="299" t="s">
        <v>373</v>
      </c>
      <c r="H533" s="299">
        <v>104</v>
      </c>
      <c r="I533" s="301">
        <v>1</v>
      </c>
      <c r="J533" s="299">
        <v>0</v>
      </c>
      <c r="K533" s="301">
        <v>1</v>
      </c>
      <c r="L533" s="322">
        <v>1</v>
      </c>
      <c r="M533" s="322">
        <v>1</v>
      </c>
      <c r="N533" s="322">
        <v>0</v>
      </c>
      <c r="O533" s="299"/>
      <c r="P533" s="299">
        <v>1</v>
      </c>
      <c r="Q533" s="299">
        <v>0</v>
      </c>
      <c r="R533" s="299">
        <v>0</v>
      </c>
      <c r="S533" s="299">
        <v>0</v>
      </c>
      <c r="T533" s="299">
        <v>0</v>
      </c>
      <c r="U533" s="299">
        <v>1</v>
      </c>
      <c r="V533" s="299">
        <v>0</v>
      </c>
      <c r="W533" s="299">
        <v>0</v>
      </c>
      <c r="X533" s="299">
        <v>0</v>
      </c>
      <c r="Y533" s="299">
        <v>0</v>
      </c>
      <c r="Z533" s="301">
        <v>1</v>
      </c>
      <c r="AA533" s="299"/>
      <c r="AB533" s="299"/>
      <c r="AC533" s="299">
        <v>-1.1228710533350494</v>
      </c>
      <c r="AD533" s="299">
        <v>11.94307003257329</v>
      </c>
      <c r="AE533" s="299" t="s">
        <v>442</v>
      </c>
      <c r="AF533" s="299">
        <v>-1.1228710533350494</v>
      </c>
      <c r="AG533" s="299">
        <v>11.94307003257329</v>
      </c>
      <c r="AH533" s="299">
        <v>3.8719691494312047</v>
      </c>
      <c r="AI533" s="299">
        <v>-14.072304560260585</v>
      </c>
      <c r="AJ533" s="299">
        <v>2.2844617981644109</v>
      </c>
      <c r="AK533" s="299">
        <v>0</v>
      </c>
      <c r="AL533" s="299"/>
      <c r="AM533" s="299"/>
      <c r="AN533" s="299"/>
      <c r="AO533" s="299"/>
      <c r="AP533" s="299"/>
      <c r="AQ533" s="299"/>
      <c r="AR533" s="299"/>
      <c r="AS533" s="299"/>
      <c r="AT533" s="299"/>
      <c r="AU533" s="299"/>
      <c r="AV533" s="299"/>
      <c r="AW533" s="299"/>
      <c r="AX533" s="299"/>
      <c r="AY533" s="299"/>
      <c r="AZ533" s="299"/>
      <c r="BA533" s="299"/>
      <c r="BB533" s="299"/>
      <c r="BC533" s="299"/>
      <c r="BD533" s="299"/>
      <c r="BE533" s="299"/>
      <c r="BF533" s="299"/>
      <c r="BG533" s="299"/>
      <c r="BH533" s="299"/>
      <c r="BI533" s="299"/>
      <c r="BJ533" s="299"/>
      <c r="BK533" s="299"/>
      <c r="BL533" s="299"/>
      <c r="BM533" s="299"/>
      <c r="BN533" s="299"/>
      <c r="BO533" s="299"/>
      <c r="BP533" s="299"/>
      <c r="BQ533" s="299"/>
      <c r="BR533" s="299"/>
      <c r="BS533" s="299"/>
      <c r="BT533" s="299"/>
      <c r="BU533" s="299"/>
      <c r="BV533" s="299"/>
      <c r="BW533" s="299"/>
      <c r="BX533" s="299"/>
      <c r="BY533" s="299"/>
      <c r="BZ533" s="299"/>
      <c r="CA533" s="299"/>
      <c r="CB533" s="299"/>
      <c r="CC533" s="299"/>
      <c r="CD533" s="299"/>
      <c r="CE533" s="299"/>
      <c r="CF533" s="299"/>
      <c r="CG533" s="299"/>
      <c r="CH533" s="299"/>
      <c r="CI533" s="299"/>
      <c r="CJ533" s="299"/>
      <c r="CK533" s="299"/>
      <c r="CL533" s="299"/>
      <c r="CM533" s="299"/>
      <c r="CN533" s="299"/>
      <c r="CO533" s="299"/>
      <c r="CP533" s="299"/>
    </row>
    <row r="534" spans="1:94" x14ac:dyDescent="0.15">
      <c r="A534" s="299"/>
      <c r="B534" s="338" t="s">
        <v>57</v>
      </c>
      <c r="C534" s="299"/>
      <c r="D534" s="371"/>
      <c r="E534" s="299"/>
      <c r="F534" s="299"/>
      <c r="G534" s="299"/>
      <c r="H534" s="299"/>
      <c r="I534" s="301">
        <v>1</v>
      </c>
      <c r="J534" s="299">
        <v>0</v>
      </c>
      <c r="K534" s="301">
        <v>1</v>
      </c>
      <c r="L534" s="322">
        <v>1</v>
      </c>
      <c r="M534" s="322">
        <v>0</v>
      </c>
      <c r="N534" s="322">
        <v>1</v>
      </c>
      <c r="O534" s="299"/>
      <c r="P534" s="299">
        <v>0</v>
      </c>
      <c r="Q534" s="299">
        <v>0</v>
      </c>
      <c r="R534" s="299">
        <v>1</v>
      </c>
      <c r="S534" s="299">
        <v>0</v>
      </c>
      <c r="T534" s="299">
        <v>0</v>
      </c>
      <c r="U534" s="299">
        <v>1</v>
      </c>
      <c r="V534" s="299">
        <v>0</v>
      </c>
      <c r="W534" s="299">
        <v>0</v>
      </c>
      <c r="X534" s="299">
        <v>1</v>
      </c>
      <c r="Y534" s="299">
        <v>0</v>
      </c>
      <c r="Z534" s="301">
        <v>0</v>
      </c>
      <c r="AA534" s="299"/>
      <c r="AB534" s="299"/>
      <c r="AC534" s="299">
        <v>-1.1615907448293614</v>
      </c>
      <c r="AD534" s="299">
        <v>11.86564332247557</v>
      </c>
      <c r="AE534" s="299" t="s">
        <v>442</v>
      </c>
      <c r="AF534" s="299">
        <v>-1.1615907448293614</v>
      </c>
      <c r="AG534" s="299">
        <v>11.86564332247557</v>
      </c>
      <c r="AH534" s="299">
        <v>3.9106888409255172</v>
      </c>
      <c r="AI534" s="299">
        <v>-12.485057003257328</v>
      </c>
      <c r="AJ534" s="299">
        <v>0.85183321287486513</v>
      </c>
      <c r="AK534" s="299">
        <v>0</v>
      </c>
      <c r="AL534" s="299"/>
      <c r="AM534" s="299"/>
      <c r="AN534" s="299"/>
      <c r="AO534" s="299"/>
      <c r="AP534" s="299"/>
      <c r="AQ534" s="299"/>
      <c r="AR534" s="299"/>
      <c r="AS534" s="299"/>
      <c r="AT534" s="299"/>
      <c r="AU534" s="299"/>
      <c r="AV534" s="299"/>
      <c r="AW534" s="299"/>
      <c r="AX534" s="299"/>
      <c r="AY534" s="299"/>
      <c r="AZ534" s="299"/>
      <c r="BA534" s="299"/>
      <c r="BB534" s="299"/>
      <c r="BC534" s="299"/>
      <c r="BD534" s="299"/>
      <c r="BE534" s="299"/>
      <c r="BF534" s="299"/>
      <c r="BG534" s="299"/>
      <c r="BH534" s="299"/>
      <c r="BI534" s="299"/>
      <c r="BJ534" s="299"/>
      <c r="BK534" s="299"/>
      <c r="BL534" s="299"/>
      <c r="BM534" s="299"/>
      <c r="BN534" s="299"/>
      <c r="BO534" s="299"/>
      <c r="BP534" s="299"/>
      <c r="BQ534" s="299"/>
      <c r="BR534" s="299"/>
      <c r="BS534" s="299"/>
      <c r="BT534" s="299"/>
      <c r="BU534" s="299"/>
      <c r="BV534" s="299"/>
      <c r="BW534" s="299"/>
      <c r="BX534" s="299"/>
      <c r="BY534" s="299"/>
      <c r="BZ534" s="299"/>
      <c r="CA534" s="299"/>
      <c r="CB534" s="299"/>
      <c r="CC534" s="299"/>
      <c r="CD534" s="299"/>
      <c r="CE534" s="299"/>
      <c r="CF534" s="299"/>
      <c r="CG534" s="299"/>
      <c r="CH534" s="299"/>
      <c r="CI534" s="299"/>
      <c r="CJ534" s="299"/>
      <c r="CK534" s="299"/>
      <c r="CL534" s="299"/>
      <c r="CM534" s="299"/>
      <c r="CN534" s="299"/>
      <c r="CO534" s="299"/>
      <c r="CP534" s="299"/>
    </row>
    <row r="535" spans="1:94" x14ac:dyDescent="0.15">
      <c r="A535" s="299"/>
      <c r="B535" s="299"/>
      <c r="C535" s="299"/>
      <c r="D535" s="371"/>
      <c r="E535" s="299"/>
      <c r="F535" s="299"/>
      <c r="G535" s="299"/>
      <c r="H535" s="299"/>
      <c r="I535" s="299"/>
      <c r="J535" s="299"/>
      <c r="K535" s="299"/>
      <c r="L535" s="299"/>
      <c r="M535" s="299"/>
      <c r="N535" s="299"/>
      <c r="O535" s="299"/>
      <c r="P535" s="299"/>
      <c r="Q535" s="299"/>
      <c r="R535" s="299"/>
      <c r="S535" s="299"/>
      <c r="T535" s="299"/>
      <c r="U535" s="299"/>
      <c r="V535" s="299"/>
      <c r="W535" s="299"/>
      <c r="X535" s="299"/>
      <c r="Y535" s="299"/>
      <c r="Z535" s="299"/>
      <c r="AA535" s="299"/>
      <c r="AB535" s="299"/>
      <c r="AC535" s="299"/>
      <c r="AD535" s="299"/>
      <c r="AE535" s="299"/>
      <c r="AF535" s="299"/>
      <c r="AG535" s="299"/>
      <c r="AH535" s="299"/>
      <c r="AI535" s="299"/>
      <c r="AJ535" s="299"/>
      <c r="AK535" s="299"/>
      <c r="AL535" s="299"/>
      <c r="AM535" s="299"/>
      <c r="AN535" s="299"/>
      <c r="AO535" s="299"/>
      <c r="AP535" s="299"/>
      <c r="AQ535" s="299"/>
      <c r="AR535" s="299"/>
      <c r="AS535" s="299"/>
      <c r="AT535" s="299"/>
      <c r="AU535" s="299"/>
      <c r="AV535" s="299"/>
      <c r="AW535" s="299"/>
      <c r="AX535" s="299"/>
      <c r="AY535" s="299"/>
      <c r="AZ535" s="299"/>
      <c r="BA535" s="299"/>
      <c r="BB535" s="299"/>
      <c r="BC535" s="299"/>
      <c r="BD535" s="299"/>
      <c r="BE535" s="299"/>
      <c r="BF535" s="299"/>
      <c r="BG535" s="299"/>
      <c r="BH535" s="299"/>
      <c r="BI535" s="299"/>
      <c r="BJ535" s="299"/>
      <c r="BK535" s="299"/>
      <c r="BL535" s="299"/>
      <c r="BM535" s="299"/>
      <c r="BN535" s="299"/>
      <c r="BO535" s="299"/>
      <c r="BP535" s="299"/>
      <c r="BQ535" s="299"/>
      <c r="BR535" s="299"/>
      <c r="BS535" s="299"/>
      <c r="BT535" s="299"/>
      <c r="BU535" s="299"/>
      <c r="BV535" s="299"/>
      <c r="BW535" s="299"/>
      <c r="BX535" s="299"/>
      <c r="BY535" s="299"/>
      <c r="BZ535" s="299"/>
      <c r="CA535" s="299"/>
      <c r="CB535" s="299"/>
      <c r="CC535" s="299"/>
      <c r="CD535" s="299"/>
      <c r="CE535" s="299"/>
      <c r="CF535" s="299"/>
      <c r="CG535" s="299"/>
      <c r="CH535" s="299"/>
      <c r="CI535" s="299"/>
      <c r="CJ535" s="299"/>
      <c r="CK535" s="299"/>
      <c r="CL535" s="299"/>
      <c r="CM535" s="299"/>
      <c r="CN535" s="299"/>
      <c r="CO535" s="299"/>
      <c r="CP535" s="299"/>
    </row>
    <row r="536" spans="1:94" x14ac:dyDescent="0.15">
      <c r="A536" s="299"/>
      <c r="B536" s="338" t="s">
        <v>58</v>
      </c>
      <c r="C536" s="299"/>
      <c r="D536" s="371"/>
      <c r="E536" s="299"/>
      <c r="F536" s="299"/>
      <c r="G536" s="299" t="s">
        <v>366</v>
      </c>
      <c r="H536" s="299">
        <v>105</v>
      </c>
      <c r="I536" s="301">
        <v>1</v>
      </c>
      <c r="J536" s="299">
        <v>0</v>
      </c>
      <c r="K536" s="301">
        <v>1</v>
      </c>
      <c r="L536" s="322">
        <v>1</v>
      </c>
      <c r="M536" s="322">
        <v>1</v>
      </c>
      <c r="N536" s="322">
        <v>0</v>
      </c>
      <c r="O536" s="299"/>
      <c r="P536" s="299">
        <v>1</v>
      </c>
      <c r="Q536" s="299">
        <v>0</v>
      </c>
      <c r="R536" s="299">
        <v>0</v>
      </c>
      <c r="S536" s="299">
        <v>0</v>
      </c>
      <c r="T536" s="299">
        <v>1</v>
      </c>
      <c r="U536" s="299">
        <v>0</v>
      </c>
      <c r="V536" s="299">
        <v>0</v>
      </c>
      <c r="W536" s="299">
        <v>0</v>
      </c>
      <c r="X536" s="299">
        <v>1</v>
      </c>
      <c r="Y536" s="299">
        <v>0</v>
      </c>
      <c r="Z536" s="301">
        <v>0</v>
      </c>
      <c r="AA536" s="299"/>
      <c r="AB536" s="299"/>
      <c r="AC536" s="299">
        <v>0.9292725958634892</v>
      </c>
      <c r="AD536" s="299">
        <v>11.904356677524429</v>
      </c>
      <c r="AE536" s="299" t="s">
        <v>442</v>
      </c>
      <c r="AF536" s="299">
        <v>0.9292725958634892</v>
      </c>
      <c r="AG536" s="299">
        <v>11.904356677524429</v>
      </c>
      <c r="AH536" s="299">
        <v>-4.0655676069027651</v>
      </c>
      <c r="AI536" s="299">
        <v>-13.491604234527687</v>
      </c>
      <c r="AJ536" s="299"/>
      <c r="AK536" s="299"/>
      <c r="AL536" s="299"/>
      <c r="AM536" s="299"/>
      <c r="AN536" s="299"/>
      <c r="AO536" s="299"/>
      <c r="AP536" s="299"/>
      <c r="AQ536" s="299"/>
      <c r="AR536" s="299"/>
      <c r="AS536" s="299"/>
      <c r="AT536" s="299"/>
      <c r="AU536" s="299"/>
      <c r="AV536" s="299"/>
      <c r="AW536" s="299"/>
      <c r="AX536" s="299"/>
      <c r="AY536" s="299"/>
      <c r="AZ536" s="299"/>
      <c r="BA536" s="299"/>
      <c r="BB536" s="299"/>
      <c r="BC536" s="299"/>
      <c r="BD536" s="299"/>
      <c r="BE536" s="299"/>
      <c r="BF536" s="299"/>
      <c r="BG536" s="299"/>
      <c r="BH536" s="299"/>
      <c r="BI536" s="299"/>
      <c r="BJ536" s="299"/>
      <c r="BK536" s="299"/>
      <c r="BL536" s="299"/>
      <c r="BM536" s="299"/>
      <c r="BN536" s="299"/>
      <c r="BO536" s="299"/>
      <c r="BP536" s="299"/>
      <c r="BQ536" s="299"/>
      <c r="BR536" s="299"/>
      <c r="BS536" s="299"/>
      <c r="BT536" s="299"/>
      <c r="BU536" s="299"/>
      <c r="BV536" s="299"/>
      <c r="BW536" s="299"/>
      <c r="BX536" s="299"/>
      <c r="BY536" s="299"/>
      <c r="BZ536" s="299"/>
      <c r="CA536" s="299"/>
      <c r="CB536" s="299"/>
      <c r="CC536" s="299"/>
      <c r="CD536" s="299"/>
      <c r="CE536" s="299"/>
      <c r="CF536" s="299"/>
      <c r="CG536" s="299"/>
      <c r="CH536" s="299"/>
      <c r="CI536" s="299"/>
      <c r="CJ536" s="299"/>
      <c r="CK536" s="299"/>
      <c r="CL536" s="299"/>
      <c r="CM536" s="299"/>
      <c r="CN536" s="299"/>
      <c r="CO536" s="299"/>
      <c r="CP536" s="299"/>
    </row>
    <row r="537" spans="1:94" x14ac:dyDescent="0.15">
      <c r="A537" s="299" t="s">
        <v>593</v>
      </c>
      <c r="B537" s="338" t="s">
        <v>59</v>
      </c>
      <c r="C537" s="299"/>
      <c r="D537" s="371"/>
      <c r="E537" s="299"/>
      <c r="F537" s="299"/>
      <c r="G537" s="299"/>
      <c r="H537" s="299"/>
      <c r="I537" s="299"/>
      <c r="J537" s="299"/>
      <c r="K537" s="299"/>
      <c r="L537" s="299"/>
      <c r="M537" s="299"/>
      <c r="N537" s="299"/>
      <c r="O537" s="299"/>
      <c r="P537" s="299"/>
      <c r="Q537" s="299"/>
      <c r="R537" s="299"/>
      <c r="S537" s="299"/>
      <c r="T537" s="299"/>
      <c r="U537" s="299"/>
      <c r="V537" s="299"/>
      <c r="W537" s="299"/>
      <c r="X537" s="299"/>
      <c r="Y537" s="299"/>
      <c r="Z537" s="299"/>
      <c r="AA537" s="299">
        <v>-0.50335598942605664</v>
      </c>
      <c r="AB537" s="299">
        <v>-6.0586400651465802</v>
      </c>
      <c r="AC537" s="299"/>
      <c r="AD537" s="299"/>
      <c r="AE537" s="299"/>
      <c r="AF537" s="299"/>
      <c r="AG537" s="299"/>
      <c r="AH537" s="299"/>
      <c r="AI537" s="299"/>
      <c r="AJ537" s="299"/>
      <c r="AK537" s="299"/>
      <c r="AL537" s="299"/>
      <c r="AM537" s="299"/>
      <c r="AN537" s="299"/>
      <c r="AO537" s="299"/>
      <c r="AP537" s="299"/>
      <c r="AQ537" s="299"/>
      <c r="AR537" s="299"/>
      <c r="AS537" s="299"/>
      <c r="AT537" s="299"/>
      <c r="AU537" s="299"/>
      <c r="AV537" s="299"/>
      <c r="AW537" s="299"/>
      <c r="AX537" s="299"/>
      <c r="AY537" s="299"/>
      <c r="AZ537" s="299"/>
      <c r="BA537" s="299"/>
      <c r="BB537" s="299"/>
      <c r="BC537" s="299"/>
      <c r="BD537" s="299"/>
      <c r="BE537" s="299"/>
      <c r="BF537" s="299"/>
      <c r="BG537" s="299"/>
      <c r="BH537" s="299"/>
      <c r="BI537" s="299"/>
      <c r="BJ537" s="299"/>
      <c r="BK537" s="299"/>
      <c r="BL537" s="299"/>
      <c r="BM537" s="299"/>
      <c r="BN537" s="299"/>
      <c r="BO537" s="299"/>
      <c r="BP537" s="299"/>
      <c r="BQ537" s="299"/>
      <c r="BR537" s="299"/>
      <c r="BS537" s="299"/>
      <c r="BT537" s="299"/>
      <c r="BU537" s="299"/>
      <c r="BV537" s="299"/>
      <c r="BW537" s="299"/>
      <c r="BX537" s="299"/>
      <c r="BY537" s="299"/>
      <c r="BZ537" s="299"/>
      <c r="CA537" s="299"/>
      <c r="CB537" s="299"/>
      <c r="CC537" s="299"/>
      <c r="CD537" s="299"/>
      <c r="CE537" s="299"/>
      <c r="CF537" s="299"/>
      <c r="CG537" s="299"/>
      <c r="CH537" s="299"/>
      <c r="CI537" s="299"/>
      <c r="CJ537" s="299"/>
      <c r="CK537" s="299"/>
      <c r="CL537" s="299"/>
      <c r="CM537" s="299"/>
      <c r="CN537" s="299"/>
      <c r="CO537" s="299"/>
      <c r="CP537" s="299"/>
    </row>
    <row r="538" spans="1:94" x14ac:dyDescent="0.15">
      <c r="A538" s="299"/>
      <c r="B538" s="338" t="s">
        <v>60</v>
      </c>
      <c r="C538" s="299"/>
      <c r="D538" s="371"/>
      <c r="E538" s="299"/>
      <c r="F538" s="299"/>
      <c r="G538" s="299" t="s">
        <v>375</v>
      </c>
      <c r="H538" s="299">
        <v>106</v>
      </c>
      <c r="I538" s="301">
        <v>1</v>
      </c>
      <c r="J538" s="299">
        <v>0</v>
      </c>
      <c r="K538" s="301">
        <v>1</v>
      </c>
      <c r="L538" s="322">
        <v>1</v>
      </c>
      <c r="M538" s="322">
        <v>1</v>
      </c>
      <c r="N538" s="322">
        <v>0</v>
      </c>
      <c r="O538" s="299"/>
      <c r="P538" s="299">
        <v>1</v>
      </c>
      <c r="Q538" s="299">
        <v>0</v>
      </c>
      <c r="R538" s="299">
        <v>0</v>
      </c>
      <c r="S538" s="299">
        <v>0</v>
      </c>
      <c r="T538" s="299">
        <v>0</v>
      </c>
      <c r="U538" s="299">
        <v>1</v>
      </c>
      <c r="V538" s="299">
        <v>0</v>
      </c>
      <c r="W538" s="299">
        <v>0</v>
      </c>
      <c r="X538" s="299">
        <v>0</v>
      </c>
      <c r="Y538" s="299">
        <v>0</v>
      </c>
      <c r="Z538" s="301">
        <v>1</v>
      </c>
      <c r="AA538" s="299"/>
      <c r="AB538" s="299"/>
      <c r="AC538" s="299">
        <v>-0.96799228735780118</v>
      </c>
      <c r="AD538" s="299">
        <v>11.904356677524429</v>
      </c>
      <c r="AE538" s="299" t="s">
        <v>442</v>
      </c>
      <c r="AF538" s="299">
        <v>-0.96799228735780118</v>
      </c>
      <c r="AG538" s="299">
        <v>11.904356677524429</v>
      </c>
      <c r="AH538" s="299">
        <v>3.8719691494312047</v>
      </c>
      <c r="AI538" s="299">
        <v>-14.033591205211726</v>
      </c>
      <c r="AJ538" s="299">
        <v>2.4780602556359712</v>
      </c>
      <c r="AK538" s="299">
        <v>0</v>
      </c>
      <c r="AL538" s="299"/>
      <c r="AM538" s="299"/>
      <c r="AN538" s="299"/>
      <c r="AO538" s="299"/>
      <c r="AP538" s="299"/>
      <c r="AQ538" s="299"/>
      <c r="AR538" s="299"/>
      <c r="AS538" s="299"/>
      <c r="AT538" s="299"/>
      <c r="AU538" s="299"/>
      <c r="AV538" s="299"/>
      <c r="AW538" s="299"/>
      <c r="AX538" s="299"/>
      <c r="AY538" s="299"/>
      <c r="AZ538" s="299"/>
      <c r="BA538" s="299"/>
      <c r="BB538" s="299"/>
      <c r="BC538" s="299"/>
      <c r="BD538" s="299"/>
      <c r="BE538" s="299"/>
      <c r="BF538" s="299"/>
      <c r="BG538" s="299"/>
      <c r="BH538" s="299"/>
      <c r="BI538" s="299"/>
      <c r="BJ538" s="299"/>
      <c r="BK538" s="299"/>
      <c r="BL538" s="299"/>
      <c r="BM538" s="299"/>
      <c r="BN538" s="299"/>
      <c r="BO538" s="299"/>
      <c r="BP538" s="299"/>
      <c r="BQ538" s="299"/>
      <c r="BR538" s="299"/>
      <c r="BS538" s="299"/>
      <c r="BT538" s="299"/>
      <c r="BU538" s="299"/>
      <c r="BV538" s="299"/>
      <c r="BW538" s="299"/>
      <c r="BX538" s="299"/>
      <c r="BY538" s="299"/>
      <c r="BZ538" s="299"/>
      <c r="CA538" s="299"/>
      <c r="CB538" s="299"/>
      <c r="CC538" s="299"/>
      <c r="CD538" s="299"/>
      <c r="CE538" s="299"/>
      <c r="CF538" s="299"/>
      <c r="CG538" s="299"/>
      <c r="CH538" s="299"/>
      <c r="CI538" s="299"/>
      <c r="CJ538" s="299"/>
      <c r="CK538" s="299"/>
      <c r="CL538" s="299"/>
      <c r="CM538" s="299"/>
      <c r="CN538" s="299"/>
      <c r="CO538" s="299"/>
      <c r="CP538" s="299"/>
    </row>
    <row r="539" spans="1:94" x14ac:dyDescent="0.15">
      <c r="A539" s="299"/>
      <c r="B539" s="338" t="s">
        <v>61</v>
      </c>
      <c r="C539" s="299"/>
      <c r="D539" s="371"/>
      <c r="E539" s="299"/>
      <c r="F539" s="299"/>
      <c r="G539" s="299"/>
      <c r="H539" s="299"/>
      <c r="I539" s="301">
        <v>1</v>
      </c>
      <c r="J539" s="299">
        <v>0</v>
      </c>
      <c r="K539" s="301">
        <v>1</v>
      </c>
      <c r="L539" s="322">
        <v>1</v>
      </c>
      <c r="M539" s="322">
        <v>1</v>
      </c>
      <c r="N539" s="322">
        <v>0</v>
      </c>
      <c r="O539" s="299"/>
      <c r="P539" s="299">
        <v>1</v>
      </c>
      <c r="Q539" s="299">
        <v>0</v>
      </c>
      <c r="R539" s="299">
        <v>0</v>
      </c>
      <c r="S539" s="299">
        <v>1</v>
      </c>
      <c r="T539" s="299">
        <v>0</v>
      </c>
      <c r="U539" s="299">
        <v>0</v>
      </c>
      <c r="V539" s="299">
        <v>0</v>
      </c>
      <c r="W539" s="299">
        <v>0</v>
      </c>
      <c r="X539" s="299">
        <v>1</v>
      </c>
      <c r="Y539" s="299">
        <v>0</v>
      </c>
      <c r="Z539" s="301">
        <v>0</v>
      </c>
      <c r="AA539" s="299"/>
      <c r="AB539" s="299"/>
      <c r="AC539" s="299">
        <v>-0.96799228735780118</v>
      </c>
      <c r="AD539" s="299">
        <v>11.94307003257329</v>
      </c>
      <c r="AE539" s="299" t="s">
        <v>442</v>
      </c>
      <c r="AF539" s="299">
        <v>-0.96799228735780118</v>
      </c>
      <c r="AG539" s="299">
        <v>11.94307003257329</v>
      </c>
      <c r="AH539" s="299">
        <v>3.6009313089710204</v>
      </c>
      <c r="AI539" s="299">
        <v>-13.878737785016286</v>
      </c>
      <c r="AJ539" s="299"/>
      <c r="AK539" s="299"/>
      <c r="AL539" s="299"/>
      <c r="AM539" s="299"/>
      <c r="AN539" s="299"/>
      <c r="AO539" s="299"/>
      <c r="AP539" s="299"/>
      <c r="AQ539" s="299"/>
      <c r="AR539" s="299"/>
      <c r="AS539" s="299"/>
      <c r="AT539" s="299"/>
      <c r="AU539" s="299"/>
      <c r="AV539" s="299"/>
      <c r="AW539" s="299"/>
      <c r="AX539" s="299"/>
      <c r="AY539" s="299"/>
      <c r="AZ539" s="299"/>
      <c r="BA539" s="299"/>
      <c r="BB539" s="299"/>
      <c r="BC539" s="299"/>
      <c r="BD539" s="299"/>
      <c r="BE539" s="299"/>
      <c r="BF539" s="299"/>
      <c r="BG539" s="299"/>
      <c r="BH539" s="299"/>
      <c r="BI539" s="299"/>
      <c r="BJ539" s="299"/>
      <c r="BK539" s="299"/>
      <c r="BL539" s="299"/>
      <c r="BM539" s="299"/>
      <c r="BN539" s="299"/>
      <c r="BO539" s="299"/>
      <c r="BP539" s="299"/>
      <c r="BQ539" s="299"/>
      <c r="BR539" s="299"/>
      <c r="BS539" s="299"/>
      <c r="BT539" s="299"/>
      <c r="BU539" s="299"/>
      <c r="BV539" s="299"/>
      <c r="BW539" s="299"/>
      <c r="BX539" s="299"/>
      <c r="BY539" s="299"/>
      <c r="BZ539" s="299"/>
      <c r="CA539" s="299"/>
      <c r="CB539" s="299"/>
      <c r="CC539" s="299"/>
      <c r="CD539" s="299"/>
      <c r="CE539" s="299"/>
      <c r="CF539" s="299"/>
      <c r="CG539" s="299"/>
      <c r="CH539" s="299"/>
      <c r="CI539" s="299"/>
      <c r="CJ539" s="299"/>
      <c r="CK539" s="299"/>
      <c r="CL539" s="299"/>
      <c r="CM539" s="299"/>
      <c r="CN539" s="299"/>
      <c r="CO539" s="299"/>
      <c r="CP539" s="299"/>
    </row>
    <row r="540" spans="1:94" x14ac:dyDescent="0.15">
      <c r="A540" s="299"/>
      <c r="B540" s="338" t="s">
        <v>62</v>
      </c>
      <c r="C540" s="355">
        <v>0.24</v>
      </c>
      <c r="D540" s="371">
        <v>0.79991999999999996</v>
      </c>
      <c r="E540" s="299"/>
      <c r="F540" s="299"/>
      <c r="G540" s="299"/>
      <c r="H540" s="299"/>
      <c r="I540" s="301">
        <v>2</v>
      </c>
      <c r="J540" s="299"/>
      <c r="K540" s="299"/>
      <c r="L540" s="322">
        <v>0</v>
      </c>
      <c r="M540" s="299"/>
      <c r="N540" s="299"/>
      <c r="O540" s="299"/>
      <c r="P540" s="299"/>
      <c r="Q540" s="299"/>
      <c r="R540" s="299"/>
      <c r="S540" s="299"/>
      <c r="T540" s="299"/>
      <c r="U540" s="299"/>
      <c r="V540" s="299"/>
      <c r="W540" s="299"/>
      <c r="X540" s="299"/>
      <c r="Y540" s="299"/>
      <c r="Z540" s="299"/>
      <c r="AA540" s="299">
        <v>1.0454316703464253</v>
      </c>
      <c r="AB540" s="299">
        <v>-5.3230863192182412</v>
      </c>
      <c r="AC540" s="299">
        <v>1.8585451917269784</v>
      </c>
      <c r="AD540" s="299">
        <v>-14.072304560260585</v>
      </c>
      <c r="AE540" s="299" t="s">
        <v>443</v>
      </c>
      <c r="AF540" s="299">
        <v>2.8265374790847795</v>
      </c>
      <c r="AG540" s="299">
        <v>-13.878737785016286</v>
      </c>
      <c r="AH540" s="299">
        <v>-1.2390301278179856</v>
      </c>
      <c r="AI540" s="299">
        <v>11.555936482084691</v>
      </c>
      <c r="AJ540" s="299"/>
      <c r="AK540" s="299"/>
      <c r="AL540" s="299"/>
      <c r="AM540" s="299"/>
      <c r="AN540" s="299"/>
      <c r="AO540" s="299"/>
      <c r="AP540" s="299"/>
      <c r="AQ540" s="299"/>
      <c r="AR540" s="299"/>
      <c r="AS540" s="299"/>
      <c r="AT540" s="299"/>
      <c r="AU540" s="299"/>
      <c r="AV540" s="299"/>
      <c r="AW540" s="299"/>
      <c r="AX540" s="299"/>
      <c r="AY540" s="299"/>
      <c r="AZ540" s="299"/>
      <c r="BA540" s="299"/>
      <c r="BB540" s="299"/>
      <c r="BC540" s="299"/>
      <c r="BD540" s="299"/>
      <c r="BE540" s="299"/>
      <c r="BF540" s="299"/>
      <c r="BG540" s="299"/>
      <c r="BH540" s="299"/>
      <c r="BI540" s="299"/>
      <c r="BJ540" s="299"/>
      <c r="BK540" s="299"/>
      <c r="BL540" s="299"/>
      <c r="BM540" s="299"/>
      <c r="BN540" s="299"/>
      <c r="BO540" s="299"/>
      <c r="BP540" s="299"/>
      <c r="BQ540" s="299"/>
      <c r="BR540" s="299"/>
      <c r="BS540" s="299"/>
      <c r="BT540" s="299"/>
      <c r="BU540" s="299"/>
      <c r="BV540" s="299"/>
      <c r="BW540" s="299"/>
      <c r="BX540" s="299"/>
      <c r="BY540" s="299"/>
      <c r="BZ540" s="299"/>
      <c r="CA540" s="299"/>
      <c r="CB540" s="299"/>
      <c r="CC540" s="299"/>
      <c r="CD540" s="299"/>
      <c r="CE540" s="299"/>
      <c r="CF540" s="299"/>
      <c r="CG540" s="299"/>
      <c r="CH540" s="299"/>
      <c r="CI540" s="299"/>
      <c r="CJ540" s="299"/>
      <c r="CK540" s="299"/>
      <c r="CL540" s="299"/>
      <c r="CM540" s="299"/>
      <c r="CN540" s="299"/>
      <c r="CO540" s="299"/>
      <c r="CP540" s="299" t="s">
        <v>571</v>
      </c>
    </row>
    <row r="541" spans="1:94" x14ac:dyDescent="0.15">
      <c r="A541" s="299" t="s">
        <v>593</v>
      </c>
      <c r="B541" s="338" t="s">
        <v>63</v>
      </c>
      <c r="C541" s="299"/>
      <c r="D541" s="371"/>
      <c r="E541" s="299"/>
      <c r="F541" s="299"/>
      <c r="G541" s="299"/>
      <c r="H541" s="299"/>
      <c r="I541" s="299"/>
      <c r="J541" s="299"/>
      <c r="K541" s="299"/>
      <c r="L541" s="299"/>
      <c r="M541" s="299"/>
      <c r="N541" s="299"/>
      <c r="O541" s="299"/>
      <c r="P541" s="299"/>
      <c r="Q541" s="299"/>
      <c r="R541" s="299"/>
      <c r="S541" s="299"/>
      <c r="T541" s="299"/>
      <c r="U541" s="299"/>
      <c r="V541" s="299"/>
      <c r="W541" s="299"/>
      <c r="X541" s="299"/>
      <c r="Y541" s="299"/>
      <c r="Z541" s="299"/>
      <c r="AA541" s="299"/>
      <c r="AB541" s="299"/>
      <c r="AC541" s="299"/>
      <c r="AD541" s="299"/>
      <c r="AE541" s="299"/>
      <c r="AF541" s="299"/>
      <c r="AG541" s="299"/>
      <c r="AH541" s="299"/>
      <c r="AI541" s="299"/>
      <c r="AJ541" s="299">
        <v>-0.85183321287486513</v>
      </c>
      <c r="AK541" s="299">
        <v>11.94307003257329</v>
      </c>
      <c r="AL541" s="299"/>
      <c r="AM541" s="299"/>
      <c r="AN541" s="299"/>
      <c r="AO541" s="299"/>
      <c r="AP541" s="299"/>
      <c r="AQ541" s="299"/>
      <c r="AR541" s="299"/>
      <c r="AS541" s="299"/>
      <c r="AT541" s="299"/>
      <c r="AU541" s="299"/>
      <c r="AV541" s="299"/>
      <c r="AW541" s="299"/>
      <c r="AX541" s="299"/>
      <c r="AY541" s="299"/>
      <c r="AZ541" s="299"/>
      <c r="BA541" s="299"/>
      <c r="BB541" s="299"/>
      <c r="BC541" s="299"/>
      <c r="BD541" s="299"/>
      <c r="BE541" s="299"/>
      <c r="BF541" s="299"/>
      <c r="BG541" s="299"/>
      <c r="BH541" s="299"/>
      <c r="BI541" s="299"/>
      <c r="BJ541" s="299"/>
      <c r="BK541" s="299"/>
      <c r="BL541" s="299"/>
      <c r="BM541" s="299"/>
      <c r="BN541" s="299"/>
      <c r="BO541" s="299"/>
      <c r="BP541" s="299"/>
      <c r="BQ541" s="299"/>
      <c r="BR541" s="299"/>
      <c r="BS541" s="299"/>
      <c r="BT541" s="299"/>
      <c r="BU541" s="299"/>
      <c r="BV541" s="299"/>
      <c r="BW541" s="299"/>
      <c r="BX541" s="299"/>
      <c r="BY541" s="299"/>
      <c r="BZ541" s="299"/>
      <c r="CA541" s="299"/>
      <c r="CB541" s="299"/>
      <c r="CC541" s="299"/>
      <c r="CD541" s="299"/>
      <c r="CE541" s="299"/>
      <c r="CF541" s="299"/>
      <c r="CG541" s="299"/>
      <c r="CH541" s="299"/>
      <c r="CI541" s="299"/>
      <c r="CJ541" s="299"/>
      <c r="CK541" s="299"/>
      <c r="CL541" s="299"/>
      <c r="CM541" s="299"/>
      <c r="CN541" s="299"/>
      <c r="CO541" s="299"/>
      <c r="CP541" s="299"/>
    </row>
    <row r="542" spans="1:94" x14ac:dyDescent="0.15">
      <c r="A542" s="299"/>
      <c r="B542" s="338" t="s">
        <v>64</v>
      </c>
      <c r="C542" s="299"/>
      <c r="D542" s="371"/>
      <c r="E542" s="299"/>
      <c r="F542" s="300" t="s">
        <v>361</v>
      </c>
      <c r="G542" s="299" t="s">
        <v>335</v>
      </c>
      <c r="H542" s="299">
        <v>106</v>
      </c>
      <c r="I542" s="301">
        <v>1</v>
      </c>
      <c r="J542" s="299">
        <v>1</v>
      </c>
      <c r="K542" s="301">
        <v>0</v>
      </c>
      <c r="L542" s="322">
        <v>1</v>
      </c>
      <c r="M542" s="322">
        <v>1</v>
      </c>
      <c r="N542" s="322">
        <v>0</v>
      </c>
      <c r="O542" s="299"/>
      <c r="P542" s="299">
        <v>1</v>
      </c>
      <c r="Q542" s="299">
        <v>0</v>
      </c>
      <c r="R542" s="299">
        <v>0</v>
      </c>
      <c r="S542" s="299">
        <v>1</v>
      </c>
      <c r="T542" s="299">
        <v>0</v>
      </c>
      <c r="U542" s="299">
        <v>0</v>
      </c>
      <c r="V542" s="299">
        <v>0</v>
      </c>
      <c r="W542" s="299">
        <v>0</v>
      </c>
      <c r="X542" s="299">
        <v>0</v>
      </c>
      <c r="Y542" s="299">
        <v>1</v>
      </c>
      <c r="Z542" s="301">
        <v>0</v>
      </c>
      <c r="AA542" s="299"/>
      <c r="AB542" s="299"/>
      <c r="AC542" s="299">
        <v>-0.77439382988624095</v>
      </c>
      <c r="AD542" s="299">
        <v>-11.98178338762215</v>
      </c>
      <c r="AE542" s="299" t="s">
        <v>442</v>
      </c>
      <c r="AF542" s="299">
        <v>-0.77439382988624095</v>
      </c>
      <c r="AG542" s="299">
        <v>-11.98178338762215</v>
      </c>
      <c r="AH542" s="299">
        <v>3.6009313089710204</v>
      </c>
      <c r="AI542" s="299">
        <v>12.833477198697068</v>
      </c>
      <c r="AJ542" s="299"/>
      <c r="AK542" s="299"/>
      <c r="AL542" s="299"/>
      <c r="AM542" s="299"/>
      <c r="AN542" s="299"/>
      <c r="AO542" s="299"/>
      <c r="AP542" s="299"/>
      <c r="AQ542" s="299"/>
      <c r="AR542" s="299"/>
      <c r="AS542" s="299"/>
      <c r="AT542" s="299"/>
      <c r="AU542" s="299"/>
      <c r="AV542" s="299"/>
      <c r="AW542" s="299"/>
      <c r="AX542" s="299"/>
      <c r="AY542" s="299"/>
      <c r="AZ542" s="299"/>
      <c r="BA542" s="299"/>
      <c r="BB542" s="299"/>
      <c r="BC542" s="299"/>
      <c r="BD542" s="299"/>
      <c r="BE542" s="299"/>
      <c r="BF542" s="299"/>
      <c r="BG542" s="299"/>
      <c r="BH542" s="299"/>
      <c r="BI542" s="299"/>
      <c r="BJ542" s="299"/>
      <c r="BK542" s="299"/>
      <c r="BL542" s="299"/>
      <c r="BM542" s="299"/>
      <c r="BN542" s="299"/>
      <c r="BO542" s="299"/>
      <c r="BP542" s="299"/>
      <c r="BQ542" s="299"/>
      <c r="BR542" s="299"/>
      <c r="BS542" s="299"/>
      <c r="BT542" s="299"/>
      <c r="BU542" s="299"/>
      <c r="BV542" s="299"/>
      <c r="BW542" s="299"/>
      <c r="BX542" s="299"/>
      <c r="BY542" s="299"/>
      <c r="BZ542" s="299"/>
      <c r="CA542" s="299"/>
      <c r="CB542" s="299"/>
      <c r="CC542" s="299"/>
      <c r="CD542" s="299"/>
      <c r="CE542" s="299"/>
      <c r="CF542" s="299"/>
      <c r="CG542" s="299"/>
      <c r="CH542" s="299"/>
      <c r="CI542" s="299"/>
      <c r="CJ542" s="299"/>
      <c r="CK542" s="299"/>
      <c r="CL542" s="299"/>
      <c r="CM542" s="299"/>
      <c r="CN542" s="299"/>
      <c r="CO542" s="299"/>
      <c r="CP542" s="299"/>
    </row>
    <row r="543" spans="1:94" x14ac:dyDescent="0.15">
      <c r="A543" s="299"/>
      <c r="B543" s="338" t="s">
        <v>65</v>
      </c>
      <c r="C543" s="355">
        <v>0.21</v>
      </c>
      <c r="D543" s="371">
        <v>0.69993000000000005</v>
      </c>
      <c r="E543" s="299"/>
      <c r="F543" s="299"/>
      <c r="G543" s="299"/>
      <c r="H543" s="299"/>
      <c r="I543" s="301">
        <v>2</v>
      </c>
      <c r="J543" s="299"/>
      <c r="K543" s="299"/>
      <c r="L543" s="322">
        <v>0</v>
      </c>
      <c r="M543" s="299"/>
      <c r="N543" s="299"/>
      <c r="O543" s="299"/>
      <c r="P543" s="299"/>
      <c r="Q543" s="299"/>
      <c r="R543" s="299"/>
      <c r="S543" s="299"/>
      <c r="T543" s="299"/>
      <c r="U543" s="299"/>
      <c r="V543" s="299"/>
      <c r="W543" s="299"/>
      <c r="X543" s="299"/>
      <c r="Y543" s="299"/>
      <c r="Z543" s="299"/>
      <c r="AA543" s="299">
        <v>2.6329390216132191</v>
      </c>
      <c r="AB543" s="299">
        <v>5.8650732899022797</v>
      </c>
      <c r="AC543" s="299">
        <v>4.0655676069027651</v>
      </c>
      <c r="AD543" s="299">
        <v>11.826929967426709</v>
      </c>
      <c r="AE543" s="299"/>
      <c r="AF543" s="299">
        <v>3.2911737770165241</v>
      </c>
      <c r="AG543" s="299">
        <v>12.097923452768729</v>
      </c>
      <c r="AH543" s="299">
        <v>-0.73567413839192897</v>
      </c>
      <c r="AI543" s="299">
        <v>-11.59464983713355</v>
      </c>
      <c r="AJ543" s="299"/>
      <c r="AK543" s="299"/>
      <c r="AL543" s="322">
        <v>0</v>
      </c>
      <c r="AM543" s="322">
        <v>1</v>
      </c>
      <c r="AN543" s="322">
        <v>1</v>
      </c>
      <c r="AO543" s="322">
        <v>0</v>
      </c>
      <c r="AP543" s="322">
        <v>0</v>
      </c>
      <c r="AQ543" s="322">
        <v>1</v>
      </c>
      <c r="AR543" s="322">
        <v>0</v>
      </c>
      <c r="AS543" s="322">
        <v>0</v>
      </c>
      <c r="AT543" s="322">
        <v>1</v>
      </c>
      <c r="AU543" s="322">
        <v>0</v>
      </c>
      <c r="AV543" s="327">
        <v>0</v>
      </c>
      <c r="AW543" s="327">
        <v>0</v>
      </c>
      <c r="AX543" s="327">
        <v>0</v>
      </c>
      <c r="AY543" s="327">
        <v>0</v>
      </c>
      <c r="AZ543" s="327">
        <v>0</v>
      </c>
      <c r="BA543" s="327">
        <v>1</v>
      </c>
      <c r="BB543" s="327">
        <v>0</v>
      </c>
      <c r="BC543" s="327">
        <v>0</v>
      </c>
      <c r="BD543" s="327">
        <v>0</v>
      </c>
      <c r="BE543" s="327">
        <v>1</v>
      </c>
      <c r="BF543" s="327">
        <v>0</v>
      </c>
      <c r="BG543" s="327">
        <v>1</v>
      </c>
      <c r="BH543" s="327">
        <v>0</v>
      </c>
      <c r="BI543" s="327">
        <v>0</v>
      </c>
      <c r="BJ543" s="327">
        <v>0</v>
      </c>
      <c r="BK543" s="327">
        <v>0</v>
      </c>
      <c r="BL543" s="327">
        <v>0</v>
      </c>
      <c r="BM543" s="327">
        <v>0</v>
      </c>
      <c r="BN543" s="327">
        <v>0</v>
      </c>
      <c r="BO543" s="327">
        <v>1</v>
      </c>
      <c r="BP543" s="327">
        <v>0</v>
      </c>
      <c r="BQ543" s="327">
        <v>0</v>
      </c>
      <c r="BR543" s="327">
        <v>0</v>
      </c>
      <c r="BS543" s="303">
        <v>1</v>
      </c>
      <c r="BT543" s="322">
        <v>0</v>
      </c>
      <c r="BU543" s="322">
        <v>0</v>
      </c>
      <c r="BV543" s="322">
        <v>0</v>
      </c>
      <c r="BW543" s="322">
        <v>0</v>
      </c>
      <c r="BX543" s="322">
        <v>1</v>
      </c>
      <c r="BY543" s="301">
        <v>0</v>
      </c>
      <c r="BZ543" s="322">
        <v>1</v>
      </c>
      <c r="CA543" s="299"/>
      <c r="CB543" s="299"/>
      <c r="CC543" s="299"/>
      <c r="CD543" s="299"/>
      <c r="CE543" s="299"/>
      <c r="CF543" s="299"/>
      <c r="CG543" s="299"/>
      <c r="CH543" s="299"/>
      <c r="CI543" s="299"/>
      <c r="CJ543" s="299"/>
      <c r="CK543" s="299"/>
      <c r="CL543" s="299"/>
      <c r="CM543" s="299"/>
      <c r="CN543" s="299"/>
      <c r="CO543" s="299"/>
      <c r="CP543" s="299"/>
    </row>
    <row r="544" spans="1:94" x14ac:dyDescent="0.15">
      <c r="A544" s="299"/>
      <c r="B544" s="338" t="s">
        <v>66</v>
      </c>
      <c r="C544" s="355">
        <v>1.1399999999999999</v>
      </c>
      <c r="D544" s="371">
        <v>3.79962</v>
      </c>
      <c r="E544" s="299"/>
      <c r="F544" s="299"/>
      <c r="G544" s="299"/>
      <c r="H544" s="299"/>
      <c r="I544" s="301">
        <v>3</v>
      </c>
      <c r="J544" s="299"/>
      <c r="K544" s="299"/>
      <c r="L544" s="322">
        <v>0</v>
      </c>
      <c r="M544" s="299"/>
      <c r="N544" s="299"/>
      <c r="O544" s="299"/>
      <c r="P544" s="299"/>
      <c r="Q544" s="299"/>
      <c r="R544" s="299"/>
      <c r="S544" s="299"/>
      <c r="T544" s="299"/>
      <c r="U544" s="299"/>
      <c r="V544" s="299"/>
      <c r="W544" s="299"/>
      <c r="X544" s="299"/>
      <c r="Y544" s="299"/>
      <c r="Z544" s="299"/>
      <c r="AA544" s="299">
        <v>-2.5167799471302832</v>
      </c>
      <c r="AB544" s="299">
        <v>-6.6006270358306187</v>
      </c>
      <c r="AC544" s="299">
        <v>-3.7558100749482688</v>
      </c>
      <c r="AD544" s="299">
        <v>-12.020496742671009</v>
      </c>
      <c r="AE544" s="299" t="s">
        <v>443</v>
      </c>
      <c r="AF544" s="299">
        <v>-2.7878177875904675</v>
      </c>
      <c r="AG544" s="299">
        <v>-11.98178338762215</v>
      </c>
      <c r="AH544" s="299">
        <v>0.27103784046018436</v>
      </c>
      <c r="AI544" s="299">
        <v>13.065757328990228</v>
      </c>
      <c r="AJ544" s="299"/>
      <c r="AK544" s="299"/>
      <c r="AL544" s="322">
        <v>0</v>
      </c>
      <c r="AM544" s="322">
        <v>1</v>
      </c>
      <c r="AN544" s="322">
        <v>0</v>
      </c>
      <c r="AO544" s="322">
        <v>1</v>
      </c>
      <c r="AP544" s="322">
        <v>0</v>
      </c>
      <c r="AQ544" s="322">
        <v>1</v>
      </c>
      <c r="AR544" s="322">
        <v>0</v>
      </c>
      <c r="AS544" s="322">
        <v>0</v>
      </c>
      <c r="AT544" s="322">
        <v>1</v>
      </c>
      <c r="AU544" s="322">
        <v>0</v>
      </c>
      <c r="AV544" s="327">
        <v>0</v>
      </c>
      <c r="AW544" s="327">
        <v>0</v>
      </c>
      <c r="AX544" s="327">
        <v>0</v>
      </c>
      <c r="AY544" s="327">
        <v>0</v>
      </c>
      <c r="AZ544" s="327">
        <v>0</v>
      </c>
      <c r="BA544" s="327">
        <v>0</v>
      </c>
      <c r="BB544" s="327">
        <v>1</v>
      </c>
      <c r="BC544" s="327">
        <v>0</v>
      </c>
      <c r="BD544" s="327">
        <v>0</v>
      </c>
      <c r="BE544" s="327">
        <v>1</v>
      </c>
      <c r="BF544" s="327">
        <v>0</v>
      </c>
      <c r="BG544" s="327">
        <v>1</v>
      </c>
      <c r="BH544" s="327">
        <v>0</v>
      </c>
      <c r="BI544" s="327">
        <v>0</v>
      </c>
      <c r="BJ544" s="327">
        <v>0</v>
      </c>
      <c r="BK544" s="327">
        <v>0</v>
      </c>
      <c r="BL544" s="327">
        <v>0</v>
      </c>
      <c r="BM544" s="327">
        <v>0</v>
      </c>
      <c r="BN544" s="327">
        <v>0</v>
      </c>
      <c r="BO544" s="327">
        <v>1</v>
      </c>
      <c r="BP544" s="327">
        <v>0</v>
      </c>
      <c r="BQ544" s="327">
        <v>0</v>
      </c>
      <c r="BR544" s="327">
        <v>0</v>
      </c>
      <c r="BS544" s="303">
        <v>0</v>
      </c>
      <c r="BT544" s="322">
        <v>1</v>
      </c>
      <c r="BU544" s="322">
        <v>0</v>
      </c>
      <c r="BV544" s="322">
        <v>0</v>
      </c>
      <c r="BW544" s="322">
        <v>0</v>
      </c>
      <c r="BX544" s="322">
        <v>1</v>
      </c>
      <c r="BY544" s="301">
        <v>0</v>
      </c>
      <c r="BZ544" s="322">
        <v>1</v>
      </c>
      <c r="CA544" s="299"/>
      <c r="CB544" s="299"/>
      <c r="CC544" s="299"/>
      <c r="CD544" s="299"/>
      <c r="CE544" s="299"/>
      <c r="CF544" s="299"/>
      <c r="CG544" s="299">
        <v>1</v>
      </c>
      <c r="CH544" s="299"/>
      <c r="CI544" s="299"/>
      <c r="CJ544" s="299"/>
      <c r="CK544" s="299"/>
      <c r="CL544" s="299"/>
      <c r="CM544" s="299"/>
      <c r="CN544" s="299"/>
      <c r="CO544" s="299"/>
      <c r="CP544" s="299"/>
    </row>
    <row r="545" spans="1:93" x14ac:dyDescent="0.15">
      <c r="A545" s="299"/>
      <c r="B545" s="338" t="s">
        <v>67</v>
      </c>
      <c r="C545" s="355">
        <v>1.06</v>
      </c>
      <c r="D545" s="371">
        <v>3.5329800000000002</v>
      </c>
      <c r="E545" s="299"/>
      <c r="F545" s="299"/>
      <c r="G545" s="299"/>
      <c r="H545" s="299"/>
      <c r="I545" s="301">
        <v>4</v>
      </c>
      <c r="J545" s="299"/>
      <c r="K545" s="299"/>
      <c r="L545" s="322">
        <v>0</v>
      </c>
      <c r="M545" s="299"/>
      <c r="N545" s="299"/>
      <c r="O545" s="299"/>
      <c r="P545" s="299"/>
      <c r="Q545" s="299"/>
      <c r="R545" s="299"/>
      <c r="S545" s="299"/>
      <c r="T545" s="299"/>
      <c r="U545" s="299"/>
      <c r="V545" s="299"/>
      <c r="W545" s="299"/>
      <c r="X545" s="299"/>
      <c r="Y545" s="299"/>
      <c r="Z545" s="299"/>
      <c r="AA545" s="299">
        <v>3.3686131600051481</v>
      </c>
      <c r="AB545" s="299">
        <v>6.6393403908794788</v>
      </c>
      <c r="AC545" s="299">
        <v>6.930824777481857</v>
      </c>
      <c r="AD545" s="299">
        <v>12.601197068403909</v>
      </c>
      <c r="AE545" s="299" t="s">
        <v>443</v>
      </c>
      <c r="AF545" s="299">
        <v>5.536915883686623</v>
      </c>
      <c r="AG545" s="299">
        <v>12.794763843648209</v>
      </c>
      <c r="AH545" s="299">
        <v>-1.9747042662099146</v>
      </c>
      <c r="AI545" s="299">
        <v>-12.097923452768729</v>
      </c>
      <c r="AJ545" s="299"/>
      <c r="AK545" s="299"/>
      <c r="AL545" s="322">
        <v>0</v>
      </c>
      <c r="AM545" s="322">
        <v>1</v>
      </c>
      <c r="AN545" s="322">
        <v>1</v>
      </c>
      <c r="AO545" s="322">
        <v>0</v>
      </c>
      <c r="AP545" s="322">
        <v>0</v>
      </c>
      <c r="AQ545" s="322">
        <v>1</v>
      </c>
      <c r="AR545" s="322">
        <v>0</v>
      </c>
      <c r="AS545" s="322">
        <v>0</v>
      </c>
      <c r="AT545" s="322">
        <v>1</v>
      </c>
      <c r="AU545" s="322">
        <v>0</v>
      </c>
      <c r="AV545" s="327">
        <v>0</v>
      </c>
      <c r="AW545" s="327">
        <v>0</v>
      </c>
      <c r="AX545" s="327">
        <v>0</v>
      </c>
      <c r="AY545" s="327">
        <v>0</v>
      </c>
      <c r="AZ545" s="327">
        <v>0</v>
      </c>
      <c r="BA545" s="327">
        <v>0</v>
      </c>
      <c r="BB545" s="327">
        <v>1</v>
      </c>
      <c r="BC545" s="327">
        <v>0</v>
      </c>
      <c r="BD545" s="327">
        <v>0</v>
      </c>
      <c r="BE545" s="327">
        <v>0</v>
      </c>
      <c r="BF545" s="327">
        <v>1</v>
      </c>
      <c r="BG545" s="327">
        <v>1</v>
      </c>
      <c r="BH545" s="327">
        <v>0</v>
      </c>
      <c r="BI545" s="327">
        <v>0</v>
      </c>
      <c r="BJ545" s="327">
        <v>0</v>
      </c>
      <c r="BK545" s="327">
        <v>0</v>
      </c>
      <c r="BL545" s="327">
        <v>0</v>
      </c>
      <c r="BM545" s="327">
        <v>0</v>
      </c>
      <c r="BN545" s="327">
        <v>0</v>
      </c>
      <c r="BO545" s="327">
        <v>0</v>
      </c>
      <c r="BP545" s="327">
        <v>1</v>
      </c>
      <c r="BQ545" s="327">
        <v>0</v>
      </c>
      <c r="BR545" s="327">
        <v>0</v>
      </c>
      <c r="BS545" s="303">
        <v>0</v>
      </c>
      <c r="BT545" s="322">
        <v>0</v>
      </c>
      <c r="BU545" s="322">
        <v>1</v>
      </c>
      <c r="BV545" s="322">
        <v>0</v>
      </c>
      <c r="BW545" s="322">
        <v>0</v>
      </c>
      <c r="BX545" s="322">
        <v>0</v>
      </c>
      <c r="BY545" s="301">
        <v>1</v>
      </c>
      <c r="BZ545" s="322">
        <v>1</v>
      </c>
      <c r="CA545" s="322">
        <v>0</v>
      </c>
      <c r="CB545" s="299"/>
      <c r="CC545" s="299"/>
      <c r="CD545" s="299"/>
      <c r="CE545" s="299"/>
      <c r="CF545" s="299"/>
      <c r="CG545" s="299">
        <v>0</v>
      </c>
      <c r="CH545" s="299"/>
      <c r="CI545" s="299"/>
      <c r="CJ545" s="299"/>
      <c r="CK545" s="299"/>
      <c r="CL545" s="299"/>
      <c r="CM545" s="299"/>
      <c r="CN545" s="299"/>
      <c r="CO545" s="299"/>
    </row>
    <row r="546" spans="1:93" x14ac:dyDescent="0.15">
      <c r="A546" s="299"/>
      <c r="B546" s="338" t="s">
        <v>68</v>
      </c>
      <c r="C546" s="355">
        <v>1.2</v>
      </c>
      <c r="D546" s="371">
        <v>3.9996</v>
      </c>
      <c r="E546" s="299"/>
      <c r="F546" s="299"/>
      <c r="G546" s="299"/>
      <c r="H546" s="299"/>
      <c r="I546" s="301">
        <v>5</v>
      </c>
      <c r="J546" s="299"/>
      <c r="K546" s="299"/>
      <c r="L546" s="322">
        <v>0</v>
      </c>
      <c r="M546" s="299"/>
      <c r="N546" s="299"/>
      <c r="O546" s="299"/>
      <c r="P546" s="299"/>
      <c r="Q546" s="299"/>
      <c r="R546" s="299"/>
      <c r="S546" s="299"/>
      <c r="T546" s="299"/>
      <c r="U546" s="299"/>
      <c r="V546" s="299"/>
      <c r="W546" s="299"/>
      <c r="X546" s="299"/>
      <c r="Y546" s="299"/>
      <c r="Z546" s="299"/>
      <c r="AA546" s="299">
        <v>2.1683027236814749</v>
      </c>
      <c r="AB546" s="299">
        <v>-4.9359527687296421</v>
      </c>
      <c r="AC546" s="299">
        <v>2.0134239577042266</v>
      </c>
      <c r="AD546" s="299">
        <v>-6.7941938110749183</v>
      </c>
      <c r="AE546" s="299" t="s">
        <v>445</v>
      </c>
      <c r="AF546" s="299">
        <v>1.1615907448293614</v>
      </c>
      <c r="AG546" s="299">
        <v>-7.3748941368078178</v>
      </c>
      <c r="AH546" s="299">
        <v>6.2725900220785515</v>
      </c>
      <c r="AI546" s="299">
        <v>13.375464169381107</v>
      </c>
      <c r="AJ546" s="299"/>
      <c r="AK546" s="299"/>
      <c r="AL546" s="322">
        <v>0</v>
      </c>
      <c r="AM546" s="322">
        <v>1</v>
      </c>
      <c r="AN546" s="322">
        <v>0</v>
      </c>
      <c r="AO546" s="322">
        <v>1</v>
      </c>
      <c r="AP546" s="322">
        <v>0</v>
      </c>
      <c r="AQ546" s="322">
        <v>0</v>
      </c>
      <c r="AR546" s="322">
        <v>1</v>
      </c>
      <c r="AS546" s="322">
        <v>0</v>
      </c>
      <c r="AT546" s="322">
        <v>0</v>
      </c>
      <c r="AU546" s="322">
        <v>0</v>
      </c>
      <c r="AV546" s="327">
        <v>1</v>
      </c>
      <c r="AW546" s="327">
        <v>0</v>
      </c>
      <c r="AX546" s="327">
        <v>0</v>
      </c>
      <c r="AY546" s="327">
        <v>0</v>
      </c>
      <c r="AZ546" s="327">
        <v>0</v>
      </c>
      <c r="BA546" s="327">
        <v>1</v>
      </c>
      <c r="BB546" s="327">
        <v>0</v>
      </c>
      <c r="BC546" s="327">
        <v>0</v>
      </c>
      <c r="BD546" s="327">
        <v>0</v>
      </c>
      <c r="BE546" s="327">
        <v>1</v>
      </c>
      <c r="BF546" s="327">
        <v>0</v>
      </c>
      <c r="BG546" s="327">
        <v>0</v>
      </c>
      <c r="BH546" s="327">
        <v>1</v>
      </c>
      <c r="BI546" s="327">
        <v>0</v>
      </c>
      <c r="BJ546" s="327">
        <v>0</v>
      </c>
      <c r="BK546" s="327">
        <v>0</v>
      </c>
      <c r="BL546" s="327">
        <v>0</v>
      </c>
      <c r="BM546" s="327">
        <v>0</v>
      </c>
      <c r="BN546" s="327">
        <v>0</v>
      </c>
      <c r="BO546" s="327">
        <v>1</v>
      </c>
      <c r="BP546" s="327">
        <v>0</v>
      </c>
      <c r="BQ546" s="327">
        <v>0</v>
      </c>
      <c r="BR546" s="327">
        <v>0</v>
      </c>
      <c r="BS546" s="303">
        <v>1</v>
      </c>
      <c r="BT546" s="322">
        <v>0</v>
      </c>
      <c r="BU546" s="322">
        <v>0</v>
      </c>
      <c r="BV546" s="322">
        <v>0</v>
      </c>
      <c r="BW546" s="322">
        <v>0</v>
      </c>
      <c r="BX546" s="322">
        <v>1</v>
      </c>
      <c r="BY546" s="301">
        <v>0</v>
      </c>
      <c r="BZ546" s="322">
        <v>1</v>
      </c>
      <c r="CA546" s="299"/>
      <c r="CB546" s="299"/>
      <c r="CC546" s="299"/>
      <c r="CD546" s="299"/>
      <c r="CE546" s="299"/>
      <c r="CF546" s="299"/>
      <c r="CG546" s="299"/>
      <c r="CH546" s="299"/>
      <c r="CI546" s="299"/>
      <c r="CJ546" s="299"/>
      <c r="CK546" s="299"/>
      <c r="CL546" s="299"/>
      <c r="CM546" s="299"/>
      <c r="CN546" s="299"/>
      <c r="CO546" s="299"/>
    </row>
    <row r="547" spans="1:93" x14ac:dyDescent="0.15">
      <c r="A547" s="299"/>
      <c r="B547" s="338" t="s">
        <v>69</v>
      </c>
      <c r="C547" s="355">
        <v>1.18</v>
      </c>
      <c r="D547" s="371">
        <v>3.9329399999999999</v>
      </c>
      <c r="E547" s="299"/>
      <c r="F547" s="299"/>
      <c r="G547" s="299"/>
      <c r="H547" s="299"/>
      <c r="I547" s="301">
        <v>6</v>
      </c>
      <c r="J547" s="299"/>
      <c r="K547" s="299"/>
      <c r="L547" s="322">
        <v>0</v>
      </c>
      <c r="M547" s="299"/>
      <c r="N547" s="299"/>
      <c r="O547" s="299"/>
      <c r="P547" s="299"/>
      <c r="Q547" s="299"/>
      <c r="R547" s="299"/>
      <c r="S547" s="299"/>
      <c r="T547" s="299"/>
      <c r="U547" s="299"/>
      <c r="V547" s="299"/>
      <c r="W547" s="299"/>
      <c r="X547" s="299"/>
      <c r="Y547" s="299"/>
      <c r="Z547" s="299"/>
      <c r="AA547" s="299">
        <v>-2.2844617981644109</v>
      </c>
      <c r="AB547" s="299">
        <v>8.2265879478827362</v>
      </c>
      <c r="AC547" s="299">
        <v>-4.7238023623060696</v>
      </c>
      <c r="AD547" s="299">
        <v>14.072304560260585</v>
      </c>
      <c r="AE547" s="299" t="s">
        <v>337</v>
      </c>
      <c r="AF547" s="299">
        <v>-3.7170903834539568</v>
      </c>
      <c r="AG547" s="299">
        <v>13.878737785016286</v>
      </c>
      <c r="AH547" s="299">
        <v>-0.69695444689761687</v>
      </c>
      <c r="AI547" s="299">
        <v>-5.6715065146579802</v>
      </c>
      <c r="AJ547" s="299"/>
      <c r="AK547" s="299"/>
      <c r="AL547" s="322">
        <v>0</v>
      </c>
      <c r="AM547" s="322">
        <v>1</v>
      </c>
      <c r="AN547" s="322">
        <v>0</v>
      </c>
      <c r="AO547" s="322">
        <v>0</v>
      </c>
      <c r="AP547" s="322">
        <v>1</v>
      </c>
      <c r="AQ547" s="322">
        <v>0</v>
      </c>
      <c r="AR547" s="322">
        <v>1</v>
      </c>
      <c r="AS547" s="322">
        <v>0</v>
      </c>
      <c r="AT547" s="322">
        <v>0</v>
      </c>
      <c r="AU547" s="322">
        <v>0</v>
      </c>
      <c r="AV547" s="327">
        <v>0</v>
      </c>
      <c r="AW547" s="327">
        <v>0</v>
      </c>
      <c r="AX547" s="327">
        <v>1</v>
      </c>
      <c r="AY547" s="327">
        <v>0</v>
      </c>
      <c r="AZ547" s="327">
        <v>1</v>
      </c>
      <c r="BA547" s="327">
        <v>0</v>
      </c>
      <c r="BB547" s="327">
        <v>0</v>
      </c>
      <c r="BC547" s="327">
        <v>0</v>
      </c>
      <c r="BD547" s="327">
        <v>0</v>
      </c>
      <c r="BE547" s="327">
        <v>0</v>
      </c>
      <c r="BF547" s="327">
        <v>1</v>
      </c>
      <c r="BG547" s="327">
        <v>0</v>
      </c>
      <c r="BH547" s="327">
        <v>0</v>
      </c>
      <c r="BI547" s="327">
        <v>0</v>
      </c>
      <c r="BJ547" s="327">
        <v>0</v>
      </c>
      <c r="BK547" s="327">
        <v>1</v>
      </c>
      <c r="BL547" s="327">
        <v>0</v>
      </c>
      <c r="BM547" s="327">
        <v>0</v>
      </c>
      <c r="BN547" s="327">
        <v>1</v>
      </c>
      <c r="BO547" s="327">
        <v>0</v>
      </c>
      <c r="BP547" s="327">
        <v>0</v>
      </c>
      <c r="BQ547" s="327">
        <v>1</v>
      </c>
      <c r="BR547" s="327">
        <v>0</v>
      </c>
      <c r="BS547" s="303">
        <v>0</v>
      </c>
      <c r="BT547" s="322">
        <v>1</v>
      </c>
      <c r="BU547" s="299">
        <v>0</v>
      </c>
      <c r="BV547" s="322">
        <v>0</v>
      </c>
      <c r="BW547" s="322">
        <v>0</v>
      </c>
      <c r="BX547" s="322">
        <v>0</v>
      </c>
      <c r="BY547" s="301">
        <v>1</v>
      </c>
      <c r="BZ547" s="322">
        <v>1</v>
      </c>
      <c r="CA547" s="299"/>
      <c r="CB547" s="299"/>
      <c r="CC547" s="299"/>
      <c r="CD547" s="299"/>
      <c r="CE547" s="299"/>
      <c r="CF547" s="299"/>
      <c r="CG547" s="299"/>
      <c r="CH547" s="299"/>
      <c r="CI547" s="299"/>
      <c r="CJ547" s="299"/>
      <c r="CK547" s="299"/>
      <c r="CL547" s="299"/>
      <c r="CM547" s="299"/>
      <c r="CN547" s="299"/>
      <c r="CO547" s="299"/>
    </row>
    <row r="548" spans="1:93" x14ac:dyDescent="0.15">
      <c r="A548" s="299"/>
      <c r="B548" s="338" t="s">
        <v>70</v>
      </c>
      <c r="C548" s="360">
        <v>4.12</v>
      </c>
      <c r="D548" s="371">
        <v>13.731960000000001</v>
      </c>
      <c r="E548" s="299"/>
      <c r="F548" s="299"/>
      <c r="G548" s="299"/>
      <c r="H548" s="299"/>
      <c r="I548" s="301">
        <v>7</v>
      </c>
      <c r="J548" s="299"/>
      <c r="K548" s="299"/>
      <c r="L548" s="322">
        <v>0</v>
      </c>
      <c r="M548" s="299"/>
      <c r="N548" s="299"/>
      <c r="O548" s="299"/>
      <c r="P548" s="299"/>
      <c r="Q548" s="299"/>
      <c r="R548" s="299"/>
      <c r="S548" s="299"/>
      <c r="T548" s="299"/>
      <c r="U548" s="299"/>
      <c r="V548" s="299"/>
      <c r="W548" s="299"/>
      <c r="X548" s="299"/>
      <c r="Y548" s="299"/>
      <c r="Z548" s="299"/>
      <c r="AA548" s="299">
        <v>-1.8972648832212904</v>
      </c>
      <c r="AB548" s="299">
        <v>-6.8329071661237784</v>
      </c>
      <c r="AC548" s="299">
        <v>-1.9747042662099146</v>
      </c>
      <c r="AD548" s="299">
        <v>-9.8525488599348527</v>
      </c>
      <c r="AE548" s="299" t="s">
        <v>442</v>
      </c>
      <c r="AF548" s="299">
        <v>-1.9747042662099146</v>
      </c>
      <c r="AG548" s="299">
        <v>-9.8525488599348527</v>
      </c>
      <c r="AH548" s="299">
        <v>0.54207568092036873</v>
      </c>
      <c r="AI548" s="299">
        <v>14.962711726384365</v>
      </c>
      <c r="AJ548" s="299"/>
      <c r="AK548" s="299"/>
      <c r="AL548" s="322">
        <v>0</v>
      </c>
      <c r="AM548" s="322">
        <v>1</v>
      </c>
      <c r="AN548" s="322">
        <v>0</v>
      </c>
      <c r="AO548" s="322">
        <v>1</v>
      </c>
      <c r="AP548" s="322">
        <v>0</v>
      </c>
      <c r="AQ548" s="322">
        <v>0</v>
      </c>
      <c r="AR548" s="322">
        <v>0</v>
      </c>
      <c r="AS548" s="322">
        <v>1</v>
      </c>
      <c r="AT548" s="322">
        <v>0</v>
      </c>
      <c r="AU548" s="322">
        <v>0</v>
      </c>
      <c r="AV548" s="327">
        <v>1</v>
      </c>
      <c r="AW548" s="327">
        <v>0</v>
      </c>
      <c r="AX548" s="327">
        <v>0</v>
      </c>
      <c r="AY548" s="327">
        <v>0</v>
      </c>
      <c r="AZ548" s="327">
        <v>0</v>
      </c>
      <c r="BA548" s="327">
        <v>0</v>
      </c>
      <c r="BB548" s="327">
        <v>0</v>
      </c>
      <c r="BC548" s="327">
        <v>1</v>
      </c>
      <c r="BD548" s="327">
        <v>0</v>
      </c>
      <c r="BE548" s="327">
        <v>1</v>
      </c>
      <c r="BF548" s="327">
        <v>0</v>
      </c>
      <c r="BG548" s="327">
        <v>0</v>
      </c>
      <c r="BH548" s="327">
        <v>0</v>
      </c>
      <c r="BI548" s="327">
        <v>0</v>
      </c>
      <c r="BJ548" s="327">
        <v>1</v>
      </c>
      <c r="BK548" s="327">
        <v>0</v>
      </c>
      <c r="BL548" s="327">
        <v>0</v>
      </c>
      <c r="BM548" s="327">
        <v>0</v>
      </c>
      <c r="BN548" s="327">
        <v>0</v>
      </c>
      <c r="BO548" s="327">
        <v>1</v>
      </c>
      <c r="BP548" s="327">
        <v>0</v>
      </c>
      <c r="BQ548" s="327">
        <v>0</v>
      </c>
      <c r="BR548" s="327">
        <v>0</v>
      </c>
      <c r="BS548" s="303">
        <v>0</v>
      </c>
      <c r="BT548" s="322">
        <v>1</v>
      </c>
      <c r="BU548" s="322">
        <v>0</v>
      </c>
      <c r="BV548" s="322">
        <v>0</v>
      </c>
      <c r="BW548" s="322">
        <v>0</v>
      </c>
      <c r="BX548" s="322">
        <v>1</v>
      </c>
      <c r="BY548" s="301">
        <v>0</v>
      </c>
      <c r="BZ548" s="322">
        <v>1</v>
      </c>
      <c r="CA548" s="322">
        <v>0</v>
      </c>
      <c r="CB548" s="322">
        <v>0</v>
      </c>
      <c r="CC548" s="322">
        <v>0</v>
      </c>
      <c r="CD548" s="322">
        <v>0</v>
      </c>
      <c r="CE548" s="322">
        <v>0</v>
      </c>
      <c r="CF548" s="301">
        <v>0</v>
      </c>
      <c r="CG548" s="322">
        <v>1</v>
      </c>
      <c r="CH548" s="299"/>
      <c r="CI548" s="299"/>
      <c r="CJ548" s="299"/>
      <c r="CK548" s="299"/>
      <c r="CL548" s="299"/>
      <c r="CM548" s="299"/>
      <c r="CN548" s="299"/>
      <c r="CO548" s="299"/>
    </row>
    <row r="549" spans="1:93" x14ac:dyDescent="0.15">
      <c r="A549" s="299" t="s">
        <v>593</v>
      </c>
      <c r="B549" s="338" t="s">
        <v>71</v>
      </c>
      <c r="C549" s="299"/>
      <c r="D549" s="371"/>
      <c r="E549" s="299"/>
      <c r="F549" s="299"/>
      <c r="G549" s="299"/>
      <c r="H549" s="299"/>
      <c r="I549" s="299"/>
      <c r="J549" s="299"/>
      <c r="K549" s="299"/>
      <c r="L549" s="299"/>
      <c r="M549" s="299"/>
      <c r="N549" s="299"/>
      <c r="O549" s="299"/>
      <c r="P549" s="299"/>
      <c r="Q549" s="299"/>
      <c r="R549" s="299"/>
      <c r="S549" s="299"/>
      <c r="T549" s="299"/>
      <c r="U549" s="299"/>
      <c r="V549" s="299"/>
      <c r="W549" s="299"/>
      <c r="X549" s="299"/>
      <c r="Y549" s="299"/>
      <c r="Z549" s="299"/>
      <c r="AA549" s="299">
        <v>1.6262270427611061</v>
      </c>
      <c r="AB549" s="299">
        <v>5.0520928338762214</v>
      </c>
      <c r="AC549" s="299"/>
      <c r="AD549" s="299"/>
      <c r="AE549" s="299"/>
      <c r="AF549" s="299"/>
      <c r="AG549" s="299"/>
      <c r="AH549" s="299"/>
      <c r="AI549" s="299"/>
      <c r="AJ549" s="299"/>
      <c r="AK549" s="299"/>
      <c r="AL549" s="299"/>
      <c r="AM549" s="299"/>
      <c r="AN549" s="299"/>
      <c r="AO549" s="299"/>
      <c r="AP549" s="299"/>
      <c r="AQ549" s="299"/>
      <c r="AR549" s="299"/>
      <c r="AS549" s="299"/>
      <c r="AT549" s="299"/>
      <c r="AU549" s="299"/>
      <c r="AV549" s="299"/>
      <c r="AW549" s="299"/>
      <c r="AX549" s="299"/>
      <c r="AY549" s="299"/>
      <c r="AZ549" s="299"/>
      <c r="BA549" s="299"/>
      <c r="BB549" s="299"/>
      <c r="BC549" s="299"/>
      <c r="BD549" s="299"/>
      <c r="BE549" s="299"/>
      <c r="BF549" s="299"/>
      <c r="BG549" s="299"/>
      <c r="BH549" s="299"/>
      <c r="BI549" s="299"/>
      <c r="BJ549" s="299"/>
      <c r="BK549" s="299"/>
      <c r="BL549" s="299"/>
      <c r="BM549" s="299"/>
      <c r="BN549" s="299"/>
      <c r="BO549" s="299"/>
      <c r="BP549" s="299"/>
      <c r="BQ549" s="299"/>
      <c r="BR549" s="299"/>
      <c r="BS549" s="299"/>
      <c r="BT549" s="299"/>
      <c r="BU549" s="299"/>
      <c r="BV549" s="299"/>
      <c r="BW549" s="299"/>
      <c r="BX549" s="299"/>
      <c r="BY549" s="299"/>
      <c r="BZ549" s="299"/>
      <c r="CA549" s="299"/>
      <c r="CB549" s="299"/>
      <c r="CC549" s="299"/>
      <c r="CD549" s="299"/>
      <c r="CE549" s="299"/>
      <c r="CF549" s="299"/>
      <c r="CG549" s="299"/>
      <c r="CH549" s="299"/>
      <c r="CI549" s="299"/>
      <c r="CJ549" s="299"/>
      <c r="CK549" s="299"/>
      <c r="CL549" s="299"/>
      <c r="CM549" s="299"/>
      <c r="CN549" s="299"/>
      <c r="CO549" s="299"/>
    </row>
    <row r="550" spans="1:93" x14ac:dyDescent="0.15">
      <c r="A550" s="299"/>
      <c r="B550" s="338" t="s">
        <v>72</v>
      </c>
      <c r="C550" s="299"/>
      <c r="D550" s="371"/>
      <c r="E550" s="299"/>
      <c r="F550" s="299"/>
      <c r="G550" s="299" t="s">
        <v>352</v>
      </c>
      <c r="H550" s="299">
        <v>107</v>
      </c>
      <c r="I550" s="301">
        <v>1</v>
      </c>
      <c r="J550" s="299"/>
      <c r="K550" s="299"/>
      <c r="L550" s="299">
        <v>1</v>
      </c>
      <c r="M550" s="299">
        <v>1</v>
      </c>
      <c r="N550" s="299">
        <v>0</v>
      </c>
      <c r="O550" s="299"/>
      <c r="P550" s="299">
        <v>1</v>
      </c>
      <c r="Q550" s="299">
        <v>0</v>
      </c>
      <c r="R550" s="299">
        <v>0</v>
      </c>
      <c r="S550" s="299">
        <v>0</v>
      </c>
      <c r="T550" s="299">
        <v>0</v>
      </c>
      <c r="U550" s="299">
        <v>1</v>
      </c>
      <c r="V550" s="299">
        <v>0</v>
      </c>
      <c r="W550" s="299">
        <v>0</v>
      </c>
      <c r="X550" s="299">
        <v>0</v>
      </c>
      <c r="Y550" s="299">
        <v>0</v>
      </c>
      <c r="Z550" s="301">
        <v>1</v>
      </c>
      <c r="AA550" s="299"/>
      <c r="AB550" s="299"/>
      <c r="AC550" s="299">
        <v>0.77439382988624095</v>
      </c>
      <c r="AD550" s="299">
        <v>-11.94307003257329</v>
      </c>
      <c r="AE550" s="299" t="s">
        <v>442</v>
      </c>
      <c r="AF550" s="299">
        <v>0.77439382988624095</v>
      </c>
      <c r="AG550" s="299">
        <v>-11.94307003257329</v>
      </c>
      <c r="AH550" s="299">
        <v>-3.8719691494312047</v>
      </c>
      <c r="AI550" s="299">
        <v>12.910903908794788</v>
      </c>
      <c r="AJ550" s="299">
        <v>-2.4006208726473472</v>
      </c>
      <c r="AK550" s="299">
        <v>0</v>
      </c>
      <c r="AL550" s="299"/>
      <c r="AM550" s="299"/>
      <c r="AN550" s="299"/>
      <c r="AO550" s="299"/>
      <c r="AP550" s="299"/>
      <c r="AQ550" s="299"/>
      <c r="AR550" s="299"/>
      <c r="AS550" s="299"/>
      <c r="AT550" s="299"/>
      <c r="AU550" s="299"/>
      <c r="AV550" s="299"/>
      <c r="AW550" s="299"/>
      <c r="AX550" s="299"/>
      <c r="AY550" s="299"/>
      <c r="AZ550" s="299"/>
      <c r="BA550" s="299"/>
      <c r="BB550" s="299"/>
      <c r="BC550" s="299"/>
      <c r="BD550" s="299"/>
      <c r="BE550" s="299"/>
      <c r="BF550" s="299"/>
      <c r="BG550" s="299"/>
      <c r="BH550" s="299"/>
      <c r="BI550" s="299"/>
      <c r="BJ550" s="299"/>
      <c r="BK550" s="299"/>
      <c r="BL550" s="299"/>
      <c r="BM550" s="299"/>
      <c r="BN550" s="299"/>
      <c r="BO550" s="299"/>
      <c r="BP550" s="299"/>
      <c r="BQ550" s="299"/>
      <c r="BR550" s="299"/>
      <c r="BS550" s="299"/>
      <c r="BT550" s="299"/>
      <c r="BU550" s="299"/>
      <c r="BV550" s="299"/>
      <c r="BW550" s="299"/>
      <c r="BX550" s="299"/>
      <c r="BY550" s="299"/>
      <c r="BZ550" s="299"/>
      <c r="CA550" s="299"/>
      <c r="CB550" s="299"/>
      <c r="CC550" s="299"/>
      <c r="CD550" s="299"/>
      <c r="CE550" s="299"/>
      <c r="CF550" s="299"/>
      <c r="CG550" s="299"/>
      <c r="CH550" s="299"/>
      <c r="CI550" s="299"/>
      <c r="CJ550" s="299"/>
      <c r="CK550" s="299"/>
      <c r="CL550" s="299"/>
      <c r="CM550" s="299"/>
      <c r="CN550" s="299"/>
      <c r="CO550" s="299"/>
    </row>
    <row r="551" spans="1:93" x14ac:dyDescent="0.15">
      <c r="A551" s="299"/>
      <c r="B551" s="338" t="s">
        <v>73</v>
      </c>
      <c r="C551" s="299"/>
      <c r="D551" s="371"/>
      <c r="E551" s="299"/>
      <c r="F551" s="299"/>
      <c r="G551" s="299"/>
      <c r="H551" s="299"/>
      <c r="I551" s="301">
        <v>1</v>
      </c>
      <c r="J551" s="299"/>
      <c r="K551" s="299"/>
      <c r="L551" s="299">
        <v>1</v>
      </c>
      <c r="M551" s="299">
        <v>0</v>
      </c>
      <c r="N551" s="299">
        <v>1</v>
      </c>
      <c r="O551" s="299"/>
      <c r="P551" s="299">
        <v>0</v>
      </c>
      <c r="Q551" s="299">
        <v>0</v>
      </c>
      <c r="R551" s="299">
        <v>1</v>
      </c>
      <c r="S551" s="299">
        <v>1</v>
      </c>
      <c r="T551" s="299">
        <v>0</v>
      </c>
      <c r="U551" s="299">
        <v>0</v>
      </c>
      <c r="V551" s="299">
        <v>0</v>
      </c>
      <c r="W551" s="299">
        <v>0</v>
      </c>
      <c r="X551" s="299"/>
      <c r="Y551" s="299"/>
      <c r="Z551" s="299"/>
      <c r="AA551" s="299"/>
      <c r="AB551" s="299"/>
      <c r="AC551" s="299">
        <v>0.65823475540330478</v>
      </c>
      <c r="AD551" s="299">
        <v>-12.020496742671009</v>
      </c>
      <c r="AE551" s="299" t="s">
        <v>442</v>
      </c>
      <c r="AF551" s="299">
        <v>0.65823475540330478</v>
      </c>
      <c r="AG551" s="299">
        <v>-12.020496742671009</v>
      </c>
      <c r="AH551" s="299">
        <v>-3.6396510004653329</v>
      </c>
      <c r="AI551" s="299">
        <v>11.86564332247557</v>
      </c>
      <c r="AJ551" s="299"/>
      <c r="AK551" s="299"/>
      <c r="AL551" s="322">
        <v>0</v>
      </c>
      <c r="AM551" s="322">
        <v>0</v>
      </c>
      <c r="AN551" s="299"/>
      <c r="AO551" s="299"/>
      <c r="AP551" s="299"/>
      <c r="AQ551" s="299"/>
      <c r="AR551" s="299"/>
      <c r="AS551" s="299"/>
      <c r="AT551" s="299"/>
      <c r="AU551" s="299"/>
      <c r="AV551" s="299"/>
      <c r="AW551" s="299"/>
      <c r="AX551" s="299"/>
      <c r="AY551" s="299"/>
      <c r="AZ551" s="299"/>
      <c r="BA551" s="299"/>
      <c r="BB551" s="299"/>
      <c r="BC551" s="299"/>
      <c r="BD551" s="299"/>
      <c r="BE551" s="299"/>
      <c r="BF551" s="299"/>
      <c r="BG551" s="299"/>
      <c r="BH551" s="299"/>
      <c r="BI551" s="299"/>
      <c r="BJ551" s="299"/>
      <c r="BK551" s="299"/>
      <c r="BL551" s="299"/>
      <c r="BM551" s="299"/>
      <c r="BN551" s="299"/>
      <c r="BO551" s="299"/>
      <c r="BP551" s="299"/>
      <c r="BQ551" s="299"/>
      <c r="BR551" s="299"/>
      <c r="BS551" s="299"/>
      <c r="BT551" s="299"/>
      <c r="BU551" s="299"/>
      <c r="BV551" s="299"/>
      <c r="BW551" s="299"/>
      <c r="BX551" s="299"/>
      <c r="BY551" s="299"/>
      <c r="BZ551" s="299"/>
      <c r="CA551" s="299"/>
      <c r="CB551" s="299"/>
      <c r="CC551" s="299"/>
      <c r="CD551" s="299"/>
      <c r="CE551" s="299"/>
      <c r="CF551" s="299"/>
      <c r="CG551" s="299">
        <v>1</v>
      </c>
      <c r="CH551" s="299"/>
      <c r="CI551" s="299"/>
      <c r="CJ551" s="299"/>
      <c r="CK551" s="299"/>
      <c r="CL551" s="299"/>
      <c r="CM551" s="299"/>
      <c r="CN551" s="299"/>
      <c r="CO551" s="299"/>
    </row>
    <row r="552" spans="1:93" x14ac:dyDescent="0.15">
      <c r="A552" s="299"/>
      <c r="B552" s="338" t="s">
        <v>74</v>
      </c>
      <c r="C552" s="355">
        <v>0.24</v>
      </c>
      <c r="D552" s="371">
        <v>0.79991999999999996</v>
      </c>
      <c r="E552" s="299"/>
      <c r="F552" s="299"/>
      <c r="G552" s="299"/>
      <c r="H552" s="299"/>
      <c r="I552" s="301">
        <v>2</v>
      </c>
      <c r="J552" s="299"/>
      <c r="K552" s="299"/>
      <c r="L552" s="299">
        <v>0</v>
      </c>
      <c r="M552" s="299"/>
      <c r="N552" s="299"/>
      <c r="O552" s="299"/>
      <c r="P552" s="299"/>
      <c r="Q552" s="299"/>
      <c r="R552" s="299"/>
      <c r="S552" s="299"/>
      <c r="T552" s="299"/>
      <c r="U552" s="299"/>
      <c r="V552" s="299"/>
      <c r="W552" s="299"/>
      <c r="X552" s="299"/>
      <c r="Y552" s="299"/>
      <c r="Z552" s="299"/>
      <c r="AA552" s="299">
        <v>-3.2137343940279002</v>
      </c>
      <c r="AB552" s="299">
        <v>6.1360667752442994</v>
      </c>
      <c r="AC552" s="299">
        <v>-4.4527645218458858</v>
      </c>
      <c r="AD552" s="299">
        <v>11.16880293159609</v>
      </c>
      <c r="AE552" s="299" t="s">
        <v>443</v>
      </c>
      <c r="AF552" s="299">
        <v>-4.0268479154084531</v>
      </c>
      <c r="AG552" s="299">
        <v>11.78821661237785</v>
      </c>
      <c r="AH552" s="299">
        <v>1.0454316703464253</v>
      </c>
      <c r="AI552" s="299">
        <v>-11.826929967426709</v>
      </c>
      <c r="AJ552" s="299"/>
      <c r="AK552" s="299"/>
      <c r="AL552" s="322">
        <v>1</v>
      </c>
      <c r="AM552" s="322">
        <v>0</v>
      </c>
      <c r="AN552" s="322">
        <v>1</v>
      </c>
      <c r="AO552" s="322">
        <v>0</v>
      </c>
      <c r="AP552" s="322">
        <v>0</v>
      </c>
      <c r="AQ552" s="322">
        <v>0</v>
      </c>
      <c r="AR552" s="322">
        <v>1</v>
      </c>
      <c r="AS552" s="322">
        <v>0</v>
      </c>
      <c r="AT552" s="322">
        <v>1</v>
      </c>
      <c r="AU552" s="322">
        <v>0</v>
      </c>
      <c r="AV552" s="327">
        <v>0</v>
      </c>
      <c r="AW552" s="327">
        <v>0</v>
      </c>
      <c r="AX552" s="327">
        <v>0</v>
      </c>
      <c r="AY552" s="327">
        <v>0</v>
      </c>
      <c r="AZ552" s="327">
        <v>0</v>
      </c>
      <c r="BA552" s="327">
        <v>1</v>
      </c>
      <c r="BB552" s="327">
        <v>0</v>
      </c>
      <c r="BC552" s="327">
        <v>0</v>
      </c>
      <c r="BD552" s="327">
        <v>1</v>
      </c>
      <c r="BE552" s="327">
        <v>0</v>
      </c>
      <c r="BF552" s="327">
        <v>0</v>
      </c>
      <c r="BG552" s="327">
        <v>1</v>
      </c>
      <c r="BH552" s="327">
        <v>0</v>
      </c>
      <c r="BI552" s="327">
        <v>0</v>
      </c>
      <c r="BJ552" s="327">
        <v>0</v>
      </c>
      <c r="BK552" s="327">
        <v>0</v>
      </c>
      <c r="BL552" s="327">
        <v>0</v>
      </c>
      <c r="BM552" s="327">
        <v>0</v>
      </c>
      <c r="BN552" s="327">
        <v>0</v>
      </c>
      <c r="BO552" s="327">
        <v>1</v>
      </c>
      <c r="BP552" s="327">
        <v>0</v>
      </c>
      <c r="BQ552" s="327">
        <v>0</v>
      </c>
      <c r="BR552" s="327">
        <v>0</v>
      </c>
      <c r="BS552" s="303">
        <v>1</v>
      </c>
      <c r="BT552" s="322">
        <v>0</v>
      </c>
      <c r="BU552" s="322">
        <v>0</v>
      </c>
      <c r="BV552" s="322">
        <v>0</v>
      </c>
      <c r="BW552" s="322">
        <v>0</v>
      </c>
      <c r="BX552" s="322">
        <v>0</v>
      </c>
      <c r="BY552" s="301">
        <v>0</v>
      </c>
      <c r="BZ552" s="322">
        <v>0</v>
      </c>
      <c r="CA552" s="322">
        <v>0</v>
      </c>
      <c r="CB552" s="322">
        <v>1</v>
      </c>
      <c r="CC552" s="322">
        <v>0</v>
      </c>
      <c r="CD552" s="322">
        <v>0</v>
      </c>
      <c r="CE552" s="322">
        <v>0</v>
      </c>
      <c r="CF552" s="301">
        <v>0</v>
      </c>
      <c r="CG552" s="322">
        <v>0</v>
      </c>
      <c r="CH552" s="299"/>
      <c r="CI552" s="299"/>
      <c r="CJ552" s="299"/>
      <c r="CK552" s="299"/>
      <c r="CL552" s="299"/>
      <c r="CM552" s="299"/>
      <c r="CN552" s="299"/>
      <c r="CO552" s="299"/>
    </row>
    <row r="553" spans="1:93" x14ac:dyDescent="0.15">
      <c r="A553" s="299" t="s">
        <v>593</v>
      </c>
      <c r="B553" s="338" t="s">
        <v>75</v>
      </c>
      <c r="C553" s="299"/>
      <c r="D553" s="371"/>
      <c r="E553" s="299"/>
      <c r="F553" s="299"/>
      <c r="G553" s="299"/>
      <c r="H553" s="299"/>
      <c r="I553" s="299"/>
      <c r="J553" s="299"/>
      <c r="K553" s="299"/>
      <c r="L553" s="299"/>
      <c r="M553" s="299"/>
      <c r="N553" s="299"/>
      <c r="O553" s="299"/>
      <c r="P553" s="299"/>
      <c r="Q553" s="299"/>
      <c r="R553" s="299"/>
      <c r="S553" s="299"/>
      <c r="T553" s="299"/>
      <c r="U553" s="299"/>
      <c r="V553" s="299"/>
      <c r="W553" s="299"/>
      <c r="X553" s="299"/>
      <c r="Y553" s="299"/>
      <c r="Z553" s="299"/>
      <c r="AA553" s="299"/>
      <c r="AB553" s="299"/>
      <c r="AC553" s="299"/>
      <c r="AD553" s="299"/>
      <c r="AE553" s="299"/>
      <c r="AF553" s="299"/>
      <c r="AG553" s="299"/>
      <c r="AH553" s="299"/>
      <c r="AI553" s="299"/>
      <c r="AJ553" s="299">
        <v>-4.143006989891389</v>
      </c>
      <c r="AK553" s="299">
        <v>-1.9356677524429967E-2</v>
      </c>
      <c r="AL553" s="299"/>
      <c r="AM553" s="299"/>
      <c r="AN553" s="299"/>
      <c r="AO553" s="299"/>
      <c r="AP553" s="299"/>
      <c r="AQ553" s="299"/>
      <c r="AR553" s="299"/>
      <c r="AS553" s="299"/>
      <c r="AT553" s="299"/>
      <c r="AU553" s="299"/>
      <c r="AV553" s="299"/>
      <c r="AW553" s="299"/>
      <c r="AX553" s="299"/>
      <c r="AY553" s="299"/>
      <c r="AZ553" s="299"/>
      <c r="BA553" s="299"/>
      <c r="BB553" s="299"/>
      <c r="BC553" s="299"/>
      <c r="BD553" s="299"/>
      <c r="BE553" s="299"/>
      <c r="BF553" s="299"/>
      <c r="BG553" s="299"/>
      <c r="BH553" s="299"/>
      <c r="BI553" s="299"/>
      <c r="BJ553" s="299"/>
      <c r="BK553" s="299"/>
      <c r="BL553" s="299"/>
      <c r="BM553" s="299"/>
      <c r="BN553" s="299"/>
      <c r="BO553" s="299"/>
      <c r="BP553" s="299"/>
      <c r="BQ553" s="299"/>
      <c r="BR553" s="299"/>
      <c r="BS553" s="299"/>
      <c r="BT553" s="299"/>
      <c r="BU553" s="299"/>
      <c r="BV553" s="299"/>
      <c r="BW553" s="299"/>
      <c r="BX553" s="299"/>
      <c r="BY553" s="299"/>
      <c r="BZ553" s="299"/>
      <c r="CA553" s="299"/>
      <c r="CB553" s="299"/>
      <c r="CC553" s="299"/>
      <c r="CD553" s="299"/>
      <c r="CE553" s="299"/>
      <c r="CF553" s="299"/>
      <c r="CG553" s="299"/>
      <c r="CH553" s="299"/>
      <c r="CI553" s="299"/>
      <c r="CJ553" s="299"/>
      <c r="CK553" s="299"/>
      <c r="CL553" s="299"/>
      <c r="CM553" s="299"/>
      <c r="CN553" s="299"/>
      <c r="CO553" s="299"/>
    </row>
    <row r="554" spans="1:93" x14ac:dyDescent="0.15">
      <c r="A554" s="299"/>
      <c r="B554" s="338" t="s">
        <v>76</v>
      </c>
      <c r="C554" s="299"/>
      <c r="D554" s="371"/>
      <c r="E554" s="299"/>
      <c r="F554" s="299"/>
      <c r="G554" s="299" t="s">
        <v>353</v>
      </c>
      <c r="H554" s="299">
        <v>108</v>
      </c>
      <c r="I554" s="301">
        <v>1</v>
      </c>
      <c r="J554" s="299">
        <v>1</v>
      </c>
      <c r="K554" s="301">
        <v>0</v>
      </c>
      <c r="L554" s="299">
        <v>1</v>
      </c>
      <c r="M554" s="299">
        <v>1</v>
      </c>
      <c r="N554" s="299">
        <v>0</v>
      </c>
      <c r="O554" s="299"/>
      <c r="P554" s="299">
        <v>1</v>
      </c>
      <c r="Q554" s="299">
        <v>0</v>
      </c>
      <c r="R554" s="299">
        <v>0</v>
      </c>
      <c r="S554" s="299">
        <v>0</v>
      </c>
      <c r="T554" s="299">
        <v>0</v>
      </c>
      <c r="U554" s="299">
        <v>1</v>
      </c>
      <c r="V554" s="299">
        <v>0</v>
      </c>
      <c r="W554" s="299">
        <v>0</v>
      </c>
      <c r="X554" s="299">
        <v>0</v>
      </c>
      <c r="Y554" s="299">
        <v>0</v>
      </c>
      <c r="Z554" s="301">
        <v>1</v>
      </c>
      <c r="AA554" s="299"/>
      <c r="AB554" s="299"/>
      <c r="AC554" s="299">
        <v>-0.65823475540330478</v>
      </c>
      <c r="AD554" s="299">
        <v>-11.98178338762215</v>
      </c>
      <c r="AE554" s="299" t="s">
        <v>442</v>
      </c>
      <c r="AF554" s="299">
        <v>-0.65823475540330478</v>
      </c>
      <c r="AG554" s="299">
        <v>-11.98178338762215</v>
      </c>
      <c r="AH554" s="299">
        <v>3.7170903834539568</v>
      </c>
      <c r="AI554" s="299">
        <v>12.833477198697068</v>
      </c>
      <c r="AJ554" s="299">
        <v>2.2844617981644109</v>
      </c>
      <c r="AK554" s="299">
        <v>-5.8070032573289902E-2</v>
      </c>
      <c r="AL554" s="299"/>
      <c r="AM554" s="299"/>
      <c r="AN554" s="299"/>
      <c r="AO554" s="299"/>
      <c r="AP554" s="299"/>
      <c r="AQ554" s="299"/>
      <c r="AR554" s="299"/>
      <c r="AS554" s="299"/>
      <c r="AT554" s="299"/>
      <c r="AU554" s="299"/>
      <c r="AV554" s="299"/>
      <c r="AW554" s="299"/>
      <c r="AX554" s="299"/>
      <c r="AY554" s="299"/>
      <c r="AZ554" s="299"/>
      <c r="BA554" s="299"/>
      <c r="BB554" s="299"/>
      <c r="BC554" s="299"/>
      <c r="BD554" s="299"/>
      <c r="BE554" s="299"/>
      <c r="BF554" s="299"/>
      <c r="BG554" s="299"/>
      <c r="BH554" s="299"/>
      <c r="BI554" s="299"/>
      <c r="BJ554" s="299"/>
      <c r="BK554" s="299"/>
      <c r="BL554" s="299"/>
      <c r="BM554" s="299"/>
      <c r="BN554" s="299"/>
      <c r="BO554" s="299"/>
      <c r="BP554" s="299"/>
      <c r="BQ554" s="299"/>
      <c r="BR554" s="299"/>
      <c r="BS554" s="299"/>
      <c r="BT554" s="299"/>
      <c r="BU554" s="299"/>
      <c r="BV554" s="299"/>
      <c r="BW554" s="299"/>
      <c r="BX554" s="299"/>
      <c r="BY554" s="299"/>
      <c r="BZ554" s="299"/>
      <c r="CA554" s="299"/>
      <c r="CB554" s="299"/>
      <c r="CC554" s="299"/>
      <c r="CD554" s="299"/>
      <c r="CE554" s="299"/>
      <c r="CF554" s="299"/>
      <c r="CG554" s="299"/>
      <c r="CH554" s="299"/>
      <c r="CI554" s="299"/>
      <c r="CJ554" s="299"/>
      <c r="CK554" s="299"/>
      <c r="CL554" s="299"/>
      <c r="CM554" s="299"/>
      <c r="CN554" s="299"/>
      <c r="CO554" s="299"/>
    </row>
    <row r="555" spans="1:93" x14ac:dyDescent="0.15">
      <c r="A555" s="332"/>
      <c r="B555" s="369" t="s">
        <v>77</v>
      </c>
      <c r="C555" s="360"/>
      <c r="D555" s="375"/>
      <c r="E555" s="332"/>
      <c r="F555" s="376"/>
      <c r="G555" s="332"/>
      <c r="H555" s="332"/>
      <c r="I555" s="377">
        <v>1</v>
      </c>
      <c r="J555" s="332">
        <v>1</v>
      </c>
      <c r="K555" s="377">
        <v>0</v>
      </c>
      <c r="L555" s="322">
        <v>1</v>
      </c>
      <c r="M555" s="322">
        <v>0</v>
      </c>
      <c r="N555" s="322">
        <v>1</v>
      </c>
      <c r="O555" s="332"/>
      <c r="P555" s="332">
        <v>0</v>
      </c>
      <c r="Q555" s="332">
        <v>0</v>
      </c>
      <c r="R555" s="332">
        <v>1</v>
      </c>
      <c r="S555" s="332">
        <v>1</v>
      </c>
      <c r="T555" s="332">
        <v>0</v>
      </c>
      <c r="U555" s="332">
        <v>0</v>
      </c>
      <c r="V555" s="332">
        <v>0</v>
      </c>
      <c r="W555" s="332">
        <v>0</v>
      </c>
      <c r="X555" s="332">
        <v>0</v>
      </c>
      <c r="Y555" s="332">
        <v>1</v>
      </c>
      <c r="Z555" s="377">
        <v>0</v>
      </c>
      <c r="AA555" s="332"/>
      <c r="AB555" s="332"/>
      <c r="AC555" s="332">
        <v>-1.0067119788521133</v>
      </c>
      <c r="AD555" s="332">
        <v>-12.020496742671009</v>
      </c>
      <c r="AE555" s="332" t="s">
        <v>442</v>
      </c>
      <c r="AF555" s="332">
        <v>-1.0067119788521133</v>
      </c>
      <c r="AG555" s="332">
        <v>-12.020496742671009</v>
      </c>
      <c r="AH555" s="332">
        <v>3.2911737770165241</v>
      </c>
      <c r="AI555" s="332">
        <v>11.86564332247557</v>
      </c>
      <c r="AJ555" s="322"/>
      <c r="AK555" s="322"/>
      <c r="AL555" s="332"/>
      <c r="AM555" s="332"/>
      <c r="AN555" s="332"/>
      <c r="AO555" s="332"/>
      <c r="AP555" s="332"/>
      <c r="AQ555" s="332"/>
      <c r="AR555" s="332"/>
      <c r="AS555" s="332"/>
      <c r="AT555" s="332"/>
      <c r="AU555" s="332"/>
      <c r="AV555" s="333"/>
      <c r="AW555" s="333"/>
      <c r="AX555" s="333"/>
      <c r="AY555" s="332"/>
      <c r="AZ555" s="332"/>
      <c r="BA555" s="332"/>
      <c r="BB555" s="332"/>
      <c r="BC555" s="332"/>
      <c r="BD555" s="332"/>
      <c r="BE555" s="332"/>
      <c r="BF555" s="332"/>
      <c r="BG555" s="332"/>
      <c r="BH555" s="332"/>
      <c r="BI555" s="332"/>
      <c r="BJ555" s="333"/>
      <c r="BK555" s="333"/>
      <c r="BL555" s="333"/>
      <c r="BM555" s="332"/>
      <c r="BN555" s="332"/>
      <c r="BO555" s="332"/>
      <c r="BP555" s="332"/>
      <c r="BQ555" s="332"/>
      <c r="BR555" s="332"/>
      <c r="BS555" s="336"/>
      <c r="BT555" s="332"/>
      <c r="BU555" s="332"/>
      <c r="BV555" s="332"/>
      <c r="BW555" s="332"/>
      <c r="BX555" s="332"/>
      <c r="BY555" s="377"/>
      <c r="BZ555" s="332"/>
      <c r="CA555" s="332"/>
      <c r="CB555" s="332"/>
      <c r="CC555" s="332"/>
      <c r="CD555" s="332"/>
      <c r="CE555" s="332"/>
      <c r="CF555" s="377"/>
      <c r="CG555" s="332"/>
      <c r="CH555" s="332"/>
      <c r="CI555" s="332"/>
      <c r="CJ555" s="332"/>
      <c r="CK555" s="332"/>
      <c r="CL555" s="332"/>
      <c r="CM555" s="332"/>
      <c r="CN555" s="332"/>
      <c r="CO555" s="377"/>
    </row>
    <row r="556" spans="1:93" x14ac:dyDescent="0.15">
      <c r="A556" s="299"/>
      <c r="B556" s="338" t="s">
        <v>78</v>
      </c>
      <c r="C556" s="355">
        <v>0.26</v>
      </c>
      <c r="D556" s="371">
        <v>0.86658000000000013</v>
      </c>
      <c r="E556" s="299"/>
      <c r="F556" s="299"/>
      <c r="G556" s="299"/>
      <c r="H556" s="299"/>
      <c r="I556" s="301">
        <v>2</v>
      </c>
      <c r="J556" s="299"/>
      <c r="K556" s="299"/>
      <c r="L556" s="322">
        <v>0</v>
      </c>
      <c r="M556" s="299"/>
      <c r="N556" s="299"/>
      <c r="O556" s="299"/>
      <c r="P556" s="299"/>
      <c r="Q556" s="299"/>
      <c r="R556" s="299"/>
      <c r="S556" s="299"/>
      <c r="T556" s="299"/>
      <c r="U556" s="299"/>
      <c r="V556" s="299"/>
      <c r="W556" s="299"/>
      <c r="X556" s="299"/>
      <c r="Y556" s="299"/>
      <c r="Z556" s="299"/>
      <c r="AA556" s="299">
        <v>1.0067119788521133</v>
      </c>
      <c r="AB556" s="299">
        <v>4.4326791530944627</v>
      </c>
      <c r="AC556" s="299">
        <v>2.8652571705790915</v>
      </c>
      <c r="AD556" s="299">
        <v>11.78821661237785</v>
      </c>
      <c r="AE556" s="299" t="s">
        <v>443</v>
      </c>
      <c r="AF556" s="299">
        <v>3.5234919259823965</v>
      </c>
      <c r="AG556" s="299">
        <v>11.78821661237785</v>
      </c>
      <c r="AH556" s="299">
        <v>-0.34847722344880844</v>
      </c>
      <c r="AI556" s="299">
        <v>-11.78821661237785</v>
      </c>
      <c r="AJ556" s="299"/>
      <c r="AK556" s="299"/>
      <c r="AL556" s="322">
        <v>1</v>
      </c>
      <c r="AM556" s="322">
        <v>0</v>
      </c>
      <c r="AN556" s="322">
        <v>1</v>
      </c>
      <c r="AO556" s="322">
        <v>0</v>
      </c>
      <c r="AP556" s="322">
        <v>0</v>
      </c>
      <c r="AQ556" s="322">
        <v>0</v>
      </c>
      <c r="AR556" s="322">
        <v>1</v>
      </c>
      <c r="AS556" s="322">
        <v>0</v>
      </c>
      <c r="AT556" s="322">
        <v>1</v>
      </c>
      <c r="AU556" s="322">
        <v>0</v>
      </c>
      <c r="AV556" s="327">
        <v>0</v>
      </c>
      <c r="AW556" s="327">
        <v>0</v>
      </c>
      <c r="AX556" s="327">
        <v>0</v>
      </c>
      <c r="AY556" s="327">
        <v>0</v>
      </c>
      <c r="AZ556" s="327">
        <v>0</v>
      </c>
      <c r="BA556" s="327">
        <v>0</v>
      </c>
      <c r="BB556" s="327">
        <v>1</v>
      </c>
      <c r="BC556" s="327">
        <v>0</v>
      </c>
      <c r="BD556" s="327">
        <v>1</v>
      </c>
      <c r="BE556" s="327">
        <v>0</v>
      </c>
      <c r="BF556" s="327">
        <v>0</v>
      </c>
      <c r="BG556" s="327">
        <v>1</v>
      </c>
      <c r="BH556" s="327">
        <v>0</v>
      </c>
      <c r="BI556" s="327">
        <v>0</v>
      </c>
      <c r="BJ556" s="327">
        <v>0</v>
      </c>
      <c r="BK556" s="327">
        <v>0</v>
      </c>
      <c r="BL556" s="327">
        <v>0</v>
      </c>
      <c r="BM556" s="327">
        <v>0</v>
      </c>
      <c r="BN556" s="327">
        <v>0</v>
      </c>
      <c r="BO556" s="327">
        <v>0</v>
      </c>
      <c r="BP556" s="327">
        <v>1</v>
      </c>
      <c r="BQ556" s="327">
        <v>0</v>
      </c>
      <c r="BR556" s="327">
        <v>0</v>
      </c>
      <c r="BS556" s="303">
        <v>1</v>
      </c>
      <c r="BT556" s="322">
        <v>0</v>
      </c>
      <c r="BU556" s="322">
        <v>0</v>
      </c>
      <c r="BV556" s="322">
        <v>0</v>
      </c>
      <c r="BW556" s="322">
        <v>0</v>
      </c>
      <c r="BX556" s="322">
        <v>1</v>
      </c>
      <c r="BY556" s="301">
        <v>0</v>
      </c>
      <c r="BZ556" s="322">
        <v>1</v>
      </c>
      <c r="CA556" s="299"/>
      <c r="CB556" s="299"/>
      <c r="CC556" s="299"/>
      <c r="CD556" s="299"/>
      <c r="CE556" s="299"/>
      <c r="CF556" s="299"/>
      <c r="CG556" s="299"/>
      <c r="CH556" s="299"/>
      <c r="CI556" s="299"/>
      <c r="CJ556" s="299"/>
      <c r="CK556" s="299"/>
      <c r="CL556" s="299"/>
      <c r="CM556" s="299"/>
      <c r="CN556" s="299"/>
      <c r="CO556" s="299"/>
    </row>
    <row r="557" spans="1:93" x14ac:dyDescent="0.15">
      <c r="A557" s="299"/>
      <c r="B557" s="338" t="s">
        <v>79</v>
      </c>
      <c r="C557" s="355">
        <v>1.1499999999999999</v>
      </c>
      <c r="D557" s="371">
        <v>3.8329499999999999</v>
      </c>
      <c r="E557" s="299"/>
      <c r="F557" s="299"/>
      <c r="G557" s="299"/>
      <c r="H557" s="299"/>
      <c r="I557" s="301">
        <v>3</v>
      </c>
      <c r="J557" s="299"/>
      <c r="K557" s="299"/>
      <c r="L557" s="322">
        <v>0</v>
      </c>
      <c r="M557" s="299"/>
      <c r="N557" s="299"/>
      <c r="O557" s="299"/>
      <c r="P557" s="299"/>
      <c r="Q557" s="299"/>
      <c r="R557" s="299"/>
      <c r="S557" s="299"/>
      <c r="T557" s="299"/>
      <c r="U557" s="299"/>
      <c r="V557" s="299"/>
      <c r="W557" s="299"/>
      <c r="X557" s="299"/>
      <c r="Y557" s="299"/>
      <c r="Z557" s="299"/>
      <c r="AA557" s="299">
        <v>-0.1548787659772482</v>
      </c>
      <c r="AB557" s="299">
        <v>-7.9555944625407164</v>
      </c>
      <c r="AC557" s="299">
        <v>-0.34847722344880844</v>
      </c>
      <c r="AD557" s="299">
        <v>-11.826929967426709</v>
      </c>
      <c r="AE557" s="299" t="s">
        <v>445</v>
      </c>
      <c r="AF557" s="299">
        <v>0.38719691494312047</v>
      </c>
      <c r="AG557" s="299">
        <v>-11.94307003257329</v>
      </c>
      <c r="AH557" s="299">
        <v>0.50335598942605664</v>
      </c>
      <c r="AI557" s="299">
        <v>12.794763843648209</v>
      </c>
      <c r="AJ557" s="299"/>
      <c r="AK557" s="299"/>
      <c r="AL557" s="322">
        <v>0</v>
      </c>
      <c r="AM557" s="322">
        <v>1</v>
      </c>
      <c r="AN557" s="322">
        <v>0</v>
      </c>
      <c r="AO557" s="322">
        <v>1</v>
      </c>
      <c r="AP557" s="322">
        <v>0</v>
      </c>
      <c r="AQ557" s="322">
        <v>1</v>
      </c>
      <c r="AR557" s="322">
        <v>0</v>
      </c>
      <c r="AS557" s="322">
        <v>0</v>
      </c>
      <c r="AT557" s="322">
        <v>0</v>
      </c>
      <c r="AU557" s="322">
        <v>0</v>
      </c>
      <c r="AV557" s="327">
        <v>1</v>
      </c>
      <c r="AW557" s="327">
        <v>0</v>
      </c>
      <c r="AX557" s="327">
        <v>0</v>
      </c>
      <c r="AY557" s="327">
        <v>0</v>
      </c>
      <c r="AZ557" s="327">
        <v>0</v>
      </c>
      <c r="BA557" s="327">
        <v>1</v>
      </c>
      <c r="BB557" s="327">
        <v>0</v>
      </c>
      <c r="BC557" s="327">
        <v>0</v>
      </c>
      <c r="BD557" s="327">
        <v>0</v>
      </c>
      <c r="BE557" s="327">
        <v>1</v>
      </c>
      <c r="BF557" s="327">
        <v>0</v>
      </c>
      <c r="BG557" s="327">
        <v>1</v>
      </c>
      <c r="BH557" s="327">
        <v>0</v>
      </c>
      <c r="BI557" s="327">
        <v>0</v>
      </c>
      <c r="BJ557" s="327">
        <v>0</v>
      </c>
      <c r="BK557" s="327">
        <v>0</v>
      </c>
      <c r="BL557" s="327">
        <v>0</v>
      </c>
      <c r="BM557" s="327">
        <v>0</v>
      </c>
      <c r="BN557" s="327">
        <v>0</v>
      </c>
      <c r="BO557" s="327">
        <v>1</v>
      </c>
      <c r="BP557" s="327">
        <v>0</v>
      </c>
      <c r="BQ557" s="327">
        <v>0</v>
      </c>
      <c r="BR557" s="327">
        <v>0</v>
      </c>
      <c r="BS557" s="303">
        <v>0</v>
      </c>
      <c r="BT557" s="322">
        <v>1</v>
      </c>
      <c r="BU557" s="322">
        <v>0</v>
      </c>
      <c r="BV557" s="322">
        <v>0</v>
      </c>
      <c r="BW557" s="322">
        <v>0</v>
      </c>
      <c r="BX557" s="322">
        <v>1</v>
      </c>
      <c r="BY557" s="301">
        <v>0</v>
      </c>
      <c r="BZ557" s="322">
        <v>0</v>
      </c>
      <c r="CA557" s="322">
        <v>0</v>
      </c>
      <c r="CB557" s="322">
        <v>1</v>
      </c>
      <c r="CC557" s="322">
        <v>0</v>
      </c>
      <c r="CD557" s="322">
        <v>0</v>
      </c>
      <c r="CE557" s="322">
        <v>0</v>
      </c>
      <c r="CF557" s="301">
        <v>0</v>
      </c>
      <c r="CG557" s="322">
        <v>0</v>
      </c>
      <c r="CH557" s="299"/>
      <c r="CI557" s="299"/>
      <c r="CJ557" s="299"/>
      <c r="CK557" s="299"/>
      <c r="CL557" s="299"/>
      <c r="CM557" s="299"/>
      <c r="CN557" s="299"/>
      <c r="CO557" s="299"/>
    </row>
    <row r="558" spans="1:93" x14ac:dyDescent="0.15">
      <c r="A558" s="299" t="s">
        <v>593</v>
      </c>
      <c r="B558" s="338" t="s">
        <v>80</v>
      </c>
      <c r="C558" s="299"/>
      <c r="D558" s="371"/>
      <c r="E558" s="299"/>
      <c r="F558" s="299"/>
      <c r="G558" s="299"/>
      <c r="H558" s="299"/>
      <c r="I558" s="299"/>
      <c r="J558" s="299"/>
      <c r="K558" s="299"/>
      <c r="L558" s="299"/>
      <c r="M558" s="299"/>
      <c r="N558" s="299"/>
      <c r="O558" s="299"/>
      <c r="P558" s="299"/>
      <c r="Q558" s="299"/>
      <c r="R558" s="299"/>
      <c r="S558" s="299"/>
      <c r="T558" s="299"/>
      <c r="U558" s="299"/>
      <c r="V558" s="299"/>
      <c r="W558" s="299"/>
      <c r="X558" s="299"/>
      <c r="Y558" s="299"/>
      <c r="Z558" s="299"/>
      <c r="AA558" s="299"/>
      <c r="AB558" s="299"/>
      <c r="AC558" s="299"/>
      <c r="AD558" s="299"/>
      <c r="AE558" s="299"/>
      <c r="AF558" s="299"/>
      <c r="AG558" s="299"/>
      <c r="AH558" s="299"/>
      <c r="AI558" s="299"/>
      <c r="AJ558" s="299">
        <v>2.3619011811530348</v>
      </c>
      <c r="AK558" s="299">
        <v>0</v>
      </c>
      <c r="AL558" s="299"/>
      <c r="AM558" s="299"/>
      <c r="AN558" s="299"/>
      <c r="AO558" s="299"/>
      <c r="AP558" s="299"/>
      <c r="AQ558" s="299"/>
      <c r="AR558" s="299"/>
      <c r="AS558" s="299"/>
      <c r="AT558" s="299"/>
      <c r="AU558" s="299"/>
      <c r="AV558" s="299"/>
      <c r="AW558" s="299"/>
      <c r="AX558" s="299"/>
      <c r="AY558" s="299"/>
      <c r="AZ558" s="299"/>
      <c r="BA558" s="299"/>
      <c r="BB558" s="299"/>
      <c r="BC558" s="299"/>
      <c r="BD558" s="299"/>
      <c r="BE558" s="299"/>
      <c r="BF558" s="299"/>
      <c r="BG558" s="299"/>
      <c r="BH558" s="299"/>
      <c r="BI558" s="299"/>
      <c r="BJ558" s="299"/>
      <c r="BK558" s="299"/>
      <c r="BL558" s="299"/>
      <c r="BM558" s="299"/>
      <c r="BN558" s="299"/>
      <c r="BO558" s="299"/>
      <c r="BP558" s="299"/>
      <c r="BQ558" s="299"/>
      <c r="BR558" s="299"/>
      <c r="BS558" s="299"/>
      <c r="BT558" s="299"/>
      <c r="BU558" s="299"/>
      <c r="BV558" s="299"/>
      <c r="BW558" s="299"/>
      <c r="BX558" s="299"/>
      <c r="BY558" s="299"/>
      <c r="BZ558" s="299"/>
      <c r="CA558" s="299"/>
      <c r="CB558" s="299"/>
      <c r="CC558" s="299"/>
      <c r="CD558" s="299"/>
      <c r="CE558" s="299"/>
      <c r="CF558" s="299"/>
      <c r="CG558" s="299"/>
      <c r="CH558" s="299"/>
      <c r="CI558" s="299"/>
      <c r="CJ558" s="299"/>
      <c r="CK558" s="299"/>
      <c r="CL558" s="299"/>
      <c r="CM558" s="299"/>
      <c r="CN558" s="299"/>
      <c r="CO558" s="299"/>
    </row>
    <row r="559" spans="1:93" x14ac:dyDescent="0.15">
      <c r="A559" s="299"/>
      <c r="B559" s="338" t="s">
        <v>81</v>
      </c>
      <c r="C559" s="299"/>
      <c r="D559" s="371"/>
      <c r="E559" s="299"/>
      <c r="F559" s="299"/>
      <c r="G559" s="299" t="s">
        <v>354</v>
      </c>
      <c r="H559" s="299">
        <v>109</v>
      </c>
      <c r="I559" s="301">
        <v>1</v>
      </c>
      <c r="J559" s="299">
        <v>1</v>
      </c>
      <c r="K559" s="301">
        <v>0</v>
      </c>
      <c r="L559" s="322">
        <v>1</v>
      </c>
      <c r="M559" s="322">
        <v>1</v>
      </c>
      <c r="N559" s="322">
        <v>0</v>
      </c>
      <c r="O559" s="299"/>
      <c r="P559" s="299">
        <v>1</v>
      </c>
      <c r="Q559" s="299">
        <v>0</v>
      </c>
      <c r="R559" s="299">
        <v>0</v>
      </c>
      <c r="S559" s="299">
        <v>0</v>
      </c>
      <c r="T559" s="299">
        <v>0</v>
      </c>
      <c r="U559" s="299">
        <v>1</v>
      </c>
      <c r="V559" s="299">
        <v>0</v>
      </c>
      <c r="W559" s="299">
        <v>0</v>
      </c>
      <c r="X559" s="299">
        <v>1</v>
      </c>
      <c r="Y559" s="299">
        <v>0</v>
      </c>
      <c r="Z559" s="301">
        <v>0</v>
      </c>
      <c r="AA559" s="299"/>
      <c r="AB559" s="299"/>
      <c r="AC559" s="299">
        <v>0.9292725958634892</v>
      </c>
      <c r="AD559" s="299">
        <v>-11.98178338762215</v>
      </c>
      <c r="AE559" s="299" t="s">
        <v>442</v>
      </c>
      <c r="AF559" s="299">
        <v>0.9292725958634892</v>
      </c>
      <c r="AG559" s="299">
        <v>-11.98178338762215</v>
      </c>
      <c r="AH559" s="299">
        <v>-4.0268479154084531</v>
      </c>
      <c r="AI559" s="299">
        <v>13.143184039087947</v>
      </c>
      <c r="AJ559" s="299">
        <v>0.19359845747156024</v>
      </c>
      <c r="AK559" s="299">
        <v>-5.8070032573289902E-2</v>
      </c>
      <c r="AL559" s="299"/>
      <c r="AM559" s="299"/>
      <c r="AN559" s="299"/>
      <c r="AO559" s="299"/>
      <c r="AP559" s="299"/>
      <c r="AQ559" s="299"/>
      <c r="AR559" s="299"/>
      <c r="AS559" s="299"/>
      <c r="AT559" s="299"/>
      <c r="AU559" s="299"/>
      <c r="AV559" s="299"/>
      <c r="AW559" s="299"/>
      <c r="AX559" s="299"/>
      <c r="AY559" s="299"/>
      <c r="AZ559" s="299"/>
      <c r="BA559" s="299"/>
      <c r="BB559" s="299"/>
      <c r="BC559" s="299"/>
      <c r="BD559" s="299"/>
      <c r="BE559" s="299"/>
      <c r="BF559" s="299"/>
      <c r="BG559" s="299"/>
      <c r="BH559" s="299"/>
      <c r="BI559" s="299"/>
      <c r="BJ559" s="299"/>
      <c r="BK559" s="299"/>
      <c r="BL559" s="299"/>
      <c r="BM559" s="299"/>
      <c r="BN559" s="299"/>
      <c r="BO559" s="299"/>
      <c r="BP559" s="299"/>
      <c r="BQ559" s="299"/>
      <c r="BR559" s="299"/>
      <c r="BS559" s="299"/>
      <c r="BT559" s="299"/>
      <c r="BU559" s="299"/>
      <c r="BV559" s="299"/>
      <c r="BW559" s="299"/>
      <c r="BX559" s="299"/>
      <c r="BY559" s="299"/>
      <c r="BZ559" s="299"/>
      <c r="CA559" s="299"/>
      <c r="CB559" s="299"/>
      <c r="CC559" s="299"/>
      <c r="CD559" s="299"/>
      <c r="CE559" s="299"/>
      <c r="CF559" s="299"/>
      <c r="CG559" s="299"/>
      <c r="CH559" s="299"/>
      <c r="CI559" s="299"/>
      <c r="CJ559" s="299"/>
      <c r="CK559" s="299"/>
      <c r="CL559" s="299"/>
      <c r="CM559" s="299"/>
      <c r="CN559" s="299"/>
      <c r="CO559" s="299"/>
    </row>
    <row r="560" spans="1:93" x14ac:dyDescent="0.15">
      <c r="A560" s="299"/>
      <c r="B560" s="338" t="s">
        <v>82</v>
      </c>
      <c r="C560" s="299"/>
      <c r="D560" s="371"/>
      <c r="E560" s="299"/>
      <c r="F560" s="299"/>
      <c r="G560" s="299"/>
      <c r="H560" s="299"/>
      <c r="I560" s="301">
        <v>1</v>
      </c>
      <c r="J560" s="299">
        <v>1</v>
      </c>
      <c r="K560" s="301">
        <v>0</v>
      </c>
      <c r="L560" s="322">
        <v>1</v>
      </c>
      <c r="M560" s="322">
        <v>0</v>
      </c>
      <c r="N560" s="322">
        <v>1</v>
      </c>
      <c r="O560" s="299"/>
      <c r="P560" s="299">
        <v>0</v>
      </c>
      <c r="Q560" s="299">
        <v>0</v>
      </c>
      <c r="R560" s="299">
        <v>1</v>
      </c>
      <c r="S560" s="299">
        <v>1</v>
      </c>
      <c r="T560" s="299">
        <v>0</v>
      </c>
      <c r="U560" s="299">
        <v>0</v>
      </c>
      <c r="V560" s="299">
        <v>0</v>
      </c>
      <c r="W560" s="299">
        <v>0</v>
      </c>
      <c r="X560" s="299">
        <v>1</v>
      </c>
      <c r="Y560" s="299">
        <v>0</v>
      </c>
      <c r="Z560" s="301">
        <v>0</v>
      </c>
      <c r="AA560" s="299"/>
      <c r="AB560" s="299"/>
      <c r="AC560" s="299">
        <v>0.77439382988624095</v>
      </c>
      <c r="AD560" s="299">
        <v>-12.05921009771987</v>
      </c>
      <c r="AE560" s="299" t="s">
        <v>442</v>
      </c>
      <c r="AF560" s="299">
        <v>0.77439382988624095</v>
      </c>
      <c r="AG560" s="299">
        <v>-12.05921009771987</v>
      </c>
      <c r="AH560" s="299">
        <v>-4.3753251388572618</v>
      </c>
      <c r="AI560" s="299">
        <v>12.291490228013028</v>
      </c>
      <c r="AJ560" s="299"/>
      <c r="AK560" s="299"/>
      <c r="AL560" s="299"/>
      <c r="AM560" s="299"/>
      <c r="AN560" s="299"/>
      <c r="AO560" s="299"/>
      <c r="AP560" s="299"/>
      <c r="AQ560" s="299"/>
      <c r="AR560" s="299"/>
      <c r="AS560" s="299"/>
      <c r="AT560" s="299"/>
      <c r="AU560" s="299"/>
      <c r="AV560" s="299"/>
      <c r="AW560" s="299"/>
      <c r="AX560" s="299"/>
      <c r="AY560" s="299"/>
      <c r="AZ560" s="299"/>
      <c r="BA560" s="299"/>
      <c r="BB560" s="299"/>
      <c r="BC560" s="299"/>
      <c r="BD560" s="299"/>
      <c r="BE560" s="299"/>
      <c r="BF560" s="299"/>
      <c r="BG560" s="299"/>
      <c r="BH560" s="299"/>
      <c r="BI560" s="299"/>
      <c r="BJ560" s="299"/>
      <c r="BK560" s="299"/>
      <c r="BL560" s="299"/>
      <c r="BM560" s="299"/>
      <c r="BN560" s="299"/>
      <c r="BO560" s="299"/>
      <c r="BP560" s="299"/>
      <c r="BQ560" s="299"/>
      <c r="BR560" s="299"/>
      <c r="BS560" s="299"/>
      <c r="BT560" s="299"/>
      <c r="BU560" s="299"/>
      <c r="BV560" s="299"/>
      <c r="BW560" s="299"/>
      <c r="BX560" s="299"/>
      <c r="BY560" s="299"/>
      <c r="BZ560" s="299"/>
      <c r="CA560" s="299"/>
      <c r="CB560" s="299"/>
      <c r="CC560" s="299"/>
      <c r="CD560" s="299"/>
      <c r="CE560" s="299"/>
      <c r="CF560" s="299"/>
      <c r="CG560" s="299"/>
      <c r="CH560" s="299"/>
      <c r="CI560" s="299"/>
      <c r="CJ560" s="299"/>
      <c r="CK560" s="299"/>
      <c r="CL560" s="299"/>
      <c r="CM560" s="299"/>
      <c r="CN560" s="299"/>
      <c r="CO560" s="299"/>
    </row>
    <row r="561" spans="1:94" x14ac:dyDescent="0.15">
      <c r="A561" s="299"/>
      <c r="B561" s="338" t="s">
        <v>83</v>
      </c>
      <c r="C561" s="355">
        <v>0.26</v>
      </c>
      <c r="D561" s="371">
        <v>0.86658000000000013</v>
      </c>
      <c r="E561" s="299"/>
      <c r="F561" s="299"/>
      <c r="G561" s="299"/>
      <c r="H561" s="299"/>
      <c r="I561" s="301">
        <v>2</v>
      </c>
      <c r="J561" s="299"/>
      <c r="K561" s="299"/>
      <c r="L561" s="322">
        <v>0</v>
      </c>
      <c r="M561" s="299"/>
      <c r="N561" s="299"/>
      <c r="O561" s="299"/>
      <c r="P561" s="299"/>
      <c r="Q561" s="299"/>
      <c r="R561" s="299"/>
      <c r="S561" s="299"/>
      <c r="T561" s="299"/>
      <c r="U561" s="299"/>
      <c r="V561" s="299"/>
      <c r="W561" s="299"/>
      <c r="X561" s="299"/>
      <c r="Y561" s="299"/>
      <c r="Z561" s="299"/>
      <c r="AA561" s="299">
        <v>-1.0841513618407375</v>
      </c>
      <c r="AB561" s="299">
        <v>4.4713925081433228</v>
      </c>
      <c r="AC561" s="299">
        <v>-3.7558100749482688</v>
      </c>
      <c r="AD561" s="299">
        <v>12.485057003257328</v>
      </c>
      <c r="AE561" s="299" t="s">
        <v>443</v>
      </c>
      <c r="AF561" s="299">
        <v>-2.0521436491985385</v>
      </c>
      <c r="AG561" s="299">
        <v>12.330203583061889</v>
      </c>
      <c r="AH561" s="299">
        <v>0.4646362979317446</v>
      </c>
      <c r="AI561" s="299">
        <v>-11.78821661237785</v>
      </c>
      <c r="AJ561" s="299"/>
      <c r="AK561" s="299"/>
      <c r="AL561" s="322">
        <v>1</v>
      </c>
      <c r="AM561" s="322">
        <v>0</v>
      </c>
      <c r="AN561" s="322">
        <v>1</v>
      </c>
      <c r="AO561" s="322">
        <v>0</v>
      </c>
      <c r="AP561" s="322">
        <v>0</v>
      </c>
      <c r="AQ561" s="322">
        <v>1</v>
      </c>
      <c r="AR561" s="322">
        <v>0</v>
      </c>
      <c r="AS561" s="322">
        <v>0</v>
      </c>
      <c r="AT561" s="322">
        <v>1</v>
      </c>
      <c r="AU561" s="322">
        <v>0</v>
      </c>
      <c r="AV561" s="327">
        <v>0</v>
      </c>
      <c r="AW561" s="327">
        <v>0</v>
      </c>
      <c r="AX561" s="327">
        <v>0</v>
      </c>
      <c r="AY561" s="327">
        <v>0</v>
      </c>
      <c r="AZ561" s="327">
        <v>0</v>
      </c>
      <c r="BA561" s="327">
        <v>0</v>
      </c>
      <c r="BB561" s="327">
        <v>1</v>
      </c>
      <c r="BC561" s="327">
        <v>0</v>
      </c>
      <c r="BD561" s="327">
        <v>0</v>
      </c>
      <c r="BE561" s="327">
        <v>0</v>
      </c>
      <c r="BF561" s="327">
        <v>1</v>
      </c>
      <c r="BG561" s="327">
        <v>1</v>
      </c>
      <c r="BH561" s="327">
        <v>0</v>
      </c>
      <c r="BI561" s="327">
        <v>0</v>
      </c>
      <c r="BJ561" s="327">
        <v>0</v>
      </c>
      <c r="BK561" s="327">
        <v>0</v>
      </c>
      <c r="BL561" s="327">
        <v>0</v>
      </c>
      <c r="BM561" s="327">
        <v>0</v>
      </c>
      <c r="BN561" s="327">
        <v>0</v>
      </c>
      <c r="BO561" s="327">
        <v>1</v>
      </c>
      <c r="BP561" s="327">
        <v>0</v>
      </c>
      <c r="BQ561" s="327">
        <v>0</v>
      </c>
      <c r="BR561" s="327">
        <v>0</v>
      </c>
      <c r="BS561" s="303">
        <v>0</v>
      </c>
      <c r="BT561" s="322">
        <v>0</v>
      </c>
      <c r="BU561" s="322">
        <v>1</v>
      </c>
      <c r="BV561" s="322">
        <v>0</v>
      </c>
      <c r="BW561" s="322">
        <v>0</v>
      </c>
      <c r="BX561" s="322">
        <v>0</v>
      </c>
      <c r="BY561" s="301">
        <v>1</v>
      </c>
      <c r="BZ561" s="322">
        <v>0</v>
      </c>
      <c r="CA561" s="322">
        <v>0</v>
      </c>
      <c r="CB561" s="322">
        <v>0</v>
      </c>
      <c r="CC561" s="322">
        <v>0</v>
      </c>
      <c r="CD561" s="322">
        <v>1</v>
      </c>
      <c r="CE561" s="322">
        <v>0</v>
      </c>
      <c r="CF561" s="301">
        <v>0</v>
      </c>
      <c r="CG561" s="322">
        <v>0</v>
      </c>
      <c r="CH561" s="299"/>
      <c r="CI561" s="299"/>
      <c r="CJ561" s="299"/>
      <c r="CK561" s="299"/>
      <c r="CL561" s="299"/>
      <c r="CM561" s="299"/>
      <c r="CN561" s="299"/>
      <c r="CO561" s="299"/>
      <c r="CP561" s="299"/>
    </row>
    <row r="562" spans="1:94" x14ac:dyDescent="0.15">
      <c r="A562" s="299" t="s">
        <v>593</v>
      </c>
      <c r="B562" s="338" t="s">
        <v>84</v>
      </c>
      <c r="C562" s="299"/>
      <c r="D562" s="371"/>
      <c r="E562" s="299"/>
      <c r="F562" s="299"/>
      <c r="G562" s="299"/>
      <c r="H562" s="299"/>
      <c r="I562" s="299"/>
      <c r="J562" s="299"/>
      <c r="K562" s="299"/>
      <c r="L562" s="299"/>
      <c r="M562" s="299"/>
      <c r="N562" s="299"/>
      <c r="O562" s="299"/>
      <c r="P562" s="299"/>
      <c r="Q562" s="299"/>
      <c r="R562" s="299"/>
      <c r="S562" s="299"/>
      <c r="T562" s="299"/>
      <c r="U562" s="299"/>
      <c r="V562" s="299"/>
      <c r="W562" s="299"/>
      <c r="X562" s="299"/>
      <c r="Y562" s="299"/>
      <c r="Z562" s="299"/>
      <c r="AA562" s="299"/>
      <c r="AB562" s="299"/>
      <c r="AC562" s="299"/>
      <c r="AD562" s="299"/>
      <c r="AE562" s="299"/>
      <c r="AF562" s="299"/>
      <c r="AG562" s="299"/>
      <c r="AH562" s="299"/>
      <c r="AI562" s="299"/>
      <c r="AJ562" s="299">
        <v>2.1683027236814749</v>
      </c>
      <c r="AK562" s="299">
        <v>-12.020496742671009</v>
      </c>
      <c r="AL562" s="299"/>
      <c r="AM562" s="299"/>
      <c r="AN562" s="299"/>
      <c r="AO562" s="299"/>
      <c r="AP562" s="299"/>
      <c r="AQ562" s="299"/>
      <c r="AR562" s="299"/>
      <c r="AS562" s="299"/>
      <c r="AT562" s="299"/>
      <c r="AU562" s="299"/>
      <c r="AV562" s="299"/>
      <c r="AW562" s="299"/>
      <c r="AX562" s="299"/>
      <c r="AY562" s="299"/>
      <c r="AZ562" s="299"/>
      <c r="BA562" s="299"/>
      <c r="BB562" s="299"/>
      <c r="BC562" s="299"/>
      <c r="BD562" s="299"/>
      <c r="BE562" s="299"/>
      <c r="BF562" s="299"/>
      <c r="BG562" s="299"/>
      <c r="BH562" s="299"/>
      <c r="BI562" s="299"/>
      <c r="BJ562" s="299"/>
      <c r="BK562" s="299"/>
      <c r="BL562" s="299"/>
      <c r="BM562" s="299"/>
      <c r="BN562" s="299"/>
      <c r="BO562" s="299"/>
      <c r="BP562" s="299"/>
      <c r="BQ562" s="299"/>
      <c r="BR562" s="299"/>
      <c r="BS562" s="299"/>
      <c r="BT562" s="299"/>
      <c r="BU562" s="299"/>
      <c r="BV562" s="299"/>
      <c r="BW562" s="299"/>
      <c r="BX562" s="299"/>
      <c r="BY562" s="299"/>
      <c r="BZ562" s="299"/>
      <c r="CA562" s="299"/>
      <c r="CB562" s="299"/>
      <c r="CC562" s="299"/>
      <c r="CD562" s="299"/>
      <c r="CE562" s="299"/>
      <c r="CF562" s="299"/>
      <c r="CG562" s="299"/>
      <c r="CH562" s="299"/>
      <c r="CI562" s="299"/>
      <c r="CJ562" s="299"/>
      <c r="CK562" s="299"/>
      <c r="CL562" s="299"/>
      <c r="CM562" s="299"/>
      <c r="CN562" s="299"/>
      <c r="CO562" s="299"/>
      <c r="CP562" s="299"/>
    </row>
    <row r="563" spans="1:94" x14ac:dyDescent="0.15">
      <c r="A563" s="299"/>
      <c r="B563" s="338" t="s">
        <v>85</v>
      </c>
      <c r="C563" s="299"/>
      <c r="D563" s="371"/>
      <c r="E563" s="299"/>
      <c r="F563" s="299"/>
      <c r="G563" s="299" t="s">
        <v>355</v>
      </c>
      <c r="H563" s="299">
        <v>110</v>
      </c>
      <c r="I563" s="301">
        <v>1</v>
      </c>
      <c r="J563" s="299">
        <v>1</v>
      </c>
      <c r="K563" s="301">
        <v>0</v>
      </c>
      <c r="L563" s="322">
        <v>1</v>
      </c>
      <c r="M563" s="322">
        <v>1</v>
      </c>
      <c r="N563" s="322">
        <v>0</v>
      </c>
      <c r="O563" s="299"/>
      <c r="P563" s="299">
        <v>1</v>
      </c>
      <c r="Q563" s="299">
        <v>0</v>
      </c>
      <c r="R563" s="299">
        <v>0</v>
      </c>
      <c r="S563" s="299">
        <v>1</v>
      </c>
      <c r="T563" s="299">
        <v>0</v>
      </c>
      <c r="U563" s="299">
        <v>0</v>
      </c>
      <c r="V563" s="299">
        <v>0</v>
      </c>
      <c r="W563" s="299">
        <v>0</v>
      </c>
      <c r="X563" s="299"/>
      <c r="Y563" s="299"/>
      <c r="Z563" s="299"/>
      <c r="AA563" s="299"/>
      <c r="AB563" s="299"/>
      <c r="AC563" s="299">
        <v>-0.73567413839192897</v>
      </c>
      <c r="AD563" s="299">
        <v>-12.020496742671009</v>
      </c>
      <c r="AE563" s="299" t="s">
        <v>442</v>
      </c>
      <c r="AF563" s="299">
        <v>-0.73567413839192897</v>
      </c>
      <c r="AG563" s="299">
        <v>-12.020496742671009</v>
      </c>
      <c r="AH563" s="299">
        <v>3.7945297664425808</v>
      </c>
      <c r="AI563" s="299">
        <v>12.523770358306189</v>
      </c>
      <c r="AJ563" s="299"/>
      <c r="AK563" s="299"/>
      <c r="AL563" s="299"/>
      <c r="AM563" s="299"/>
      <c r="AN563" s="299"/>
      <c r="AO563" s="299"/>
      <c r="AP563" s="299"/>
      <c r="AQ563" s="299"/>
      <c r="AR563" s="299"/>
      <c r="AS563" s="299"/>
      <c r="AT563" s="299"/>
      <c r="AU563" s="299"/>
      <c r="AV563" s="299"/>
      <c r="AW563" s="299"/>
      <c r="AX563" s="299"/>
      <c r="AY563" s="299"/>
      <c r="AZ563" s="299"/>
      <c r="BA563" s="299"/>
      <c r="BB563" s="299"/>
      <c r="BC563" s="299"/>
      <c r="BD563" s="299"/>
      <c r="BE563" s="299"/>
      <c r="BF563" s="299"/>
      <c r="BG563" s="299"/>
      <c r="BH563" s="299"/>
      <c r="BI563" s="299"/>
      <c r="BJ563" s="299"/>
      <c r="BK563" s="299"/>
      <c r="BL563" s="299"/>
      <c r="BM563" s="299"/>
      <c r="BN563" s="299"/>
      <c r="BO563" s="299"/>
      <c r="BP563" s="299"/>
      <c r="BQ563" s="299"/>
      <c r="BR563" s="299"/>
      <c r="BS563" s="299"/>
      <c r="BT563" s="299"/>
      <c r="BU563" s="299"/>
      <c r="BV563" s="299"/>
      <c r="BW563" s="299"/>
      <c r="BX563" s="299"/>
      <c r="BY563" s="299"/>
      <c r="BZ563" s="299"/>
      <c r="CA563" s="299"/>
      <c r="CB563" s="299"/>
      <c r="CC563" s="299"/>
      <c r="CD563" s="299"/>
      <c r="CE563" s="299"/>
      <c r="CF563" s="299"/>
      <c r="CG563" s="299"/>
      <c r="CH563" s="299"/>
      <c r="CI563" s="299"/>
      <c r="CJ563" s="299"/>
      <c r="CK563" s="299"/>
      <c r="CL563" s="299"/>
      <c r="CM563" s="299"/>
      <c r="CN563" s="299"/>
      <c r="CO563" s="299"/>
      <c r="CP563" s="299"/>
    </row>
    <row r="564" spans="1:94" x14ac:dyDescent="0.15">
      <c r="A564" s="299"/>
      <c r="B564" s="338" t="s">
        <v>86</v>
      </c>
      <c r="C564" s="355">
        <v>0.21</v>
      </c>
      <c r="D564" s="371">
        <v>0.69993000000000005</v>
      </c>
      <c r="E564" s="299"/>
      <c r="F564" s="299"/>
      <c r="G564" s="299"/>
      <c r="H564" s="299"/>
      <c r="I564" s="301">
        <v>2</v>
      </c>
      <c r="J564" s="299"/>
      <c r="K564" s="299"/>
      <c r="L564" s="322">
        <v>0</v>
      </c>
      <c r="M564" s="299"/>
      <c r="N564" s="299"/>
      <c r="O564" s="299"/>
      <c r="P564" s="299"/>
      <c r="Q564" s="299"/>
      <c r="R564" s="299"/>
      <c r="S564" s="299"/>
      <c r="T564" s="299"/>
      <c r="U564" s="299"/>
      <c r="V564" s="299"/>
      <c r="W564" s="299"/>
      <c r="X564" s="299"/>
      <c r="Y564" s="299"/>
      <c r="Z564" s="299"/>
      <c r="AA564" s="299">
        <v>3.5234919259823965</v>
      </c>
      <c r="AB564" s="299">
        <v>6.1747801302931595</v>
      </c>
      <c r="AC564" s="299">
        <v>5.6917946496638709</v>
      </c>
      <c r="AD564" s="299">
        <v>11.86564332247557</v>
      </c>
      <c r="AE564" s="299" t="s">
        <v>443</v>
      </c>
      <c r="AF564" s="299">
        <v>4.3753251388572618</v>
      </c>
      <c r="AG564" s="299">
        <v>12.05921009771987</v>
      </c>
      <c r="AH564" s="299">
        <v>-0.58079537241468071</v>
      </c>
      <c r="AI564" s="299">
        <v>-11.78821661237785</v>
      </c>
      <c r="AJ564" s="299"/>
      <c r="AK564" s="299"/>
      <c r="AL564" s="299">
        <v>1</v>
      </c>
      <c r="AM564" s="299">
        <v>0</v>
      </c>
      <c r="AN564" s="299">
        <v>1</v>
      </c>
      <c r="AO564" s="299">
        <v>0</v>
      </c>
      <c r="AP564" s="299">
        <v>0</v>
      </c>
      <c r="AQ564" s="299">
        <v>1</v>
      </c>
      <c r="AR564" s="299">
        <v>0</v>
      </c>
      <c r="AS564" s="299">
        <v>0</v>
      </c>
      <c r="AT564" s="299">
        <v>1</v>
      </c>
      <c r="AU564" s="299">
        <v>0</v>
      </c>
      <c r="AV564" s="325">
        <v>0</v>
      </c>
      <c r="AW564" s="325">
        <v>0</v>
      </c>
      <c r="AX564" s="325">
        <v>0</v>
      </c>
      <c r="AY564" s="325">
        <v>0</v>
      </c>
      <c r="AZ564" s="325">
        <v>0</v>
      </c>
      <c r="BA564" s="325">
        <v>0</v>
      </c>
      <c r="BB564" s="325">
        <v>1</v>
      </c>
      <c r="BC564" s="325">
        <v>0</v>
      </c>
      <c r="BD564" s="325">
        <v>0</v>
      </c>
      <c r="BE564" s="325">
        <v>1</v>
      </c>
      <c r="BF564" s="325">
        <v>0</v>
      </c>
      <c r="BG564" s="325">
        <v>1</v>
      </c>
      <c r="BH564" s="325">
        <v>0</v>
      </c>
      <c r="BI564" s="325">
        <v>0</v>
      </c>
      <c r="BJ564" s="325">
        <v>0</v>
      </c>
      <c r="BK564" s="325">
        <v>0</v>
      </c>
      <c r="BL564" s="325">
        <v>0</v>
      </c>
      <c r="BM564" s="325">
        <v>0</v>
      </c>
      <c r="BN564" s="325">
        <v>0</v>
      </c>
      <c r="BO564" s="325">
        <v>1</v>
      </c>
      <c r="BP564" s="325">
        <v>0</v>
      </c>
      <c r="BQ564" s="325">
        <v>0</v>
      </c>
      <c r="BR564" s="325">
        <v>0</v>
      </c>
      <c r="BS564" s="303">
        <v>1</v>
      </c>
      <c r="BT564" s="322">
        <v>0</v>
      </c>
      <c r="BU564" s="322">
        <v>0</v>
      </c>
      <c r="BV564" s="322">
        <v>0</v>
      </c>
      <c r="BW564" s="322">
        <v>0</v>
      </c>
      <c r="BX564" s="322">
        <v>1</v>
      </c>
      <c r="BY564" s="301">
        <v>0</v>
      </c>
      <c r="BZ564" s="322">
        <v>1</v>
      </c>
      <c r="CA564" s="322">
        <v>0</v>
      </c>
      <c r="CB564" s="322">
        <v>0</v>
      </c>
      <c r="CC564" s="322">
        <v>0</v>
      </c>
      <c r="CD564" s="322">
        <v>0</v>
      </c>
      <c r="CE564" s="322">
        <v>0</v>
      </c>
      <c r="CF564" s="301">
        <v>0</v>
      </c>
      <c r="CG564" s="322">
        <v>1</v>
      </c>
      <c r="CH564" s="299"/>
      <c r="CI564" s="299"/>
      <c r="CJ564" s="299"/>
      <c r="CK564" s="299"/>
      <c r="CL564" s="299"/>
      <c r="CM564" s="299"/>
      <c r="CN564" s="299"/>
      <c r="CO564" s="299"/>
      <c r="CP564" s="299"/>
    </row>
    <row r="565" spans="1:94" x14ac:dyDescent="0.15">
      <c r="A565" s="299"/>
      <c r="B565" s="338" t="s">
        <v>87</v>
      </c>
      <c r="C565" s="355">
        <v>1.06</v>
      </c>
      <c r="D565" s="371">
        <v>3.5329800000000002</v>
      </c>
      <c r="E565" s="299"/>
      <c r="F565" s="299"/>
      <c r="G565" s="299"/>
      <c r="H565" s="299"/>
      <c r="I565" s="301">
        <v>3</v>
      </c>
      <c r="J565" s="299"/>
      <c r="K565" s="299"/>
      <c r="L565" s="322">
        <v>0</v>
      </c>
      <c r="M565" s="299"/>
      <c r="N565" s="299"/>
      <c r="O565" s="299"/>
      <c r="P565" s="299"/>
      <c r="Q565" s="299"/>
      <c r="R565" s="299"/>
      <c r="S565" s="299"/>
      <c r="T565" s="299"/>
      <c r="U565" s="299"/>
      <c r="V565" s="299"/>
      <c r="W565" s="299"/>
      <c r="X565" s="299"/>
      <c r="Y565" s="299"/>
      <c r="Z565" s="299"/>
      <c r="AA565" s="299">
        <v>-1.1615907448293614</v>
      </c>
      <c r="AB565" s="299">
        <v>-11.63336319218241</v>
      </c>
      <c r="AC565" s="299">
        <v>-1.4713482767838579</v>
      </c>
      <c r="AD565" s="299">
        <v>-12.097923452768729</v>
      </c>
      <c r="AE565" s="299" t="s">
        <v>445</v>
      </c>
      <c r="AF565" s="299">
        <v>-0.65823475540330478</v>
      </c>
      <c r="AG565" s="299">
        <v>-12.21406351791531</v>
      </c>
      <c r="AH565" s="299">
        <v>3.5234919259823965</v>
      </c>
      <c r="AI565" s="299">
        <v>11.904356677524429</v>
      </c>
      <c r="AJ565" s="299"/>
      <c r="AK565" s="299"/>
      <c r="AL565" s="322">
        <v>0</v>
      </c>
      <c r="AM565" s="322">
        <v>1</v>
      </c>
      <c r="AN565" s="322">
        <v>1</v>
      </c>
      <c r="AO565" s="322">
        <v>0</v>
      </c>
      <c r="AP565" s="322">
        <v>0</v>
      </c>
      <c r="AQ565" s="322">
        <v>1</v>
      </c>
      <c r="AR565" s="322">
        <v>0</v>
      </c>
      <c r="AS565" s="322">
        <v>0</v>
      </c>
      <c r="AT565" s="322">
        <v>1</v>
      </c>
      <c r="AU565" s="322">
        <v>0</v>
      </c>
      <c r="AV565" s="327">
        <v>0</v>
      </c>
      <c r="AW565" s="327">
        <v>0</v>
      </c>
      <c r="AX565" s="327">
        <v>0</v>
      </c>
      <c r="AY565" s="327">
        <v>1</v>
      </c>
      <c r="AZ565" s="327">
        <v>0</v>
      </c>
      <c r="BA565" s="327">
        <v>1</v>
      </c>
      <c r="BB565" s="327">
        <v>0</v>
      </c>
      <c r="BC565" s="327">
        <v>0</v>
      </c>
      <c r="BD565" s="327">
        <v>0</v>
      </c>
      <c r="BE565" s="327">
        <v>1</v>
      </c>
      <c r="BF565" s="327">
        <v>0</v>
      </c>
      <c r="BG565" s="327">
        <v>1</v>
      </c>
      <c r="BH565" s="327">
        <v>0</v>
      </c>
      <c r="BI565" s="327">
        <v>0</v>
      </c>
      <c r="BJ565" s="327">
        <v>0</v>
      </c>
      <c r="BK565" s="327">
        <v>0</v>
      </c>
      <c r="BL565" s="327">
        <v>0</v>
      </c>
      <c r="BM565" s="327">
        <v>1</v>
      </c>
      <c r="BN565" s="327">
        <v>0</v>
      </c>
      <c r="BO565" s="327">
        <v>1</v>
      </c>
      <c r="BP565" s="327">
        <v>0</v>
      </c>
      <c r="BQ565" s="327">
        <v>0</v>
      </c>
      <c r="BR565" s="327">
        <v>0</v>
      </c>
      <c r="BS565" s="303">
        <v>1</v>
      </c>
      <c r="BT565" s="322">
        <v>0</v>
      </c>
      <c r="BU565" s="322">
        <v>0</v>
      </c>
      <c r="BV565" s="322">
        <v>0</v>
      </c>
      <c r="BW565" s="322">
        <v>0</v>
      </c>
      <c r="BX565" s="322">
        <v>1</v>
      </c>
      <c r="BY565" s="301">
        <v>0</v>
      </c>
      <c r="BZ565" s="322">
        <v>0</v>
      </c>
      <c r="CA565" s="322">
        <v>0</v>
      </c>
      <c r="CB565" s="322">
        <v>0</v>
      </c>
      <c r="CC565" s="322">
        <v>0</v>
      </c>
      <c r="CD565" s="322">
        <v>1</v>
      </c>
      <c r="CE565" s="322">
        <v>0</v>
      </c>
      <c r="CF565" s="301">
        <v>0</v>
      </c>
      <c r="CG565" s="322">
        <v>0</v>
      </c>
      <c r="CH565" s="299"/>
      <c r="CI565" s="299"/>
      <c r="CJ565" s="299"/>
      <c r="CK565" s="299"/>
      <c r="CL565" s="299"/>
      <c r="CM565" s="299"/>
      <c r="CN565" s="299"/>
      <c r="CO565" s="299"/>
      <c r="CP565" s="299" t="s">
        <v>579</v>
      </c>
    </row>
    <row r="566" spans="1:94" x14ac:dyDescent="0.15">
      <c r="A566" s="299" t="s">
        <v>593</v>
      </c>
      <c r="B566" s="338" t="s">
        <v>88</v>
      </c>
      <c r="C566" s="299"/>
      <c r="D566" s="371"/>
      <c r="E566" s="299"/>
      <c r="F566" s="299"/>
      <c r="G566" s="299"/>
      <c r="H566" s="299"/>
      <c r="I566" s="299"/>
      <c r="J566" s="299"/>
      <c r="K566" s="299"/>
      <c r="L566" s="299"/>
      <c r="M566" s="299"/>
      <c r="N566" s="299"/>
      <c r="O566" s="299"/>
      <c r="P566" s="299"/>
      <c r="Q566" s="299"/>
      <c r="R566" s="299"/>
      <c r="S566" s="299"/>
      <c r="T566" s="299"/>
      <c r="U566" s="299"/>
      <c r="V566" s="299"/>
      <c r="W566" s="299"/>
      <c r="X566" s="299"/>
      <c r="Y566" s="299"/>
      <c r="Z566" s="299"/>
      <c r="AA566" s="299"/>
      <c r="AB566" s="299"/>
      <c r="AC566" s="299"/>
      <c r="AD566" s="299"/>
      <c r="AE566" s="299"/>
      <c r="AF566" s="299"/>
      <c r="AG566" s="299"/>
      <c r="AH566" s="299"/>
      <c r="AI566" s="299"/>
      <c r="AJ566" s="299">
        <v>-0.73567413839192897</v>
      </c>
      <c r="AK566" s="299">
        <v>12.833477198697068</v>
      </c>
      <c r="AL566" s="299"/>
      <c r="AM566" s="299"/>
      <c r="AN566" s="299"/>
      <c r="AO566" s="299"/>
      <c r="AP566" s="299"/>
      <c r="AQ566" s="299"/>
      <c r="AR566" s="299"/>
      <c r="AS566" s="299"/>
      <c r="AT566" s="299"/>
      <c r="AU566" s="299"/>
      <c r="AV566" s="299"/>
      <c r="AW566" s="299"/>
      <c r="AX566" s="299"/>
      <c r="AY566" s="299"/>
      <c r="AZ566" s="299"/>
      <c r="BA566" s="299"/>
      <c r="BB566" s="299"/>
      <c r="BC566" s="299"/>
      <c r="BD566" s="299"/>
      <c r="BE566" s="299"/>
      <c r="BF566" s="299"/>
      <c r="BG566" s="299"/>
      <c r="BH566" s="299"/>
      <c r="BI566" s="299"/>
      <c r="BJ566" s="299"/>
      <c r="BK566" s="299"/>
      <c r="BL566" s="299"/>
      <c r="BM566" s="299"/>
      <c r="BN566" s="299"/>
      <c r="BO566" s="299"/>
      <c r="BP566" s="299"/>
      <c r="BQ566" s="299"/>
      <c r="BR566" s="299"/>
      <c r="BS566" s="299"/>
      <c r="BT566" s="299"/>
      <c r="BU566" s="299"/>
      <c r="BV566" s="299"/>
      <c r="BW566" s="299"/>
      <c r="BX566" s="299"/>
      <c r="BY566" s="299"/>
      <c r="BZ566" s="299"/>
      <c r="CA566" s="299"/>
      <c r="CB566" s="299"/>
      <c r="CC566" s="299"/>
      <c r="CD566" s="299"/>
      <c r="CE566" s="299"/>
      <c r="CF566" s="299"/>
      <c r="CG566" s="299"/>
      <c r="CH566" s="299"/>
      <c r="CI566" s="299"/>
      <c r="CJ566" s="299"/>
      <c r="CK566" s="299"/>
      <c r="CL566" s="299"/>
      <c r="CM566" s="299"/>
      <c r="CN566" s="299"/>
      <c r="CO566" s="299"/>
      <c r="CP566" s="299"/>
    </row>
    <row r="567" spans="1:94" x14ac:dyDescent="0.15">
      <c r="A567" s="299"/>
      <c r="B567" s="338" t="s">
        <v>89</v>
      </c>
      <c r="C567" s="299"/>
      <c r="D567" s="371"/>
      <c r="E567" s="299"/>
      <c r="F567" s="299"/>
      <c r="G567" s="299" t="s">
        <v>364</v>
      </c>
      <c r="H567" s="299">
        <v>111</v>
      </c>
      <c r="I567" s="301">
        <v>1</v>
      </c>
      <c r="J567" s="299">
        <v>1</v>
      </c>
      <c r="K567" s="301">
        <v>0</v>
      </c>
      <c r="L567" s="322">
        <v>1</v>
      </c>
      <c r="M567" s="322">
        <v>1</v>
      </c>
      <c r="N567" s="322">
        <v>0</v>
      </c>
      <c r="O567" s="299"/>
      <c r="P567" s="299">
        <v>1</v>
      </c>
      <c r="Q567" s="299">
        <v>0</v>
      </c>
      <c r="R567" s="299">
        <v>0</v>
      </c>
      <c r="S567" s="299">
        <v>1</v>
      </c>
      <c r="T567" s="299">
        <v>0</v>
      </c>
      <c r="U567" s="299">
        <v>0</v>
      </c>
      <c r="V567" s="299">
        <v>0</v>
      </c>
      <c r="W567" s="299">
        <v>0</v>
      </c>
      <c r="X567" s="299">
        <v>0</v>
      </c>
      <c r="Y567" s="299">
        <v>0</v>
      </c>
      <c r="Z567" s="301">
        <v>1</v>
      </c>
      <c r="AA567" s="299"/>
      <c r="AB567" s="299"/>
      <c r="AC567" s="299">
        <v>0.85183321287486513</v>
      </c>
      <c r="AD567" s="299">
        <v>-11.98178338762215</v>
      </c>
      <c r="AE567" s="299" t="s">
        <v>442</v>
      </c>
      <c r="AF567" s="299">
        <v>0.85183321287486513</v>
      </c>
      <c r="AG567" s="299">
        <v>-11.98178338762215</v>
      </c>
      <c r="AH567" s="299">
        <v>-3.8719691494312047</v>
      </c>
      <c r="AI567" s="299">
        <v>12.562483713355048</v>
      </c>
      <c r="AJ567" s="299"/>
      <c r="AK567" s="299"/>
      <c r="AL567" s="299"/>
      <c r="AM567" s="299"/>
      <c r="AN567" s="299"/>
      <c r="AO567" s="299"/>
      <c r="AP567" s="299"/>
      <c r="AQ567" s="299"/>
      <c r="AR567" s="299"/>
      <c r="AS567" s="299"/>
      <c r="AT567" s="299"/>
      <c r="AU567" s="299"/>
      <c r="AV567" s="299"/>
      <c r="AW567" s="299"/>
      <c r="AX567" s="299"/>
      <c r="AY567" s="299"/>
      <c r="AZ567" s="299"/>
      <c r="BA567" s="299"/>
      <c r="BB567" s="299"/>
      <c r="BC567" s="299"/>
      <c r="BD567" s="299"/>
      <c r="BE567" s="299"/>
      <c r="BF567" s="299"/>
      <c r="BG567" s="299"/>
      <c r="BH567" s="299"/>
      <c r="BI567" s="299"/>
      <c r="BJ567" s="299"/>
      <c r="BK567" s="299"/>
      <c r="BL567" s="299"/>
      <c r="BM567" s="299"/>
      <c r="BN567" s="299"/>
      <c r="BO567" s="299"/>
      <c r="BP567" s="299"/>
      <c r="BQ567" s="299"/>
      <c r="BR567" s="299"/>
      <c r="BS567" s="299"/>
      <c r="BT567" s="299"/>
      <c r="BU567" s="299"/>
      <c r="BV567" s="299"/>
      <c r="BW567" s="299"/>
      <c r="BX567" s="299"/>
      <c r="BY567" s="299"/>
      <c r="BZ567" s="299"/>
      <c r="CA567" s="299"/>
      <c r="CB567" s="299"/>
      <c r="CC567" s="299"/>
      <c r="CD567" s="299"/>
      <c r="CE567" s="299"/>
      <c r="CF567" s="299"/>
      <c r="CG567" s="299"/>
      <c r="CH567" s="299"/>
      <c r="CI567" s="299"/>
      <c r="CJ567" s="299"/>
      <c r="CK567" s="299"/>
      <c r="CL567" s="299"/>
      <c r="CM567" s="299"/>
      <c r="CN567" s="299"/>
      <c r="CO567" s="299"/>
      <c r="CP567" s="299"/>
    </row>
    <row r="568" spans="1:94" x14ac:dyDescent="0.15">
      <c r="A568" s="299"/>
      <c r="B568" s="338" t="s">
        <v>90</v>
      </c>
      <c r="C568" s="355">
        <v>0.2</v>
      </c>
      <c r="D568" s="371">
        <v>0.66660000000000008</v>
      </c>
      <c r="E568" s="299"/>
      <c r="F568" s="299"/>
      <c r="G568" s="299"/>
      <c r="H568" s="299"/>
      <c r="I568" s="301">
        <v>2</v>
      </c>
      <c r="J568" s="299"/>
      <c r="K568" s="299"/>
      <c r="L568" s="322">
        <v>0</v>
      </c>
      <c r="M568" s="299"/>
      <c r="N568" s="299"/>
      <c r="O568" s="299"/>
      <c r="P568" s="299"/>
      <c r="Q568" s="299"/>
      <c r="R568" s="299"/>
      <c r="S568" s="299"/>
      <c r="T568" s="299"/>
      <c r="U568" s="299"/>
      <c r="V568" s="299"/>
      <c r="W568" s="299"/>
      <c r="X568" s="299"/>
      <c r="Y568" s="299"/>
      <c r="Z568" s="299"/>
      <c r="AA568" s="299">
        <v>-3.3686131600051481</v>
      </c>
      <c r="AB568" s="299">
        <v>6.1360667752442994</v>
      </c>
      <c r="AC568" s="299">
        <v>-4.3753251388572618</v>
      </c>
      <c r="AD568" s="299">
        <v>11.86564332247557</v>
      </c>
      <c r="AE568" s="299" t="s">
        <v>445</v>
      </c>
      <c r="AF568" s="299">
        <v>-3.6783706919596448</v>
      </c>
      <c r="AG568" s="299">
        <v>11.98178338762215</v>
      </c>
      <c r="AH568" s="299">
        <v>1.0067119788521133</v>
      </c>
      <c r="AI568" s="299">
        <v>-11.672076547231271</v>
      </c>
      <c r="AJ568" s="299"/>
      <c r="AK568" s="299"/>
      <c r="AL568" s="322">
        <v>1</v>
      </c>
      <c r="AM568" s="322">
        <v>0</v>
      </c>
      <c r="AN568" s="322">
        <v>1</v>
      </c>
      <c r="AO568" s="322">
        <v>0</v>
      </c>
      <c r="AP568" s="322">
        <v>0</v>
      </c>
      <c r="AQ568" s="322">
        <v>0</v>
      </c>
      <c r="AR568" s="322">
        <v>1</v>
      </c>
      <c r="AS568" s="322">
        <v>0</v>
      </c>
      <c r="AT568" s="322">
        <v>1</v>
      </c>
      <c r="AU568" s="322">
        <v>0</v>
      </c>
      <c r="AV568" s="327">
        <v>0</v>
      </c>
      <c r="AW568" s="327">
        <v>0</v>
      </c>
      <c r="AX568" s="327">
        <v>0</v>
      </c>
      <c r="AY568" s="327">
        <v>0</v>
      </c>
      <c r="AZ568" s="327">
        <v>0</v>
      </c>
      <c r="BA568" s="327">
        <v>1</v>
      </c>
      <c r="BB568" s="327">
        <v>0</v>
      </c>
      <c r="BC568" s="327">
        <v>0</v>
      </c>
      <c r="BD568" s="327">
        <v>1</v>
      </c>
      <c r="BE568" s="327">
        <v>0</v>
      </c>
      <c r="BF568" s="327">
        <v>0</v>
      </c>
      <c r="BG568" s="327">
        <v>1</v>
      </c>
      <c r="BH568" s="327">
        <v>0</v>
      </c>
      <c r="BI568" s="327">
        <v>0</v>
      </c>
      <c r="BJ568" s="327">
        <v>0</v>
      </c>
      <c r="BK568" s="327">
        <v>0</v>
      </c>
      <c r="BL568" s="327">
        <v>0</v>
      </c>
      <c r="BM568" s="327">
        <v>0</v>
      </c>
      <c r="BN568" s="327">
        <v>0</v>
      </c>
      <c r="BO568" s="327">
        <v>1</v>
      </c>
      <c r="BP568" s="327">
        <v>0</v>
      </c>
      <c r="BQ568" s="327">
        <v>0</v>
      </c>
      <c r="BR568" s="327">
        <v>0</v>
      </c>
      <c r="BS568" s="303">
        <v>1</v>
      </c>
      <c r="BT568" s="322">
        <v>0</v>
      </c>
      <c r="BU568" s="322">
        <v>0</v>
      </c>
      <c r="BV568" s="322">
        <v>0</v>
      </c>
      <c r="BW568" s="322">
        <v>0</v>
      </c>
      <c r="BX568" s="322">
        <v>1</v>
      </c>
      <c r="BY568" s="301">
        <v>0</v>
      </c>
      <c r="BZ568" s="322">
        <v>1</v>
      </c>
      <c r="CA568" s="322">
        <v>0</v>
      </c>
      <c r="CB568" s="322">
        <v>0</v>
      </c>
      <c r="CC568" s="322">
        <v>0</v>
      </c>
      <c r="CD568" s="322">
        <v>0</v>
      </c>
      <c r="CE568" s="322">
        <v>0</v>
      </c>
      <c r="CF568" s="301">
        <v>0</v>
      </c>
      <c r="CG568" s="322">
        <v>0</v>
      </c>
      <c r="CH568" s="299"/>
      <c r="CI568" s="299"/>
      <c r="CJ568" s="299"/>
      <c r="CK568" s="299"/>
      <c r="CL568" s="299"/>
      <c r="CM568" s="299"/>
      <c r="CN568" s="299"/>
      <c r="CO568" s="299"/>
      <c r="CP568" s="299"/>
    </row>
    <row r="569" spans="1:94" x14ac:dyDescent="0.15">
      <c r="A569" s="299"/>
      <c r="B569" s="338" t="s">
        <v>91</v>
      </c>
      <c r="C569" s="355">
        <v>1.1599999999999999</v>
      </c>
      <c r="D569" s="371">
        <v>3.8662800000000002</v>
      </c>
      <c r="E569" s="299"/>
      <c r="F569" s="299"/>
      <c r="G569" s="299"/>
      <c r="H569" s="299"/>
      <c r="I569" s="301">
        <v>3</v>
      </c>
      <c r="J569" s="299"/>
      <c r="K569" s="299"/>
      <c r="L569" s="322">
        <v>0</v>
      </c>
      <c r="M569" s="299"/>
      <c r="N569" s="299"/>
      <c r="O569" s="299"/>
      <c r="P569" s="299"/>
      <c r="Q569" s="299"/>
      <c r="R569" s="299"/>
      <c r="S569" s="299"/>
      <c r="T569" s="299"/>
      <c r="U569" s="299"/>
      <c r="V569" s="299"/>
      <c r="W569" s="299"/>
      <c r="X569" s="299"/>
      <c r="Y569" s="299"/>
      <c r="Z569" s="299"/>
      <c r="AA569" s="299">
        <v>3.5622116174767084</v>
      </c>
      <c r="AB569" s="299">
        <v>-7.9555944625407164</v>
      </c>
      <c r="AC569" s="299">
        <v>5.4594765006979991</v>
      </c>
      <c r="AD569" s="299">
        <v>-11.826929967426709</v>
      </c>
      <c r="AE569" s="299" t="s">
        <v>443</v>
      </c>
      <c r="AF569" s="299">
        <v>4.259166064374325</v>
      </c>
      <c r="AG569" s="299">
        <v>-11.98178338762215</v>
      </c>
      <c r="AH569" s="299">
        <v>-1.3939088937952337</v>
      </c>
      <c r="AI569" s="299">
        <v>12.639910423452768</v>
      </c>
      <c r="AJ569" s="299"/>
      <c r="AK569" s="299"/>
      <c r="AL569" s="322">
        <v>0</v>
      </c>
      <c r="AM569" s="322">
        <v>1</v>
      </c>
      <c r="AN569" s="322">
        <v>0</v>
      </c>
      <c r="AO569" s="322">
        <v>1</v>
      </c>
      <c r="AP569" s="322">
        <v>0</v>
      </c>
      <c r="AQ569" s="322">
        <v>0</v>
      </c>
      <c r="AR569" s="322">
        <v>1</v>
      </c>
      <c r="AS569" s="322">
        <v>0</v>
      </c>
      <c r="AT569" s="322">
        <v>0</v>
      </c>
      <c r="AU569" s="322">
        <v>0</v>
      </c>
      <c r="AV569" s="327">
        <v>0</v>
      </c>
      <c r="AW569" s="327">
        <v>1</v>
      </c>
      <c r="AX569" s="327">
        <v>0</v>
      </c>
      <c r="AY569" s="327">
        <v>0</v>
      </c>
      <c r="AZ569" s="327">
        <v>0</v>
      </c>
      <c r="BA569" s="327">
        <v>0</v>
      </c>
      <c r="BB569" s="327">
        <v>1</v>
      </c>
      <c r="BC569" s="327">
        <v>0</v>
      </c>
      <c r="BD569" s="327">
        <v>0</v>
      </c>
      <c r="BE569" s="327">
        <v>1</v>
      </c>
      <c r="BF569" s="327">
        <v>0</v>
      </c>
      <c r="BG569" s="327">
        <v>1</v>
      </c>
      <c r="BH569" s="327">
        <v>0</v>
      </c>
      <c r="BI569" s="327">
        <v>0</v>
      </c>
      <c r="BJ569" s="327">
        <v>0</v>
      </c>
      <c r="BK569" s="327">
        <v>0</v>
      </c>
      <c r="BL569" s="327">
        <v>0</v>
      </c>
      <c r="BM569" s="327">
        <v>0</v>
      </c>
      <c r="BN569" s="327">
        <v>0</v>
      </c>
      <c r="BO569" s="327">
        <v>1</v>
      </c>
      <c r="BP569" s="327">
        <v>0</v>
      </c>
      <c r="BQ569" s="327">
        <v>0</v>
      </c>
      <c r="BR569" s="327">
        <v>0</v>
      </c>
      <c r="BS569" s="303">
        <v>1</v>
      </c>
      <c r="BT569" s="322">
        <v>0</v>
      </c>
      <c r="BU569" s="322">
        <v>0</v>
      </c>
      <c r="BV569" s="322">
        <v>0</v>
      </c>
      <c r="BW569" s="322">
        <v>0</v>
      </c>
      <c r="BX569" s="322">
        <v>1</v>
      </c>
      <c r="BY569" s="301">
        <v>0</v>
      </c>
      <c r="BZ569" s="322">
        <v>1</v>
      </c>
      <c r="CA569" s="322">
        <v>0</v>
      </c>
      <c r="CB569" s="322">
        <v>0</v>
      </c>
      <c r="CC569" s="322">
        <v>0</v>
      </c>
      <c r="CD569" s="322">
        <v>0</v>
      </c>
      <c r="CE569" s="322">
        <v>0</v>
      </c>
      <c r="CF569" s="301">
        <v>0</v>
      </c>
      <c r="CG569" s="322">
        <v>1</v>
      </c>
      <c r="CH569" s="299"/>
      <c r="CI569" s="299"/>
      <c r="CJ569" s="299"/>
      <c r="CK569" s="299"/>
      <c r="CL569" s="299"/>
      <c r="CM569" s="299"/>
      <c r="CN569" s="299"/>
      <c r="CO569" s="299"/>
      <c r="CP569" s="299"/>
    </row>
    <row r="570" spans="1:94" x14ac:dyDescent="0.15">
      <c r="A570" s="299" t="s">
        <v>593</v>
      </c>
      <c r="B570" s="338" t="s">
        <v>92</v>
      </c>
      <c r="C570" s="299"/>
      <c r="D570" s="371"/>
      <c r="E570" s="299"/>
      <c r="F570" s="299"/>
      <c r="G570" s="299"/>
      <c r="H570" s="299"/>
      <c r="I570" s="299"/>
      <c r="J570" s="299"/>
      <c r="K570" s="299"/>
      <c r="L570" s="299"/>
      <c r="M570" s="299"/>
      <c r="N570" s="299"/>
      <c r="O570" s="299"/>
      <c r="P570" s="299"/>
      <c r="Q570" s="299"/>
      <c r="R570" s="299"/>
      <c r="S570" s="299"/>
      <c r="T570" s="299"/>
      <c r="U570" s="299"/>
      <c r="V570" s="299"/>
      <c r="W570" s="299"/>
      <c r="X570" s="299"/>
      <c r="Y570" s="299"/>
      <c r="Z570" s="299"/>
      <c r="AA570" s="299">
        <v>3.2911737770165241</v>
      </c>
      <c r="AB570" s="299">
        <v>9.0395684039087953</v>
      </c>
      <c r="AC570" s="299"/>
      <c r="AD570" s="299"/>
      <c r="AE570" s="299"/>
      <c r="AF570" s="299"/>
      <c r="AG570" s="299"/>
      <c r="AH570" s="299"/>
      <c r="AI570" s="299"/>
      <c r="AJ570" s="299"/>
      <c r="AK570" s="299"/>
      <c r="AL570" s="299"/>
      <c r="AM570" s="299"/>
      <c r="AN570" s="299"/>
      <c r="AO570" s="299"/>
      <c r="AP570" s="299"/>
      <c r="AQ570" s="299"/>
      <c r="AR570" s="299"/>
      <c r="AS570" s="299"/>
      <c r="AT570" s="299"/>
      <c r="AU570" s="299"/>
      <c r="AV570" s="299"/>
      <c r="AW570" s="299"/>
      <c r="AX570" s="299"/>
      <c r="AY570" s="299"/>
      <c r="AZ570" s="299"/>
      <c r="BA570" s="299"/>
      <c r="BB570" s="299"/>
      <c r="BC570" s="299"/>
      <c r="BD570" s="299"/>
      <c r="BE570" s="299"/>
      <c r="BF570" s="299"/>
      <c r="BG570" s="299"/>
      <c r="BH570" s="299"/>
      <c r="BI570" s="299"/>
      <c r="BJ570" s="299"/>
      <c r="BK570" s="299"/>
      <c r="BL570" s="299"/>
      <c r="BM570" s="299"/>
      <c r="BN570" s="299"/>
      <c r="BO570" s="299"/>
      <c r="BP570" s="299"/>
      <c r="BQ570" s="299"/>
      <c r="BR570" s="299"/>
      <c r="BS570" s="299"/>
      <c r="BT570" s="299"/>
      <c r="BU570" s="299"/>
      <c r="BV570" s="299"/>
      <c r="BW570" s="299"/>
      <c r="BX570" s="299"/>
      <c r="BY570" s="299"/>
      <c r="BZ570" s="299"/>
      <c r="CA570" s="299"/>
      <c r="CB570" s="299"/>
      <c r="CC570" s="299"/>
      <c r="CD570" s="299"/>
      <c r="CE570" s="299"/>
      <c r="CF570" s="299"/>
      <c r="CG570" s="299"/>
      <c r="CH570" s="299"/>
      <c r="CI570" s="299"/>
      <c r="CJ570" s="299"/>
      <c r="CK570" s="299"/>
      <c r="CL570" s="299"/>
      <c r="CM570" s="299"/>
      <c r="CN570" s="299"/>
      <c r="CO570" s="299"/>
      <c r="CP570" s="299"/>
    </row>
    <row r="571" spans="1:94" x14ac:dyDescent="0.15">
      <c r="A571" s="299"/>
      <c r="B571" s="338" t="s">
        <v>93</v>
      </c>
      <c r="C571" s="299"/>
      <c r="D571" s="371"/>
      <c r="E571" s="299"/>
      <c r="F571" s="300" t="s">
        <v>384</v>
      </c>
      <c r="G571" s="299" t="s">
        <v>335</v>
      </c>
      <c r="H571" s="299">
        <v>112</v>
      </c>
      <c r="I571" s="301">
        <v>1</v>
      </c>
      <c r="J571" s="299">
        <v>0</v>
      </c>
      <c r="K571" s="301">
        <v>1</v>
      </c>
      <c r="L571" s="322">
        <v>1</v>
      </c>
      <c r="M571" s="322">
        <v>1</v>
      </c>
      <c r="N571" s="322">
        <v>0</v>
      </c>
      <c r="O571" s="299"/>
      <c r="P571" s="299">
        <v>1</v>
      </c>
      <c r="Q571" s="299">
        <v>0</v>
      </c>
      <c r="R571" s="299">
        <v>0</v>
      </c>
      <c r="S571" s="299">
        <v>0</v>
      </c>
      <c r="T571" s="299">
        <v>0</v>
      </c>
      <c r="U571" s="299">
        <v>0</v>
      </c>
      <c r="V571" s="299">
        <v>0</v>
      </c>
      <c r="W571" s="299">
        <v>1</v>
      </c>
      <c r="X571" s="299">
        <v>1</v>
      </c>
      <c r="Y571" s="299">
        <v>0</v>
      </c>
      <c r="Z571" s="301">
        <v>0</v>
      </c>
      <c r="AA571" s="299"/>
      <c r="AB571" s="299"/>
      <c r="AC571" s="299">
        <v>-0.69695444689761687</v>
      </c>
      <c r="AD571" s="299">
        <v>-12.05921009771987</v>
      </c>
      <c r="AE571" s="299" t="s">
        <v>442</v>
      </c>
      <c r="AF571" s="299">
        <v>-0.69695444689761687</v>
      </c>
      <c r="AG571" s="299">
        <v>-12.05921009771987</v>
      </c>
      <c r="AH571" s="299">
        <v>3.9881282239141411</v>
      </c>
      <c r="AI571" s="299">
        <v>13.840024429967427</v>
      </c>
      <c r="AJ571" s="299">
        <v>0.85183321287486513</v>
      </c>
      <c r="AK571" s="299">
        <v>6.5232003257328985</v>
      </c>
      <c r="AL571" s="299"/>
      <c r="AM571" s="299"/>
      <c r="AN571" s="299"/>
      <c r="AO571" s="299"/>
      <c r="AP571" s="299"/>
      <c r="AQ571" s="299"/>
      <c r="AR571" s="299"/>
      <c r="AS571" s="299"/>
      <c r="AT571" s="299"/>
      <c r="AU571" s="299"/>
      <c r="AV571" s="299"/>
      <c r="AW571" s="299"/>
      <c r="AX571" s="299"/>
      <c r="AY571" s="299"/>
      <c r="AZ571" s="299"/>
      <c r="BA571" s="299"/>
      <c r="BB571" s="299"/>
      <c r="BC571" s="299"/>
      <c r="BD571" s="299"/>
      <c r="BE571" s="299"/>
      <c r="BF571" s="299"/>
      <c r="BG571" s="299"/>
      <c r="BH571" s="299"/>
      <c r="BI571" s="299"/>
      <c r="BJ571" s="299"/>
      <c r="BK571" s="299"/>
      <c r="BL571" s="299"/>
      <c r="BM571" s="299"/>
      <c r="BN571" s="299"/>
      <c r="BO571" s="299"/>
      <c r="BP571" s="299"/>
      <c r="BQ571" s="299"/>
      <c r="BR571" s="299"/>
      <c r="BS571" s="299"/>
      <c r="BT571" s="299"/>
      <c r="BU571" s="299"/>
      <c r="BV571" s="299"/>
      <c r="BW571" s="299"/>
      <c r="BX571" s="299"/>
      <c r="BY571" s="299"/>
      <c r="BZ571" s="299"/>
      <c r="CA571" s="299"/>
      <c r="CB571" s="299"/>
      <c r="CC571" s="299"/>
      <c r="CD571" s="299"/>
      <c r="CE571" s="299"/>
      <c r="CF571" s="299"/>
      <c r="CG571" s="299"/>
      <c r="CH571" s="299"/>
      <c r="CI571" s="299"/>
      <c r="CJ571" s="299"/>
      <c r="CK571" s="299"/>
      <c r="CL571" s="299"/>
      <c r="CM571" s="299"/>
      <c r="CN571" s="299"/>
      <c r="CO571" s="299"/>
      <c r="CP571" s="299"/>
    </row>
    <row r="572" spans="1:94" x14ac:dyDescent="0.15">
      <c r="A572" s="299"/>
      <c r="B572" s="338" t="s">
        <v>94</v>
      </c>
      <c r="C572" s="299"/>
      <c r="D572" s="371"/>
      <c r="E572" s="299"/>
      <c r="F572" s="299"/>
      <c r="G572" s="299"/>
      <c r="H572" s="299"/>
      <c r="I572" s="301">
        <v>1</v>
      </c>
      <c r="J572" s="299">
        <v>0</v>
      </c>
      <c r="K572" s="301">
        <v>1</v>
      </c>
      <c r="L572" s="322">
        <v>1</v>
      </c>
      <c r="M572" s="299">
        <v>0</v>
      </c>
      <c r="N572" s="299">
        <v>1</v>
      </c>
      <c r="O572" s="299"/>
      <c r="P572" s="299">
        <v>0</v>
      </c>
      <c r="Q572" s="299">
        <v>0</v>
      </c>
      <c r="R572" s="299">
        <v>1</v>
      </c>
      <c r="S572" s="299">
        <v>1</v>
      </c>
      <c r="T572" s="299">
        <v>0</v>
      </c>
      <c r="U572" s="299">
        <v>0</v>
      </c>
      <c r="V572" s="299">
        <v>0</v>
      </c>
      <c r="W572" s="299">
        <v>0</v>
      </c>
      <c r="X572" s="299">
        <v>0</v>
      </c>
      <c r="Y572" s="299">
        <v>1</v>
      </c>
      <c r="Z572" s="301">
        <v>0</v>
      </c>
      <c r="AA572" s="299"/>
      <c r="AB572" s="299"/>
      <c r="AC572" s="299">
        <v>-0.73567413839192897</v>
      </c>
      <c r="AD572" s="299">
        <v>-12.020496742671009</v>
      </c>
      <c r="AE572" s="299" t="s">
        <v>442</v>
      </c>
      <c r="AF572" s="299">
        <v>-0.73567413839192897</v>
      </c>
      <c r="AG572" s="299">
        <v>-12.020496742671009</v>
      </c>
      <c r="AH572" s="299">
        <v>3.4073328514994605</v>
      </c>
      <c r="AI572" s="299">
        <v>12.05921009771987</v>
      </c>
      <c r="AJ572" s="299"/>
      <c r="AK572" s="299"/>
      <c r="AL572" s="299"/>
      <c r="AM572" s="299"/>
      <c r="AN572" s="299"/>
      <c r="AO572" s="299"/>
      <c r="AP572" s="299"/>
      <c r="AQ572" s="299"/>
      <c r="AR572" s="299"/>
      <c r="AS572" s="299"/>
      <c r="AT572" s="299"/>
      <c r="AU572" s="299"/>
      <c r="AV572" s="299"/>
      <c r="AW572" s="299"/>
      <c r="AX572" s="299"/>
      <c r="AY572" s="299"/>
      <c r="AZ572" s="299"/>
      <c r="BA572" s="299"/>
      <c r="BB572" s="299"/>
      <c r="BC572" s="299"/>
      <c r="BD572" s="299"/>
      <c r="BE572" s="299"/>
      <c r="BF572" s="299"/>
      <c r="BG572" s="299"/>
      <c r="BH572" s="299"/>
      <c r="BI572" s="299"/>
      <c r="BJ572" s="299"/>
      <c r="BK572" s="299"/>
      <c r="BL572" s="299"/>
      <c r="BM572" s="299"/>
      <c r="BN572" s="299"/>
      <c r="BO572" s="299"/>
      <c r="BP572" s="299"/>
      <c r="BQ572" s="299"/>
      <c r="BR572" s="299"/>
      <c r="BS572" s="299"/>
      <c r="BT572" s="299"/>
      <c r="BU572" s="299"/>
      <c r="BV572" s="299"/>
      <c r="BW572" s="299"/>
      <c r="BX572" s="299"/>
      <c r="BY572" s="299"/>
      <c r="BZ572" s="299"/>
      <c r="CA572" s="299"/>
      <c r="CB572" s="299"/>
      <c r="CC572" s="299"/>
      <c r="CD572" s="299"/>
      <c r="CE572" s="299"/>
      <c r="CF572" s="299"/>
      <c r="CG572" s="299"/>
      <c r="CH572" s="299"/>
      <c r="CI572" s="299"/>
      <c r="CJ572" s="299"/>
      <c r="CK572" s="299"/>
      <c r="CL572" s="299"/>
      <c r="CM572" s="299"/>
      <c r="CN572" s="299"/>
      <c r="CO572" s="299"/>
      <c r="CP572" s="299"/>
    </row>
    <row r="573" spans="1:94" x14ac:dyDescent="0.15">
      <c r="A573" s="299"/>
      <c r="B573" s="338" t="s">
        <v>95</v>
      </c>
      <c r="C573" s="355">
        <v>0.24</v>
      </c>
      <c r="D573" s="371">
        <v>0.79991999999999996</v>
      </c>
      <c r="E573" s="299"/>
      <c r="F573" s="299"/>
      <c r="G573" s="299"/>
      <c r="H573" s="299"/>
      <c r="I573" s="301">
        <v>2</v>
      </c>
      <c r="J573" s="299"/>
      <c r="K573" s="299"/>
      <c r="L573" s="322">
        <v>0</v>
      </c>
      <c r="M573" s="299"/>
      <c r="N573" s="299"/>
      <c r="O573" s="299"/>
      <c r="P573" s="299"/>
      <c r="Q573" s="299"/>
      <c r="R573" s="299"/>
      <c r="S573" s="299"/>
      <c r="T573" s="299"/>
      <c r="U573" s="299"/>
      <c r="V573" s="299"/>
      <c r="W573" s="299"/>
      <c r="X573" s="299"/>
      <c r="Y573" s="299"/>
      <c r="Z573" s="299"/>
      <c r="AA573" s="299">
        <v>2.3231814896587228</v>
      </c>
      <c r="AB573" s="299">
        <v>5.3230863192182412</v>
      </c>
      <c r="AC573" s="299">
        <v>4.1042872983970771</v>
      </c>
      <c r="AD573" s="299">
        <v>11.78821661237785</v>
      </c>
      <c r="AE573" s="299" t="s">
        <v>442</v>
      </c>
      <c r="AF573" s="299">
        <v>2.9814162450620278</v>
      </c>
      <c r="AG573" s="299">
        <v>11.78821661237785</v>
      </c>
      <c r="AH573" s="299">
        <v>-0.42591660643743257</v>
      </c>
      <c r="AI573" s="299">
        <v>-11.78821661237785</v>
      </c>
      <c r="AJ573" s="299"/>
      <c r="AK573" s="299"/>
      <c r="AL573" s="322">
        <v>1</v>
      </c>
      <c r="AM573" s="322">
        <v>0</v>
      </c>
      <c r="AN573" s="322">
        <v>1</v>
      </c>
      <c r="AO573" s="322">
        <v>0</v>
      </c>
      <c r="AP573" s="322">
        <v>0</v>
      </c>
      <c r="AQ573" s="322">
        <v>1</v>
      </c>
      <c r="AR573" s="322">
        <v>0</v>
      </c>
      <c r="AS573" s="322">
        <v>0</v>
      </c>
      <c r="AT573" s="322">
        <v>1</v>
      </c>
      <c r="AU573" s="322">
        <v>0</v>
      </c>
      <c r="AV573" s="327">
        <v>0</v>
      </c>
      <c r="AW573" s="325">
        <v>0</v>
      </c>
      <c r="AX573" s="325">
        <v>0</v>
      </c>
      <c r="AY573" s="325">
        <v>0</v>
      </c>
      <c r="AZ573" s="325">
        <v>0</v>
      </c>
      <c r="BA573" s="325">
        <v>0</v>
      </c>
      <c r="BB573" s="325">
        <v>1</v>
      </c>
      <c r="BC573" s="325">
        <v>0</v>
      </c>
      <c r="BD573" s="325">
        <v>1</v>
      </c>
      <c r="BE573" s="325">
        <v>0</v>
      </c>
      <c r="BF573" s="325">
        <v>0</v>
      </c>
      <c r="BG573" s="325">
        <v>1</v>
      </c>
      <c r="BH573" s="325">
        <v>0</v>
      </c>
      <c r="BI573" s="325">
        <v>0</v>
      </c>
      <c r="BJ573" s="325">
        <v>0</v>
      </c>
      <c r="BK573" s="325">
        <v>0</v>
      </c>
      <c r="BL573" s="325">
        <v>0</v>
      </c>
      <c r="BM573" s="325">
        <v>0</v>
      </c>
      <c r="BN573" s="325">
        <v>0</v>
      </c>
      <c r="BO573" s="299">
        <v>1</v>
      </c>
      <c r="BP573" s="299">
        <v>0</v>
      </c>
      <c r="BQ573" s="299">
        <v>0</v>
      </c>
      <c r="BR573" s="299">
        <v>0</v>
      </c>
      <c r="BS573" s="303">
        <v>1</v>
      </c>
      <c r="BT573" s="322">
        <v>0</v>
      </c>
      <c r="BU573" s="322">
        <v>0</v>
      </c>
      <c r="BV573" s="322">
        <v>0</v>
      </c>
      <c r="BW573" s="322">
        <v>0</v>
      </c>
      <c r="BX573" s="322">
        <v>1</v>
      </c>
      <c r="BY573" s="301">
        <v>0</v>
      </c>
      <c r="BZ573" s="322">
        <v>1</v>
      </c>
      <c r="CA573" s="322">
        <v>0</v>
      </c>
      <c r="CB573" s="322">
        <v>0</v>
      </c>
      <c r="CC573" s="322">
        <v>0</v>
      </c>
      <c r="CD573" s="322">
        <v>0</v>
      </c>
      <c r="CE573" s="322">
        <v>0</v>
      </c>
      <c r="CF573" s="301">
        <v>0</v>
      </c>
      <c r="CG573" s="322">
        <v>0</v>
      </c>
      <c r="CH573" s="299"/>
      <c r="CI573" s="299"/>
      <c r="CJ573" s="299"/>
      <c r="CK573" s="299"/>
      <c r="CL573" s="299"/>
      <c r="CM573" s="299"/>
      <c r="CN573" s="299"/>
      <c r="CO573" s="299"/>
      <c r="CP573" s="299"/>
    </row>
    <row r="574" spans="1:94" x14ac:dyDescent="0.15">
      <c r="A574" s="299"/>
      <c r="B574" s="338" t="s">
        <v>96</v>
      </c>
      <c r="C574" s="355">
        <v>1.1399999999999999</v>
      </c>
      <c r="D574" s="371">
        <v>3.79962</v>
      </c>
      <c r="E574" s="299"/>
      <c r="F574" s="299"/>
      <c r="G574" s="299"/>
      <c r="H574" s="299"/>
      <c r="I574" s="301">
        <v>3</v>
      </c>
      <c r="J574" s="299"/>
      <c r="K574" s="299"/>
      <c r="L574" s="322">
        <v>0</v>
      </c>
      <c r="M574" s="299"/>
      <c r="N574" s="299"/>
      <c r="O574" s="299"/>
      <c r="P574" s="299"/>
      <c r="Q574" s="299"/>
      <c r="R574" s="299"/>
      <c r="S574" s="299"/>
      <c r="T574" s="299"/>
      <c r="U574" s="299"/>
      <c r="V574" s="299"/>
      <c r="W574" s="299"/>
      <c r="X574" s="299"/>
      <c r="Y574" s="299"/>
      <c r="Z574" s="299"/>
      <c r="AA574" s="299">
        <v>0.77439382988624095</v>
      </c>
      <c r="AB574" s="299">
        <v>-6.9490472312703586</v>
      </c>
      <c r="AC574" s="299">
        <v>0.69695444689761687</v>
      </c>
      <c r="AD574" s="299">
        <v>-12.05921009771987</v>
      </c>
      <c r="AE574" s="299" t="s">
        <v>445</v>
      </c>
      <c r="AF574" s="299">
        <v>1.7423861172440422</v>
      </c>
      <c r="AG574" s="299">
        <v>-12.21406351791531</v>
      </c>
      <c r="AH574" s="299">
        <v>0.3097575319544964</v>
      </c>
      <c r="AI574" s="299">
        <v>12.446343648208469</v>
      </c>
      <c r="AJ574" s="299"/>
      <c r="AK574" s="299"/>
      <c r="AL574" s="322">
        <v>0</v>
      </c>
      <c r="AM574" s="322">
        <v>1</v>
      </c>
      <c r="AN574" s="322">
        <v>0</v>
      </c>
      <c r="AO574" s="322">
        <v>1</v>
      </c>
      <c r="AP574" s="322">
        <v>0</v>
      </c>
      <c r="AQ574" s="322">
        <v>1</v>
      </c>
      <c r="AR574" s="322">
        <v>0</v>
      </c>
      <c r="AS574" s="322">
        <v>0</v>
      </c>
      <c r="AT574" s="322">
        <v>1</v>
      </c>
      <c r="AU574" s="322">
        <v>0</v>
      </c>
      <c r="AV574" s="327">
        <v>0</v>
      </c>
      <c r="AW574" s="327">
        <v>0</v>
      </c>
      <c r="AX574" s="327">
        <v>0</v>
      </c>
      <c r="AY574" s="327">
        <v>0</v>
      </c>
      <c r="AZ574" s="327">
        <v>0</v>
      </c>
      <c r="BA574" s="327">
        <v>1</v>
      </c>
      <c r="BB574" s="327">
        <v>0</v>
      </c>
      <c r="BC574" s="327">
        <v>0</v>
      </c>
      <c r="BD574" s="327">
        <v>0</v>
      </c>
      <c r="BE574" s="327">
        <v>1</v>
      </c>
      <c r="BF574" s="327">
        <v>0</v>
      </c>
      <c r="BG574" s="327">
        <v>1</v>
      </c>
      <c r="BH574" s="327">
        <v>0</v>
      </c>
      <c r="BI574" s="327">
        <v>0</v>
      </c>
      <c r="BJ574" s="327">
        <v>0</v>
      </c>
      <c r="BK574" s="327">
        <v>0</v>
      </c>
      <c r="BL574" s="327">
        <v>0</v>
      </c>
      <c r="BM574" s="327">
        <v>0</v>
      </c>
      <c r="BN574" s="327">
        <v>0</v>
      </c>
      <c r="BO574" s="327">
        <v>1</v>
      </c>
      <c r="BP574" s="327">
        <v>0</v>
      </c>
      <c r="BQ574" s="327">
        <v>0</v>
      </c>
      <c r="BR574" s="327">
        <v>0</v>
      </c>
      <c r="BS574" s="303">
        <v>0</v>
      </c>
      <c r="BT574" s="322">
        <v>1</v>
      </c>
      <c r="BU574" s="322">
        <v>0</v>
      </c>
      <c r="BV574" s="322">
        <v>0</v>
      </c>
      <c r="BW574" s="322">
        <v>0</v>
      </c>
      <c r="BX574" s="322">
        <v>1</v>
      </c>
      <c r="BY574" s="301">
        <v>0</v>
      </c>
      <c r="BZ574" s="322">
        <v>1</v>
      </c>
      <c r="CA574" s="322">
        <v>0</v>
      </c>
      <c r="CB574" s="322">
        <v>0</v>
      </c>
      <c r="CC574" s="322">
        <v>0</v>
      </c>
      <c r="CD574" s="322">
        <v>0</v>
      </c>
      <c r="CE574" s="322">
        <v>0</v>
      </c>
      <c r="CF574" s="301">
        <v>0</v>
      </c>
      <c r="CG574" s="322">
        <v>0</v>
      </c>
      <c r="CH574" s="299"/>
      <c r="CI574" s="299"/>
      <c r="CJ574" s="299"/>
      <c r="CK574" s="299"/>
      <c r="CL574" s="299"/>
      <c r="CM574" s="299"/>
      <c r="CN574" s="299"/>
      <c r="CO574" s="299"/>
      <c r="CP574" s="299"/>
    </row>
    <row r="575" spans="1:94" x14ac:dyDescent="0.15">
      <c r="A575" s="299"/>
      <c r="B575" s="338" t="s">
        <v>97</v>
      </c>
      <c r="C575" s="355">
        <v>1.01</v>
      </c>
      <c r="D575" s="371">
        <v>3.36633</v>
      </c>
      <c r="E575" s="299"/>
      <c r="F575" s="299"/>
      <c r="G575" s="299"/>
      <c r="H575" s="299"/>
      <c r="I575" s="301">
        <v>4</v>
      </c>
      <c r="J575" s="299"/>
      <c r="K575" s="299"/>
      <c r="L575" s="322">
        <v>0</v>
      </c>
      <c r="M575" s="299"/>
      <c r="N575" s="299"/>
      <c r="O575" s="299"/>
      <c r="P575" s="299"/>
      <c r="Q575" s="299"/>
      <c r="R575" s="299"/>
      <c r="S575" s="299"/>
      <c r="T575" s="299"/>
      <c r="U575" s="299"/>
      <c r="V575" s="299"/>
      <c r="W575" s="299"/>
      <c r="X575" s="299"/>
      <c r="Y575" s="299"/>
      <c r="Z575" s="299"/>
      <c r="AA575" s="299">
        <v>-2.0134239577042266</v>
      </c>
      <c r="AB575" s="299">
        <v>6.9490472312703586</v>
      </c>
      <c r="AC575" s="299">
        <v>-3.6783706919596448</v>
      </c>
      <c r="AD575" s="299">
        <v>12.833477198697068</v>
      </c>
      <c r="AE575" s="299" t="s">
        <v>445</v>
      </c>
      <c r="AF575" s="299">
        <v>-2.7103784046018435</v>
      </c>
      <c r="AG575" s="299">
        <v>12.949617263843647</v>
      </c>
      <c r="AH575" s="299">
        <v>0.65823475540330478</v>
      </c>
      <c r="AI575" s="299">
        <v>-11.94307003257329</v>
      </c>
      <c r="AJ575" s="299"/>
      <c r="AK575" s="299"/>
      <c r="AL575" s="322">
        <v>0</v>
      </c>
      <c r="AM575" s="322">
        <v>1</v>
      </c>
      <c r="AN575" s="322">
        <v>1</v>
      </c>
      <c r="AO575" s="322">
        <v>0</v>
      </c>
      <c r="AP575" s="322">
        <v>0</v>
      </c>
      <c r="AQ575" s="322">
        <v>0</v>
      </c>
      <c r="AR575" s="322">
        <v>1</v>
      </c>
      <c r="AS575" s="322">
        <v>0</v>
      </c>
      <c r="AT575" s="322">
        <v>1</v>
      </c>
      <c r="AU575" s="322">
        <v>0</v>
      </c>
      <c r="AV575" s="327">
        <v>0</v>
      </c>
      <c r="AW575" s="327">
        <v>0</v>
      </c>
      <c r="AX575" s="327">
        <v>0</v>
      </c>
      <c r="AY575" s="327">
        <v>0</v>
      </c>
      <c r="AZ575" s="327">
        <v>0</v>
      </c>
      <c r="BA575" s="327">
        <v>1</v>
      </c>
      <c r="BB575" s="327">
        <v>0</v>
      </c>
      <c r="BC575" s="327">
        <v>0</v>
      </c>
      <c r="BD575" s="327">
        <v>0</v>
      </c>
      <c r="BE575" s="327">
        <v>1</v>
      </c>
      <c r="BF575" s="327">
        <v>0</v>
      </c>
      <c r="BG575" s="327">
        <v>1</v>
      </c>
      <c r="BH575" s="327">
        <v>0</v>
      </c>
      <c r="BI575" s="327">
        <v>0</v>
      </c>
      <c r="BJ575" s="327">
        <v>0</v>
      </c>
      <c r="BK575" s="327">
        <v>0</v>
      </c>
      <c r="BL575" s="327">
        <v>0</v>
      </c>
      <c r="BM575" s="327">
        <v>0</v>
      </c>
      <c r="BN575" s="327">
        <v>0</v>
      </c>
      <c r="BO575" s="327">
        <v>1</v>
      </c>
      <c r="BP575" s="327">
        <v>0</v>
      </c>
      <c r="BQ575" s="327">
        <v>0</v>
      </c>
      <c r="BR575" s="327">
        <v>0</v>
      </c>
      <c r="BS575" s="303">
        <v>1</v>
      </c>
      <c r="BT575" s="322">
        <v>0</v>
      </c>
      <c r="BU575" s="322">
        <v>0</v>
      </c>
      <c r="BV575" s="322">
        <v>0</v>
      </c>
      <c r="BW575" s="322">
        <v>0</v>
      </c>
      <c r="BX575" s="322">
        <v>1</v>
      </c>
      <c r="BY575" s="301">
        <v>0</v>
      </c>
      <c r="BZ575" s="322">
        <v>1</v>
      </c>
      <c r="CA575" s="322">
        <v>0</v>
      </c>
      <c r="CB575" s="322">
        <v>0</v>
      </c>
      <c r="CC575" s="322">
        <v>0</v>
      </c>
      <c r="CD575" s="322">
        <v>0</v>
      </c>
      <c r="CE575" s="322">
        <v>0</v>
      </c>
      <c r="CF575" s="301">
        <v>0</v>
      </c>
      <c r="CG575" s="322">
        <v>0</v>
      </c>
      <c r="CH575" s="299"/>
      <c r="CI575" s="299"/>
      <c r="CJ575" s="299"/>
      <c r="CK575" s="299"/>
      <c r="CL575" s="299"/>
      <c r="CM575" s="299"/>
      <c r="CN575" s="299"/>
      <c r="CO575" s="299"/>
      <c r="CP575" s="299"/>
    </row>
    <row r="576" spans="1:94" x14ac:dyDescent="0.15">
      <c r="A576" s="299"/>
      <c r="B576" s="338" t="s">
        <v>98</v>
      </c>
      <c r="C576" s="355">
        <v>1.1000000000000001</v>
      </c>
      <c r="D576" s="371">
        <v>3.6663000000000006</v>
      </c>
      <c r="E576" s="299"/>
      <c r="F576" s="299"/>
      <c r="G576" s="299"/>
      <c r="H576" s="299"/>
      <c r="I576" s="301">
        <v>5</v>
      </c>
      <c r="J576" s="299"/>
      <c r="K576" s="299"/>
      <c r="L576" s="322">
        <v>0</v>
      </c>
      <c r="M576" s="299"/>
      <c r="N576" s="299"/>
      <c r="O576" s="299"/>
      <c r="P576" s="299"/>
      <c r="Q576" s="299"/>
      <c r="R576" s="299"/>
      <c r="S576" s="299"/>
      <c r="T576" s="299"/>
      <c r="U576" s="299"/>
      <c r="V576" s="299"/>
      <c r="W576" s="299"/>
      <c r="X576" s="299"/>
      <c r="Y576" s="299"/>
      <c r="Z576" s="299"/>
      <c r="AA576" s="299">
        <v>2.1295830321871625</v>
      </c>
      <c r="AB576" s="299">
        <v>-8.8072882736156348</v>
      </c>
      <c r="AC576" s="299">
        <v>3.2137343940279002</v>
      </c>
      <c r="AD576" s="299">
        <v>-11.904356677524429</v>
      </c>
      <c r="AE576" s="299" t="s">
        <v>445</v>
      </c>
      <c r="AF576" s="299">
        <v>4.143006989891389</v>
      </c>
      <c r="AG576" s="299">
        <v>-11.86564332247557</v>
      </c>
      <c r="AH576" s="299">
        <v>-2.8265374790847795</v>
      </c>
      <c r="AI576" s="299">
        <v>13.491604234527687</v>
      </c>
      <c r="AJ576" s="299"/>
      <c r="AK576" s="299"/>
      <c r="AL576" s="322">
        <v>0</v>
      </c>
      <c r="AM576" s="322">
        <v>1</v>
      </c>
      <c r="AN576" s="322">
        <v>0</v>
      </c>
      <c r="AO576" s="322">
        <v>1</v>
      </c>
      <c r="AP576" s="322">
        <v>0</v>
      </c>
      <c r="AQ576" s="322">
        <v>1</v>
      </c>
      <c r="AR576" s="322">
        <v>0</v>
      </c>
      <c r="AS576" s="322">
        <v>0</v>
      </c>
      <c r="AT576" s="306">
        <v>1</v>
      </c>
      <c r="AU576" s="322">
        <v>0</v>
      </c>
      <c r="AV576" s="327">
        <v>0</v>
      </c>
      <c r="AW576" s="327">
        <v>0</v>
      </c>
      <c r="AX576" s="327">
        <v>0</v>
      </c>
      <c r="AY576" s="364">
        <v>1</v>
      </c>
      <c r="AZ576" s="327">
        <v>0</v>
      </c>
      <c r="BA576" s="327">
        <v>1</v>
      </c>
      <c r="BB576" s="327">
        <v>0</v>
      </c>
      <c r="BC576" s="327">
        <v>0</v>
      </c>
      <c r="BD576" s="327">
        <v>1</v>
      </c>
      <c r="BE576" s="327">
        <v>0</v>
      </c>
      <c r="BF576" s="327">
        <v>0</v>
      </c>
      <c r="BG576" s="327">
        <v>1</v>
      </c>
      <c r="BH576" s="327">
        <v>0</v>
      </c>
      <c r="BI576" s="327">
        <v>0</v>
      </c>
      <c r="BJ576" s="327">
        <v>0</v>
      </c>
      <c r="BK576" s="327">
        <v>0</v>
      </c>
      <c r="BL576" s="327">
        <v>0</v>
      </c>
      <c r="BM576" s="327">
        <v>0</v>
      </c>
      <c r="BN576" s="327">
        <v>0</v>
      </c>
      <c r="BO576" s="327">
        <v>1</v>
      </c>
      <c r="BP576" s="327">
        <v>0</v>
      </c>
      <c r="BQ576" s="327">
        <v>0</v>
      </c>
      <c r="BR576" s="327">
        <v>0</v>
      </c>
      <c r="BS576" s="303">
        <v>1</v>
      </c>
      <c r="BT576" s="322">
        <v>0</v>
      </c>
      <c r="BU576" s="322">
        <v>0</v>
      </c>
      <c r="BV576" s="322">
        <v>0</v>
      </c>
      <c r="BW576" s="322">
        <v>0</v>
      </c>
      <c r="BX576" s="322">
        <v>1</v>
      </c>
      <c r="BY576" s="301">
        <v>0</v>
      </c>
      <c r="BZ576" s="322">
        <v>0</v>
      </c>
      <c r="CA576" s="322">
        <v>0</v>
      </c>
      <c r="CB576" s="322">
        <v>1</v>
      </c>
      <c r="CC576" s="322">
        <v>0</v>
      </c>
      <c r="CD576" s="322">
        <v>0</v>
      </c>
      <c r="CE576" s="322">
        <v>0</v>
      </c>
      <c r="CF576" s="301">
        <v>0</v>
      </c>
      <c r="CG576" s="322">
        <v>0</v>
      </c>
      <c r="CH576" s="299"/>
      <c r="CI576" s="299"/>
      <c r="CJ576" s="299"/>
      <c r="CK576" s="299"/>
      <c r="CL576" s="299"/>
      <c r="CM576" s="299"/>
      <c r="CN576" s="299"/>
      <c r="CO576" s="299"/>
      <c r="CP576" s="299" t="s">
        <v>580</v>
      </c>
    </row>
    <row r="577" spans="1:85" x14ac:dyDescent="0.15">
      <c r="A577" s="299" t="s">
        <v>593</v>
      </c>
      <c r="B577" s="338" t="s">
        <v>99</v>
      </c>
      <c r="C577" s="299"/>
      <c r="D577" s="371"/>
      <c r="E577" s="299"/>
      <c r="F577" s="299"/>
      <c r="G577" s="299"/>
      <c r="H577" s="299"/>
      <c r="I577" s="299"/>
      <c r="J577" s="299"/>
      <c r="K577" s="299"/>
      <c r="L577" s="299"/>
      <c r="M577" s="299"/>
      <c r="N577" s="299"/>
      <c r="O577" s="299"/>
      <c r="P577" s="299"/>
      <c r="Q577" s="299"/>
      <c r="R577" s="299"/>
      <c r="S577" s="299"/>
      <c r="T577" s="299"/>
      <c r="U577" s="299"/>
      <c r="V577" s="299"/>
      <c r="W577" s="299"/>
      <c r="X577" s="299"/>
      <c r="Y577" s="299"/>
      <c r="Z577" s="299"/>
      <c r="AA577" s="299"/>
      <c r="AB577" s="299"/>
      <c r="AC577" s="299"/>
      <c r="AD577" s="299"/>
      <c r="AE577" s="299"/>
      <c r="AF577" s="299"/>
      <c r="AG577" s="299"/>
      <c r="AH577" s="299"/>
      <c r="AI577" s="299"/>
      <c r="AJ577" s="299">
        <v>3.3298934685108361</v>
      </c>
      <c r="AK577" s="299">
        <v>1.9356677524429967E-2</v>
      </c>
      <c r="AL577" s="299"/>
      <c r="AM577" s="299"/>
      <c r="AN577" s="299"/>
      <c r="AO577" s="299"/>
      <c r="AP577" s="299"/>
      <c r="AQ577" s="299"/>
      <c r="AR577" s="299"/>
      <c r="AS577" s="299"/>
      <c r="AT577" s="299"/>
      <c r="AU577" s="299"/>
      <c r="AV577" s="299"/>
      <c r="AW577" s="299"/>
      <c r="AX577" s="299"/>
      <c r="AY577" s="299"/>
      <c r="AZ577" s="299"/>
      <c r="BA577" s="299"/>
      <c r="BB577" s="299"/>
      <c r="BC577" s="299"/>
      <c r="BD577" s="299"/>
      <c r="BE577" s="299"/>
      <c r="BF577" s="299"/>
      <c r="BG577" s="299"/>
      <c r="BH577" s="299"/>
      <c r="BI577" s="299"/>
      <c r="BJ577" s="299"/>
      <c r="BK577" s="299"/>
      <c r="BL577" s="299"/>
      <c r="BM577" s="299"/>
      <c r="BN577" s="299"/>
      <c r="BO577" s="299"/>
      <c r="BP577" s="299"/>
      <c r="BQ577" s="299"/>
      <c r="BR577" s="299"/>
      <c r="BS577" s="299"/>
      <c r="BT577" s="299"/>
      <c r="BU577" s="299"/>
      <c r="BV577" s="299"/>
      <c r="BW577" s="299"/>
      <c r="BX577" s="299"/>
      <c r="BY577" s="299"/>
      <c r="BZ577" s="299"/>
      <c r="CA577" s="299"/>
      <c r="CB577" s="299"/>
      <c r="CC577" s="299"/>
      <c r="CD577" s="299"/>
      <c r="CE577" s="299"/>
      <c r="CF577" s="299"/>
      <c r="CG577" s="299"/>
    </row>
    <row r="578" spans="1:85" x14ac:dyDescent="0.15">
      <c r="A578" s="299"/>
      <c r="B578" s="338" t="s">
        <v>100</v>
      </c>
      <c r="C578" s="299"/>
      <c r="D578" s="371"/>
      <c r="E578" s="299"/>
      <c r="F578" s="299"/>
      <c r="G578" s="299" t="s">
        <v>352</v>
      </c>
      <c r="H578" s="299">
        <v>113</v>
      </c>
      <c r="I578" s="301">
        <v>1</v>
      </c>
      <c r="J578" s="299">
        <v>0</v>
      </c>
      <c r="K578" s="301">
        <v>1</v>
      </c>
      <c r="L578" s="322">
        <v>1</v>
      </c>
      <c r="M578" s="322">
        <v>1</v>
      </c>
      <c r="N578" s="322">
        <v>0</v>
      </c>
      <c r="O578" s="299"/>
      <c r="P578" s="299">
        <v>1</v>
      </c>
      <c r="Q578" s="299">
        <v>0</v>
      </c>
      <c r="R578" s="299">
        <v>0</v>
      </c>
      <c r="S578" s="299">
        <v>0</v>
      </c>
      <c r="T578" s="299">
        <v>1</v>
      </c>
      <c r="U578" s="299">
        <v>0</v>
      </c>
      <c r="V578" s="299">
        <v>0</v>
      </c>
      <c r="W578" s="299">
        <v>0</v>
      </c>
      <c r="X578" s="299">
        <v>1</v>
      </c>
      <c r="Y578" s="299">
        <v>0</v>
      </c>
      <c r="Z578" s="301">
        <v>0</v>
      </c>
      <c r="AA578" s="299"/>
      <c r="AB578" s="299"/>
      <c r="AC578" s="299">
        <v>0.6195150639089928</v>
      </c>
      <c r="AD578" s="299">
        <v>-11.98178338762215</v>
      </c>
      <c r="AE578" s="299" t="s">
        <v>442</v>
      </c>
      <c r="AF578" s="299">
        <v>0.6195150639089928</v>
      </c>
      <c r="AG578" s="299">
        <v>-11.98178338762215</v>
      </c>
      <c r="AH578" s="299">
        <v>-4.143006989891389</v>
      </c>
      <c r="AI578" s="299">
        <v>14.149731270358306</v>
      </c>
      <c r="AJ578" s="299"/>
      <c r="AK578" s="299"/>
      <c r="AL578" s="299"/>
      <c r="AM578" s="299"/>
      <c r="AN578" s="299"/>
      <c r="AO578" s="299"/>
      <c r="AP578" s="299"/>
      <c r="AQ578" s="299"/>
      <c r="AR578" s="299"/>
      <c r="AS578" s="299"/>
      <c r="AT578" s="299"/>
      <c r="AU578" s="299"/>
      <c r="AV578" s="299"/>
      <c r="AW578" s="299"/>
      <c r="AX578" s="299"/>
      <c r="AY578" s="299"/>
      <c r="AZ578" s="299"/>
      <c r="BA578" s="299"/>
      <c r="BB578" s="299"/>
      <c r="BC578" s="299"/>
      <c r="BD578" s="299"/>
      <c r="BE578" s="299"/>
      <c r="BF578" s="299"/>
      <c r="BG578" s="299"/>
      <c r="BH578" s="299"/>
      <c r="BI578" s="299"/>
      <c r="BJ578" s="299"/>
      <c r="BK578" s="299"/>
      <c r="BL578" s="299"/>
      <c r="BM578" s="299"/>
      <c r="BN578" s="299"/>
      <c r="BO578" s="299"/>
      <c r="BP578" s="299"/>
      <c r="BQ578" s="299"/>
      <c r="BR578" s="299"/>
      <c r="BS578" s="299"/>
      <c r="BT578" s="299"/>
      <c r="BU578" s="299"/>
      <c r="BV578" s="299"/>
      <c r="BW578" s="299"/>
      <c r="BX578" s="299"/>
      <c r="BY578" s="299"/>
      <c r="BZ578" s="299"/>
      <c r="CA578" s="299"/>
      <c r="CB578" s="299"/>
      <c r="CC578" s="299"/>
      <c r="CD578" s="299"/>
      <c r="CE578" s="299"/>
      <c r="CF578" s="299"/>
      <c r="CG578" s="299"/>
    </row>
    <row r="579" spans="1:85" x14ac:dyDescent="0.15">
      <c r="A579" s="299" t="s">
        <v>593</v>
      </c>
      <c r="B579" s="338" t="s">
        <v>101</v>
      </c>
      <c r="C579" s="299"/>
      <c r="D579" s="371"/>
      <c r="E579" s="299"/>
      <c r="F579" s="299"/>
      <c r="G579" s="299"/>
      <c r="H579" s="299"/>
      <c r="I579" s="299"/>
      <c r="J579" s="299"/>
      <c r="K579" s="299"/>
      <c r="L579" s="299"/>
      <c r="M579" s="299"/>
      <c r="N579" s="299"/>
      <c r="O579" s="299"/>
      <c r="P579" s="299"/>
      <c r="Q579" s="299"/>
      <c r="R579" s="299"/>
      <c r="S579" s="299"/>
      <c r="T579" s="299"/>
      <c r="U579" s="299"/>
      <c r="V579" s="299"/>
      <c r="W579" s="299"/>
      <c r="X579" s="299"/>
      <c r="Y579" s="299"/>
      <c r="Z579" s="299"/>
      <c r="AA579" s="299">
        <v>-0.2323181489658723</v>
      </c>
      <c r="AB579" s="299">
        <v>5.8263599348534205</v>
      </c>
      <c r="AC579" s="299"/>
      <c r="AD579" s="299"/>
      <c r="AE579" s="299"/>
      <c r="AF579" s="299"/>
      <c r="AG579" s="299"/>
      <c r="AH579" s="299"/>
      <c r="AI579" s="299"/>
      <c r="AJ579" s="299"/>
      <c r="AK579" s="299"/>
      <c r="AL579" s="299"/>
      <c r="AM579" s="299"/>
      <c r="AN579" s="299"/>
      <c r="AO579" s="299"/>
      <c r="AP579" s="299"/>
      <c r="AQ579" s="299"/>
      <c r="AR579" s="299"/>
      <c r="AS579" s="299"/>
      <c r="AT579" s="299"/>
      <c r="AU579" s="299"/>
      <c r="AV579" s="299"/>
      <c r="AW579" s="299"/>
      <c r="AX579" s="299"/>
      <c r="AY579" s="299"/>
      <c r="AZ579" s="299"/>
      <c r="BA579" s="299"/>
      <c r="BB579" s="299"/>
      <c r="BC579" s="299"/>
      <c r="BD579" s="299"/>
      <c r="BE579" s="299"/>
      <c r="BF579" s="299"/>
      <c r="BG579" s="299"/>
      <c r="BH579" s="299"/>
      <c r="BI579" s="299"/>
      <c r="BJ579" s="299"/>
      <c r="BK579" s="299"/>
      <c r="BL579" s="299"/>
      <c r="BM579" s="299"/>
      <c r="BN579" s="299"/>
      <c r="BO579" s="299"/>
      <c r="BP579" s="299"/>
      <c r="BQ579" s="299"/>
      <c r="BR579" s="299"/>
      <c r="BS579" s="299"/>
      <c r="BT579" s="299"/>
      <c r="BU579" s="299"/>
      <c r="BV579" s="299"/>
      <c r="BW579" s="299">
        <v>1</v>
      </c>
      <c r="BX579" s="299"/>
      <c r="BY579" s="299"/>
      <c r="BZ579" s="299"/>
      <c r="CA579" s="299"/>
      <c r="CB579" s="299"/>
      <c r="CC579" s="299"/>
      <c r="CD579" s="299"/>
      <c r="CE579" s="299"/>
      <c r="CF579" s="299"/>
      <c r="CG579" s="299"/>
    </row>
    <row r="580" spans="1:85" x14ac:dyDescent="0.15">
      <c r="A580" s="299"/>
      <c r="B580" s="338" t="s">
        <v>102</v>
      </c>
      <c r="C580" s="299"/>
      <c r="D580" s="371"/>
      <c r="E580" s="299"/>
      <c r="F580" s="299"/>
      <c r="G580" s="299" t="s">
        <v>357</v>
      </c>
      <c r="H580" s="299">
        <v>114</v>
      </c>
      <c r="I580" s="301">
        <v>1</v>
      </c>
      <c r="J580" s="299">
        <v>0</v>
      </c>
      <c r="K580" s="301">
        <v>1</v>
      </c>
      <c r="L580" s="322">
        <v>1</v>
      </c>
      <c r="M580" s="322">
        <v>1</v>
      </c>
      <c r="N580" s="322">
        <v>0</v>
      </c>
      <c r="O580" s="299"/>
      <c r="P580" s="299">
        <v>1</v>
      </c>
      <c r="Q580" s="299">
        <v>0</v>
      </c>
      <c r="R580" s="299">
        <v>0</v>
      </c>
      <c r="S580" s="299">
        <v>1</v>
      </c>
      <c r="T580" s="299">
        <v>0</v>
      </c>
      <c r="U580" s="299">
        <v>0</v>
      </c>
      <c r="V580" s="299">
        <v>0</v>
      </c>
      <c r="W580" s="299">
        <v>0</v>
      </c>
      <c r="X580" s="299">
        <v>0</v>
      </c>
      <c r="Y580" s="299">
        <v>0</v>
      </c>
      <c r="Z580" s="301">
        <v>1</v>
      </c>
      <c r="AA580" s="299"/>
      <c r="AB580" s="299"/>
      <c r="AC580" s="299">
        <v>-0.65823475540330478</v>
      </c>
      <c r="AD580" s="299">
        <v>-11.98178338762215</v>
      </c>
      <c r="AE580" s="299" t="s">
        <v>442</v>
      </c>
      <c r="AF580" s="299">
        <v>-0.65823475540330478</v>
      </c>
      <c r="AG580" s="299">
        <v>-11.98178338762215</v>
      </c>
      <c r="AH580" s="299">
        <v>4.1042872983970771</v>
      </c>
      <c r="AI580" s="299">
        <v>13.027043973941367</v>
      </c>
      <c r="AJ580" s="299"/>
      <c r="AK580" s="299"/>
      <c r="AL580" s="299"/>
      <c r="AM580" s="299"/>
      <c r="AN580" s="299"/>
      <c r="AO580" s="299"/>
      <c r="AP580" s="299"/>
      <c r="AQ580" s="299"/>
      <c r="AR580" s="299"/>
      <c r="AS580" s="299"/>
      <c r="AT580" s="299"/>
      <c r="AU580" s="299"/>
      <c r="AV580" s="299"/>
      <c r="AW580" s="299"/>
      <c r="AX580" s="299"/>
      <c r="AY580" s="299"/>
      <c r="AZ580" s="299"/>
      <c r="BA580" s="299"/>
      <c r="BB580" s="299"/>
      <c r="BC580" s="299"/>
      <c r="BD580" s="299"/>
      <c r="BE580" s="299"/>
      <c r="BF580" s="299"/>
      <c r="BG580" s="299"/>
      <c r="BH580" s="299"/>
      <c r="BI580" s="299"/>
      <c r="BJ580" s="299"/>
      <c r="BK580" s="299"/>
      <c r="BL580" s="299"/>
      <c r="BM580" s="299"/>
      <c r="BN580" s="299"/>
      <c r="BO580" s="299"/>
      <c r="BP580" s="299"/>
      <c r="BQ580" s="299"/>
      <c r="BR580" s="299"/>
      <c r="BS580" s="299"/>
      <c r="BT580" s="299"/>
      <c r="BU580" s="299"/>
      <c r="BV580" s="299"/>
      <c r="BW580" s="299"/>
      <c r="BX580" s="299"/>
      <c r="BY580" s="299"/>
      <c r="BZ580" s="299"/>
      <c r="CA580" s="299"/>
      <c r="CB580" s="299"/>
      <c r="CC580" s="299"/>
      <c r="CD580" s="299"/>
      <c r="CE580" s="299"/>
      <c r="CF580" s="299"/>
      <c r="CG580" s="299">
        <v>1</v>
      </c>
    </row>
    <row r="581" spans="1:85" x14ac:dyDescent="0.15">
      <c r="A581" s="299"/>
      <c r="B581" s="338" t="s">
        <v>103</v>
      </c>
      <c r="C581" s="355">
        <v>0.23</v>
      </c>
      <c r="D581" s="371">
        <v>0.7665900000000001</v>
      </c>
      <c r="E581" s="299"/>
      <c r="F581" s="299"/>
      <c r="G581" s="299"/>
      <c r="H581" s="299"/>
      <c r="I581" s="301">
        <v>2</v>
      </c>
      <c r="J581" s="299"/>
      <c r="K581" s="299"/>
      <c r="L581" s="322">
        <v>0</v>
      </c>
      <c r="M581" s="299"/>
      <c r="N581" s="299"/>
      <c r="O581" s="299"/>
      <c r="P581" s="299"/>
      <c r="Q581" s="299"/>
      <c r="R581" s="299"/>
      <c r="S581" s="299"/>
      <c r="T581" s="299"/>
      <c r="U581" s="299"/>
      <c r="V581" s="299"/>
      <c r="W581" s="299"/>
      <c r="X581" s="299"/>
      <c r="Y581" s="299"/>
      <c r="Z581" s="299"/>
      <c r="AA581" s="299">
        <v>4.0655676069027651</v>
      </c>
      <c r="AB581" s="299">
        <v>5.5553664495114008</v>
      </c>
      <c r="AC581" s="299">
        <v>6.2725900220785515</v>
      </c>
      <c r="AD581" s="299">
        <v>11.94307003257329</v>
      </c>
      <c r="AE581" s="299" t="s">
        <v>443</v>
      </c>
      <c r="AF581" s="299">
        <v>5.2271583517321263</v>
      </c>
      <c r="AG581" s="299">
        <v>11.904356677524429</v>
      </c>
      <c r="AH581" s="299">
        <v>-0.4646362979317446</v>
      </c>
      <c r="AI581" s="299">
        <v>-11.749503257328991</v>
      </c>
      <c r="AJ581" s="299"/>
      <c r="AK581" s="299"/>
      <c r="AL581" s="322">
        <v>1</v>
      </c>
      <c r="AM581" s="322">
        <v>0</v>
      </c>
      <c r="AN581" s="306">
        <v>1</v>
      </c>
      <c r="AO581" s="322">
        <v>0</v>
      </c>
      <c r="AP581" s="306">
        <v>1</v>
      </c>
      <c r="AQ581" s="322">
        <v>1</v>
      </c>
      <c r="AR581" s="322">
        <v>0</v>
      </c>
      <c r="AS581" s="322">
        <v>0</v>
      </c>
      <c r="AT581" s="322">
        <v>1</v>
      </c>
      <c r="AU581" s="322">
        <v>0</v>
      </c>
      <c r="AV581" s="327">
        <v>0</v>
      </c>
      <c r="AW581" s="327">
        <v>0</v>
      </c>
      <c r="AX581" s="327">
        <v>0</v>
      </c>
      <c r="AY581" s="327">
        <v>0</v>
      </c>
      <c r="AZ581" s="327">
        <v>0</v>
      </c>
      <c r="BA581" s="327">
        <v>0</v>
      </c>
      <c r="BB581" s="327">
        <v>1</v>
      </c>
      <c r="BC581" s="327">
        <v>0</v>
      </c>
      <c r="BD581" s="327">
        <v>0</v>
      </c>
      <c r="BE581" s="327">
        <v>0</v>
      </c>
      <c r="BF581" s="327">
        <v>1</v>
      </c>
      <c r="BG581" s="327">
        <v>1</v>
      </c>
      <c r="BH581" s="327">
        <v>0</v>
      </c>
      <c r="BI581" s="327">
        <v>0</v>
      </c>
      <c r="BJ581" s="327">
        <v>0</v>
      </c>
      <c r="BK581" s="327">
        <v>0</v>
      </c>
      <c r="BL581" s="327">
        <v>0</v>
      </c>
      <c r="BM581" s="327">
        <v>0</v>
      </c>
      <c r="BN581" s="327">
        <v>1</v>
      </c>
      <c r="BO581" s="327">
        <v>0</v>
      </c>
      <c r="BP581" s="327">
        <v>0</v>
      </c>
      <c r="BQ581" s="327">
        <v>1</v>
      </c>
      <c r="BR581" s="327">
        <v>0</v>
      </c>
      <c r="BS581" s="303">
        <v>0</v>
      </c>
      <c r="BT581" s="322">
        <v>0</v>
      </c>
      <c r="BU581" s="322">
        <v>1</v>
      </c>
      <c r="BV581" s="322">
        <v>0</v>
      </c>
      <c r="BW581" s="322">
        <v>0</v>
      </c>
      <c r="BX581" s="322">
        <v>0</v>
      </c>
      <c r="BY581" s="301">
        <v>1</v>
      </c>
      <c r="BZ581" s="322">
        <v>1</v>
      </c>
      <c r="CA581" s="322">
        <v>0</v>
      </c>
      <c r="CB581" s="322">
        <v>0</v>
      </c>
      <c r="CC581" s="322">
        <v>0</v>
      </c>
      <c r="CD581" s="322">
        <v>0</v>
      </c>
      <c r="CE581" s="322">
        <v>0</v>
      </c>
      <c r="CF581" s="301">
        <v>0</v>
      </c>
      <c r="CG581" s="322">
        <v>0</v>
      </c>
    </row>
    <row r="582" spans="1:85" x14ac:dyDescent="0.15">
      <c r="A582" s="299"/>
      <c r="B582" s="338" t="s">
        <v>104</v>
      </c>
      <c r="C582" s="355">
        <v>1.1200000000000001</v>
      </c>
      <c r="D582" s="371">
        <v>3.7329600000000007</v>
      </c>
      <c r="E582" s="299"/>
      <c r="F582" s="299"/>
      <c r="G582" s="299"/>
      <c r="H582" s="299"/>
      <c r="I582" s="301">
        <v>3</v>
      </c>
      <c r="J582" s="299"/>
      <c r="K582" s="299"/>
      <c r="L582" s="322">
        <v>0</v>
      </c>
      <c r="M582" s="299"/>
      <c r="N582" s="299"/>
      <c r="O582" s="299"/>
      <c r="P582" s="299"/>
      <c r="Q582" s="299"/>
      <c r="R582" s="299"/>
      <c r="S582" s="299"/>
      <c r="T582" s="299"/>
      <c r="U582" s="299"/>
      <c r="V582" s="299"/>
      <c r="W582" s="299"/>
      <c r="X582" s="299"/>
      <c r="Y582" s="299"/>
      <c r="Z582" s="299"/>
      <c r="AA582" s="299">
        <v>0.42591660643743257</v>
      </c>
      <c r="AB582" s="299">
        <v>-6.329633550488599</v>
      </c>
      <c r="AC582" s="299">
        <v>-0.6195150639089928</v>
      </c>
      <c r="AD582" s="299">
        <v>-11.51722312703583</v>
      </c>
      <c r="AE582" s="299" t="s">
        <v>445</v>
      </c>
      <c r="AF582" s="299">
        <v>0.50335598942605664</v>
      </c>
      <c r="AG582" s="299">
        <v>-11.71078990228013</v>
      </c>
      <c r="AH582" s="299">
        <v>3.6783706919596448</v>
      </c>
      <c r="AI582" s="299">
        <v>12.485057003257328</v>
      </c>
      <c r="AJ582" s="299"/>
      <c r="AK582" s="299"/>
      <c r="AL582" s="322">
        <v>0</v>
      </c>
      <c r="AM582" s="322">
        <v>1</v>
      </c>
      <c r="AN582" s="322">
        <v>0</v>
      </c>
      <c r="AO582" s="322">
        <v>1</v>
      </c>
      <c r="AP582" s="322">
        <v>0</v>
      </c>
      <c r="AQ582" s="322">
        <v>1</v>
      </c>
      <c r="AR582" s="322">
        <v>0</v>
      </c>
      <c r="AS582" s="322">
        <v>0</v>
      </c>
      <c r="AT582" s="322">
        <v>0</v>
      </c>
      <c r="AU582" s="322">
        <v>0</v>
      </c>
      <c r="AV582" s="327">
        <v>1</v>
      </c>
      <c r="AW582" s="327">
        <v>0</v>
      </c>
      <c r="AX582" s="327">
        <v>0</v>
      </c>
      <c r="AY582" s="327">
        <v>0</v>
      </c>
      <c r="AZ582" s="327">
        <v>0</v>
      </c>
      <c r="BA582" s="327">
        <v>1</v>
      </c>
      <c r="BB582" s="327">
        <v>0</v>
      </c>
      <c r="BC582" s="327">
        <v>0</v>
      </c>
      <c r="BD582" s="327">
        <v>0</v>
      </c>
      <c r="BE582" s="327">
        <v>1</v>
      </c>
      <c r="BF582" s="327">
        <v>0</v>
      </c>
      <c r="BG582" s="327">
        <v>1</v>
      </c>
      <c r="BH582" s="327">
        <v>0</v>
      </c>
      <c r="BI582" s="327">
        <v>0</v>
      </c>
      <c r="BJ582" s="327">
        <v>0</v>
      </c>
      <c r="BK582" s="327">
        <v>0</v>
      </c>
      <c r="BL582" s="327">
        <v>0</v>
      </c>
      <c r="BM582" s="327">
        <v>0</v>
      </c>
      <c r="BN582" s="327">
        <v>0</v>
      </c>
      <c r="BO582" s="327">
        <v>1</v>
      </c>
      <c r="BP582" s="327">
        <v>0</v>
      </c>
      <c r="BQ582" s="327">
        <v>0</v>
      </c>
      <c r="BR582" s="327">
        <v>0</v>
      </c>
      <c r="BS582" s="303">
        <v>0</v>
      </c>
      <c r="BT582" s="322">
        <v>1</v>
      </c>
      <c r="BU582" s="322">
        <v>0</v>
      </c>
      <c r="BV582" s="322">
        <v>0</v>
      </c>
      <c r="BW582" s="322">
        <v>0</v>
      </c>
      <c r="BX582" s="322">
        <v>1</v>
      </c>
      <c r="BY582" s="301">
        <v>0</v>
      </c>
      <c r="BZ582" s="322">
        <v>1</v>
      </c>
      <c r="CA582" s="322">
        <v>0</v>
      </c>
      <c r="CB582" s="322">
        <v>0</v>
      </c>
      <c r="CC582" s="322">
        <v>0</v>
      </c>
      <c r="CD582" s="322">
        <v>0</v>
      </c>
      <c r="CE582" s="322">
        <v>0</v>
      </c>
      <c r="CF582" s="301">
        <v>0</v>
      </c>
      <c r="CG582" s="299">
        <v>1</v>
      </c>
    </row>
    <row r="583" spans="1:85" x14ac:dyDescent="0.15">
      <c r="A583" s="299"/>
      <c r="B583" s="338" t="s">
        <v>105</v>
      </c>
      <c r="C583" s="355">
        <v>1.04</v>
      </c>
      <c r="D583" s="371">
        <v>3.4663200000000005</v>
      </c>
      <c r="E583" s="299"/>
      <c r="F583" s="299"/>
      <c r="G583" s="299"/>
      <c r="H583" s="299"/>
      <c r="I583" s="301">
        <v>4</v>
      </c>
      <c r="J583" s="299"/>
      <c r="K583" s="299"/>
      <c r="L583" s="322">
        <v>0</v>
      </c>
      <c r="M583" s="299"/>
      <c r="N583" s="299"/>
      <c r="O583" s="299"/>
      <c r="P583" s="299"/>
      <c r="Q583" s="299"/>
      <c r="R583" s="299"/>
      <c r="S583" s="299"/>
      <c r="T583" s="299"/>
      <c r="U583" s="299"/>
      <c r="V583" s="299"/>
      <c r="W583" s="299"/>
      <c r="X583" s="299"/>
      <c r="Y583" s="299"/>
      <c r="Z583" s="299"/>
      <c r="AA583" s="299">
        <v>-2.8652571705790915</v>
      </c>
      <c r="AB583" s="299">
        <v>9.3105618892508151</v>
      </c>
      <c r="AC583" s="299">
        <v>-3.7170903834539568</v>
      </c>
      <c r="AD583" s="299">
        <v>12.910903908794788</v>
      </c>
      <c r="AE583" s="299" t="s">
        <v>445</v>
      </c>
      <c r="AF583" s="299">
        <v>-1.7811058087383542</v>
      </c>
      <c r="AG583" s="299">
        <v>12.988330618892508</v>
      </c>
      <c r="AH583" s="299">
        <v>-7.74393829886241E-2</v>
      </c>
      <c r="AI583" s="299">
        <v>-6.716767100977199</v>
      </c>
      <c r="AJ583" s="299"/>
      <c r="AK583" s="299"/>
      <c r="AL583" s="322">
        <v>0</v>
      </c>
      <c r="AM583" s="322">
        <v>1</v>
      </c>
      <c r="AN583" s="322">
        <v>0</v>
      </c>
      <c r="AO583" s="322">
        <v>0</v>
      </c>
      <c r="AP583" s="322">
        <v>1</v>
      </c>
      <c r="AQ583" s="322">
        <v>0</v>
      </c>
      <c r="AR583" s="322">
        <v>1</v>
      </c>
      <c r="AS583" s="322">
        <v>0</v>
      </c>
      <c r="AT583" s="322">
        <v>0</v>
      </c>
      <c r="AU583" s="322">
        <v>0</v>
      </c>
      <c r="AV583" s="327">
        <v>0</v>
      </c>
      <c r="AW583" s="327">
        <v>1</v>
      </c>
      <c r="AX583" s="327">
        <v>0</v>
      </c>
      <c r="AY583" s="327">
        <v>0</v>
      </c>
      <c r="AZ583" s="327">
        <v>0</v>
      </c>
      <c r="BA583" s="327">
        <v>1</v>
      </c>
      <c r="BB583" s="327">
        <v>0</v>
      </c>
      <c r="BC583" s="327">
        <v>0</v>
      </c>
      <c r="BD583" s="327">
        <v>0</v>
      </c>
      <c r="BE583" s="327">
        <v>0</v>
      </c>
      <c r="BF583" s="327">
        <v>1</v>
      </c>
      <c r="BG583" s="327">
        <v>1</v>
      </c>
      <c r="BH583" s="327">
        <v>0</v>
      </c>
      <c r="BI583" s="327">
        <v>0</v>
      </c>
      <c r="BJ583" s="327">
        <v>0</v>
      </c>
      <c r="BK583" s="325">
        <v>0</v>
      </c>
      <c r="BL583" s="367">
        <v>1</v>
      </c>
      <c r="BM583" s="325">
        <v>0</v>
      </c>
      <c r="BN583" s="367">
        <v>1</v>
      </c>
      <c r="BO583" s="325">
        <v>0</v>
      </c>
      <c r="BP583" s="333">
        <v>0</v>
      </c>
      <c r="BQ583" s="333">
        <v>1</v>
      </c>
      <c r="BR583" s="333">
        <v>0</v>
      </c>
      <c r="BS583" s="303">
        <v>0</v>
      </c>
      <c r="BT583" s="322">
        <v>0</v>
      </c>
      <c r="BU583" s="322">
        <v>1</v>
      </c>
      <c r="BV583" s="322">
        <v>0</v>
      </c>
      <c r="BW583" s="322">
        <v>0</v>
      </c>
      <c r="BX583" s="322">
        <v>0</v>
      </c>
      <c r="BY583" s="301">
        <v>1</v>
      </c>
      <c r="BZ583" s="322">
        <v>1</v>
      </c>
      <c r="CA583" s="322">
        <v>0</v>
      </c>
      <c r="CB583" s="322">
        <v>0</v>
      </c>
      <c r="CC583" s="322">
        <v>0</v>
      </c>
      <c r="CD583" s="322">
        <v>0</v>
      </c>
      <c r="CE583" s="322">
        <v>0</v>
      </c>
      <c r="CF583" s="301">
        <v>0</v>
      </c>
      <c r="CG583" s="322">
        <v>0</v>
      </c>
    </row>
    <row r="584" spans="1:85" x14ac:dyDescent="0.15">
      <c r="A584" s="299"/>
      <c r="B584" s="338" t="s">
        <v>106</v>
      </c>
      <c r="C584" s="355">
        <v>1.1200000000000001</v>
      </c>
      <c r="D584" s="371">
        <v>3.7329600000000007</v>
      </c>
      <c r="E584" s="299"/>
      <c r="F584" s="299"/>
      <c r="G584" s="299"/>
      <c r="H584" s="299"/>
      <c r="I584" s="301">
        <v>5</v>
      </c>
      <c r="J584" s="299"/>
      <c r="K584" s="299"/>
      <c r="L584" s="322">
        <v>0</v>
      </c>
      <c r="M584" s="299"/>
      <c r="N584" s="299"/>
      <c r="O584" s="299"/>
      <c r="P584" s="299"/>
      <c r="Q584" s="299"/>
      <c r="R584" s="299"/>
      <c r="S584" s="299"/>
      <c r="T584" s="299"/>
      <c r="U584" s="299"/>
      <c r="V584" s="299"/>
      <c r="W584" s="299"/>
      <c r="X584" s="299"/>
      <c r="Y584" s="299"/>
      <c r="Z584" s="299"/>
      <c r="AA584" s="299"/>
      <c r="AB584" s="299"/>
      <c r="AC584" s="299">
        <v>-2.0521436491985385</v>
      </c>
      <c r="AD584" s="299">
        <v>-3.7745521172638434</v>
      </c>
      <c r="AE584" s="299" t="s">
        <v>442</v>
      </c>
      <c r="AF584" s="299">
        <v>-2.0521436491985385</v>
      </c>
      <c r="AG584" s="299">
        <v>-3.7745521172638434</v>
      </c>
      <c r="AH584" s="299">
        <v>-3.0588556280506518</v>
      </c>
      <c r="AI584" s="299">
        <v>13.452890879478828</v>
      </c>
      <c r="AJ584" s="299"/>
      <c r="AK584" s="299"/>
      <c r="AL584" s="322">
        <v>0</v>
      </c>
      <c r="AM584" s="322">
        <v>1</v>
      </c>
      <c r="AN584" s="322">
        <v>0</v>
      </c>
      <c r="AO584" s="322">
        <v>1</v>
      </c>
      <c r="AP584" s="322">
        <v>0</v>
      </c>
      <c r="AQ584" s="322">
        <v>0</v>
      </c>
      <c r="AR584" s="322">
        <v>0</v>
      </c>
      <c r="AS584" s="322">
        <v>1</v>
      </c>
      <c r="AT584" s="322">
        <v>0</v>
      </c>
      <c r="AU584" s="322">
        <v>0</v>
      </c>
      <c r="AV584" s="327">
        <v>1</v>
      </c>
      <c r="AW584" s="327">
        <v>0</v>
      </c>
      <c r="AX584" s="327">
        <v>0</v>
      </c>
      <c r="AY584" s="327">
        <v>0</v>
      </c>
      <c r="AZ584" s="327">
        <v>0</v>
      </c>
      <c r="BA584" s="327">
        <v>0</v>
      </c>
      <c r="BB584" s="327">
        <v>0</v>
      </c>
      <c r="BC584" s="327">
        <v>1</v>
      </c>
      <c r="BD584" s="327">
        <v>0</v>
      </c>
      <c r="BE584" s="327">
        <v>1</v>
      </c>
      <c r="BF584" s="327">
        <v>0</v>
      </c>
      <c r="BG584" s="327">
        <v>0</v>
      </c>
      <c r="BH584" s="327">
        <v>0</v>
      </c>
      <c r="BI584" s="327">
        <v>0</v>
      </c>
      <c r="BJ584" s="327">
        <v>1</v>
      </c>
      <c r="BK584" s="327">
        <v>0</v>
      </c>
      <c r="BL584" s="327">
        <v>0</v>
      </c>
      <c r="BM584" s="327">
        <v>0</v>
      </c>
      <c r="BN584" s="327">
        <v>0</v>
      </c>
      <c r="BO584" s="327">
        <v>0</v>
      </c>
      <c r="BP584" s="327">
        <v>0</v>
      </c>
      <c r="BQ584" s="327">
        <v>1</v>
      </c>
      <c r="BR584" s="327">
        <v>0</v>
      </c>
      <c r="BS584" s="303">
        <v>0</v>
      </c>
      <c r="BT584" s="322">
        <v>1</v>
      </c>
      <c r="BU584" s="322">
        <v>0</v>
      </c>
      <c r="BV584" s="322">
        <v>0</v>
      </c>
      <c r="BW584" s="322">
        <v>0</v>
      </c>
      <c r="BX584" s="322">
        <v>1</v>
      </c>
      <c r="BY584" s="301">
        <v>0</v>
      </c>
      <c r="BZ584" s="322">
        <v>1</v>
      </c>
      <c r="CA584" s="322">
        <v>0</v>
      </c>
      <c r="CB584" s="322">
        <v>0</v>
      </c>
      <c r="CC584" s="322">
        <v>0</v>
      </c>
      <c r="CD584" s="322">
        <v>0</v>
      </c>
      <c r="CE584" s="322">
        <v>0</v>
      </c>
      <c r="CF584" s="301">
        <v>0</v>
      </c>
      <c r="CG584" s="322">
        <v>1</v>
      </c>
    </row>
    <row r="585" spans="1:85" x14ac:dyDescent="0.15">
      <c r="A585" s="299" t="s">
        <v>593</v>
      </c>
      <c r="B585" s="338" t="s">
        <v>107</v>
      </c>
      <c r="C585" s="299"/>
      <c r="D585" s="371"/>
      <c r="E585" s="299"/>
      <c r="F585" s="299"/>
      <c r="G585" s="299"/>
      <c r="H585" s="299"/>
      <c r="I585" s="299"/>
      <c r="J585" s="299"/>
      <c r="K585" s="299"/>
      <c r="L585" s="299"/>
      <c r="M585" s="299"/>
      <c r="N585" s="299"/>
      <c r="O585" s="299"/>
      <c r="P585" s="299"/>
      <c r="Q585" s="299"/>
      <c r="R585" s="299"/>
      <c r="S585" s="299"/>
      <c r="T585" s="299"/>
      <c r="U585" s="299"/>
      <c r="V585" s="299"/>
      <c r="W585" s="299"/>
      <c r="X585" s="299"/>
      <c r="Y585" s="299"/>
      <c r="Z585" s="299"/>
      <c r="AA585" s="299">
        <v>1.3939088937952337</v>
      </c>
      <c r="AB585" s="299">
        <v>5.3230863192182412</v>
      </c>
      <c r="AC585" s="299"/>
      <c r="AD585" s="299"/>
      <c r="AE585" s="299"/>
      <c r="AF585" s="299"/>
      <c r="AG585" s="299"/>
      <c r="AH585" s="299"/>
      <c r="AI585" s="299"/>
      <c r="AJ585" s="299"/>
      <c r="AK585" s="299"/>
      <c r="AL585" s="299"/>
      <c r="AM585" s="299"/>
      <c r="AN585" s="299"/>
      <c r="AO585" s="299"/>
      <c r="AP585" s="299"/>
      <c r="AQ585" s="299"/>
      <c r="AR585" s="299"/>
      <c r="AS585" s="299"/>
      <c r="AT585" s="299"/>
      <c r="AU585" s="299"/>
      <c r="AV585" s="299"/>
      <c r="AW585" s="299"/>
      <c r="AX585" s="299"/>
      <c r="AY585" s="299"/>
      <c r="AZ585" s="299"/>
      <c r="BA585" s="299"/>
      <c r="BB585" s="299"/>
      <c r="BC585" s="299"/>
      <c r="BD585" s="299"/>
      <c r="BE585" s="299"/>
      <c r="BF585" s="299"/>
      <c r="BG585" s="299"/>
      <c r="BH585" s="299"/>
      <c r="BI585" s="299"/>
      <c r="BJ585" s="299"/>
      <c r="BK585" s="299"/>
      <c r="BL585" s="299"/>
      <c r="BM585" s="299"/>
      <c r="BN585" s="299"/>
      <c r="BO585" s="299"/>
      <c r="BP585" s="299"/>
      <c r="BQ585" s="299"/>
      <c r="BR585" s="299"/>
      <c r="BS585" s="299"/>
      <c r="BT585" s="299"/>
      <c r="BU585" s="299"/>
      <c r="BV585" s="299"/>
      <c r="BW585" s="299"/>
      <c r="BX585" s="299"/>
      <c r="BY585" s="299"/>
      <c r="BZ585" s="299"/>
      <c r="CA585" s="299"/>
      <c r="CB585" s="299"/>
      <c r="CC585" s="299"/>
      <c r="CD585" s="299"/>
      <c r="CE585" s="299"/>
      <c r="CF585" s="299"/>
      <c r="CG585" s="299"/>
    </row>
    <row r="586" spans="1:85" x14ac:dyDescent="0.15">
      <c r="A586" s="299"/>
      <c r="B586" s="338" t="s">
        <v>108</v>
      </c>
      <c r="C586" s="299"/>
      <c r="D586" s="371"/>
      <c r="E586" s="299"/>
      <c r="F586" s="299"/>
      <c r="G586" s="299" t="s">
        <v>358</v>
      </c>
      <c r="H586" s="299">
        <v>115</v>
      </c>
      <c r="I586" s="301">
        <v>1</v>
      </c>
      <c r="J586" s="299">
        <v>0</v>
      </c>
      <c r="K586" s="301">
        <v>1</v>
      </c>
      <c r="L586" s="322">
        <v>1</v>
      </c>
      <c r="M586" s="322">
        <v>1</v>
      </c>
      <c r="N586" s="322">
        <v>0</v>
      </c>
      <c r="O586" s="299"/>
      <c r="P586" s="299">
        <v>1</v>
      </c>
      <c r="Q586" s="299">
        <v>0</v>
      </c>
      <c r="R586" s="299">
        <v>0</v>
      </c>
      <c r="S586" s="299">
        <v>0</v>
      </c>
      <c r="T586" s="299">
        <v>0</v>
      </c>
      <c r="U586" s="299">
        <v>1</v>
      </c>
      <c r="V586" s="299">
        <v>0</v>
      </c>
      <c r="W586" s="299">
        <v>0</v>
      </c>
      <c r="X586" s="299">
        <v>0</v>
      </c>
      <c r="Y586" s="299">
        <v>0</v>
      </c>
      <c r="Z586" s="301">
        <v>1</v>
      </c>
      <c r="AA586" s="299"/>
      <c r="AB586" s="299"/>
      <c r="AC586" s="299"/>
      <c r="AD586" s="299"/>
      <c r="AE586" s="299"/>
      <c r="AF586" s="299"/>
      <c r="AG586" s="299"/>
      <c r="AH586" s="299"/>
      <c r="AI586" s="299"/>
      <c r="AJ586" s="299">
        <v>-3.0588556280506518</v>
      </c>
      <c r="AK586" s="299">
        <v>-1.9356677524429967E-2</v>
      </c>
      <c r="AL586" s="299"/>
      <c r="AM586" s="299"/>
      <c r="AN586" s="299"/>
      <c r="AO586" s="299"/>
      <c r="AP586" s="299"/>
      <c r="AQ586" s="299"/>
      <c r="AR586" s="299"/>
      <c r="AS586" s="299"/>
      <c r="AT586" s="299"/>
      <c r="AU586" s="299"/>
      <c r="AV586" s="299"/>
      <c r="AW586" s="299"/>
      <c r="AX586" s="299"/>
      <c r="AY586" s="299"/>
      <c r="AZ586" s="299"/>
      <c r="BA586" s="299"/>
      <c r="BB586" s="299"/>
      <c r="BC586" s="299"/>
      <c r="BD586" s="299"/>
      <c r="BE586" s="299"/>
      <c r="BF586" s="299"/>
      <c r="BG586" s="299"/>
      <c r="BH586" s="299"/>
      <c r="BI586" s="299"/>
      <c r="BJ586" s="299"/>
      <c r="BK586" s="299"/>
      <c r="BL586" s="299"/>
      <c r="BM586" s="299"/>
      <c r="BN586" s="299"/>
      <c r="BO586" s="299"/>
      <c r="BP586" s="299"/>
      <c r="BQ586" s="299"/>
      <c r="BR586" s="299"/>
      <c r="BS586" s="299"/>
      <c r="BT586" s="299"/>
      <c r="BU586" s="299"/>
      <c r="BV586" s="299"/>
      <c r="BW586" s="299"/>
      <c r="BX586" s="299"/>
      <c r="BY586" s="299"/>
      <c r="BZ586" s="299"/>
      <c r="CA586" s="299"/>
      <c r="CB586" s="299"/>
      <c r="CC586" s="299"/>
      <c r="CD586" s="299"/>
      <c r="CE586" s="299"/>
      <c r="CF586" s="299"/>
      <c r="CG586" s="299"/>
    </row>
    <row r="587" spans="1:85" x14ac:dyDescent="0.15">
      <c r="A587" s="299"/>
      <c r="B587" s="338" t="s">
        <v>109</v>
      </c>
      <c r="C587" s="299"/>
      <c r="D587" s="371"/>
      <c r="E587" s="299"/>
      <c r="F587" s="299"/>
      <c r="G587" s="299"/>
      <c r="H587" s="299"/>
      <c r="I587" s="301">
        <v>1</v>
      </c>
      <c r="J587" s="299">
        <v>0</v>
      </c>
      <c r="K587" s="301">
        <v>1</v>
      </c>
      <c r="L587" s="322">
        <v>1</v>
      </c>
      <c r="M587" s="322">
        <v>0</v>
      </c>
      <c r="N587" s="322">
        <v>1</v>
      </c>
      <c r="O587" s="299"/>
      <c r="P587" s="299">
        <v>0</v>
      </c>
      <c r="Q587" s="299">
        <v>0</v>
      </c>
      <c r="R587" s="299">
        <v>1</v>
      </c>
      <c r="S587" s="299">
        <v>1</v>
      </c>
      <c r="T587" s="299">
        <v>0</v>
      </c>
      <c r="U587" s="299">
        <v>0</v>
      </c>
      <c r="V587" s="299">
        <v>0</v>
      </c>
      <c r="W587" s="299">
        <v>0</v>
      </c>
      <c r="X587" s="299">
        <v>0</v>
      </c>
      <c r="Y587" s="299">
        <v>1</v>
      </c>
      <c r="Z587" s="301">
        <v>0</v>
      </c>
      <c r="AA587" s="299">
        <v>-2.1295830321871625</v>
      </c>
      <c r="AB587" s="299">
        <v>4.897239413680782</v>
      </c>
      <c r="AC587" s="299">
        <v>-3.1750147025335882</v>
      </c>
      <c r="AD587" s="299">
        <v>11.86564332247557</v>
      </c>
      <c r="AE587" s="299" t="s">
        <v>443</v>
      </c>
      <c r="AF587" s="299">
        <v>-2.4780602556359712</v>
      </c>
      <c r="AG587" s="299">
        <v>11.86564332247557</v>
      </c>
      <c r="AH587" s="299">
        <v>0.85183321287486513</v>
      </c>
      <c r="AI587" s="299">
        <v>-11.826929967426709</v>
      </c>
      <c r="AJ587" s="299"/>
      <c r="AK587" s="299"/>
      <c r="AL587" s="299"/>
      <c r="AM587" s="299"/>
      <c r="AN587" s="299"/>
      <c r="AO587" s="299"/>
      <c r="AP587" s="299"/>
      <c r="AQ587" s="299"/>
      <c r="AR587" s="299"/>
      <c r="AS587" s="299"/>
      <c r="AT587" s="299"/>
      <c r="AU587" s="299"/>
      <c r="AV587" s="299"/>
      <c r="AW587" s="299"/>
      <c r="AX587" s="299"/>
      <c r="AY587" s="299"/>
      <c r="AZ587" s="299"/>
      <c r="BA587" s="299"/>
      <c r="BB587" s="299"/>
      <c r="BC587" s="299"/>
      <c r="BD587" s="299"/>
      <c r="BE587" s="299"/>
      <c r="BF587" s="299"/>
      <c r="BG587" s="299"/>
      <c r="BH587" s="299"/>
      <c r="BI587" s="299"/>
      <c r="BJ587" s="299"/>
      <c r="BK587" s="299"/>
      <c r="BL587" s="299"/>
      <c r="BM587" s="299"/>
      <c r="BN587" s="299"/>
      <c r="BO587" s="299"/>
      <c r="BP587" s="299"/>
      <c r="BQ587" s="299"/>
      <c r="BR587" s="299"/>
      <c r="BS587" s="299"/>
      <c r="BT587" s="299"/>
      <c r="BU587" s="299"/>
      <c r="BV587" s="299"/>
      <c r="BW587" s="299"/>
      <c r="BX587" s="299"/>
      <c r="BY587" s="299"/>
      <c r="BZ587" s="299"/>
      <c r="CA587" s="299"/>
      <c r="CB587" s="299"/>
      <c r="CC587" s="299"/>
      <c r="CD587" s="299"/>
      <c r="CE587" s="299"/>
      <c r="CF587" s="299"/>
      <c r="CG587" s="299"/>
    </row>
    <row r="588" spans="1:85" x14ac:dyDescent="0.15">
      <c r="A588" s="299"/>
      <c r="B588" s="338" t="s">
        <v>110</v>
      </c>
      <c r="C588" s="355">
        <v>0.25</v>
      </c>
      <c r="D588" s="371">
        <v>0.83325000000000005</v>
      </c>
      <c r="E588" s="299"/>
      <c r="F588" s="299"/>
      <c r="G588" s="299"/>
      <c r="H588" s="299"/>
      <c r="I588" s="301">
        <v>2</v>
      </c>
      <c r="J588" s="299"/>
      <c r="K588" s="299"/>
      <c r="L588" s="322">
        <v>0</v>
      </c>
      <c r="M588" s="299"/>
      <c r="N588" s="299"/>
      <c r="O588" s="299"/>
      <c r="P588" s="299"/>
      <c r="Q588" s="299"/>
      <c r="R588" s="299"/>
      <c r="S588" s="299"/>
      <c r="T588" s="299"/>
      <c r="U588" s="299"/>
      <c r="V588" s="299"/>
      <c r="W588" s="299"/>
      <c r="X588" s="299"/>
      <c r="Y588" s="299"/>
      <c r="Z588" s="299"/>
      <c r="AA588" s="299">
        <v>1.2003104363236736</v>
      </c>
      <c r="AB588" s="299">
        <v>-5.7876465798045604</v>
      </c>
      <c r="AC588" s="299">
        <v>-2.7103784046018435</v>
      </c>
      <c r="AD588" s="299">
        <v>11.78821661237785</v>
      </c>
      <c r="AE588" s="299" t="s">
        <v>443</v>
      </c>
      <c r="AF588" s="299">
        <v>-2.1683027236814749</v>
      </c>
      <c r="AG588" s="299">
        <v>11.86564332247557</v>
      </c>
      <c r="AH588" s="299">
        <v>1.0067119788521133</v>
      </c>
      <c r="AI588" s="299">
        <v>-11.904356677524429</v>
      </c>
      <c r="AJ588" s="299"/>
      <c r="AK588" s="299"/>
      <c r="AL588" s="322">
        <v>1</v>
      </c>
      <c r="AM588" s="322">
        <v>0</v>
      </c>
      <c r="AN588" s="322">
        <v>1</v>
      </c>
      <c r="AO588" s="322">
        <v>0</v>
      </c>
      <c r="AP588" s="322">
        <v>0</v>
      </c>
      <c r="AQ588" s="322">
        <v>0</v>
      </c>
      <c r="AR588" s="322">
        <v>1</v>
      </c>
      <c r="AS588" s="322">
        <v>0</v>
      </c>
      <c r="AT588" s="306">
        <v>1</v>
      </c>
      <c r="AU588" s="322">
        <v>0</v>
      </c>
      <c r="AV588" s="327">
        <v>0</v>
      </c>
      <c r="AW588" s="327">
        <v>0</v>
      </c>
      <c r="AX588" s="327">
        <v>0</v>
      </c>
      <c r="AY588" s="364">
        <v>1</v>
      </c>
      <c r="AZ588" s="327">
        <v>0</v>
      </c>
      <c r="BA588" s="327">
        <v>0</v>
      </c>
      <c r="BB588" s="327">
        <v>1</v>
      </c>
      <c r="BC588" s="327">
        <v>0</v>
      </c>
      <c r="BD588" s="327">
        <v>1</v>
      </c>
      <c r="BE588" s="327">
        <v>0</v>
      </c>
      <c r="BF588" s="327">
        <v>0</v>
      </c>
      <c r="BG588" s="327">
        <v>1</v>
      </c>
      <c r="BH588" s="327">
        <v>0</v>
      </c>
      <c r="BI588" s="327">
        <v>0</v>
      </c>
      <c r="BJ588" s="327">
        <v>0</v>
      </c>
      <c r="BK588" s="327">
        <v>0</v>
      </c>
      <c r="BL588" s="327">
        <v>0</v>
      </c>
      <c r="BM588" s="327">
        <v>0</v>
      </c>
      <c r="BN588" s="327">
        <v>0</v>
      </c>
      <c r="BO588" s="327">
        <v>1</v>
      </c>
      <c r="BP588" s="327">
        <v>0</v>
      </c>
      <c r="BQ588" s="327">
        <v>0</v>
      </c>
      <c r="BR588" s="327">
        <v>0</v>
      </c>
      <c r="BS588" s="303">
        <v>1</v>
      </c>
      <c r="BT588" s="322">
        <v>0</v>
      </c>
      <c r="BU588" s="322">
        <v>0</v>
      </c>
      <c r="BV588" s="322">
        <v>0</v>
      </c>
      <c r="BW588" s="322">
        <v>0</v>
      </c>
      <c r="BX588" s="322">
        <v>0</v>
      </c>
      <c r="BY588" s="301">
        <v>1</v>
      </c>
      <c r="BZ588" s="322">
        <v>1</v>
      </c>
      <c r="CA588" s="322">
        <v>0</v>
      </c>
      <c r="CB588" s="322">
        <v>0</v>
      </c>
      <c r="CC588" s="322">
        <v>0</v>
      </c>
      <c r="CD588" s="322">
        <v>0</v>
      </c>
      <c r="CE588" s="322">
        <v>0</v>
      </c>
      <c r="CF588" s="301">
        <v>0</v>
      </c>
      <c r="CG588" s="322">
        <v>0</v>
      </c>
    </row>
    <row r="589" spans="1:85" x14ac:dyDescent="0.15">
      <c r="A589" s="299"/>
      <c r="B589" s="338" t="s">
        <v>111</v>
      </c>
      <c r="C589" s="355">
        <v>1.08</v>
      </c>
      <c r="D589" s="371">
        <v>3.5996400000000004</v>
      </c>
      <c r="E589" s="299"/>
      <c r="F589" s="299"/>
      <c r="G589" s="299"/>
      <c r="H589" s="299"/>
      <c r="I589" s="301">
        <v>3</v>
      </c>
      <c r="J589" s="299"/>
      <c r="K589" s="299"/>
      <c r="L589" s="322">
        <v>0</v>
      </c>
      <c r="M589" s="299"/>
      <c r="N589" s="299"/>
      <c r="O589" s="299"/>
      <c r="P589" s="299"/>
      <c r="Q589" s="299"/>
      <c r="R589" s="299"/>
      <c r="S589" s="299"/>
      <c r="T589" s="299"/>
      <c r="U589" s="299"/>
      <c r="V589" s="299"/>
      <c r="W589" s="299"/>
      <c r="X589" s="299"/>
      <c r="Y589" s="299"/>
      <c r="Z589" s="299"/>
      <c r="AA589" s="299">
        <v>1.0841513618407375</v>
      </c>
      <c r="AB589" s="299">
        <v>-5.8263599348534205</v>
      </c>
      <c r="AC589" s="299">
        <v>2.7490980960961555</v>
      </c>
      <c r="AD589" s="299">
        <v>-11.86564332247557</v>
      </c>
      <c r="AE589" s="299" t="s">
        <v>445</v>
      </c>
      <c r="AF589" s="299">
        <v>3.6396510004653329</v>
      </c>
      <c r="AG589" s="299">
        <v>-12.13663680781759</v>
      </c>
      <c r="AH589" s="299">
        <v>-0.65823475540330478</v>
      </c>
      <c r="AI589" s="299">
        <v>12.252776872964169</v>
      </c>
      <c r="AJ589" s="299"/>
      <c r="AK589" s="299"/>
      <c r="AL589" s="322">
        <v>0</v>
      </c>
      <c r="AM589" s="322">
        <v>1</v>
      </c>
      <c r="AN589" s="322">
        <v>0</v>
      </c>
      <c r="AO589" s="322">
        <v>1</v>
      </c>
      <c r="AP589" s="322">
        <v>0</v>
      </c>
      <c r="AQ589" s="322">
        <v>1</v>
      </c>
      <c r="AR589" s="322">
        <v>0</v>
      </c>
      <c r="AS589" s="322">
        <v>0</v>
      </c>
      <c r="AT589" s="322">
        <v>0</v>
      </c>
      <c r="AU589" s="322">
        <v>1</v>
      </c>
      <c r="AV589" s="327">
        <v>0</v>
      </c>
      <c r="AW589" s="327">
        <v>0</v>
      </c>
      <c r="AX589" s="327">
        <v>0</v>
      </c>
      <c r="AY589" s="327">
        <v>0</v>
      </c>
      <c r="AZ589" s="327">
        <v>0</v>
      </c>
      <c r="BA589" s="327">
        <v>1</v>
      </c>
      <c r="BB589" s="327">
        <v>0</v>
      </c>
      <c r="BC589" s="327">
        <v>0</v>
      </c>
      <c r="BD589" s="327">
        <v>0</v>
      </c>
      <c r="BE589" s="327">
        <v>1</v>
      </c>
      <c r="BF589" s="327">
        <v>0</v>
      </c>
      <c r="BG589" s="327">
        <v>1</v>
      </c>
      <c r="BH589" s="327">
        <v>0</v>
      </c>
      <c r="BI589" s="327">
        <v>0</v>
      </c>
      <c r="BJ589" s="327">
        <v>0</v>
      </c>
      <c r="BK589" s="327">
        <v>0</v>
      </c>
      <c r="BL589" s="327">
        <v>0</v>
      </c>
      <c r="BM589" s="327">
        <v>0</v>
      </c>
      <c r="BN589" s="327">
        <v>0</v>
      </c>
      <c r="BO589" s="327">
        <v>1</v>
      </c>
      <c r="BP589" s="327">
        <v>0</v>
      </c>
      <c r="BQ589" s="327">
        <v>0</v>
      </c>
      <c r="BR589" s="327">
        <v>0</v>
      </c>
      <c r="BS589" s="303">
        <v>0</v>
      </c>
      <c r="BT589" s="322">
        <v>1</v>
      </c>
      <c r="BU589" s="322">
        <v>0</v>
      </c>
      <c r="BV589" s="322">
        <v>0</v>
      </c>
      <c r="BW589" s="322">
        <v>0</v>
      </c>
      <c r="BX589" s="322">
        <v>1</v>
      </c>
      <c r="BY589" s="301">
        <v>0</v>
      </c>
      <c r="BZ589" s="322">
        <v>0</v>
      </c>
      <c r="CA589" s="322">
        <v>0</v>
      </c>
      <c r="CB589" s="322">
        <v>0</v>
      </c>
      <c r="CC589" s="322">
        <v>1</v>
      </c>
      <c r="CD589" s="322">
        <v>0</v>
      </c>
      <c r="CE589" s="322">
        <v>0</v>
      </c>
      <c r="CF589" s="301">
        <v>0</v>
      </c>
      <c r="CG589" s="322">
        <v>14</v>
      </c>
    </row>
    <row r="590" spans="1:85" x14ac:dyDescent="0.15">
      <c r="A590" s="299" t="s">
        <v>593</v>
      </c>
      <c r="B590" s="338" t="s">
        <v>112</v>
      </c>
      <c r="C590" s="299"/>
      <c r="D590" s="371"/>
      <c r="E590" s="299"/>
      <c r="F590" s="299"/>
      <c r="G590" s="299"/>
      <c r="H590" s="299"/>
      <c r="I590" s="299"/>
      <c r="J590" s="299"/>
      <c r="K590" s="299"/>
      <c r="L590" s="299"/>
      <c r="M590" s="299"/>
      <c r="N590" s="299"/>
      <c r="O590" s="299"/>
      <c r="P590" s="299"/>
      <c r="Q590" s="299"/>
      <c r="R590" s="299"/>
      <c r="S590" s="299"/>
      <c r="T590" s="299"/>
      <c r="U590" s="299"/>
      <c r="V590" s="299"/>
      <c r="W590" s="299"/>
      <c r="X590" s="299"/>
      <c r="Y590" s="299"/>
      <c r="Z590" s="299"/>
      <c r="AA590" s="299"/>
      <c r="AB590" s="299"/>
      <c r="AC590" s="299"/>
      <c r="AD590" s="299"/>
      <c r="AE590" s="299"/>
      <c r="AF590" s="299"/>
      <c r="AG590" s="299"/>
      <c r="AH590" s="299"/>
      <c r="AI590" s="299"/>
      <c r="AJ590" s="299">
        <v>4.3366054473629498</v>
      </c>
      <c r="AK590" s="299">
        <v>10.936522801302932</v>
      </c>
      <c r="AL590" s="299"/>
      <c r="AM590" s="299"/>
      <c r="AN590" s="299"/>
      <c r="AO590" s="299"/>
      <c r="AP590" s="299"/>
      <c r="AQ590" s="299"/>
      <c r="AR590" s="299"/>
      <c r="AS590" s="299"/>
      <c r="AT590" s="299"/>
      <c r="AU590" s="299"/>
      <c r="AV590" s="299"/>
      <c r="AW590" s="299"/>
      <c r="AX590" s="299"/>
      <c r="AY590" s="299"/>
      <c r="AZ590" s="299"/>
      <c r="BA590" s="299"/>
      <c r="BB590" s="299"/>
      <c r="BC590" s="299"/>
      <c r="BD590" s="299"/>
      <c r="BE590" s="299"/>
      <c r="BF590" s="299"/>
      <c r="BG590" s="299"/>
      <c r="BH590" s="299"/>
      <c r="BI590" s="299"/>
      <c r="BJ590" s="299"/>
      <c r="BK590" s="299"/>
      <c r="BL590" s="299"/>
      <c r="BM590" s="299"/>
      <c r="BN590" s="299"/>
      <c r="BO590" s="299"/>
      <c r="BP590" s="299"/>
      <c r="BQ590" s="299"/>
      <c r="BR590" s="299"/>
      <c r="BS590" s="299"/>
      <c r="BT590" s="299"/>
      <c r="BU590" s="299"/>
      <c r="BV590" s="299"/>
      <c r="BW590" s="299"/>
      <c r="BX590" s="299"/>
      <c r="BY590" s="299"/>
      <c r="BZ590" s="299"/>
      <c r="CA590" s="299"/>
      <c r="CB590" s="299"/>
      <c r="CC590" s="299"/>
      <c r="CD590" s="299"/>
      <c r="CE590" s="299"/>
      <c r="CF590" s="299"/>
      <c r="CG590" s="299"/>
    </row>
    <row r="591" spans="1:85" x14ac:dyDescent="0.15">
      <c r="A591" s="299"/>
      <c r="B591" s="338" t="s">
        <v>113</v>
      </c>
      <c r="C591" s="299"/>
      <c r="D591" s="371"/>
      <c r="E591" s="299"/>
      <c r="F591" s="299"/>
      <c r="G591" s="299" t="s">
        <v>363</v>
      </c>
      <c r="H591" s="299"/>
      <c r="I591" s="301">
        <v>1</v>
      </c>
      <c r="J591" s="299">
        <v>0</v>
      </c>
      <c r="K591" s="301">
        <v>1</v>
      </c>
      <c r="L591" s="299">
        <v>1</v>
      </c>
      <c r="M591" s="299">
        <v>1</v>
      </c>
      <c r="N591" s="299">
        <v>0</v>
      </c>
      <c r="O591" s="299"/>
      <c r="P591" s="299">
        <v>1</v>
      </c>
      <c r="Q591" s="299">
        <v>0</v>
      </c>
      <c r="R591" s="299">
        <v>0</v>
      </c>
      <c r="S591" s="299">
        <v>1</v>
      </c>
      <c r="T591" s="299">
        <v>0</v>
      </c>
      <c r="U591" s="299">
        <v>0</v>
      </c>
      <c r="V591" s="299">
        <v>0</v>
      </c>
      <c r="W591" s="299">
        <v>0</v>
      </c>
      <c r="X591" s="299">
        <v>1</v>
      </c>
      <c r="Y591" s="299">
        <v>0</v>
      </c>
      <c r="Z591" s="301">
        <v>0</v>
      </c>
      <c r="AA591" s="299"/>
      <c r="AB591" s="299"/>
      <c r="AC591" s="299">
        <v>-0.65823475540330478</v>
      </c>
      <c r="AD591" s="299">
        <v>-12.020496742671009</v>
      </c>
      <c r="AE591" s="299" t="s">
        <v>442</v>
      </c>
      <c r="AF591" s="299">
        <v>-0.65823475540330478</v>
      </c>
      <c r="AG591" s="299">
        <v>-12.020496742671009</v>
      </c>
      <c r="AH591" s="299">
        <v>4.0655676069027651</v>
      </c>
      <c r="AI591" s="299">
        <v>13.491604234527687</v>
      </c>
      <c r="AJ591" s="299"/>
      <c r="AK591" s="299"/>
      <c r="AL591" s="299"/>
      <c r="AM591" s="299"/>
      <c r="AN591" s="299"/>
      <c r="AO591" s="299"/>
      <c r="AP591" s="299"/>
      <c r="AQ591" s="299"/>
      <c r="AR591" s="299"/>
      <c r="AS591" s="299"/>
      <c r="AT591" s="299"/>
      <c r="AU591" s="299"/>
      <c r="AV591" s="299"/>
      <c r="AW591" s="299"/>
      <c r="AX591" s="299"/>
      <c r="AY591" s="299"/>
      <c r="AZ591" s="299"/>
      <c r="BA591" s="299"/>
      <c r="BB591" s="299"/>
      <c r="BC591" s="299"/>
      <c r="BD591" s="299"/>
      <c r="BE591" s="299"/>
      <c r="BF591" s="299"/>
      <c r="BG591" s="299"/>
      <c r="BH591" s="299"/>
      <c r="BI591" s="299"/>
      <c r="BJ591" s="299"/>
      <c r="BK591" s="299"/>
      <c r="BL591" s="299"/>
      <c r="BM591" s="299"/>
      <c r="BN591" s="299"/>
      <c r="BO591" s="299"/>
      <c r="BP591" s="299"/>
      <c r="BQ591" s="299"/>
      <c r="BR591" s="299"/>
      <c r="BS591" s="299"/>
      <c r="BT591" s="299"/>
      <c r="BU591" s="299"/>
      <c r="BV591" s="299"/>
      <c r="BW591" s="299"/>
      <c r="BX591" s="299"/>
      <c r="BY591" s="299"/>
      <c r="BZ591" s="299"/>
      <c r="CA591" s="299"/>
      <c r="CB591" s="299"/>
      <c r="CC591" s="299"/>
      <c r="CD591" s="299"/>
      <c r="CE591" s="299"/>
      <c r="CF591" s="299"/>
      <c r="CG591" s="299"/>
    </row>
    <row r="592" spans="1:85" x14ac:dyDescent="0.15">
      <c r="A592" s="299"/>
      <c r="B592" s="338" t="s">
        <v>114</v>
      </c>
      <c r="C592" s="355">
        <v>0.19</v>
      </c>
      <c r="D592" s="371">
        <v>0.63327</v>
      </c>
      <c r="E592" s="299"/>
      <c r="F592" s="299"/>
      <c r="G592" s="299"/>
      <c r="H592" s="299"/>
      <c r="I592" s="301">
        <v>2</v>
      </c>
      <c r="J592" s="299"/>
      <c r="K592" s="299"/>
      <c r="L592" s="299">
        <v>0</v>
      </c>
      <c r="M592" s="299"/>
      <c r="N592" s="299"/>
      <c r="O592" s="299"/>
      <c r="P592" s="299"/>
      <c r="Q592" s="299"/>
      <c r="R592" s="299"/>
      <c r="S592" s="299"/>
      <c r="T592" s="299"/>
      <c r="U592" s="299"/>
      <c r="V592" s="299"/>
      <c r="W592" s="299"/>
      <c r="X592" s="299"/>
      <c r="Y592" s="299"/>
      <c r="Z592" s="299"/>
      <c r="AA592" s="299">
        <v>1.1615907448293614</v>
      </c>
      <c r="AB592" s="299">
        <v>5.5166530944625407</v>
      </c>
      <c r="AC592" s="299">
        <v>2.1683027236814749</v>
      </c>
      <c r="AD592" s="299">
        <v>12.368916938110749</v>
      </c>
      <c r="AE592" s="299" t="s">
        <v>443</v>
      </c>
      <c r="AF592" s="299">
        <v>3.1362950110392758</v>
      </c>
      <c r="AG592" s="299">
        <v>12.446343648208469</v>
      </c>
      <c r="AH592" s="299">
        <v>-0.58079537241468071</v>
      </c>
      <c r="AI592" s="299">
        <v>-11.71078990228013</v>
      </c>
      <c r="AJ592" s="299"/>
      <c r="AK592" s="299"/>
      <c r="AL592" s="322">
        <v>1</v>
      </c>
      <c r="AM592" s="322">
        <v>0</v>
      </c>
      <c r="AN592" s="322">
        <v>1</v>
      </c>
      <c r="AO592" s="322">
        <v>0</v>
      </c>
      <c r="AP592" s="322">
        <v>0</v>
      </c>
      <c r="AQ592" s="322">
        <v>0</v>
      </c>
      <c r="AR592" s="322">
        <v>1</v>
      </c>
      <c r="AS592" s="322">
        <v>0</v>
      </c>
      <c r="AT592" s="322">
        <v>1</v>
      </c>
      <c r="AU592" s="322">
        <v>0</v>
      </c>
      <c r="AV592" s="327">
        <v>0</v>
      </c>
      <c r="AW592" s="327">
        <v>0</v>
      </c>
      <c r="AX592" s="327">
        <v>0</v>
      </c>
      <c r="AY592" s="327">
        <v>0</v>
      </c>
      <c r="AZ592" s="327">
        <v>0</v>
      </c>
      <c r="BA592" s="327">
        <v>0</v>
      </c>
      <c r="BB592" s="327">
        <v>1</v>
      </c>
      <c r="BC592" s="327">
        <v>0</v>
      </c>
      <c r="BD592" s="327">
        <v>0</v>
      </c>
      <c r="BE592" s="327">
        <v>1</v>
      </c>
      <c r="BF592" s="327">
        <v>0</v>
      </c>
      <c r="BG592" s="327">
        <v>1</v>
      </c>
      <c r="BH592" s="327">
        <v>0</v>
      </c>
      <c r="BI592" s="327">
        <v>0</v>
      </c>
      <c r="BJ592" s="327">
        <v>0</v>
      </c>
      <c r="BK592" s="327">
        <v>0</v>
      </c>
      <c r="BL592" s="327">
        <v>0</v>
      </c>
      <c r="BM592" s="327">
        <v>0</v>
      </c>
      <c r="BN592" s="327">
        <v>0</v>
      </c>
      <c r="BO592" s="327">
        <v>0</v>
      </c>
      <c r="BP592" s="327">
        <v>1</v>
      </c>
      <c r="BQ592" s="327">
        <v>0</v>
      </c>
      <c r="BR592" s="327">
        <v>0</v>
      </c>
      <c r="BS592" s="303">
        <v>1</v>
      </c>
      <c r="BT592" s="322">
        <v>0</v>
      </c>
      <c r="BU592" s="322">
        <v>0</v>
      </c>
      <c r="BV592" s="322">
        <v>0</v>
      </c>
      <c r="BW592" s="322">
        <v>0</v>
      </c>
      <c r="BX592" s="322">
        <v>1</v>
      </c>
      <c r="BY592" s="301">
        <v>0</v>
      </c>
      <c r="BZ592" s="322">
        <v>1</v>
      </c>
      <c r="CA592" s="322">
        <v>0</v>
      </c>
      <c r="CB592" s="322">
        <v>0</v>
      </c>
      <c r="CC592" s="322">
        <v>0</v>
      </c>
      <c r="CD592" s="322">
        <v>0</v>
      </c>
      <c r="CE592" s="322">
        <v>0</v>
      </c>
      <c r="CF592" s="301">
        <v>0</v>
      </c>
      <c r="CG592" s="299"/>
    </row>
    <row r="593" spans="1:85" x14ac:dyDescent="0.15">
      <c r="A593" s="299"/>
      <c r="B593" s="338" t="s">
        <v>115</v>
      </c>
      <c r="C593" s="355">
        <v>1.1200000000000001</v>
      </c>
      <c r="D593" s="371">
        <v>3.7329600000000007</v>
      </c>
      <c r="E593" s="299"/>
      <c r="F593" s="299"/>
      <c r="G593" s="299"/>
      <c r="H593" s="299"/>
      <c r="I593" s="301">
        <v>3</v>
      </c>
      <c r="J593" s="299"/>
      <c r="K593" s="299"/>
      <c r="L593" s="299">
        <v>0</v>
      </c>
      <c r="M593" s="299"/>
      <c r="N593" s="299"/>
      <c r="O593" s="299"/>
      <c r="P593" s="299"/>
      <c r="Q593" s="299"/>
      <c r="R593" s="299"/>
      <c r="S593" s="299"/>
      <c r="T593" s="299"/>
      <c r="U593" s="299"/>
      <c r="V593" s="299"/>
      <c r="W593" s="299"/>
      <c r="X593" s="299"/>
      <c r="Y593" s="299"/>
      <c r="Z593" s="299"/>
      <c r="AA593" s="299">
        <v>1.2390301278179856</v>
      </c>
      <c r="AB593" s="299">
        <v>-8.1104478827361568</v>
      </c>
      <c r="AC593" s="299">
        <v>1.8198255002326664</v>
      </c>
      <c r="AD593" s="299">
        <v>-11.826929967426709</v>
      </c>
      <c r="AE593" s="299" t="s">
        <v>445</v>
      </c>
      <c r="AF593" s="299">
        <v>3.3686131600051481</v>
      </c>
      <c r="AG593" s="299">
        <v>-12.05921009771987</v>
      </c>
      <c r="AH593" s="299">
        <v>-0.2323181489658723</v>
      </c>
      <c r="AI593" s="299">
        <v>13.956164495114006</v>
      </c>
      <c r="AJ593" s="299"/>
      <c r="AK593" s="299"/>
      <c r="AL593" s="322">
        <v>0</v>
      </c>
      <c r="AM593" s="322">
        <v>1</v>
      </c>
      <c r="AN593" s="322">
        <v>0</v>
      </c>
      <c r="AO593" s="322">
        <v>1</v>
      </c>
      <c r="AP593" s="322">
        <v>0</v>
      </c>
      <c r="AQ593" s="322">
        <v>1</v>
      </c>
      <c r="AR593" s="322">
        <v>0</v>
      </c>
      <c r="AS593" s="322">
        <v>0</v>
      </c>
      <c r="AT593" s="322">
        <v>1</v>
      </c>
      <c r="AU593" s="322">
        <v>0</v>
      </c>
      <c r="AV593" s="327">
        <v>0</v>
      </c>
      <c r="AW593" s="327">
        <v>0</v>
      </c>
      <c r="AX593" s="327">
        <v>0</v>
      </c>
      <c r="AY593" s="327">
        <v>0</v>
      </c>
      <c r="AZ593" s="327">
        <v>0</v>
      </c>
      <c r="BA593" s="327">
        <v>1</v>
      </c>
      <c r="BB593" s="327">
        <v>0</v>
      </c>
      <c r="BC593" s="327">
        <v>0</v>
      </c>
      <c r="BD593" s="327">
        <v>0</v>
      </c>
      <c r="BE593" s="327">
        <v>1</v>
      </c>
      <c r="BF593" s="327">
        <v>0</v>
      </c>
      <c r="BG593" s="327">
        <v>1</v>
      </c>
      <c r="BH593" s="327">
        <v>0</v>
      </c>
      <c r="BI593" s="327">
        <v>0</v>
      </c>
      <c r="BJ593" s="327">
        <v>0</v>
      </c>
      <c r="BK593" s="327">
        <v>0</v>
      </c>
      <c r="BL593" s="327">
        <v>0</v>
      </c>
      <c r="BM593" s="327">
        <v>0</v>
      </c>
      <c r="BN593" s="327">
        <v>0</v>
      </c>
      <c r="BO593" s="327">
        <v>1</v>
      </c>
      <c r="BP593" s="327">
        <v>0</v>
      </c>
      <c r="BQ593" s="327">
        <v>0</v>
      </c>
      <c r="BR593" s="327">
        <v>0</v>
      </c>
      <c r="BS593" s="303">
        <v>0</v>
      </c>
      <c r="BT593" s="322">
        <v>1</v>
      </c>
      <c r="BU593" s="322">
        <v>0</v>
      </c>
      <c r="BV593" s="322">
        <v>0</v>
      </c>
      <c r="BW593" s="322">
        <v>0</v>
      </c>
      <c r="BX593" s="322">
        <v>1</v>
      </c>
      <c r="BY593" s="301">
        <v>0</v>
      </c>
      <c r="BZ593" s="322">
        <v>1</v>
      </c>
      <c r="CA593" s="322">
        <v>0</v>
      </c>
      <c r="CB593" s="322">
        <v>0</v>
      </c>
      <c r="CC593" s="322">
        <v>0</v>
      </c>
      <c r="CD593" s="322">
        <v>0</v>
      </c>
      <c r="CE593" s="322">
        <v>0</v>
      </c>
      <c r="CF593" s="301">
        <v>0</v>
      </c>
      <c r="CG593" s="299"/>
    </row>
    <row r="594" spans="1:85" x14ac:dyDescent="0.15">
      <c r="A594" s="299"/>
      <c r="B594" s="338" t="s">
        <v>116</v>
      </c>
      <c r="C594" s="355">
        <v>1.04</v>
      </c>
      <c r="D594" s="371">
        <v>3.4663200000000005</v>
      </c>
      <c r="E594" s="299"/>
      <c r="F594" s="299"/>
      <c r="G594" s="299"/>
      <c r="H594" s="299"/>
      <c r="I594" s="301">
        <v>4</v>
      </c>
      <c r="J594" s="299"/>
      <c r="K594" s="299"/>
      <c r="L594" s="299">
        <v>0</v>
      </c>
      <c r="M594" s="299"/>
      <c r="N594" s="299"/>
      <c r="O594" s="299"/>
      <c r="P594" s="299"/>
      <c r="Q594" s="299"/>
      <c r="R594" s="299"/>
      <c r="S594" s="299"/>
      <c r="T594" s="299"/>
      <c r="U594" s="299"/>
      <c r="V594" s="299"/>
      <c r="W594" s="299"/>
      <c r="X594" s="299"/>
      <c r="Y594" s="299"/>
      <c r="Z594" s="299"/>
      <c r="AA594" s="299">
        <v>-2.7490980960961555</v>
      </c>
      <c r="AB594" s="299">
        <v>6.716767100977199</v>
      </c>
      <c r="AC594" s="299">
        <v>-4.7238023623060696</v>
      </c>
      <c r="AD594" s="299">
        <v>14.149731270358306</v>
      </c>
      <c r="AE594" s="299" t="s">
        <v>445</v>
      </c>
      <c r="AF594" s="299">
        <v>-3.7170903834539568</v>
      </c>
      <c r="AG594" s="299">
        <v>14.227157980456026</v>
      </c>
      <c r="AH594" s="299">
        <v>1.9747042662099146</v>
      </c>
      <c r="AI594" s="299">
        <v>-10.742956026058632</v>
      </c>
      <c r="AJ594" s="299"/>
      <c r="AK594" s="299"/>
      <c r="AL594" s="322">
        <v>0</v>
      </c>
      <c r="AM594" s="322">
        <v>1</v>
      </c>
      <c r="AN594" s="306">
        <v>1</v>
      </c>
      <c r="AO594" s="322">
        <v>0</v>
      </c>
      <c r="AP594" s="306">
        <v>1</v>
      </c>
      <c r="AQ594" s="322">
        <v>0</v>
      </c>
      <c r="AR594" s="299">
        <v>1</v>
      </c>
      <c r="AS594" s="322">
        <v>0</v>
      </c>
      <c r="AT594" s="322">
        <v>0</v>
      </c>
      <c r="AU594" s="322">
        <v>0</v>
      </c>
      <c r="AV594" s="327">
        <v>0</v>
      </c>
      <c r="AW594" s="325">
        <v>1</v>
      </c>
      <c r="AX594" s="325">
        <v>0</v>
      </c>
      <c r="AY594" s="299">
        <v>0</v>
      </c>
      <c r="AZ594" s="327">
        <v>0</v>
      </c>
      <c r="BA594" s="327">
        <v>1</v>
      </c>
      <c r="BB594" s="327">
        <v>0</v>
      </c>
      <c r="BC594" s="327">
        <v>0</v>
      </c>
      <c r="BD594" s="327">
        <v>0</v>
      </c>
      <c r="BE594" s="327">
        <v>1</v>
      </c>
      <c r="BF594" s="327">
        <v>0</v>
      </c>
      <c r="BG594" s="327">
        <v>1</v>
      </c>
      <c r="BH594" s="327">
        <v>0</v>
      </c>
      <c r="BI594" s="327">
        <v>0</v>
      </c>
      <c r="BJ594" s="327">
        <v>0</v>
      </c>
      <c r="BK594" s="327">
        <v>0</v>
      </c>
      <c r="BL594" s="327">
        <v>0</v>
      </c>
      <c r="BM594" s="327">
        <v>0</v>
      </c>
      <c r="BN594" s="327">
        <v>0</v>
      </c>
      <c r="BO594" s="327">
        <v>0</v>
      </c>
      <c r="BP594" s="327">
        <v>1</v>
      </c>
      <c r="BQ594" s="327">
        <v>0</v>
      </c>
      <c r="BR594" s="327">
        <v>0</v>
      </c>
      <c r="BS594" s="303">
        <v>1</v>
      </c>
      <c r="BT594" s="322">
        <v>0</v>
      </c>
      <c r="BU594" s="322">
        <v>0</v>
      </c>
      <c r="BV594" s="322">
        <v>0</v>
      </c>
      <c r="BW594" s="322">
        <v>0</v>
      </c>
      <c r="BX594" s="322">
        <v>1</v>
      </c>
      <c r="BY594" s="301">
        <v>0</v>
      </c>
      <c r="BZ594" s="322">
        <v>0</v>
      </c>
      <c r="CA594" s="322">
        <v>0</v>
      </c>
      <c r="CB594" s="322">
        <v>0</v>
      </c>
      <c r="CC594" s="322">
        <v>1</v>
      </c>
      <c r="CD594" s="322">
        <v>0</v>
      </c>
      <c r="CE594" s="322">
        <v>0</v>
      </c>
      <c r="CF594" s="301">
        <v>0</v>
      </c>
      <c r="CG594" s="322">
        <v>0</v>
      </c>
    </row>
    <row r="595" spans="1:85" x14ac:dyDescent="0.15">
      <c r="A595" s="299" t="s">
        <v>593</v>
      </c>
      <c r="B595" s="338" t="s">
        <v>117</v>
      </c>
      <c r="C595" s="299"/>
      <c r="D595" s="371"/>
      <c r="E595" s="299"/>
      <c r="F595" s="299"/>
      <c r="G595" s="299"/>
      <c r="H595" s="299"/>
      <c r="I595" s="299"/>
      <c r="J595" s="299"/>
      <c r="K595" s="299"/>
      <c r="L595" s="299"/>
      <c r="M595" s="299"/>
      <c r="N595" s="299"/>
      <c r="O595" s="299"/>
      <c r="P595" s="299"/>
      <c r="Q595" s="299"/>
      <c r="R595" s="299"/>
      <c r="S595" s="299"/>
      <c r="T595" s="299"/>
      <c r="U595" s="299"/>
      <c r="V595" s="299"/>
      <c r="W595" s="299"/>
      <c r="X595" s="299"/>
      <c r="Y595" s="299"/>
      <c r="Z595" s="299"/>
      <c r="AA595" s="299"/>
      <c r="AB595" s="299"/>
      <c r="AC595" s="299"/>
      <c r="AD595" s="299"/>
      <c r="AE595" s="299"/>
      <c r="AF595" s="299"/>
      <c r="AG595" s="299"/>
      <c r="AH595" s="299"/>
      <c r="AI595" s="299"/>
      <c r="AJ595" s="299">
        <v>-5.0722795857548784</v>
      </c>
      <c r="AK595" s="299">
        <v>-10.317109120521172</v>
      </c>
      <c r="AL595" s="299"/>
      <c r="AM595" s="299"/>
      <c r="AN595" s="299"/>
      <c r="AO595" s="299"/>
      <c r="AP595" s="299"/>
      <c r="AQ595" s="299"/>
      <c r="AR595" s="299"/>
      <c r="AS595" s="299"/>
      <c r="AT595" s="299"/>
      <c r="AU595" s="299"/>
      <c r="AV595" s="299"/>
      <c r="AW595" s="299"/>
      <c r="AX595" s="299"/>
      <c r="AY595" s="299"/>
      <c r="AZ595" s="299"/>
      <c r="BA595" s="299"/>
      <c r="BB595" s="299"/>
      <c r="BC595" s="299"/>
      <c r="BD595" s="299"/>
      <c r="BE595" s="299"/>
      <c r="BF595" s="299"/>
      <c r="BG595" s="299"/>
      <c r="BH595" s="299"/>
      <c r="BI595" s="299"/>
      <c r="BJ595" s="299"/>
      <c r="BK595" s="299"/>
      <c r="BL595" s="299"/>
      <c r="BM595" s="299"/>
      <c r="BN595" s="299"/>
      <c r="BO595" s="299"/>
      <c r="BP595" s="299"/>
      <c r="BQ595" s="299"/>
      <c r="BR595" s="299"/>
      <c r="BS595" s="299"/>
      <c r="BT595" s="299"/>
      <c r="BU595" s="299"/>
      <c r="BV595" s="299"/>
      <c r="BW595" s="299"/>
      <c r="BX595" s="299"/>
      <c r="BY595" s="299"/>
      <c r="BZ595" s="299"/>
      <c r="CA595" s="299"/>
      <c r="CB595" s="299"/>
      <c r="CC595" s="299"/>
      <c r="CD595" s="299"/>
      <c r="CE595" s="299"/>
      <c r="CF595" s="299"/>
      <c r="CG595" s="299"/>
    </row>
    <row r="596" spans="1:85" x14ac:dyDescent="0.15">
      <c r="A596" s="299"/>
      <c r="B596" s="338" t="s">
        <v>118</v>
      </c>
      <c r="C596" s="299"/>
      <c r="D596" s="371"/>
      <c r="E596" s="299"/>
      <c r="F596" s="299"/>
      <c r="G596" s="299" t="s">
        <v>373</v>
      </c>
      <c r="H596" s="299"/>
      <c r="I596" s="301">
        <v>1</v>
      </c>
      <c r="J596" s="299"/>
      <c r="K596" s="299"/>
      <c r="L596" s="299">
        <v>1</v>
      </c>
      <c r="M596" s="299">
        <v>1</v>
      </c>
      <c r="N596" s="299">
        <v>0</v>
      </c>
      <c r="O596" s="299"/>
      <c r="P596" s="299">
        <v>1</v>
      </c>
      <c r="Q596" s="299">
        <v>0</v>
      </c>
      <c r="R596" s="299">
        <v>0</v>
      </c>
      <c r="S596" s="299">
        <v>0</v>
      </c>
      <c r="T596" s="299">
        <v>0</v>
      </c>
      <c r="U596" s="299">
        <v>0</v>
      </c>
      <c r="V596" s="299">
        <v>0</v>
      </c>
      <c r="W596" s="299">
        <v>1</v>
      </c>
      <c r="X596" s="299">
        <v>1</v>
      </c>
      <c r="Y596" s="299">
        <v>0</v>
      </c>
      <c r="Z596" s="301">
        <v>0</v>
      </c>
      <c r="AA596" s="299"/>
      <c r="AB596" s="299"/>
      <c r="AC596" s="299">
        <v>0.69695444689761687</v>
      </c>
      <c r="AD596" s="299">
        <v>-12.020496742671009</v>
      </c>
      <c r="AE596" s="299" t="s">
        <v>442</v>
      </c>
      <c r="AF596" s="299">
        <v>0.69695444689761687</v>
      </c>
      <c r="AG596" s="299">
        <v>-12.020496742671009</v>
      </c>
      <c r="AH596" s="299">
        <v>-3.8332494579368928</v>
      </c>
      <c r="AI596" s="299">
        <v>14.111017915309446</v>
      </c>
      <c r="AJ596" s="299">
        <v>-0.42591660643743257</v>
      </c>
      <c r="AK596" s="299">
        <v>6.6006270358306187</v>
      </c>
      <c r="AL596" s="299"/>
      <c r="AM596" s="299"/>
      <c r="AN596" s="299"/>
      <c r="AO596" s="299"/>
      <c r="AP596" s="299"/>
      <c r="AQ596" s="299"/>
      <c r="AR596" s="299"/>
      <c r="AS596" s="299"/>
      <c r="AT596" s="299"/>
      <c r="AU596" s="299"/>
      <c r="AV596" s="299"/>
      <c r="AW596" s="299"/>
      <c r="AX596" s="299"/>
      <c r="AY596" s="299"/>
      <c r="AZ596" s="299"/>
      <c r="BA596" s="299"/>
      <c r="BB596" s="299"/>
      <c r="BC596" s="299"/>
      <c r="BD596" s="299"/>
      <c r="BE596" s="299"/>
      <c r="BF596" s="299"/>
      <c r="BG596" s="299"/>
      <c r="BH596" s="299"/>
      <c r="BI596" s="299"/>
      <c r="BJ596" s="299"/>
      <c r="BK596" s="299"/>
      <c r="BL596" s="299"/>
      <c r="BM596" s="299"/>
      <c r="BN596" s="299"/>
      <c r="BO596" s="299"/>
      <c r="BP596" s="299"/>
      <c r="BQ596" s="299"/>
      <c r="BR596" s="299"/>
      <c r="BS596" s="299"/>
      <c r="BT596" s="299"/>
      <c r="BU596" s="299"/>
      <c r="BV596" s="299"/>
      <c r="BW596" s="299"/>
      <c r="BX596" s="299"/>
      <c r="BY596" s="299"/>
      <c r="BZ596" s="299"/>
      <c r="CA596" s="299"/>
      <c r="CB596" s="299"/>
      <c r="CC596" s="299"/>
      <c r="CD596" s="299"/>
      <c r="CE596" s="299"/>
      <c r="CF596" s="299"/>
      <c r="CG596" s="299"/>
    </row>
    <row r="597" spans="1:85" x14ac:dyDescent="0.15">
      <c r="A597" s="299"/>
      <c r="B597" s="338" t="s">
        <v>119</v>
      </c>
      <c r="C597" s="299"/>
      <c r="D597" s="371"/>
      <c r="E597" s="299"/>
      <c r="F597" s="299"/>
      <c r="G597" s="299"/>
      <c r="H597" s="299"/>
      <c r="I597" s="301">
        <v>1</v>
      </c>
      <c r="J597" s="299"/>
      <c r="K597" s="299"/>
      <c r="L597" s="299"/>
      <c r="M597" s="299"/>
      <c r="N597" s="299"/>
      <c r="O597" s="299"/>
      <c r="P597" s="299"/>
      <c r="Q597" s="299"/>
      <c r="R597" s="299"/>
      <c r="S597" s="299"/>
      <c r="T597" s="299"/>
      <c r="U597" s="299"/>
      <c r="V597" s="299"/>
      <c r="W597" s="299"/>
      <c r="X597" s="299"/>
      <c r="Y597" s="299"/>
      <c r="Z597" s="299"/>
      <c r="AA597" s="299"/>
      <c r="AB597" s="299"/>
      <c r="AC597" s="299">
        <v>0.81311352138055304</v>
      </c>
      <c r="AD597" s="299">
        <v>-12.020496742671009</v>
      </c>
      <c r="AE597" s="299" t="s">
        <v>442</v>
      </c>
      <c r="AF597" s="299">
        <v>0.81311352138055304</v>
      </c>
      <c r="AG597" s="299">
        <v>-12.020496742671009</v>
      </c>
      <c r="AH597" s="299">
        <v>-3.5622116174767084</v>
      </c>
      <c r="AI597" s="299">
        <v>12.21406351791531</v>
      </c>
      <c r="AJ597" s="299"/>
      <c r="AK597" s="299"/>
      <c r="AL597" s="299"/>
      <c r="AM597" s="299"/>
      <c r="AN597" s="299"/>
      <c r="AO597" s="299"/>
      <c r="AP597" s="299"/>
      <c r="AQ597" s="299"/>
      <c r="AR597" s="299"/>
      <c r="AS597" s="299"/>
      <c r="AT597" s="299"/>
      <c r="AU597" s="299"/>
      <c r="AV597" s="299"/>
      <c r="AW597" s="299"/>
      <c r="AX597" s="299"/>
      <c r="AY597" s="299"/>
      <c r="AZ597" s="299"/>
      <c r="BA597" s="299"/>
      <c r="BB597" s="299"/>
      <c r="BC597" s="299"/>
      <c r="BD597" s="299"/>
      <c r="BE597" s="299"/>
      <c r="BF597" s="299"/>
      <c r="BG597" s="299"/>
      <c r="BH597" s="299"/>
      <c r="BI597" s="299"/>
      <c r="BJ597" s="299"/>
      <c r="BK597" s="299"/>
      <c r="BL597" s="299"/>
      <c r="BM597" s="299"/>
      <c r="BN597" s="299"/>
      <c r="BO597" s="299"/>
      <c r="BP597" s="299"/>
      <c r="BQ597" s="299"/>
      <c r="BR597" s="299"/>
      <c r="BS597" s="299"/>
      <c r="BT597" s="299"/>
      <c r="BU597" s="299"/>
      <c r="BV597" s="299"/>
      <c r="BW597" s="299"/>
      <c r="BX597" s="299"/>
      <c r="BY597" s="299"/>
      <c r="BZ597" s="299"/>
      <c r="CA597" s="299"/>
      <c r="CB597" s="299"/>
      <c r="CC597" s="299"/>
      <c r="CD597" s="299"/>
      <c r="CE597" s="299"/>
      <c r="CF597" s="299"/>
      <c r="CG597" s="299"/>
    </row>
    <row r="598" spans="1:85" x14ac:dyDescent="0.15">
      <c r="A598" s="299"/>
      <c r="B598" s="338" t="s">
        <v>120</v>
      </c>
      <c r="C598" s="355">
        <v>0.27</v>
      </c>
      <c r="D598" s="371">
        <v>0.8999100000000001</v>
      </c>
      <c r="E598" s="299"/>
      <c r="F598" s="299"/>
      <c r="G598" s="299"/>
      <c r="H598" s="299"/>
      <c r="I598" s="301">
        <v>2</v>
      </c>
      <c r="J598" s="299"/>
      <c r="K598" s="299"/>
      <c r="L598" s="299"/>
      <c r="M598" s="299"/>
      <c r="N598" s="299"/>
      <c r="O598" s="299"/>
      <c r="P598" s="299"/>
      <c r="Q598" s="299"/>
      <c r="R598" s="299"/>
      <c r="S598" s="299"/>
      <c r="T598" s="299"/>
      <c r="U598" s="299"/>
      <c r="V598" s="299"/>
      <c r="W598" s="299"/>
      <c r="X598" s="299"/>
      <c r="Y598" s="299"/>
      <c r="Z598" s="299"/>
      <c r="AA598" s="299">
        <v>-2.7878177875904675</v>
      </c>
      <c r="AB598" s="299">
        <v>4.8585260586319219</v>
      </c>
      <c r="AC598" s="299">
        <v>-4.5689235963288217</v>
      </c>
      <c r="AD598" s="299">
        <v>11.63336319218241</v>
      </c>
      <c r="AE598" s="299" t="s">
        <v>443</v>
      </c>
      <c r="AF598" s="299">
        <v>-3.5234919259823965</v>
      </c>
      <c r="AG598" s="299">
        <v>11.672076547231271</v>
      </c>
      <c r="AH598" s="299">
        <v>1.4326285852895457</v>
      </c>
      <c r="AI598" s="299">
        <v>-11.78821661237785</v>
      </c>
      <c r="AJ598" s="299"/>
      <c r="AK598" s="299"/>
      <c r="AL598" s="322">
        <v>1</v>
      </c>
      <c r="AM598" s="322">
        <v>0</v>
      </c>
      <c r="AN598" s="322">
        <v>0</v>
      </c>
      <c r="AO598" s="322">
        <v>1</v>
      </c>
      <c r="AP598" s="322">
        <v>0</v>
      </c>
      <c r="AQ598" s="322">
        <v>0</v>
      </c>
      <c r="AR598" s="322">
        <v>1</v>
      </c>
      <c r="AS598" s="322">
        <v>0</v>
      </c>
      <c r="AT598" s="322">
        <v>1</v>
      </c>
      <c r="AU598" s="322">
        <v>0</v>
      </c>
      <c r="AV598" s="327">
        <v>0</v>
      </c>
      <c r="AW598" s="327">
        <v>0</v>
      </c>
      <c r="AX598" s="327">
        <v>0</v>
      </c>
      <c r="AY598" s="327">
        <v>0</v>
      </c>
      <c r="AZ598" s="327">
        <v>0</v>
      </c>
      <c r="BA598" s="327">
        <v>0</v>
      </c>
      <c r="BB598" s="327">
        <v>1</v>
      </c>
      <c r="BC598" s="327">
        <v>0</v>
      </c>
      <c r="BD598" s="327">
        <v>0</v>
      </c>
      <c r="BE598" s="327">
        <v>1</v>
      </c>
      <c r="BF598" s="327">
        <v>0</v>
      </c>
      <c r="BG598" s="327">
        <v>1</v>
      </c>
      <c r="BH598" s="327">
        <v>0</v>
      </c>
      <c r="BI598" s="327">
        <v>0</v>
      </c>
      <c r="BJ598" s="327">
        <v>0</v>
      </c>
      <c r="BK598" s="327">
        <v>0</v>
      </c>
      <c r="BL598" s="327">
        <v>0</v>
      </c>
      <c r="BM598" s="325">
        <v>0</v>
      </c>
      <c r="BN598" s="325">
        <v>0</v>
      </c>
      <c r="BO598" s="325">
        <v>1</v>
      </c>
      <c r="BP598" s="325">
        <v>0</v>
      </c>
      <c r="BQ598" s="325">
        <v>0</v>
      </c>
      <c r="BR598" s="325">
        <v>0</v>
      </c>
      <c r="BS598" s="299"/>
      <c r="BT598" s="299"/>
      <c r="BU598" s="299"/>
      <c r="BV598" s="299"/>
      <c r="BW598" s="299"/>
      <c r="BX598" s="299"/>
      <c r="BY598" s="299"/>
      <c r="BZ598" s="299"/>
      <c r="CA598" s="299"/>
      <c r="CB598" s="299"/>
      <c r="CC598" s="299"/>
      <c r="CD598" s="299"/>
      <c r="CE598" s="299"/>
      <c r="CF598" s="299"/>
      <c r="CG598" s="299"/>
    </row>
    <row r="599" spans="1:85" x14ac:dyDescent="0.15">
      <c r="A599" s="299" t="s">
        <v>593</v>
      </c>
      <c r="B599" s="338" t="s">
        <v>121</v>
      </c>
      <c r="C599" s="299"/>
      <c r="D599" s="371"/>
      <c r="E599" s="299"/>
      <c r="F599" s="299"/>
      <c r="G599" s="299"/>
      <c r="H599" s="299"/>
      <c r="I599" s="299"/>
      <c r="J599" s="299"/>
      <c r="K599" s="299"/>
      <c r="L599" s="299"/>
      <c r="M599" s="299"/>
      <c r="N599" s="299"/>
      <c r="O599" s="299"/>
      <c r="P599" s="299"/>
      <c r="Q599" s="299"/>
      <c r="R599" s="299"/>
      <c r="S599" s="299"/>
      <c r="T599" s="299"/>
      <c r="U599" s="299"/>
      <c r="V599" s="299"/>
      <c r="W599" s="299"/>
      <c r="X599" s="299"/>
      <c r="Y599" s="299"/>
      <c r="Z599" s="299"/>
      <c r="AA599" s="299">
        <v>-2.9039768620734039</v>
      </c>
      <c r="AB599" s="299">
        <v>-8.0717345276872958</v>
      </c>
      <c r="AC599" s="299"/>
      <c r="AD599" s="299"/>
      <c r="AE599" s="299"/>
      <c r="AF599" s="299"/>
      <c r="AG599" s="299"/>
      <c r="AH599" s="299"/>
      <c r="AI599" s="299"/>
      <c r="AJ599" s="299"/>
      <c r="AK599" s="299"/>
      <c r="AL599" s="299"/>
      <c r="AM599" s="299"/>
      <c r="AN599" s="299"/>
      <c r="AO599" s="299"/>
      <c r="AP599" s="299"/>
      <c r="AQ599" s="299"/>
      <c r="AR599" s="299"/>
      <c r="AS599" s="299"/>
      <c r="AT599" s="299"/>
      <c r="AU599" s="299"/>
      <c r="AV599" s="299"/>
      <c r="AW599" s="299"/>
      <c r="AX599" s="299"/>
      <c r="AY599" s="299"/>
      <c r="AZ599" s="299"/>
      <c r="BA599" s="299"/>
      <c r="BB599" s="299"/>
      <c r="BC599" s="299"/>
      <c r="BD599" s="299"/>
      <c r="BE599" s="299"/>
      <c r="BF599" s="299"/>
      <c r="BG599" s="299"/>
      <c r="BH599" s="299"/>
      <c r="BI599" s="299"/>
      <c r="BJ599" s="299"/>
      <c r="BK599" s="299"/>
      <c r="BL599" s="299"/>
      <c r="BM599" s="299"/>
      <c r="BN599" s="299"/>
      <c r="BO599" s="299"/>
      <c r="BP599" s="299"/>
      <c r="BQ599" s="299"/>
      <c r="BR599" s="299"/>
      <c r="BS599" s="299"/>
      <c r="BT599" s="299"/>
      <c r="BU599" s="299"/>
      <c r="BV599" s="299"/>
      <c r="BW599" s="299"/>
      <c r="BX599" s="299"/>
      <c r="BY599" s="299"/>
      <c r="BZ599" s="299"/>
      <c r="CA599" s="299"/>
      <c r="CB599" s="299"/>
      <c r="CC599" s="299"/>
      <c r="CD599" s="299"/>
      <c r="CE599" s="299"/>
      <c r="CF599" s="299"/>
      <c r="CG599" s="299"/>
    </row>
    <row r="600" spans="1:85" x14ac:dyDescent="0.15">
      <c r="A600" s="299"/>
      <c r="B600" s="338" t="s">
        <v>122</v>
      </c>
      <c r="C600" s="299"/>
      <c r="D600" s="371"/>
      <c r="E600" s="299"/>
      <c r="F600" s="299"/>
      <c r="G600" s="299" t="s">
        <v>366</v>
      </c>
      <c r="H600" s="299"/>
      <c r="I600" s="301">
        <v>1</v>
      </c>
      <c r="J600" s="299">
        <v>0</v>
      </c>
      <c r="K600" s="301">
        <v>1</v>
      </c>
      <c r="L600" s="322">
        <v>1</v>
      </c>
      <c r="M600" s="322">
        <v>1</v>
      </c>
      <c r="N600" s="322">
        <v>0</v>
      </c>
      <c r="O600" s="299"/>
      <c r="P600" s="299">
        <v>1</v>
      </c>
      <c r="Q600" s="299">
        <v>0</v>
      </c>
      <c r="R600" s="299">
        <v>0</v>
      </c>
      <c r="S600" s="299">
        <v>0</v>
      </c>
      <c r="T600" s="299">
        <v>0</v>
      </c>
      <c r="U600" s="299">
        <v>1</v>
      </c>
      <c r="V600" s="299">
        <v>0</v>
      </c>
      <c r="W600" s="299">
        <v>0</v>
      </c>
      <c r="X600" s="299">
        <v>1</v>
      </c>
      <c r="Y600" s="299">
        <v>0</v>
      </c>
      <c r="Z600" s="301">
        <v>0</v>
      </c>
      <c r="AA600" s="299"/>
      <c r="AB600" s="299"/>
      <c r="AC600" s="299"/>
      <c r="AD600" s="299"/>
      <c r="AE600" s="299"/>
      <c r="AF600" s="299"/>
      <c r="AG600" s="299"/>
      <c r="AH600" s="299"/>
      <c r="AI600" s="299"/>
      <c r="AJ600" s="299">
        <v>0.42591660643743257</v>
      </c>
      <c r="AK600" s="299">
        <v>0</v>
      </c>
      <c r="AL600" s="299"/>
      <c r="AM600" s="299"/>
      <c r="AN600" s="299"/>
      <c r="AO600" s="299"/>
      <c r="AP600" s="299"/>
      <c r="AQ600" s="299"/>
      <c r="AR600" s="299"/>
      <c r="AS600" s="299"/>
      <c r="AT600" s="299"/>
      <c r="AU600" s="299"/>
      <c r="AV600" s="299"/>
      <c r="AW600" s="299"/>
      <c r="AX600" s="299"/>
      <c r="AY600" s="299"/>
      <c r="AZ600" s="299"/>
      <c r="BA600" s="299"/>
      <c r="BB600" s="299"/>
      <c r="BC600" s="299"/>
      <c r="BD600" s="299"/>
      <c r="BE600" s="299"/>
      <c r="BF600" s="299"/>
      <c r="BG600" s="299"/>
      <c r="BH600" s="299"/>
      <c r="BI600" s="299"/>
      <c r="BJ600" s="299"/>
      <c r="BK600" s="299"/>
      <c r="BL600" s="299"/>
      <c r="BM600" s="299"/>
      <c r="BN600" s="299"/>
      <c r="BO600" s="299"/>
      <c r="BP600" s="299"/>
      <c r="BQ600" s="299"/>
      <c r="BR600" s="299"/>
      <c r="BS600" s="299"/>
      <c r="BT600" s="299"/>
      <c r="BU600" s="299"/>
      <c r="BV600" s="299"/>
      <c r="BW600" s="299"/>
      <c r="BX600" s="299"/>
      <c r="BY600" s="299"/>
      <c r="BZ600" s="299"/>
      <c r="CA600" s="299"/>
      <c r="CB600" s="299"/>
      <c r="CC600" s="299"/>
      <c r="CD600" s="299"/>
      <c r="CE600" s="299"/>
      <c r="CF600" s="299"/>
      <c r="CG600" s="299"/>
    </row>
    <row r="601" spans="1:85" x14ac:dyDescent="0.15">
      <c r="A601" s="299"/>
      <c r="B601" s="321" t="s">
        <v>123</v>
      </c>
      <c r="C601" s="299"/>
      <c r="D601" s="371"/>
      <c r="E601" s="299"/>
      <c r="F601" s="299"/>
      <c r="G601" s="299"/>
      <c r="H601" s="299"/>
      <c r="I601" s="301">
        <v>1</v>
      </c>
      <c r="J601" s="299">
        <v>0</v>
      </c>
      <c r="K601" s="301">
        <v>1</v>
      </c>
      <c r="L601" s="322">
        <v>1</v>
      </c>
      <c r="M601" s="322">
        <v>0</v>
      </c>
      <c r="N601" s="322">
        <v>1</v>
      </c>
      <c r="O601" s="299"/>
      <c r="P601" s="299">
        <v>1</v>
      </c>
      <c r="Q601" s="299">
        <v>0</v>
      </c>
      <c r="R601" s="299">
        <v>0</v>
      </c>
      <c r="S601" s="299">
        <v>1</v>
      </c>
      <c r="T601" s="299">
        <v>0</v>
      </c>
      <c r="U601" s="299">
        <v>0</v>
      </c>
      <c r="V601" s="299">
        <v>0</v>
      </c>
      <c r="W601" s="299">
        <v>0</v>
      </c>
      <c r="X601" s="299"/>
      <c r="Y601" s="299"/>
      <c r="Z601" s="299"/>
      <c r="AA601" s="299"/>
      <c r="AB601" s="299"/>
      <c r="AC601" s="299">
        <v>-0.65823475540330478</v>
      </c>
      <c r="AD601" s="299">
        <v>-12.097923452768729</v>
      </c>
      <c r="AE601" s="299" t="s">
        <v>442</v>
      </c>
      <c r="AF601" s="299">
        <v>-0.65823475540330478</v>
      </c>
      <c r="AG601" s="299">
        <v>-12.097923452768729</v>
      </c>
      <c r="AH601" s="299">
        <v>4.2978857558686379</v>
      </c>
      <c r="AI601" s="299">
        <v>13.607744299674266</v>
      </c>
      <c r="AJ601" s="299"/>
      <c r="AK601" s="299"/>
      <c r="AL601" s="299"/>
      <c r="AM601" s="299"/>
      <c r="AN601" s="299"/>
      <c r="AO601" s="299"/>
      <c r="AP601" s="299"/>
      <c r="AQ601" s="299"/>
      <c r="AR601" s="299"/>
      <c r="AS601" s="299"/>
      <c r="AT601" s="299"/>
      <c r="AU601" s="299"/>
      <c r="AV601" s="299"/>
      <c r="AW601" s="299"/>
      <c r="AX601" s="299"/>
      <c r="AY601" s="299"/>
      <c r="AZ601" s="299"/>
      <c r="BA601" s="299"/>
      <c r="BB601" s="299"/>
      <c r="BC601" s="299"/>
      <c r="BD601" s="299"/>
      <c r="BE601" s="299"/>
      <c r="BF601" s="299"/>
      <c r="BG601" s="299"/>
      <c r="BH601" s="299"/>
      <c r="BI601" s="299"/>
      <c r="BJ601" s="299"/>
      <c r="BK601" s="299"/>
      <c r="BL601" s="299"/>
      <c r="BM601" s="299"/>
      <c r="BN601" s="299"/>
      <c r="BO601" s="299"/>
      <c r="BP601" s="299"/>
      <c r="BQ601" s="299"/>
      <c r="BR601" s="299"/>
      <c r="BS601" s="299"/>
      <c r="BT601" s="299"/>
      <c r="BU601" s="299"/>
      <c r="BV601" s="299"/>
      <c r="BW601" s="299"/>
      <c r="BX601" s="299"/>
      <c r="BY601" s="299"/>
      <c r="BZ601" s="299"/>
      <c r="CA601" s="299"/>
      <c r="CB601" s="299"/>
      <c r="CC601" s="299"/>
      <c r="CD601" s="299"/>
      <c r="CE601" s="299"/>
      <c r="CF601" s="299"/>
      <c r="CG601" s="299"/>
    </row>
    <row r="602" spans="1:85" x14ac:dyDescent="0.15">
      <c r="A602" s="299"/>
      <c r="B602" s="321" t="s">
        <v>124</v>
      </c>
      <c r="C602" s="355">
        <v>0.24</v>
      </c>
      <c r="D602" s="371">
        <v>0.79991999999999996</v>
      </c>
      <c r="E602" s="299"/>
      <c r="F602" s="299"/>
      <c r="G602" s="299"/>
      <c r="H602" s="299"/>
      <c r="I602" s="301">
        <v>2</v>
      </c>
      <c r="J602" s="299"/>
      <c r="K602" s="299"/>
      <c r="L602" s="299">
        <v>0</v>
      </c>
      <c r="M602" s="299"/>
      <c r="N602" s="299"/>
      <c r="O602" s="299"/>
      <c r="P602" s="299"/>
      <c r="Q602" s="299"/>
      <c r="R602" s="299"/>
      <c r="S602" s="299"/>
      <c r="T602" s="299"/>
      <c r="U602" s="299"/>
      <c r="V602" s="299"/>
      <c r="W602" s="299"/>
      <c r="X602" s="299"/>
      <c r="Y602" s="299"/>
      <c r="Z602" s="299"/>
      <c r="AA602" s="299">
        <v>0.6195150639089928</v>
      </c>
      <c r="AB602" s="299">
        <v>5.1682328990228008</v>
      </c>
      <c r="AC602" s="299">
        <v>2.5554996386245952</v>
      </c>
      <c r="AD602" s="299">
        <v>11.672076547231271</v>
      </c>
      <c r="AE602" s="299" t="s">
        <v>443</v>
      </c>
      <c r="AF602" s="299">
        <v>1.6262270427611061</v>
      </c>
      <c r="AG602" s="299">
        <v>11.478509771986971</v>
      </c>
      <c r="AH602" s="299">
        <v>0</v>
      </c>
      <c r="AI602" s="299">
        <v>-11.826929967426709</v>
      </c>
      <c r="AJ602" s="299"/>
      <c r="AK602" s="299"/>
      <c r="AL602" s="322">
        <v>1</v>
      </c>
      <c r="AM602" s="322">
        <v>0</v>
      </c>
      <c r="AN602" s="322">
        <v>0</v>
      </c>
      <c r="AO602" s="322">
        <v>1</v>
      </c>
      <c r="AP602" s="322">
        <v>0</v>
      </c>
      <c r="AQ602" s="322">
        <v>0</v>
      </c>
      <c r="AR602" s="322">
        <v>1</v>
      </c>
      <c r="AS602" s="322">
        <v>0</v>
      </c>
      <c r="AT602" s="322">
        <v>1</v>
      </c>
      <c r="AU602" s="322">
        <v>0</v>
      </c>
      <c r="AV602" s="327">
        <v>0</v>
      </c>
      <c r="AW602" s="327">
        <v>0</v>
      </c>
      <c r="AX602" s="327">
        <v>0</v>
      </c>
      <c r="AY602" s="327">
        <v>0</v>
      </c>
      <c r="AZ602" s="327">
        <v>0</v>
      </c>
      <c r="BA602" s="327">
        <v>0</v>
      </c>
      <c r="BB602" s="327">
        <v>1</v>
      </c>
      <c r="BC602" s="327">
        <v>0</v>
      </c>
      <c r="BD602" s="327">
        <v>0</v>
      </c>
      <c r="BE602" s="327">
        <v>0</v>
      </c>
      <c r="BF602" s="327">
        <v>1</v>
      </c>
      <c r="BG602" s="327">
        <v>1</v>
      </c>
      <c r="BH602" s="327">
        <v>0</v>
      </c>
      <c r="BI602" s="327">
        <v>0</v>
      </c>
      <c r="BJ602" s="327">
        <v>0</v>
      </c>
      <c r="BK602" s="327">
        <v>0</v>
      </c>
      <c r="BL602" s="327">
        <v>0</v>
      </c>
      <c r="BM602" s="327">
        <v>0</v>
      </c>
      <c r="BN602" s="327">
        <v>0</v>
      </c>
      <c r="BO602" s="327">
        <v>1</v>
      </c>
      <c r="BP602" s="327">
        <v>0</v>
      </c>
      <c r="BQ602" s="327">
        <v>0</v>
      </c>
      <c r="BR602" s="327">
        <v>0</v>
      </c>
      <c r="BS602" s="303">
        <v>1</v>
      </c>
      <c r="BT602" s="322">
        <v>0</v>
      </c>
      <c r="BU602" s="322">
        <v>0</v>
      </c>
      <c r="BV602" s="322">
        <v>0</v>
      </c>
      <c r="BW602" s="322">
        <v>0</v>
      </c>
      <c r="BX602" s="322">
        <v>0</v>
      </c>
      <c r="BY602" s="301">
        <v>1</v>
      </c>
      <c r="BZ602" s="322">
        <v>0</v>
      </c>
      <c r="CA602" s="322">
        <v>0</v>
      </c>
      <c r="CB602" s="322">
        <v>0</v>
      </c>
      <c r="CC602" s="299">
        <v>0</v>
      </c>
      <c r="CD602" s="299">
        <v>1</v>
      </c>
      <c r="CE602" s="299">
        <v>0</v>
      </c>
      <c r="CF602" s="301">
        <v>0</v>
      </c>
      <c r="CG602" s="322">
        <v>0</v>
      </c>
    </row>
    <row r="603" spans="1:85" x14ac:dyDescent="0.15">
      <c r="A603" s="299" t="s">
        <v>593</v>
      </c>
      <c r="B603" s="338" t="s">
        <v>125</v>
      </c>
      <c r="C603" s="299"/>
      <c r="D603" s="371"/>
      <c r="E603" s="299"/>
      <c r="F603" s="299"/>
      <c r="G603" s="299"/>
      <c r="H603" s="299"/>
      <c r="I603" s="299"/>
      <c r="J603" s="299"/>
      <c r="K603" s="299"/>
      <c r="L603" s="299"/>
      <c r="M603" s="299"/>
      <c r="N603" s="299"/>
      <c r="O603" s="299"/>
      <c r="P603" s="299"/>
      <c r="Q603" s="299"/>
      <c r="R603" s="299"/>
      <c r="S603" s="299"/>
      <c r="T603" s="299"/>
      <c r="U603" s="299"/>
      <c r="V603" s="299"/>
      <c r="W603" s="299"/>
      <c r="X603" s="299"/>
      <c r="Y603" s="299"/>
      <c r="Z603" s="299"/>
      <c r="AA603" s="299"/>
      <c r="AB603" s="299"/>
      <c r="AC603" s="299"/>
      <c r="AD603" s="299"/>
      <c r="AE603" s="299"/>
      <c r="AF603" s="299"/>
      <c r="AG603" s="299"/>
      <c r="AH603" s="299"/>
      <c r="AI603" s="299"/>
      <c r="AJ603" s="299">
        <v>2.6329390216132191</v>
      </c>
      <c r="AK603" s="299">
        <v>-12.368916938110749</v>
      </c>
      <c r="AL603" s="299"/>
      <c r="AM603" s="299"/>
      <c r="AN603" s="299"/>
      <c r="AO603" s="299"/>
      <c r="AP603" s="299"/>
      <c r="AQ603" s="299"/>
      <c r="AR603" s="299"/>
      <c r="AS603" s="299"/>
      <c r="AT603" s="299"/>
      <c r="AU603" s="299"/>
      <c r="AV603" s="299"/>
      <c r="AW603" s="299"/>
      <c r="AX603" s="299"/>
      <c r="AY603" s="299"/>
      <c r="AZ603" s="299"/>
      <c r="BA603" s="299"/>
      <c r="BB603" s="299"/>
      <c r="BC603" s="299"/>
      <c r="BD603" s="299"/>
      <c r="BE603" s="299"/>
      <c r="BF603" s="299"/>
      <c r="BG603" s="299"/>
      <c r="BH603" s="299"/>
      <c r="BI603" s="299"/>
      <c r="BJ603" s="299"/>
      <c r="BK603" s="299"/>
      <c r="BL603" s="299"/>
      <c r="BM603" s="299"/>
      <c r="BN603" s="299"/>
      <c r="BO603" s="299"/>
      <c r="BP603" s="299"/>
      <c r="BQ603" s="299"/>
      <c r="BR603" s="299"/>
      <c r="BS603" s="299"/>
      <c r="BT603" s="299"/>
      <c r="BU603" s="299"/>
      <c r="BV603" s="299"/>
      <c r="BW603" s="299"/>
      <c r="BX603" s="299"/>
      <c r="BY603" s="299"/>
      <c r="BZ603" s="299"/>
      <c r="CA603" s="299"/>
      <c r="CB603" s="299"/>
      <c r="CC603" s="299"/>
      <c r="CD603" s="299"/>
      <c r="CE603" s="299"/>
      <c r="CF603" s="299"/>
      <c r="CG603" s="299"/>
    </row>
    <row r="604" spans="1:85" x14ac:dyDescent="0.15">
      <c r="A604" s="299"/>
      <c r="B604" s="338" t="s">
        <v>126</v>
      </c>
      <c r="C604" s="299"/>
      <c r="D604" s="371"/>
      <c r="E604" s="299"/>
      <c r="F604" s="299"/>
      <c r="G604" s="299" t="s">
        <v>385</v>
      </c>
      <c r="H604" s="299"/>
      <c r="I604" s="301">
        <v>1</v>
      </c>
      <c r="J604" s="299">
        <v>0</v>
      </c>
      <c r="K604" s="301">
        <v>1</v>
      </c>
      <c r="L604" s="322">
        <v>1</v>
      </c>
      <c r="M604" s="322">
        <v>1</v>
      </c>
      <c r="N604" s="322">
        <v>0</v>
      </c>
      <c r="O604" s="299"/>
      <c r="P604" s="299">
        <v>1</v>
      </c>
      <c r="Q604" s="299">
        <v>0</v>
      </c>
      <c r="R604" s="299">
        <v>0</v>
      </c>
      <c r="S604" s="299">
        <v>0</v>
      </c>
      <c r="T604" s="299">
        <v>0</v>
      </c>
      <c r="U604" s="299">
        <v>0</v>
      </c>
      <c r="V604" s="299">
        <v>1</v>
      </c>
      <c r="W604" s="299">
        <v>0</v>
      </c>
      <c r="X604" s="299">
        <v>0</v>
      </c>
      <c r="Y604" s="299">
        <v>0</v>
      </c>
      <c r="Z604" s="301">
        <v>1</v>
      </c>
      <c r="AA604" s="299"/>
      <c r="AB604" s="299"/>
      <c r="AC604" s="299">
        <v>0.73567413839192897</v>
      </c>
      <c r="AD604" s="299">
        <v>-12.097923452768729</v>
      </c>
      <c r="AE604" s="299" t="s">
        <v>442</v>
      </c>
      <c r="AF604" s="299">
        <v>0.73567413839192897</v>
      </c>
      <c r="AG604" s="299">
        <v>-12.097923452768729</v>
      </c>
      <c r="AH604" s="299">
        <v>-3.7558100749482688</v>
      </c>
      <c r="AI604" s="299">
        <v>13.452890879478828</v>
      </c>
      <c r="AJ604" s="299">
        <v>-4.2978857558686379</v>
      </c>
      <c r="AK604" s="299">
        <v>5.6715065146579802</v>
      </c>
      <c r="AL604" s="299"/>
      <c r="AM604" s="299"/>
      <c r="AN604" s="299"/>
      <c r="AO604" s="299"/>
      <c r="AP604" s="299"/>
      <c r="AQ604" s="299"/>
      <c r="AR604" s="299"/>
      <c r="AS604" s="299"/>
      <c r="AT604" s="299"/>
      <c r="AU604" s="299"/>
      <c r="AV604" s="299"/>
      <c r="AW604" s="299"/>
      <c r="AX604" s="299"/>
      <c r="AY604" s="299"/>
      <c r="AZ604" s="299"/>
      <c r="BA604" s="299"/>
      <c r="BB604" s="299"/>
      <c r="BC604" s="299"/>
      <c r="BD604" s="299"/>
      <c r="BE604" s="299"/>
      <c r="BF604" s="299"/>
      <c r="BG604" s="299"/>
      <c r="BH604" s="299"/>
      <c r="BI604" s="299"/>
      <c r="BJ604" s="299"/>
      <c r="BK604" s="299"/>
      <c r="BL604" s="299"/>
      <c r="BM604" s="299"/>
      <c r="BN604" s="299"/>
      <c r="BO604" s="299"/>
      <c r="BP604" s="299"/>
      <c r="BQ604" s="299"/>
      <c r="BR604" s="299"/>
      <c r="BS604" s="299"/>
      <c r="BT604" s="299"/>
      <c r="BU604" s="299"/>
      <c r="BV604" s="299"/>
      <c r="BW604" s="299"/>
      <c r="BX604" s="299"/>
      <c r="BY604" s="299"/>
      <c r="BZ604" s="299"/>
      <c r="CA604" s="299"/>
      <c r="CB604" s="299"/>
      <c r="CC604" s="299"/>
      <c r="CD604" s="299"/>
      <c r="CE604" s="299"/>
      <c r="CF604" s="299"/>
      <c r="CG604" s="299"/>
    </row>
    <row r="605" spans="1:85" x14ac:dyDescent="0.15">
      <c r="A605" s="299"/>
      <c r="B605" s="338" t="s">
        <v>127</v>
      </c>
      <c r="C605" s="299"/>
      <c r="D605" s="371"/>
      <c r="E605" s="299"/>
      <c r="F605" s="299"/>
      <c r="G605" s="299"/>
      <c r="H605" s="299"/>
      <c r="I605" s="301">
        <v>1</v>
      </c>
      <c r="J605" s="299">
        <v>0</v>
      </c>
      <c r="K605" s="301">
        <v>1</v>
      </c>
      <c r="L605" s="322">
        <v>1</v>
      </c>
      <c r="M605" s="322">
        <v>0</v>
      </c>
      <c r="N605" s="322">
        <v>1</v>
      </c>
      <c r="O605" s="299"/>
      <c r="P605" s="299">
        <v>0</v>
      </c>
      <c r="Q605" s="299">
        <v>0</v>
      </c>
      <c r="R605" s="299">
        <v>1</v>
      </c>
      <c r="S605" s="299">
        <v>1</v>
      </c>
      <c r="T605" s="299">
        <v>0</v>
      </c>
      <c r="U605" s="299">
        <v>0</v>
      </c>
      <c r="V605" s="299">
        <v>0</v>
      </c>
      <c r="W605" s="299">
        <v>0</v>
      </c>
      <c r="X605" s="299">
        <v>0</v>
      </c>
      <c r="Y605" s="299">
        <v>1</v>
      </c>
      <c r="Z605" s="301">
        <v>0</v>
      </c>
      <c r="AA605" s="299"/>
      <c r="AB605" s="299"/>
      <c r="AC605" s="299">
        <v>0.89055290436917711</v>
      </c>
      <c r="AD605" s="299">
        <v>-12.020496742671009</v>
      </c>
      <c r="AE605" s="299" t="s">
        <v>442</v>
      </c>
      <c r="AF605" s="299">
        <v>0.89055290436917711</v>
      </c>
      <c r="AG605" s="299">
        <v>-12.020496742671009</v>
      </c>
      <c r="AH605" s="299">
        <v>-3.7170903834539568</v>
      </c>
      <c r="AI605" s="299">
        <v>11.94307003257329</v>
      </c>
      <c r="AJ605" s="299"/>
      <c r="AK605" s="299"/>
      <c r="AL605" s="299"/>
      <c r="AM605" s="299"/>
      <c r="AN605" s="299"/>
      <c r="AO605" s="299"/>
      <c r="AP605" s="299"/>
      <c r="AQ605" s="299"/>
      <c r="AR605" s="299"/>
      <c r="AS605" s="299"/>
      <c r="AT605" s="299"/>
      <c r="AU605" s="299"/>
      <c r="AV605" s="299"/>
      <c r="AW605" s="299"/>
      <c r="AX605" s="299"/>
      <c r="AY605" s="299"/>
      <c r="AZ605" s="299"/>
      <c r="BA605" s="299"/>
      <c r="BB605" s="299"/>
      <c r="BC605" s="299"/>
      <c r="BD605" s="299"/>
      <c r="BE605" s="299"/>
      <c r="BF605" s="299"/>
      <c r="BG605" s="299"/>
      <c r="BH605" s="299"/>
      <c r="BI605" s="299"/>
      <c r="BJ605" s="299"/>
      <c r="BK605" s="299"/>
      <c r="BL605" s="299"/>
      <c r="BM605" s="299"/>
      <c r="BN605" s="299"/>
      <c r="BO605" s="299"/>
      <c r="BP605" s="299"/>
      <c r="BQ605" s="299"/>
      <c r="BR605" s="299"/>
      <c r="BS605" s="299"/>
      <c r="BT605" s="299"/>
      <c r="BU605" s="299"/>
      <c r="BV605" s="299"/>
      <c r="BW605" s="299"/>
      <c r="BX605" s="299"/>
      <c r="BY605" s="299"/>
      <c r="BZ605" s="299"/>
      <c r="CA605" s="299"/>
      <c r="CB605" s="299"/>
      <c r="CC605" s="299"/>
      <c r="CD605" s="299"/>
      <c r="CE605" s="299"/>
      <c r="CF605" s="299"/>
      <c r="CG605" s="299"/>
    </row>
    <row r="606" spans="1:85" x14ac:dyDescent="0.15">
      <c r="A606" s="299"/>
      <c r="B606" s="338" t="s">
        <v>128</v>
      </c>
      <c r="C606" s="355">
        <v>0.25</v>
      </c>
      <c r="D606" s="371">
        <v>0.83325000000000005</v>
      </c>
      <c r="E606" s="299"/>
      <c r="F606" s="299"/>
      <c r="G606" s="299"/>
      <c r="H606" s="299"/>
      <c r="I606" s="301">
        <v>2</v>
      </c>
      <c r="J606" s="299"/>
      <c r="K606" s="299"/>
      <c r="L606" s="322">
        <v>0</v>
      </c>
      <c r="M606" s="299"/>
      <c r="N606" s="299"/>
      <c r="O606" s="299"/>
      <c r="P606" s="299"/>
      <c r="Q606" s="299"/>
      <c r="R606" s="299"/>
      <c r="S606" s="299"/>
      <c r="T606" s="299"/>
      <c r="U606" s="299"/>
      <c r="V606" s="299"/>
      <c r="W606" s="299"/>
      <c r="X606" s="299"/>
      <c r="Y606" s="299"/>
      <c r="Z606" s="299"/>
      <c r="AA606" s="299">
        <v>-1.0841513618407375</v>
      </c>
      <c r="AB606" s="299">
        <v>4.2778257328990223</v>
      </c>
      <c r="AC606" s="299">
        <v>-2.5554996386245952</v>
      </c>
      <c r="AD606" s="299">
        <v>11.478509771986971</v>
      </c>
      <c r="AE606" s="299"/>
      <c r="AF606" s="299">
        <v>-3.1362950110392758</v>
      </c>
      <c r="AG606" s="299">
        <v>11.672076547231271</v>
      </c>
      <c r="AH606" s="299">
        <v>1.3551892023009218</v>
      </c>
      <c r="AI606" s="299">
        <v>-11.78821661237785</v>
      </c>
      <c r="AJ606" s="299"/>
      <c r="AK606" s="299"/>
      <c r="AL606" s="299"/>
      <c r="AM606" s="299"/>
      <c r="AN606" s="299"/>
      <c r="AO606" s="299"/>
      <c r="AP606" s="299"/>
      <c r="AQ606" s="299"/>
      <c r="AR606" s="299"/>
      <c r="AS606" s="299"/>
      <c r="AT606" s="299"/>
      <c r="AU606" s="299"/>
      <c r="AV606" s="299"/>
      <c r="AW606" s="299"/>
      <c r="AX606" s="299"/>
      <c r="AY606" s="299"/>
      <c r="AZ606" s="299"/>
      <c r="BA606" s="299"/>
      <c r="BB606" s="299"/>
      <c r="BC606" s="299"/>
      <c r="BD606" s="299"/>
      <c r="BE606" s="299"/>
      <c r="BF606" s="299"/>
      <c r="BG606" s="299"/>
      <c r="BH606" s="299"/>
      <c r="BI606" s="299"/>
      <c r="BJ606" s="299"/>
      <c r="BK606" s="299"/>
      <c r="BL606" s="299"/>
      <c r="BM606" s="299"/>
      <c r="BN606" s="299"/>
      <c r="BO606" s="299"/>
      <c r="BP606" s="299"/>
      <c r="BQ606" s="299"/>
      <c r="BR606" s="299"/>
      <c r="BS606" s="299"/>
      <c r="BT606" s="299"/>
      <c r="BU606" s="299"/>
      <c r="BV606" s="299"/>
      <c r="BW606" s="299"/>
      <c r="BX606" s="299"/>
      <c r="BY606" s="299"/>
      <c r="BZ606" s="299"/>
      <c r="CA606" s="299"/>
      <c r="CB606" s="299"/>
      <c r="CC606" s="299"/>
      <c r="CD606" s="299"/>
      <c r="CE606" s="299"/>
      <c r="CF606" s="299"/>
      <c r="CG606" s="299"/>
    </row>
    <row r="607" spans="1:85" x14ac:dyDescent="0.15">
      <c r="A607" s="299" t="s">
        <v>593</v>
      </c>
      <c r="B607" s="338" t="s">
        <v>129</v>
      </c>
      <c r="C607" s="299"/>
      <c r="D607" s="371"/>
      <c r="E607" s="299"/>
      <c r="F607" s="299"/>
      <c r="G607" s="299"/>
      <c r="H607" s="299"/>
      <c r="I607" s="299"/>
      <c r="J607" s="299"/>
      <c r="K607" s="299"/>
      <c r="L607" s="299"/>
      <c r="M607" s="299"/>
      <c r="N607" s="299"/>
      <c r="O607" s="299"/>
      <c r="P607" s="299"/>
      <c r="Q607" s="299"/>
      <c r="R607" s="299"/>
      <c r="S607" s="299"/>
      <c r="T607" s="299"/>
      <c r="U607" s="299"/>
      <c r="V607" s="299"/>
      <c r="W607" s="299"/>
      <c r="X607" s="299"/>
      <c r="Y607" s="299"/>
      <c r="Z607" s="299"/>
      <c r="AA607" s="299"/>
      <c r="AB607" s="299"/>
      <c r="AC607" s="299"/>
      <c r="AD607" s="299"/>
      <c r="AE607" s="299"/>
      <c r="AF607" s="299"/>
      <c r="AG607" s="299"/>
      <c r="AH607" s="299"/>
      <c r="AI607" s="299"/>
      <c r="AJ607" s="299">
        <v>-2.6716587131075316</v>
      </c>
      <c r="AK607" s="299">
        <v>-1.9356677524429967E-2</v>
      </c>
      <c r="AL607" s="299"/>
      <c r="AM607" s="299"/>
      <c r="AN607" s="299"/>
      <c r="AO607" s="299"/>
      <c r="AP607" s="299"/>
      <c r="AQ607" s="299"/>
      <c r="AR607" s="299"/>
      <c r="AS607" s="299"/>
      <c r="AT607" s="299"/>
      <c r="AU607" s="299"/>
      <c r="AV607" s="299"/>
      <c r="AW607" s="299"/>
      <c r="AX607" s="299"/>
      <c r="AY607" s="299"/>
      <c r="AZ607" s="299"/>
      <c r="BA607" s="299"/>
      <c r="BB607" s="299"/>
      <c r="BC607" s="299"/>
      <c r="BD607" s="299"/>
      <c r="BE607" s="299"/>
      <c r="BF607" s="299"/>
      <c r="BG607" s="299"/>
      <c r="BH607" s="299"/>
      <c r="BI607" s="299"/>
      <c r="BJ607" s="299"/>
      <c r="BK607" s="299"/>
      <c r="BL607" s="299"/>
      <c r="BM607" s="299"/>
      <c r="BN607" s="299"/>
      <c r="BO607" s="299"/>
      <c r="BP607" s="299"/>
      <c r="BQ607" s="299"/>
      <c r="BR607" s="299"/>
      <c r="BS607" s="299"/>
      <c r="BT607" s="299"/>
      <c r="BU607" s="299"/>
      <c r="BV607" s="299"/>
      <c r="BW607" s="299"/>
      <c r="BX607" s="299"/>
      <c r="BY607" s="299"/>
      <c r="BZ607" s="299"/>
      <c r="CA607" s="299"/>
      <c r="CB607" s="299"/>
      <c r="CC607" s="299"/>
      <c r="CD607" s="299"/>
      <c r="CE607" s="299"/>
      <c r="CF607" s="299"/>
      <c r="CG607" s="299"/>
    </row>
    <row r="608" spans="1:85" x14ac:dyDescent="0.15">
      <c r="A608" s="299"/>
      <c r="B608" s="338" t="s">
        <v>130</v>
      </c>
      <c r="C608" s="299"/>
      <c r="D608" s="371"/>
      <c r="E608" s="299"/>
      <c r="F608" s="300" t="s">
        <v>365</v>
      </c>
      <c r="G608" s="299" t="s">
        <v>335</v>
      </c>
      <c r="H608" s="299"/>
      <c r="I608" s="301">
        <v>1</v>
      </c>
      <c r="J608" s="299">
        <v>1</v>
      </c>
      <c r="K608" s="301">
        <v>0</v>
      </c>
      <c r="L608" s="322">
        <v>1</v>
      </c>
      <c r="M608" s="322">
        <v>1</v>
      </c>
      <c r="N608" s="322">
        <v>0</v>
      </c>
      <c r="O608" s="299"/>
      <c r="P608" s="299">
        <v>1</v>
      </c>
      <c r="Q608" s="299">
        <v>0</v>
      </c>
      <c r="R608" s="299">
        <v>0</v>
      </c>
      <c r="S608" s="299">
        <v>1</v>
      </c>
      <c r="T608" s="299">
        <v>0</v>
      </c>
      <c r="U608" s="299">
        <v>0</v>
      </c>
      <c r="V608" s="299">
        <v>0</v>
      </c>
      <c r="W608" s="299">
        <v>0</v>
      </c>
      <c r="X608" s="299">
        <v>0</v>
      </c>
      <c r="Y608" s="299">
        <v>0</v>
      </c>
      <c r="Z608" s="301">
        <v>1</v>
      </c>
      <c r="AA608" s="299"/>
      <c r="AB608" s="299"/>
      <c r="AC608" s="299">
        <v>1.0454316703464253</v>
      </c>
      <c r="AD608" s="299">
        <v>11.94307003257329</v>
      </c>
      <c r="AE608" s="299" t="s">
        <v>442</v>
      </c>
      <c r="AF608" s="299">
        <v>1.0454316703464253</v>
      </c>
      <c r="AG608" s="299">
        <v>11.94307003257329</v>
      </c>
      <c r="AH608" s="299">
        <v>-3.8332494579368928</v>
      </c>
      <c r="AI608" s="299">
        <v>-12.872190553745929</v>
      </c>
      <c r="AJ608" s="299"/>
      <c r="AK608" s="299"/>
      <c r="AL608" s="322">
        <v>0</v>
      </c>
      <c r="AM608" s="322">
        <v>0</v>
      </c>
      <c r="AN608" s="299"/>
      <c r="AO608" s="299"/>
      <c r="AP608" s="299"/>
      <c r="AQ608" s="299"/>
      <c r="AR608" s="299"/>
      <c r="AS608" s="299"/>
      <c r="AT608" s="299"/>
      <c r="AU608" s="299"/>
      <c r="AV608" s="299"/>
      <c r="AW608" s="299"/>
      <c r="AX608" s="299"/>
      <c r="AY608" s="299"/>
      <c r="AZ608" s="299"/>
      <c r="BA608" s="299"/>
      <c r="BB608" s="299"/>
      <c r="BC608" s="299"/>
      <c r="BD608" s="299"/>
      <c r="BE608" s="299"/>
      <c r="BF608" s="299"/>
      <c r="BG608" s="299"/>
      <c r="BH608" s="299"/>
      <c r="BI608" s="299"/>
      <c r="BJ608" s="299"/>
      <c r="BK608" s="299"/>
      <c r="BL608" s="299"/>
      <c r="BM608" s="299"/>
      <c r="BN608" s="299"/>
      <c r="BO608" s="299"/>
      <c r="BP608" s="299"/>
      <c r="BQ608" s="299"/>
      <c r="BR608" s="299"/>
      <c r="BS608" s="299"/>
      <c r="BT608" s="299"/>
      <c r="BU608" s="299"/>
      <c r="BV608" s="299"/>
      <c r="BW608" s="299"/>
      <c r="BX608" s="299"/>
      <c r="BY608" s="299"/>
      <c r="BZ608" s="299"/>
      <c r="CA608" s="299"/>
      <c r="CB608" s="299"/>
      <c r="CC608" s="299"/>
      <c r="CD608" s="299"/>
      <c r="CE608" s="299"/>
      <c r="CF608" s="299"/>
      <c r="CG608" s="299"/>
    </row>
    <row r="609" spans="1:94" x14ac:dyDescent="0.15">
      <c r="A609" s="299"/>
      <c r="B609" s="338" t="s">
        <v>131</v>
      </c>
      <c r="C609" s="355">
        <v>0.23</v>
      </c>
      <c r="D609" s="371">
        <v>0.7665900000000001</v>
      </c>
      <c r="E609" s="299"/>
      <c r="F609" s="299"/>
      <c r="G609" s="299"/>
      <c r="H609" s="299"/>
      <c r="I609" s="301">
        <v>2</v>
      </c>
      <c r="J609" s="299"/>
      <c r="K609" s="299"/>
      <c r="L609" s="322">
        <v>0</v>
      </c>
      <c r="M609" s="299"/>
      <c r="N609" s="299"/>
      <c r="O609" s="299"/>
      <c r="P609" s="299"/>
      <c r="Q609" s="299"/>
      <c r="R609" s="299"/>
      <c r="S609" s="299"/>
      <c r="T609" s="299"/>
      <c r="U609" s="299"/>
      <c r="V609" s="299"/>
      <c r="W609" s="299"/>
      <c r="X609" s="299"/>
      <c r="Y609" s="299"/>
      <c r="Z609" s="299"/>
      <c r="AA609" s="299">
        <v>-3.9881282239141411</v>
      </c>
      <c r="AB609" s="299">
        <v>-6.1360667752442994</v>
      </c>
      <c r="AC609" s="299">
        <v>-5.8079537241468078</v>
      </c>
      <c r="AD609" s="299">
        <v>-11.98178338762215</v>
      </c>
      <c r="AE609" s="299"/>
      <c r="AF609" s="299">
        <v>-4.3753251388572618</v>
      </c>
      <c r="AG609" s="299">
        <v>-12.05921009771987</v>
      </c>
      <c r="AH609" s="299">
        <v>0.54207568092036873</v>
      </c>
      <c r="AI609" s="299">
        <v>11.63336319218241</v>
      </c>
      <c r="AJ609" s="299"/>
      <c r="AK609" s="299"/>
      <c r="AL609" s="322">
        <v>1</v>
      </c>
      <c r="AM609" s="322">
        <v>0</v>
      </c>
      <c r="AN609" s="322">
        <v>1</v>
      </c>
      <c r="AO609" s="322">
        <v>0</v>
      </c>
      <c r="AP609" s="322">
        <v>0</v>
      </c>
      <c r="AQ609" s="322">
        <v>1</v>
      </c>
      <c r="AR609" s="322">
        <v>0</v>
      </c>
      <c r="AS609" s="322">
        <v>0</v>
      </c>
      <c r="AT609" s="322">
        <v>1</v>
      </c>
      <c r="AU609" s="322">
        <v>0</v>
      </c>
      <c r="AV609" s="327">
        <v>0</v>
      </c>
      <c r="AW609" s="327">
        <v>0</v>
      </c>
      <c r="AX609" s="327">
        <v>0</v>
      </c>
      <c r="AY609" s="327">
        <v>0</v>
      </c>
      <c r="AZ609" s="327">
        <v>0</v>
      </c>
      <c r="BA609" s="327">
        <v>1</v>
      </c>
      <c r="BB609" s="327">
        <v>0</v>
      </c>
      <c r="BC609" s="327">
        <v>0</v>
      </c>
      <c r="BD609" s="327">
        <v>0</v>
      </c>
      <c r="BE609" s="327">
        <v>1</v>
      </c>
      <c r="BF609" s="327">
        <v>0</v>
      </c>
      <c r="BG609" s="327">
        <v>1</v>
      </c>
      <c r="BH609" s="327">
        <v>0</v>
      </c>
      <c r="BI609" s="327">
        <v>0</v>
      </c>
      <c r="BJ609" s="327">
        <v>0</v>
      </c>
      <c r="BK609" s="327">
        <v>0</v>
      </c>
      <c r="BL609" s="327">
        <v>0</v>
      </c>
      <c r="BM609" s="327">
        <v>0</v>
      </c>
      <c r="BN609" s="327">
        <v>0</v>
      </c>
      <c r="BO609" s="327">
        <v>1</v>
      </c>
      <c r="BP609" s="327">
        <v>0</v>
      </c>
      <c r="BQ609" s="327">
        <v>0</v>
      </c>
      <c r="BR609" s="299">
        <v>0</v>
      </c>
      <c r="BS609" s="303">
        <v>1</v>
      </c>
      <c r="BT609" s="322">
        <v>0</v>
      </c>
      <c r="BU609" s="322">
        <v>0</v>
      </c>
      <c r="BV609" s="322">
        <v>0</v>
      </c>
      <c r="BW609" s="322">
        <v>0</v>
      </c>
      <c r="BX609" s="322">
        <v>1</v>
      </c>
      <c r="BY609" s="301">
        <v>0</v>
      </c>
      <c r="BZ609" s="322">
        <v>1</v>
      </c>
      <c r="CA609" s="322">
        <v>0</v>
      </c>
      <c r="CB609" s="322">
        <v>0</v>
      </c>
      <c r="CC609" s="322">
        <v>0</v>
      </c>
      <c r="CD609" s="322">
        <v>0</v>
      </c>
      <c r="CE609" s="322">
        <v>0</v>
      </c>
      <c r="CF609" s="301">
        <v>0</v>
      </c>
      <c r="CG609" s="299"/>
      <c r="CH609" s="299"/>
      <c r="CI609" s="299"/>
      <c r="CJ609" s="299"/>
      <c r="CK609" s="299"/>
      <c r="CL609" s="299"/>
      <c r="CM609" s="299"/>
      <c r="CN609" s="299"/>
      <c r="CO609" s="299"/>
      <c r="CP609" s="299"/>
    </row>
    <row r="610" spans="1:94" x14ac:dyDescent="0.15">
      <c r="A610" s="299"/>
      <c r="B610" s="338" t="s">
        <v>132</v>
      </c>
      <c r="C610" s="355">
        <v>1</v>
      </c>
      <c r="D610" s="371">
        <v>3.3330000000000002</v>
      </c>
      <c r="E610" s="299"/>
      <c r="F610" s="299"/>
      <c r="G610" s="299"/>
      <c r="H610" s="299"/>
      <c r="I610" s="301">
        <v>3</v>
      </c>
      <c r="J610" s="299"/>
      <c r="K610" s="299"/>
      <c r="L610" s="322">
        <v>0</v>
      </c>
      <c r="M610" s="299"/>
      <c r="N610" s="299"/>
      <c r="O610" s="299"/>
      <c r="P610" s="299"/>
      <c r="Q610" s="299"/>
      <c r="R610" s="299"/>
      <c r="S610" s="299"/>
      <c r="T610" s="299"/>
      <c r="U610" s="299"/>
      <c r="V610" s="299"/>
      <c r="W610" s="299"/>
      <c r="X610" s="299"/>
      <c r="Y610" s="299"/>
      <c r="Z610" s="299"/>
      <c r="AA610" s="299">
        <v>-2.1683027236814749</v>
      </c>
      <c r="AB610" s="299">
        <v>11.555936482084691</v>
      </c>
      <c r="AC610" s="299">
        <v>-1.7423861172440422</v>
      </c>
      <c r="AD610" s="299">
        <v>12.175350162866449</v>
      </c>
      <c r="AE610" s="299" t="s">
        <v>445</v>
      </c>
      <c r="AF610" s="299">
        <v>-0.69695444689761687</v>
      </c>
      <c r="AG610" s="299">
        <v>12.252776872964169</v>
      </c>
      <c r="AH610" s="299">
        <v>-5.0335598942605664</v>
      </c>
      <c r="AI610" s="299">
        <v>-12.13663680781759</v>
      </c>
      <c r="AJ610" s="299"/>
      <c r="AK610" s="299"/>
      <c r="AL610" s="322">
        <v>0</v>
      </c>
      <c r="AM610" s="322">
        <v>1</v>
      </c>
      <c r="AN610" s="322">
        <v>1</v>
      </c>
      <c r="AO610" s="322">
        <v>0</v>
      </c>
      <c r="AP610" s="322">
        <v>0</v>
      </c>
      <c r="AQ610" s="322">
        <v>0</v>
      </c>
      <c r="AR610" s="322">
        <v>1</v>
      </c>
      <c r="AS610" s="322">
        <v>0</v>
      </c>
      <c r="AT610" s="322">
        <v>0</v>
      </c>
      <c r="AU610" s="322">
        <v>1</v>
      </c>
      <c r="AV610" s="327">
        <v>0</v>
      </c>
      <c r="AW610" s="327">
        <v>0</v>
      </c>
      <c r="AX610" s="327">
        <v>0</v>
      </c>
      <c r="AY610" s="327">
        <v>0</v>
      </c>
      <c r="AZ610" s="327">
        <v>0</v>
      </c>
      <c r="BA610" s="327">
        <v>1</v>
      </c>
      <c r="BB610" s="327">
        <v>0</v>
      </c>
      <c r="BC610" s="327">
        <v>0</v>
      </c>
      <c r="BD610" s="327">
        <v>0</v>
      </c>
      <c r="BE610" s="327">
        <v>1</v>
      </c>
      <c r="BF610" s="327">
        <v>0</v>
      </c>
      <c r="BG610" s="327">
        <v>1</v>
      </c>
      <c r="BH610" s="327">
        <v>0</v>
      </c>
      <c r="BI610" s="327">
        <v>0</v>
      </c>
      <c r="BJ610" s="327">
        <v>0</v>
      </c>
      <c r="BK610" s="327">
        <v>0</v>
      </c>
      <c r="BL610" s="327">
        <v>0</v>
      </c>
      <c r="BM610" s="327">
        <v>1</v>
      </c>
      <c r="BN610" s="327">
        <v>0</v>
      </c>
      <c r="BO610" s="327">
        <v>1</v>
      </c>
      <c r="BP610" s="327">
        <v>0</v>
      </c>
      <c r="BQ610" s="327">
        <v>0</v>
      </c>
      <c r="BR610" s="327">
        <v>0</v>
      </c>
      <c r="BS610" s="303">
        <v>1</v>
      </c>
      <c r="BT610" s="322">
        <v>0</v>
      </c>
      <c r="BU610" s="322">
        <v>0</v>
      </c>
      <c r="BV610" s="322">
        <v>0</v>
      </c>
      <c r="BW610" s="322">
        <v>0</v>
      </c>
      <c r="BX610" s="322">
        <v>1</v>
      </c>
      <c r="BY610" s="301">
        <v>0</v>
      </c>
      <c r="BZ610" s="322">
        <v>1</v>
      </c>
      <c r="CA610" s="322">
        <v>0</v>
      </c>
      <c r="CB610" s="322">
        <v>0</v>
      </c>
      <c r="CC610" s="322">
        <v>0</v>
      </c>
      <c r="CD610" s="322">
        <v>0</v>
      </c>
      <c r="CE610" s="322">
        <v>0</v>
      </c>
      <c r="CF610" s="301">
        <v>0</v>
      </c>
      <c r="CG610" s="299"/>
      <c r="CH610" s="299"/>
      <c r="CI610" s="299"/>
      <c r="CJ610" s="299"/>
      <c r="CK610" s="299"/>
      <c r="CL610" s="299"/>
      <c r="CM610" s="299"/>
      <c r="CN610" s="299"/>
      <c r="CO610" s="299"/>
      <c r="CP610" s="299" t="s">
        <v>581</v>
      </c>
    </row>
    <row r="611" spans="1:94" x14ac:dyDescent="0.15">
      <c r="A611" s="299"/>
      <c r="B611" s="338" t="s">
        <v>133</v>
      </c>
      <c r="C611" s="355">
        <v>1.0900000000000001</v>
      </c>
      <c r="D611" s="371">
        <v>3.6329700000000003</v>
      </c>
      <c r="E611" s="299"/>
      <c r="F611" s="299"/>
      <c r="G611" s="299"/>
      <c r="H611" s="299"/>
      <c r="I611" s="301">
        <v>4</v>
      </c>
      <c r="J611" s="299"/>
      <c r="K611" s="299"/>
      <c r="L611" s="322">
        <v>0</v>
      </c>
      <c r="M611" s="299"/>
      <c r="N611" s="299"/>
      <c r="O611" s="299"/>
      <c r="P611" s="299"/>
      <c r="Q611" s="299"/>
      <c r="R611" s="299"/>
      <c r="S611" s="299"/>
      <c r="T611" s="299"/>
      <c r="U611" s="299"/>
      <c r="V611" s="299"/>
      <c r="W611" s="299"/>
      <c r="X611" s="299"/>
      <c r="Y611" s="299"/>
      <c r="Z611" s="299"/>
      <c r="AA611" s="299">
        <v>0.69695444689761687</v>
      </c>
      <c r="AB611" s="299">
        <v>-6.4457736156351793</v>
      </c>
      <c r="AC611" s="299">
        <v>2.0134239577042266</v>
      </c>
      <c r="AD611" s="299">
        <v>-11.904356677524429</v>
      </c>
      <c r="AE611" s="299" t="s">
        <v>445</v>
      </c>
      <c r="AF611" s="299">
        <v>0.9292725958634892</v>
      </c>
      <c r="AG611" s="299">
        <v>-12.020496742671009</v>
      </c>
      <c r="AH611" s="299">
        <v>-0.42591660643743257</v>
      </c>
      <c r="AI611" s="299">
        <v>13.414177524429967</v>
      </c>
      <c r="AJ611" s="299"/>
      <c r="AK611" s="299"/>
      <c r="AL611" s="322">
        <v>0</v>
      </c>
      <c r="AM611" s="322">
        <v>1</v>
      </c>
      <c r="AN611" s="322">
        <v>1</v>
      </c>
      <c r="AO611" s="322">
        <v>0</v>
      </c>
      <c r="AP611" s="322">
        <v>0</v>
      </c>
      <c r="AQ611" s="322">
        <v>0</v>
      </c>
      <c r="AR611" s="322">
        <v>1</v>
      </c>
      <c r="AS611" s="322">
        <v>0</v>
      </c>
      <c r="AT611" s="322">
        <v>0</v>
      </c>
      <c r="AU611" s="322">
        <v>0</v>
      </c>
      <c r="AV611" s="327">
        <v>0</v>
      </c>
      <c r="AW611" s="327">
        <v>1</v>
      </c>
      <c r="AX611" s="327">
        <v>0</v>
      </c>
      <c r="AY611" s="327">
        <v>0</v>
      </c>
      <c r="AZ611" s="327">
        <v>0</v>
      </c>
      <c r="BA611" s="327">
        <v>1</v>
      </c>
      <c r="BB611" s="327">
        <v>0</v>
      </c>
      <c r="BC611" s="327">
        <v>0</v>
      </c>
      <c r="BD611" s="327">
        <v>0</v>
      </c>
      <c r="BE611" s="327">
        <v>1</v>
      </c>
      <c r="BF611" s="327">
        <v>0</v>
      </c>
      <c r="BG611" s="327">
        <v>1</v>
      </c>
      <c r="BH611" s="327">
        <v>0</v>
      </c>
      <c r="BI611" s="327">
        <v>0</v>
      </c>
      <c r="BJ611" s="327">
        <v>0</v>
      </c>
      <c r="BK611" s="327">
        <v>0</v>
      </c>
      <c r="BL611" s="327">
        <v>0</v>
      </c>
      <c r="BM611" s="327">
        <v>0</v>
      </c>
      <c r="BN611" s="327">
        <v>0</v>
      </c>
      <c r="BO611" s="327">
        <v>0</v>
      </c>
      <c r="BP611" s="327">
        <v>1</v>
      </c>
      <c r="BQ611" s="327">
        <v>0</v>
      </c>
      <c r="BR611" s="327">
        <v>0</v>
      </c>
      <c r="BS611" s="303">
        <v>0</v>
      </c>
      <c r="BT611" s="322">
        <v>1</v>
      </c>
      <c r="BU611" s="322">
        <v>0</v>
      </c>
      <c r="BV611" s="322">
        <v>0</v>
      </c>
      <c r="BW611" s="322">
        <v>0</v>
      </c>
      <c r="BX611" s="322">
        <v>1</v>
      </c>
      <c r="BY611" s="301">
        <v>0</v>
      </c>
      <c r="BZ611" s="322">
        <v>1</v>
      </c>
      <c r="CA611" s="322">
        <v>0</v>
      </c>
      <c r="CB611" s="322">
        <v>0</v>
      </c>
      <c r="CC611" s="322">
        <v>0</v>
      </c>
      <c r="CD611" s="322">
        <v>0</v>
      </c>
      <c r="CE611" s="322">
        <v>0</v>
      </c>
      <c r="CF611" s="301">
        <v>0</v>
      </c>
      <c r="CG611" s="299"/>
      <c r="CH611" s="299"/>
      <c r="CI611" s="299"/>
      <c r="CJ611" s="299"/>
      <c r="CK611" s="299"/>
      <c r="CL611" s="299"/>
      <c r="CM611" s="299"/>
      <c r="CN611" s="299"/>
      <c r="CO611" s="299"/>
      <c r="CP611" s="299"/>
    </row>
    <row r="612" spans="1:94" x14ac:dyDescent="0.15">
      <c r="A612" s="299"/>
      <c r="B612" s="338" t="s">
        <v>134</v>
      </c>
      <c r="C612" s="355">
        <v>1.23</v>
      </c>
      <c r="D612" s="371">
        <v>4.0995900000000001</v>
      </c>
      <c r="E612" s="299"/>
      <c r="F612" s="299"/>
      <c r="G612" s="299"/>
      <c r="H612" s="299"/>
      <c r="I612" s="301">
        <v>5</v>
      </c>
      <c r="J612" s="299"/>
      <c r="K612" s="299"/>
      <c r="L612" s="322">
        <v>0</v>
      </c>
      <c r="M612" s="299"/>
      <c r="N612" s="299"/>
      <c r="O612" s="299"/>
      <c r="P612" s="299"/>
      <c r="Q612" s="299"/>
      <c r="R612" s="299"/>
      <c r="S612" s="299"/>
      <c r="T612" s="299"/>
      <c r="U612" s="299"/>
      <c r="V612" s="299"/>
      <c r="W612" s="299"/>
      <c r="X612" s="299"/>
      <c r="Y612" s="299"/>
      <c r="Z612" s="299"/>
      <c r="AA612" s="299">
        <v>-2.7103784046018435</v>
      </c>
      <c r="AB612" s="299">
        <v>8.7685749185667756</v>
      </c>
      <c r="AC612" s="299">
        <v>-3.3298934685108361</v>
      </c>
      <c r="AD612" s="299">
        <v>11.86564332247557</v>
      </c>
      <c r="AE612" s="299" t="s">
        <v>445</v>
      </c>
      <c r="AF612" s="299">
        <v>-2.4393405641416592</v>
      </c>
      <c r="AG612" s="299">
        <v>11.904356677524429</v>
      </c>
      <c r="AH612" s="299">
        <v>0.6195150639089928</v>
      </c>
      <c r="AI612" s="299">
        <v>-12.291490228013028</v>
      </c>
      <c r="AJ612" s="299"/>
      <c r="AK612" s="299"/>
      <c r="AL612" s="322">
        <v>0</v>
      </c>
      <c r="AM612" s="322">
        <v>1</v>
      </c>
      <c r="AN612" s="322">
        <v>0</v>
      </c>
      <c r="AO612" s="322">
        <v>1</v>
      </c>
      <c r="AP612" s="322">
        <v>0</v>
      </c>
      <c r="AQ612" s="322">
        <v>0</v>
      </c>
      <c r="AR612" s="322">
        <v>1</v>
      </c>
      <c r="AS612" s="322">
        <v>0</v>
      </c>
      <c r="AT612" s="322">
        <v>0</v>
      </c>
      <c r="AU612" s="322">
        <v>0</v>
      </c>
      <c r="AV612" s="327">
        <v>1</v>
      </c>
      <c r="AW612" s="327">
        <v>0</v>
      </c>
      <c r="AX612" s="327">
        <v>0</v>
      </c>
      <c r="AY612" s="327">
        <v>0</v>
      </c>
      <c r="AZ612" s="327">
        <v>1</v>
      </c>
      <c r="BA612" s="327">
        <v>0</v>
      </c>
      <c r="BB612" s="327">
        <v>0</v>
      </c>
      <c r="BC612" s="327">
        <v>0</v>
      </c>
      <c r="BD612" s="327">
        <v>0</v>
      </c>
      <c r="BE612" s="327">
        <v>1</v>
      </c>
      <c r="BF612" s="327">
        <v>0</v>
      </c>
      <c r="BG612" s="327">
        <v>1</v>
      </c>
      <c r="BH612" s="327">
        <v>0</v>
      </c>
      <c r="BI612" s="327">
        <v>0</v>
      </c>
      <c r="BJ612" s="327">
        <v>0</v>
      </c>
      <c r="BK612" s="327">
        <v>0</v>
      </c>
      <c r="BL612" s="327">
        <v>0</v>
      </c>
      <c r="BM612" s="327">
        <v>0</v>
      </c>
      <c r="BN612" s="327">
        <v>0</v>
      </c>
      <c r="BO612" s="327">
        <v>1</v>
      </c>
      <c r="BP612" s="327">
        <v>0</v>
      </c>
      <c r="BQ612" s="327">
        <v>0</v>
      </c>
      <c r="BR612" s="327">
        <v>0</v>
      </c>
      <c r="BS612" s="303">
        <v>0</v>
      </c>
      <c r="BT612" s="322">
        <v>1</v>
      </c>
      <c r="BU612" s="322">
        <v>0</v>
      </c>
      <c r="BV612" s="322">
        <v>0</v>
      </c>
      <c r="BW612" s="322">
        <v>0</v>
      </c>
      <c r="BX612" s="322">
        <v>1</v>
      </c>
      <c r="BY612" s="301">
        <v>0</v>
      </c>
      <c r="BZ612" s="322">
        <v>1</v>
      </c>
      <c r="CA612" s="322">
        <v>0</v>
      </c>
      <c r="CB612" s="322">
        <v>0</v>
      </c>
      <c r="CC612" s="322">
        <v>0</v>
      </c>
      <c r="CD612" s="322">
        <v>0</v>
      </c>
      <c r="CE612" s="322">
        <v>0</v>
      </c>
      <c r="CF612" s="301">
        <v>0</v>
      </c>
      <c r="CG612" s="299"/>
      <c r="CH612" s="299"/>
      <c r="CI612" s="299"/>
      <c r="CJ612" s="299"/>
      <c r="CK612" s="299"/>
      <c r="CL612" s="299"/>
      <c r="CM612" s="299"/>
      <c r="CN612" s="299"/>
      <c r="CO612" s="299"/>
      <c r="CP612" s="299"/>
    </row>
    <row r="613" spans="1:94" x14ac:dyDescent="0.15">
      <c r="A613" s="299"/>
      <c r="B613" s="338" t="s">
        <v>135</v>
      </c>
      <c r="C613" s="355">
        <v>1.08</v>
      </c>
      <c r="D613" s="371">
        <v>3.5996400000000004</v>
      </c>
      <c r="E613" s="299"/>
      <c r="F613" s="299"/>
      <c r="G613" s="299"/>
      <c r="H613" s="299"/>
      <c r="I613" s="301">
        <v>6</v>
      </c>
      <c r="J613" s="299"/>
      <c r="K613" s="299"/>
      <c r="L613" s="322">
        <v>0</v>
      </c>
      <c r="M613" s="299"/>
      <c r="N613" s="299"/>
      <c r="O613" s="299"/>
      <c r="P613" s="299"/>
      <c r="Q613" s="299"/>
      <c r="R613" s="299"/>
      <c r="S613" s="299"/>
      <c r="T613" s="299"/>
      <c r="U613" s="299"/>
      <c r="V613" s="299"/>
      <c r="W613" s="299"/>
      <c r="X613" s="299"/>
      <c r="Y613" s="299"/>
      <c r="Z613" s="299"/>
      <c r="AA613" s="299">
        <v>-3.7170903834539568</v>
      </c>
      <c r="AB613" s="299">
        <v>-6.7554804560260582</v>
      </c>
      <c r="AC613" s="299">
        <v>-3.9106888409255172</v>
      </c>
      <c r="AD613" s="299">
        <v>-13.065757328990228</v>
      </c>
      <c r="AE613" s="299" t="s">
        <v>445</v>
      </c>
      <c r="AF613" s="299">
        <v>-3.1362950110392758</v>
      </c>
      <c r="AG613" s="299">
        <v>-13.027043973941367</v>
      </c>
      <c r="AH613" s="299">
        <v>-0.81311352138055304</v>
      </c>
      <c r="AI613" s="299">
        <v>12.020496742671009</v>
      </c>
      <c r="AJ613" s="299"/>
      <c r="AK613" s="299"/>
      <c r="AL613" s="322">
        <v>0</v>
      </c>
      <c r="AM613" s="322">
        <v>1</v>
      </c>
      <c r="AN613" s="322">
        <v>0</v>
      </c>
      <c r="AO613" s="322">
        <v>1</v>
      </c>
      <c r="AP613" s="322">
        <v>0</v>
      </c>
      <c r="AQ613" s="322">
        <v>1</v>
      </c>
      <c r="AR613" s="322">
        <v>0</v>
      </c>
      <c r="AS613" s="322">
        <v>0</v>
      </c>
      <c r="AT613" s="322">
        <v>1</v>
      </c>
      <c r="AU613" s="322">
        <v>0</v>
      </c>
      <c r="AV613" s="327">
        <v>0</v>
      </c>
      <c r="AW613" s="327">
        <v>0</v>
      </c>
      <c r="AX613" s="327">
        <v>0</v>
      </c>
      <c r="AY613" s="327">
        <v>0</v>
      </c>
      <c r="AZ613" s="327">
        <v>1</v>
      </c>
      <c r="BA613" s="327">
        <v>0</v>
      </c>
      <c r="BB613" s="327">
        <v>0</v>
      </c>
      <c r="BC613" s="327">
        <v>0</v>
      </c>
      <c r="BD613" s="327">
        <v>0</v>
      </c>
      <c r="BE613" s="327">
        <v>0</v>
      </c>
      <c r="BF613" s="327">
        <v>1</v>
      </c>
      <c r="BG613" s="327">
        <v>1</v>
      </c>
      <c r="BH613" s="327">
        <v>0</v>
      </c>
      <c r="BI613" s="327">
        <v>0</v>
      </c>
      <c r="BJ613" s="327">
        <v>0</v>
      </c>
      <c r="BK613" s="327">
        <v>0</v>
      </c>
      <c r="BL613" s="327">
        <v>0</v>
      </c>
      <c r="BM613" s="327">
        <v>0</v>
      </c>
      <c r="BN613" s="327">
        <v>0</v>
      </c>
      <c r="BO613" s="327">
        <v>1</v>
      </c>
      <c r="BP613" s="327">
        <v>0</v>
      </c>
      <c r="BQ613" s="327">
        <v>0</v>
      </c>
      <c r="BR613" s="327">
        <v>0</v>
      </c>
      <c r="BS613" s="303">
        <v>0</v>
      </c>
      <c r="BT613" s="322">
        <v>1</v>
      </c>
      <c r="BU613" s="322">
        <v>0</v>
      </c>
      <c r="BV613" s="322">
        <v>0</v>
      </c>
      <c r="BW613" s="322">
        <v>0</v>
      </c>
      <c r="BX613" s="322">
        <v>1</v>
      </c>
      <c r="BY613" s="301">
        <v>0</v>
      </c>
      <c r="BZ613" s="322">
        <v>1</v>
      </c>
      <c r="CA613" s="322">
        <v>0</v>
      </c>
      <c r="CB613" s="322">
        <v>0</v>
      </c>
      <c r="CC613" s="322">
        <v>0</v>
      </c>
      <c r="CD613" s="322">
        <v>0</v>
      </c>
      <c r="CE613" s="322">
        <v>0</v>
      </c>
      <c r="CF613" s="301">
        <v>0</v>
      </c>
      <c r="CG613" s="322">
        <v>0</v>
      </c>
      <c r="CH613" s="299"/>
      <c r="CI613" s="299"/>
      <c r="CJ613" s="299"/>
      <c r="CK613" s="299"/>
      <c r="CL613" s="299"/>
      <c r="CM613" s="299"/>
      <c r="CN613" s="299"/>
      <c r="CO613" s="299"/>
      <c r="CP613" s="299"/>
    </row>
    <row r="614" spans="1:94" x14ac:dyDescent="0.15">
      <c r="A614" s="299"/>
      <c r="B614" s="338" t="s">
        <v>136</v>
      </c>
      <c r="C614" s="355">
        <v>1.05</v>
      </c>
      <c r="D614" s="371">
        <v>3.4996500000000004</v>
      </c>
      <c r="E614" s="299"/>
      <c r="F614" s="299"/>
      <c r="G614" s="299"/>
      <c r="H614" s="299"/>
      <c r="I614" s="301">
        <v>7</v>
      </c>
      <c r="J614" s="299"/>
      <c r="K614" s="299"/>
      <c r="L614" s="322">
        <v>0</v>
      </c>
      <c r="M614" s="299"/>
      <c r="N614" s="299"/>
      <c r="O614" s="299"/>
      <c r="P614" s="299"/>
      <c r="Q614" s="299"/>
      <c r="R614" s="299"/>
      <c r="S614" s="299"/>
      <c r="T614" s="299"/>
      <c r="U614" s="299"/>
      <c r="V614" s="299"/>
      <c r="W614" s="299"/>
      <c r="X614" s="299"/>
      <c r="Y614" s="299"/>
      <c r="Z614" s="299"/>
      <c r="AA614" s="299">
        <v>3.0201359365563398</v>
      </c>
      <c r="AB614" s="299">
        <v>8.3427280130293155</v>
      </c>
      <c r="AC614" s="299">
        <v>4.2978857558686379</v>
      </c>
      <c r="AD614" s="299">
        <v>11.98178338762215</v>
      </c>
      <c r="AE614" s="299" t="s">
        <v>445</v>
      </c>
      <c r="AF614" s="299">
        <v>3.4847722344880845</v>
      </c>
      <c r="AG614" s="299">
        <v>12.097923452768729</v>
      </c>
      <c r="AH614" s="299">
        <v>-2.3231814896587228</v>
      </c>
      <c r="AI614" s="299">
        <v>-13.878737785016286</v>
      </c>
      <c r="AJ614" s="299"/>
      <c r="AK614" s="299"/>
      <c r="AL614" s="322">
        <v>0</v>
      </c>
      <c r="AM614" s="322">
        <v>1</v>
      </c>
      <c r="AN614" s="322">
        <v>0</v>
      </c>
      <c r="AO614" s="322">
        <v>1</v>
      </c>
      <c r="AP614" s="322">
        <v>0</v>
      </c>
      <c r="AQ614" s="322">
        <v>1</v>
      </c>
      <c r="AR614" s="322">
        <v>0</v>
      </c>
      <c r="AS614" s="322">
        <v>0</v>
      </c>
      <c r="AT614" s="322">
        <v>1</v>
      </c>
      <c r="AU614" s="322">
        <v>0</v>
      </c>
      <c r="AV614" s="327">
        <v>0</v>
      </c>
      <c r="AW614" s="327">
        <v>0</v>
      </c>
      <c r="AX614" s="327">
        <v>0</v>
      </c>
      <c r="AY614" s="327">
        <v>0</v>
      </c>
      <c r="AZ614" s="327">
        <v>0</v>
      </c>
      <c r="BA614" s="327">
        <v>1</v>
      </c>
      <c r="BB614" s="327">
        <v>0</v>
      </c>
      <c r="BC614" s="327">
        <v>0</v>
      </c>
      <c r="BD614" s="327">
        <v>0</v>
      </c>
      <c r="BE614" s="327">
        <v>1</v>
      </c>
      <c r="BF614" s="327">
        <v>0</v>
      </c>
      <c r="BG614" s="327">
        <v>1</v>
      </c>
      <c r="BH614" s="327">
        <v>0</v>
      </c>
      <c r="BI614" s="327">
        <v>0</v>
      </c>
      <c r="BJ614" s="327">
        <v>0</v>
      </c>
      <c r="BK614" s="327">
        <v>0</v>
      </c>
      <c r="BL614" s="327">
        <v>0</v>
      </c>
      <c r="BM614" s="327">
        <v>0</v>
      </c>
      <c r="BN614" s="327">
        <v>0</v>
      </c>
      <c r="BO614" s="327">
        <v>1</v>
      </c>
      <c r="BP614" s="327">
        <v>0</v>
      </c>
      <c r="BQ614" s="327">
        <v>0</v>
      </c>
      <c r="BR614" s="327">
        <v>0</v>
      </c>
      <c r="BS614" s="303">
        <v>0</v>
      </c>
      <c r="BT614" s="322">
        <v>1</v>
      </c>
      <c r="BU614" s="322">
        <v>0</v>
      </c>
      <c r="BV614" s="322">
        <v>0</v>
      </c>
      <c r="BW614" s="322">
        <v>0</v>
      </c>
      <c r="BX614" s="322">
        <v>1</v>
      </c>
      <c r="BY614" s="301">
        <v>0</v>
      </c>
      <c r="BZ614" s="322">
        <v>1</v>
      </c>
      <c r="CA614" s="322">
        <v>0</v>
      </c>
      <c r="CB614" s="322">
        <v>0</v>
      </c>
      <c r="CC614" s="322">
        <v>0</v>
      </c>
      <c r="CD614" s="322">
        <v>0</v>
      </c>
      <c r="CE614" s="322">
        <v>0</v>
      </c>
      <c r="CF614" s="301">
        <v>0</v>
      </c>
      <c r="CG614" s="299"/>
      <c r="CH614" s="299"/>
      <c r="CI614" s="299"/>
      <c r="CJ614" s="299"/>
      <c r="CK614" s="299"/>
      <c r="CL614" s="299"/>
      <c r="CM614" s="299"/>
      <c r="CN614" s="299"/>
      <c r="CO614" s="299"/>
      <c r="CP614" s="299"/>
    </row>
    <row r="615" spans="1:94" x14ac:dyDescent="0.15">
      <c r="A615" s="299"/>
      <c r="B615" s="338" t="s">
        <v>137</v>
      </c>
      <c r="C615" s="355">
        <v>1.03</v>
      </c>
      <c r="D615" s="371">
        <v>3.4329900000000002</v>
      </c>
      <c r="E615" s="299"/>
      <c r="F615" s="299"/>
      <c r="G615" s="299"/>
      <c r="H615" s="299"/>
      <c r="I615" s="301">
        <v>8</v>
      </c>
      <c r="J615" s="299"/>
      <c r="K615" s="299"/>
      <c r="L615" s="322">
        <v>0</v>
      </c>
      <c r="M615" s="299"/>
      <c r="N615" s="299"/>
      <c r="O615" s="299"/>
      <c r="P615" s="299"/>
      <c r="Q615" s="299"/>
      <c r="R615" s="299"/>
      <c r="S615" s="299"/>
      <c r="T615" s="299"/>
      <c r="U615" s="299"/>
      <c r="V615" s="299"/>
      <c r="W615" s="299"/>
      <c r="X615" s="299"/>
      <c r="Y615" s="299"/>
      <c r="Z615" s="299"/>
      <c r="AA615" s="299">
        <v>2.5554996386246001</v>
      </c>
      <c r="AB615" s="299">
        <v>-11.71078990228013</v>
      </c>
      <c r="AC615" s="299">
        <v>1.7811058087383542</v>
      </c>
      <c r="AD615" s="299">
        <v>-13.104470684039088</v>
      </c>
      <c r="AE615" s="299" t="s">
        <v>445</v>
      </c>
      <c r="AF615" s="299">
        <v>0.69695444689761687</v>
      </c>
      <c r="AG615" s="299">
        <v>-13.220610749185667</v>
      </c>
      <c r="AH615" s="299">
        <v>3.5234919259823965</v>
      </c>
      <c r="AI615" s="299">
        <v>12.523770358306189</v>
      </c>
      <c r="AJ615" s="299"/>
      <c r="AK615" s="299"/>
      <c r="AL615" s="322">
        <v>0</v>
      </c>
      <c r="AM615" s="322">
        <v>1</v>
      </c>
      <c r="AN615" s="322">
        <v>1</v>
      </c>
      <c r="AO615" s="322">
        <v>0</v>
      </c>
      <c r="AP615" s="322">
        <v>0</v>
      </c>
      <c r="AQ615" s="322">
        <v>0</v>
      </c>
      <c r="AR615" s="322">
        <v>1</v>
      </c>
      <c r="AS615" s="322">
        <v>0</v>
      </c>
      <c r="AT615" s="322">
        <v>1</v>
      </c>
      <c r="AU615" s="322">
        <v>0</v>
      </c>
      <c r="AV615" s="327">
        <v>0</v>
      </c>
      <c r="AW615" s="327">
        <v>0</v>
      </c>
      <c r="AX615" s="327">
        <v>0</v>
      </c>
      <c r="AY615" s="327">
        <v>0</v>
      </c>
      <c r="AZ615" s="327">
        <v>0</v>
      </c>
      <c r="BA615" s="327">
        <v>1</v>
      </c>
      <c r="BB615" s="327">
        <v>0</v>
      </c>
      <c r="BC615" s="327">
        <v>0</v>
      </c>
      <c r="BD615" s="327">
        <v>0</v>
      </c>
      <c r="BE615" s="327">
        <v>1</v>
      </c>
      <c r="BF615" s="327">
        <v>0</v>
      </c>
      <c r="BG615" s="364">
        <v>1</v>
      </c>
      <c r="BH615" s="327">
        <v>0</v>
      </c>
      <c r="BI615" s="327">
        <v>0</v>
      </c>
      <c r="BJ615" s="327">
        <v>0</v>
      </c>
      <c r="BK615" s="327">
        <v>0</v>
      </c>
      <c r="BL615" s="327">
        <v>0</v>
      </c>
      <c r="BM615" s="364">
        <v>1</v>
      </c>
      <c r="BN615" s="327">
        <v>0</v>
      </c>
      <c r="BO615" s="327">
        <v>0</v>
      </c>
      <c r="BP615" s="327">
        <v>1</v>
      </c>
      <c r="BQ615" s="327">
        <v>0</v>
      </c>
      <c r="BR615" s="327">
        <v>0</v>
      </c>
      <c r="BS615" s="303">
        <v>1</v>
      </c>
      <c r="BT615" s="322">
        <v>0</v>
      </c>
      <c r="BU615" s="322">
        <v>0</v>
      </c>
      <c r="BV615" s="322">
        <v>0</v>
      </c>
      <c r="BW615" s="322">
        <v>0</v>
      </c>
      <c r="BX615" s="322">
        <v>1</v>
      </c>
      <c r="BY615" s="301">
        <v>0</v>
      </c>
      <c r="BZ615" s="322">
        <v>1</v>
      </c>
      <c r="CA615" s="322">
        <v>0</v>
      </c>
      <c r="CB615" s="322">
        <v>0</v>
      </c>
      <c r="CC615" s="322">
        <v>0</v>
      </c>
      <c r="CD615" s="322">
        <v>0</v>
      </c>
      <c r="CE615" s="322">
        <v>0</v>
      </c>
      <c r="CF615" s="301">
        <v>0</v>
      </c>
      <c r="CG615" s="299"/>
      <c r="CH615" s="299"/>
      <c r="CI615" s="299"/>
      <c r="CJ615" s="299"/>
      <c r="CK615" s="299"/>
      <c r="CL615" s="299"/>
      <c r="CM615" s="299"/>
      <c r="CN615" s="299"/>
      <c r="CO615" s="299"/>
      <c r="CP615" s="299"/>
    </row>
    <row r="616" spans="1:94" x14ac:dyDescent="0.15">
      <c r="A616" s="299"/>
      <c r="B616" s="338" t="s">
        <v>138</v>
      </c>
      <c r="C616" s="355">
        <v>1.24</v>
      </c>
      <c r="D616" s="371">
        <v>4.1329200000000004</v>
      </c>
      <c r="E616" s="299"/>
      <c r="F616" s="299"/>
      <c r="G616" s="299"/>
      <c r="H616" s="299"/>
      <c r="I616" s="301">
        <v>9</v>
      </c>
      <c r="J616" s="299"/>
      <c r="K616" s="299"/>
      <c r="L616" s="322">
        <v>0</v>
      </c>
      <c r="M616" s="299"/>
      <c r="N616" s="299"/>
      <c r="O616" s="299"/>
      <c r="P616" s="299"/>
      <c r="Q616" s="299"/>
      <c r="R616" s="299"/>
      <c r="S616" s="299"/>
      <c r="T616" s="299"/>
      <c r="U616" s="299"/>
      <c r="V616" s="299"/>
      <c r="W616" s="299"/>
      <c r="X616" s="299"/>
      <c r="Y616" s="299"/>
      <c r="Z616" s="299"/>
      <c r="AA616" s="299">
        <v>-1.2390301278179856</v>
      </c>
      <c r="AB616" s="299">
        <v>9.4267019543973944</v>
      </c>
      <c r="AC616" s="299">
        <v>-1.4713482767838579</v>
      </c>
      <c r="AD616" s="299">
        <v>11.826929967426709</v>
      </c>
      <c r="AE616" s="299" t="s">
        <v>445</v>
      </c>
      <c r="AF616" s="299">
        <v>-2.6329390216132191</v>
      </c>
      <c r="AG616" s="299">
        <v>11.826929967426709</v>
      </c>
      <c r="AH616" s="299">
        <v>0.42591660643743257</v>
      </c>
      <c r="AI616" s="299">
        <v>-13.375464169381107</v>
      </c>
      <c r="AJ616" s="299"/>
      <c r="AK616" s="299"/>
      <c r="AL616" s="322">
        <v>0</v>
      </c>
      <c r="AM616" s="322">
        <v>1</v>
      </c>
      <c r="AN616" s="322">
        <v>0</v>
      </c>
      <c r="AO616" s="322">
        <v>1</v>
      </c>
      <c r="AP616" s="322">
        <v>0</v>
      </c>
      <c r="AQ616" s="322">
        <v>1</v>
      </c>
      <c r="AR616" s="322">
        <v>0</v>
      </c>
      <c r="AS616" s="322">
        <v>0</v>
      </c>
      <c r="AT616" s="322">
        <v>0</v>
      </c>
      <c r="AU616" s="322">
        <v>1</v>
      </c>
      <c r="AV616" s="327">
        <v>0</v>
      </c>
      <c r="AW616" s="327">
        <v>0</v>
      </c>
      <c r="AX616" s="327">
        <v>0</v>
      </c>
      <c r="AY616" s="327">
        <v>0</v>
      </c>
      <c r="AZ616" s="327">
        <v>0</v>
      </c>
      <c r="BA616" s="327">
        <v>1</v>
      </c>
      <c r="BB616" s="327">
        <v>0</v>
      </c>
      <c r="BC616" s="327">
        <v>0</v>
      </c>
      <c r="BD616" s="327">
        <v>0</v>
      </c>
      <c r="BE616" s="327">
        <v>1</v>
      </c>
      <c r="BF616" s="327">
        <v>0</v>
      </c>
      <c r="BG616" s="327">
        <v>1</v>
      </c>
      <c r="BH616" s="327">
        <v>0</v>
      </c>
      <c r="BI616" s="327">
        <v>0</v>
      </c>
      <c r="BJ616" s="327">
        <v>0</v>
      </c>
      <c r="BK616" s="327">
        <v>0</v>
      </c>
      <c r="BL616" s="327">
        <v>0</v>
      </c>
      <c r="BM616" s="327">
        <v>0</v>
      </c>
      <c r="BN616" s="327">
        <v>0</v>
      </c>
      <c r="BO616" s="327">
        <v>1</v>
      </c>
      <c r="BP616" s="327">
        <v>0</v>
      </c>
      <c r="BQ616" s="327">
        <v>0</v>
      </c>
      <c r="BR616" s="327">
        <v>0</v>
      </c>
      <c r="BS616" s="303">
        <v>0</v>
      </c>
      <c r="BT616" s="322">
        <v>1</v>
      </c>
      <c r="BU616" s="322">
        <v>0</v>
      </c>
      <c r="BV616" s="322">
        <v>0</v>
      </c>
      <c r="BW616" s="322">
        <v>0</v>
      </c>
      <c r="BX616" s="322">
        <v>1</v>
      </c>
      <c r="BY616" s="301">
        <v>0</v>
      </c>
      <c r="BZ616" s="322">
        <v>1</v>
      </c>
      <c r="CA616" s="322">
        <v>0</v>
      </c>
      <c r="CB616" s="322">
        <v>0</v>
      </c>
      <c r="CC616" s="322">
        <v>0</v>
      </c>
      <c r="CD616" s="322">
        <v>0</v>
      </c>
      <c r="CE616" s="322">
        <v>0</v>
      </c>
      <c r="CF616" s="301">
        <v>0</v>
      </c>
      <c r="CG616" s="299"/>
      <c r="CH616" s="299"/>
      <c r="CI616" s="299"/>
      <c r="CJ616" s="299"/>
      <c r="CK616" s="299"/>
      <c r="CL616" s="299"/>
      <c r="CM616" s="299"/>
      <c r="CN616" s="299"/>
      <c r="CO616" s="299"/>
      <c r="CP616" s="299"/>
    </row>
    <row r="617" spans="1:94" x14ac:dyDescent="0.15">
      <c r="A617" s="299"/>
      <c r="B617" s="338" t="s">
        <v>139</v>
      </c>
      <c r="C617" s="355">
        <v>1.05</v>
      </c>
      <c r="D617" s="371">
        <v>3.4996500000000004</v>
      </c>
      <c r="E617" s="299"/>
      <c r="F617" s="299"/>
      <c r="G617" s="299"/>
      <c r="H617" s="299"/>
      <c r="I617" s="301">
        <v>10</v>
      </c>
      <c r="J617" s="299"/>
      <c r="K617" s="299"/>
      <c r="L617" s="322">
        <v>0</v>
      </c>
      <c r="M617" s="299"/>
      <c r="N617" s="299"/>
      <c r="O617" s="299"/>
      <c r="P617" s="299"/>
      <c r="Q617" s="299"/>
      <c r="R617" s="299"/>
      <c r="S617" s="299"/>
      <c r="T617" s="299"/>
      <c r="U617" s="299"/>
      <c r="V617" s="299"/>
      <c r="W617" s="299"/>
      <c r="X617" s="299"/>
      <c r="Y617" s="299"/>
      <c r="Z617" s="299"/>
      <c r="AA617" s="299">
        <v>-2.2457421066700989</v>
      </c>
      <c r="AB617" s="299">
        <v>-7.8781677524429963</v>
      </c>
      <c r="AC617" s="299">
        <v>-1.5487876597724819</v>
      </c>
      <c r="AD617" s="299">
        <v>-13.723884364820847</v>
      </c>
      <c r="AE617" s="299" t="s">
        <v>445</v>
      </c>
      <c r="AF617" s="299">
        <v>-0.38719691494312047</v>
      </c>
      <c r="AG617" s="299">
        <v>-13.685171009771986</v>
      </c>
      <c r="AH617" s="299">
        <v>-2.0134239577042266</v>
      </c>
      <c r="AI617" s="299">
        <v>11.826929967426709</v>
      </c>
      <c r="AJ617" s="299"/>
      <c r="AK617" s="299"/>
      <c r="AL617" s="322">
        <v>0</v>
      </c>
      <c r="AM617" s="322">
        <v>1</v>
      </c>
      <c r="AN617" s="322">
        <v>0</v>
      </c>
      <c r="AO617" s="322">
        <v>1</v>
      </c>
      <c r="AP617" s="322">
        <v>0</v>
      </c>
      <c r="AQ617" s="322">
        <v>1</v>
      </c>
      <c r="AR617" s="322">
        <v>0</v>
      </c>
      <c r="AS617" s="322">
        <v>0</v>
      </c>
      <c r="AT617" s="322">
        <v>1</v>
      </c>
      <c r="AU617" s="322">
        <v>0</v>
      </c>
      <c r="AV617" s="327">
        <v>0</v>
      </c>
      <c r="AW617" s="327">
        <v>0</v>
      </c>
      <c r="AX617" s="327">
        <v>0</v>
      </c>
      <c r="AY617" s="327">
        <v>0</v>
      </c>
      <c r="AZ617" s="327">
        <v>0</v>
      </c>
      <c r="BA617" s="327">
        <v>1</v>
      </c>
      <c r="BB617" s="327">
        <v>0</v>
      </c>
      <c r="BC617" s="327">
        <v>0</v>
      </c>
      <c r="BD617" s="327">
        <v>0</v>
      </c>
      <c r="BE617" s="327">
        <v>1</v>
      </c>
      <c r="BF617" s="327">
        <v>0</v>
      </c>
      <c r="BG617" s="327">
        <v>1</v>
      </c>
      <c r="BH617" s="327">
        <v>0</v>
      </c>
      <c r="BI617" s="327">
        <v>0</v>
      </c>
      <c r="BJ617" s="327">
        <v>0</v>
      </c>
      <c r="BK617" s="327">
        <v>0</v>
      </c>
      <c r="BL617" s="327">
        <v>0</v>
      </c>
      <c r="BM617" s="327">
        <v>0</v>
      </c>
      <c r="BN617" s="327">
        <v>0</v>
      </c>
      <c r="BO617" s="327">
        <v>1</v>
      </c>
      <c r="BP617" s="327">
        <v>0</v>
      </c>
      <c r="BQ617" s="327">
        <v>0</v>
      </c>
      <c r="BR617" s="327">
        <v>0</v>
      </c>
      <c r="BS617" s="303">
        <v>1</v>
      </c>
      <c r="BT617" s="322">
        <v>0</v>
      </c>
      <c r="BU617" s="322">
        <v>0</v>
      </c>
      <c r="BV617" s="322">
        <v>0</v>
      </c>
      <c r="BW617" s="322">
        <v>0</v>
      </c>
      <c r="BX617" s="322">
        <v>1</v>
      </c>
      <c r="BY617" s="301">
        <v>0</v>
      </c>
      <c r="BZ617" s="322">
        <v>1</v>
      </c>
      <c r="CA617" s="322">
        <v>0</v>
      </c>
      <c r="CB617" s="322">
        <v>0</v>
      </c>
      <c r="CC617" s="322">
        <v>0</v>
      </c>
      <c r="CD617" s="322">
        <v>0</v>
      </c>
      <c r="CE617" s="322">
        <v>0</v>
      </c>
      <c r="CF617" s="301">
        <v>0</v>
      </c>
      <c r="CG617" s="299"/>
      <c r="CH617" s="299"/>
      <c r="CI617" s="299"/>
      <c r="CJ617" s="299"/>
      <c r="CK617" s="299"/>
      <c r="CL617" s="299"/>
      <c r="CM617" s="299"/>
      <c r="CN617" s="299"/>
      <c r="CO617" s="299"/>
      <c r="CP617" s="299"/>
    </row>
    <row r="618" spans="1:94" x14ac:dyDescent="0.15">
      <c r="A618" s="299"/>
      <c r="B618" s="338" t="s">
        <v>140</v>
      </c>
      <c r="C618" s="355">
        <v>1.03</v>
      </c>
      <c r="D618" s="371">
        <v>3.4329900000000002</v>
      </c>
      <c r="E618" s="299"/>
      <c r="F618" s="299"/>
      <c r="G618" s="299"/>
      <c r="H618" s="299"/>
      <c r="I618" s="301">
        <v>11</v>
      </c>
      <c r="J618" s="299"/>
      <c r="K618" s="299"/>
      <c r="L618" s="322">
        <v>0</v>
      </c>
      <c r="M618" s="299"/>
      <c r="N618" s="299"/>
      <c r="O618" s="299"/>
      <c r="P618" s="299"/>
      <c r="Q618" s="299"/>
      <c r="R618" s="299"/>
      <c r="S618" s="299"/>
      <c r="T618" s="299"/>
      <c r="U618" s="299"/>
      <c r="V618" s="299"/>
      <c r="W618" s="299"/>
      <c r="X618" s="299"/>
      <c r="Y618" s="299"/>
      <c r="Z618" s="299"/>
      <c r="AA618" s="299">
        <v>2.2070224151757869</v>
      </c>
      <c r="AB618" s="299">
        <v>8.5750081433224761</v>
      </c>
      <c r="AC618" s="299">
        <v>3.1750147025335882</v>
      </c>
      <c r="AD618" s="299">
        <v>12.562483713355048</v>
      </c>
      <c r="AE618" s="299" t="s">
        <v>443</v>
      </c>
      <c r="AF618" s="299">
        <v>2.0521436491985385</v>
      </c>
      <c r="AG618" s="299">
        <v>12.601197068403909</v>
      </c>
      <c r="AH618" s="299">
        <v>-0.19359845747156024</v>
      </c>
      <c r="AI618" s="299">
        <v>-12.833477198697068</v>
      </c>
      <c r="AJ618" s="299"/>
      <c r="AK618" s="299"/>
      <c r="AL618" s="322">
        <v>0</v>
      </c>
      <c r="AM618" s="322">
        <v>1</v>
      </c>
      <c r="AN618" s="322">
        <v>0</v>
      </c>
      <c r="AO618" s="322">
        <v>1</v>
      </c>
      <c r="AP618" s="322">
        <v>0</v>
      </c>
      <c r="AQ618" s="322">
        <v>1</v>
      </c>
      <c r="AR618" s="322">
        <v>0</v>
      </c>
      <c r="AS618" s="322">
        <v>0</v>
      </c>
      <c r="AT618" s="322">
        <v>1</v>
      </c>
      <c r="AU618" s="322">
        <v>0</v>
      </c>
      <c r="AV618" s="327">
        <v>0</v>
      </c>
      <c r="AW618" s="327">
        <v>0</v>
      </c>
      <c r="AX618" s="327">
        <v>0</v>
      </c>
      <c r="AY618" s="327">
        <v>0</v>
      </c>
      <c r="AZ618" s="327">
        <v>0</v>
      </c>
      <c r="BA618" s="327">
        <v>0</v>
      </c>
      <c r="BB618" s="327">
        <v>1</v>
      </c>
      <c r="BC618" s="327">
        <v>0</v>
      </c>
      <c r="BD618" s="327">
        <v>0</v>
      </c>
      <c r="BE618" s="327">
        <v>1</v>
      </c>
      <c r="BF618" s="327">
        <v>0</v>
      </c>
      <c r="BG618" s="327">
        <v>1</v>
      </c>
      <c r="BH618" s="327">
        <v>0</v>
      </c>
      <c r="BI618" s="327">
        <v>0</v>
      </c>
      <c r="BJ618" s="327">
        <v>0</v>
      </c>
      <c r="BK618" s="327">
        <v>0</v>
      </c>
      <c r="BL618" s="327">
        <v>0</v>
      </c>
      <c r="BM618" s="327">
        <v>0</v>
      </c>
      <c r="BN618" s="327">
        <v>0</v>
      </c>
      <c r="BO618" s="327">
        <v>1</v>
      </c>
      <c r="BP618" s="327">
        <v>0</v>
      </c>
      <c r="BQ618" s="327">
        <v>0</v>
      </c>
      <c r="BR618" s="327">
        <v>0</v>
      </c>
      <c r="BS618" s="303">
        <v>1</v>
      </c>
      <c r="BT618" s="322">
        <v>0</v>
      </c>
      <c r="BU618" s="322">
        <v>0</v>
      </c>
      <c r="BV618" s="322">
        <v>0</v>
      </c>
      <c r="BW618" s="322">
        <v>0</v>
      </c>
      <c r="BX618" s="322">
        <v>1</v>
      </c>
      <c r="BY618" s="301">
        <v>0</v>
      </c>
      <c r="BZ618" s="322">
        <v>1</v>
      </c>
      <c r="CA618" s="322">
        <v>0</v>
      </c>
      <c r="CB618" s="322">
        <v>0</v>
      </c>
      <c r="CC618" s="322">
        <v>0</v>
      </c>
      <c r="CD618" s="322">
        <v>0</v>
      </c>
      <c r="CE618" s="322">
        <v>0</v>
      </c>
      <c r="CF618" s="301">
        <v>0</v>
      </c>
      <c r="CG618" s="299"/>
      <c r="CH618" s="299"/>
      <c r="CI618" s="299"/>
      <c r="CJ618" s="299"/>
      <c r="CK618" s="299"/>
      <c r="CL618" s="299"/>
      <c r="CM618" s="299"/>
      <c r="CN618" s="299"/>
      <c r="CO618" s="299"/>
      <c r="CP618" s="299"/>
    </row>
    <row r="619" spans="1:94" x14ac:dyDescent="0.15">
      <c r="A619" s="299"/>
      <c r="B619" s="338" t="s">
        <v>141</v>
      </c>
      <c r="C619" s="355">
        <v>1.01</v>
      </c>
      <c r="D619" s="371">
        <v>3.36633</v>
      </c>
      <c r="E619" s="299"/>
      <c r="F619" s="299"/>
      <c r="G619" s="299"/>
      <c r="H619" s="299"/>
      <c r="I619" s="301">
        <v>12</v>
      </c>
      <c r="J619" s="299"/>
      <c r="K619" s="299"/>
      <c r="L619" s="322">
        <v>0</v>
      </c>
      <c r="M619" s="299"/>
      <c r="N619" s="299"/>
      <c r="O619" s="299"/>
      <c r="P619" s="299"/>
      <c r="Q619" s="299"/>
      <c r="R619" s="299"/>
      <c r="S619" s="299"/>
      <c r="T619" s="299"/>
      <c r="U619" s="299"/>
      <c r="V619" s="299"/>
      <c r="W619" s="299"/>
      <c r="X619" s="299"/>
      <c r="Y619" s="299"/>
      <c r="Z619" s="299"/>
      <c r="AA619" s="299">
        <v>-2.5167799471302832</v>
      </c>
      <c r="AB619" s="299">
        <v>-10.936522801302932</v>
      </c>
      <c r="AC619" s="299">
        <v>-3.0588556280506518</v>
      </c>
      <c r="AD619" s="299">
        <v>-12.13663680781759</v>
      </c>
      <c r="AE619" s="299" t="s">
        <v>445</v>
      </c>
      <c r="AF619" s="299">
        <v>-1.8972648832212904</v>
      </c>
      <c r="AG619" s="299">
        <v>-12.175350162866449</v>
      </c>
      <c r="AH619" s="299">
        <v>2.9039768620734039</v>
      </c>
      <c r="AI619" s="299">
        <v>13.646457654723127</v>
      </c>
      <c r="AJ619" s="299"/>
      <c r="AK619" s="299"/>
      <c r="AL619" s="322">
        <v>0</v>
      </c>
      <c r="AM619" s="322">
        <v>1</v>
      </c>
      <c r="AN619" s="322">
        <v>1</v>
      </c>
      <c r="AO619" s="322">
        <v>0</v>
      </c>
      <c r="AP619" s="322">
        <v>0</v>
      </c>
      <c r="AQ619" s="322">
        <v>1</v>
      </c>
      <c r="AR619" s="322">
        <v>0</v>
      </c>
      <c r="AS619" s="322">
        <v>0</v>
      </c>
      <c r="AT619" s="322">
        <v>0</v>
      </c>
      <c r="AU619" s="322">
        <v>1</v>
      </c>
      <c r="AV619" s="327">
        <v>0</v>
      </c>
      <c r="AW619" s="327">
        <v>0</v>
      </c>
      <c r="AX619" s="327">
        <v>0</v>
      </c>
      <c r="AY619" s="327">
        <v>1</v>
      </c>
      <c r="AZ619" s="327">
        <v>1</v>
      </c>
      <c r="BA619" s="327">
        <v>0</v>
      </c>
      <c r="BB619" s="327">
        <v>0</v>
      </c>
      <c r="BC619" s="327">
        <v>0</v>
      </c>
      <c r="BD619" s="327">
        <v>0</v>
      </c>
      <c r="BE619" s="327">
        <v>1</v>
      </c>
      <c r="BF619" s="327">
        <v>0</v>
      </c>
      <c r="BG619" s="327">
        <v>1</v>
      </c>
      <c r="BH619" s="327">
        <v>0</v>
      </c>
      <c r="BI619" s="327">
        <v>0</v>
      </c>
      <c r="BJ619" s="327">
        <v>0</v>
      </c>
      <c r="BK619" s="327">
        <v>0</v>
      </c>
      <c r="BL619" s="327">
        <v>0</v>
      </c>
      <c r="BM619" s="327">
        <v>1</v>
      </c>
      <c r="BN619" s="327">
        <v>0</v>
      </c>
      <c r="BO619" s="327">
        <v>1</v>
      </c>
      <c r="BP619" s="299"/>
      <c r="BQ619" s="327">
        <v>0</v>
      </c>
      <c r="BR619" s="327">
        <v>0</v>
      </c>
      <c r="BS619" s="303">
        <v>1</v>
      </c>
      <c r="BT619" s="322">
        <v>0</v>
      </c>
      <c r="BU619" s="322">
        <v>0</v>
      </c>
      <c r="BV619" s="322">
        <v>0</v>
      </c>
      <c r="BW619" s="322">
        <v>0</v>
      </c>
      <c r="BX619" s="322">
        <v>1</v>
      </c>
      <c r="BY619" s="301">
        <v>0</v>
      </c>
      <c r="BZ619" s="322">
        <v>0</v>
      </c>
      <c r="CA619" s="322">
        <v>0</v>
      </c>
      <c r="CB619" s="322">
        <v>0</v>
      </c>
      <c r="CC619" s="322">
        <v>0</v>
      </c>
      <c r="CD619" s="322">
        <v>1</v>
      </c>
      <c r="CE619" s="322">
        <v>0</v>
      </c>
      <c r="CF619" s="301">
        <v>0</v>
      </c>
      <c r="CG619" s="299"/>
      <c r="CH619" s="299"/>
      <c r="CI619" s="299"/>
      <c r="CJ619" s="299"/>
      <c r="CK619" s="299"/>
      <c r="CL619" s="299"/>
      <c r="CM619" s="299"/>
      <c r="CN619" s="299"/>
      <c r="CO619" s="299"/>
      <c r="CP619" s="299" t="s">
        <v>582</v>
      </c>
    </row>
    <row r="620" spans="1:94" x14ac:dyDescent="0.15">
      <c r="A620" s="299" t="s">
        <v>593</v>
      </c>
      <c r="B620" s="338" t="s">
        <v>142</v>
      </c>
      <c r="C620" s="299"/>
      <c r="D620" s="371"/>
      <c r="E620" s="299"/>
      <c r="F620" s="299"/>
      <c r="G620" s="299"/>
      <c r="H620" s="299"/>
      <c r="I620" s="299"/>
      <c r="J620" s="299"/>
      <c r="K620" s="299"/>
      <c r="L620" s="299"/>
      <c r="M620" s="299"/>
      <c r="N620" s="299"/>
      <c r="O620" s="299"/>
      <c r="P620" s="299"/>
      <c r="Q620" s="299"/>
      <c r="R620" s="299"/>
      <c r="S620" s="299"/>
      <c r="T620" s="299"/>
      <c r="U620" s="299"/>
      <c r="V620" s="299"/>
      <c r="W620" s="299"/>
      <c r="X620" s="299"/>
      <c r="Y620" s="299"/>
      <c r="Z620" s="299"/>
      <c r="AA620" s="299"/>
      <c r="AB620" s="299"/>
      <c r="AC620" s="299"/>
      <c r="AD620" s="299"/>
      <c r="AE620" s="299"/>
      <c r="AF620" s="299"/>
      <c r="AG620" s="299"/>
      <c r="AH620" s="299"/>
      <c r="AI620" s="299"/>
      <c r="AJ620" s="299">
        <v>0.2323181489658723</v>
      </c>
      <c r="AK620" s="299">
        <v>13.685171009771986</v>
      </c>
      <c r="AL620" s="299"/>
      <c r="AM620" s="299"/>
      <c r="AN620" s="299"/>
      <c r="AO620" s="299"/>
      <c r="AP620" s="299"/>
      <c r="AQ620" s="299"/>
      <c r="AR620" s="299"/>
      <c r="AS620" s="299"/>
      <c r="AT620" s="299"/>
      <c r="AU620" s="299"/>
      <c r="AV620" s="299"/>
      <c r="AW620" s="299"/>
      <c r="AX620" s="299"/>
      <c r="AY620" s="299"/>
      <c r="AZ620" s="299"/>
      <c r="BA620" s="299"/>
      <c r="BB620" s="299"/>
      <c r="BC620" s="299"/>
      <c r="BD620" s="299"/>
      <c r="BE620" s="299"/>
      <c r="BF620" s="299"/>
      <c r="BG620" s="299"/>
      <c r="BH620" s="299"/>
      <c r="BI620" s="299"/>
      <c r="BJ620" s="299"/>
      <c r="BK620" s="299"/>
      <c r="BL620" s="299"/>
      <c r="BM620" s="299"/>
      <c r="BN620" s="299"/>
      <c r="BO620" s="299"/>
      <c r="BP620" s="299"/>
      <c r="BQ620" s="299"/>
      <c r="BR620" s="299"/>
      <c r="BS620" s="299"/>
      <c r="BT620" s="299"/>
      <c r="BU620" s="299"/>
      <c r="BV620" s="299"/>
      <c r="BW620" s="299"/>
      <c r="BX620" s="299"/>
      <c r="BY620" s="299"/>
      <c r="BZ620" s="299"/>
      <c r="CA620" s="299"/>
      <c r="CB620" s="299"/>
      <c r="CC620" s="299"/>
      <c r="CD620" s="299"/>
      <c r="CE620" s="299"/>
      <c r="CF620" s="299"/>
      <c r="CG620" s="299"/>
      <c r="CH620" s="299"/>
      <c r="CI620" s="299"/>
      <c r="CJ620" s="299"/>
      <c r="CK620" s="299"/>
      <c r="CL620" s="299"/>
      <c r="CM620" s="299"/>
      <c r="CN620" s="299"/>
      <c r="CO620" s="299"/>
      <c r="CP620" s="299"/>
    </row>
    <row r="621" spans="1:94" x14ac:dyDescent="0.15">
      <c r="A621" s="299"/>
      <c r="B621" s="338" t="s">
        <v>143</v>
      </c>
      <c r="C621" s="355"/>
      <c r="D621" s="371"/>
      <c r="E621" s="299"/>
      <c r="F621" s="300"/>
      <c r="G621" s="299" t="s">
        <v>352</v>
      </c>
      <c r="H621" s="299"/>
      <c r="I621" s="301">
        <v>1</v>
      </c>
      <c r="J621" s="299"/>
      <c r="K621" s="301"/>
      <c r="L621" s="322">
        <v>1</v>
      </c>
      <c r="M621" s="322">
        <v>1</v>
      </c>
      <c r="N621" s="322">
        <v>0</v>
      </c>
      <c r="O621" s="299"/>
      <c r="P621" s="322">
        <v>1</v>
      </c>
      <c r="Q621" s="322">
        <v>0</v>
      </c>
      <c r="R621" s="322">
        <v>0</v>
      </c>
      <c r="S621" s="322">
        <v>0</v>
      </c>
      <c r="T621" s="322">
        <v>0</v>
      </c>
      <c r="U621" s="322">
        <v>0</v>
      </c>
      <c r="V621" s="322">
        <v>0</v>
      </c>
      <c r="W621" s="322">
        <v>1</v>
      </c>
      <c r="X621" s="322">
        <v>1</v>
      </c>
      <c r="Y621" s="322">
        <v>0</v>
      </c>
      <c r="Z621" s="301">
        <v>0</v>
      </c>
      <c r="AA621" s="299"/>
      <c r="AB621" s="299"/>
      <c r="AC621" s="299">
        <v>-0.96799228735780118</v>
      </c>
      <c r="AD621" s="299">
        <v>11.86564332247557</v>
      </c>
      <c r="AE621" s="299" t="s">
        <v>442</v>
      </c>
      <c r="AF621" s="299">
        <v>-0.96799228735780118</v>
      </c>
      <c r="AG621" s="299">
        <v>11.86564332247557</v>
      </c>
      <c r="AH621" s="299">
        <v>3.7945297664425808</v>
      </c>
      <c r="AI621" s="299">
        <v>-13.220610749185667</v>
      </c>
      <c r="AJ621" s="299">
        <v>0.4646362979317446</v>
      </c>
      <c r="AK621" s="299">
        <v>-6.6393403908794788</v>
      </c>
      <c r="AL621" s="299"/>
      <c r="AM621" s="299"/>
      <c r="AN621" s="299"/>
      <c r="AO621" s="299"/>
      <c r="AP621" s="299"/>
      <c r="AQ621" s="299"/>
      <c r="AR621" s="299"/>
      <c r="AS621" s="299"/>
      <c r="AT621" s="299"/>
      <c r="AU621" s="299"/>
      <c r="AV621" s="325"/>
      <c r="AW621" s="325"/>
      <c r="AX621" s="325"/>
      <c r="AY621" s="299"/>
      <c r="AZ621" s="299"/>
      <c r="BA621" s="299"/>
      <c r="BB621" s="299"/>
      <c r="BC621" s="299"/>
      <c r="BD621" s="299"/>
      <c r="BE621" s="299"/>
      <c r="BF621" s="299"/>
      <c r="BG621" s="299"/>
      <c r="BH621" s="299"/>
      <c r="BI621" s="299"/>
      <c r="BJ621" s="325"/>
      <c r="BK621" s="325"/>
      <c r="BL621" s="325"/>
      <c r="BM621" s="299"/>
      <c r="BN621" s="299"/>
      <c r="BO621" s="299"/>
      <c r="BP621" s="299"/>
      <c r="BQ621" s="299"/>
      <c r="BR621" s="299"/>
      <c r="BS621" s="303"/>
      <c r="BT621" s="299"/>
      <c r="BU621" s="299"/>
      <c r="BV621" s="299"/>
      <c r="BW621" s="299"/>
      <c r="BX621" s="299"/>
      <c r="BY621" s="301"/>
      <c r="BZ621" s="299"/>
      <c r="CA621" s="299"/>
      <c r="CB621" s="299"/>
      <c r="CC621" s="299"/>
      <c r="CD621" s="299"/>
      <c r="CE621" s="299"/>
      <c r="CF621" s="301"/>
      <c r="CG621" s="299"/>
      <c r="CH621" s="299"/>
      <c r="CI621" s="299"/>
      <c r="CJ621" s="299"/>
      <c r="CK621" s="299"/>
      <c r="CL621" s="299"/>
      <c r="CM621" s="299"/>
      <c r="CN621" s="299"/>
      <c r="CO621" s="301"/>
      <c r="CP621" s="299"/>
    </row>
    <row r="622" spans="1:94" x14ac:dyDescent="0.15">
      <c r="A622" s="299"/>
      <c r="B622" s="338" t="s">
        <v>144</v>
      </c>
      <c r="C622" s="355"/>
      <c r="D622" s="371"/>
      <c r="E622" s="299"/>
      <c r="F622" s="300"/>
      <c r="G622" s="299"/>
      <c r="H622" s="299"/>
      <c r="I622" s="301">
        <v>1</v>
      </c>
      <c r="J622" s="299"/>
      <c r="K622" s="301"/>
      <c r="L622" s="322">
        <v>1</v>
      </c>
      <c r="M622" s="322">
        <v>0</v>
      </c>
      <c r="N622" s="322">
        <v>1</v>
      </c>
      <c r="O622" s="299"/>
      <c r="P622" s="322">
        <v>0</v>
      </c>
      <c r="Q622" s="322">
        <v>0</v>
      </c>
      <c r="R622" s="322">
        <v>1</v>
      </c>
      <c r="S622" s="322">
        <v>1</v>
      </c>
      <c r="T622" s="322">
        <v>0</v>
      </c>
      <c r="U622" s="322">
        <v>0</v>
      </c>
      <c r="V622" s="322">
        <v>0</v>
      </c>
      <c r="W622" s="322">
        <v>0</v>
      </c>
      <c r="X622" s="322">
        <v>0</v>
      </c>
      <c r="Y622" s="322">
        <v>0</v>
      </c>
      <c r="Z622" s="301">
        <v>1</v>
      </c>
      <c r="AA622" s="299"/>
      <c r="AB622" s="299"/>
      <c r="AC622" s="299">
        <v>-1.1615907448293614</v>
      </c>
      <c r="AD622" s="299">
        <v>11.94307003257329</v>
      </c>
      <c r="AE622" s="299" t="s">
        <v>442</v>
      </c>
      <c r="AF622" s="299">
        <v>-1.1615907448293614</v>
      </c>
      <c r="AG622" s="299">
        <v>11.94307003257329</v>
      </c>
      <c r="AH622" s="299">
        <v>3.9494085324198291</v>
      </c>
      <c r="AI622" s="299">
        <v>-12.097923452768729</v>
      </c>
      <c r="AJ622" s="299"/>
      <c r="AK622" s="299"/>
      <c r="AL622" s="299"/>
      <c r="AM622" s="299"/>
      <c r="AN622" s="299"/>
      <c r="AO622" s="299"/>
      <c r="AP622" s="299"/>
      <c r="AQ622" s="299"/>
      <c r="AR622" s="299"/>
      <c r="AS622" s="299"/>
      <c r="AT622" s="299"/>
      <c r="AU622" s="299"/>
      <c r="AV622" s="325"/>
      <c r="AW622" s="325"/>
      <c r="AX622" s="325"/>
      <c r="AY622" s="299"/>
      <c r="AZ622" s="299"/>
      <c r="BA622" s="299"/>
      <c r="BB622" s="299"/>
      <c r="BC622" s="299"/>
      <c r="BD622" s="299"/>
      <c r="BE622" s="299"/>
      <c r="BF622" s="299"/>
      <c r="BG622" s="299"/>
      <c r="BH622" s="299"/>
      <c r="BI622" s="299"/>
      <c r="BJ622" s="325"/>
      <c r="BK622" s="325"/>
      <c r="BL622" s="325"/>
      <c r="BM622" s="299"/>
      <c r="BN622" s="299"/>
      <c r="BO622" s="299"/>
      <c r="BP622" s="299"/>
      <c r="BQ622" s="299"/>
      <c r="BR622" s="299"/>
      <c r="BS622" s="303"/>
      <c r="BT622" s="299"/>
      <c r="BU622" s="299"/>
      <c r="BV622" s="299"/>
      <c r="BW622" s="299"/>
      <c r="BX622" s="299"/>
      <c r="BY622" s="301"/>
      <c r="BZ622" s="299"/>
      <c r="CA622" s="299"/>
      <c r="CB622" s="299"/>
      <c r="CC622" s="299"/>
      <c r="CD622" s="299"/>
      <c r="CE622" s="299"/>
      <c r="CF622" s="301"/>
      <c r="CG622" s="299"/>
      <c r="CH622" s="299"/>
      <c r="CI622" s="299"/>
      <c r="CJ622" s="299"/>
      <c r="CK622" s="299"/>
      <c r="CL622" s="299"/>
      <c r="CM622" s="299"/>
      <c r="CN622" s="299"/>
      <c r="CO622" s="301"/>
      <c r="CP622" s="299"/>
    </row>
    <row r="623" spans="1:94" x14ac:dyDescent="0.15">
      <c r="A623" s="299"/>
      <c r="B623" s="338" t="s">
        <v>145</v>
      </c>
      <c r="C623" s="355">
        <v>0.22</v>
      </c>
      <c r="D623" s="371">
        <v>0.73326000000000002</v>
      </c>
      <c r="E623" s="299"/>
      <c r="F623" s="300"/>
      <c r="G623" s="299"/>
      <c r="H623" s="299"/>
      <c r="I623" s="301">
        <v>2</v>
      </c>
      <c r="J623" s="299"/>
      <c r="K623" s="301"/>
      <c r="L623" s="322">
        <v>0</v>
      </c>
      <c r="M623" s="322"/>
      <c r="N623" s="322"/>
      <c r="O623" s="299"/>
      <c r="P623" s="299"/>
      <c r="Q623" s="299"/>
      <c r="R623" s="299"/>
      <c r="S623" s="299"/>
      <c r="T623" s="299"/>
      <c r="U623" s="299"/>
      <c r="V623" s="299"/>
      <c r="W623" s="299"/>
      <c r="X623" s="299"/>
      <c r="Y623" s="299"/>
      <c r="Z623" s="301">
        <v>2</v>
      </c>
      <c r="AA623" s="299">
        <v>3.0201359365563398</v>
      </c>
      <c r="AB623" s="299">
        <v>-5.4779397394136806</v>
      </c>
      <c r="AC623" s="299">
        <v>4.3366054473629498</v>
      </c>
      <c r="AD623" s="299">
        <v>-11.904356677524429</v>
      </c>
      <c r="AE623" s="299" t="s">
        <v>442</v>
      </c>
      <c r="AF623" s="299">
        <v>3.3298934685108361</v>
      </c>
      <c r="AG623" s="299">
        <v>-11.904356677524429</v>
      </c>
      <c r="AH623" s="299">
        <v>-1.3164695108066096</v>
      </c>
      <c r="AI623" s="299">
        <v>11.59464983713355</v>
      </c>
      <c r="AJ623" s="299"/>
      <c r="AK623" s="299"/>
      <c r="AL623" s="299">
        <v>1</v>
      </c>
      <c r="AM623" s="299">
        <v>0</v>
      </c>
      <c r="AN623" s="299">
        <v>1</v>
      </c>
      <c r="AO623" s="299">
        <v>0</v>
      </c>
      <c r="AP623" s="299">
        <v>0</v>
      </c>
      <c r="AQ623" s="299">
        <v>0</v>
      </c>
      <c r="AR623" s="299">
        <v>1</v>
      </c>
      <c r="AS623" s="299">
        <v>0</v>
      </c>
      <c r="AT623" s="299">
        <v>1</v>
      </c>
      <c r="AU623" s="299">
        <v>0</v>
      </c>
      <c r="AV623" s="325">
        <v>0</v>
      </c>
      <c r="AW623" s="325">
        <v>0</v>
      </c>
      <c r="AX623" s="325">
        <v>0</v>
      </c>
      <c r="AY623" s="325">
        <v>0</v>
      </c>
      <c r="AZ623" s="325">
        <v>0</v>
      </c>
      <c r="BA623" s="325">
        <v>0</v>
      </c>
      <c r="BB623" s="325">
        <v>1</v>
      </c>
      <c r="BC623" s="325">
        <v>0</v>
      </c>
      <c r="BD623" s="325">
        <v>0</v>
      </c>
      <c r="BE623" s="325">
        <v>1</v>
      </c>
      <c r="BF623" s="325">
        <v>0</v>
      </c>
      <c r="BG623" s="325">
        <v>1</v>
      </c>
      <c r="BH623" s="325">
        <v>0</v>
      </c>
      <c r="BI623" s="325">
        <v>0</v>
      </c>
      <c r="BJ623" s="325">
        <v>0</v>
      </c>
      <c r="BK623" s="325">
        <v>0</v>
      </c>
      <c r="BL623" s="325">
        <v>0</v>
      </c>
      <c r="BM623" s="325">
        <v>0</v>
      </c>
      <c r="BN623" s="325">
        <v>0</v>
      </c>
      <c r="BO623" s="325">
        <v>0</v>
      </c>
      <c r="BP623" s="325">
        <v>1</v>
      </c>
      <c r="BQ623" s="325">
        <v>0</v>
      </c>
      <c r="BR623" s="325">
        <v>0</v>
      </c>
      <c r="BS623" s="303">
        <v>1</v>
      </c>
      <c r="BT623" s="322">
        <v>0</v>
      </c>
      <c r="BU623" s="322">
        <v>0</v>
      </c>
      <c r="BV623" s="322">
        <v>0</v>
      </c>
      <c r="BW623" s="322">
        <v>0</v>
      </c>
      <c r="BX623" s="322">
        <v>1</v>
      </c>
      <c r="BY623" s="301">
        <v>0</v>
      </c>
      <c r="BZ623" s="322">
        <v>1</v>
      </c>
      <c r="CA623" s="322">
        <v>0</v>
      </c>
      <c r="CB623" s="322">
        <v>0</v>
      </c>
      <c r="CC623" s="322">
        <v>0</v>
      </c>
      <c r="CD623" s="322">
        <v>0</v>
      </c>
      <c r="CE623" s="322">
        <v>0</v>
      </c>
      <c r="CF623" s="301">
        <v>0</v>
      </c>
      <c r="CG623" s="322">
        <v>0</v>
      </c>
      <c r="CH623" s="299"/>
      <c r="CI623" s="299"/>
      <c r="CJ623" s="299"/>
      <c r="CK623" s="299"/>
      <c r="CL623" s="299"/>
      <c r="CM623" s="299"/>
      <c r="CN623" s="299"/>
      <c r="CO623" s="301"/>
      <c r="CP623" s="299"/>
    </row>
    <row r="624" spans="1:94" x14ac:dyDescent="0.15">
      <c r="A624" s="299"/>
      <c r="B624" s="338" t="s">
        <v>146</v>
      </c>
      <c r="C624" s="355">
        <v>1.1399999999999999</v>
      </c>
      <c r="D624" s="371">
        <v>3.79962</v>
      </c>
      <c r="E624" s="299"/>
      <c r="F624" s="300"/>
      <c r="G624" s="299"/>
      <c r="H624" s="299"/>
      <c r="I624" s="301">
        <v>3</v>
      </c>
      <c r="J624" s="299"/>
      <c r="K624" s="301"/>
      <c r="L624" s="322">
        <v>0</v>
      </c>
      <c r="M624" s="322"/>
      <c r="N624" s="322"/>
      <c r="O624" s="299"/>
      <c r="P624" s="299"/>
      <c r="Q624" s="299"/>
      <c r="R624" s="299"/>
      <c r="S624" s="299"/>
      <c r="T624" s="299"/>
      <c r="U624" s="299"/>
      <c r="V624" s="299"/>
      <c r="W624" s="299"/>
      <c r="X624" s="299"/>
      <c r="Y624" s="299"/>
      <c r="Z624" s="301">
        <v>3</v>
      </c>
      <c r="AA624" s="299">
        <v>-2.4780602556359712</v>
      </c>
      <c r="AB624" s="299">
        <v>7.3361807817589577</v>
      </c>
      <c r="AC624" s="299">
        <v>-3.7945297664425808</v>
      </c>
      <c r="AD624" s="299">
        <v>11.36236970684039</v>
      </c>
      <c r="AE624" s="299" t="s">
        <v>445</v>
      </c>
      <c r="AF624" s="299">
        <v>-2.9426965535677159</v>
      </c>
      <c r="AG624" s="299">
        <v>11.63336319218241</v>
      </c>
      <c r="AH624" s="299">
        <v>0.73567413839192897</v>
      </c>
      <c r="AI624" s="299">
        <v>-12.21406351791531</v>
      </c>
      <c r="AJ624" s="299"/>
      <c r="AK624" s="299"/>
      <c r="AL624" s="299">
        <v>0</v>
      </c>
      <c r="AM624" s="299">
        <v>1</v>
      </c>
      <c r="AN624" s="299">
        <v>1</v>
      </c>
      <c r="AO624" s="299">
        <v>0</v>
      </c>
      <c r="AP624" s="299">
        <v>0</v>
      </c>
      <c r="AQ624" s="299">
        <v>0</v>
      </c>
      <c r="AR624" s="299">
        <v>1</v>
      </c>
      <c r="AS624" s="299">
        <v>0</v>
      </c>
      <c r="AT624" s="299">
        <v>0</v>
      </c>
      <c r="AU624" s="299">
        <v>0</v>
      </c>
      <c r="AV624" s="325">
        <v>0</v>
      </c>
      <c r="AW624" s="325">
        <v>1</v>
      </c>
      <c r="AX624" s="325">
        <v>0</v>
      </c>
      <c r="AY624" s="325">
        <v>0</v>
      </c>
      <c r="AZ624" s="325">
        <v>1</v>
      </c>
      <c r="BA624" s="325">
        <v>0</v>
      </c>
      <c r="BB624" s="325">
        <v>0</v>
      </c>
      <c r="BC624" s="325">
        <v>0</v>
      </c>
      <c r="BD624" s="325">
        <v>0</v>
      </c>
      <c r="BE624" s="325">
        <v>1</v>
      </c>
      <c r="BF624" s="325">
        <v>0</v>
      </c>
      <c r="BG624" s="325">
        <v>1</v>
      </c>
      <c r="BH624" s="325">
        <v>0</v>
      </c>
      <c r="BI624" s="325">
        <v>0</v>
      </c>
      <c r="BJ624" s="325">
        <v>0</v>
      </c>
      <c r="BK624" s="325">
        <v>0</v>
      </c>
      <c r="BL624" s="325">
        <v>0</v>
      </c>
      <c r="BM624" s="325">
        <v>0</v>
      </c>
      <c r="BN624" s="325">
        <v>0</v>
      </c>
      <c r="BO624" s="325">
        <v>1</v>
      </c>
      <c r="BP624" s="325">
        <v>0</v>
      </c>
      <c r="BQ624" s="325">
        <v>0</v>
      </c>
      <c r="BR624" s="325">
        <v>0</v>
      </c>
      <c r="BS624" s="303">
        <v>1</v>
      </c>
      <c r="BT624" s="322">
        <v>0</v>
      </c>
      <c r="BU624" s="322">
        <v>0</v>
      </c>
      <c r="BV624" s="322">
        <v>0</v>
      </c>
      <c r="BW624" s="322">
        <v>0</v>
      </c>
      <c r="BX624" s="322">
        <v>1</v>
      </c>
      <c r="BY624" s="301">
        <v>0</v>
      </c>
      <c r="BZ624" s="322">
        <v>1</v>
      </c>
      <c r="CA624" s="299"/>
      <c r="CB624" s="299"/>
      <c r="CC624" s="299"/>
      <c r="CD624" s="299"/>
      <c r="CE624" s="299"/>
      <c r="CF624" s="301"/>
      <c r="CG624" s="299"/>
      <c r="CH624" s="299"/>
      <c r="CI624" s="299"/>
      <c r="CJ624" s="299"/>
      <c r="CK624" s="299"/>
      <c r="CL624" s="299"/>
      <c r="CM624" s="299"/>
      <c r="CN624" s="299"/>
      <c r="CO624" s="301"/>
      <c r="CP624" s="299"/>
    </row>
    <row r="625" spans="1:94" x14ac:dyDescent="0.15">
      <c r="A625" s="299"/>
      <c r="B625" s="338" t="s">
        <v>147</v>
      </c>
      <c r="C625" s="355">
        <v>1.08</v>
      </c>
      <c r="D625" s="371">
        <v>3.5996400000000004</v>
      </c>
      <c r="E625" s="299"/>
      <c r="F625" s="300"/>
      <c r="G625" s="299"/>
      <c r="H625" s="299"/>
      <c r="I625" s="301">
        <v>4</v>
      </c>
      <c r="J625" s="299"/>
      <c r="K625" s="301"/>
      <c r="L625" s="322">
        <v>0</v>
      </c>
      <c r="M625" s="322"/>
      <c r="N625" s="322"/>
      <c r="O625" s="299"/>
      <c r="P625" s="299"/>
      <c r="Q625" s="299"/>
      <c r="R625" s="299"/>
      <c r="S625" s="299"/>
      <c r="T625" s="299"/>
      <c r="U625" s="299"/>
      <c r="V625" s="299"/>
      <c r="W625" s="299"/>
      <c r="X625" s="299"/>
      <c r="Y625" s="299"/>
      <c r="Z625" s="301">
        <v>4</v>
      </c>
      <c r="AA625" s="299">
        <v>2.9814162450620278</v>
      </c>
      <c r="AB625" s="299">
        <v>-6.8329071661237784</v>
      </c>
      <c r="AC625" s="299">
        <v>5.0722795857548784</v>
      </c>
      <c r="AD625" s="299">
        <v>-12.13663680781759</v>
      </c>
      <c r="AE625" s="299" t="s">
        <v>445</v>
      </c>
      <c r="AF625" s="299">
        <v>3.5622116174767084</v>
      </c>
      <c r="AG625" s="299">
        <v>-12.175350162866449</v>
      </c>
      <c r="AH625" s="299">
        <v>-1.5875073512667941</v>
      </c>
      <c r="AI625" s="299">
        <v>12.330203583061889</v>
      </c>
      <c r="AJ625" s="299"/>
      <c r="AK625" s="299"/>
      <c r="AL625" s="299">
        <v>0</v>
      </c>
      <c r="AM625" s="299">
        <v>1</v>
      </c>
      <c r="AN625" s="299">
        <v>1</v>
      </c>
      <c r="AO625" s="299">
        <v>0</v>
      </c>
      <c r="AP625" s="299">
        <v>0</v>
      </c>
      <c r="AQ625" s="299">
        <v>0</v>
      </c>
      <c r="AR625" s="299">
        <v>1</v>
      </c>
      <c r="AS625" s="299">
        <v>0</v>
      </c>
      <c r="AT625" s="299">
        <v>0</v>
      </c>
      <c r="AU625" s="299">
        <v>0</v>
      </c>
      <c r="AV625" s="325">
        <v>0</v>
      </c>
      <c r="AW625" s="325">
        <v>1</v>
      </c>
      <c r="AX625" s="325">
        <v>0</v>
      </c>
      <c r="AY625" s="325">
        <v>0</v>
      </c>
      <c r="AZ625" s="325">
        <v>0</v>
      </c>
      <c r="BA625" s="325">
        <v>1</v>
      </c>
      <c r="BB625" s="325">
        <v>0</v>
      </c>
      <c r="BC625" s="325">
        <v>0</v>
      </c>
      <c r="BD625" s="325">
        <v>0</v>
      </c>
      <c r="BE625" s="325">
        <v>1</v>
      </c>
      <c r="BF625" s="325">
        <v>0</v>
      </c>
      <c r="BG625" s="325">
        <v>1</v>
      </c>
      <c r="BH625" s="325">
        <v>0</v>
      </c>
      <c r="BI625" s="325">
        <v>0</v>
      </c>
      <c r="BJ625" s="325">
        <v>0</v>
      </c>
      <c r="BK625" s="325">
        <v>0</v>
      </c>
      <c r="BL625" s="325">
        <v>0</v>
      </c>
      <c r="BM625" s="325">
        <v>0</v>
      </c>
      <c r="BN625" s="325">
        <v>0</v>
      </c>
      <c r="BO625" s="325">
        <v>0</v>
      </c>
      <c r="BP625" s="325">
        <v>1</v>
      </c>
      <c r="BQ625" s="325">
        <v>0</v>
      </c>
      <c r="BR625" s="325">
        <v>0</v>
      </c>
      <c r="BS625" s="303">
        <v>1</v>
      </c>
      <c r="BT625" s="322">
        <v>0</v>
      </c>
      <c r="BU625" s="322">
        <v>0</v>
      </c>
      <c r="BV625" s="322">
        <v>0</v>
      </c>
      <c r="BW625" s="322">
        <v>0</v>
      </c>
      <c r="BX625" s="322">
        <v>1</v>
      </c>
      <c r="BY625" s="301">
        <v>0</v>
      </c>
      <c r="BZ625" s="322">
        <v>1</v>
      </c>
      <c r="CA625" s="299"/>
      <c r="CB625" s="299"/>
      <c r="CC625" s="299"/>
      <c r="CD625" s="299"/>
      <c r="CE625" s="299"/>
      <c r="CF625" s="301"/>
      <c r="CG625" s="299"/>
      <c r="CH625" s="299"/>
      <c r="CI625" s="299"/>
      <c r="CJ625" s="299"/>
      <c r="CK625" s="299"/>
      <c r="CL625" s="299"/>
      <c r="CM625" s="299"/>
      <c r="CN625" s="299"/>
      <c r="CO625" s="301"/>
      <c r="CP625" s="299"/>
    </row>
    <row r="626" spans="1:94" x14ac:dyDescent="0.15">
      <c r="A626" s="299"/>
      <c r="B626" s="338" t="s">
        <v>148</v>
      </c>
      <c r="C626" s="355">
        <v>1.17</v>
      </c>
      <c r="D626" s="371">
        <v>3.89961</v>
      </c>
      <c r="E626" s="299"/>
      <c r="F626" s="300"/>
      <c r="G626" s="299"/>
      <c r="H626" s="299"/>
      <c r="I626" s="301">
        <v>5</v>
      </c>
      <c r="J626" s="299"/>
      <c r="K626" s="301"/>
      <c r="L626" s="322">
        <v>0</v>
      </c>
      <c r="M626" s="322"/>
      <c r="N626" s="322"/>
      <c r="O626" s="299"/>
      <c r="P626" s="299"/>
      <c r="Q626" s="299"/>
      <c r="R626" s="299"/>
      <c r="S626" s="299"/>
      <c r="T626" s="299"/>
      <c r="U626" s="299"/>
      <c r="V626" s="299"/>
      <c r="W626" s="299"/>
      <c r="X626" s="299"/>
      <c r="Y626" s="299"/>
      <c r="Z626" s="301">
        <v>5</v>
      </c>
      <c r="AA626" s="299">
        <v>4.0655676069027651</v>
      </c>
      <c r="AB626" s="299">
        <v>9.2331351791530949</v>
      </c>
      <c r="AC626" s="299">
        <v>3.9106888409255172</v>
      </c>
      <c r="AD626" s="299">
        <v>12.485057003257328</v>
      </c>
      <c r="AE626" s="299" t="s">
        <v>445</v>
      </c>
      <c r="AF626" s="299">
        <v>2.9039768620734039</v>
      </c>
      <c r="AG626" s="299">
        <v>12.523770358306189</v>
      </c>
      <c r="AH626" s="299">
        <v>0.54207568092036873</v>
      </c>
      <c r="AI626" s="299">
        <v>-12.717337133550489</v>
      </c>
      <c r="AJ626" s="299"/>
      <c r="AK626" s="299"/>
      <c r="AL626" s="299">
        <v>0</v>
      </c>
      <c r="AM626" s="299">
        <v>1</v>
      </c>
      <c r="AN626" s="299">
        <v>1</v>
      </c>
      <c r="AO626" s="299">
        <v>0</v>
      </c>
      <c r="AP626" s="299">
        <v>0</v>
      </c>
      <c r="AQ626" s="299">
        <v>1</v>
      </c>
      <c r="AR626" s="299">
        <v>0</v>
      </c>
      <c r="AS626" s="299">
        <v>0</v>
      </c>
      <c r="AT626" s="299">
        <v>0</v>
      </c>
      <c r="AU626" s="299">
        <v>0</v>
      </c>
      <c r="AV626" s="325">
        <v>0</v>
      </c>
      <c r="AW626" s="325">
        <v>0</v>
      </c>
      <c r="AX626" s="325">
        <v>1</v>
      </c>
      <c r="AY626" s="325">
        <v>0</v>
      </c>
      <c r="AZ626" s="325">
        <v>0</v>
      </c>
      <c r="BA626" s="325">
        <v>1</v>
      </c>
      <c r="BB626" s="325">
        <v>0</v>
      </c>
      <c r="BC626" s="325">
        <v>0</v>
      </c>
      <c r="BD626" s="325">
        <v>0</v>
      </c>
      <c r="BE626" s="325">
        <v>1</v>
      </c>
      <c r="BF626" s="325">
        <v>0</v>
      </c>
      <c r="BG626" s="325">
        <v>1</v>
      </c>
      <c r="BH626" s="325">
        <v>0</v>
      </c>
      <c r="BI626" s="325">
        <v>0</v>
      </c>
      <c r="BJ626" s="325">
        <v>0</v>
      </c>
      <c r="BK626" s="325">
        <v>0</v>
      </c>
      <c r="BL626" s="325">
        <v>0</v>
      </c>
      <c r="BM626" s="325">
        <v>0</v>
      </c>
      <c r="BN626" s="325">
        <v>0</v>
      </c>
      <c r="BO626" s="325">
        <v>1</v>
      </c>
      <c r="BP626" s="325">
        <v>0</v>
      </c>
      <c r="BQ626" s="325">
        <v>0</v>
      </c>
      <c r="BR626" s="325">
        <v>0</v>
      </c>
      <c r="BS626" s="303">
        <v>1</v>
      </c>
      <c r="BT626" s="322">
        <v>0</v>
      </c>
      <c r="BU626" s="322">
        <v>0</v>
      </c>
      <c r="BV626" s="322">
        <v>0</v>
      </c>
      <c r="BW626" s="322">
        <v>0</v>
      </c>
      <c r="BX626" s="322">
        <v>1</v>
      </c>
      <c r="BY626" s="301">
        <v>0</v>
      </c>
      <c r="BZ626" s="322">
        <v>1</v>
      </c>
      <c r="CA626" s="322">
        <v>0</v>
      </c>
      <c r="CB626" s="322">
        <v>0</v>
      </c>
      <c r="CC626" s="322">
        <v>0</v>
      </c>
      <c r="CD626" s="322">
        <v>0</v>
      </c>
      <c r="CE626" s="322">
        <v>0</v>
      </c>
      <c r="CF626" s="301">
        <v>0</v>
      </c>
      <c r="CG626" s="299"/>
      <c r="CH626" s="299"/>
      <c r="CI626" s="299"/>
      <c r="CJ626" s="299"/>
      <c r="CK626" s="299"/>
      <c r="CL626" s="299"/>
      <c r="CM626" s="299"/>
      <c r="CN626" s="299"/>
      <c r="CO626" s="301"/>
      <c r="CP626" s="299"/>
    </row>
    <row r="627" spans="1:94" x14ac:dyDescent="0.15">
      <c r="A627" s="299"/>
      <c r="B627" s="338" t="s">
        <v>149</v>
      </c>
      <c r="C627" s="355">
        <v>1.1100000000000001</v>
      </c>
      <c r="D627" s="371">
        <v>3.6996300000000004</v>
      </c>
      <c r="E627" s="299"/>
      <c r="F627" s="300"/>
      <c r="G627" s="299"/>
      <c r="H627" s="299"/>
      <c r="I627" s="301">
        <v>6</v>
      </c>
      <c r="J627" s="299"/>
      <c r="K627" s="301"/>
      <c r="L627" s="322">
        <v>0</v>
      </c>
      <c r="M627" s="322"/>
      <c r="N627" s="322"/>
      <c r="O627" s="299"/>
      <c r="P627" s="299"/>
      <c r="Q627" s="299"/>
      <c r="R627" s="299"/>
      <c r="S627" s="299"/>
      <c r="T627" s="299"/>
      <c r="U627" s="299"/>
      <c r="V627" s="299"/>
      <c r="W627" s="299"/>
      <c r="X627" s="299"/>
      <c r="Y627" s="299"/>
      <c r="Z627" s="301"/>
      <c r="AA627" s="299">
        <v>-1.5100679682781699</v>
      </c>
      <c r="AB627" s="299">
        <v>-4.5488192182410421</v>
      </c>
      <c r="AC627" s="299">
        <v>-3.6396510004653329</v>
      </c>
      <c r="AD627" s="299">
        <v>-11.71078990228013</v>
      </c>
      <c r="AE627" s="299" t="s">
        <v>445</v>
      </c>
      <c r="AF627" s="299">
        <v>-2.5942193301189072</v>
      </c>
      <c r="AG627" s="299">
        <v>-12.097923452768729</v>
      </c>
      <c r="AH627" s="299">
        <v>2.5942193301189072</v>
      </c>
      <c r="AI627" s="299">
        <v>13.491604234527687</v>
      </c>
      <c r="AJ627" s="299"/>
      <c r="AK627" s="299"/>
      <c r="AL627" s="299">
        <v>0</v>
      </c>
      <c r="AM627" s="299">
        <v>1</v>
      </c>
      <c r="AN627" s="299">
        <v>0</v>
      </c>
      <c r="AO627" s="299">
        <v>1</v>
      </c>
      <c r="AP627" s="299">
        <v>0</v>
      </c>
      <c r="AQ627" s="299">
        <v>1</v>
      </c>
      <c r="AR627" s="299">
        <v>0</v>
      </c>
      <c r="AS627" s="299">
        <v>0</v>
      </c>
      <c r="AT627" s="299">
        <v>0</v>
      </c>
      <c r="AU627" s="299">
        <v>0</v>
      </c>
      <c r="AV627" s="325">
        <v>1</v>
      </c>
      <c r="AW627" s="325">
        <v>0</v>
      </c>
      <c r="AX627" s="325">
        <v>0</v>
      </c>
      <c r="AY627" s="325">
        <v>0</v>
      </c>
      <c r="AZ627" s="325">
        <v>0</v>
      </c>
      <c r="BA627" s="325">
        <v>1</v>
      </c>
      <c r="BB627" s="325">
        <v>0</v>
      </c>
      <c r="BC627" s="325">
        <v>0</v>
      </c>
      <c r="BD627" s="325">
        <v>0</v>
      </c>
      <c r="BE627" s="325">
        <v>1</v>
      </c>
      <c r="BF627" s="325">
        <v>0</v>
      </c>
      <c r="BG627" s="325">
        <v>1</v>
      </c>
      <c r="BH627" s="325">
        <v>0</v>
      </c>
      <c r="BI627" s="325">
        <v>0</v>
      </c>
      <c r="BJ627" s="325">
        <v>0</v>
      </c>
      <c r="BK627" s="325">
        <v>0</v>
      </c>
      <c r="BL627" s="325">
        <v>0</v>
      </c>
      <c r="BM627" s="325">
        <v>0</v>
      </c>
      <c r="BN627" s="325">
        <v>0</v>
      </c>
      <c r="BO627" s="325">
        <v>1</v>
      </c>
      <c r="BP627" s="325">
        <v>0</v>
      </c>
      <c r="BQ627" s="325">
        <v>0</v>
      </c>
      <c r="BR627" s="325">
        <v>0</v>
      </c>
      <c r="BS627" s="303">
        <v>0</v>
      </c>
      <c r="BT627" s="322">
        <v>1</v>
      </c>
      <c r="BU627" s="322">
        <v>0</v>
      </c>
      <c r="BV627" s="322">
        <v>0</v>
      </c>
      <c r="BW627" s="322">
        <v>0</v>
      </c>
      <c r="BX627" s="322">
        <v>0</v>
      </c>
      <c r="BY627" s="301">
        <v>1</v>
      </c>
      <c r="BZ627" s="322">
        <v>1</v>
      </c>
      <c r="CA627" s="322">
        <v>0</v>
      </c>
      <c r="CB627" s="322">
        <v>0</v>
      </c>
      <c r="CC627" s="322">
        <v>0</v>
      </c>
      <c r="CD627" s="322">
        <v>0</v>
      </c>
      <c r="CE627" s="322">
        <v>0</v>
      </c>
      <c r="CF627" s="301">
        <v>0</v>
      </c>
      <c r="CG627" s="322">
        <v>1</v>
      </c>
      <c r="CH627" s="299"/>
      <c r="CI627" s="299"/>
      <c r="CJ627" s="299"/>
      <c r="CK627" s="299"/>
      <c r="CL627" s="299"/>
      <c r="CM627" s="299"/>
      <c r="CN627" s="299"/>
      <c r="CO627" s="301"/>
      <c r="CP627" s="299"/>
    </row>
    <row r="628" spans="1:94" x14ac:dyDescent="0.15">
      <c r="A628" s="299"/>
      <c r="B628" s="338" t="s">
        <v>150</v>
      </c>
      <c r="C628" s="355">
        <v>1.01</v>
      </c>
      <c r="D628" s="371">
        <v>3.36633</v>
      </c>
      <c r="E628" s="299"/>
      <c r="F628" s="300"/>
      <c r="G628" s="299"/>
      <c r="H628" s="299"/>
      <c r="I628" s="301">
        <v>7</v>
      </c>
      <c r="J628" s="299"/>
      <c r="K628" s="301"/>
      <c r="L628" s="322">
        <v>0</v>
      </c>
      <c r="M628" s="322"/>
      <c r="N628" s="322"/>
      <c r="O628" s="299"/>
      <c r="P628" s="299"/>
      <c r="Q628" s="299"/>
      <c r="R628" s="299"/>
      <c r="S628" s="299"/>
      <c r="T628" s="299"/>
      <c r="U628" s="299"/>
      <c r="V628" s="299"/>
      <c r="W628" s="299"/>
      <c r="X628" s="299"/>
      <c r="Y628" s="299"/>
      <c r="Z628" s="301"/>
      <c r="AA628" s="299">
        <v>2.9426965535677159</v>
      </c>
      <c r="AB628" s="299">
        <v>8.5750081433224761</v>
      </c>
      <c r="AC628" s="299">
        <v>4.9561205112719424</v>
      </c>
      <c r="AD628" s="299">
        <v>12.794763843648209</v>
      </c>
      <c r="AE628" s="299" t="s">
        <v>443</v>
      </c>
      <c r="AF628" s="299">
        <v>2.9039768620734039</v>
      </c>
      <c r="AG628" s="299">
        <v>12.949617263843647</v>
      </c>
      <c r="AH628" s="299">
        <v>-2.9426965535677159</v>
      </c>
      <c r="AI628" s="299">
        <v>-11.749503257328991</v>
      </c>
      <c r="AJ628" s="299"/>
      <c r="AK628" s="299"/>
      <c r="AL628" s="299">
        <v>0</v>
      </c>
      <c r="AM628" s="299">
        <v>1</v>
      </c>
      <c r="AN628" s="299">
        <v>0</v>
      </c>
      <c r="AO628" s="299">
        <v>0</v>
      </c>
      <c r="AP628" s="299">
        <v>1</v>
      </c>
      <c r="AQ628" s="299">
        <v>1</v>
      </c>
      <c r="AR628" s="299">
        <v>0</v>
      </c>
      <c r="AS628" s="299">
        <v>0</v>
      </c>
      <c r="AT628" s="299">
        <v>0</v>
      </c>
      <c r="AU628" s="299">
        <v>0</v>
      </c>
      <c r="AV628" s="325">
        <v>0</v>
      </c>
      <c r="AW628" s="325">
        <v>0</v>
      </c>
      <c r="AX628" s="325">
        <v>1</v>
      </c>
      <c r="AY628" s="325">
        <v>0</v>
      </c>
      <c r="AZ628" s="325">
        <v>0</v>
      </c>
      <c r="BA628" s="325">
        <v>1</v>
      </c>
      <c r="BB628" s="325">
        <v>0</v>
      </c>
      <c r="BC628" s="325">
        <v>0</v>
      </c>
      <c r="BD628" s="325">
        <v>0</v>
      </c>
      <c r="BE628" s="325">
        <v>0</v>
      </c>
      <c r="BF628" s="325">
        <v>1</v>
      </c>
      <c r="BG628" s="325">
        <v>0</v>
      </c>
      <c r="BH628" s="325">
        <v>0</v>
      </c>
      <c r="BI628" s="325">
        <v>0</v>
      </c>
      <c r="BJ628" s="325">
        <v>0</v>
      </c>
      <c r="BK628" s="325">
        <v>0</v>
      </c>
      <c r="BL628" s="325">
        <v>0</v>
      </c>
      <c r="BM628" s="325">
        <v>0</v>
      </c>
      <c r="BN628" s="325">
        <v>1</v>
      </c>
      <c r="BO628" s="325">
        <v>0</v>
      </c>
      <c r="BP628" s="325">
        <v>0</v>
      </c>
      <c r="BQ628" s="325">
        <v>1</v>
      </c>
      <c r="BR628" s="325">
        <v>0</v>
      </c>
      <c r="BS628" s="303">
        <v>0</v>
      </c>
      <c r="BT628" s="322">
        <v>0</v>
      </c>
      <c r="BU628" s="322">
        <v>1</v>
      </c>
      <c r="BV628" s="322">
        <v>0</v>
      </c>
      <c r="BW628" s="322">
        <v>0</v>
      </c>
      <c r="BX628" s="322">
        <v>1</v>
      </c>
      <c r="BY628" s="301">
        <v>0</v>
      </c>
      <c r="BZ628" s="322">
        <v>1</v>
      </c>
      <c r="CA628" s="299"/>
      <c r="CB628" s="299"/>
      <c r="CC628" s="299"/>
      <c r="CD628" s="299"/>
      <c r="CE628" s="299"/>
      <c r="CF628" s="301"/>
      <c r="CG628" s="299"/>
      <c r="CH628" s="299"/>
      <c r="CI628" s="299"/>
      <c r="CJ628" s="299"/>
      <c r="CK628" s="299"/>
      <c r="CL628" s="299"/>
      <c r="CM628" s="299"/>
      <c r="CN628" s="299"/>
      <c r="CO628" s="301"/>
      <c r="CP628" s="299"/>
    </row>
    <row r="629" spans="1:94" x14ac:dyDescent="0.15">
      <c r="A629" s="299"/>
      <c r="B629" s="338" t="s">
        <v>151</v>
      </c>
      <c r="C629" s="355">
        <v>1.21</v>
      </c>
      <c r="D629" s="371">
        <v>4.0329300000000003</v>
      </c>
      <c r="E629" s="299"/>
      <c r="F629" s="300"/>
      <c r="G629" s="299"/>
      <c r="H629" s="299"/>
      <c r="I629" s="301">
        <v>8</v>
      </c>
      <c r="J629" s="299"/>
      <c r="K629" s="301"/>
      <c r="L629" s="322">
        <v>0</v>
      </c>
      <c r="M629" s="322"/>
      <c r="N629" s="322"/>
      <c r="O629" s="299"/>
      <c r="P629" s="299"/>
      <c r="Q629" s="299"/>
      <c r="R629" s="299"/>
      <c r="S629" s="299"/>
      <c r="T629" s="299"/>
      <c r="U629" s="299"/>
      <c r="V629" s="299"/>
      <c r="W629" s="299"/>
      <c r="X629" s="299"/>
      <c r="Y629" s="299"/>
      <c r="Z629" s="301"/>
      <c r="AA629" s="299">
        <v>1.3164695108066096</v>
      </c>
      <c r="AB629" s="299">
        <v>-6.5619136807817586</v>
      </c>
      <c r="AC629" s="299">
        <v>1.1615907448293614</v>
      </c>
      <c r="AD629" s="299">
        <v>-9.620268729641694</v>
      </c>
      <c r="AE629" s="299" t="s">
        <v>445</v>
      </c>
      <c r="AF629" s="299">
        <v>0.4646362979317446</v>
      </c>
      <c r="AG629" s="299">
        <v>-10.742956026058632</v>
      </c>
      <c r="AH629" s="299">
        <v>1.6649467342554181</v>
      </c>
      <c r="AI629" s="299">
        <v>12.678623778501629</v>
      </c>
      <c r="AJ629" s="299"/>
      <c r="AK629" s="299"/>
      <c r="AL629" s="299">
        <v>0</v>
      </c>
      <c r="AM629" s="299">
        <v>0</v>
      </c>
      <c r="AN629" s="299">
        <v>0</v>
      </c>
      <c r="AO629" s="299">
        <v>1</v>
      </c>
      <c r="AP629" s="299">
        <v>0</v>
      </c>
      <c r="AQ629" s="299">
        <v>0</v>
      </c>
      <c r="AR629" s="299">
        <v>1</v>
      </c>
      <c r="AS629" s="299">
        <v>0</v>
      </c>
      <c r="AT629" s="299">
        <v>0</v>
      </c>
      <c r="AU629" s="299">
        <v>0</v>
      </c>
      <c r="AV629" s="325">
        <v>1</v>
      </c>
      <c r="AW629" s="325">
        <v>0</v>
      </c>
      <c r="AX629" s="325">
        <v>0</v>
      </c>
      <c r="AY629" s="325">
        <v>0</v>
      </c>
      <c r="AZ629" s="325">
        <v>0</v>
      </c>
      <c r="BA629" s="325">
        <v>1</v>
      </c>
      <c r="BB629" s="325">
        <v>0</v>
      </c>
      <c r="BC629" s="325">
        <v>0</v>
      </c>
      <c r="BD629" s="325">
        <v>0</v>
      </c>
      <c r="BE629" s="325">
        <v>1</v>
      </c>
      <c r="BF629" s="325">
        <v>0</v>
      </c>
      <c r="BG629" s="325">
        <v>0</v>
      </c>
      <c r="BH629" s="325">
        <v>1</v>
      </c>
      <c r="BI629" s="325">
        <v>0</v>
      </c>
      <c r="BJ629" s="325">
        <v>0</v>
      </c>
      <c r="BK629" s="325">
        <v>0</v>
      </c>
      <c r="BL629" s="325">
        <v>0</v>
      </c>
      <c r="BM629" s="325">
        <v>0</v>
      </c>
      <c r="BN629" s="325">
        <v>0</v>
      </c>
      <c r="BO629" s="325">
        <v>0</v>
      </c>
      <c r="BP629" s="325">
        <v>1</v>
      </c>
      <c r="BQ629" s="325">
        <v>0</v>
      </c>
      <c r="BR629" s="325">
        <v>0</v>
      </c>
      <c r="BS629" s="303">
        <v>0</v>
      </c>
      <c r="BT629" s="322">
        <v>1</v>
      </c>
      <c r="BU629" s="322">
        <v>0</v>
      </c>
      <c r="BV629" s="322">
        <v>0</v>
      </c>
      <c r="BW629" s="322">
        <v>0</v>
      </c>
      <c r="BX629" s="322">
        <v>1</v>
      </c>
      <c r="BY629" s="301">
        <v>0</v>
      </c>
      <c r="BZ629" s="322">
        <v>1</v>
      </c>
      <c r="CA629" s="299"/>
      <c r="CB629" s="299"/>
      <c r="CC629" s="299"/>
      <c r="CD629" s="299"/>
      <c r="CE629" s="299"/>
      <c r="CF629" s="301"/>
      <c r="CG629" s="299"/>
      <c r="CH629" s="299"/>
      <c r="CI629" s="299"/>
      <c r="CJ629" s="299"/>
      <c r="CK629" s="299"/>
      <c r="CL629" s="299"/>
      <c r="CM629" s="299"/>
      <c r="CN629" s="299"/>
      <c r="CO629" s="301"/>
      <c r="CP629" s="299"/>
    </row>
    <row r="630" spans="1:94" x14ac:dyDescent="0.15">
      <c r="A630" s="299"/>
      <c r="B630" s="338" t="s">
        <v>152</v>
      </c>
      <c r="C630" s="355">
        <v>1.1299999999999999</v>
      </c>
      <c r="D630" s="371">
        <v>3.7662899999999997</v>
      </c>
      <c r="E630" s="299"/>
      <c r="F630" s="300"/>
      <c r="G630" s="299"/>
      <c r="H630" s="299"/>
      <c r="I630" s="301">
        <v>9</v>
      </c>
      <c r="J630" s="299"/>
      <c r="K630" s="301"/>
      <c r="L630" s="322">
        <v>0</v>
      </c>
      <c r="M630" s="322"/>
      <c r="N630" s="322"/>
      <c r="O630" s="299"/>
      <c r="P630" s="299"/>
      <c r="Q630" s="299"/>
      <c r="R630" s="299"/>
      <c r="S630" s="299"/>
      <c r="T630" s="299"/>
      <c r="U630" s="299"/>
      <c r="V630" s="299"/>
      <c r="W630" s="299"/>
      <c r="X630" s="299"/>
      <c r="Y630" s="299"/>
      <c r="Z630" s="301"/>
      <c r="AA630" s="299">
        <v>-2.4006208726473472</v>
      </c>
      <c r="AB630" s="299">
        <v>7.9943078175895765</v>
      </c>
      <c r="AC630" s="299">
        <v>-3.1750147025335882</v>
      </c>
      <c r="AD630" s="299">
        <v>11.826929967426709</v>
      </c>
      <c r="AE630" s="299" t="s">
        <v>445</v>
      </c>
      <c r="AF630" s="299">
        <v>-2.2844617981644109</v>
      </c>
      <c r="AG630" s="299">
        <v>11.826929967426709</v>
      </c>
      <c r="AH630" s="299">
        <v>-0.4646362979317446</v>
      </c>
      <c r="AI630" s="299">
        <v>-6.4844869706840393</v>
      </c>
      <c r="AJ630" s="299"/>
      <c r="AK630" s="299"/>
      <c r="AL630" s="299">
        <v>0</v>
      </c>
      <c r="AM630" s="299">
        <v>0</v>
      </c>
      <c r="AN630" s="299">
        <v>0</v>
      </c>
      <c r="AO630" s="299">
        <v>1</v>
      </c>
      <c r="AP630" s="299">
        <v>0</v>
      </c>
      <c r="AQ630" s="299">
        <v>0</v>
      </c>
      <c r="AR630" s="299">
        <v>1</v>
      </c>
      <c r="AS630" s="299">
        <v>0</v>
      </c>
      <c r="AT630" s="299">
        <v>0</v>
      </c>
      <c r="AU630" s="299">
        <v>0</v>
      </c>
      <c r="AV630" s="325">
        <v>0</v>
      </c>
      <c r="AW630" s="325">
        <v>0</v>
      </c>
      <c r="AX630" s="325">
        <v>1</v>
      </c>
      <c r="AY630" s="325">
        <v>0</v>
      </c>
      <c r="AZ630" s="325">
        <v>1</v>
      </c>
      <c r="BA630" s="325">
        <v>0</v>
      </c>
      <c r="BB630" s="325">
        <v>0</v>
      </c>
      <c r="BC630" s="325">
        <v>0</v>
      </c>
      <c r="BD630" s="325">
        <v>0</v>
      </c>
      <c r="BE630" s="325">
        <v>1</v>
      </c>
      <c r="BF630" s="325">
        <v>0</v>
      </c>
      <c r="BG630" s="325">
        <v>1</v>
      </c>
      <c r="BH630" s="325">
        <v>0</v>
      </c>
      <c r="BI630" s="325">
        <v>0</v>
      </c>
      <c r="BJ630" s="325">
        <v>0</v>
      </c>
      <c r="BK630" s="325">
        <v>0</v>
      </c>
      <c r="BL630" s="325">
        <v>0</v>
      </c>
      <c r="BM630" s="325">
        <v>0</v>
      </c>
      <c r="BN630" s="325">
        <v>0</v>
      </c>
      <c r="BO630" s="325">
        <v>1</v>
      </c>
      <c r="BP630" s="325">
        <v>0</v>
      </c>
      <c r="BQ630" s="325">
        <v>0</v>
      </c>
      <c r="BR630" s="325">
        <v>0</v>
      </c>
      <c r="BS630" s="303">
        <v>0</v>
      </c>
      <c r="BT630" s="322">
        <v>1</v>
      </c>
      <c r="BU630" s="322">
        <v>0</v>
      </c>
      <c r="BV630" s="322">
        <v>0</v>
      </c>
      <c r="BW630" s="322">
        <v>0</v>
      </c>
      <c r="BX630" s="322">
        <v>0</v>
      </c>
      <c r="BY630" s="301">
        <v>1</v>
      </c>
      <c r="BZ630" s="322">
        <v>1</v>
      </c>
      <c r="CA630" s="299"/>
      <c r="CB630" s="299"/>
      <c r="CC630" s="299"/>
      <c r="CD630" s="299"/>
      <c r="CE630" s="299"/>
      <c r="CF630" s="301"/>
      <c r="CG630" s="299"/>
      <c r="CH630" s="299"/>
      <c r="CI630" s="299"/>
      <c r="CJ630" s="299"/>
      <c r="CK630" s="299"/>
      <c r="CL630" s="299"/>
      <c r="CM630" s="299"/>
      <c r="CN630" s="299"/>
      <c r="CO630" s="301"/>
      <c r="CP630" s="299"/>
    </row>
    <row r="631" spans="1:94" x14ac:dyDescent="0.15">
      <c r="A631" s="299" t="s">
        <v>593</v>
      </c>
      <c r="B631" s="338" t="s">
        <v>153</v>
      </c>
      <c r="C631" s="355"/>
      <c r="D631" s="371"/>
      <c r="E631" s="299"/>
      <c r="F631" s="300"/>
      <c r="G631" s="299"/>
      <c r="H631" s="299"/>
      <c r="I631" s="301"/>
      <c r="J631" s="299"/>
      <c r="K631" s="301"/>
      <c r="L631" s="322"/>
      <c r="M631" s="322"/>
      <c r="N631" s="322"/>
      <c r="O631" s="299"/>
      <c r="P631" s="299"/>
      <c r="Q631" s="299"/>
      <c r="R631" s="299"/>
      <c r="S631" s="299"/>
      <c r="T631" s="299"/>
      <c r="U631" s="299"/>
      <c r="V631" s="299"/>
      <c r="W631" s="299"/>
      <c r="X631" s="299"/>
      <c r="Y631" s="299"/>
      <c r="Z631" s="301"/>
      <c r="AA631" s="299"/>
      <c r="AB631" s="299"/>
      <c r="AC631" s="299"/>
      <c r="AD631" s="299"/>
      <c r="AE631" s="299"/>
      <c r="AF631" s="299"/>
      <c r="AG631" s="299"/>
      <c r="AH631" s="299"/>
      <c r="AI631" s="299"/>
      <c r="AJ631" s="299">
        <v>3.5622116174767084</v>
      </c>
      <c r="AK631" s="299">
        <v>-6.6006270358306187</v>
      </c>
      <c r="AL631" s="299"/>
      <c r="AM631" s="299"/>
      <c r="AN631" s="299"/>
      <c r="AO631" s="299"/>
      <c r="AP631" s="299"/>
      <c r="AQ631" s="299"/>
      <c r="AR631" s="299"/>
      <c r="AS631" s="299"/>
      <c r="AT631" s="299"/>
      <c r="AU631" s="299"/>
      <c r="AV631" s="325"/>
      <c r="AW631" s="325"/>
      <c r="AX631" s="325"/>
      <c r="AY631" s="299"/>
      <c r="AZ631" s="299"/>
      <c r="BA631" s="299"/>
      <c r="BB631" s="299"/>
      <c r="BC631" s="299"/>
      <c r="BD631" s="299"/>
      <c r="BE631" s="299"/>
      <c r="BF631" s="299"/>
      <c r="BG631" s="299"/>
      <c r="BH631" s="299"/>
      <c r="BI631" s="299"/>
      <c r="BJ631" s="325"/>
      <c r="BK631" s="325"/>
      <c r="BL631" s="325"/>
      <c r="BM631" s="299"/>
      <c r="BN631" s="299"/>
      <c r="BO631" s="299"/>
      <c r="BP631" s="299"/>
      <c r="BQ631" s="299"/>
      <c r="BR631" s="299"/>
      <c r="BS631" s="303"/>
      <c r="BT631" s="299"/>
      <c r="BU631" s="299"/>
      <c r="BV631" s="299"/>
      <c r="BW631" s="299"/>
      <c r="BX631" s="299"/>
      <c r="BY631" s="301"/>
      <c r="BZ631" s="299"/>
      <c r="CA631" s="299"/>
      <c r="CB631" s="299"/>
      <c r="CC631" s="299"/>
      <c r="CD631" s="299"/>
      <c r="CE631" s="299"/>
      <c r="CF631" s="301"/>
      <c r="CG631" s="299"/>
      <c r="CH631" s="299"/>
      <c r="CI631" s="299"/>
      <c r="CJ631" s="299"/>
      <c r="CK631" s="299"/>
      <c r="CL631" s="299"/>
      <c r="CM631" s="299"/>
      <c r="CN631" s="299"/>
      <c r="CO631" s="301"/>
      <c r="CP631" s="299"/>
    </row>
    <row r="632" spans="1:94" x14ac:dyDescent="0.15">
      <c r="A632" s="299"/>
      <c r="B632" s="338" t="s">
        <v>154</v>
      </c>
      <c r="C632" s="355"/>
      <c r="D632" s="371"/>
      <c r="E632" s="299"/>
      <c r="F632" s="300"/>
      <c r="G632" s="299" t="s">
        <v>353</v>
      </c>
      <c r="H632" s="299"/>
      <c r="I632" s="301">
        <v>1</v>
      </c>
      <c r="J632" s="299">
        <v>1</v>
      </c>
      <c r="K632" s="301">
        <v>0</v>
      </c>
      <c r="L632" s="322">
        <v>1</v>
      </c>
      <c r="M632" s="322">
        <v>1</v>
      </c>
      <c r="N632" s="322">
        <v>0</v>
      </c>
      <c r="O632" s="299"/>
      <c r="P632" s="322">
        <v>0</v>
      </c>
      <c r="Q632" s="322">
        <v>1</v>
      </c>
      <c r="R632" s="322">
        <v>0</v>
      </c>
      <c r="S632" s="322">
        <v>1</v>
      </c>
      <c r="T632" s="322">
        <v>0</v>
      </c>
      <c r="U632" s="322">
        <v>0</v>
      </c>
      <c r="V632" s="322">
        <v>0</v>
      </c>
      <c r="W632" s="322">
        <v>0</v>
      </c>
      <c r="X632" s="322">
        <v>0</v>
      </c>
      <c r="Y632" s="322">
        <v>0</v>
      </c>
      <c r="Z632" s="301">
        <v>1</v>
      </c>
      <c r="AA632" s="299"/>
      <c r="AB632" s="299"/>
      <c r="AC632" s="299">
        <v>1.0454316703464253</v>
      </c>
      <c r="AD632" s="299">
        <v>11.904356677524429</v>
      </c>
      <c r="AE632" s="299" t="s">
        <v>442</v>
      </c>
      <c r="AF632" s="299">
        <v>1.0454316703464253</v>
      </c>
      <c r="AG632" s="299">
        <v>11.904356677524429</v>
      </c>
      <c r="AH632" s="299">
        <v>-3.7170903834539568</v>
      </c>
      <c r="AI632" s="299">
        <v>-12.40763029315961</v>
      </c>
      <c r="AJ632" s="299"/>
      <c r="AK632" s="299"/>
      <c r="AL632" s="299">
        <v>0</v>
      </c>
      <c r="AM632" s="299">
        <v>0</v>
      </c>
      <c r="AN632" s="299"/>
      <c r="AO632" s="299"/>
      <c r="AP632" s="299"/>
      <c r="AQ632" s="299"/>
      <c r="AR632" s="299"/>
      <c r="AS632" s="299"/>
      <c r="AT632" s="299"/>
      <c r="AU632" s="299"/>
      <c r="AV632" s="325"/>
      <c r="AW632" s="325"/>
      <c r="AX632" s="325"/>
      <c r="AY632" s="299"/>
      <c r="AZ632" s="299"/>
      <c r="BA632" s="299"/>
      <c r="BB632" s="299"/>
      <c r="BC632" s="299"/>
      <c r="BD632" s="299"/>
      <c r="BE632" s="299"/>
      <c r="BF632" s="299"/>
      <c r="BG632" s="299"/>
      <c r="BH632" s="299"/>
      <c r="BI632" s="299"/>
      <c r="BJ632" s="325"/>
      <c r="BK632" s="325"/>
      <c r="BL632" s="325"/>
      <c r="BM632" s="299"/>
      <c r="BN632" s="299"/>
      <c r="BO632" s="299"/>
      <c r="BP632" s="299"/>
      <c r="BQ632" s="299"/>
      <c r="BR632" s="299"/>
      <c r="BS632" s="303"/>
      <c r="BT632" s="299"/>
      <c r="BU632" s="299"/>
      <c r="BV632" s="299"/>
      <c r="BW632" s="299"/>
      <c r="BX632" s="299"/>
      <c r="BY632" s="301"/>
      <c r="BZ632" s="299"/>
      <c r="CA632" s="299"/>
      <c r="CB632" s="299"/>
      <c r="CC632" s="299"/>
      <c r="CD632" s="299"/>
      <c r="CE632" s="299"/>
      <c r="CF632" s="301"/>
      <c r="CG632" s="299"/>
      <c r="CH632" s="299"/>
      <c r="CI632" s="299"/>
      <c r="CJ632" s="299"/>
      <c r="CK632" s="299"/>
      <c r="CL632" s="299"/>
      <c r="CM632" s="299"/>
      <c r="CN632" s="299"/>
      <c r="CO632" s="301"/>
      <c r="CP632" s="368" t="s">
        <v>583</v>
      </c>
    </row>
    <row r="633" spans="1:94" x14ac:dyDescent="0.15">
      <c r="A633" s="299"/>
      <c r="B633" s="338" t="s">
        <v>155</v>
      </c>
      <c r="C633" s="355">
        <v>0.25</v>
      </c>
      <c r="D633" s="371">
        <v>0.83325000000000005</v>
      </c>
      <c r="E633" s="299"/>
      <c r="F633" s="300"/>
      <c r="G633" s="299"/>
      <c r="H633" s="299"/>
      <c r="I633" s="301">
        <v>2</v>
      </c>
      <c r="J633" s="299"/>
      <c r="K633" s="301"/>
      <c r="L633" s="322">
        <v>0</v>
      </c>
      <c r="M633" s="322"/>
      <c r="N633" s="322"/>
      <c r="O633" s="299"/>
      <c r="P633" s="299"/>
      <c r="Q633" s="299"/>
      <c r="R633" s="299"/>
      <c r="S633" s="299"/>
      <c r="T633" s="299"/>
      <c r="U633" s="299"/>
      <c r="V633" s="299"/>
      <c r="W633" s="299"/>
      <c r="X633" s="299"/>
      <c r="Y633" s="299"/>
      <c r="Z633" s="301"/>
      <c r="AA633" s="299">
        <v>-4.0655676069027651</v>
      </c>
      <c r="AB633" s="299">
        <v>-4.7036726384364824</v>
      </c>
      <c r="AC633" s="299">
        <v>-6.2725900220785515</v>
      </c>
      <c r="AD633" s="299">
        <v>-12.05921009771987</v>
      </c>
      <c r="AE633" s="299" t="s">
        <v>443</v>
      </c>
      <c r="AF633" s="299">
        <v>-4.4140448303515738</v>
      </c>
      <c r="AG633" s="299">
        <v>-11.98178338762215</v>
      </c>
      <c r="AH633" s="299">
        <v>0.73567413839192897</v>
      </c>
      <c r="AI633" s="299">
        <v>11.672076547231271</v>
      </c>
      <c r="AJ633" s="299"/>
      <c r="AK633" s="299"/>
      <c r="AL633" s="299">
        <v>1</v>
      </c>
      <c r="AM633" s="299">
        <v>0</v>
      </c>
      <c r="AN633" s="299">
        <v>0</v>
      </c>
      <c r="AO633" s="299">
        <v>0</v>
      </c>
      <c r="AP633" s="299">
        <v>1</v>
      </c>
      <c r="AQ633" s="299">
        <v>1</v>
      </c>
      <c r="AR633" s="299">
        <v>0</v>
      </c>
      <c r="AS633" s="299">
        <v>0</v>
      </c>
      <c r="AT633" s="299">
        <v>0</v>
      </c>
      <c r="AU633" s="299">
        <v>0</v>
      </c>
      <c r="AV633" s="325">
        <v>0</v>
      </c>
      <c r="AW633" s="325">
        <v>0</v>
      </c>
      <c r="AX633" s="325">
        <v>1</v>
      </c>
      <c r="AY633" s="325">
        <v>0</v>
      </c>
      <c r="AZ633" s="325">
        <v>0</v>
      </c>
      <c r="BA633" s="325">
        <v>0</v>
      </c>
      <c r="BB633" s="325">
        <v>1</v>
      </c>
      <c r="BC633" s="325">
        <v>0</v>
      </c>
      <c r="BD633" s="325">
        <v>0</v>
      </c>
      <c r="BE633" s="325">
        <v>0</v>
      </c>
      <c r="BF633" s="325">
        <v>1</v>
      </c>
      <c r="BG633" s="325">
        <v>1</v>
      </c>
      <c r="BH633" s="325">
        <v>0</v>
      </c>
      <c r="BI633" s="325">
        <v>0</v>
      </c>
      <c r="BJ633" s="325">
        <v>0</v>
      </c>
      <c r="BK633" s="325">
        <v>0</v>
      </c>
      <c r="BL633" s="325">
        <v>0</v>
      </c>
      <c r="BM633" s="325">
        <v>0</v>
      </c>
      <c r="BN633" s="325">
        <v>1</v>
      </c>
      <c r="BO633" s="325">
        <v>0</v>
      </c>
      <c r="BP633" s="325">
        <v>0</v>
      </c>
      <c r="BQ633" s="325">
        <v>1</v>
      </c>
      <c r="BR633" s="325">
        <v>0</v>
      </c>
      <c r="BS633" s="303">
        <v>0</v>
      </c>
      <c r="BT633" s="322">
        <v>0</v>
      </c>
      <c r="BU633" s="322">
        <v>1</v>
      </c>
      <c r="BV633" s="322">
        <v>0</v>
      </c>
      <c r="BW633" s="322">
        <v>0</v>
      </c>
      <c r="BX633" s="322">
        <v>0</v>
      </c>
      <c r="BY633" s="301">
        <v>1</v>
      </c>
      <c r="BZ633" s="322">
        <v>1</v>
      </c>
      <c r="CA633" s="299"/>
      <c r="CB633" s="299"/>
      <c r="CC633" s="299"/>
      <c r="CD633" s="299"/>
      <c r="CE633" s="299"/>
      <c r="CF633" s="301"/>
      <c r="CG633" s="299"/>
      <c r="CH633" s="299"/>
      <c r="CI633" s="299"/>
      <c r="CJ633" s="299"/>
      <c r="CK633" s="299"/>
      <c r="CL633" s="299"/>
      <c r="CM633" s="299"/>
      <c r="CN633" s="299"/>
      <c r="CO633" s="301"/>
      <c r="CP633" s="299"/>
    </row>
    <row r="634" spans="1:94" x14ac:dyDescent="0.15">
      <c r="A634" s="299"/>
      <c r="B634" s="338" t="s">
        <v>156</v>
      </c>
      <c r="C634" s="355">
        <v>1.18</v>
      </c>
      <c r="D634" s="371">
        <v>3.9329399999999999</v>
      </c>
      <c r="E634" s="299"/>
      <c r="F634" s="300"/>
      <c r="G634" s="299"/>
      <c r="H634" s="299"/>
      <c r="I634" s="301">
        <v>3</v>
      </c>
      <c r="J634" s="299"/>
      <c r="K634" s="301"/>
      <c r="L634" s="322">
        <v>0</v>
      </c>
      <c r="M634" s="322"/>
      <c r="N634" s="322"/>
      <c r="O634" s="299"/>
      <c r="P634" s="299"/>
      <c r="Q634" s="299"/>
      <c r="R634" s="299"/>
      <c r="S634" s="299"/>
      <c r="T634" s="299"/>
      <c r="U634" s="299"/>
      <c r="V634" s="299"/>
      <c r="W634" s="299"/>
      <c r="X634" s="299"/>
      <c r="Y634" s="299"/>
      <c r="Z634" s="301"/>
      <c r="AA634" s="299">
        <v>3.2524540855222122</v>
      </c>
      <c r="AB634" s="299">
        <v>7.1426140065146582</v>
      </c>
      <c r="AC634" s="299">
        <v>4.6076432878231337</v>
      </c>
      <c r="AD634" s="299">
        <v>9.7364087947882734</v>
      </c>
      <c r="AE634" s="299" t="s">
        <v>443</v>
      </c>
      <c r="AF634" s="299">
        <v>3.8332494579368928</v>
      </c>
      <c r="AG634" s="299">
        <v>9.8138355048859935</v>
      </c>
      <c r="AH634" s="299">
        <v>-4.3753251388572618</v>
      </c>
      <c r="AI634" s="299">
        <v>-11.94307003257329</v>
      </c>
      <c r="AJ634" s="299"/>
      <c r="AK634" s="299"/>
      <c r="AL634" s="299">
        <v>0</v>
      </c>
      <c r="AM634" s="299">
        <v>1</v>
      </c>
      <c r="AN634" s="299">
        <v>0</v>
      </c>
      <c r="AO634" s="299">
        <v>1</v>
      </c>
      <c r="AP634" s="299">
        <v>0</v>
      </c>
      <c r="AQ634" s="299">
        <v>1</v>
      </c>
      <c r="AR634" s="299">
        <v>0</v>
      </c>
      <c r="AS634" s="299">
        <v>0</v>
      </c>
      <c r="AT634" s="299">
        <v>0</v>
      </c>
      <c r="AU634" s="299">
        <v>0</v>
      </c>
      <c r="AV634" s="325">
        <v>0</v>
      </c>
      <c r="AW634" s="325">
        <v>0</v>
      </c>
      <c r="AX634" s="325">
        <v>1</v>
      </c>
      <c r="AY634" s="325">
        <v>0</v>
      </c>
      <c r="AZ634" s="325">
        <v>0</v>
      </c>
      <c r="BA634" s="325">
        <v>0</v>
      </c>
      <c r="BB634" s="325">
        <v>1</v>
      </c>
      <c r="BC634" s="325">
        <v>0</v>
      </c>
      <c r="BD634" s="325">
        <v>0</v>
      </c>
      <c r="BE634" s="325">
        <v>1</v>
      </c>
      <c r="BF634" s="325">
        <v>0</v>
      </c>
      <c r="BG634" s="325">
        <v>1</v>
      </c>
      <c r="BH634" s="325">
        <v>0</v>
      </c>
      <c r="BI634" s="325">
        <v>0</v>
      </c>
      <c r="BJ634" s="325">
        <v>0</v>
      </c>
      <c r="BK634" s="325">
        <v>0</v>
      </c>
      <c r="BL634" s="325">
        <v>0</v>
      </c>
      <c r="BM634" s="325">
        <v>0</v>
      </c>
      <c r="BN634" s="325">
        <v>0</v>
      </c>
      <c r="BO634" s="325">
        <v>1</v>
      </c>
      <c r="BP634" s="325">
        <v>0</v>
      </c>
      <c r="BQ634" s="325">
        <v>0</v>
      </c>
      <c r="BR634" s="325">
        <v>0</v>
      </c>
      <c r="BS634" s="303">
        <v>1</v>
      </c>
      <c r="BT634" s="322">
        <v>0</v>
      </c>
      <c r="BU634" s="322">
        <v>0</v>
      </c>
      <c r="BV634" s="322">
        <v>0</v>
      </c>
      <c r="BW634" s="322">
        <v>0</v>
      </c>
      <c r="BX634" s="322">
        <v>1</v>
      </c>
      <c r="BY634" s="301">
        <v>0</v>
      </c>
      <c r="BZ634" s="322">
        <v>1</v>
      </c>
      <c r="CA634" s="299"/>
      <c r="CB634" s="299"/>
      <c r="CC634" s="299"/>
      <c r="CD634" s="299"/>
      <c r="CE634" s="299"/>
      <c r="CF634" s="301"/>
      <c r="CG634" s="299"/>
      <c r="CH634" s="299"/>
      <c r="CI634" s="299"/>
      <c r="CJ634" s="299"/>
      <c r="CK634" s="299"/>
      <c r="CL634" s="299"/>
      <c r="CM634" s="299"/>
      <c r="CN634" s="299"/>
      <c r="CO634" s="301"/>
      <c r="CP634" s="299"/>
    </row>
    <row r="635" spans="1:94" x14ac:dyDescent="0.15">
      <c r="A635" s="299"/>
      <c r="B635" s="338" t="s">
        <v>157</v>
      </c>
      <c r="C635" s="355">
        <v>1.03</v>
      </c>
      <c r="D635" s="371">
        <v>3.4329900000000002</v>
      </c>
      <c r="E635" s="299"/>
      <c r="F635" s="300"/>
      <c r="G635" s="299"/>
      <c r="H635" s="299"/>
      <c r="I635" s="301">
        <v>4</v>
      </c>
      <c r="J635" s="299"/>
      <c r="K635" s="301"/>
      <c r="L635" s="322">
        <v>0</v>
      </c>
      <c r="M635" s="322"/>
      <c r="N635" s="322"/>
      <c r="O635" s="299"/>
      <c r="P635" s="299"/>
      <c r="Q635" s="299"/>
      <c r="R635" s="299"/>
      <c r="S635" s="299"/>
      <c r="T635" s="299"/>
      <c r="U635" s="299"/>
      <c r="V635" s="299"/>
      <c r="W635" s="299"/>
      <c r="X635" s="299"/>
      <c r="Y635" s="299"/>
      <c r="Z635" s="301"/>
      <c r="AA635" s="299">
        <v>-3.4460525429937725</v>
      </c>
      <c r="AB635" s="299">
        <v>-6.5619136807817586</v>
      </c>
      <c r="AC635" s="299">
        <v>-5.8466734156411198</v>
      </c>
      <c r="AD635" s="299">
        <v>-11.86564332247557</v>
      </c>
      <c r="AE635" s="299" t="s">
        <v>443</v>
      </c>
      <c r="AF635" s="299">
        <v>-4.5689235963288217</v>
      </c>
      <c r="AG635" s="299">
        <v>-11.86564332247557</v>
      </c>
      <c r="AH635" s="299">
        <v>5.3820371177093751</v>
      </c>
      <c r="AI635" s="299">
        <v>10.549389250814333</v>
      </c>
      <c r="AJ635" s="299"/>
      <c r="AK635" s="299"/>
      <c r="AL635" s="299">
        <v>0</v>
      </c>
      <c r="AM635" s="299">
        <v>1</v>
      </c>
      <c r="AN635" s="299">
        <v>1</v>
      </c>
      <c r="AO635" s="299">
        <v>0</v>
      </c>
      <c r="AP635" s="299">
        <v>0</v>
      </c>
      <c r="AQ635" s="299">
        <v>1</v>
      </c>
      <c r="AR635" s="299">
        <v>0</v>
      </c>
      <c r="AS635" s="299">
        <v>0</v>
      </c>
      <c r="AT635" s="299">
        <v>0</v>
      </c>
      <c r="AU635" s="299">
        <v>0</v>
      </c>
      <c r="AV635" s="325">
        <v>0</v>
      </c>
      <c r="AW635" s="325">
        <v>1</v>
      </c>
      <c r="AX635" s="325">
        <v>0</v>
      </c>
      <c r="AY635" s="325">
        <v>0</v>
      </c>
      <c r="AZ635" s="325">
        <v>0</v>
      </c>
      <c r="BA635" s="325">
        <v>0</v>
      </c>
      <c r="BB635" s="325">
        <v>1</v>
      </c>
      <c r="BC635" s="325">
        <v>0</v>
      </c>
      <c r="BD635" s="325">
        <v>0</v>
      </c>
      <c r="BE635" s="325">
        <v>0</v>
      </c>
      <c r="BF635" s="325">
        <v>1</v>
      </c>
      <c r="BG635" s="325">
        <v>1</v>
      </c>
      <c r="BH635" s="325">
        <v>0</v>
      </c>
      <c r="BI635" s="325">
        <v>0</v>
      </c>
      <c r="BJ635" s="325">
        <v>0</v>
      </c>
      <c r="BK635" s="325">
        <v>0</v>
      </c>
      <c r="BL635" s="325">
        <v>0</v>
      </c>
      <c r="BM635" s="325">
        <v>0</v>
      </c>
      <c r="BN635" s="325">
        <v>0</v>
      </c>
      <c r="BO635" s="325">
        <v>0</v>
      </c>
      <c r="BP635" s="325">
        <v>1</v>
      </c>
      <c r="BQ635" s="325">
        <v>0</v>
      </c>
      <c r="BR635" s="325">
        <v>0</v>
      </c>
      <c r="BS635" s="303">
        <v>0</v>
      </c>
      <c r="BT635" s="322">
        <v>0</v>
      </c>
      <c r="BU635" s="322">
        <v>0</v>
      </c>
      <c r="BV635" s="322">
        <v>1</v>
      </c>
      <c r="BW635" s="322">
        <v>0</v>
      </c>
      <c r="BX635" s="322">
        <v>0</v>
      </c>
      <c r="BY635" s="301">
        <v>1</v>
      </c>
      <c r="BZ635" s="322">
        <v>1</v>
      </c>
      <c r="CA635" s="299"/>
      <c r="CB635" s="299"/>
      <c r="CC635" s="299"/>
      <c r="CD635" s="299"/>
      <c r="CE635" s="299"/>
      <c r="CF635" s="301"/>
      <c r="CG635" s="299"/>
      <c r="CH635" s="299"/>
      <c r="CI635" s="299"/>
      <c r="CJ635" s="299"/>
      <c r="CK635" s="299"/>
      <c r="CL635" s="299"/>
      <c r="CM635" s="299"/>
      <c r="CN635" s="299"/>
      <c r="CO635" s="301"/>
      <c r="CP635" s="299"/>
    </row>
    <row r="636" spans="1:94" x14ac:dyDescent="0.15">
      <c r="A636" s="299"/>
      <c r="B636" s="338" t="s">
        <v>158</v>
      </c>
      <c r="C636" s="355">
        <v>2.02</v>
      </c>
      <c r="D636" s="371">
        <v>6.7326600000000001</v>
      </c>
      <c r="E636" s="299"/>
      <c r="F636" s="300"/>
      <c r="G636" s="299"/>
      <c r="H636" s="299"/>
      <c r="I636" s="301">
        <v>5</v>
      </c>
      <c r="J636" s="299"/>
      <c r="K636" s="301"/>
      <c r="L636" s="322">
        <v>0</v>
      </c>
      <c r="M636" s="322"/>
      <c r="N636" s="322"/>
      <c r="O636" s="299"/>
      <c r="P636" s="299"/>
      <c r="Q636" s="299"/>
      <c r="R636" s="299"/>
      <c r="S636" s="299"/>
      <c r="T636" s="299"/>
      <c r="U636" s="299"/>
      <c r="V636" s="299"/>
      <c r="W636" s="299"/>
      <c r="X636" s="299"/>
      <c r="Y636" s="299"/>
      <c r="Z636" s="301"/>
      <c r="AA636" s="299">
        <v>-1.0454316703464253</v>
      </c>
      <c r="AB636" s="299">
        <v>11.59464983713355</v>
      </c>
      <c r="AC636" s="299">
        <v>-0.2323181489658723</v>
      </c>
      <c r="AD636" s="299">
        <v>12.446343648208469</v>
      </c>
      <c r="AE636" s="299" t="s">
        <v>445</v>
      </c>
      <c r="AF636" s="299">
        <v>0.69695444689761687</v>
      </c>
      <c r="AG636" s="299">
        <v>12.756050488599348</v>
      </c>
      <c r="AH636" s="299">
        <v>-0.9292725958634892</v>
      </c>
      <c r="AI636" s="299">
        <v>-12.601197068403909</v>
      </c>
      <c r="AJ636" s="299"/>
      <c r="AK636" s="299"/>
      <c r="AL636" s="299">
        <v>0</v>
      </c>
      <c r="AM636" s="299">
        <v>1</v>
      </c>
      <c r="AN636" s="299">
        <v>0</v>
      </c>
      <c r="AO636" s="299">
        <v>1</v>
      </c>
      <c r="AP636" s="299">
        <v>0</v>
      </c>
      <c r="AQ636" s="299">
        <v>0</v>
      </c>
      <c r="AR636" s="299">
        <v>1</v>
      </c>
      <c r="AS636" s="299">
        <v>0</v>
      </c>
      <c r="AT636" s="299">
        <v>0</v>
      </c>
      <c r="AU636" s="299">
        <v>0</v>
      </c>
      <c r="AV636" s="325">
        <v>1</v>
      </c>
      <c r="AW636" s="325">
        <v>0</v>
      </c>
      <c r="AX636" s="325">
        <v>0</v>
      </c>
      <c r="AY636" s="325">
        <v>0</v>
      </c>
      <c r="AZ636" s="325">
        <v>0</v>
      </c>
      <c r="BA636" s="325">
        <v>1</v>
      </c>
      <c r="BB636" s="325">
        <v>0</v>
      </c>
      <c r="BC636" s="325">
        <v>0</v>
      </c>
      <c r="BD636" s="325">
        <v>0</v>
      </c>
      <c r="BE636" s="325">
        <v>1</v>
      </c>
      <c r="BF636" s="325">
        <v>0</v>
      </c>
      <c r="BG636" s="325">
        <v>1</v>
      </c>
      <c r="BH636" s="325">
        <v>0</v>
      </c>
      <c r="BI636" s="325">
        <v>0</v>
      </c>
      <c r="BJ636" s="325">
        <v>0</v>
      </c>
      <c r="BK636" s="325">
        <v>0</v>
      </c>
      <c r="BL636" s="325">
        <v>0</v>
      </c>
      <c r="BM636" s="325">
        <v>0</v>
      </c>
      <c r="BN636" s="325">
        <v>0</v>
      </c>
      <c r="BO636" s="325">
        <v>1</v>
      </c>
      <c r="BP636" s="325">
        <v>0</v>
      </c>
      <c r="BQ636" s="325">
        <v>0</v>
      </c>
      <c r="BR636" s="325">
        <v>0</v>
      </c>
      <c r="BS636" s="303">
        <v>0</v>
      </c>
      <c r="BT636" s="322">
        <v>1</v>
      </c>
      <c r="BU636" s="322">
        <v>0</v>
      </c>
      <c r="BV636" s="322">
        <v>0</v>
      </c>
      <c r="BW636" s="322">
        <v>0</v>
      </c>
      <c r="BX636" s="322">
        <v>1</v>
      </c>
      <c r="BY636" s="301">
        <v>0</v>
      </c>
      <c r="BZ636" s="322">
        <v>0</v>
      </c>
      <c r="CA636" s="322">
        <v>0</v>
      </c>
      <c r="CB636" s="322">
        <v>1</v>
      </c>
      <c r="CC636" s="322">
        <v>0</v>
      </c>
      <c r="CD636" s="322">
        <v>0</v>
      </c>
      <c r="CE636" s="322">
        <v>0</v>
      </c>
      <c r="CF636" s="301">
        <v>0</v>
      </c>
      <c r="CG636" s="322">
        <v>0</v>
      </c>
      <c r="CH636" s="299"/>
      <c r="CI636" s="299"/>
      <c r="CJ636" s="299"/>
      <c r="CK636" s="299"/>
      <c r="CL636" s="299"/>
      <c r="CM636" s="299"/>
      <c r="CN636" s="299"/>
      <c r="CO636" s="301"/>
      <c r="CP636" s="299"/>
    </row>
    <row r="637" spans="1:94" x14ac:dyDescent="0.15">
      <c r="A637" s="299" t="s">
        <v>593</v>
      </c>
      <c r="B637" s="338" t="s">
        <v>159</v>
      </c>
      <c r="C637" s="355"/>
      <c r="D637" s="371"/>
      <c r="E637" s="299"/>
      <c r="F637" s="300"/>
      <c r="G637" s="299"/>
      <c r="H637" s="299"/>
      <c r="I637" s="301"/>
      <c r="J637" s="299"/>
      <c r="K637" s="301"/>
      <c r="L637" s="322"/>
      <c r="M637" s="322"/>
      <c r="N637" s="322"/>
      <c r="O637" s="299"/>
      <c r="P637" s="299"/>
      <c r="Q637" s="299"/>
      <c r="R637" s="299"/>
      <c r="S637" s="299"/>
      <c r="T637" s="299"/>
      <c r="U637" s="299"/>
      <c r="V637" s="299"/>
      <c r="W637" s="299"/>
      <c r="X637" s="299"/>
      <c r="Y637" s="299"/>
      <c r="Z637" s="301"/>
      <c r="AA637" s="299"/>
      <c r="AB637" s="299"/>
      <c r="AC637" s="299"/>
      <c r="AD637" s="299"/>
      <c r="AE637" s="299"/>
      <c r="AF637" s="299"/>
      <c r="AG637" s="299"/>
      <c r="AH637" s="299"/>
      <c r="AI637" s="299"/>
      <c r="AJ637" s="299">
        <v>-2.0134239577042266</v>
      </c>
      <c r="AK637" s="299">
        <v>0</v>
      </c>
      <c r="AL637" s="299"/>
      <c r="AM637" s="299"/>
      <c r="AN637" s="299"/>
      <c r="AO637" s="299"/>
      <c r="AP637" s="299"/>
      <c r="AQ637" s="299"/>
      <c r="AR637" s="299"/>
      <c r="AS637" s="299"/>
      <c r="AT637" s="299"/>
      <c r="AU637" s="299"/>
      <c r="AV637" s="325"/>
      <c r="AW637" s="325"/>
      <c r="AX637" s="325"/>
      <c r="AY637" s="299"/>
      <c r="AZ637" s="299"/>
      <c r="BA637" s="299"/>
      <c r="BB637" s="299"/>
      <c r="BC637" s="299"/>
      <c r="BD637" s="299"/>
      <c r="BE637" s="299"/>
      <c r="BF637" s="299"/>
      <c r="BG637" s="299"/>
      <c r="BH637" s="299"/>
      <c r="BI637" s="299"/>
      <c r="BJ637" s="325"/>
      <c r="BK637" s="325"/>
      <c r="BL637" s="325"/>
      <c r="BM637" s="299"/>
      <c r="BN637" s="299"/>
      <c r="BO637" s="299"/>
      <c r="BP637" s="299"/>
      <c r="BQ637" s="299"/>
      <c r="BR637" s="299"/>
      <c r="BS637" s="303"/>
      <c r="BT637" s="299"/>
      <c r="BU637" s="299"/>
      <c r="BV637" s="299"/>
      <c r="BW637" s="299"/>
      <c r="BX637" s="299"/>
      <c r="BY637" s="301"/>
      <c r="BZ637" s="299"/>
      <c r="CA637" s="299"/>
      <c r="CB637" s="299"/>
      <c r="CC637" s="299"/>
      <c r="CD637" s="299"/>
      <c r="CE637" s="299"/>
      <c r="CF637" s="301"/>
      <c r="CG637" s="299"/>
      <c r="CH637" s="299"/>
      <c r="CI637" s="299"/>
      <c r="CJ637" s="299"/>
      <c r="CK637" s="299"/>
      <c r="CL637" s="299"/>
      <c r="CM637" s="299"/>
      <c r="CN637" s="299"/>
      <c r="CO637" s="301"/>
      <c r="CP637" s="299"/>
    </row>
    <row r="638" spans="1:94" x14ac:dyDescent="0.15">
      <c r="A638" s="299"/>
      <c r="B638" s="338" t="s">
        <v>160</v>
      </c>
      <c r="C638" s="355"/>
      <c r="D638" s="371"/>
      <c r="E638" s="299"/>
      <c r="F638" s="300"/>
      <c r="G638" s="299" t="s">
        <v>354</v>
      </c>
      <c r="H638" s="299"/>
      <c r="I638" s="301">
        <v>1</v>
      </c>
      <c r="J638" s="299">
        <v>1</v>
      </c>
      <c r="K638" s="301">
        <v>0</v>
      </c>
      <c r="L638" s="322">
        <v>1</v>
      </c>
      <c r="M638" s="322">
        <v>1</v>
      </c>
      <c r="N638" s="322">
        <v>0</v>
      </c>
      <c r="O638" s="299"/>
      <c r="P638" s="322">
        <v>1</v>
      </c>
      <c r="Q638" s="322">
        <v>0</v>
      </c>
      <c r="R638" s="322">
        <v>0</v>
      </c>
      <c r="S638" s="322">
        <v>0</v>
      </c>
      <c r="T638" s="322">
        <v>0</v>
      </c>
      <c r="U638" s="322">
        <v>1</v>
      </c>
      <c r="V638" s="322">
        <v>0</v>
      </c>
      <c r="W638" s="322">
        <v>0</v>
      </c>
      <c r="X638" s="322">
        <v>0</v>
      </c>
      <c r="Y638" s="322">
        <v>0</v>
      </c>
      <c r="Z638" s="301">
        <v>1</v>
      </c>
      <c r="AA638" s="299"/>
      <c r="AB638" s="299"/>
      <c r="AC638" s="299">
        <v>-1.0841513618407375</v>
      </c>
      <c r="AD638" s="299">
        <v>11.94307003257329</v>
      </c>
      <c r="AE638" s="299" t="s">
        <v>442</v>
      </c>
      <c r="AF638" s="299">
        <v>-1.0841513618407375</v>
      </c>
      <c r="AG638" s="299">
        <v>11.94307003257329</v>
      </c>
      <c r="AH638" s="299">
        <v>3.7558100749482688</v>
      </c>
      <c r="AI638" s="299">
        <v>-13.143184039087947</v>
      </c>
      <c r="AJ638" s="299">
        <v>2.4393405641416592</v>
      </c>
      <c r="AK638" s="299">
        <v>1.9356677524429967E-2</v>
      </c>
      <c r="AL638" s="299"/>
      <c r="AM638" s="299"/>
      <c r="AN638" s="299"/>
      <c r="AO638" s="299"/>
      <c r="AP638" s="299"/>
      <c r="AQ638" s="299"/>
      <c r="AR638" s="299"/>
      <c r="AS638" s="299"/>
      <c r="AT638" s="299"/>
      <c r="AU638" s="299"/>
      <c r="AV638" s="325"/>
      <c r="AW638" s="325"/>
      <c r="AX638" s="325"/>
      <c r="AY638" s="299"/>
      <c r="AZ638" s="299"/>
      <c r="BA638" s="299"/>
      <c r="BB638" s="299"/>
      <c r="BC638" s="299"/>
      <c r="BD638" s="299"/>
      <c r="BE638" s="299"/>
      <c r="BF638" s="299"/>
      <c r="BG638" s="299"/>
      <c r="BH638" s="299"/>
      <c r="BI638" s="299"/>
      <c r="BJ638" s="325"/>
      <c r="BK638" s="325"/>
      <c r="BL638" s="325"/>
      <c r="BM638" s="299"/>
      <c r="BN638" s="299"/>
      <c r="BO638" s="299"/>
      <c r="BP638" s="299"/>
      <c r="BQ638" s="299"/>
      <c r="BR638" s="299"/>
      <c r="BS638" s="303"/>
      <c r="BT638" s="299"/>
      <c r="BU638" s="299"/>
      <c r="BV638" s="299"/>
      <c r="BW638" s="299"/>
      <c r="BX638" s="299"/>
      <c r="BY638" s="301"/>
      <c r="BZ638" s="299"/>
      <c r="CA638" s="299"/>
      <c r="CB638" s="299"/>
      <c r="CC638" s="299"/>
      <c r="CD638" s="299"/>
      <c r="CE638" s="299"/>
      <c r="CF638" s="301"/>
      <c r="CG638" s="299"/>
      <c r="CH638" s="299"/>
      <c r="CI638" s="299"/>
      <c r="CJ638" s="299"/>
      <c r="CK638" s="299"/>
      <c r="CL638" s="299"/>
      <c r="CM638" s="299"/>
      <c r="CN638" s="299"/>
      <c r="CO638" s="301"/>
      <c r="CP638" s="299" t="s">
        <v>584</v>
      </c>
    </row>
    <row r="639" spans="1:94" x14ac:dyDescent="0.15">
      <c r="A639" s="299"/>
      <c r="B639" s="338" t="s">
        <v>161</v>
      </c>
      <c r="C639" s="355"/>
      <c r="D639" s="371"/>
      <c r="E639" s="299"/>
      <c r="F639" s="300"/>
      <c r="G639" s="299"/>
      <c r="H639" s="299"/>
      <c r="I639" s="301">
        <v>1</v>
      </c>
      <c r="J639" s="299">
        <v>1</v>
      </c>
      <c r="K639" s="301">
        <v>0</v>
      </c>
      <c r="L639" s="322">
        <v>1</v>
      </c>
      <c r="M639" s="322">
        <v>0</v>
      </c>
      <c r="N639" s="322">
        <v>1</v>
      </c>
      <c r="O639" s="299"/>
      <c r="P639" s="322">
        <v>0</v>
      </c>
      <c r="Q639" s="322">
        <v>0</v>
      </c>
      <c r="R639" s="322">
        <v>1</v>
      </c>
      <c r="S639" s="322">
        <v>1</v>
      </c>
      <c r="T639" s="322">
        <v>0</v>
      </c>
      <c r="U639" s="322">
        <v>0</v>
      </c>
      <c r="V639" s="322">
        <v>0</v>
      </c>
      <c r="W639" s="322">
        <v>0</v>
      </c>
      <c r="X639" s="322">
        <v>0</v>
      </c>
      <c r="Y639" s="322">
        <v>0</v>
      </c>
      <c r="Z639" s="301">
        <v>1</v>
      </c>
      <c r="AA639" s="299"/>
      <c r="AB639" s="299"/>
      <c r="AC639" s="299">
        <v>-1.2777498193122976</v>
      </c>
      <c r="AD639" s="299">
        <v>11.904356677524429</v>
      </c>
      <c r="AE639" s="299" t="s">
        <v>442</v>
      </c>
      <c r="AF639" s="299">
        <v>-1.2777498193122976</v>
      </c>
      <c r="AG639" s="299">
        <v>11.904356677524429</v>
      </c>
      <c r="AH639" s="299">
        <v>3.9494085324198291</v>
      </c>
      <c r="AI639" s="299">
        <v>-12.020496742671009</v>
      </c>
      <c r="AJ639" s="299"/>
      <c r="AK639" s="299"/>
      <c r="AL639" s="299"/>
      <c r="AM639" s="299"/>
      <c r="AN639" s="299"/>
      <c r="AO639" s="299"/>
      <c r="AP639" s="299"/>
      <c r="AQ639" s="299"/>
      <c r="AR639" s="299"/>
      <c r="AS639" s="299"/>
      <c r="AT639" s="299"/>
      <c r="AU639" s="299"/>
      <c r="AV639" s="325"/>
      <c r="AW639" s="325"/>
      <c r="AX639" s="325"/>
      <c r="AY639" s="299"/>
      <c r="AZ639" s="299"/>
      <c r="BA639" s="299"/>
      <c r="BB639" s="299"/>
      <c r="BC639" s="299"/>
      <c r="BD639" s="299"/>
      <c r="BE639" s="299"/>
      <c r="BF639" s="299"/>
      <c r="BG639" s="299"/>
      <c r="BH639" s="299"/>
      <c r="BI639" s="299"/>
      <c r="BJ639" s="325"/>
      <c r="BK639" s="325"/>
      <c r="BL639" s="325"/>
      <c r="BM639" s="299"/>
      <c r="BN639" s="299"/>
      <c r="BO639" s="299"/>
      <c r="BP639" s="299"/>
      <c r="BQ639" s="299"/>
      <c r="BR639" s="299"/>
      <c r="BS639" s="303"/>
      <c r="BT639" s="299"/>
      <c r="BU639" s="299"/>
      <c r="BV639" s="299"/>
      <c r="BW639" s="299"/>
      <c r="BX639" s="299"/>
      <c r="BY639" s="301"/>
      <c r="BZ639" s="299"/>
      <c r="CA639" s="299"/>
      <c r="CB639" s="299"/>
      <c r="CC639" s="299"/>
      <c r="CD639" s="299"/>
      <c r="CE639" s="299"/>
      <c r="CF639" s="301"/>
      <c r="CG639" s="299"/>
      <c r="CH639" s="299"/>
      <c r="CI639" s="299"/>
      <c r="CJ639" s="299"/>
      <c r="CK639" s="299"/>
      <c r="CL639" s="299"/>
      <c r="CM639" s="299"/>
      <c r="CN639" s="299"/>
      <c r="CO639" s="301"/>
      <c r="CP639" s="299"/>
    </row>
    <row r="640" spans="1:94" x14ac:dyDescent="0.15">
      <c r="A640" s="299"/>
      <c r="B640" s="338" t="s">
        <v>162</v>
      </c>
      <c r="C640" s="355">
        <v>0.26</v>
      </c>
      <c r="D640" s="371">
        <v>0.86658000000000013</v>
      </c>
      <c r="E640" s="299"/>
      <c r="F640" s="300"/>
      <c r="G640" s="299"/>
      <c r="H640" s="299"/>
      <c r="I640" s="301">
        <v>2</v>
      </c>
      <c r="J640" s="299"/>
      <c r="K640" s="301"/>
      <c r="L640" s="322">
        <v>0</v>
      </c>
      <c r="M640" s="322"/>
      <c r="N640" s="322"/>
      <c r="O640" s="299"/>
      <c r="P640" s="299"/>
      <c r="Q640" s="299"/>
      <c r="R640" s="299"/>
      <c r="S640" s="299"/>
      <c r="T640" s="299"/>
      <c r="U640" s="299"/>
      <c r="V640" s="299"/>
      <c r="W640" s="299"/>
      <c r="X640" s="299"/>
      <c r="Y640" s="299"/>
      <c r="Z640" s="301"/>
      <c r="AA640" s="299">
        <v>3.0201359365563398</v>
      </c>
      <c r="AB640" s="299">
        <v>-4.7423859934853416</v>
      </c>
      <c r="AC640" s="299">
        <v>4.1042872983970771</v>
      </c>
      <c r="AD640" s="299">
        <v>-11.904356677524429</v>
      </c>
      <c r="AE640" s="299" t="s">
        <v>443</v>
      </c>
      <c r="AF640" s="299">
        <v>3.1362950110392758</v>
      </c>
      <c r="AG640" s="299">
        <v>-12.020496742671009</v>
      </c>
      <c r="AH640" s="299">
        <v>-0.96799228735780118</v>
      </c>
      <c r="AI640" s="299">
        <v>11.51722312703583</v>
      </c>
      <c r="AJ640" s="299"/>
      <c r="AK640" s="299"/>
      <c r="AL640" s="299">
        <v>1</v>
      </c>
      <c r="AM640" s="299">
        <v>0</v>
      </c>
      <c r="AN640" s="299">
        <v>1</v>
      </c>
      <c r="AO640" s="299">
        <v>0</v>
      </c>
      <c r="AP640" s="299">
        <v>0</v>
      </c>
      <c r="AQ640" s="299">
        <v>0</v>
      </c>
      <c r="AR640" s="299">
        <v>1</v>
      </c>
      <c r="AS640" s="299">
        <v>0</v>
      </c>
      <c r="AT640" s="299">
        <v>0</v>
      </c>
      <c r="AU640" s="299">
        <v>0</v>
      </c>
      <c r="AV640" s="325">
        <v>1</v>
      </c>
      <c r="AW640" s="325">
        <v>0</v>
      </c>
      <c r="AX640" s="325">
        <v>0</v>
      </c>
      <c r="AY640" s="325">
        <v>0</v>
      </c>
      <c r="AZ640" s="325">
        <v>0</v>
      </c>
      <c r="BA640" s="325">
        <v>0</v>
      </c>
      <c r="BB640" s="325">
        <v>1</v>
      </c>
      <c r="BC640" s="325">
        <v>0</v>
      </c>
      <c r="BD640" s="325">
        <v>0</v>
      </c>
      <c r="BE640" s="325">
        <v>1</v>
      </c>
      <c r="BF640" s="325">
        <v>0</v>
      </c>
      <c r="BG640" s="325">
        <v>1</v>
      </c>
      <c r="BH640" s="325">
        <v>0</v>
      </c>
      <c r="BI640" s="325">
        <v>0</v>
      </c>
      <c r="BJ640" s="325">
        <v>0</v>
      </c>
      <c r="BK640" s="325">
        <v>0</v>
      </c>
      <c r="BL640" s="325">
        <v>0</v>
      </c>
      <c r="BM640" s="325">
        <v>0</v>
      </c>
      <c r="BN640" s="325">
        <v>0</v>
      </c>
      <c r="BO640" s="325">
        <v>0</v>
      </c>
      <c r="BP640" s="325">
        <v>1</v>
      </c>
      <c r="BQ640" s="325">
        <v>0</v>
      </c>
      <c r="BR640" s="325">
        <v>0</v>
      </c>
      <c r="BS640" s="303">
        <v>1</v>
      </c>
      <c r="BT640" s="322">
        <v>0</v>
      </c>
      <c r="BU640" s="322">
        <v>0</v>
      </c>
      <c r="BV640" s="322">
        <v>0</v>
      </c>
      <c r="BW640" s="322">
        <v>0</v>
      </c>
      <c r="BX640" s="322">
        <v>1</v>
      </c>
      <c r="BY640" s="301">
        <v>0</v>
      </c>
      <c r="BZ640" s="322">
        <v>1</v>
      </c>
      <c r="CA640" s="322">
        <v>0</v>
      </c>
      <c r="CB640" s="322">
        <v>0</v>
      </c>
      <c r="CC640" s="322">
        <v>0</v>
      </c>
      <c r="CD640" s="322">
        <v>0</v>
      </c>
      <c r="CE640" s="322">
        <v>0</v>
      </c>
      <c r="CF640" s="301">
        <v>0</v>
      </c>
      <c r="CG640" s="322">
        <v>0</v>
      </c>
      <c r="CH640" s="299"/>
      <c r="CI640" s="299"/>
      <c r="CJ640" s="299"/>
      <c r="CK640" s="299"/>
      <c r="CL640" s="299"/>
      <c r="CM640" s="299"/>
      <c r="CN640" s="299"/>
      <c r="CO640" s="301"/>
      <c r="CP640" s="299"/>
    </row>
    <row r="641" spans="1:94" x14ac:dyDescent="0.15">
      <c r="A641" s="299"/>
      <c r="B641" s="338" t="s">
        <v>163</v>
      </c>
      <c r="C641" s="355">
        <v>1.1299999999999999</v>
      </c>
      <c r="D641" s="371">
        <v>3.7662899999999997</v>
      </c>
      <c r="E641" s="299"/>
      <c r="F641" s="300"/>
      <c r="G641" s="299"/>
      <c r="H641" s="299"/>
      <c r="I641" s="301">
        <v>3</v>
      </c>
      <c r="J641" s="299"/>
      <c r="K641" s="301"/>
      <c r="L641" s="322">
        <v>0</v>
      </c>
      <c r="M641" s="322"/>
      <c r="N641" s="322"/>
      <c r="O641" s="299"/>
      <c r="P641" s="299"/>
      <c r="Q641" s="299"/>
      <c r="R641" s="299"/>
      <c r="S641" s="299"/>
      <c r="T641" s="299"/>
      <c r="U641" s="299"/>
      <c r="V641" s="299"/>
      <c r="W641" s="299"/>
      <c r="X641" s="299"/>
      <c r="Y641" s="299"/>
      <c r="Z641" s="301"/>
      <c r="AA641" s="299">
        <v>-0.69695444689761687</v>
      </c>
      <c r="AB641" s="299">
        <v>7.9555944625407164</v>
      </c>
      <c r="AC641" s="299">
        <v>-1.3164695108066096</v>
      </c>
      <c r="AD641" s="299">
        <v>11.749503257328991</v>
      </c>
      <c r="AE641" s="299" t="s">
        <v>445</v>
      </c>
      <c r="AF641" s="299">
        <v>-2.2070224151757869</v>
      </c>
      <c r="AG641" s="299">
        <v>11.86564332247557</v>
      </c>
      <c r="AH641" s="299">
        <v>0.42591660643743257</v>
      </c>
      <c r="AI641" s="299">
        <v>-12.368916938110749</v>
      </c>
      <c r="AJ641" s="299"/>
      <c r="AK641" s="299"/>
      <c r="AL641" s="299">
        <v>0</v>
      </c>
      <c r="AM641" s="299">
        <v>1</v>
      </c>
      <c r="AN641" s="299">
        <v>1</v>
      </c>
      <c r="AO641" s="299">
        <v>0</v>
      </c>
      <c r="AP641" s="299">
        <v>0</v>
      </c>
      <c r="AQ641" s="299">
        <v>1</v>
      </c>
      <c r="AR641" s="299">
        <v>0</v>
      </c>
      <c r="AS641" s="299">
        <v>0</v>
      </c>
      <c r="AT641" s="299">
        <v>0</v>
      </c>
      <c r="AU641" s="299">
        <v>1</v>
      </c>
      <c r="AV641" s="325">
        <v>0</v>
      </c>
      <c r="AW641" s="325">
        <v>0</v>
      </c>
      <c r="AX641" s="325">
        <v>0</v>
      </c>
      <c r="AY641" s="325">
        <v>0</v>
      </c>
      <c r="AZ641" s="325">
        <v>0</v>
      </c>
      <c r="BA641" s="325">
        <v>1</v>
      </c>
      <c r="BB641" s="325">
        <v>0</v>
      </c>
      <c r="BC641" s="325">
        <v>0</v>
      </c>
      <c r="BD641" s="325">
        <v>0</v>
      </c>
      <c r="BE641" s="325">
        <v>1</v>
      </c>
      <c r="BF641" s="325">
        <v>0</v>
      </c>
      <c r="BG641" s="325">
        <v>1</v>
      </c>
      <c r="BH641" s="325">
        <v>0</v>
      </c>
      <c r="BI641" s="325">
        <v>0</v>
      </c>
      <c r="BJ641" s="325">
        <v>0</v>
      </c>
      <c r="BK641" s="325">
        <v>0</v>
      </c>
      <c r="BL641" s="325">
        <v>0</v>
      </c>
      <c r="BM641" s="325">
        <v>0</v>
      </c>
      <c r="BN641" s="325">
        <v>0</v>
      </c>
      <c r="BO641" s="325">
        <v>1</v>
      </c>
      <c r="BP641" s="325">
        <v>0</v>
      </c>
      <c r="BQ641" s="325">
        <v>0</v>
      </c>
      <c r="BR641" s="325">
        <v>0</v>
      </c>
      <c r="BS641" s="303">
        <v>0</v>
      </c>
      <c r="BT641" s="322">
        <v>1</v>
      </c>
      <c r="BU641" s="322">
        <v>0</v>
      </c>
      <c r="BV641" s="322">
        <v>0</v>
      </c>
      <c r="BW641" s="322">
        <v>0</v>
      </c>
      <c r="BX641" s="322">
        <v>1</v>
      </c>
      <c r="BY641" s="301">
        <v>0</v>
      </c>
      <c r="BZ641" s="322">
        <v>1</v>
      </c>
      <c r="CA641" s="322">
        <v>0</v>
      </c>
      <c r="CB641" s="322">
        <v>0</v>
      </c>
      <c r="CC641" s="322">
        <v>0</v>
      </c>
      <c r="CD641" s="322">
        <v>0</v>
      </c>
      <c r="CE641" s="322">
        <v>0</v>
      </c>
      <c r="CF641" s="301">
        <v>0</v>
      </c>
      <c r="CG641" s="299"/>
      <c r="CH641" s="299"/>
      <c r="CI641" s="299"/>
      <c r="CJ641" s="299"/>
      <c r="CK641" s="299"/>
      <c r="CL641" s="299"/>
      <c r="CM641" s="299"/>
      <c r="CN641" s="299"/>
      <c r="CO641" s="301"/>
      <c r="CP641" s="299"/>
    </row>
    <row r="642" spans="1:94" x14ac:dyDescent="0.15">
      <c r="A642" s="299"/>
      <c r="B642" s="338" t="s">
        <v>164</v>
      </c>
      <c r="C642" s="355">
        <v>1.07</v>
      </c>
      <c r="D642" s="371">
        <v>3.5663100000000005</v>
      </c>
      <c r="E642" s="299"/>
      <c r="F642" s="300"/>
      <c r="G642" s="299"/>
      <c r="H642" s="299"/>
      <c r="I642" s="301">
        <v>4</v>
      </c>
      <c r="J642" s="299"/>
      <c r="K642" s="301"/>
      <c r="L642" s="322">
        <v>0</v>
      </c>
      <c r="M642" s="322"/>
      <c r="N642" s="322"/>
      <c r="O642" s="299"/>
      <c r="P642" s="299"/>
      <c r="Q642" s="299"/>
      <c r="R642" s="299"/>
      <c r="S642" s="299"/>
      <c r="T642" s="299"/>
      <c r="U642" s="299"/>
      <c r="V642" s="299"/>
      <c r="W642" s="299"/>
      <c r="X642" s="299"/>
      <c r="Y642" s="299"/>
      <c r="Z642" s="301"/>
      <c r="AA642" s="299">
        <v>3.3298934685108361</v>
      </c>
      <c r="AB642" s="299">
        <v>-10.510675895765472</v>
      </c>
      <c r="AC642" s="299">
        <v>4.3366054473629498</v>
      </c>
      <c r="AD642" s="299">
        <v>-13.065757328990228</v>
      </c>
      <c r="AE642" s="299" t="s">
        <v>443</v>
      </c>
      <c r="AF642" s="299">
        <v>3.2137343940279002</v>
      </c>
      <c r="AG642" s="299">
        <v>-13.065757328990228</v>
      </c>
      <c r="AH642" s="299">
        <v>-1.4326285852895457</v>
      </c>
      <c r="AI642" s="299">
        <v>11.826929967426709</v>
      </c>
      <c r="AJ642" s="299"/>
      <c r="AK642" s="299"/>
      <c r="AL642" s="299">
        <v>0</v>
      </c>
      <c r="AM642" s="299">
        <v>1</v>
      </c>
      <c r="AN642" s="299">
        <v>1</v>
      </c>
      <c r="AO642" s="299">
        <v>0</v>
      </c>
      <c r="AP642" s="299">
        <v>0</v>
      </c>
      <c r="AQ642" s="299">
        <v>0</v>
      </c>
      <c r="AR642" s="299">
        <v>1</v>
      </c>
      <c r="AS642" s="299">
        <v>0</v>
      </c>
      <c r="AT642" s="299">
        <v>0</v>
      </c>
      <c r="AU642" s="299">
        <v>0</v>
      </c>
      <c r="AV642" s="325">
        <v>0</v>
      </c>
      <c r="AW642" s="325">
        <v>1</v>
      </c>
      <c r="AX642" s="325">
        <v>0</v>
      </c>
      <c r="AY642" s="325">
        <v>0</v>
      </c>
      <c r="AZ642" s="325">
        <v>0</v>
      </c>
      <c r="BA642" s="325">
        <v>0</v>
      </c>
      <c r="BB642" s="325">
        <v>1</v>
      </c>
      <c r="BC642" s="325">
        <v>0</v>
      </c>
      <c r="BD642" s="325">
        <v>0</v>
      </c>
      <c r="BE642" s="325">
        <v>1</v>
      </c>
      <c r="BF642" s="325">
        <v>0</v>
      </c>
      <c r="BG642" s="325">
        <v>1</v>
      </c>
      <c r="BH642" s="325">
        <v>0</v>
      </c>
      <c r="BI642" s="325">
        <v>0</v>
      </c>
      <c r="BJ642" s="325">
        <v>0</v>
      </c>
      <c r="BK642" s="325">
        <v>0</v>
      </c>
      <c r="BL642" s="325">
        <v>0</v>
      </c>
      <c r="BM642" s="325">
        <v>0</v>
      </c>
      <c r="BN642" s="325">
        <v>0</v>
      </c>
      <c r="BO642" s="325">
        <v>0</v>
      </c>
      <c r="BP642" s="325">
        <v>1</v>
      </c>
      <c r="BQ642" s="325">
        <v>0</v>
      </c>
      <c r="BR642" s="325">
        <v>0</v>
      </c>
      <c r="BS642" s="303">
        <v>1</v>
      </c>
      <c r="BT642" s="322">
        <v>0</v>
      </c>
      <c r="BU642" s="322">
        <v>0</v>
      </c>
      <c r="BV642" s="322">
        <v>0</v>
      </c>
      <c r="BW642" s="322">
        <v>0</v>
      </c>
      <c r="BX642" s="322">
        <v>1</v>
      </c>
      <c r="BY642" s="301">
        <v>0</v>
      </c>
      <c r="BZ642" s="322">
        <v>1</v>
      </c>
      <c r="CA642" s="322">
        <v>0</v>
      </c>
      <c r="CB642" s="322">
        <v>0</v>
      </c>
      <c r="CC642" s="322">
        <v>0</v>
      </c>
      <c r="CD642" s="322">
        <v>0</v>
      </c>
      <c r="CE642" s="322">
        <v>0</v>
      </c>
      <c r="CF642" s="301">
        <v>0</v>
      </c>
      <c r="CG642" s="299"/>
      <c r="CH642" s="299"/>
      <c r="CI642" s="299"/>
      <c r="CJ642" s="299"/>
      <c r="CK642" s="299"/>
      <c r="CL642" s="299"/>
      <c r="CM642" s="299"/>
      <c r="CN642" s="299"/>
      <c r="CO642" s="301"/>
      <c r="CP642" s="299"/>
    </row>
    <row r="643" spans="1:94" x14ac:dyDescent="0.15">
      <c r="A643" s="299"/>
      <c r="B643" s="338" t="s">
        <v>165</v>
      </c>
      <c r="C643" s="355">
        <v>1.21</v>
      </c>
      <c r="D643" s="371">
        <v>4.0329300000000003</v>
      </c>
      <c r="E643" s="299"/>
      <c r="F643" s="300"/>
      <c r="G643" s="299"/>
      <c r="H643" s="299"/>
      <c r="I643" s="301">
        <v>5</v>
      </c>
      <c r="J643" s="299"/>
      <c r="K643" s="301"/>
      <c r="L643" s="322">
        <v>0</v>
      </c>
      <c r="M643" s="322"/>
      <c r="N643" s="322"/>
      <c r="O643" s="299"/>
      <c r="P643" s="299"/>
      <c r="Q643" s="299"/>
      <c r="R643" s="299"/>
      <c r="S643" s="299"/>
      <c r="T643" s="299"/>
      <c r="U643" s="299"/>
      <c r="V643" s="299"/>
      <c r="W643" s="299"/>
      <c r="X643" s="299"/>
      <c r="Y643" s="299"/>
      <c r="Z643" s="301"/>
      <c r="AA643" s="299">
        <v>-7.74393829886241E-2</v>
      </c>
      <c r="AB643" s="299">
        <v>7.6846009771986967</v>
      </c>
      <c r="AC643" s="299">
        <v>-0.69695444689761687</v>
      </c>
      <c r="AD643" s="299">
        <v>10.704242671009771</v>
      </c>
      <c r="AE643" s="299" t="s">
        <v>445</v>
      </c>
      <c r="AF643" s="299">
        <v>-1.5100679682781699</v>
      </c>
      <c r="AG643" s="299">
        <v>11.207516286644951</v>
      </c>
      <c r="AH643" s="299">
        <v>0.65823475540330478</v>
      </c>
      <c r="AI643" s="299">
        <v>-13.414177524429967</v>
      </c>
      <c r="AJ643" s="299"/>
      <c r="AK643" s="299"/>
      <c r="AL643" s="299">
        <v>0</v>
      </c>
      <c r="AM643" s="299">
        <v>1</v>
      </c>
      <c r="AN643" s="299">
        <v>0</v>
      </c>
      <c r="AO643" s="299">
        <v>1</v>
      </c>
      <c r="AP643" s="299">
        <v>0</v>
      </c>
      <c r="AQ643" s="299">
        <v>1</v>
      </c>
      <c r="AR643" s="299">
        <v>0</v>
      </c>
      <c r="AS643" s="299">
        <v>0</v>
      </c>
      <c r="AT643" s="299">
        <v>0</v>
      </c>
      <c r="AU643" s="299">
        <v>0</v>
      </c>
      <c r="AV643" s="325">
        <v>1</v>
      </c>
      <c r="AW643" s="325">
        <v>0</v>
      </c>
      <c r="AX643" s="325">
        <v>0</v>
      </c>
      <c r="AY643" s="325">
        <v>0</v>
      </c>
      <c r="AZ643" s="325">
        <v>0</v>
      </c>
      <c r="BA643" s="325">
        <v>1</v>
      </c>
      <c r="BB643" s="325">
        <v>0</v>
      </c>
      <c r="BC643" s="325">
        <v>0</v>
      </c>
      <c r="BD643" s="325">
        <v>0</v>
      </c>
      <c r="BE643" s="325">
        <v>1</v>
      </c>
      <c r="BF643" s="325">
        <v>0</v>
      </c>
      <c r="BG643" s="325">
        <v>1</v>
      </c>
      <c r="BH643" s="325">
        <v>0</v>
      </c>
      <c r="BI643" s="325">
        <v>0</v>
      </c>
      <c r="BJ643" s="325">
        <v>0</v>
      </c>
      <c r="BK643" s="325">
        <v>0</v>
      </c>
      <c r="BL643" s="325">
        <v>0</v>
      </c>
      <c r="BM643" s="325">
        <v>0</v>
      </c>
      <c r="BN643" s="325">
        <v>0</v>
      </c>
      <c r="BO643" s="325">
        <v>1</v>
      </c>
      <c r="BP643" s="325">
        <v>0</v>
      </c>
      <c r="BQ643" s="325">
        <v>0</v>
      </c>
      <c r="BR643" s="325">
        <v>0</v>
      </c>
      <c r="BS643" s="303">
        <v>0</v>
      </c>
      <c r="BT643" s="322">
        <v>1</v>
      </c>
      <c r="BU643" s="322">
        <v>0</v>
      </c>
      <c r="BV643" s="322">
        <v>0</v>
      </c>
      <c r="BW643" s="322">
        <v>0</v>
      </c>
      <c r="BX643" s="322">
        <v>1</v>
      </c>
      <c r="BY643" s="301">
        <v>0</v>
      </c>
      <c r="BZ643" s="322">
        <v>1</v>
      </c>
      <c r="CA643" s="322">
        <v>0</v>
      </c>
      <c r="CB643" s="322">
        <v>0</v>
      </c>
      <c r="CC643" s="322">
        <v>0</v>
      </c>
      <c r="CD643" s="322">
        <v>0</v>
      </c>
      <c r="CE643" s="322">
        <v>0</v>
      </c>
      <c r="CF643" s="301">
        <v>0</v>
      </c>
      <c r="CG643" s="299"/>
      <c r="CH643" s="299"/>
      <c r="CI643" s="299"/>
      <c r="CJ643" s="299"/>
      <c r="CK643" s="299"/>
      <c r="CL643" s="299"/>
      <c r="CM643" s="299"/>
      <c r="CN643" s="299"/>
      <c r="CO643" s="301"/>
      <c r="CP643" s="299"/>
    </row>
    <row r="644" spans="1:94" x14ac:dyDescent="0.15">
      <c r="A644" s="299"/>
      <c r="B644" s="338" t="s">
        <v>166</v>
      </c>
      <c r="C644" s="355">
        <v>1.04</v>
      </c>
      <c r="D644" s="371">
        <v>3.4663200000000005</v>
      </c>
      <c r="E644" s="299"/>
      <c r="F644" s="300"/>
      <c r="G644" s="299"/>
      <c r="H644" s="299"/>
      <c r="I644" s="301">
        <v>6</v>
      </c>
      <c r="J644" s="299"/>
      <c r="K644" s="301"/>
      <c r="L644" s="322">
        <v>0</v>
      </c>
      <c r="M644" s="322"/>
      <c r="N644" s="322"/>
      <c r="O644" s="299"/>
      <c r="P644" s="299"/>
      <c r="Q644" s="299"/>
      <c r="R644" s="299"/>
      <c r="S644" s="299"/>
      <c r="T644" s="299"/>
      <c r="U644" s="299"/>
      <c r="V644" s="299"/>
      <c r="W644" s="299"/>
      <c r="X644" s="299"/>
      <c r="Y644" s="299"/>
      <c r="Z644" s="301"/>
      <c r="AA644" s="299">
        <v>-2.2844617981644109</v>
      </c>
      <c r="AB644" s="299">
        <v>-10.471962540716612</v>
      </c>
      <c r="AC644" s="299">
        <v>-3.1362950110392758</v>
      </c>
      <c r="AD644" s="299">
        <v>-14.033591205211726</v>
      </c>
      <c r="AE644" s="299" t="s">
        <v>443</v>
      </c>
      <c r="AF644" s="299">
        <v>-2.0134239577042266</v>
      </c>
      <c r="AG644" s="299">
        <v>-14.072304560260585</v>
      </c>
      <c r="AH644" s="299">
        <v>-0.11615907448293615</v>
      </c>
      <c r="AI644" s="299">
        <v>11.71078990228013</v>
      </c>
      <c r="AJ644" s="299"/>
      <c r="AK644" s="299"/>
      <c r="AL644" s="299">
        <v>0</v>
      </c>
      <c r="AM644" s="299">
        <v>1</v>
      </c>
      <c r="AN644" s="299">
        <v>0</v>
      </c>
      <c r="AO644" s="299">
        <v>1</v>
      </c>
      <c r="AP644" s="299">
        <v>0</v>
      </c>
      <c r="AQ644" s="299">
        <v>1</v>
      </c>
      <c r="AR644" s="299">
        <v>0</v>
      </c>
      <c r="AS644" s="299">
        <v>0</v>
      </c>
      <c r="AT644" s="299">
        <v>0</v>
      </c>
      <c r="AU644" s="299">
        <v>0</v>
      </c>
      <c r="AV644" s="325">
        <v>0</v>
      </c>
      <c r="AW644" s="325">
        <v>0</v>
      </c>
      <c r="AX644" s="325">
        <v>1</v>
      </c>
      <c r="AY644" s="325">
        <v>0</v>
      </c>
      <c r="AZ644" s="325">
        <v>0</v>
      </c>
      <c r="BA644" s="325">
        <v>0</v>
      </c>
      <c r="BB644" s="325">
        <v>1</v>
      </c>
      <c r="BC644" s="325">
        <v>0</v>
      </c>
      <c r="BD644" s="325">
        <v>0</v>
      </c>
      <c r="BE644" s="325">
        <v>1</v>
      </c>
      <c r="BF644" s="325">
        <v>0</v>
      </c>
      <c r="BG644" s="325">
        <v>1</v>
      </c>
      <c r="BH644" s="325">
        <v>0</v>
      </c>
      <c r="BI644" s="325">
        <v>0</v>
      </c>
      <c r="BJ644" s="325">
        <v>0</v>
      </c>
      <c r="BK644" s="325">
        <v>0</v>
      </c>
      <c r="BL644" s="325">
        <v>0</v>
      </c>
      <c r="BM644" s="325">
        <v>0</v>
      </c>
      <c r="BN644" s="325">
        <v>0</v>
      </c>
      <c r="BO644" s="325">
        <v>1</v>
      </c>
      <c r="BP644" s="325">
        <v>0</v>
      </c>
      <c r="BQ644" s="325">
        <v>0</v>
      </c>
      <c r="BR644" s="325">
        <v>0</v>
      </c>
      <c r="BS644" s="303">
        <v>1</v>
      </c>
      <c r="BT644" s="322">
        <v>0</v>
      </c>
      <c r="BU644" s="322">
        <v>0</v>
      </c>
      <c r="BV644" s="322">
        <v>0</v>
      </c>
      <c r="BW644" s="322">
        <v>0</v>
      </c>
      <c r="BX644" s="322">
        <v>1</v>
      </c>
      <c r="BY644" s="301">
        <v>0</v>
      </c>
      <c r="BZ644" s="322">
        <v>1</v>
      </c>
      <c r="CA644" s="322">
        <v>0</v>
      </c>
      <c r="CB644" s="322">
        <v>0</v>
      </c>
      <c r="CC644" s="322">
        <v>0</v>
      </c>
      <c r="CD644" s="322">
        <v>0</v>
      </c>
      <c r="CE644" s="322">
        <v>0</v>
      </c>
      <c r="CF644" s="301">
        <v>0</v>
      </c>
      <c r="CG644" s="299"/>
      <c r="CH644" s="299"/>
      <c r="CI644" s="299"/>
      <c r="CJ644" s="299"/>
      <c r="CK644" s="299"/>
      <c r="CL644" s="299"/>
      <c r="CM644" s="299"/>
      <c r="CN644" s="299"/>
      <c r="CO644" s="301"/>
      <c r="CP644" s="299"/>
    </row>
    <row r="645" spans="1:94" x14ac:dyDescent="0.15">
      <c r="A645" s="299"/>
      <c r="B645" s="338" t="s">
        <v>167</v>
      </c>
      <c r="C645" s="355">
        <v>1.03</v>
      </c>
      <c r="D645" s="371">
        <v>3.4329900000000002</v>
      </c>
      <c r="E645" s="299"/>
      <c r="F645" s="300"/>
      <c r="G645" s="299"/>
      <c r="H645" s="299"/>
      <c r="I645" s="301">
        <v>7</v>
      </c>
      <c r="J645" s="299"/>
      <c r="K645" s="301"/>
      <c r="L645" s="322">
        <v>0</v>
      </c>
      <c r="M645" s="322"/>
      <c r="N645" s="322"/>
      <c r="O645" s="299"/>
      <c r="P645" s="299"/>
      <c r="Q645" s="299"/>
      <c r="R645" s="299"/>
      <c r="S645" s="299"/>
      <c r="T645" s="299"/>
      <c r="U645" s="299"/>
      <c r="V645" s="299"/>
      <c r="W645" s="299"/>
      <c r="X645" s="299"/>
      <c r="Y645" s="299"/>
      <c r="Z645" s="301"/>
      <c r="AA645" s="299">
        <v>0.34847722344880844</v>
      </c>
      <c r="AB645" s="299">
        <v>8.8072882736156348</v>
      </c>
      <c r="AC645" s="299">
        <v>0.9292725958634892</v>
      </c>
      <c r="AD645" s="299">
        <v>12.175350162866449</v>
      </c>
      <c r="AE645" s="299" t="s">
        <v>445</v>
      </c>
      <c r="AF645" s="299">
        <v>-0.2323181489658723</v>
      </c>
      <c r="AG645" s="299">
        <v>12.368916938110749</v>
      </c>
      <c r="AH645" s="299">
        <v>-3.2137343940279002</v>
      </c>
      <c r="AI645" s="299">
        <v>-14.265871335504885</v>
      </c>
      <c r="AJ645" s="299"/>
      <c r="AK645" s="299"/>
      <c r="AL645" s="299">
        <v>0</v>
      </c>
      <c r="AM645" s="299">
        <v>1</v>
      </c>
      <c r="AN645" s="299">
        <v>1</v>
      </c>
      <c r="AO645" s="299">
        <v>0</v>
      </c>
      <c r="AP645" s="299">
        <v>0</v>
      </c>
      <c r="AQ645" s="299">
        <v>1</v>
      </c>
      <c r="AR645" s="299">
        <v>0</v>
      </c>
      <c r="AS645" s="299">
        <v>0</v>
      </c>
      <c r="AT645" s="299">
        <v>0</v>
      </c>
      <c r="AU645" s="299">
        <v>1</v>
      </c>
      <c r="AV645" s="325">
        <v>0</v>
      </c>
      <c r="AW645" s="325">
        <v>0</v>
      </c>
      <c r="AX645" s="325">
        <v>0</v>
      </c>
      <c r="AY645" s="325">
        <v>0</v>
      </c>
      <c r="AZ645" s="325">
        <v>0</v>
      </c>
      <c r="BA645" s="325">
        <v>1</v>
      </c>
      <c r="BB645" s="325">
        <v>0</v>
      </c>
      <c r="BC645" s="325">
        <v>0</v>
      </c>
      <c r="BD645" s="325">
        <v>0</v>
      </c>
      <c r="BE645" s="325">
        <v>1</v>
      </c>
      <c r="BF645" s="325">
        <v>0</v>
      </c>
      <c r="BG645" s="325">
        <v>1</v>
      </c>
      <c r="BH645" s="325">
        <v>0</v>
      </c>
      <c r="BI645" s="325">
        <v>0</v>
      </c>
      <c r="BJ645" s="325">
        <v>0</v>
      </c>
      <c r="BK645" s="325">
        <v>0</v>
      </c>
      <c r="BL645" s="325">
        <v>0</v>
      </c>
      <c r="BM645" s="325">
        <v>0</v>
      </c>
      <c r="BN645" s="325">
        <v>0</v>
      </c>
      <c r="BO645" s="325">
        <v>1</v>
      </c>
      <c r="BP645" s="325">
        <v>0</v>
      </c>
      <c r="BQ645" s="325">
        <v>0</v>
      </c>
      <c r="BR645" s="325">
        <v>0</v>
      </c>
      <c r="BS645" s="303">
        <v>1</v>
      </c>
      <c r="BT645" s="322">
        <v>0</v>
      </c>
      <c r="BU645" s="322">
        <v>0</v>
      </c>
      <c r="BV645" s="322">
        <v>0</v>
      </c>
      <c r="BW645" s="322">
        <v>0</v>
      </c>
      <c r="BX645" s="322">
        <v>1</v>
      </c>
      <c r="BY645" s="301">
        <v>0</v>
      </c>
      <c r="BZ645" s="322">
        <v>1</v>
      </c>
      <c r="CA645" s="322">
        <v>0</v>
      </c>
      <c r="CB645" s="322">
        <v>0</v>
      </c>
      <c r="CC645" s="322">
        <v>0</v>
      </c>
      <c r="CD645" s="322">
        <v>0</v>
      </c>
      <c r="CE645" s="322">
        <v>0</v>
      </c>
      <c r="CF645" s="301">
        <v>0</v>
      </c>
      <c r="CG645" s="299"/>
      <c r="CH645" s="299"/>
      <c r="CI645" s="299"/>
      <c r="CJ645" s="299"/>
      <c r="CK645" s="299"/>
      <c r="CL645" s="299"/>
      <c r="CM645" s="299"/>
      <c r="CN645" s="299"/>
      <c r="CO645" s="301"/>
      <c r="CP645" s="299"/>
    </row>
    <row r="646" spans="1:94" x14ac:dyDescent="0.15">
      <c r="A646" s="299"/>
      <c r="B646" s="338" t="s">
        <v>168</v>
      </c>
      <c r="C646" s="355">
        <v>1.0900000000000001</v>
      </c>
      <c r="D646" s="371">
        <v>3.6329700000000003</v>
      </c>
      <c r="E646" s="299"/>
      <c r="F646" s="300"/>
      <c r="G646" s="299"/>
      <c r="H646" s="299"/>
      <c r="I646" s="301">
        <v>8</v>
      </c>
      <c r="J646" s="299"/>
      <c r="K646" s="301"/>
      <c r="L646" s="322">
        <v>0</v>
      </c>
      <c r="M646" s="322"/>
      <c r="N646" s="322"/>
      <c r="O646" s="299"/>
      <c r="P646" s="299"/>
      <c r="Q646" s="299"/>
      <c r="R646" s="299"/>
      <c r="S646" s="299"/>
      <c r="T646" s="299"/>
      <c r="U646" s="299"/>
      <c r="V646" s="299"/>
      <c r="W646" s="299"/>
      <c r="X646" s="299"/>
      <c r="Y646" s="299"/>
      <c r="Z646" s="301"/>
      <c r="AA646" s="299">
        <v>2.6329390216132191</v>
      </c>
      <c r="AB646" s="299">
        <v>-11.052662866449511</v>
      </c>
      <c r="AC646" s="299">
        <v>2.9814162450620278</v>
      </c>
      <c r="AD646" s="299">
        <v>-13.801311074918567</v>
      </c>
      <c r="AE646" s="299" t="s">
        <v>443</v>
      </c>
      <c r="AF646" s="299">
        <v>2.1683027236814749</v>
      </c>
      <c r="AG646" s="299">
        <v>-13.723884364820847</v>
      </c>
      <c r="AH646" s="299">
        <v>-0.69695444689761687</v>
      </c>
      <c r="AI646" s="299">
        <v>12.949617263843647</v>
      </c>
      <c r="AJ646" s="299"/>
      <c r="AK646" s="299"/>
      <c r="AL646" s="299">
        <v>0</v>
      </c>
      <c r="AM646" s="299">
        <v>1</v>
      </c>
      <c r="AN646" s="299">
        <v>1</v>
      </c>
      <c r="AO646" s="299">
        <v>0</v>
      </c>
      <c r="AP646" s="299">
        <v>0</v>
      </c>
      <c r="AQ646" s="299">
        <v>0</v>
      </c>
      <c r="AR646" s="299">
        <v>1</v>
      </c>
      <c r="AS646" s="299">
        <v>0</v>
      </c>
      <c r="AT646" s="299">
        <v>0</v>
      </c>
      <c r="AU646" s="299">
        <v>0</v>
      </c>
      <c r="AV646" s="325">
        <v>0</v>
      </c>
      <c r="AW646" s="325">
        <v>0</v>
      </c>
      <c r="AX646" s="325">
        <v>1</v>
      </c>
      <c r="AY646" s="325">
        <v>0</v>
      </c>
      <c r="AZ646" s="325">
        <v>0</v>
      </c>
      <c r="BA646" s="325">
        <v>1</v>
      </c>
      <c r="BB646" s="325">
        <v>0</v>
      </c>
      <c r="BC646" s="325">
        <v>0</v>
      </c>
      <c r="BD646" s="325">
        <v>0</v>
      </c>
      <c r="BE646" s="325">
        <v>1</v>
      </c>
      <c r="BF646" s="325">
        <v>0</v>
      </c>
      <c r="BG646" s="325">
        <v>1</v>
      </c>
      <c r="BH646" s="325">
        <v>0</v>
      </c>
      <c r="BI646" s="325">
        <v>0</v>
      </c>
      <c r="BJ646" s="325">
        <v>0</v>
      </c>
      <c r="BK646" s="325">
        <v>0</v>
      </c>
      <c r="BL646" s="325">
        <v>0</v>
      </c>
      <c r="BM646" s="325">
        <v>0</v>
      </c>
      <c r="BN646" s="325">
        <v>0</v>
      </c>
      <c r="BO646" s="325">
        <v>0</v>
      </c>
      <c r="BP646" s="325">
        <v>1</v>
      </c>
      <c r="BQ646" s="325">
        <v>0</v>
      </c>
      <c r="BR646" s="325">
        <v>0</v>
      </c>
      <c r="BS646" s="303">
        <v>0</v>
      </c>
      <c r="BT646" s="322">
        <v>1</v>
      </c>
      <c r="BU646" s="322">
        <v>0</v>
      </c>
      <c r="BV646" s="322">
        <v>0</v>
      </c>
      <c r="BW646" s="322">
        <v>0</v>
      </c>
      <c r="BX646" s="322">
        <v>1</v>
      </c>
      <c r="BY646" s="301">
        <v>0</v>
      </c>
      <c r="BZ646" s="322">
        <v>1</v>
      </c>
      <c r="CA646" s="322">
        <v>0</v>
      </c>
      <c r="CB646" s="322">
        <v>0</v>
      </c>
      <c r="CC646" s="322">
        <v>0</v>
      </c>
      <c r="CD646" s="322">
        <v>0</v>
      </c>
      <c r="CE646" s="322">
        <v>0</v>
      </c>
      <c r="CF646" s="301">
        <v>0</v>
      </c>
      <c r="CG646" s="299"/>
      <c r="CH646" s="299"/>
      <c r="CI646" s="299"/>
      <c r="CJ646" s="299"/>
      <c r="CK646" s="299"/>
      <c r="CL646" s="299"/>
      <c r="CM646" s="299"/>
      <c r="CN646" s="299"/>
      <c r="CO646" s="301"/>
      <c r="CP646" s="299"/>
    </row>
    <row r="647" spans="1:94" x14ac:dyDescent="0.15">
      <c r="A647" s="299"/>
      <c r="B647" s="338" t="s">
        <v>169</v>
      </c>
      <c r="C647" s="355">
        <v>1.19</v>
      </c>
      <c r="D647" s="371">
        <v>3.9662700000000002</v>
      </c>
      <c r="E647" s="299"/>
      <c r="F647" s="300"/>
      <c r="G647" s="299"/>
      <c r="H647" s="299"/>
      <c r="I647" s="301">
        <v>9</v>
      </c>
      <c r="J647" s="299"/>
      <c r="K647" s="301"/>
      <c r="L647" s="322">
        <v>0</v>
      </c>
      <c r="M647" s="322"/>
      <c r="N647" s="322"/>
      <c r="O647" s="299"/>
      <c r="P647" s="299"/>
      <c r="Q647" s="299"/>
      <c r="R647" s="299"/>
      <c r="S647" s="299"/>
      <c r="T647" s="299"/>
      <c r="U647" s="299"/>
      <c r="V647" s="299"/>
      <c r="W647" s="299"/>
      <c r="X647" s="299"/>
      <c r="Y647" s="299"/>
      <c r="Z647" s="301"/>
      <c r="AA647" s="299">
        <v>-1.9359845747156024</v>
      </c>
      <c r="AB647" s="299">
        <v>7.9555944625407164</v>
      </c>
      <c r="AC647" s="299">
        <v>-3.2911737770165241</v>
      </c>
      <c r="AD647" s="299">
        <v>11.091376221498372</v>
      </c>
      <c r="AE647" s="299" t="s">
        <v>445</v>
      </c>
      <c r="AF647" s="299">
        <v>-2.1683027236814749</v>
      </c>
      <c r="AG647" s="299">
        <v>11.323656351791531</v>
      </c>
      <c r="AH647" s="299">
        <v>1.2003104363236736</v>
      </c>
      <c r="AI647" s="299">
        <v>-13.569030944625407</v>
      </c>
      <c r="AJ647" s="299"/>
      <c r="AK647" s="299"/>
      <c r="AL647" s="299">
        <v>0</v>
      </c>
      <c r="AM647" s="299">
        <v>1</v>
      </c>
      <c r="AN647" s="299">
        <v>1</v>
      </c>
      <c r="AO647" s="299">
        <v>0</v>
      </c>
      <c r="AP647" s="299">
        <v>0</v>
      </c>
      <c r="AQ647" s="299">
        <v>0</v>
      </c>
      <c r="AR647" s="299">
        <v>1</v>
      </c>
      <c r="AS647" s="299">
        <v>0</v>
      </c>
      <c r="AT647" s="299">
        <v>0</v>
      </c>
      <c r="AU647" s="299">
        <v>0</v>
      </c>
      <c r="AV647" s="325">
        <v>0</v>
      </c>
      <c r="AW647" s="325">
        <v>1</v>
      </c>
      <c r="AX647" s="325">
        <v>0</v>
      </c>
      <c r="AY647" s="325">
        <v>0</v>
      </c>
      <c r="AZ647" s="325">
        <v>1</v>
      </c>
      <c r="BA647" s="325">
        <v>0</v>
      </c>
      <c r="BB647" s="325">
        <v>0</v>
      </c>
      <c r="BC647" s="325">
        <v>0</v>
      </c>
      <c r="BD647" s="325">
        <v>0</v>
      </c>
      <c r="BE647" s="325">
        <v>1</v>
      </c>
      <c r="BF647" s="325">
        <v>0</v>
      </c>
      <c r="BG647" s="325">
        <v>1</v>
      </c>
      <c r="BH647" s="325">
        <v>0</v>
      </c>
      <c r="BI647" s="325">
        <v>0</v>
      </c>
      <c r="BJ647" s="325">
        <v>0</v>
      </c>
      <c r="BK647" s="325">
        <v>0</v>
      </c>
      <c r="BL647" s="325">
        <v>0</v>
      </c>
      <c r="BM647" s="325">
        <v>0</v>
      </c>
      <c r="BN647" s="325">
        <v>0</v>
      </c>
      <c r="BO647" s="325">
        <v>1</v>
      </c>
      <c r="BP647" s="325">
        <v>0</v>
      </c>
      <c r="BQ647" s="325">
        <v>0</v>
      </c>
      <c r="BR647" s="325">
        <v>0</v>
      </c>
      <c r="BS647" s="303">
        <v>0</v>
      </c>
      <c r="BT647" s="322">
        <v>1</v>
      </c>
      <c r="BU647" s="322">
        <v>0</v>
      </c>
      <c r="BV647" s="322">
        <v>0</v>
      </c>
      <c r="BW647" s="322">
        <v>0</v>
      </c>
      <c r="BX647" s="322">
        <v>1</v>
      </c>
      <c r="BY647" s="301">
        <v>0</v>
      </c>
      <c r="BZ647" s="322">
        <v>1</v>
      </c>
      <c r="CA647" s="322">
        <v>0</v>
      </c>
      <c r="CB647" s="322">
        <v>0</v>
      </c>
      <c r="CC647" s="322">
        <v>0</v>
      </c>
      <c r="CD647" s="322">
        <v>0</v>
      </c>
      <c r="CE647" s="322">
        <v>0</v>
      </c>
      <c r="CF647" s="301">
        <v>0</v>
      </c>
      <c r="CG647" s="299"/>
      <c r="CH647" s="299"/>
      <c r="CI647" s="299"/>
      <c r="CJ647" s="299"/>
      <c r="CK647" s="299"/>
      <c r="CL647" s="299"/>
      <c r="CM647" s="299"/>
      <c r="CN647" s="299"/>
      <c r="CO647" s="301"/>
      <c r="CP647" s="299"/>
    </row>
    <row r="648" spans="1:94" x14ac:dyDescent="0.15">
      <c r="A648" s="299"/>
      <c r="B648" s="338" t="s">
        <v>170</v>
      </c>
      <c r="C648" s="355">
        <v>1.05</v>
      </c>
      <c r="D648" s="371">
        <v>3.4996500000000004</v>
      </c>
      <c r="E648" s="299"/>
      <c r="F648" s="300"/>
      <c r="G648" s="299"/>
      <c r="H648" s="299"/>
      <c r="I648" s="301">
        <v>10</v>
      </c>
      <c r="J648" s="299"/>
      <c r="K648" s="301"/>
      <c r="L648" s="322">
        <v>0</v>
      </c>
      <c r="M648" s="322"/>
      <c r="N648" s="322"/>
      <c r="O648" s="299"/>
      <c r="P648" s="299"/>
      <c r="Q648" s="299"/>
      <c r="R648" s="299"/>
      <c r="S648" s="299"/>
      <c r="T648" s="299"/>
      <c r="U648" s="299"/>
      <c r="V648" s="299"/>
      <c r="W648" s="299"/>
      <c r="X648" s="299"/>
      <c r="Y648" s="299"/>
      <c r="Z648" s="301"/>
      <c r="AA648" s="299">
        <v>2.5554996386245952</v>
      </c>
      <c r="AB648" s="299">
        <v>-9.7751221498371326</v>
      </c>
      <c r="AC648" s="299">
        <v>3.7558100749482688</v>
      </c>
      <c r="AD648" s="299">
        <v>-13.181897394136808</v>
      </c>
      <c r="AE648" s="299" t="s">
        <v>445</v>
      </c>
      <c r="AF648" s="299">
        <v>2.8652571705790915</v>
      </c>
      <c r="AG648" s="299">
        <v>-13.259324104234528</v>
      </c>
      <c r="AH648" s="299">
        <v>-1.5875073512667941</v>
      </c>
      <c r="AI648" s="299">
        <v>12.330203583061889</v>
      </c>
      <c r="AJ648" s="299"/>
      <c r="AK648" s="299"/>
      <c r="AL648" s="299">
        <v>0</v>
      </c>
      <c r="AM648" s="299">
        <v>1</v>
      </c>
      <c r="AN648" s="299">
        <v>1</v>
      </c>
      <c r="AO648" s="299">
        <v>0</v>
      </c>
      <c r="AP648" s="299">
        <v>0</v>
      </c>
      <c r="AQ648" s="299">
        <v>0</v>
      </c>
      <c r="AR648" s="299">
        <v>1</v>
      </c>
      <c r="AS648" s="299">
        <v>0</v>
      </c>
      <c r="AT648" s="299">
        <v>0</v>
      </c>
      <c r="AU648" s="299">
        <v>0</v>
      </c>
      <c r="AV648" s="325">
        <v>0</v>
      </c>
      <c r="AW648" s="325">
        <v>1</v>
      </c>
      <c r="AX648" s="325">
        <v>0</v>
      </c>
      <c r="AY648" s="325">
        <v>0</v>
      </c>
      <c r="AZ648" s="325">
        <v>0</v>
      </c>
      <c r="BA648" s="325">
        <v>1</v>
      </c>
      <c r="BB648" s="325">
        <v>0</v>
      </c>
      <c r="BC648" s="325">
        <v>0</v>
      </c>
      <c r="BD648" s="325">
        <v>0</v>
      </c>
      <c r="BE648" s="325">
        <v>1</v>
      </c>
      <c r="BF648" s="325">
        <v>0</v>
      </c>
      <c r="BG648" s="325">
        <v>1</v>
      </c>
      <c r="BH648" s="325">
        <v>0</v>
      </c>
      <c r="BI648" s="325">
        <v>0</v>
      </c>
      <c r="BJ648" s="325">
        <v>0</v>
      </c>
      <c r="BK648" s="325">
        <v>0</v>
      </c>
      <c r="BL648" s="325">
        <v>0</v>
      </c>
      <c r="BM648" s="325">
        <v>0</v>
      </c>
      <c r="BN648" s="325">
        <v>0</v>
      </c>
      <c r="BO648" s="325">
        <v>1</v>
      </c>
      <c r="BP648" s="325">
        <v>0</v>
      </c>
      <c r="BQ648" s="325">
        <v>0</v>
      </c>
      <c r="BR648" s="325">
        <v>0</v>
      </c>
      <c r="BS648" s="303">
        <v>1</v>
      </c>
      <c r="BT648" s="322">
        <v>0</v>
      </c>
      <c r="BU648" s="322">
        <v>0</v>
      </c>
      <c r="BV648" s="322">
        <v>0</v>
      </c>
      <c r="BW648" s="322">
        <v>0</v>
      </c>
      <c r="BX648" s="322">
        <v>1</v>
      </c>
      <c r="BY648" s="301">
        <v>0</v>
      </c>
      <c r="BZ648" s="322">
        <v>1</v>
      </c>
      <c r="CA648" s="322">
        <v>0</v>
      </c>
      <c r="CB648" s="322">
        <v>0</v>
      </c>
      <c r="CC648" s="322">
        <v>0</v>
      </c>
      <c r="CD648" s="322">
        <v>0</v>
      </c>
      <c r="CE648" s="322">
        <v>0</v>
      </c>
      <c r="CF648" s="301">
        <v>0</v>
      </c>
      <c r="CG648" s="299"/>
      <c r="CH648" s="299"/>
      <c r="CI648" s="299"/>
      <c r="CJ648" s="299"/>
      <c r="CK648" s="299"/>
      <c r="CL648" s="299"/>
      <c r="CM648" s="299"/>
      <c r="CN648" s="299"/>
      <c r="CO648" s="301"/>
      <c r="CP648" s="299"/>
    </row>
    <row r="649" spans="1:94" x14ac:dyDescent="0.15">
      <c r="A649" s="299"/>
      <c r="B649" s="338" t="s">
        <v>171</v>
      </c>
      <c r="C649" s="355">
        <v>1.1200000000000001</v>
      </c>
      <c r="D649" s="371">
        <v>3.7329600000000007</v>
      </c>
      <c r="E649" s="299"/>
      <c r="F649" s="300"/>
      <c r="G649" s="299"/>
      <c r="H649" s="299"/>
      <c r="I649" s="301">
        <v>11</v>
      </c>
      <c r="J649" s="299"/>
      <c r="K649" s="301"/>
      <c r="L649" s="322">
        <v>0</v>
      </c>
      <c r="M649" s="322"/>
      <c r="N649" s="322"/>
      <c r="O649" s="299"/>
      <c r="P649" s="299"/>
      <c r="Q649" s="299"/>
      <c r="R649" s="299"/>
      <c r="S649" s="299"/>
      <c r="T649" s="299"/>
      <c r="U649" s="299"/>
      <c r="V649" s="299"/>
      <c r="W649" s="299"/>
      <c r="X649" s="299"/>
      <c r="Y649" s="299"/>
      <c r="Z649" s="301"/>
      <c r="AA649" s="299">
        <v>1.3551892023009218</v>
      </c>
      <c r="AB649" s="299">
        <v>6.2522068403908797</v>
      </c>
      <c r="AC649" s="299">
        <v>0.4646362979317446</v>
      </c>
      <c r="AD649" s="299">
        <v>11.904356677524429</v>
      </c>
      <c r="AE649" s="299" t="s">
        <v>445</v>
      </c>
      <c r="AF649" s="299">
        <v>-1.0841513618407375</v>
      </c>
      <c r="AG649" s="299">
        <v>11.94307003257329</v>
      </c>
      <c r="AH649" s="299">
        <v>0.9292725958634892</v>
      </c>
      <c r="AI649" s="299">
        <v>-13.220610749185667</v>
      </c>
      <c r="AJ649" s="299"/>
      <c r="AK649" s="299"/>
      <c r="AL649" s="299">
        <v>0</v>
      </c>
      <c r="AM649" s="299">
        <v>1</v>
      </c>
      <c r="AN649" s="366">
        <v>1</v>
      </c>
      <c r="AO649" s="366">
        <v>1</v>
      </c>
      <c r="AP649" s="299">
        <v>0</v>
      </c>
      <c r="AQ649" s="299">
        <v>1</v>
      </c>
      <c r="AR649" s="299">
        <v>0</v>
      </c>
      <c r="AS649" s="299">
        <v>0</v>
      </c>
      <c r="AT649" s="299">
        <v>0</v>
      </c>
      <c r="AU649" s="299">
        <v>0</v>
      </c>
      <c r="AV649" s="325">
        <v>1</v>
      </c>
      <c r="AW649" s="325">
        <v>0</v>
      </c>
      <c r="AX649" s="325">
        <v>0</v>
      </c>
      <c r="AY649" s="325">
        <v>0</v>
      </c>
      <c r="AZ649" s="325">
        <v>0</v>
      </c>
      <c r="BA649" s="325">
        <v>1</v>
      </c>
      <c r="BB649" s="325">
        <v>0</v>
      </c>
      <c r="BC649" s="325">
        <v>0</v>
      </c>
      <c r="BD649" s="325">
        <v>0</v>
      </c>
      <c r="BE649" s="325">
        <v>1</v>
      </c>
      <c r="BF649" s="325">
        <v>0</v>
      </c>
      <c r="BG649" s="325">
        <v>1</v>
      </c>
      <c r="BH649" s="325">
        <v>0</v>
      </c>
      <c r="BI649" s="325">
        <v>0</v>
      </c>
      <c r="BJ649" s="325">
        <v>0</v>
      </c>
      <c r="BK649" s="325">
        <v>0</v>
      </c>
      <c r="BL649" s="325">
        <v>0</v>
      </c>
      <c r="BM649" s="325">
        <v>0</v>
      </c>
      <c r="BN649" s="325">
        <v>0</v>
      </c>
      <c r="BO649" s="325">
        <v>1</v>
      </c>
      <c r="BP649" s="325">
        <v>0</v>
      </c>
      <c r="BQ649" s="325">
        <v>0</v>
      </c>
      <c r="BR649" s="325">
        <v>0</v>
      </c>
      <c r="BS649" s="303">
        <v>0</v>
      </c>
      <c r="BT649" s="322">
        <v>1</v>
      </c>
      <c r="BU649" s="322">
        <v>0</v>
      </c>
      <c r="BV649" s="322">
        <v>0</v>
      </c>
      <c r="BW649" s="322">
        <v>0</v>
      </c>
      <c r="BX649" s="322">
        <v>1</v>
      </c>
      <c r="BY649" s="301">
        <v>0</v>
      </c>
      <c r="BZ649" s="322">
        <v>1</v>
      </c>
      <c r="CA649" s="322">
        <v>0</v>
      </c>
      <c r="CB649" s="322">
        <v>0</v>
      </c>
      <c r="CC649" s="322">
        <v>0</v>
      </c>
      <c r="CD649" s="322">
        <v>0</v>
      </c>
      <c r="CE649" s="322">
        <v>0</v>
      </c>
      <c r="CF649" s="301">
        <v>0</v>
      </c>
      <c r="CG649" s="299"/>
      <c r="CH649" s="299"/>
      <c r="CI649" s="299"/>
      <c r="CJ649" s="299"/>
      <c r="CK649" s="299"/>
      <c r="CL649" s="299"/>
      <c r="CM649" s="299"/>
      <c r="CN649" s="299"/>
      <c r="CO649" s="301"/>
      <c r="CP649" s="299"/>
    </row>
    <row r="650" spans="1:94" x14ac:dyDescent="0.15">
      <c r="A650" s="299"/>
      <c r="B650" s="338" t="s">
        <v>172</v>
      </c>
      <c r="C650" s="355">
        <v>1.07</v>
      </c>
      <c r="D650" s="371">
        <v>3.5663100000000005</v>
      </c>
      <c r="E650" s="299"/>
      <c r="F650" s="300"/>
      <c r="G650" s="299"/>
      <c r="H650" s="299"/>
      <c r="I650" s="301">
        <v>12</v>
      </c>
      <c r="J650" s="299"/>
      <c r="K650" s="301"/>
      <c r="L650" s="322">
        <v>0</v>
      </c>
      <c r="M650" s="322"/>
      <c r="N650" s="322"/>
      <c r="O650" s="299"/>
      <c r="P650" s="299"/>
      <c r="Q650" s="299"/>
      <c r="R650" s="299"/>
      <c r="S650" s="299"/>
      <c r="T650" s="299"/>
      <c r="U650" s="299"/>
      <c r="V650" s="299"/>
      <c r="W650" s="299"/>
      <c r="X650" s="299"/>
      <c r="Y650" s="299"/>
      <c r="Z650" s="301"/>
      <c r="AA650" s="299">
        <v>2.5554996386245952</v>
      </c>
      <c r="AB650" s="299">
        <v>-9.4654153094462536</v>
      </c>
      <c r="AC650" s="299">
        <v>2.8265374790847795</v>
      </c>
      <c r="AD650" s="299">
        <v>-13.375464169381107</v>
      </c>
      <c r="AE650" s="299" t="s">
        <v>443</v>
      </c>
      <c r="AF650" s="299">
        <v>1.7036664257497303</v>
      </c>
      <c r="AG650" s="299">
        <v>-13.452890879478828</v>
      </c>
      <c r="AH650" s="299">
        <v>-0.73567413839192897</v>
      </c>
      <c r="AI650" s="299">
        <v>12.05921009771987</v>
      </c>
      <c r="AJ650" s="299"/>
      <c r="AK650" s="299"/>
      <c r="AL650" s="299">
        <v>0</v>
      </c>
      <c r="AM650" s="299">
        <v>1</v>
      </c>
      <c r="AN650" s="299">
        <v>1</v>
      </c>
      <c r="AO650" s="299">
        <v>0</v>
      </c>
      <c r="AP650" s="299">
        <v>0</v>
      </c>
      <c r="AQ650" s="299">
        <v>0</v>
      </c>
      <c r="AR650" s="299">
        <v>1</v>
      </c>
      <c r="AS650" s="299">
        <v>0</v>
      </c>
      <c r="AT650" s="299">
        <v>0</v>
      </c>
      <c r="AU650" s="299">
        <v>0</v>
      </c>
      <c r="AV650" s="325">
        <v>0</v>
      </c>
      <c r="AW650" s="325">
        <v>1</v>
      </c>
      <c r="AX650" s="325">
        <v>0</v>
      </c>
      <c r="AY650" s="325">
        <v>0</v>
      </c>
      <c r="AZ650" s="325">
        <v>0</v>
      </c>
      <c r="BA650" s="325">
        <v>0</v>
      </c>
      <c r="BB650" s="325">
        <v>1</v>
      </c>
      <c r="BC650" s="325">
        <v>0</v>
      </c>
      <c r="BD650" s="325">
        <v>0</v>
      </c>
      <c r="BE650" s="325">
        <v>1</v>
      </c>
      <c r="BF650" s="325">
        <v>0</v>
      </c>
      <c r="BG650" s="325">
        <v>1</v>
      </c>
      <c r="BH650" s="325">
        <v>0</v>
      </c>
      <c r="BI650" s="325">
        <v>0</v>
      </c>
      <c r="BJ650" s="325">
        <v>0</v>
      </c>
      <c r="BK650" s="325">
        <v>0</v>
      </c>
      <c r="BL650" s="325">
        <v>0</v>
      </c>
      <c r="BM650" s="325">
        <v>0</v>
      </c>
      <c r="BN650" s="325">
        <v>0</v>
      </c>
      <c r="BO650" s="325">
        <v>0</v>
      </c>
      <c r="BP650" s="325">
        <v>1</v>
      </c>
      <c r="BQ650" s="325">
        <v>0</v>
      </c>
      <c r="BR650" s="325">
        <v>0</v>
      </c>
      <c r="BS650" s="303">
        <v>1</v>
      </c>
      <c r="BT650" s="322">
        <v>0</v>
      </c>
      <c r="BU650" s="322">
        <v>0</v>
      </c>
      <c r="BV650" s="322">
        <v>0</v>
      </c>
      <c r="BW650" s="322">
        <v>0</v>
      </c>
      <c r="BX650" s="322">
        <v>1</v>
      </c>
      <c r="BY650" s="301">
        <v>0</v>
      </c>
      <c r="BZ650" s="322">
        <v>1</v>
      </c>
      <c r="CA650" s="322">
        <v>0</v>
      </c>
      <c r="CB650" s="322">
        <v>0</v>
      </c>
      <c r="CC650" s="322">
        <v>0</v>
      </c>
      <c r="CD650" s="322">
        <v>0</v>
      </c>
      <c r="CE650" s="322">
        <v>0</v>
      </c>
      <c r="CF650" s="301">
        <v>0</v>
      </c>
      <c r="CG650" s="299"/>
      <c r="CH650" s="299"/>
      <c r="CI650" s="299"/>
      <c r="CJ650" s="299"/>
      <c r="CK650" s="299"/>
      <c r="CL650" s="299"/>
      <c r="CM650" s="299"/>
      <c r="CN650" s="299"/>
      <c r="CO650" s="301"/>
      <c r="CP650" s="299"/>
    </row>
    <row r="651" spans="1:94" x14ac:dyDescent="0.15">
      <c r="A651" s="299"/>
      <c r="B651" s="338" t="s">
        <v>173</v>
      </c>
      <c r="C651" s="355">
        <v>1.18</v>
      </c>
      <c r="D651" s="371">
        <v>3.9329399999999999</v>
      </c>
      <c r="E651" s="299"/>
      <c r="F651" s="300"/>
      <c r="G651" s="299"/>
      <c r="H651" s="299"/>
      <c r="I651" s="301">
        <v>13</v>
      </c>
      <c r="J651" s="299"/>
      <c r="K651" s="301"/>
      <c r="L651" s="322">
        <v>0</v>
      </c>
      <c r="M651" s="322"/>
      <c r="N651" s="322"/>
      <c r="O651" s="299"/>
      <c r="P651" s="299"/>
      <c r="Q651" s="299"/>
      <c r="R651" s="299"/>
      <c r="S651" s="299"/>
      <c r="T651" s="299"/>
      <c r="U651" s="299"/>
      <c r="V651" s="299"/>
      <c r="W651" s="299"/>
      <c r="X651" s="299"/>
      <c r="Y651" s="299"/>
      <c r="Z651" s="301"/>
      <c r="AA651" s="299">
        <v>-1.3551892023009218</v>
      </c>
      <c r="AB651" s="299">
        <v>8.2265879478827362</v>
      </c>
      <c r="AC651" s="299">
        <v>-2.0134239577042266</v>
      </c>
      <c r="AD651" s="299">
        <v>11.672076547231271</v>
      </c>
      <c r="AE651" s="299" t="s">
        <v>445</v>
      </c>
      <c r="AF651" s="299">
        <v>-1.0454316703464253</v>
      </c>
      <c r="AG651" s="299">
        <v>11.78821661237785</v>
      </c>
      <c r="AH651" s="299">
        <v>0.65823475540330478</v>
      </c>
      <c r="AI651" s="299">
        <v>-13.298037459283387</v>
      </c>
      <c r="AJ651" s="299"/>
      <c r="AK651" s="299"/>
      <c r="AL651" s="299">
        <v>0</v>
      </c>
      <c r="AM651" s="299">
        <v>1</v>
      </c>
      <c r="AN651" s="299">
        <v>1</v>
      </c>
      <c r="AO651" s="299">
        <v>0</v>
      </c>
      <c r="AP651" s="299">
        <v>0</v>
      </c>
      <c r="AQ651" s="299">
        <v>0</v>
      </c>
      <c r="AR651" s="299">
        <v>1</v>
      </c>
      <c r="AS651" s="299">
        <v>0</v>
      </c>
      <c r="AT651" s="299">
        <v>0</v>
      </c>
      <c r="AU651" s="299">
        <v>1</v>
      </c>
      <c r="AV651" s="325">
        <v>0</v>
      </c>
      <c r="AW651" s="325">
        <v>0</v>
      </c>
      <c r="AX651" s="325">
        <v>0</v>
      </c>
      <c r="AY651" s="325">
        <v>0</v>
      </c>
      <c r="AZ651" s="325">
        <v>1</v>
      </c>
      <c r="BA651" s="325">
        <v>0</v>
      </c>
      <c r="BB651" s="325">
        <v>0</v>
      </c>
      <c r="BC651" s="325">
        <v>0</v>
      </c>
      <c r="BD651" s="325">
        <v>0</v>
      </c>
      <c r="BE651" s="325">
        <v>1</v>
      </c>
      <c r="BF651" s="325">
        <v>0</v>
      </c>
      <c r="BG651" s="325">
        <v>1</v>
      </c>
      <c r="BH651" s="325">
        <v>0</v>
      </c>
      <c r="BI651" s="325">
        <v>0</v>
      </c>
      <c r="BJ651" s="325">
        <v>0</v>
      </c>
      <c r="BK651" s="325">
        <v>0</v>
      </c>
      <c r="BL651" s="325">
        <v>0</v>
      </c>
      <c r="BM651" s="325">
        <v>0</v>
      </c>
      <c r="BN651" s="325">
        <v>0</v>
      </c>
      <c r="BO651" s="325">
        <v>1</v>
      </c>
      <c r="BP651" s="325">
        <v>0</v>
      </c>
      <c r="BQ651" s="325">
        <v>0</v>
      </c>
      <c r="BR651" s="325">
        <v>0</v>
      </c>
      <c r="BS651" s="303">
        <v>0</v>
      </c>
      <c r="BT651" s="322">
        <v>1</v>
      </c>
      <c r="BU651" s="322">
        <v>0</v>
      </c>
      <c r="BV651" s="322">
        <v>0</v>
      </c>
      <c r="BW651" s="322">
        <v>0</v>
      </c>
      <c r="BX651" s="322">
        <v>1</v>
      </c>
      <c r="BY651" s="301">
        <v>0</v>
      </c>
      <c r="BZ651" s="322">
        <v>1</v>
      </c>
      <c r="CA651" s="322">
        <v>0</v>
      </c>
      <c r="CB651" s="322">
        <v>0</v>
      </c>
      <c r="CC651" s="322">
        <v>0</v>
      </c>
      <c r="CD651" s="322">
        <v>0</v>
      </c>
      <c r="CE651" s="322">
        <v>0</v>
      </c>
      <c r="CF651" s="301">
        <v>0</v>
      </c>
      <c r="CG651" s="299"/>
      <c r="CH651" s="299"/>
      <c r="CI651" s="299"/>
      <c r="CJ651" s="299"/>
      <c r="CK651" s="299"/>
      <c r="CL651" s="299"/>
      <c r="CM651" s="299"/>
      <c r="CN651" s="299"/>
      <c r="CO651" s="301"/>
      <c r="CP651" s="299"/>
    </row>
    <row r="652" spans="1:94" x14ac:dyDescent="0.15">
      <c r="A652" s="299"/>
      <c r="B652" s="338" t="s">
        <v>174</v>
      </c>
      <c r="C652" s="355">
        <v>1.0900000000000001</v>
      </c>
      <c r="D652" s="371">
        <v>3.6329700000000003</v>
      </c>
      <c r="E652" s="299"/>
      <c r="F652" s="300"/>
      <c r="G652" s="299"/>
      <c r="H652" s="299"/>
      <c r="I652" s="301">
        <v>14</v>
      </c>
      <c r="J652" s="299"/>
      <c r="K652" s="301"/>
      <c r="L652" s="322"/>
      <c r="M652" s="322"/>
      <c r="N652" s="322"/>
      <c r="O652" s="299"/>
      <c r="P652" s="299"/>
      <c r="Q652" s="299"/>
      <c r="R652" s="299"/>
      <c r="S652" s="299"/>
      <c r="T652" s="299"/>
      <c r="U652" s="299"/>
      <c r="V652" s="299"/>
      <c r="W652" s="299"/>
      <c r="X652" s="299"/>
      <c r="Y652" s="299"/>
      <c r="Z652" s="301"/>
      <c r="AA652" s="299">
        <v>3.2137343940279002</v>
      </c>
      <c r="AB652" s="299">
        <v>-9.1169951140065137</v>
      </c>
      <c r="AC652" s="299">
        <v>4.6850826708117577</v>
      </c>
      <c r="AD652" s="299">
        <v>-13.181897394136808</v>
      </c>
      <c r="AE652" s="299" t="s">
        <v>445</v>
      </c>
      <c r="AF652" s="299">
        <v>3.9494085324198291</v>
      </c>
      <c r="AG652" s="299">
        <v>-13.143184039087947</v>
      </c>
      <c r="AH652" s="299">
        <v>-1.1228710533350494</v>
      </c>
      <c r="AI652" s="299">
        <v>12.601197068403909</v>
      </c>
      <c r="AJ652" s="299"/>
      <c r="AK652" s="299"/>
      <c r="AL652" s="299">
        <v>0</v>
      </c>
      <c r="AM652" s="299">
        <v>1</v>
      </c>
      <c r="AN652" s="299">
        <v>0</v>
      </c>
      <c r="AO652" s="299">
        <v>1</v>
      </c>
      <c r="AP652" s="299">
        <v>0</v>
      </c>
      <c r="AQ652" s="299">
        <v>0</v>
      </c>
      <c r="AR652" s="299">
        <v>1</v>
      </c>
      <c r="AS652" s="299">
        <v>0</v>
      </c>
      <c r="AT652" s="299">
        <v>0</v>
      </c>
      <c r="AU652" s="299">
        <v>0</v>
      </c>
      <c r="AV652" s="325">
        <v>0</v>
      </c>
      <c r="AW652" s="367">
        <v>1</v>
      </c>
      <c r="AX652" s="333">
        <v>0</v>
      </c>
      <c r="AY652" s="325">
        <v>0</v>
      </c>
      <c r="AZ652" s="325">
        <v>0</v>
      </c>
      <c r="BA652" s="325">
        <v>1</v>
      </c>
      <c r="BB652" s="325">
        <v>0</v>
      </c>
      <c r="BC652" s="325">
        <v>0</v>
      </c>
      <c r="BD652" s="325">
        <v>0</v>
      </c>
      <c r="BE652" s="325">
        <v>1</v>
      </c>
      <c r="BF652" s="325">
        <v>0</v>
      </c>
      <c r="BG652" s="325">
        <v>1</v>
      </c>
      <c r="BH652" s="325">
        <v>0</v>
      </c>
      <c r="BI652" s="325">
        <v>0</v>
      </c>
      <c r="BJ652" s="325">
        <v>0</v>
      </c>
      <c r="BK652" s="325">
        <v>0</v>
      </c>
      <c r="BL652" s="325">
        <v>0</v>
      </c>
      <c r="BM652" s="325">
        <v>0</v>
      </c>
      <c r="BN652" s="325">
        <v>0</v>
      </c>
      <c r="BO652" s="325">
        <v>1</v>
      </c>
      <c r="BP652" s="325">
        <v>0</v>
      </c>
      <c r="BQ652" s="325">
        <v>0</v>
      </c>
      <c r="BR652" s="325">
        <v>0</v>
      </c>
      <c r="BS652" s="303">
        <v>1</v>
      </c>
      <c r="BT652" s="322">
        <v>0</v>
      </c>
      <c r="BU652" s="322">
        <v>0</v>
      </c>
      <c r="BV652" s="322">
        <v>0</v>
      </c>
      <c r="BW652" s="322">
        <v>0</v>
      </c>
      <c r="BX652" s="322">
        <v>1</v>
      </c>
      <c r="BY652" s="301">
        <v>0</v>
      </c>
      <c r="BZ652" s="322">
        <v>1</v>
      </c>
      <c r="CA652" s="322">
        <v>0</v>
      </c>
      <c r="CB652" s="322">
        <v>0</v>
      </c>
      <c r="CC652" s="322">
        <v>0</v>
      </c>
      <c r="CD652" s="322">
        <v>0</v>
      </c>
      <c r="CE652" s="322">
        <v>0</v>
      </c>
      <c r="CF652" s="301">
        <v>0</v>
      </c>
      <c r="CG652" s="299"/>
      <c r="CH652" s="299"/>
      <c r="CI652" s="299"/>
      <c r="CJ652" s="299"/>
      <c r="CK652" s="299"/>
      <c r="CL652" s="299"/>
      <c r="CM652" s="299"/>
      <c r="CN652" s="299"/>
      <c r="CO652" s="301"/>
      <c r="CP652" s="299"/>
    </row>
    <row r="653" spans="1:94" x14ac:dyDescent="0.15">
      <c r="A653" s="299" t="s">
        <v>593</v>
      </c>
      <c r="B653" s="338" t="s">
        <v>175</v>
      </c>
      <c r="C653" s="355"/>
      <c r="D653" s="371"/>
      <c r="E653" s="299"/>
      <c r="F653" s="300"/>
      <c r="G653" s="299"/>
      <c r="H653" s="299"/>
      <c r="I653" s="301"/>
      <c r="J653" s="299"/>
      <c r="K653" s="301"/>
      <c r="L653" s="322"/>
      <c r="M653" s="322"/>
      <c r="N653" s="322"/>
      <c r="O653" s="299"/>
      <c r="P653" s="299"/>
      <c r="Q653" s="299"/>
      <c r="R653" s="299"/>
      <c r="S653" s="299"/>
      <c r="T653" s="299"/>
      <c r="U653" s="299"/>
      <c r="V653" s="299"/>
      <c r="W653" s="299"/>
      <c r="X653" s="299"/>
      <c r="Y653" s="299"/>
      <c r="Z653" s="301"/>
      <c r="AA653" s="299">
        <v>4.0268479154084531</v>
      </c>
      <c r="AB653" s="299">
        <v>10.936522801302932</v>
      </c>
      <c r="AC653" s="299"/>
      <c r="AD653" s="299"/>
      <c r="AE653" s="299"/>
      <c r="AF653" s="299"/>
      <c r="AG653" s="299"/>
      <c r="AH653" s="299"/>
      <c r="AI653" s="299"/>
      <c r="AJ653" s="299"/>
      <c r="AK653" s="299"/>
      <c r="AL653" s="299"/>
      <c r="AM653" s="299"/>
      <c r="AN653" s="299"/>
      <c r="AO653" s="299"/>
      <c r="AP653" s="299"/>
      <c r="AQ653" s="299"/>
      <c r="AR653" s="299"/>
      <c r="AS653" s="299"/>
      <c r="AT653" s="299"/>
      <c r="AU653" s="299"/>
      <c r="AV653" s="325"/>
      <c r="AW653" s="333"/>
      <c r="AX653" s="333"/>
      <c r="AY653" s="325"/>
      <c r="AZ653" s="325"/>
      <c r="BA653" s="325"/>
      <c r="BB653" s="325"/>
      <c r="BC653" s="325"/>
      <c r="BD653" s="325"/>
      <c r="BE653" s="325"/>
      <c r="BF653" s="325"/>
      <c r="BG653" s="325"/>
      <c r="BH653" s="325"/>
      <c r="BI653" s="325"/>
      <c r="BJ653" s="325"/>
      <c r="BK653" s="325"/>
      <c r="BL653" s="325"/>
      <c r="BM653" s="325"/>
      <c r="BN653" s="325"/>
      <c r="BO653" s="325"/>
      <c r="BP653" s="325"/>
      <c r="BQ653" s="325"/>
      <c r="BR653" s="325"/>
      <c r="BS653" s="303"/>
      <c r="BT653" s="322"/>
      <c r="BU653" s="322"/>
      <c r="BV653" s="322"/>
      <c r="BW653" s="322"/>
      <c r="BX653" s="322"/>
      <c r="BY653" s="301"/>
      <c r="BZ653" s="322"/>
      <c r="CA653" s="299"/>
      <c r="CB653" s="299"/>
      <c r="CC653" s="299"/>
      <c r="CD653" s="299"/>
      <c r="CE653" s="299"/>
      <c r="CF653" s="301"/>
      <c r="CG653" s="299"/>
      <c r="CH653" s="299"/>
      <c r="CI653" s="299"/>
      <c r="CJ653" s="299"/>
      <c r="CK653" s="299"/>
      <c r="CL653" s="299"/>
      <c r="CM653" s="299"/>
      <c r="CN653" s="299"/>
      <c r="CO653" s="301"/>
      <c r="CP653" s="299" t="s">
        <v>585</v>
      </c>
    </row>
    <row r="654" spans="1:94" x14ac:dyDescent="0.15">
      <c r="A654" s="299"/>
      <c r="B654" s="338" t="s">
        <v>176</v>
      </c>
      <c r="C654" s="355"/>
      <c r="D654" s="371"/>
      <c r="E654" s="299"/>
      <c r="F654" s="300"/>
      <c r="G654" s="299" t="s">
        <v>363</v>
      </c>
      <c r="H654" s="299"/>
      <c r="I654" s="301">
        <v>1</v>
      </c>
      <c r="J654" s="299">
        <v>1</v>
      </c>
      <c r="K654" s="301">
        <v>0</v>
      </c>
      <c r="L654" s="322">
        <v>1</v>
      </c>
      <c r="M654" s="322">
        <v>1</v>
      </c>
      <c r="N654" s="322">
        <v>0</v>
      </c>
      <c r="O654" s="299"/>
      <c r="P654" s="322">
        <v>1</v>
      </c>
      <c r="Q654" s="322">
        <v>0</v>
      </c>
      <c r="R654" s="322">
        <v>0</v>
      </c>
      <c r="S654" s="322">
        <v>1</v>
      </c>
      <c r="T654" s="322">
        <v>0</v>
      </c>
      <c r="U654" s="322">
        <v>0</v>
      </c>
      <c r="V654" s="322">
        <v>0</v>
      </c>
      <c r="W654" s="322">
        <v>0</v>
      </c>
      <c r="X654" s="322">
        <v>0</v>
      </c>
      <c r="Y654" s="322">
        <v>1</v>
      </c>
      <c r="Z654" s="301">
        <v>0</v>
      </c>
      <c r="AA654" s="299"/>
      <c r="AB654" s="299"/>
      <c r="AC654" s="299">
        <v>1.1228710533350494</v>
      </c>
      <c r="AD654" s="299">
        <v>11.904356677524429</v>
      </c>
      <c r="AE654" s="299" t="s">
        <v>442</v>
      </c>
      <c r="AF654" s="299">
        <v>1.1228710533350494</v>
      </c>
      <c r="AG654" s="299">
        <v>11.904356677524429</v>
      </c>
      <c r="AH654" s="299">
        <v>-3.7170903834539568</v>
      </c>
      <c r="AI654" s="299">
        <v>-12.872190553745929</v>
      </c>
      <c r="AJ654" s="299"/>
      <c r="AK654" s="299"/>
      <c r="AL654" s="299">
        <v>0</v>
      </c>
      <c r="AM654" s="299">
        <v>0</v>
      </c>
      <c r="AN654" s="299"/>
      <c r="AO654" s="299"/>
      <c r="AP654" s="299"/>
      <c r="AQ654" s="299"/>
      <c r="AR654" s="299"/>
      <c r="AS654" s="299"/>
      <c r="AT654" s="299"/>
      <c r="AU654" s="299"/>
      <c r="AV654" s="325"/>
      <c r="AW654" s="333"/>
      <c r="AX654" s="333"/>
      <c r="AY654" s="325"/>
      <c r="AZ654" s="325"/>
      <c r="BA654" s="325"/>
      <c r="BB654" s="325"/>
      <c r="BC654" s="325"/>
      <c r="BD654" s="325"/>
      <c r="BE654" s="325"/>
      <c r="BF654" s="325"/>
      <c r="BG654" s="325"/>
      <c r="BH654" s="325"/>
      <c r="BI654" s="325"/>
      <c r="BJ654" s="325"/>
      <c r="BK654" s="325"/>
      <c r="BL654" s="325"/>
      <c r="BM654" s="325"/>
      <c r="BN654" s="325"/>
      <c r="BO654" s="325"/>
      <c r="BP654" s="325"/>
      <c r="BQ654" s="325"/>
      <c r="BR654" s="325"/>
      <c r="BS654" s="303"/>
      <c r="BT654" s="322"/>
      <c r="BU654" s="322"/>
      <c r="BV654" s="322"/>
      <c r="BW654" s="322"/>
      <c r="BX654" s="322"/>
      <c r="BY654" s="301"/>
      <c r="BZ654" s="322"/>
      <c r="CA654" s="299"/>
      <c r="CB654" s="299"/>
      <c r="CC654" s="299"/>
      <c r="CD654" s="299"/>
      <c r="CE654" s="299"/>
      <c r="CF654" s="301"/>
      <c r="CG654" s="299"/>
      <c r="CH654" s="299"/>
      <c r="CI654" s="299"/>
      <c r="CJ654" s="299"/>
      <c r="CK654" s="299"/>
      <c r="CL654" s="299"/>
      <c r="CM654" s="299"/>
      <c r="CN654" s="299"/>
      <c r="CO654" s="301"/>
      <c r="CP654" s="299"/>
    </row>
    <row r="655" spans="1:94" x14ac:dyDescent="0.15">
      <c r="A655" s="299"/>
      <c r="B655" s="338" t="s">
        <v>177</v>
      </c>
      <c r="C655" s="355">
        <v>0.2</v>
      </c>
      <c r="D655" s="371">
        <v>0.66660000000000008</v>
      </c>
      <c r="E655" s="299"/>
      <c r="F655" s="300"/>
      <c r="G655" s="299"/>
      <c r="H655" s="299"/>
      <c r="I655" s="301">
        <v>2</v>
      </c>
      <c r="J655" s="299"/>
      <c r="K655" s="301"/>
      <c r="L655" s="322">
        <v>0</v>
      </c>
      <c r="M655" s="322"/>
      <c r="N655" s="322"/>
      <c r="O655" s="299"/>
      <c r="P655" s="299"/>
      <c r="Q655" s="299"/>
      <c r="R655" s="299"/>
      <c r="S655" s="299"/>
      <c r="T655" s="299"/>
      <c r="U655" s="299"/>
      <c r="V655" s="299"/>
      <c r="W655" s="299"/>
      <c r="X655" s="299"/>
      <c r="Y655" s="299"/>
      <c r="Z655" s="301"/>
      <c r="AA655" s="299">
        <v>-1.7811058087383542</v>
      </c>
      <c r="AB655" s="299">
        <v>-5.0908061889250815</v>
      </c>
      <c r="AC655" s="299">
        <v>-2.9814162450620278</v>
      </c>
      <c r="AD655" s="299">
        <v>-12.097923452768729</v>
      </c>
      <c r="AE655" s="299" t="s">
        <v>443</v>
      </c>
      <c r="AF655" s="299">
        <v>-3.6396510004653329</v>
      </c>
      <c r="AG655" s="299">
        <v>-12.252776872964169</v>
      </c>
      <c r="AH655" s="299">
        <v>1.2003104363236736</v>
      </c>
      <c r="AI655" s="299">
        <v>11.43979641693811</v>
      </c>
      <c r="AJ655" s="299"/>
      <c r="AK655" s="299"/>
      <c r="AL655" s="299">
        <v>1</v>
      </c>
      <c r="AM655" s="299">
        <v>0</v>
      </c>
      <c r="AN655" s="299">
        <v>0</v>
      </c>
      <c r="AO655" s="299">
        <v>0</v>
      </c>
      <c r="AP655" s="299">
        <v>1</v>
      </c>
      <c r="AQ655" s="299">
        <v>0</v>
      </c>
      <c r="AR655" s="299">
        <v>1</v>
      </c>
      <c r="AS655" s="299">
        <v>0</v>
      </c>
      <c r="AT655" s="299">
        <v>1</v>
      </c>
      <c r="AU655" s="299">
        <v>0</v>
      </c>
      <c r="AV655" s="325">
        <v>0</v>
      </c>
      <c r="AW655" s="333">
        <v>0</v>
      </c>
      <c r="AX655" s="333">
        <v>0</v>
      </c>
      <c r="AY655" s="333">
        <v>0</v>
      </c>
      <c r="AZ655" s="333">
        <v>0</v>
      </c>
      <c r="BA655" s="333">
        <v>1</v>
      </c>
      <c r="BB655" s="333">
        <v>0</v>
      </c>
      <c r="BC655" s="333">
        <v>0</v>
      </c>
      <c r="BD655" s="333">
        <v>1</v>
      </c>
      <c r="BE655" s="333">
        <v>0</v>
      </c>
      <c r="BF655" s="333">
        <v>0</v>
      </c>
      <c r="BG655" s="333">
        <v>0</v>
      </c>
      <c r="BH655" s="333">
        <v>0</v>
      </c>
      <c r="BI655" s="333">
        <v>0</v>
      </c>
      <c r="BJ655" s="333">
        <v>0</v>
      </c>
      <c r="BK655" s="333">
        <v>0</v>
      </c>
      <c r="BL655" s="333">
        <v>0</v>
      </c>
      <c r="BM655" s="333">
        <v>0</v>
      </c>
      <c r="BN655" s="333">
        <v>1</v>
      </c>
      <c r="BO655" s="333">
        <v>0</v>
      </c>
      <c r="BP655" s="333">
        <v>0</v>
      </c>
      <c r="BQ655" s="333">
        <v>1</v>
      </c>
      <c r="BR655" s="333">
        <v>0</v>
      </c>
      <c r="BS655" s="303">
        <v>0</v>
      </c>
      <c r="BT655" s="322">
        <v>0</v>
      </c>
      <c r="BU655" s="322">
        <v>0</v>
      </c>
      <c r="BV655" s="322">
        <v>0</v>
      </c>
      <c r="BW655" s="322">
        <v>1</v>
      </c>
      <c r="BX655" s="322">
        <v>1</v>
      </c>
      <c r="BY655" s="301">
        <v>0</v>
      </c>
      <c r="BZ655" s="322">
        <v>0</v>
      </c>
      <c r="CA655" s="322">
        <v>0</v>
      </c>
      <c r="CB655" s="322">
        <v>0</v>
      </c>
      <c r="CC655" s="322">
        <v>1</v>
      </c>
      <c r="CD655" s="322">
        <v>0</v>
      </c>
      <c r="CE655" s="322">
        <v>0</v>
      </c>
      <c r="CF655" s="301">
        <v>0</v>
      </c>
      <c r="CG655" s="299"/>
      <c r="CH655" s="299"/>
      <c r="CI655" s="299"/>
      <c r="CJ655" s="299"/>
      <c r="CK655" s="299"/>
      <c r="CL655" s="299"/>
      <c r="CM655" s="299"/>
      <c r="CN655" s="299"/>
      <c r="CO655" s="301"/>
      <c r="CP655" s="299"/>
    </row>
    <row r="656" spans="1:94" x14ac:dyDescent="0.15">
      <c r="A656" s="299" t="s">
        <v>593</v>
      </c>
      <c r="B656" s="338" t="s">
        <v>178</v>
      </c>
      <c r="C656" s="355"/>
      <c r="D656" s="371"/>
      <c r="E656" s="299"/>
      <c r="F656" s="300"/>
      <c r="G656" s="299"/>
      <c r="H656" s="299"/>
      <c r="I656" s="301"/>
      <c r="J656" s="299"/>
      <c r="K656" s="301"/>
      <c r="L656" s="322"/>
      <c r="M656" s="322"/>
      <c r="N656" s="322"/>
      <c r="O656" s="299"/>
      <c r="P656" s="299"/>
      <c r="Q656" s="299"/>
      <c r="R656" s="299"/>
      <c r="S656" s="299"/>
      <c r="T656" s="299"/>
      <c r="U656" s="299"/>
      <c r="V656" s="299"/>
      <c r="W656" s="299"/>
      <c r="X656" s="299"/>
      <c r="Y656" s="299"/>
      <c r="Z656" s="301"/>
      <c r="AA656" s="299"/>
      <c r="AB656" s="299"/>
      <c r="AC656" s="299"/>
      <c r="AD656" s="299"/>
      <c r="AE656" s="299"/>
      <c r="AF656" s="299"/>
      <c r="AG656" s="299"/>
      <c r="AH656" s="299"/>
      <c r="AI656" s="299"/>
      <c r="AJ656" s="299">
        <v>4.7625220538003816</v>
      </c>
      <c r="AK656" s="299">
        <v>5.1682328990228008</v>
      </c>
      <c r="AL656" s="299"/>
      <c r="AM656" s="299"/>
      <c r="AN656" s="299"/>
      <c r="AO656" s="299"/>
      <c r="AP656" s="299"/>
      <c r="AQ656" s="299"/>
      <c r="AR656" s="299"/>
      <c r="AS656" s="299"/>
      <c r="AT656" s="299"/>
      <c r="AU656" s="299"/>
      <c r="AV656" s="325"/>
      <c r="AW656" s="333"/>
      <c r="AX656" s="333"/>
      <c r="AY656" s="325"/>
      <c r="AZ656" s="325"/>
      <c r="BA656" s="325"/>
      <c r="BB656" s="325"/>
      <c r="BC656" s="325"/>
      <c r="BD656" s="325"/>
      <c r="BE656" s="325"/>
      <c r="BF656" s="325"/>
      <c r="BG656" s="325"/>
      <c r="BH656" s="325"/>
      <c r="BI656" s="325"/>
      <c r="BJ656" s="325"/>
      <c r="BK656" s="325"/>
      <c r="BL656" s="325"/>
      <c r="BM656" s="325"/>
      <c r="BN656" s="325"/>
      <c r="BO656" s="325"/>
      <c r="BP656" s="325"/>
      <c r="BQ656" s="325"/>
      <c r="BR656" s="325"/>
      <c r="BS656" s="303"/>
      <c r="BT656" s="322"/>
      <c r="BU656" s="322"/>
      <c r="BV656" s="322"/>
      <c r="BW656" s="322"/>
      <c r="BX656" s="322"/>
      <c r="BY656" s="301"/>
      <c r="BZ656" s="322"/>
      <c r="CA656" s="299"/>
      <c r="CB656" s="299"/>
      <c r="CC656" s="299"/>
      <c r="CD656" s="299"/>
      <c r="CE656" s="299"/>
      <c r="CF656" s="301"/>
      <c r="CG656" s="299"/>
      <c r="CH656" s="299"/>
      <c r="CI656" s="299"/>
      <c r="CJ656" s="299"/>
      <c r="CK656" s="299"/>
      <c r="CL656" s="299"/>
      <c r="CM656" s="299"/>
      <c r="CN656" s="299"/>
      <c r="CO656" s="301"/>
      <c r="CP656" s="299"/>
    </row>
    <row r="657" spans="1:93" x14ac:dyDescent="0.15">
      <c r="A657" s="299"/>
      <c r="B657" s="338" t="s">
        <v>179</v>
      </c>
      <c r="C657" s="355"/>
      <c r="D657" s="371"/>
      <c r="E657" s="299"/>
      <c r="F657" s="300"/>
      <c r="G657" s="299" t="s">
        <v>364</v>
      </c>
      <c r="H657" s="299"/>
      <c r="I657" s="301">
        <v>1</v>
      </c>
      <c r="J657" s="299">
        <v>1</v>
      </c>
      <c r="K657" s="301">
        <v>0</v>
      </c>
      <c r="L657" s="322">
        <v>1</v>
      </c>
      <c r="M657" s="322"/>
      <c r="N657" s="322"/>
      <c r="O657" s="299"/>
      <c r="P657" s="299"/>
      <c r="Q657" s="299"/>
      <c r="R657" s="299"/>
      <c r="S657" s="299"/>
      <c r="T657" s="299"/>
      <c r="U657" s="299"/>
      <c r="V657" s="299"/>
      <c r="W657" s="299"/>
      <c r="X657" s="299"/>
      <c r="Y657" s="299"/>
      <c r="Z657" s="301"/>
      <c r="AA657" s="299"/>
      <c r="AB657" s="299"/>
      <c r="AC657" s="299">
        <v>-1.0067119788521133</v>
      </c>
      <c r="AD657" s="299">
        <v>11.904356677524429</v>
      </c>
      <c r="AE657" s="299" t="s">
        <v>442</v>
      </c>
      <c r="AF657" s="299">
        <v>-1.0067119788521133</v>
      </c>
      <c r="AG657" s="299">
        <v>11.904356677524429</v>
      </c>
      <c r="AH657" s="299">
        <v>3.6783706919596448</v>
      </c>
      <c r="AI657" s="299">
        <v>-12.678623778501629</v>
      </c>
      <c r="AJ657" s="299"/>
      <c r="AK657" s="299"/>
      <c r="AL657" s="299"/>
      <c r="AM657" s="299"/>
      <c r="AN657" s="299"/>
      <c r="AO657" s="299"/>
      <c r="AP657" s="299"/>
      <c r="AQ657" s="299"/>
      <c r="AR657" s="299"/>
      <c r="AS657" s="299"/>
      <c r="AT657" s="299"/>
      <c r="AU657" s="299"/>
      <c r="AV657" s="325"/>
      <c r="AW657" s="333"/>
      <c r="AX657" s="333"/>
      <c r="AY657" s="325"/>
      <c r="AZ657" s="325"/>
      <c r="BA657" s="325"/>
      <c r="BB657" s="325"/>
      <c r="BC657" s="325"/>
      <c r="BD657" s="325"/>
      <c r="BE657" s="325"/>
      <c r="BF657" s="325"/>
      <c r="BG657" s="325"/>
      <c r="BH657" s="325"/>
      <c r="BI657" s="325"/>
      <c r="BJ657" s="325"/>
      <c r="BK657" s="325"/>
      <c r="BL657" s="325"/>
      <c r="BM657" s="325"/>
      <c r="BN657" s="325"/>
      <c r="BO657" s="325"/>
      <c r="BP657" s="325"/>
      <c r="BQ657" s="325"/>
      <c r="BR657" s="325"/>
      <c r="BS657" s="303"/>
      <c r="BT657" s="322"/>
      <c r="BU657" s="322"/>
      <c r="BV657" s="322"/>
      <c r="BW657" s="322"/>
      <c r="BX657" s="322"/>
      <c r="BY657" s="301"/>
      <c r="BZ657" s="322"/>
      <c r="CA657" s="299"/>
      <c r="CB657" s="299"/>
      <c r="CC657" s="299"/>
      <c r="CD657" s="299"/>
      <c r="CE657" s="299"/>
      <c r="CF657" s="301"/>
      <c r="CG657" s="299">
        <v>1</v>
      </c>
      <c r="CH657" s="299"/>
      <c r="CI657" s="299"/>
      <c r="CJ657" s="299"/>
      <c r="CK657" s="299"/>
      <c r="CL657" s="299"/>
      <c r="CM657" s="299"/>
      <c r="CN657" s="299"/>
      <c r="CO657" s="301"/>
    </row>
    <row r="658" spans="1:93" x14ac:dyDescent="0.15">
      <c r="A658" s="299"/>
      <c r="B658" s="338" t="s">
        <v>180</v>
      </c>
      <c r="C658" s="355">
        <v>0.21</v>
      </c>
      <c r="D658" s="371">
        <v>0.69993000000000005</v>
      </c>
      <c r="E658" s="299"/>
      <c r="F658" s="300"/>
      <c r="G658" s="299"/>
      <c r="H658" s="299"/>
      <c r="I658" s="301">
        <v>2</v>
      </c>
      <c r="J658" s="299"/>
      <c r="K658" s="301"/>
      <c r="L658" s="322">
        <v>0</v>
      </c>
      <c r="M658" s="322"/>
      <c r="N658" s="322"/>
      <c r="O658" s="299"/>
      <c r="P658" s="299"/>
      <c r="Q658" s="299"/>
      <c r="R658" s="299"/>
      <c r="S658" s="299"/>
      <c r="T658" s="299"/>
      <c r="U658" s="299"/>
      <c r="V658" s="299"/>
      <c r="W658" s="299"/>
      <c r="X658" s="299"/>
      <c r="Y658" s="299"/>
      <c r="Z658" s="301"/>
      <c r="AA658" s="299">
        <v>2.9426965535677159</v>
      </c>
      <c r="AB658" s="299">
        <v>-5.3230863192182412</v>
      </c>
      <c r="AC658" s="299">
        <v>4.4527645218458858</v>
      </c>
      <c r="AD658" s="299">
        <v>-11.98178338762215</v>
      </c>
      <c r="AE658" s="299" t="s">
        <v>443</v>
      </c>
      <c r="AF658" s="299">
        <v>3.5622116174767084</v>
      </c>
      <c r="AG658" s="299">
        <v>-12.05921009771987</v>
      </c>
      <c r="AH658" s="299">
        <v>-1.2777498193122976</v>
      </c>
      <c r="AI658" s="299">
        <v>11.207516286644951</v>
      </c>
      <c r="AJ658" s="299"/>
      <c r="AK658" s="299"/>
      <c r="AL658" s="299">
        <v>1</v>
      </c>
      <c r="AM658" s="299">
        <v>0</v>
      </c>
      <c r="AN658" s="299">
        <v>1</v>
      </c>
      <c r="AO658" s="299">
        <v>0</v>
      </c>
      <c r="AP658" s="299">
        <v>0</v>
      </c>
      <c r="AQ658" s="299">
        <v>0</v>
      </c>
      <c r="AR658" s="299">
        <v>1</v>
      </c>
      <c r="AS658" s="299">
        <v>0</v>
      </c>
      <c r="AT658" s="299">
        <v>1</v>
      </c>
      <c r="AU658" s="299">
        <v>0</v>
      </c>
      <c r="AV658" s="325">
        <v>0</v>
      </c>
      <c r="AW658" s="333">
        <v>0</v>
      </c>
      <c r="AX658" s="333">
        <v>0</v>
      </c>
      <c r="AY658" s="333">
        <v>0</v>
      </c>
      <c r="AZ658" s="333">
        <v>0</v>
      </c>
      <c r="BA658" s="333">
        <v>1</v>
      </c>
      <c r="BB658" s="333">
        <v>0</v>
      </c>
      <c r="BC658" s="333">
        <v>0</v>
      </c>
      <c r="BD658" s="333">
        <v>0</v>
      </c>
      <c r="BE658" s="333">
        <v>1</v>
      </c>
      <c r="BF658" s="333">
        <v>0</v>
      </c>
      <c r="BG658" s="333">
        <v>1</v>
      </c>
      <c r="BH658" s="333">
        <v>0</v>
      </c>
      <c r="BI658" s="333">
        <v>0</v>
      </c>
      <c r="BJ658" s="333">
        <v>0</v>
      </c>
      <c r="BK658" s="333">
        <v>0</v>
      </c>
      <c r="BL658" s="333">
        <v>0</v>
      </c>
      <c r="BM658" s="333">
        <v>0</v>
      </c>
      <c r="BN658" s="333">
        <v>0</v>
      </c>
      <c r="BO658" s="333">
        <v>0</v>
      </c>
      <c r="BP658" s="333">
        <v>1</v>
      </c>
      <c r="BQ658" s="333">
        <v>0</v>
      </c>
      <c r="BR658" s="333">
        <v>0</v>
      </c>
      <c r="BS658" s="303">
        <v>1</v>
      </c>
      <c r="BT658" s="322">
        <v>0</v>
      </c>
      <c r="BU658" s="322">
        <v>0</v>
      </c>
      <c r="BV658" s="322">
        <v>0</v>
      </c>
      <c r="BW658" s="322">
        <v>0</v>
      </c>
      <c r="BX658" s="322">
        <v>1</v>
      </c>
      <c r="BY658" s="301">
        <v>0</v>
      </c>
      <c r="BZ658" s="322">
        <v>0</v>
      </c>
      <c r="CA658" s="322">
        <v>0</v>
      </c>
      <c r="CB658" s="322">
        <v>1</v>
      </c>
      <c r="CC658" s="322">
        <v>0</v>
      </c>
      <c r="CD658" s="322">
        <v>0</v>
      </c>
      <c r="CE658" s="322">
        <v>0</v>
      </c>
      <c r="CF658" s="301">
        <v>0</v>
      </c>
      <c r="CG658" s="322">
        <v>0</v>
      </c>
      <c r="CH658" s="299"/>
      <c r="CI658" s="299"/>
      <c r="CJ658" s="299"/>
      <c r="CK658" s="299"/>
      <c r="CL658" s="299"/>
      <c r="CM658" s="299"/>
      <c r="CN658" s="299"/>
      <c r="CO658" s="301"/>
    </row>
    <row r="659" spans="1:93" x14ac:dyDescent="0.15">
      <c r="A659" s="299" t="s">
        <v>593</v>
      </c>
      <c r="B659" s="338" t="s">
        <v>181</v>
      </c>
      <c r="C659" s="355"/>
      <c r="D659" s="371"/>
      <c r="E659" s="299"/>
      <c r="F659" s="300"/>
      <c r="G659" s="299"/>
      <c r="H659" s="299"/>
      <c r="I659" s="301"/>
      <c r="J659" s="299"/>
      <c r="K659" s="301"/>
      <c r="L659" s="322"/>
      <c r="M659" s="322"/>
      <c r="N659" s="322"/>
      <c r="O659" s="299"/>
      <c r="P659" s="299"/>
      <c r="Q659" s="299"/>
      <c r="R659" s="299"/>
      <c r="S659" s="299"/>
      <c r="T659" s="299"/>
      <c r="U659" s="299"/>
      <c r="V659" s="299"/>
      <c r="W659" s="299"/>
      <c r="X659" s="299"/>
      <c r="Y659" s="299"/>
      <c r="Z659" s="301"/>
      <c r="AA659" s="299"/>
      <c r="AB659" s="299"/>
      <c r="AC659" s="299"/>
      <c r="AD659" s="299"/>
      <c r="AE659" s="299"/>
      <c r="AF659" s="299"/>
      <c r="AG659" s="299"/>
      <c r="AH659" s="299"/>
      <c r="AI659" s="299"/>
      <c r="AJ659" s="299">
        <v>0.89055290436917711</v>
      </c>
      <c r="AK659" s="299">
        <v>-1.9356677524429967E-2</v>
      </c>
      <c r="AL659" s="299"/>
      <c r="AM659" s="299"/>
      <c r="AN659" s="299"/>
      <c r="AO659" s="299"/>
      <c r="AP659" s="299"/>
      <c r="AQ659" s="299"/>
      <c r="AR659" s="299"/>
      <c r="AS659" s="299"/>
      <c r="AT659" s="299"/>
      <c r="AU659" s="299"/>
      <c r="AV659" s="325"/>
      <c r="AW659" s="333"/>
      <c r="AX659" s="333"/>
      <c r="AY659" s="299"/>
      <c r="AZ659" s="299"/>
      <c r="BA659" s="299"/>
      <c r="BB659" s="299"/>
      <c r="BC659" s="299"/>
      <c r="BD659" s="299"/>
      <c r="BE659" s="299"/>
      <c r="BF659" s="299"/>
      <c r="BG659" s="299"/>
      <c r="BH659" s="299"/>
      <c r="BI659" s="299"/>
      <c r="BJ659" s="325"/>
      <c r="BK659" s="325"/>
      <c r="BL659" s="325"/>
      <c r="BM659" s="299"/>
      <c r="BN659" s="299"/>
      <c r="BO659" s="299"/>
      <c r="BP659" s="299"/>
      <c r="BQ659" s="299"/>
      <c r="BR659" s="299"/>
      <c r="BS659" s="303"/>
      <c r="BT659" s="299"/>
      <c r="BU659" s="299"/>
      <c r="BV659" s="299"/>
      <c r="BW659" s="299"/>
      <c r="BX659" s="299"/>
      <c r="BY659" s="301"/>
      <c r="BZ659" s="299"/>
      <c r="CA659" s="299"/>
      <c r="CB659" s="299"/>
      <c r="CC659" s="299"/>
      <c r="CD659" s="299"/>
      <c r="CE659" s="299"/>
      <c r="CF659" s="301"/>
      <c r="CG659" s="299"/>
      <c r="CH659" s="299"/>
      <c r="CI659" s="299"/>
      <c r="CJ659" s="299"/>
      <c r="CK659" s="299"/>
      <c r="CL659" s="299"/>
      <c r="CM659" s="299"/>
      <c r="CN659" s="299"/>
      <c r="CO659" s="301"/>
    </row>
    <row r="660" spans="1:93" x14ac:dyDescent="0.15">
      <c r="A660" s="299"/>
      <c r="B660" s="321" t="s">
        <v>182</v>
      </c>
      <c r="C660" s="355"/>
      <c r="D660" s="371"/>
      <c r="E660" s="299"/>
      <c r="F660" s="300" t="s">
        <v>386</v>
      </c>
      <c r="G660" s="299" t="s">
        <v>335</v>
      </c>
      <c r="H660" s="299"/>
      <c r="I660" s="301">
        <v>1</v>
      </c>
      <c r="J660" s="299">
        <v>0</v>
      </c>
      <c r="K660" s="301">
        <v>1</v>
      </c>
      <c r="L660" s="322">
        <v>1</v>
      </c>
      <c r="M660" s="322">
        <v>1</v>
      </c>
      <c r="N660" s="322">
        <v>0</v>
      </c>
      <c r="O660" s="322">
        <v>0</v>
      </c>
      <c r="P660" s="322">
        <v>0</v>
      </c>
      <c r="Q660" s="322">
        <v>1</v>
      </c>
      <c r="R660" s="322">
        <v>1</v>
      </c>
      <c r="S660" s="322">
        <v>0</v>
      </c>
      <c r="T660" s="322">
        <v>0</v>
      </c>
      <c r="U660" s="322">
        <v>1</v>
      </c>
      <c r="V660" s="322">
        <v>0</v>
      </c>
      <c r="W660" s="322">
        <v>0</v>
      </c>
      <c r="X660" s="322">
        <v>0</v>
      </c>
      <c r="Y660" s="322">
        <v>0</v>
      </c>
      <c r="Z660" s="301">
        <v>1</v>
      </c>
      <c r="AA660" s="299"/>
      <c r="AB660" s="299"/>
      <c r="AC660" s="299">
        <v>1.3551892023009218</v>
      </c>
      <c r="AD660" s="299">
        <v>11.904356677524429</v>
      </c>
      <c r="AE660" s="299" t="s">
        <v>442</v>
      </c>
      <c r="AF660" s="299">
        <v>1.3551892023009218</v>
      </c>
      <c r="AG660" s="299">
        <v>11.904356677524429</v>
      </c>
      <c r="AH660" s="299">
        <v>-4.143006989891389</v>
      </c>
      <c r="AI660" s="299">
        <v>-13.646457654723127</v>
      </c>
      <c r="AJ660" s="299">
        <v>-2.2844617981644109</v>
      </c>
      <c r="AK660" s="299">
        <v>-5.8070032573289902E-2</v>
      </c>
      <c r="AL660" s="299">
        <v>0</v>
      </c>
      <c r="AM660" s="299">
        <v>0</v>
      </c>
      <c r="AN660" s="299"/>
      <c r="AO660" s="299"/>
      <c r="AP660" s="299"/>
      <c r="AQ660" s="299"/>
      <c r="AR660" s="299"/>
      <c r="AS660" s="299"/>
      <c r="AT660" s="299"/>
      <c r="AU660" s="299"/>
      <c r="AV660" s="325"/>
      <c r="AW660" s="333"/>
      <c r="AX660" s="333"/>
      <c r="AY660" s="299"/>
      <c r="AZ660" s="299"/>
      <c r="BA660" s="299"/>
      <c r="BB660" s="299"/>
      <c r="BC660" s="299"/>
      <c r="BD660" s="299"/>
      <c r="BE660" s="299"/>
      <c r="BF660" s="299"/>
      <c r="BG660" s="299"/>
      <c r="BH660" s="299"/>
      <c r="BI660" s="299"/>
      <c r="BJ660" s="325"/>
      <c r="BK660" s="325"/>
      <c r="BL660" s="325"/>
      <c r="BM660" s="299"/>
      <c r="BN660" s="299"/>
      <c r="BO660" s="299"/>
      <c r="BP660" s="299"/>
      <c r="BQ660" s="299"/>
      <c r="BR660" s="299"/>
      <c r="BS660" s="303"/>
      <c r="BT660" s="299"/>
      <c r="BU660" s="299"/>
      <c r="BV660" s="299"/>
      <c r="BW660" s="299"/>
      <c r="BX660" s="299"/>
      <c r="BY660" s="301"/>
      <c r="BZ660" s="299"/>
      <c r="CA660" s="299"/>
      <c r="CB660" s="299"/>
      <c r="CC660" s="299"/>
      <c r="CD660" s="299"/>
      <c r="CE660" s="299"/>
      <c r="CF660" s="301"/>
      <c r="CG660" s="299"/>
      <c r="CH660" s="299"/>
      <c r="CI660" s="299"/>
      <c r="CJ660" s="299"/>
      <c r="CK660" s="299"/>
      <c r="CL660" s="299"/>
      <c r="CM660" s="299"/>
      <c r="CN660" s="299"/>
      <c r="CO660" s="301"/>
    </row>
    <row r="661" spans="1:93" x14ac:dyDescent="0.15">
      <c r="A661" s="299"/>
      <c r="B661" s="338" t="s">
        <v>183</v>
      </c>
      <c r="C661" s="355"/>
      <c r="D661" s="371"/>
      <c r="E661" s="299"/>
      <c r="F661" s="300"/>
      <c r="G661" s="299"/>
      <c r="H661" s="299"/>
      <c r="I661" s="301">
        <v>1</v>
      </c>
      <c r="J661" s="299"/>
      <c r="K661" s="301"/>
      <c r="L661" s="322">
        <v>0</v>
      </c>
      <c r="M661" s="322"/>
      <c r="N661" s="322"/>
      <c r="O661" s="299"/>
      <c r="P661" s="299"/>
      <c r="Q661" s="299"/>
      <c r="R661" s="299"/>
      <c r="S661" s="299"/>
      <c r="T661" s="299"/>
      <c r="U661" s="299"/>
      <c r="V661" s="299"/>
      <c r="W661" s="299"/>
      <c r="X661" s="299"/>
      <c r="Y661" s="299"/>
      <c r="Z661" s="301"/>
      <c r="AA661" s="299"/>
      <c r="AB661" s="299"/>
      <c r="AC661" s="299">
        <v>0.81311352138055304</v>
      </c>
      <c r="AD661" s="299">
        <v>11.904356677524429</v>
      </c>
      <c r="AE661" s="299" t="s">
        <v>442</v>
      </c>
      <c r="AF661" s="299">
        <v>0.81311352138055304</v>
      </c>
      <c r="AG661" s="299">
        <v>11.904356677524429</v>
      </c>
      <c r="AH661" s="299">
        <v>-3.4460525429937725</v>
      </c>
      <c r="AI661" s="299">
        <v>-12.05921009771987</v>
      </c>
      <c r="AJ661" s="299"/>
      <c r="AK661" s="299"/>
      <c r="AL661" s="299"/>
      <c r="AM661" s="299"/>
      <c r="AN661" s="299"/>
      <c r="AO661" s="299"/>
      <c r="AP661" s="299"/>
      <c r="AQ661" s="299"/>
      <c r="AR661" s="299"/>
      <c r="AS661" s="299"/>
      <c r="AT661" s="299"/>
      <c r="AU661" s="299"/>
      <c r="AV661" s="325"/>
      <c r="AW661" s="333"/>
      <c r="AX661" s="333"/>
      <c r="AY661" s="299"/>
      <c r="AZ661" s="299"/>
      <c r="BA661" s="299"/>
      <c r="BB661" s="299"/>
      <c r="BC661" s="299"/>
      <c r="BD661" s="299"/>
      <c r="BE661" s="299"/>
      <c r="BF661" s="299"/>
      <c r="BG661" s="299"/>
      <c r="BH661" s="299"/>
      <c r="BI661" s="299"/>
      <c r="BJ661" s="325"/>
      <c r="BK661" s="325"/>
      <c r="BL661" s="325"/>
      <c r="BM661" s="299"/>
      <c r="BN661" s="299"/>
      <c r="BO661" s="299"/>
      <c r="BP661" s="299"/>
      <c r="BQ661" s="299"/>
      <c r="BR661" s="299"/>
      <c r="BS661" s="303"/>
      <c r="BT661" s="299"/>
      <c r="BU661" s="299"/>
      <c r="BV661" s="299"/>
      <c r="BW661" s="299"/>
      <c r="BX661" s="299"/>
      <c r="BY661" s="301"/>
      <c r="BZ661" s="299"/>
      <c r="CA661" s="299"/>
      <c r="CB661" s="299"/>
      <c r="CC661" s="299"/>
      <c r="CD661" s="299"/>
      <c r="CE661" s="299"/>
      <c r="CF661" s="301"/>
      <c r="CG661" s="299"/>
      <c r="CH661" s="299"/>
      <c r="CI661" s="299"/>
      <c r="CJ661" s="299"/>
      <c r="CK661" s="299"/>
      <c r="CL661" s="299"/>
      <c r="CM661" s="299"/>
      <c r="CN661" s="299"/>
      <c r="CO661" s="301"/>
    </row>
    <row r="662" spans="1:93" x14ac:dyDescent="0.15">
      <c r="A662" s="299"/>
      <c r="B662" s="338" t="s">
        <v>184</v>
      </c>
      <c r="C662" s="355">
        <v>0.22</v>
      </c>
      <c r="D662" s="371">
        <v>0.73326000000000002</v>
      </c>
      <c r="E662" s="299"/>
      <c r="F662" s="300"/>
      <c r="G662" s="299"/>
      <c r="H662" s="299"/>
      <c r="I662" s="301">
        <v>2</v>
      </c>
      <c r="J662" s="299"/>
      <c r="K662" s="301"/>
      <c r="L662" s="322">
        <v>0</v>
      </c>
      <c r="M662" s="322"/>
      <c r="N662" s="322"/>
      <c r="O662" s="299"/>
      <c r="P662" s="299"/>
      <c r="Q662" s="299"/>
      <c r="R662" s="299"/>
      <c r="S662" s="299"/>
      <c r="T662" s="299"/>
      <c r="U662" s="299"/>
      <c r="V662" s="299"/>
      <c r="W662" s="299"/>
      <c r="X662" s="299"/>
      <c r="Y662" s="299"/>
      <c r="Z662" s="301"/>
      <c r="AA662" s="299">
        <v>-2.8265374790847795</v>
      </c>
      <c r="AB662" s="299">
        <v>-4.161685667752443</v>
      </c>
      <c r="AC662" s="299">
        <v>-4.8012417452946945</v>
      </c>
      <c r="AD662" s="299">
        <v>-11.904356677524429</v>
      </c>
      <c r="AE662" s="299" t="s">
        <v>443</v>
      </c>
      <c r="AF662" s="299">
        <v>-3.6396510004653329</v>
      </c>
      <c r="AG662" s="299">
        <v>-11.98178338762215</v>
      </c>
      <c r="AH662" s="299">
        <v>0.6195150639089928</v>
      </c>
      <c r="AI662" s="299">
        <v>11.672076547231271</v>
      </c>
      <c r="AJ662" s="299"/>
      <c r="AK662" s="299"/>
      <c r="AL662" s="299">
        <v>1</v>
      </c>
      <c r="AM662" s="299">
        <v>0</v>
      </c>
      <c r="AN662" s="299">
        <v>1</v>
      </c>
      <c r="AO662" s="299">
        <v>0</v>
      </c>
      <c r="AP662" s="299">
        <v>0</v>
      </c>
      <c r="AQ662" s="299">
        <v>1</v>
      </c>
      <c r="AR662" s="299">
        <v>0</v>
      </c>
      <c r="AS662" s="299">
        <v>0</v>
      </c>
      <c r="AT662" s="299">
        <v>1</v>
      </c>
      <c r="AU662" s="299">
        <v>0</v>
      </c>
      <c r="AV662" s="325">
        <v>0</v>
      </c>
      <c r="AW662" s="333">
        <v>0</v>
      </c>
      <c r="AX662" s="333">
        <v>0</v>
      </c>
      <c r="AY662" s="333">
        <v>0</v>
      </c>
      <c r="AZ662" s="333">
        <v>0</v>
      </c>
      <c r="BA662" s="333">
        <v>0</v>
      </c>
      <c r="BB662" s="333">
        <v>1</v>
      </c>
      <c r="BC662" s="333">
        <v>0</v>
      </c>
      <c r="BD662" s="333">
        <v>0</v>
      </c>
      <c r="BE662" s="333">
        <v>1</v>
      </c>
      <c r="BF662" s="333">
        <v>0</v>
      </c>
      <c r="BG662" s="333">
        <v>1</v>
      </c>
      <c r="BH662" s="333">
        <v>0</v>
      </c>
      <c r="BI662" s="333">
        <v>0</v>
      </c>
      <c r="BJ662" s="333">
        <v>0</v>
      </c>
      <c r="BK662" s="333">
        <v>0</v>
      </c>
      <c r="BL662" s="333">
        <v>0</v>
      </c>
      <c r="BM662" s="333">
        <v>0</v>
      </c>
      <c r="BN662" s="333">
        <v>0</v>
      </c>
      <c r="BO662" s="333">
        <v>1</v>
      </c>
      <c r="BP662" s="333">
        <v>0</v>
      </c>
      <c r="BQ662" s="333">
        <v>0</v>
      </c>
      <c r="BR662" s="333">
        <v>0</v>
      </c>
      <c r="BS662" s="303">
        <v>1</v>
      </c>
      <c r="BT662" s="322">
        <v>0</v>
      </c>
      <c r="BU662" s="322">
        <v>0</v>
      </c>
      <c r="BV662" s="322">
        <v>0</v>
      </c>
      <c r="BW662" s="322">
        <v>0</v>
      </c>
      <c r="BX662" s="322">
        <v>1</v>
      </c>
      <c r="BY662" s="301">
        <v>0</v>
      </c>
      <c r="BZ662" s="322">
        <v>1</v>
      </c>
      <c r="CA662" s="299"/>
      <c r="CB662" s="299"/>
      <c r="CC662" s="299"/>
      <c r="CD662" s="299"/>
      <c r="CE662" s="299"/>
      <c r="CF662" s="301"/>
      <c r="CG662" s="299"/>
      <c r="CH662" s="299"/>
      <c r="CI662" s="299"/>
      <c r="CJ662" s="299"/>
      <c r="CK662" s="299"/>
      <c r="CL662" s="299"/>
      <c r="CM662" s="299"/>
      <c r="CN662" s="299"/>
      <c r="CO662" s="301"/>
    </row>
    <row r="663" spans="1:93" x14ac:dyDescent="0.15">
      <c r="A663" s="299"/>
      <c r="B663" s="338" t="s">
        <v>185</v>
      </c>
      <c r="C663" s="355">
        <v>1.04</v>
      </c>
      <c r="D663" s="371">
        <v>3.4663200000000005</v>
      </c>
      <c r="E663" s="299"/>
      <c r="F663" s="300"/>
      <c r="G663" s="299"/>
      <c r="H663" s="299"/>
      <c r="I663" s="301">
        <v>3</v>
      </c>
      <c r="J663" s="299"/>
      <c r="K663" s="301"/>
      <c r="L663" s="322">
        <v>0</v>
      </c>
      <c r="M663" s="322"/>
      <c r="N663" s="322"/>
      <c r="O663" s="299"/>
      <c r="P663" s="299"/>
      <c r="Q663" s="299"/>
      <c r="R663" s="299"/>
      <c r="S663" s="299"/>
      <c r="T663" s="299"/>
      <c r="U663" s="299"/>
      <c r="V663" s="299"/>
      <c r="W663" s="299"/>
      <c r="X663" s="299"/>
      <c r="Y663" s="299"/>
      <c r="Z663" s="301"/>
      <c r="AA663" s="299">
        <v>-0.2323181489658723</v>
      </c>
      <c r="AB663" s="299">
        <v>5.6327931596091201</v>
      </c>
      <c r="AC663" s="299">
        <v>0.89055290436917711</v>
      </c>
      <c r="AD663" s="299">
        <v>10.123542345276872</v>
      </c>
      <c r="AE663" s="299" t="s">
        <v>445</v>
      </c>
      <c r="AF663" s="299">
        <v>-0.11615907448293615</v>
      </c>
      <c r="AG663" s="299">
        <v>10.200969055374593</v>
      </c>
      <c r="AH663" s="299">
        <v>-1.0067119788521133</v>
      </c>
      <c r="AI663" s="299">
        <v>-11.98178338762215</v>
      </c>
      <c r="AJ663" s="299"/>
      <c r="AK663" s="299"/>
      <c r="AL663" s="299">
        <v>0</v>
      </c>
      <c r="AM663" s="299">
        <v>1</v>
      </c>
      <c r="AN663" s="299">
        <v>0</v>
      </c>
      <c r="AO663" s="299">
        <v>1</v>
      </c>
      <c r="AP663" s="299">
        <v>0</v>
      </c>
      <c r="AQ663" s="299">
        <v>1</v>
      </c>
      <c r="AR663" s="299">
        <v>0</v>
      </c>
      <c r="AS663" s="299">
        <v>0</v>
      </c>
      <c r="AT663" s="299">
        <v>0</v>
      </c>
      <c r="AU663" s="299">
        <v>0</v>
      </c>
      <c r="AV663" s="325">
        <v>1</v>
      </c>
      <c r="AW663" s="333">
        <v>0</v>
      </c>
      <c r="AX663" s="333">
        <v>0</v>
      </c>
      <c r="AY663" s="333">
        <v>0</v>
      </c>
      <c r="AZ663" s="333">
        <v>0</v>
      </c>
      <c r="BA663" s="333">
        <v>1</v>
      </c>
      <c r="BB663" s="333">
        <v>0</v>
      </c>
      <c r="BC663" s="333">
        <v>0</v>
      </c>
      <c r="BD663" s="333">
        <v>0</v>
      </c>
      <c r="BE663" s="333">
        <v>1</v>
      </c>
      <c r="BF663" s="333">
        <v>0</v>
      </c>
      <c r="BG663" s="333">
        <v>0</v>
      </c>
      <c r="BH663" s="333">
        <v>1</v>
      </c>
      <c r="BI663" s="333">
        <v>0</v>
      </c>
      <c r="BJ663" s="333">
        <v>0</v>
      </c>
      <c r="BK663" s="333">
        <v>0</v>
      </c>
      <c r="BL663" s="333">
        <v>0</v>
      </c>
      <c r="BM663" s="333">
        <v>0</v>
      </c>
      <c r="BN663" s="333">
        <v>0</v>
      </c>
      <c r="BO663" s="333">
        <v>1</v>
      </c>
      <c r="BP663" s="333">
        <v>0</v>
      </c>
      <c r="BQ663" s="333">
        <v>0</v>
      </c>
      <c r="BR663" s="333">
        <v>0</v>
      </c>
      <c r="BS663" s="303">
        <v>0</v>
      </c>
      <c r="BT663" s="322">
        <v>1</v>
      </c>
      <c r="BU663" s="322">
        <v>0</v>
      </c>
      <c r="BV663" s="322">
        <v>0</v>
      </c>
      <c r="BW663" s="322">
        <v>0</v>
      </c>
      <c r="BX663" s="322">
        <v>1</v>
      </c>
      <c r="BY663" s="301">
        <v>0</v>
      </c>
      <c r="BZ663" s="322">
        <v>1</v>
      </c>
      <c r="CA663" s="322">
        <v>0</v>
      </c>
      <c r="CB663" s="322">
        <v>0</v>
      </c>
      <c r="CC663" s="322">
        <v>0</v>
      </c>
      <c r="CD663" s="322">
        <v>0</v>
      </c>
      <c r="CE663" s="322">
        <v>0</v>
      </c>
      <c r="CF663" s="301"/>
      <c r="CG663" s="322">
        <v>1</v>
      </c>
      <c r="CH663" s="299"/>
      <c r="CI663" s="299"/>
      <c r="CJ663" s="299"/>
      <c r="CK663" s="299"/>
      <c r="CL663" s="299"/>
      <c r="CM663" s="299"/>
      <c r="CN663" s="299"/>
      <c r="CO663" s="301"/>
    </row>
    <row r="664" spans="1:93" x14ac:dyDescent="0.15">
      <c r="A664" s="299"/>
      <c r="B664" s="338" t="s">
        <v>186</v>
      </c>
      <c r="C664" s="355">
        <v>0.28000000000000003</v>
      </c>
      <c r="D664" s="371">
        <v>0.93324000000000018</v>
      </c>
      <c r="E664" s="299"/>
      <c r="F664" s="300"/>
      <c r="G664" s="299"/>
      <c r="H664" s="299"/>
      <c r="I664" s="301">
        <v>4</v>
      </c>
      <c r="J664" s="299"/>
      <c r="K664" s="301"/>
      <c r="L664" s="322">
        <v>0</v>
      </c>
      <c r="M664" s="322"/>
      <c r="N664" s="322"/>
      <c r="O664" s="299"/>
      <c r="P664" s="299"/>
      <c r="Q664" s="299"/>
      <c r="R664" s="299"/>
      <c r="S664" s="299"/>
      <c r="T664" s="299"/>
      <c r="U664" s="299"/>
      <c r="V664" s="299"/>
      <c r="W664" s="299"/>
      <c r="X664" s="299"/>
      <c r="Y664" s="299"/>
      <c r="Z664" s="301"/>
      <c r="AA664" s="299">
        <v>-2.6329390216132191</v>
      </c>
      <c r="AB664" s="299">
        <v>-10.007402280130293</v>
      </c>
      <c r="AC664" s="299">
        <v>-3.6396510004653329</v>
      </c>
      <c r="AD664" s="299">
        <v>-12.485057003257328</v>
      </c>
      <c r="AE664" s="299" t="s">
        <v>445</v>
      </c>
      <c r="AF664" s="299">
        <v>-1.2003104363236736</v>
      </c>
      <c r="AG664" s="299">
        <v>-12.40763029315961</v>
      </c>
      <c r="AH664" s="299">
        <v>-0.42591660643743257</v>
      </c>
      <c r="AI664" s="299">
        <v>6.7941938110749183</v>
      </c>
      <c r="AJ664" s="299"/>
      <c r="AK664" s="299"/>
      <c r="AL664" s="299">
        <v>0</v>
      </c>
      <c r="AM664" s="299">
        <v>1</v>
      </c>
      <c r="AN664" s="299">
        <v>0</v>
      </c>
      <c r="AO664" s="299">
        <v>0</v>
      </c>
      <c r="AP664" s="299">
        <v>1</v>
      </c>
      <c r="AQ664" s="299">
        <v>1</v>
      </c>
      <c r="AR664" s="299">
        <v>0</v>
      </c>
      <c r="AS664" s="299">
        <v>0</v>
      </c>
      <c r="AT664" s="299">
        <v>0</v>
      </c>
      <c r="AU664" s="299">
        <v>0</v>
      </c>
      <c r="AV664" s="325">
        <v>0</v>
      </c>
      <c r="AW664" s="333">
        <v>0</v>
      </c>
      <c r="AX664" s="333">
        <v>1</v>
      </c>
      <c r="AY664" s="333">
        <v>0</v>
      </c>
      <c r="AZ664" s="333">
        <v>0</v>
      </c>
      <c r="BA664" s="333">
        <v>1</v>
      </c>
      <c r="BB664" s="333">
        <v>0</v>
      </c>
      <c r="BC664" s="333">
        <v>0</v>
      </c>
      <c r="BD664" s="333">
        <v>0</v>
      </c>
      <c r="BE664" s="333">
        <v>0</v>
      </c>
      <c r="BF664" s="333">
        <v>1</v>
      </c>
      <c r="BG664" s="333">
        <v>1</v>
      </c>
      <c r="BH664" s="333">
        <v>0</v>
      </c>
      <c r="BI664" s="333">
        <v>0</v>
      </c>
      <c r="BJ664" s="333">
        <v>0</v>
      </c>
      <c r="BK664" s="333">
        <v>0</v>
      </c>
      <c r="BL664" s="333">
        <v>0</v>
      </c>
      <c r="BM664" s="333">
        <v>0</v>
      </c>
      <c r="BN664" s="333">
        <v>0</v>
      </c>
      <c r="BO664" s="333">
        <v>1</v>
      </c>
      <c r="BP664" s="333">
        <v>0</v>
      </c>
      <c r="BQ664" s="333">
        <v>0</v>
      </c>
      <c r="BR664" s="333">
        <v>0</v>
      </c>
      <c r="BS664" s="303">
        <v>0</v>
      </c>
      <c r="BT664" s="322">
        <v>0</v>
      </c>
      <c r="BU664" s="322">
        <v>1</v>
      </c>
      <c r="BV664" s="322">
        <v>0</v>
      </c>
      <c r="BW664" s="322">
        <v>0</v>
      </c>
      <c r="BX664" s="322">
        <v>0</v>
      </c>
      <c r="BY664" s="301">
        <v>0</v>
      </c>
      <c r="BZ664" s="322">
        <v>0</v>
      </c>
      <c r="CA664" s="322">
        <v>0</v>
      </c>
      <c r="CB664" s="322">
        <v>1</v>
      </c>
      <c r="CC664" s="322">
        <v>0</v>
      </c>
      <c r="CD664" s="322">
        <v>0</v>
      </c>
      <c r="CE664" s="322">
        <v>0</v>
      </c>
      <c r="CF664" s="301">
        <v>0</v>
      </c>
      <c r="CG664" s="322">
        <v>0</v>
      </c>
      <c r="CH664" s="299"/>
      <c r="CI664" s="299"/>
      <c r="CJ664" s="299"/>
      <c r="CK664" s="299"/>
      <c r="CL664" s="299"/>
      <c r="CM664" s="299"/>
      <c r="CN664" s="299"/>
      <c r="CO664" s="301"/>
    </row>
    <row r="665" spans="1:93" x14ac:dyDescent="0.15">
      <c r="A665" s="299" t="s">
        <v>593</v>
      </c>
      <c r="B665" s="338" t="s">
        <v>187</v>
      </c>
      <c r="C665" s="355"/>
      <c r="D665" s="371"/>
      <c r="E665" s="299"/>
      <c r="F665" s="300"/>
      <c r="G665" s="299"/>
      <c r="H665" s="299"/>
      <c r="I665" s="301"/>
      <c r="J665" s="299"/>
      <c r="K665" s="301"/>
      <c r="L665" s="322"/>
      <c r="M665" s="322"/>
      <c r="N665" s="322"/>
      <c r="O665" s="299"/>
      <c r="P665" s="299"/>
      <c r="Q665" s="299"/>
      <c r="R665" s="299"/>
      <c r="S665" s="299"/>
      <c r="T665" s="299"/>
      <c r="U665" s="299"/>
      <c r="V665" s="299"/>
      <c r="W665" s="299"/>
      <c r="X665" s="299"/>
      <c r="Y665" s="299"/>
      <c r="Z665" s="301"/>
      <c r="AA665" s="299"/>
      <c r="AB665" s="299"/>
      <c r="AC665" s="299"/>
      <c r="AD665" s="299"/>
      <c r="AE665" s="299"/>
      <c r="AF665" s="299"/>
      <c r="AG665" s="299"/>
      <c r="AH665" s="299"/>
      <c r="AI665" s="299"/>
      <c r="AJ665" s="299">
        <v>-0.11615907448293615</v>
      </c>
      <c r="AK665" s="299">
        <v>-1.9356677524429967E-2</v>
      </c>
      <c r="AL665" s="299"/>
      <c r="AM665" s="299"/>
      <c r="AN665" s="299"/>
      <c r="AO665" s="299"/>
      <c r="AP665" s="299"/>
      <c r="AQ665" s="299"/>
      <c r="AR665" s="299"/>
      <c r="AS665" s="299"/>
      <c r="AT665" s="299"/>
      <c r="AU665" s="299"/>
      <c r="AV665" s="325"/>
      <c r="AW665" s="333"/>
      <c r="AX665" s="333"/>
      <c r="AY665" s="299"/>
      <c r="AZ665" s="299"/>
      <c r="BA665" s="299"/>
      <c r="BB665" s="299"/>
      <c r="BC665" s="299"/>
      <c r="BD665" s="299"/>
      <c r="BE665" s="299"/>
      <c r="BF665" s="299"/>
      <c r="BG665" s="299"/>
      <c r="BH665" s="299"/>
      <c r="BI665" s="299"/>
      <c r="BJ665" s="325"/>
      <c r="BK665" s="325"/>
      <c r="BL665" s="325"/>
      <c r="BM665" s="299"/>
      <c r="BN665" s="299"/>
      <c r="BO665" s="299"/>
      <c r="BP665" s="299"/>
      <c r="BQ665" s="299"/>
      <c r="BR665" s="299"/>
      <c r="BS665" s="303"/>
      <c r="BT665" s="299"/>
      <c r="BU665" s="299"/>
      <c r="BV665" s="299"/>
      <c r="BW665" s="299"/>
      <c r="BX665" s="299"/>
      <c r="BY665" s="301"/>
      <c r="BZ665" s="299"/>
      <c r="CA665" s="299"/>
      <c r="CB665" s="299"/>
      <c r="CC665" s="299"/>
      <c r="CD665" s="299"/>
      <c r="CE665" s="299"/>
      <c r="CF665" s="301"/>
      <c r="CG665" s="299"/>
      <c r="CH665" s="299"/>
      <c r="CI665" s="299"/>
      <c r="CJ665" s="299"/>
      <c r="CK665" s="299"/>
      <c r="CL665" s="299"/>
      <c r="CM665" s="299"/>
      <c r="CN665" s="299"/>
      <c r="CO665" s="301"/>
    </row>
    <row r="666" spans="1:93" x14ac:dyDescent="0.15">
      <c r="A666" s="299"/>
      <c r="B666" s="338" t="s">
        <v>188</v>
      </c>
      <c r="C666" s="299"/>
      <c r="D666" s="371"/>
      <c r="E666" s="299"/>
      <c r="F666" s="299"/>
      <c r="G666" s="299" t="s">
        <v>347</v>
      </c>
      <c r="H666" s="299"/>
      <c r="I666" s="301">
        <v>1</v>
      </c>
      <c r="J666" s="299">
        <v>0</v>
      </c>
      <c r="K666" s="301">
        <v>1</v>
      </c>
      <c r="L666" s="299">
        <v>1</v>
      </c>
      <c r="M666" s="299">
        <v>1</v>
      </c>
      <c r="N666" s="299">
        <v>0</v>
      </c>
      <c r="O666" s="299"/>
      <c r="P666" s="299">
        <v>1</v>
      </c>
      <c r="Q666" s="299">
        <v>0</v>
      </c>
      <c r="R666" s="299">
        <v>0</v>
      </c>
      <c r="S666" s="299">
        <v>0</v>
      </c>
      <c r="T666" s="299">
        <v>0</v>
      </c>
      <c r="U666" s="299">
        <v>1</v>
      </c>
      <c r="V666" s="299">
        <v>0</v>
      </c>
      <c r="W666" s="299">
        <v>0</v>
      </c>
      <c r="X666" s="299">
        <v>0</v>
      </c>
      <c r="Y666" s="299">
        <v>0</v>
      </c>
      <c r="Z666" s="301">
        <v>1</v>
      </c>
      <c r="AA666" s="299"/>
      <c r="AB666" s="299"/>
      <c r="AC666" s="299">
        <v>-1.2003104363236736</v>
      </c>
      <c r="AD666" s="299">
        <v>11.86564332247557</v>
      </c>
      <c r="AE666" s="299" t="s">
        <v>442</v>
      </c>
      <c r="AF666" s="299">
        <v>-1.2003104363236736</v>
      </c>
      <c r="AG666" s="299">
        <v>11.86564332247557</v>
      </c>
      <c r="AH666" s="299">
        <v>3.7558100749482688</v>
      </c>
      <c r="AI666" s="299">
        <v>-14.536864820846905</v>
      </c>
      <c r="AJ666" s="299">
        <v>-1.7036664257497303</v>
      </c>
      <c r="AK666" s="299">
        <v>-1.9356677524429967E-2</v>
      </c>
      <c r="AL666" s="299"/>
      <c r="AM666" s="299"/>
      <c r="AN666" s="299"/>
      <c r="AO666" s="299"/>
      <c r="AP666" s="299"/>
      <c r="AQ666" s="299"/>
      <c r="AR666" s="299"/>
      <c r="AS666" s="299"/>
      <c r="AT666" s="299"/>
      <c r="AU666" s="299"/>
      <c r="AV666" s="299"/>
      <c r="AW666" s="299"/>
      <c r="AX666" s="299"/>
      <c r="AY666" s="299"/>
      <c r="AZ666" s="299"/>
      <c r="BA666" s="299"/>
      <c r="BB666" s="299"/>
      <c r="BC666" s="299"/>
      <c r="BD666" s="299"/>
      <c r="BE666" s="299"/>
      <c r="BF666" s="299"/>
      <c r="BG666" s="299"/>
      <c r="BH666" s="299"/>
      <c r="BI666" s="299"/>
      <c r="BJ666" s="299"/>
      <c r="BK666" s="299"/>
      <c r="BL666" s="299"/>
      <c r="BM666" s="299"/>
      <c r="BN666" s="299"/>
      <c r="BO666" s="299"/>
      <c r="BP666" s="299"/>
      <c r="BQ666" s="299"/>
      <c r="BR666" s="299"/>
      <c r="BS666" s="299"/>
      <c r="BT666" s="299"/>
      <c r="BU666" s="299"/>
      <c r="BV666" s="299"/>
      <c r="BW666" s="299"/>
      <c r="BX666" s="299"/>
      <c r="BY666" s="299"/>
      <c r="BZ666" s="299"/>
      <c r="CA666" s="299"/>
      <c r="CB666" s="299"/>
      <c r="CC666" s="299"/>
      <c r="CD666" s="299"/>
      <c r="CE666" s="299"/>
      <c r="CF666" s="299"/>
      <c r="CG666" s="299"/>
      <c r="CH666" s="299"/>
      <c r="CI666" s="299"/>
      <c r="CJ666" s="299"/>
      <c r="CK666" s="299"/>
      <c r="CL666" s="299"/>
      <c r="CM666" s="299"/>
      <c r="CN666" s="299"/>
      <c r="CO666" s="299"/>
    </row>
    <row r="667" spans="1:93" x14ac:dyDescent="0.15">
      <c r="A667" s="299"/>
      <c r="B667" s="338" t="s">
        <v>189</v>
      </c>
      <c r="C667" s="299"/>
      <c r="D667" s="371"/>
      <c r="E667" s="299"/>
      <c r="F667" s="299"/>
      <c r="G667" s="299"/>
      <c r="H667" s="299"/>
      <c r="I667" s="301">
        <v>1</v>
      </c>
      <c r="J667" s="299">
        <v>0</v>
      </c>
      <c r="K667" s="301">
        <v>1</v>
      </c>
      <c r="L667" s="322">
        <v>1</v>
      </c>
      <c r="M667" s="322">
        <v>0</v>
      </c>
      <c r="N667" s="322">
        <v>1</v>
      </c>
      <c r="O667" s="299"/>
      <c r="P667" s="299">
        <v>0</v>
      </c>
      <c r="Q667" s="299">
        <v>0</v>
      </c>
      <c r="R667" s="299">
        <v>1</v>
      </c>
      <c r="S667" s="299">
        <v>1</v>
      </c>
      <c r="T667" s="299">
        <v>0</v>
      </c>
      <c r="U667" s="299">
        <v>1</v>
      </c>
      <c r="V667" s="299">
        <v>0</v>
      </c>
      <c r="W667" s="299">
        <v>0</v>
      </c>
      <c r="X667" s="299">
        <v>0</v>
      </c>
      <c r="Y667" s="299">
        <v>0</v>
      </c>
      <c r="Z667" s="301">
        <v>1</v>
      </c>
      <c r="AA667" s="299"/>
      <c r="AB667" s="299"/>
      <c r="AC667" s="299">
        <v>-1.1228710533350494</v>
      </c>
      <c r="AD667" s="299">
        <v>11.94307003257329</v>
      </c>
      <c r="AE667" s="299" t="s">
        <v>442</v>
      </c>
      <c r="AF667" s="299">
        <v>-1.1228710533350494</v>
      </c>
      <c r="AG667" s="299">
        <v>11.94307003257329</v>
      </c>
      <c r="AH667" s="299">
        <v>3.9494085324198291</v>
      </c>
      <c r="AI667" s="299">
        <v>-12.252776872964169</v>
      </c>
      <c r="AJ667" s="299"/>
      <c r="AK667" s="299"/>
      <c r="AL667" s="299"/>
      <c r="AM667" s="299"/>
      <c r="AN667" s="299"/>
      <c r="AO667" s="299"/>
      <c r="AP667" s="299"/>
      <c r="AQ667" s="299"/>
      <c r="AR667" s="299"/>
      <c r="AS667" s="299"/>
      <c r="AT667" s="299"/>
      <c r="AU667" s="299"/>
      <c r="AV667" s="299"/>
      <c r="AW667" s="299"/>
      <c r="AX667" s="299"/>
      <c r="AY667" s="299"/>
      <c r="AZ667" s="299"/>
      <c r="BA667" s="299"/>
      <c r="BB667" s="299"/>
      <c r="BC667" s="299"/>
      <c r="BD667" s="299"/>
      <c r="BE667" s="299"/>
      <c r="BF667" s="299"/>
      <c r="BG667" s="299"/>
      <c r="BH667" s="299"/>
      <c r="BI667" s="299"/>
      <c r="BJ667" s="299"/>
      <c r="BK667" s="299"/>
      <c r="BL667" s="299"/>
      <c r="BM667" s="299"/>
      <c r="BN667" s="299"/>
      <c r="BO667" s="299"/>
      <c r="BP667" s="299"/>
      <c r="BQ667" s="299"/>
      <c r="BR667" s="299"/>
      <c r="BS667" s="299"/>
      <c r="BT667" s="299"/>
      <c r="BU667" s="299"/>
      <c r="BV667" s="299"/>
      <c r="BW667" s="299"/>
      <c r="BX667" s="299"/>
      <c r="BY667" s="299"/>
      <c r="BZ667" s="299"/>
      <c r="CA667" s="299"/>
      <c r="CB667" s="299"/>
      <c r="CC667" s="299"/>
      <c r="CD667" s="299"/>
      <c r="CE667" s="299"/>
      <c r="CF667" s="299"/>
      <c r="CG667" s="299"/>
      <c r="CH667" s="299"/>
      <c r="CI667" s="299"/>
      <c r="CJ667" s="299"/>
      <c r="CK667" s="299"/>
      <c r="CL667" s="299"/>
      <c r="CM667" s="299"/>
      <c r="CN667" s="299"/>
      <c r="CO667" s="299"/>
    </row>
    <row r="668" spans="1:93" x14ac:dyDescent="0.15">
      <c r="A668" s="299"/>
      <c r="B668" s="338" t="s">
        <v>190</v>
      </c>
      <c r="C668" s="355">
        <v>0.24</v>
      </c>
      <c r="D668" s="371">
        <v>0.79991999999999996</v>
      </c>
      <c r="E668" s="299"/>
      <c r="F668" s="299"/>
      <c r="G668" s="299"/>
      <c r="H668" s="299"/>
      <c r="I668" s="301">
        <v>2</v>
      </c>
      <c r="J668" s="299"/>
      <c r="K668" s="299"/>
      <c r="L668" s="322">
        <v>0</v>
      </c>
      <c r="M668" s="299"/>
      <c r="N668" s="299"/>
      <c r="O668" s="299"/>
      <c r="P668" s="299"/>
      <c r="Q668" s="299"/>
      <c r="R668" s="299"/>
      <c r="S668" s="299"/>
      <c r="T668" s="299"/>
      <c r="U668" s="299"/>
      <c r="V668" s="299"/>
      <c r="W668" s="299"/>
      <c r="X668" s="299"/>
      <c r="Y668" s="299"/>
      <c r="Z668" s="299"/>
      <c r="AA668" s="299">
        <v>3.2137343940279002</v>
      </c>
      <c r="AB668" s="299">
        <v>-3.6584120521172636</v>
      </c>
      <c r="AC668" s="299">
        <v>4.9561205112719424</v>
      </c>
      <c r="AD668" s="299">
        <v>-11.78821661237785</v>
      </c>
      <c r="AE668" s="299" t="s">
        <v>443</v>
      </c>
      <c r="AF668" s="299">
        <v>4.0655676069027651</v>
      </c>
      <c r="AG668" s="299">
        <v>-11.826929967426709</v>
      </c>
      <c r="AH668" s="299">
        <v>-1.5875073512667941</v>
      </c>
      <c r="AI668" s="299">
        <v>11.401083061889251</v>
      </c>
      <c r="AJ668" s="299"/>
      <c r="AK668" s="299"/>
      <c r="AL668" s="322">
        <v>1</v>
      </c>
      <c r="AM668" s="322">
        <v>0</v>
      </c>
      <c r="AN668" s="322">
        <v>1</v>
      </c>
      <c r="AO668" s="322">
        <v>0</v>
      </c>
      <c r="AP668" s="322">
        <v>0</v>
      </c>
      <c r="AQ668" s="322">
        <v>0</v>
      </c>
      <c r="AR668" s="322">
        <v>1</v>
      </c>
      <c r="AS668" s="322">
        <v>0</v>
      </c>
      <c r="AT668" s="322">
        <v>1</v>
      </c>
      <c r="AU668" s="322">
        <v>0</v>
      </c>
      <c r="AV668" s="327">
        <v>0</v>
      </c>
      <c r="AW668" s="327">
        <v>0</v>
      </c>
      <c r="AX668" s="327">
        <v>0</v>
      </c>
      <c r="AY668" s="327">
        <v>1</v>
      </c>
      <c r="AZ668" s="327">
        <v>0</v>
      </c>
      <c r="BA668" s="327">
        <v>0</v>
      </c>
      <c r="BB668" s="327">
        <v>1</v>
      </c>
      <c r="BC668" s="327">
        <v>0</v>
      </c>
      <c r="BD668" s="327">
        <v>0</v>
      </c>
      <c r="BE668" s="327">
        <v>1</v>
      </c>
      <c r="BF668" s="327">
        <v>0</v>
      </c>
      <c r="BG668" s="327">
        <v>1</v>
      </c>
      <c r="BH668" s="327">
        <v>0</v>
      </c>
      <c r="BI668" s="327">
        <v>0</v>
      </c>
      <c r="BJ668" s="327">
        <v>0</v>
      </c>
      <c r="BK668" s="327">
        <v>0</v>
      </c>
      <c r="BL668" s="327">
        <v>0</v>
      </c>
      <c r="BM668" s="327">
        <v>0</v>
      </c>
      <c r="BN668" s="327">
        <v>0</v>
      </c>
      <c r="BO668" s="327">
        <v>1</v>
      </c>
      <c r="BP668" s="327">
        <v>0</v>
      </c>
      <c r="BQ668" s="327">
        <v>0</v>
      </c>
      <c r="BR668" s="327">
        <v>0</v>
      </c>
      <c r="BS668" s="303">
        <v>1</v>
      </c>
      <c r="BT668" s="322">
        <v>0</v>
      </c>
      <c r="BU668" s="299">
        <v>0</v>
      </c>
      <c r="BV668" s="322">
        <v>0</v>
      </c>
      <c r="BW668" s="322">
        <v>0</v>
      </c>
      <c r="BX668" s="322">
        <v>0</v>
      </c>
      <c r="BY668" s="301">
        <v>1</v>
      </c>
      <c r="BZ668" s="322">
        <v>1</v>
      </c>
      <c r="CA668" s="322">
        <v>0</v>
      </c>
      <c r="CB668" s="322">
        <v>0</v>
      </c>
      <c r="CC668" s="322">
        <v>0</v>
      </c>
      <c r="CD668" s="322">
        <v>0</v>
      </c>
      <c r="CE668" s="322">
        <v>0</v>
      </c>
      <c r="CF668" s="301">
        <v>0</v>
      </c>
      <c r="CG668" s="299"/>
      <c r="CH668" s="299"/>
      <c r="CI668" s="299"/>
      <c r="CJ668" s="299"/>
      <c r="CK668" s="299"/>
      <c r="CL668" s="299"/>
      <c r="CM668" s="299"/>
      <c r="CN668" s="299"/>
      <c r="CO668" s="299"/>
    </row>
    <row r="669" spans="1:93" x14ac:dyDescent="0.15">
      <c r="A669" s="299"/>
      <c r="B669" s="338" t="s">
        <v>191</v>
      </c>
      <c r="C669" s="355">
        <v>1.04</v>
      </c>
      <c r="D669" s="371">
        <v>3.4663200000000005</v>
      </c>
      <c r="E669" s="299"/>
      <c r="F669" s="299"/>
      <c r="G669" s="299"/>
      <c r="H669" s="299"/>
      <c r="I669" s="301">
        <v>3</v>
      </c>
      <c r="J669" s="299"/>
      <c r="K669" s="299"/>
      <c r="L669" s="322">
        <v>0</v>
      </c>
      <c r="M669" s="299"/>
      <c r="N669" s="299"/>
      <c r="O669" s="299"/>
      <c r="P669" s="299"/>
      <c r="Q669" s="299"/>
      <c r="R669" s="299"/>
      <c r="S669" s="299"/>
      <c r="T669" s="299"/>
      <c r="U669" s="299"/>
      <c r="V669" s="299"/>
      <c r="W669" s="299"/>
      <c r="X669" s="299"/>
      <c r="Y669" s="299"/>
      <c r="Z669" s="299"/>
      <c r="AA669" s="299">
        <v>-2.2457421066700989</v>
      </c>
      <c r="AB669" s="299">
        <v>9.6589820846905532</v>
      </c>
      <c r="AC669" s="299">
        <v>-3.0588556280506518</v>
      </c>
      <c r="AD669" s="299">
        <v>11.86564332247557</v>
      </c>
      <c r="AE669" s="299" t="s">
        <v>337</v>
      </c>
      <c r="AF669" s="299">
        <v>-2.3619011811530348</v>
      </c>
      <c r="AG669" s="299">
        <v>11.904356677524429</v>
      </c>
      <c r="AH669" s="299">
        <v>3.6396510004653329</v>
      </c>
      <c r="AI669" s="299">
        <v>-11.86564332247557</v>
      </c>
      <c r="AJ669" s="299"/>
      <c r="AK669" s="299"/>
      <c r="AL669" s="322">
        <v>0</v>
      </c>
      <c r="AM669" s="322">
        <v>1</v>
      </c>
      <c r="AN669" s="322">
        <v>1</v>
      </c>
      <c r="AO669" s="322">
        <v>0</v>
      </c>
      <c r="AP669" s="322">
        <v>0</v>
      </c>
      <c r="AQ669" s="322">
        <v>0</v>
      </c>
      <c r="AR669" s="322">
        <v>1</v>
      </c>
      <c r="AS669" s="322">
        <v>0</v>
      </c>
      <c r="AT669" s="322">
        <v>0</v>
      </c>
      <c r="AU669" s="322">
        <v>0</v>
      </c>
      <c r="AV669" s="327">
        <v>1</v>
      </c>
      <c r="AW669" s="327">
        <v>0</v>
      </c>
      <c r="AX669" s="327">
        <v>0</v>
      </c>
      <c r="AY669" s="327">
        <v>0</v>
      </c>
      <c r="AZ669" s="327">
        <v>1</v>
      </c>
      <c r="BA669" s="327">
        <v>0</v>
      </c>
      <c r="BB669" s="327">
        <v>0</v>
      </c>
      <c r="BC669" s="327">
        <v>0</v>
      </c>
      <c r="BD669" s="327">
        <v>0</v>
      </c>
      <c r="BE669" s="327">
        <v>1</v>
      </c>
      <c r="BF669" s="327">
        <v>0</v>
      </c>
      <c r="BG669" s="327">
        <v>1</v>
      </c>
      <c r="BH669" s="327">
        <v>0</v>
      </c>
      <c r="BI669" s="327">
        <v>0</v>
      </c>
      <c r="BJ669" s="327">
        <v>0</v>
      </c>
      <c r="BK669" s="327">
        <v>0</v>
      </c>
      <c r="BL669" s="327">
        <v>0</v>
      </c>
      <c r="BM669" s="327">
        <v>1</v>
      </c>
      <c r="BN669" s="327">
        <v>0</v>
      </c>
      <c r="BO669" s="327">
        <v>1</v>
      </c>
      <c r="BP669" s="327">
        <v>0</v>
      </c>
      <c r="BQ669" s="327">
        <v>0</v>
      </c>
      <c r="BR669" s="327">
        <v>0</v>
      </c>
      <c r="BS669" s="303">
        <v>1</v>
      </c>
      <c r="BT669" s="322">
        <v>0</v>
      </c>
      <c r="BU669" s="322">
        <v>0</v>
      </c>
      <c r="BV669" s="322">
        <v>0</v>
      </c>
      <c r="BW669" s="322">
        <v>0</v>
      </c>
      <c r="BX669" s="322">
        <v>1</v>
      </c>
      <c r="BY669" s="301">
        <v>0</v>
      </c>
      <c r="BZ669" s="322">
        <v>1</v>
      </c>
      <c r="CA669" s="322">
        <v>0</v>
      </c>
      <c r="CB669" s="322">
        <v>0</v>
      </c>
      <c r="CC669" s="322">
        <v>0</v>
      </c>
      <c r="CD669" s="322">
        <v>0</v>
      </c>
      <c r="CE669" s="322">
        <v>0</v>
      </c>
      <c r="CF669" s="301">
        <v>0</v>
      </c>
      <c r="CG669" s="299"/>
      <c r="CH669" s="299"/>
      <c r="CI669" s="299"/>
      <c r="CJ669" s="299"/>
      <c r="CK669" s="299"/>
      <c r="CL669" s="299"/>
      <c r="CM669" s="299"/>
      <c r="CN669" s="299"/>
      <c r="CO669" s="299"/>
    </row>
    <row r="670" spans="1:93" x14ac:dyDescent="0.15">
      <c r="A670" s="299"/>
      <c r="B670" s="338" t="s">
        <v>192</v>
      </c>
      <c r="C670" s="355">
        <v>1.02</v>
      </c>
      <c r="D670" s="371">
        <v>3.3996600000000003</v>
      </c>
      <c r="E670" s="299"/>
      <c r="F670" s="299"/>
      <c r="G670" s="299"/>
      <c r="H670" s="299"/>
      <c r="I670" s="301">
        <v>4</v>
      </c>
      <c r="J670" s="299"/>
      <c r="K670" s="299"/>
      <c r="L670" s="322">
        <v>0</v>
      </c>
      <c r="M670" s="299"/>
      <c r="N670" s="299"/>
      <c r="O670" s="299"/>
      <c r="P670" s="299"/>
      <c r="Q670" s="299"/>
      <c r="R670" s="299"/>
      <c r="S670" s="299"/>
      <c r="T670" s="299"/>
      <c r="U670" s="299"/>
      <c r="V670" s="299"/>
      <c r="W670" s="299"/>
      <c r="X670" s="299"/>
      <c r="Y670" s="299"/>
      <c r="Z670" s="299"/>
      <c r="AA670" s="299">
        <v>-1.1615907448293614</v>
      </c>
      <c r="AB670" s="299">
        <v>-10.471962540716612</v>
      </c>
      <c r="AC670" s="299">
        <v>-1.0841513618407375</v>
      </c>
      <c r="AD670" s="299">
        <v>-12.639910423452768</v>
      </c>
      <c r="AE670" s="299" t="s">
        <v>445</v>
      </c>
      <c r="AF670" s="299">
        <v>-7.74393829886241E-2</v>
      </c>
      <c r="AG670" s="299">
        <v>-12.601197068403909</v>
      </c>
      <c r="AH670" s="299">
        <v>-1.3164695108066096</v>
      </c>
      <c r="AI670" s="299">
        <v>12.833477198697068</v>
      </c>
      <c r="AJ670" s="299"/>
      <c r="AK670" s="299"/>
      <c r="AL670" s="322">
        <v>0</v>
      </c>
      <c r="AM670" s="322">
        <v>1</v>
      </c>
      <c r="AN670" s="322">
        <v>1</v>
      </c>
      <c r="AO670" s="322">
        <v>0</v>
      </c>
      <c r="AP670" s="322">
        <v>0</v>
      </c>
      <c r="AQ670" s="322">
        <v>1</v>
      </c>
      <c r="AR670" s="322">
        <v>0</v>
      </c>
      <c r="AS670" s="322">
        <v>0</v>
      </c>
      <c r="AT670" s="322">
        <v>0</v>
      </c>
      <c r="AU670" s="322">
        <v>0</v>
      </c>
      <c r="AV670" s="327">
        <v>0</v>
      </c>
      <c r="AW670" s="327">
        <v>0</v>
      </c>
      <c r="AX670" s="327">
        <v>1</v>
      </c>
      <c r="AY670" s="327">
        <v>0</v>
      </c>
      <c r="AZ670" s="327">
        <v>1</v>
      </c>
      <c r="BA670" s="327">
        <v>0</v>
      </c>
      <c r="BB670" s="327">
        <v>0</v>
      </c>
      <c r="BC670" s="327">
        <v>0</v>
      </c>
      <c r="BD670" s="327">
        <v>0</v>
      </c>
      <c r="BE670" s="327">
        <v>1</v>
      </c>
      <c r="BF670" s="327">
        <v>0</v>
      </c>
      <c r="BG670" s="327">
        <v>1</v>
      </c>
      <c r="BH670" s="327">
        <v>0</v>
      </c>
      <c r="BI670" s="327">
        <v>0</v>
      </c>
      <c r="BJ670" s="327">
        <v>0</v>
      </c>
      <c r="BK670" s="327">
        <v>0</v>
      </c>
      <c r="BL670" s="327">
        <v>0</v>
      </c>
      <c r="BM670" s="327">
        <v>1</v>
      </c>
      <c r="BN670" s="327">
        <v>0</v>
      </c>
      <c r="BO670" s="327">
        <v>1</v>
      </c>
      <c r="BP670" s="327">
        <v>0</v>
      </c>
      <c r="BQ670" s="327">
        <v>0</v>
      </c>
      <c r="BR670" s="327">
        <v>0</v>
      </c>
      <c r="BS670" s="303">
        <v>1</v>
      </c>
      <c r="BT670" s="322">
        <v>0</v>
      </c>
      <c r="BU670" s="322">
        <v>0</v>
      </c>
      <c r="BV670" s="322">
        <v>0</v>
      </c>
      <c r="BW670" s="322">
        <v>0</v>
      </c>
      <c r="BX670" s="322">
        <v>1</v>
      </c>
      <c r="BY670" s="301">
        <v>0</v>
      </c>
      <c r="BZ670" s="322">
        <v>1</v>
      </c>
      <c r="CA670" s="322">
        <v>0</v>
      </c>
      <c r="CB670" s="322">
        <v>0</v>
      </c>
      <c r="CC670" s="322">
        <v>0</v>
      </c>
      <c r="CD670" s="322">
        <v>0</v>
      </c>
      <c r="CE670" s="322">
        <v>0</v>
      </c>
      <c r="CF670" s="301">
        <v>0</v>
      </c>
      <c r="CG670" s="299"/>
      <c r="CH670" s="299"/>
      <c r="CI670" s="299"/>
      <c r="CJ670" s="299"/>
      <c r="CK670" s="299"/>
      <c r="CL670" s="299"/>
      <c r="CM670" s="299"/>
      <c r="CN670" s="299"/>
      <c r="CO670" s="299"/>
    </row>
    <row r="671" spans="1:93" x14ac:dyDescent="0.15">
      <c r="A671" s="299"/>
      <c r="B671" s="338" t="s">
        <v>193</v>
      </c>
      <c r="C671" s="355">
        <v>1.1299999999999999</v>
      </c>
      <c r="D671" s="371">
        <v>3.7662899999999997</v>
      </c>
      <c r="E671" s="299"/>
      <c r="F671" s="299"/>
      <c r="G671" s="299"/>
      <c r="H671" s="299"/>
      <c r="I671" s="301">
        <v>5</v>
      </c>
      <c r="J671" s="299"/>
      <c r="K671" s="299"/>
      <c r="L671" s="322">
        <v>0</v>
      </c>
      <c r="M671" s="299"/>
      <c r="N671" s="299"/>
      <c r="O671" s="299"/>
      <c r="P671" s="299"/>
      <c r="Q671" s="299"/>
      <c r="R671" s="299"/>
      <c r="S671" s="299"/>
      <c r="T671" s="299"/>
      <c r="U671" s="299"/>
      <c r="V671" s="299"/>
      <c r="W671" s="299"/>
      <c r="X671" s="299"/>
      <c r="Y671" s="299"/>
      <c r="Z671" s="299"/>
      <c r="AA671" s="299">
        <v>1.1615907448293614</v>
      </c>
      <c r="AB671" s="299">
        <v>6.4844869706840393</v>
      </c>
      <c r="AC671" s="299">
        <v>1.7811058087383542</v>
      </c>
      <c r="AD671" s="299">
        <v>12.175350162866449</v>
      </c>
      <c r="AE671" s="299" t="s">
        <v>443</v>
      </c>
      <c r="AF671" s="299">
        <v>0.9292725958634892</v>
      </c>
      <c r="AG671" s="299">
        <v>12.21406351791531</v>
      </c>
      <c r="AH671" s="299">
        <v>-0.38719691494312047</v>
      </c>
      <c r="AI671" s="299">
        <v>-13.336750814332248</v>
      </c>
      <c r="AJ671" s="299"/>
      <c r="AK671" s="299"/>
      <c r="AL671" s="322">
        <v>0</v>
      </c>
      <c r="AM671" s="322">
        <v>1</v>
      </c>
      <c r="AN671" s="322">
        <v>0</v>
      </c>
      <c r="AO671" s="322">
        <v>1</v>
      </c>
      <c r="AP671" s="322">
        <v>0</v>
      </c>
      <c r="AQ671" s="322">
        <v>1</v>
      </c>
      <c r="AR671" s="322">
        <v>0</v>
      </c>
      <c r="AS671" s="322">
        <v>0</v>
      </c>
      <c r="AT671" s="322">
        <v>1</v>
      </c>
      <c r="AU671" s="322">
        <v>0</v>
      </c>
      <c r="AV671" s="327">
        <v>0</v>
      </c>
      <c r="AW671" s="327">
        <v>0</v>
      </c>
      <c r="AX671" s="327">
        <v>0</v>
      </c>
      <c r="AY671" s="327">
        <v>0</v>
      </c>
      <c r="AZ671" s="327">
        <v>0</v>
      </c>
      <c r="BA671" s="327">
        <v>0</v>
      </c>
      <c r="BB671" s="327">
        <v>1</v>
      </c>
      <c r="BC671" s="327">
        <v>0</v>
      </c>
      <c r="BD671" s="327">
        <v>0</v>
      </c>
      <c r="BE671" s="327">
        <v>1</v>
      </c>
      <c r="BF671" s="327">
        <v>0</v>
      </c>
      <c r="BG671" s="327">
        <v>1</v>
      </c>
      <c r="BH671" s="327">
        <v>0</v>
      </c>
      <c r="BI671" s="327">
        <v>0</v>
      </c>
      <c r="BJ671" s="327">
        <v>0</v>
      </c>
      <c r="BK671" s="327">
        <v>0</v>
      </c>
      <c r="BL671" s="327">
        <v>0</v>
      </c>
      <c r="BM671" s="327">
        <v>0</v>
      </c>
      <c r="BN671" s="327">
        <v>0</v>
      </c>
      <c r="BO671" s="327">
        <v>1</v>
      </c>
      <c r="BP671" s="327">
        <v>0</v>
      </c>
      <c r="BQ671" s="327">
        <v>0</v>
      </c>
      <c r="BR671" s="327">
        <v>0</v>
      </c>
      <c r="BS671" s="303">
        <v>0</v>
      </c>
      <c r="BT671" s="322">
        <v>1</v>
      </c>
      <c r="BU671" s="322">
        <v>0</v>
      </c>
      <c r="BV671" s="322">
        <v>0</v>
      </c>
      <c r="BW671" s="322">
        <v>0</v>
      </c>
      <c r="BX671" s="322">
        <v>0</v>
      </c>
      <c r="BY671" s="301">
        <v>0</v>
      </c>
      <c r="BZ671" s="322">
        <v>1</v>
      </c>
      <c r="CA671" s="322">
        <v>0</v>
      </c>
      <c r="CB671" s="322">
        <v>0</v>
      </c>
      <c r="CC671" s="322">
        <v>0</v>
      </c>
      <c r="CD671" s="322">
        <v>0</v>
      </c>
      <c r="CE671" s="322">
        <v>0</v>
      </c>
      <c r="CF671" s="301">
        <v>0</v>
      </c>
      <c r="CG671" s="299"/>
      <c r="CH671" s="299"/>
      <c r="CI671" s="299"/>
      <c r="CJ671" s="299"/>
      <c r="CK671" s="299"/>
      <c r="CL671" s="299"/>
      <c r="CM671" s="299"/>
      <c r="CN671" s="299"/>
      <c r="CO671" s="299"/>
    </row>
    <row r="672" spans="1:93" x14ac:dyDescent="0.15">
      <c r="A672" s="299"/>
      <c r="B672" s="299" t="s">
        <v>194</v>
      </c>
      <c r="C672" s="355">
        <v>1.03</v>
      </c>
      <c r="D672" s="371">
        <v>3.4329900000000002</v>
      </c>
      <c r="E672" s="299"/>
      <c r="F672" s="299"/>
      <c r="G672" s="299"/>
      <c r="H672" s="299"/>
      <c r="I672" s="301">
        <v>6</v>
      </c>
      <c r="J672" s="299"/>
      <c r="K672" s="299"/>
      <c r="L672" s="322">
        <v>0</v>
      </c>
      <c r="M672" s="299"/>
      <c r="N672" s="299"/>
      <c r="O672" s="299"/>
      <c r="P672" s="299"/>
      <c r="Q672" s="299"/>
      <c r="R672" s="299"/>
      <c r="S672" s="299"/>
      <c r="T672" s="299"/>
      <c r="U672" s="299"/>
      <c r="V672" s="299"/>
      <c r="W672" s="299"/>
      <c r="X672" s="299"/>
      <c r="Y672" s="299"/>
      <c r="Z672" s="299"/>
      <c r="AA672" s="299">
        <v>2.9814162450620278</v>
      </c>
      <c r="AB672" s="299">
        <v>-7.3361807817589577</v>
      </c>
      <c r="AC672" s="299">
        <v>2.8652571705790915</v>
      </c>
      <c r="AD672" s="299">
        <v>-13.685171009771986</v>
      </c>
      <c r="AE672" s="299" t="s">
        <v>445</v>
      </c>
      <c r="AF672" s="299">
        <v>2.2070224151757869</v>
      </c>
      <c r="AG672" s="299">
        <v>-13.685171009771986</v>
      </c>
      <c r="AH672" s="299">
        <v>1.0841513618407375</v>
      </c>
      <c r="AI672" s="299">
        <v>9.2331351791530949</v>
      </c>
      <c r="AJ672" s="299"/>
      <c r="AK672" s="299"/>
      <c r="AL672" s="322">
        <v>0</v>
      </c>
      <c r="AM672" s="322">
        <v>1</v>
      </c>
      <c r="AN672" s="322">
        <v>1</v>
      </c>
      <c r="AO672" s="322">
        <v>0</v>
      </c>
      <c r="AP672" s="322">
        <v>0</v>
      </c>
      <c r="AQ672" s="322">
        <v>0</v>
      </c>
      <c r="AR672" s="322">
        <v>1</v>
      </c>
      <c r="AS672" s="322">
        <v>0</v>
      </c>
      <c r="AT672" s="322">
        <v>1</v>
      </c>
      <c r="AU672" s="322">
        <v>0</v>
      </c>
      <c r="AV672" s="327">
        <v>0</v>
      </c>
      <c r="AW672" s="327">
        <v>0</v>
      </c>
      <c r="AX672" s="327">
        <v>0</v>
      </c>
      <c r="AY672" s="327">
        <v>0</v>
      </c>
      <c r="AZ672" s="327">
        <v>1</v>
      </c>
      <c r="BA672" s="327">
        <v>0</v>
      </c>
      <c r="BB672" s="327">
        <v>0</v>
      </c>
      <c r="BC672" s="327">
        <v>0</v>
      </c>
      <c r="BD672" s="327">
        <v>0</v>
      </c>
      <c r="BE672" s="327">
        <v>1</v>
      </c>
      <c r="BF672" s="327">
        <v>0</v>
      </c>
      <c r="BG672" s="327">
        <v>1</v>
      </c>
      <c r="BH672" s="327">
        <v>0</v>
      </c>
      <c r="BI672" s="327">
        <v>0</v>
      </c>
      <c r="BJ672" s="327">
        <v>0</v>
      </c>
      <c r="BK672" s="327">
        <v>0</v>
      </c>
      <c r="BL672" s="327">
        <v>0</v>
      </c>
      <c r="BM672" s="327">
        <v>0</v>
      </c>
      <c r="BN672" s="327">
        <v>0</v>
      </c>
      <c r="BO672" s="327">
        <v>1</v>
      </c>
      <c r="BP672" s="327">
        <v>0</v>
      </c>
      <c r="BQ672" s="327">
        <v>0</v>
      </c>
      <c r="BR672" s="327">
        <v>0</v>
      </c>
      <c r="BS672" s="303">
        <v>1</v>
      </c>
      <c r="BT672" s="322">
        <v>0</v>
      </c>
      <c r="BU672" s="322">
        <v>0</v>
      </c>
      <c r="BV672" s="322">
        <v>1</v>
      </c>
      <c r="BW672" s="322">
        <v>0</v>
      </c>
      <c r="BX672" s="322">
        <v>0</v>
      </c>
      <c r="BY672" s="301">
        <v>0</v>
      </c>
      <c r="BZ672" s="322">
        <v>1</v>
      </c>
      <c r="CA672" s="322">
        <v>0</v>
      </c>
      <c r="CB672" s="322">
        <v>0</v>
      </c>
      <c r="CC672" s="322">
        <v>0</v>
      </c>
      <c r="CD672" s="322">
        <v>0</v>
      </c>
      <c r="CE672" s="322">
        <v>0</v>
      </c>
      <c r="CF672" s="301">
        <v>0</v>
      </c>
      <c r="CG672" s="299"/>
      <c r="CH672" s="299"/>
      <c r="CI672" s="299"/>
      <c r="CJ672" s="299"/>
      <c r="CK672" s="299"/>
      <c r="CL672" s="299"/>
      <c r="CM672" s="299"/>
      <c r="CN672" s="299"/>
      <c r="CO672" s="299"/>
    </row>
    <row r="673" spans="1:85" x14ac:dyDescent="0.15">
      <c r="A673" s="299"/>
      <c r="B673" s="338" t="s">
        <v>195</v>
      </c>
      <c r="C673" s="360">
        <v>0.26</v>
      </c>
      <c r="D673" s="371">
        <v>0.86658000000000013</v>
      </c>
      <c r="E673" s="299"/>
      <c r="F673" s="299"/>
      <c r="G673" s="299"/>
      <c r="H673" s="299"/>
      <c r="I673" s="301">
        <v>7</v>
      </c>
      <c r="J673" s="299"/>
      <c r="K673" s="299"/>
      <c r="L673" s="322">
        <v>0</v>
      </c>
      <c r="M673" s="299"/>
      <c r="N673" s="299"/>
      <c r="O673" s="299"/>
      <c r="P673" s="299"/>
      <c r="Q673" s="299"/>
      <c r="R673" s="299"/>
      <c r="S673" s="299"/>
      <c r="T673" s="299"/>
      <c r="U673" s="299"/>
      <c r="V673" s="299"/>
      <c r="W673" s="299"/>
      <c r="X673" s="299"/>
      <c r="Y673" s="299"/>
      <c r="Z673" s="299"/>
      <c r="AA673" s="299"/>
      <c r="AB673" s="299"/>
      <c r="AC673" s="299">
        <v>2.9039768620734039</v>
      </c>
      <c r="AD673" s="299">
        <v>6.0973534201954394</v>
      </c>
      <c r="AE673" s="299" t="s">
        <v>445</v>
      </c>
      <c r="AF673" s="299">
        <v>1.2390301278179856</v>
      </c>
      <c r="AG673" s="299">
        <v>6.5232003257328985</v>
      </c>
      <c r="AH673" s="299">
        <v>3.2137343940279002</v>
      </c>
      <c r="AI673" s="299">
        <v>-13.569030944625407</v>
      </c>
      <c r="AJ673" s="299"/>
      <c r="AK673" s="299"/>
      <c r="AL673" s="322">
        <v>0</v>
      </c>
      <c r="AM673" s="322">
        <v>1</v>
      </c>
      <c r="AN673" s="322">
        <v>0</v>
      </c>
      <c r="AO673" s="322">
        <v>1</v>
      </c>
      <c r="AP673" s="322">
        <v>0</v>
      </c>
      <c r="AQ673" s="322">
        <v>1</v>
      </c>
      <c r="AR673" s="322">
        <v>0</v>
      </c>
      <c r="AS673" s="322">
        <v>0</v>
      </c>
      <c r="AT673" s="322">
        <v>0</v>
      </c>
      <c r="AU673" s="322">
        <v>0</v>
      </c>
      <c r="AV673" s="327">
        <v>1</v>
      </c>
      <c r="AW673" s="327">
        <v>0</v>
      </c>
      <c r="AX673" s="327">
        <v>0</v>
      </c>
      <c r="AY673" s="327">
        <v>0</v>
      </c>
      <c r="AZ673" s="327">
        <v>1</v>
      </c>
      <c r="BA673" s="327">
        <v>1</v>
      </c>
      <c r="BB673" s="327">
        <v>0</v>
      </c>
      <c r="BC673" s="327">
        <v>0</v>
      </c>
      <c r="BD673" s="327">
        <v>0</v>
      </c>
      <c r="BE673" s="327">
        <v>1</v>
      </c>
      <c r="BF673" s="327">
        <v>0</v>
      </c>
      <c r="BG673" s="327">
        <v>0</v>
      </c>
      <c r="BH673" s="327">
        <v>0</v>
      </c>
      <c r="BI673" s="327">
        <v>1</v>
      </c>
      <c r="BJ673" s="327">
        <v>0</v>
      </c>
      <c r="BK673" s="327">
        <v>0</v>
      </c>
      <c r="BL673" s="327">
        <v>0</v>
      </c>
      <c r="BM673" s="327">
        <v>0</v>
      </c>
      <c r="BN673" s="327">
        <v>0</v>
      </c>
      <c r="BO673" s="327">
        <v>0</v>
      </c>
      <c r="BP673" s="327">
        <v>1</v>
      </c>
      <c r="BQ673" s="327">
        <v>0</v>
      </c>
      <c r="BR673" s="327">
        <v>0</v>
      </c>
      <c r="BS673" s="303">
        <v>0</v>
      </c>
      <c r="BT673" s="322">
        <v>1</v>
      </c>
      <c r="BU673" s="322">
        <v>0</v>
      </c>
      <c r="BV673" s="322">
        <v>0</v>
      </c>
      <c r="BW673" s="322">
        <v>0</v>
      </c>
      <c r="BX673" s="322">
        <v>1</v>
      </c>
      <c r="BY673" s="301">
        <v>0</v>
      </c>
      <c r="BZ673" s="322">
        <v>1</v>
      </c>
      <c r="CA673" s="322">
        <v>0</v>
      </c>
      <c r="CB673" s="322">
        <v>0</v>
      </c>
      <c r="CC673" s="322">
        <v>0</v>
      </c>
      <c r="CD673" s="322">
        <v>0</v>
      </c>
      <c r="CE673" s="322">
        <v>0</v>
      </c>
      <c r="CF673" s="301">
        <v>0</v>
      </c>
      <c r="CG673" s="299"/>
    </row>
    <row r="674" spans="1:85" x14ac:dyDescent="0.15">
      <c r="A674" s="299" t="s">
        <v>593</v>
      </c>
      <c r="B674" s="338" t="s">
        <v>196</v>
      </c>
      <c r="C674" s="299"/>
      <c r="D674" s="371"/>
      <c r="E674" s="299"/>
      <c r="F674" s="299"/>
      <c r="G674" s="299"/>
      <c r="H674" s="299"/>
      <c r="I674" s="299"/>
      <c r="J674" s="299"/>
      <c r="K674" s="299"/>
      <c r="L674" s="299"/>
      <c r="M674" s="299"/>
      <c r="N674" s="299"/>
      <c r="O674" s="299"/>
      <c r="P674" s="299"/>
      <c r="Q674" s="299"/>
      <c r="R674" s="299"/>
      <c r="S674" s="299"/>
      <c r="T674" s="299"/>
      <c r="U674" s="299"/>
      <c r="V674" s="299"/>
      <c r="W674" s="299"/>
      <c r="X674" s="299"/>
      <c r="Y674" s="299"/>
      <c r="Z674" s="299"/>
      <c r="AA674" s="299">
        <v>-1.5875073512667941</v>
      </c>
      <c r="AB674" s="299">
        <v>-6.3683469055374591</v>
      </c>
      <c r="AC674" s="299"/>
      <c r="AD674" s="299"/>
      <c r="AE674" s="299"/>
      <c r="AF674" s="299"/>
      <c r="AG674" s="299"/>
      <c r="AH674" s="299"/>
      <c r="AI674" s="299"/>
      <c r="AJ674" s="299"/>
      <c r="AK674" s="299"/>
      <c r="AL674" s="299"/>
      <c r="AM674" s="299"/>
      <c r="AN674" s="299"/>
      <c r="AO674" s="299"/>
      <c r="AP674" s="299"/>
      <c r="AQ674" s="299"/>
      <c r="AR674" s="299"/>
      <c r="AS674" s="299"/>
      <c r="AT674" s="299"/>
      <c r="AU674" s="299"/>
      <c r="AV674" s="299"/>
      <c r="AW674" s="299"/>
      <c r="AX674" s="299"/>
      <c r="AY674" s="299"/>
      <c r="AZ674" s="299"/>
      <c r="BA674" s="299"/>
      <c r="BB674" s="299"/>
      <c r="BC674" s="299"/>
      <c r="BD674" s="299"/>
      <c r="BE674" s="299"/>
      <c r="BF674" s="299"/>
      <c r="BG674" s="299"/>
      <c r="BH674" s="299"/>
      <c r="BI674" s="299"/>
      <c r="BJ674" s="299"/>
      <c r="BK674" s="299"/>
      <c r="BL674" s="299"/>
      <c r="BM674" s="299"/>
      <c r="BN674" s="299"/>
      <c r="BO674" s="299"/>
      <c r="BP674" s="299"/>
      <c r="BQ674" s="299"/>
      <c r="BR674" s="299"/>
      <c r="BS674" s="303">
        <v>0</v>
      </c>
      <c r="BT674" s="322">
        <v>1</v>
      </c>
      <c r="BU674" s="322">
        <v>0</v>
      </c>
      <c r="BV674" s="322">
        <v>0</v>
      </c>
      <c r="BW674" s="322">
        <v>0</v>
      </c>
      <c r="BX674" s="322">
        <v>0</v>
      </c>
      <c r="BY674" s="301">
        <v>0</v>
      </c>
      <c r="BZ674" s="322">
        <v>0</v>
      </c>
      <c r="CA674" s="322">
        <v>0</v>
      </c>
      <c r="CB674" s="322">
        <v>0</v>
      </c>
      <c r="CC674" s="322">
        <v>0</v>
      </c>
      <c r="CD674" s="322">
        <v>0</v>
      </c>
      <c r="CE674" s="322">
        <v>1</v>
      </c>
      <c r="CF674" s="301">
        <v>0</v>
      </c>
      <c r="CG674" s="299"/>
    </row>
    <row r="675" spans="1:85" x14ac:dyDescent="0.15">
      <c r="A675" s="299"/>
      <c r="B675" s="338" t="s">
        <v>197</v>
      </c>
      <c r="C675" s="299"/>
      <c r="D675" s="371"/>
      <c r="E675" s="299"/>
      <c r="F675" s="299"/>
      <c r="G675" s="299" t="s">
        <v>348</v>
      </c>
      <c r="H675" s="299"/>
      <c r="I675" s="301">
        <v>1</v>
      </c>
      <c r="J675" s="299">
        <v>0</v>
      </c>
      <c r="K675" s="301">
        <v>1</v>
      </c>
      <c r="L675" s="322">
        <v>1</v>
      </c>
      <c r="M675" s="322">
        <v>1</v>
      </c>
      <c r="N675" s="322">
        <v>0</v>
      </c>
      <c r="O675" s="299"/>
      <c r="P675" s="299">
        <v>1</v>
      </c>
      <c r="Q675" s="299">
        <v>0</v>
      </c>
      <c r="R675" s="299">
        <v>0</v>
      </c>
      <c r="S675" s="299">
        <v>0</v>
      </c>
      <c r="T675" s="299">
        <v>0</v>
      </c>
      <c r="U675" s="299">
        <v>1</v>
      </c>
      <c r="V675" s="299">
        <v>0</v>
      </c>
      <c r="W675" s="299">
        <v>0</v>
      </c>
      <c r="X675" s="299">
        <v>1</v>
      </c>
      <c r="Y675" s="299">
        <v>0</v>
      </c>
      <c r="Z675" s="301">
        <v>0</v>
      </c>
      <c r="AA675" s="299"/>
      <c r="AB675" s="299"/>
      <c r="AC675" s="299">
        <v>1.2777498193122976</v>
      </c>
      <c r="AD675" s="299">
        <v>11.904356677524429</v>
      </c>
      <c r="AE675" s="299" t="s">
        <v>442</v>
      </c>
      <c r="AF675" s="299">
        <v>1.2777498193122976</v>
      </c>
      <c r="AG675" s="299">
        <v>11.904356677524429</v>
      </c>
      <c r="AH675" s="299">
        <v>-3.7170903834539568</v>
      </c>
      <c r="AI675" s="299">
        <v>-13.530317589576548</v>
      </c>
      <c r="AJ675" s="299">
        <v>0.1548787659772482</v>
      </c>
      <c r="AK675" s="299">
        <v>-5.8070032573289902E-2</v>
      </c>
      <c r="AL675" s="299"/>
      <c r="AM675" s="299"/>
      <c r="AN675" s="299"/>
      <c r="AO675" s="299"/>
      <c r="AP675" s="299"/>
      <c r="AQ675" s="299"/>
      <c r="AR675" s="299"/>
      <c r="AS675" s="299"/>
      <c r="AT675" s="299"/>
      <c r="AU675" s="299"/>
      <c r="AV675" s="299"/>
      <c r="AW675" s="299"/>
      <c r="AX675" s="299"/>
      <c r="AY675" s="299"/>
      <c r="AZ675" s="299"/>
      <c r="BA675" s="299"/>
      <c r="BB675" s="299"/>
      <c r="BC675" s="299"/>
      <c r="BD675" s="299"/>
      <c r="BE675" s="299"/>
      <c r="BF675" s="299"/>
      <c r="BG675" s="299"/>
      <c r="BH675" s="299"/>
      <c r="BI675" s="299"/>
      <c r="BJ675" s="299"/>
      <c r="BK675" s="299"/>
      <c r="BL675" s="299"/>
      <c r="BM675" s="299"/>
      <c r="BN675" s="299"/>
      <c r="BO675" s="299"/>
      <c r="BP675" s="299"/>
      <c r="BQ675" s="299"/>
      <c r="BR675" s="299"/>
      <c r="BS675" s="299"/>
      <c r="BT675" s="299"/>
      <c r="BU675" s="299"/>
      <c r="BV675" s="299"/>
      <c r="BW675" s="299"/>
      <c r="BX675" s="299"/>
      <c r="BY675" s="299"/>
      <c r="BZ675" s="299"/>
      <c r="CA675" s="299"/>
      <c r="CB675" s="299"/>
      <c r="CC675" s="299"/>
      <c r="CD675" s="299"/>
      <c r="CE675" s="299"/>
      <c r="CF675" s="299"/>
      <c r="CG675" s="299"/>
    </row>
    <row r="676" spans="1:85" x14ac:dyDescent="0.15">
      <c r="A676" s="299"/>
      <c r="B676" s="338" t="s">
        <v>198</v>
      </c>
      <c r="C676" s="299"/>
      <c r="D676" s="371"/>
      <c r="E676" s="299"/>
      <c r="F676" s="299"/>
      <c r="G676" s="299"/>
      <c r="H676" s="299"/>
      <c r="I676" s="301">
        <v>1</v>
      </c>
      <c r="J676" s="299">
        <v>0</v>
      </c>
      <c r="K676" s="301">
        <v>1</v>
      </c>
      <c r="L676" s="322">
        <v>1</v>
      </c>
      <c r="M676" s="322">
        <v>0</v>
      </c>
      <c r="N676" s="322">
        <v>1</v>
      </c>
      <c r="O676" s="299"/>
      <c r="P676" s="299">
        <v>0</v>
      </c>
      <c r="Q676" s="299">
        <v>0</v>
      </c>
      <c r="R676" s="299">
        <v>1</v>
      </c>
      <c r="S676" s="299">
        <v>1</v>
      </c>
      <c r="T676" s="299">
        <v>0</v>
      </c>
      <c r="U676" s="299">
        <v>0</v>
      </c>
      <c r="V676" s="299">
        <v>0</v>
      </c>
      <c r="W676" s="299">
        <v>0</v>
      </c>
      <c r="X676" s="299">
        <v>0</v>
      </c>
      <c r="Y676" s="299">
        <v>1</v>
      </c>
      <c r="Z676" s="301">
        <v>0</v>
      </c>
      <c r="AA676" s="299"/>
      <c r="AB676" s="299"/>
      <c r="AC676" s="299">
        <v>1.0067119788521133</v>
      </c>
      <c r="AD676" s="299">
        <v>11.904356677524429</v>
      </c>
      <c r="AE676" s="299" t="s">
        <v>442</v>
      </c>
      <c r="AF676" s="299">
        <v>1.0067119788521133</v>
      </c>
      <c r="AG676" s="299">
        <v>11.904356677524429</v>
      </c>
      <c r="AH676" s="299">
        <v>-3.6009313089710204</v>
      </c>
      <c r="AI676" s="299">
        <v>-12.21406351791531</v>
      </c>
      <c r="AJ676" s="299"/>
      <c r="AK676" s="299"/>
      <c r="AL676" s="299"/>
      <c r="AM676" s="299"/>
      <c r="AN676" s="299"/>
      <c r="AO676" s="299"/>
      <c r="AP676" s="299"/>
      <c r="AQ676" s="299"/>
      <c r="AR676" s="299"/>
      <c r="AS676" s="299"/>
      <c r="AT676" s="299"/>
      <c r="AU676" s="299"/>
      <c r="AV676" s="299"/>
      <c r="AW676" s="299"/>
      <c r="AX676" s="299"/>
      <c r="AY676" s="299"/>
      <c r="AZ676" s="299"/>
      <c r="BA676" s="299"/>
      <c r="BB676" s="299"/>
      <c r="BC676" s="299"/>
      <c r="BD676" s="299"/>
      <c r="BE676" s="299"/>
      <c r="BF676" s="299"/>
      <c r="BG676" s="299"/>
      <c r="BH676" s="299"/>
      <c r="BI676" s="299"/>
      <c r="BJ676" s="299"/>
      <c r="BK676" s="299"/>
      <c r="BL676" s="299"/>
      <c r="BM676" s="299"/>
      <c r="BN676" s="299"/>
      <c r="BO676" s="299"/>
      <c r="BP676" s="299"/>
      <c r="BQ676" s="299"/>
      <c r="BR676" s="299"/>
      <c r="BS676" s="299"/>
      <c r="BT676" s="299"/>
      <c r="BU676" s="299"/>
      <c r="BV676" s="299"/>
      <c r="BW676" s="299"/>
      <c r="BX676" s="299"/>
      <c r="BY676" s="299"/>
      <c r="BZ676" s="299"/>
      <c r="CA676" s="299"/>
      <c r="CB676" s="299"/>
      <c r="CC676" s="299"/>
      <c r="CD676" s="299"/>
      <c r="CE676" s="299"/>
      <c r="CF676" s="299"/>
      <c r="CG676" s="299"/>
    </row>
    <row r="677" spans="1:85" x14ac:dyDescent="0.15">
      <c r="A677" s="299"/>
      <c r="B677" s="338" t="s">
        <v>199</v>
      </c>
      <c r="C677" s="355">
        <v>1</v>
      </c>
      <c r="D677" s="371">
        <v>3.3330000000000002</v>
      </c>
      <c r="E677" s="299"/>
      <c r="F677" s="299"/>
      <c r="G677" s="299"/>
      <c r="H677" s="299"/>
      <c r="I677" s="301">
        <v>2</v>
      </c>
      <c r="J677" s="299"/>
      <c r="K677" s="299"/>
      <c r="L677" s="322">
        <v>0</v>
      </c>
      <c r="M677" s="299"/>
      <c r="N677" s="299"/>
      <c r="O677" s="299"/>
      <c r="P677" s="299"/>
      <c r="Q677" s="299"/>
      <c r="R677" s="299"/>
      <c r="S677" s="299"/>
      <c r="T677" s="299"/>
      <c r="U677" s="299"/>
      <c r="V677" s="299"/>
      <c r="W677" s="299"/>
      <c r="X677" s="299"/>
      <c r="Y677" s="299"/>
      <c r="Z677" s="299"/>
      <c r="AA677" s="299">
        <v>-1.3939088937952337</v>
      </c>
      <c r="AB677" s="299">
        <v>-4.7810993485342017</v>
      </c>
      <c r="AC677" s="299">
        <v>-1.9526674506415256</v>
      </c>
      <c r="AD677" s="299">
        <v>-12.147942477876107</v>
      </c>
      <c r="AE677" s="299" t="s">
        <v>443</v>
      </c>
      <c r="AF677" s="299">
        <v>-3.9250588149258947</v>
      </c>
      <c r="AG677" s="299">
        <v>-12.187383849557524</v>
      </c>
      <c r="AH677" s="299">
        <v>0.21696305007128061</v>
      </c>
      <c r="AI677" s="299">
        <v>11.674646017699116</v>
      </c>
      <c r="AJ677" s="299"/>
      <c r="AK677" s="299"/>
      <c r="AL677" s="322">
        <v>1</v>
      </c>
      <c r="AM677" s="322">
        <v>0</v>
      </c>
      <c r="AN677" s="322">
        <v>1</v>
      </c>
      <c r="AO677" s="322">
        <v>0</v>
      </c>
      <c r="AP677" s="322">
        <v>0</v>
      </c>
      <c r="AQ677" s="322">
        <v>0</v>
      </c>
      <c r="AR677" s="322">
        <v>1</v>
      </c>
      <c r="AS677" s="322">
        <v>0</v>
      </c>
      <c r="AT677" s="322">
        <v>1</v>
      </c>
      <c r="AU677" s="322">
        <v>0</v>
      </c>
      <c r="AV677" s="327">
        <v>0</v>
      </c>
      <c r="AW677" s="327">
        <v>0</v>
      </c>
      <c r="AX677" s="327">
        <v>0</v>
      </c>
      <c r="AY677" s="327">
        <v>0</v>
      </c>
      <c r="AZ677" s="327">
        <v>0</v>
      </c>
      <c r="BA677" s="327">
        <v>0</v>
      </c>
      <c r="BB677" s="327">
        <v>1</v>
      </c>
      <c r="BC677" s="327">
        <v>0</v>
      </c>
      <c r="BD677" s="327">
        <v>0</v>
      </c>
      <c r="BE677" s="327">
        <v>0</v>
      </c>
      <c r="BF677" s="327">
        <v>1</v>
      </c>
      <c r="BG677" s="327">
        <v>1</v>
      </c>
      <c r="BH677" s="327">
        <v>0</v>
      </c>
      <c r="BI677" s="327">
        <v>0</v>
      </c>
      <c r="BJ677" s="327">
        <v>0</v>
      </c>
      <c r="BK677" s="327">
        <v>0</v>
      </c>
      <c r="BL677" s="327">
        <v>0</v>
      </c>
      <c r="BM677" s="327">
        <v>0</v>
      </c>
      <c r="BN677" s="327">
        <v>0</v>
      </c>
      <c r="BO677" s="327">
        <v>1</v>
      </c>
      <c r="BP677" s="327">
        <v>0</v>
      </c>
      <c r="BQ677" s="327">
        <v>0</v>
      </c>
      <c r="BR677" s="327">
        <v>0</v>
      </c>
      <c r="BS677" s="303">
        <v>0</v>
      </c>
      <c r="BT677" s="322">
        <v>0</v>
      </c>
      <c r="BU677" s="299">
        <v>1</v>
      </c>
      <c r="BV677" s="322">
        <v>0</v>
      </c>
      <c r="BW677" s="322">
        <v>0</v>
      </c>
      <c r="BX677" s="322">
        <v>0</v>
      </c>
      <c r="BY677" s="301">
        <v>1</v>
      </c>
      <c r="BZ677" s="322">
        <v>1</v>
      </c>
      <c r="CA677" s="322">
        <v>0</v>
      </c>
      <c r="CB677" s="322">
        <v>0</v>
      </c>
      <c r="CC677" s="322">
        <v>0</v>
      </c>
      <c r="CD677" s="322">
        <v>0</v>
      </c>
      <c r="CE677" s="322">
        <v>0</v>
      </c>
      <c r="CF677" s="301">
        <v>0</v>
      </c>
      <c r="CG677" s="299"/>
    </row>
    <row r="678" spans="1:85" x14ac:dyDescent="0.15">
      <c r="A678" s="299"/>
      <c r="B678" s="338" t="s">
        <v>200</v>
      </c>
      <c r="C678" s="355">
        <v>1.23</v>
      </c>
      <c r="D678" s="371">
        <v>4.0995900000000001</v>
      </c>
      <c r="E678" s="299"/>
      <c r="F678" s="299"/>
      <c r="G678" s="299"/>
      <c r="H678" s="299"/>
      <c r="I678" s="301">
        <v>3</v>
      </c>
      <c r="J678" s="299"/>
      <c r="K678" s="299"/>
      <c r="L678" s="322">
        <v>0</v>
      </c>
      <c r="M678" s="299"/>
      <c r="N678" s="299"/>
      <c r="O678" s="299"/>
      <c r="P678" s="299"/>
      <c r="Q678" s="299"/>
      <c r="R678" s="299"/>
      <c r="S678" s="299"/>
      <c r="T678" s="299"/>
      <c r="U678" s="299"/>
      <c r="V678" s="299"/>
      <c r="W678" s="299"/>
      <c r="X678" s="299"/>
      <c r="Y678" s="299"/>
      <c r="Z678" s="299"/>
      <c r="AA678" s="299">
        <v>-1.7554283142130886</v>
      </c>
      <c r="AB678" s="299">
        <v>2.5242477876106197</v>
      </c>
      <c r="AC678" s="299">
        <v>-2.0315631052129004</v>
      </c>
      <c r="AD678" s="299">
        <v>8.0065984513274344</v>
      </c>
      <c r="AE678" s="299" t="s">
        <v>445</v>
      </c>
      <c r="AF678" s="299">
        <v>-2.8205196509266481</v>
      </c>
      <c r="AG678" s="299">
        <v>8.7954258849557529</v>
      </c>
      <c r="AH678" s="299">
        <v>-0.57199349564246704</v>
      </c>
      <c r="AI678" s="299">
        <v>-13.68615597345133</v>
      </c>
      <c r="AJ678" s="299"/>
      <c r="AK678" s="299"/>
      <c r="AL678" s="322">
        <v>0</v>
      </c>
      <c r="AM678" s="322">
        <v>1</v>
      </c>
      <c r="AN678" s="322">
        <v>0</v>
      </c>
      <c r="AO678" s="322">
        <v>1</v>
      </c>
      <c r="AP678" s="322">
        <v>0</v>
      </c>
      <c r="AQ678" s="322">
        <v>1</v>
      </c>
      <c r="AR678" s="322">
        <v>0</v>
      </c>
      <c r="AS678" s="322">
        <v>0</v>
      </c>
      <c r="AT678" s="322">
        <v>0</v>
      </c>
      <c r="AU678" s="322">
        <v>1</v>
      </c>
      <c r="AV678" s="327">
        <v>0</v>
      </c>
      <c r="AW678" s="327">
        <v>0</v>
      </c>
      <c r="AX678" s="327">
        <v>0</v>
      </c>
      <c r="AY678" s="327">
        <v>0</v>
      </c>
      <c r="AZ678" s="327">
        <v>0</v>
      </c>
      <c r="BA678" s="327">
        <v>1</v>
      </c>
      <c r="BB678" s="327">
        <v>0</v>
      </c>
      <c r="BC678" s="327">
        <v>0</v>
      </c>
      <c r="BD678" s="327">
        <v>0</v>
      </c>
      <c r="BE678" s="327">
        <v>1</v>
      </c>
      <c r="BF678" s="327">
        <v>0</v>
      </c>
      <c r="BG678" s="327">
        <v>0</v>
      </c>
      <c r="BH678" s="327">
        <v>1</v>
      </c>
      <c r="BI678" s="327">
        <v>0</v>
      </c>
      <c r="BJ678" s="327">
        <v>0</v>
      </c>
      <c r="BK678" s="327">
        <v>0</v>
      </c>
      <c r="BL678" s="327">
        <v>0</v>
      </c>
      <c r="BM678" s="327">
        <v>0</v>
      </c>
      <c r="BN678" s="327">
        <v>0</v>
      </c>
      <c r="BO678" s="327">
        <v>1</v>
      </c>
      <c r="BP678" s="327">
        <v>0</v>
      </c>
      <c r="BQ678" s="327">
        <v>0</v>
      </c>
      <c r="BR678" s="327">
        <v>0</v>
      </c>
      <c r="BS678" s="303">
        <v>0</v>
      </c>
      <c r="BT678" s="322">
        <v>1</v>
      </c>
      <c r="BU678" s="322">
        <v>0</v>
      </c>
      <c r="BV678" s="322">
        <v>0</v>
      </c>
      <c r="BW678" s="322">
        <v>0</v>
      </c>
      <c r="BX678" s="322">
        <v>1</v>
      </c>
      <c r="BY678" s="301">
        <v>0</v>
      </c>
      <c r="BZ678" s="322">
        <v>1</v>
      </c>
      <c r="CA678" s="322">
        <v>0</v>
      </c>
      <c r="CB678" s="322">
        <v>0</v>
      </c>
      <c r="CC678" s="322">
        <v>0</v>
      </c>
      <c r="CD678" s="322">
        <v>0</v>
      </c>
      <c r="CE678" s="322">
        <v>0</v>
      </c>
      <c r="CF678" s="301">
        <v>0</v>
      </c>
      <c r="CG678" s="299"/>
    </row>
    <row r="679" spans="1:85" x14ac:dyDescent="0.15">
      <c r="A679" s="299"/>
      <c r="B679" s="338" t="s">
        <v>201</v>
      </c>
      <c r="C679" s="355">
        <v>1</v>
      </c>
      <c r="D679" s="371">
        <v>3.3330000000000002</v>
      </c>
      <c r="E679" s="299"/>
      <c r="F679" s="299"/>
      <c r="G679" s="299"/>
      <c r="H679" s="299"/>
      <c r="I679" s="301">
        <v>4</v>
      </c>
      <c r="J679" s="299"/>
      <c r="K679" s="299"/>
      <c r="L679" s="322">
        <v>0</v>
      </c>
      <c r="M679" s="299"/>
      <c r="N679" s="299"/>
      <c r="O679" s="299"/>
      <c r="P679" s="299"/>
      <c r="Q679" s="299"/>
      <c r="R679" s="299"/>
      <c r="S679" s="299"/>
      <c r="T679" s="299"/>
      <c r="U679" s="299"/>
      <c r="V679" s="299"/>
      <c r="W679" s="299"/>
      <c r="X679" s="299"/>
      <c r="Y679" s="299"/>
      <c r="Z679" s="299"/>
      <c r="AA679" s="299">
        <v>-3.136102269212147</v>
      </c>
      <c r="AB679" s="299">
        <v>-11.437997787610621</v>
      </c>
      <c r="AC679" s="299">
        <v>-3.136102269212147</v>
      </c>
      <c r="AD679" s="299">
        <v>-13.922804203539824</v>
      </c>
      <c r="AE679" s="299" t="s">
        <v>445</v>
      </c>
      <c r="AF679" s="299">
        <v>-1.9526674506415256</v>
      </c>
      <c r="AG679" s="299">
        <v>-14.001686946902657</v>
      </c>
      <c r="AH679" s="299">
        <v>-2.110458759784275</v>
      </c>
      <c r="AI679" s="299">
        <v>6.2711780973451337</v>
      </c>
      <c r="AJ679" s="299"/>
      <c r="AK679" s="299"/>
      <c r="AL679" s="322">
        <v>0</v>
      </c>
      <c r="AM679" s="322">
        <v>1</v>
      </c>
      <c r="AN679" s="322">
        <v>0</v>
      </c>
      <c r="AO679" s="322">
        <v>1</v>
      </c>
      <c r="AP679" s="322">
        <v>0</v>
      </c>
      <c r="AQ679" s="322">
        <v>1</v>
      </c>
      <c r="AR679" s="322">
        <v>0</v>
      </c>
      <c r="AS679" s="322">
        <v>0</v>
      </c>
      <c r="AT679" s="322">
        <v>1</v>
      </c>
      <c r="AU679" s="322">
        <v>0</v>
      </c>
      <c r="AV679" s="327">
        <v>0</v>
      </c>
      <c r="AW679" s="327">
        <v>0</v>
      </c>
      <c r="AX679" s="327">
        <v>0</v>
      </c>
      <c r="AY679" s="327">
        <v>0</v>
      </c>
      <c r="AZ679" s="327">
        <v>0</v>
      </c>
      <c r="BA679" s="327">
        <v>1</v>
      </c>
      <c r="BB679" s="327">
        <v>0</v>
      </c>
      <c r="BC679" s="327">
        <v>0</v>
      </c>
      <c r="BD679" s="327">
        <v>0</v>
      </c>
      <c r="BE679" s="327">
        <v>1</v>
      </c>
      <c r="BF679" s="327">
        <v>0</v>
      </c>
      <c r="BG679" s="327">
        <v>1</v>
      </c>
      <c r="BH679" s="327">
        <v>0</v>
      </c>
      <c r="BI679" s="327">
        <v>0</v>
      </c>
      <c r="BJ679" s="327">
        <v>0</v>
      </c>
      <c r="BK679" s="327">
        <v>0</v>
      </c>
      <c r="BL679" s="327">
        <v>0</v>
      </c>
      <c r="BM679" s="327">
        <v>0</v>
      </c>
      <c r="BN679" s="327">
        <v>0</v>
      </c>
      <c r="BO679" s="327">
        <v>1</v>
      </c>
      <c r="BP679" s="327">
        <v>0</v>
      </c>
      <c r="BQ679" s="327">
        <v>0</v>
      </c>
      <c r="BR679" s="327">
        <v>0</v>
      </c>
      <c r="BS679" s="303">
        <v>1</v>
      </c>
      <c r="BT679" s="322">
        <v>0</v>
      </c>
      <c r="BU679" s="322">
        <v>0</v>
      </c>
      <c r="BV679" s="322">
        <v>0</v>
      </c>
      <c r="BW679" s="322">
        <v>0</v>
      </c>
      <c r="BX679" s="322">
        <v>1</v>
      </c>
      <c r="BY679" s="301">
        <v>0</v>
      </c>
      <c r="BZ679" s="322">
        <v>0</v>
      </c>
      <c r="CA679" s="322">
        <v>0</v>
      </c>
      <c r="CB679" s="322">
        <v>1</v>
      </c>
      <c r="CC679" s="322">
        <v>0</v>
      </c>
      <c r="CD679" s="322">
        <v>0</v>
      </c>
      <c r="CE679" s="322">
        <v>0</v>
      </c>
      <c r="CF679" s="301">
        <v>0</v>
      </c>
      <c r="CG679" s="299"/>
    </row>
    <row r="680" spans="1:85" x14ac:dyDescent="0.15">
      <c r="A680" s="299" t="s">
        <v>593</v>
      </c>
      <c r="B680" s="338" t="s">
        <v>202</v>
      </c>
      <c r="C680" s="299"/>
      <c r="D680" s="371"/>
      <c r="E680" s="299"/>
      <c r="F680" s="299"/>
      <c r="G680" s="299"/>
      <c r="H680" s="299"/>
      <c r="I680" s="299"/>
      <c r="J680" s="299"/>
      <c r="K680" s="299"/>
      <c r="L680" s="299"/>
      <c r="M680" s="299"/>
      <c r="N680" s="299"/>
      <c r="O680" s="299"/>
      <c r="P680" s="299"/>
      <c r="Q680" s="299"/>
      <c r="R680" s="299"/>
      <c r="S680" s="299"/>
      <c r="T680" s="299"/>
      <c r="U680" s="299"/>
      <c r="V680" s="299"/>
      <c r="W680" s="299"/>
      <c r="X680" s="299"/>
      <c r="Y680" s="299"/>
      <c r="Z680" s="299"/>
      <c r="AA680" s="299"/>
      <c r="AB680" s="299"/>
      <c r="AC680" s="299"/>
      <c r="AD680" s="299"/>
      <c r="AE680" s="299"/>
      <c r="AF680" s="299"/>
      <c r="AG680" s="299"/>
      <c r="AH680" s="299"/>
      <c r="AI680" s="299"/>
      <c r="AJ680" s="299">
        <v>-1.0453674230707157</v>
      </c>
      <c r="AK680" s="299">
        <v>0</v>
      </c>
      <c r="AL680" s="299"/>
      <c r="AM680" s="299"/>
      <c r="AN680" s="299"/>
      <c r="AO680" s="299"/>
      <c r="AP680" s="299"/>
      <c r="AQ680" s="299"/>
      <c r="AR680" s="299"/>
      <c r="AS680" s="299"/>
      <c r="AT680" s="299"/>
      <c r="AU680" s="299"/>
      <c r="AV680" s="299"/>
      <c r="AW680" s="299"/>
      <c r="AX680" s="299"/>
      <c r="AY680" s="299"/>
      <c r="AZ680" s="299"/>
      <c r="BA680" s="299"/>
      <c r="BB680" s="299"/>
      <c r="BC680" s="299"/>
      <c r="BD680" s="299"/>
      <c r="BE680" s="299"/>
      <c r="BF680" s="299"/>
      <c r="BG680" s="299"/>
      <c r="BH680" s="299"/>
      <c r="BI680" s="299"/>
      <c r="BJ680" s="299"/>
      <c r="BK680" s="299"/>
      <c r="BL680" s="299"/>
      <c r="BM680" s="299"/>
      <c r="BN680" s="299"/>
      <c r="BO680" s="299"/>
      <c r="BP680" s="299"/>
      <c r="BQ680" s="299"/>
      <c r="BR680" s="299"/>
      <c r="BS680" s="299"/>
      <c r="BT680" s="299"/>
      <c r="BU680" s="299"/>
      <c r="BV680" s="299"/>
      <c r="BW680" s="299"/>
      <c r="BX680" s="299"/>
      <c r="BY680" s="299"/>
      <c r="BZ680" s="299"/>
      <c r="CA680" s="299"/>
      <c r="CB680" s="299"/>
      <c r="CC680" s="299"/>
      <c r="CD680" s="299"/>
      <c r="CE680" s="299"/>
      <c r="CF680" s="299"/>
      <c r="CG680" s="299"/>
    </row>
    <row r="681" spans="1:85" x14ac:dyDescent="0.15">
      <c r="A681" s="299"/>
      <c r="B681" s="338" t="s">
        <v>203</v>
      </c>
      <c r="C681" s="299"/>
      <c r="D681" s="371"/>
      <c r="E681" s="299"/>
      <c r="F681" s="299"/>
      <c r="G681" s="299" t="s">
        <v>349</v>
      </c>
      <c r="H681" s="299"/>
      <c r="I681" s="301">
        <v>1</v>
      </c>
      <c r="J681" s="299"/>
      <c r="K681" s="299"/>
      <c r="L681" s="299">
        <v>1</v>
      </c>
      <c r="M681" s="299">
        <v>1</v>
      </c>
      <c r="N681" s="299">
        <v>0</v>
      </c>
      <c r="O681" s="299"/>
      <c r="P681" s="299">
        <v>1</v>
      </c>
      <c r="Q681" s="299">
        <v>0</v>
      </c>
      <c r="R681" s="299">
        <v>0</v>
      </c>
      <c r="S681" s="299">
        <v>0</v>
      </c>
      <c r="T681" s="299">
        <v>0</v>
      </c>
      <c r="U681" s="299">
        <v>1</v>
      </c>
      <c r="V681" s="299">
        <v>1</v>
      </c>
      <c r="W681" s="299">
        <v>0</v>
      </c>
      <c r="X681" s="299">
        <v>0</v>
      </c>
      <c r="Y681" s="299">
        <v>0</v>
      </c>
      <c r="Z681" s="301">
        <v>1</v>
      </c>
      <c r="AA681" s="299"/>
      <c r="AB681" s="299"/>
      <c r="AC681" s="299">
        <v>-1.0453674230707157</v>
      </c>
      <c r="AD681" s="299">
        <v>11.950735619469027</v>
      </c>
      <c r="AE681" s="299" t="s">
        <v>442</v>
      </c>
      <c r="AF681" s="299">
        <v>-1.0453674230707157</v>
      </c>
      <c r="AG681" s="299">
        <v>11.950735619469027</v>
      </c>
      <c r="AH681" s="299">
        <v>3.6489240239260829</v>
      </c>
      <c r="AI681" s="299">
        <v>-14.120011061946904</v>
      </c>
      <c r="AJ681" s="299">
        <v>4.280089260497081</v>
      </c>
      <c r="AK681" s="299">
        <v>-6.389502212389381</v>
      </c>
      <c r="AL681" s="299">
        <v>0</v>
      </c>
      <c r="AM681" s="299">
        <v>0</v>
      </c>
      <c r="AN681" s="299"/>
      <c r="AO681" s="299"/>
      <c r="AP681" s="299"/>
      <c r="AQ681" s="299"/>
      <c r="AR681" s="299"/>
      <c r="AS681" s="299"/>
      <c r="AT681" s="299"/>
      <c r="AU681" s="299"/>
      <c r="AV681" s="299"/>
      <c r="AW681" s="299"/>
      <c r="AX681" s="299"/>
      <c r="AY681" s="299"/>
      <c r="AZ681" s="299"/>
      <c r="BA681" s="299"/>
      <c r="BB681" s="299"/>
      <c r="BC681" s="299"/>
      <c r="BD681" s="299"/>
      <c r="BE681" s="299"/>
      <c r="BF681" s="299"/>
      <c r="BG681" s="299"/>
      <c r="BH681" s="299"/>
      <c r="BI681" s="299"/>
      <c r="BJ681" s="299"/>
      <c r="BK681" s="299"/>
      <c r="BL681" s="299"/>
      <c r="BM681" s="299"/>
      <c r="BN681" s="299"/>
      <c r="BO681" s="299"/>
      <c r="BP681" s="299"/>
      <c r="BQ681" s="299"/>
      <c r="BR681" s="299"/>
      <c r="BS681" s="299"/>
      <c r="BT681" s="299"/>
      <c r="BU681" s="299"/>
      <c r="BV681" s="299"/>
      <c r="BW681" s="299"/>
      <c r="BX681" s="299"/>
      <c r="BY681" s="299"/>
      <c r="BZ681" s="299"/>
      <c r="CA681" s="299"/>
      <c r="CB681" s="299"/>
      <c r="CC681" s="299"/>
      <c r="CD681" s="299"/>
      <c r="CE681" s="299"/>
      <c r="CF681" s="299"/>
      <c r="CG681" s="299"/>
    </row>
    <row r="682" spans="1:85" x14ac:dyDescent="0.15">
      <c r="A682" s="299"/>
      <c r="B682" s="338" t="s">
        <v>204</v>
      </c>
      <c r="C682" s="299"/>
      <c r="D682" s="371"/>
      <c r="E682" s="299"/>
      <c r="F682" s="299"/>
      <c r="G682" s="299"/>
      <c r="H682" s="299"/>
      <c r="I682" s="301">
        <v>1</v>
      </c>
      <c r="J682" s="299"/>
      <c r="K682" s="299"/>
      <c r="L682" s="299">
        <v>1</v>
      </c>
      <c r="M682" s="299">
        <v>0</v>
      </c>
      <c r="N682" s="299">
        <v>1</v>
      </c>
      <c r="O682" s="299"/>
      <c r="P682" s="299">
        <v>0</v>
      </c>
      <c r="Q682" s="299">
        <v>0</v>
      </c>
      <c r="R682" s="299">
        <v>1</v>
      </c>
      <c r="S682" s="299">
        <v>1</v>
      </c>
      <c r="T682" s="299">
        <v>0</v>
      </c>
      <c r="U682" s="299">
        <v>0</v>
      </c>
      <c r="V682" s="299">
        <v>0</v>
      </c>
      <c r="W682" s="299">
        <v>0</v>
      </c>
      <c r="X682" s="299"/>
      <c r="Y682" s="299"/>
      <c r="Z682" s="299"/>
      <c r="AA682" s="299"/>
      <c r="AB682" s="299"/>
      <c r="AC682" s="299">
        <v>-0.9270239412136535</v>
      </c>
      <c r="AD682" s="299">
        <v>11.911294247787612</v>
      </c>
      <c r="AE682" s="299" t="s">
        <v>442</v>
      </c>
      <c r="AF682" s="299">
        <v>-0.9270239412136535</v>
      </c>
      <c r="AG682" s="299">
        <v>11.911294247787612</v>
      </c>
      <c r="AH682" s="299">
        <v>3.8461631603545201</v>
      </c>
      <c r="AI682" s="299">
        <v>-12.02961836283186</v>
      </c>
      <c r="AJ682" s="299"/>
      <c r="AK682" s="299"/>
      <c r="AL682" s="322">
        <v>0</v>
      </c>
      <c r="AM682" s="322">
        <v>0</v>
      </c>
      <c r="AN682" s="299"/>
      <c r="AO682" s="299"/>
      <c r="AP682" s="299"/>
      <c r="AQ682" s="299"/>
      <c r="AR682" s="299"/>
      <c r="AS682" s="299"/>
      <c r="AT682" s="299"/>
      <c r="AU682" s="299"/>
      <c r="AV682" s="299"/>
      <c r="AW682" s="299"/>
      <c r="AX682" s="299"/>
      <c r="AY682" s="299"/>
      <c r="AZ682" s="299"/>
      <c r="BA682" s="299"/>
      <c r="BB682" s="299"/>
      <c r="BC682" s="299"/>
      <c r="BD682" s="299"/>
      <c r="BE682" s="299"/>
      <c r="BF682" s="299"/>
      <c r="BG682" s="299"/>
      <c r="BH682" s="299"/>
      <c r="BI682" s="299"/>
      <c r="BJ682" s="299"/>
      <c r="BK682" s="299"/>
      <c r="BL682" s="299"/>
      <c r="BM682" s="299"/>
      <c r="BN682" s="299"/>
      <c r="BO682" s="299"/>
      <c r="BP682" s="299"/>
      <c r="BQ682" s="299"/>
      <c r="BR682" s="299"/>
      <c r="BS682" s="299"/>
      <c r="BT682" s="299"/>
      <c r="BU682" s="299"/>
      <c r="BV682" s="299"/>
      <c r="BW682" s="299"/>
      <c r="BX682" s="299"/>
      <c r="BY682" s="299"/>
      <c r="BZ682" s="299"/>
      <c r="CA682" s="299"/>
      <c r="CB682" s="299"/>
      <c r="CC682" s="299"/>
      <c r="CD682" s="299"/>
      <c r="CE682" s="299"/>
      <c r="CF682" s="299"/>
      <c r="CG682" s="299">
        <v>1</v>
      </c>
    </row>
    <row r="683" spans="1:85" x14ac:dyDescent="0.15">
      <c r="A683" s="299"/>
      <c r="B683" s="338" t="s">
        <v>205</v>
      </c>
      <c r="C683" s="355">
        <v>0.21</v>
      </c>
      <c r="D683" s="371">
        <v>0.69993000000000005</v>
      </c>
      <c r="E683" s="299"/>
      <c r="F683" s="299"/>
      <c r="G683" s="299"/>
      <c r="H683" s="299"/>
      <c r="I683" s="301">
        <v>2</v>
      </c>
      <c r="J683" s="299"/>
      <c r="K683" s="299"/>
      <c r="L683" s="299">
        <v>0</v>
      </c>
      <c r="M683" s="299"/>
      <c r="N683" s="299"/>
      <c r="O683" s="299"/>
      <c r="P683" s="299"/>
      <c r="Q683" s="299"/>
      <c r="R683" s="299"/>
      <c r="S683" s="299"/>
      <c r="T683" s="299"/>
      <c r="U683" s="299"/>
      <c r="V683" s="299"/>
      <c r="W683" s="299"/>
      <c r="X683" s="299"/>
      <c r="Y683" s="299"/>
      <c r="Z683" s="299"/>
      <c r="AA683" s="299">
        <v>1.3609500413562148</v>
      </c>
      <c r="AB683" s="299">
        <v>-4.3779922566371683</v>
      </c>
      <c r="AC683" s="299">
        <v>2.3865935507840867</v>
      </c>
      <c r="AD683" s="299">
        <v>-11.6352046460177</v>
      </c>
      <c r="AE683" s="299" t="s">
        <v>443</v>
      </c>
      <c r="AF683" s="299">
        <v>3.136102269212147</v>
      </c>
      <c r="AG683" s="299">
        <v>-11.871852876106196</v>
      </c>
      <c r="AH683" s="299">
        <v>-1.6370848323560265</v>
      </c>
      <c r="AI683" s="299">
        <v>11.477439159292036</v>
      </c>
      <c r="AJ683" s="299"/>
      <c r="AK683" s="299"/>
      <c r="AL683" s="322">
        <v>1</v>
      </c>
      <c r="AM683" s="322">
        <v>0</v>
      </c>
      <c r="AN683" s="322">
        <v>1</v>
      </c>
      <c r="AO683" s="322">
        <v>0</v>
      </c>
      <c r="AP683" s="322">
        <v>0</v>
      </c>
      <c r="AQ683" s="322">
        <v>1</v>
      </c>
      <c r="AR683" s="322">
        <v>0</v>
      </c>
      <c r="AS683" s="322">
        <v>0</v>
      </c>
      <c r="AT683" s="322">
        <v>1</v>
      </c>
      <c r="AU683" s="322">
        <v>0</v>
      </c>
      <c r="AV683" s="327">
        <v>0</v>
      </c>
      <c r="AW683" s="327">
        <v>0</v>
      </c>
      <c r="AX683" s="327">
        <v>0</v>
      </c>
      <c r="AY683" s="327">
        <v>0</v>
      </c>
      <c r="AZ683" s="327">
        <v>0</v>
      </c>
      <c r="BA683" s="327">
        <v>0</v>
      </c>
      <c r="BB683" s="327">
        <v>1</v>
      </c>
      <c r="BC683" s="327">
        <v>0</v>
      </c>
      <c r="BD683" s="327">
        <v>1</v>
      </c>
      <c r="BE683" s="327">
        <v>0</v>
      </c>
      <c r="BF683" s="327">
        <v>0</v>
      </c>
      <c r="BG683" s="327">
        <v>1</v>
      </c>
      <c r="BH683" s="327">
        <v>0</v>
      </c>
      <c r="BI683" s="327">
        <v>0</v>
      </c>
      <c r="BJ683" s="327">
        <v>0</v>
      </c>
      <c r="BK683" s="327">
        <v>0</v>
      </c>
      <c r="BL683" s="327">
        <v>0</v>
      </c>
      <c r="BM683" s="327">
        <v>0</v>
      </c>
      <c r="BN683" s="327">
        <v>0</v>
      </c>
      <c r="BO683" s="327">
        <v>1</v>
      </c>
      <c r="BP683" s="327">
        <v>0</v>
      </c>
      <c r="BQ683" s="327">
        <v>0</v>
      </c>
      <c r="BR683" s="327">
        <v>0</v>
      </c>
      <c r="BS683" s="303">
        <v>1</v>
      </c>
      <c r="BT683" s="322">
        <v>0</v>
      </c>
      <c r="BU683" s="322">
        <v>1</v>
      </c>
      <c r="BV683" s="322">
        <v>0</v>
      </c>
      <c r="BW683" s="322">
        <v>0</v>
      </c>
      <c r="BX683" s="322">
        <v>1</v>
      </c>
      <c r="BY683" s="301">
        <v>0</v>
      </c>
      <c r="BZ683" s="322">
        <v>0</v>
      </c>
      <c r="CA683" s="322">
        <v>0</v>
      </c>
      <c r="CB683" s="322">
        <v>0</v>
      </c>
      <c r="CC683" s="322">
        <v>1</v>
      </c>
      <c r="CD683" s="322">
        <v>0</v>
      </c>
      <c r="CE683" s="322">
        <v>0</v>
      </c>
      <c r="CF683" s="301">
        <v>0</v>
      </c>
      <c r="CG683" s="322">
        <v>0</v>
      </c>
    </row>
    <row r="684" spans="1:85" x14ac:dyDescent="0.15">
      <c r="A684" s="299" t="s">
        <v>593</v>
      </c>
      <c r="B684" s="338" t="s">
        <v>206</v>
      </c>
      <c r="C684" s="299"/>
      <c r="D684" s="371"/>
      <c r="E684" s="299"/>
      <c r="F684" s="299"/>
      <c r="G684" s="299"/>
      <c r="H684" s="299"/>
      <c r="I684" s="299"/>
      <c r="J684" s="299"/>
      <c r="K684" s="299"/>
      <c r="L684" s="299"/>
      <c r="M684" s="299"/>
      <c r="N684" s="299"/>
      <c r="O684" s="299"/>
      <c r="P684" s="299"/>
      <c r="Q684" s="299"/>
      <c r="R684" s="299"/>
      <c r="S684" s="299"/>
      <c r="T684" s="299"/>
      <c r="U684" s="299"/>
      <c r="V684" s="299"/>
      <c r="W684" s="299"/>
      <c r="X684" s="299"/>
      <c r="Y684" s="299"/>
      <c r="Z684" s="299"/>
      <c r="AA684" s="299"/>
      <c r="AB684" s="299"/>
      <c r="AC684" s="299"/>
      <c r="AD684" s="299"/>
      <c r="AE684" s="299"/>
      <c r="AF684" s="299"/>
      <c r="AG684" s="299"/>
      <c r="AH684" s="299"/>
      <c r="AI684" s="299"/>
      <c r="AJ684" s="299">
        <v>-5.1084936334965159</v>
      </c>
      <c r="AK684" s="299">
        <v>11.6352046460177</v>
      </c>
      <c r="AL684" s="299"/>
      <c r="AM684" s="299"/>
      <c r="AN684" s="299"/>
      <c r="AO684" s="299"/>
      <c r="AP684" s="299"/>
      <c r="AQ684" s="299"/>
      <c r="AR684" s="299"/>
      <c r="AS684" s="299"/>
      <c r="AT684" s="299"/>
      <c r="AU684" s="299"/>
      <c r="AV684" s="299"/>
      <c r="AW684" s="299"/>
      <c r="AX684" s="299"/>
      <c r="AY684" s="299"/>
      <c r="AZ684" s="299"/>
      <c r="BA684" s="299"/>
      <c r="BB684" s="299"/>
      <c r="BC684" s="299"/>
      <c r="BD684" s="299"/>
      <c r="BE684" s="299"/>
      <c r="BF684" s="299"/>
      <c r="BG684" s="299"/>
      <c r="BH684" s="299"/>
      <c r="BI684" s="299"/>
      <c r="BJ684" s="299"/>
      <c r="BK684" s="299"/>
      <c r="BL684" s="299"/>
      <c r="BM684" s="299"/>
      <c r="BN684" s="299"/>
      <c r="BO684" s="299"/>
      <c r="BP684" s="299"/>
      <c r="BQ684" s="299"/>
      <c r="BR684" s="299"/>
      <c r="BS684" s="299"/>
      <c r="BT684" s="299"/>
      <c r="BU684" s="299"/>
      <c r="BV684" s="299"/>
      <c r="BW684" s="299"/>
      <c r="BX684" s="299"/>
      <c r="BY684" s="299"/>
      <c r="BZ684" s="299"/>
      <c r="CA684" s="299"/>
      <c r="CB684" s="299"/>
      <c r="CC684" s="299"/>
      <c r="CD684" s="299"/>
      <c r="CE684" s="299"/>
      <c r="CF684" s="299"/>
      <c r="CG684" s="299"/>
    </row>
    <row r="685" spans="1:85" x14ac:dyDescent="0.15">
      <c r="A685" s="299"/>
      <c r="B685" s="338" t="s">
        <v>207</v>
      </c>
      <c r="C685" s="299"/>
      <c r="D685" s="371"/>
      <c r="E685" s="299"/>
      <c r="F685" s="300" t="s">
        <v>369</v>
      </c>
      <c r="G685" s="299" t="s">
        <v>335</v>
      </c>
      <c r="H685" s="299"/>
      <c r="I685" s="301">
        <v>1</v>
      </c>
      <c r="J685" s="299">
        <v>1</v>
      </c>
      <c r="K685" s="301">
        <v>0</v>
      </c>
      <c r="L685" s="322">
        <v>1</v>
      </c>
      <c r="M685" s="322">
        <v>1</v>
      </c>
      <c r="N685" s="322">
        <v>0</v>
      </c>
      <c r="O685" s="299"/>
      <c r="P685" s="299">
        <v>1</v>
      </c>
      <c r="Q685" s="299">
        <v>0</v>
      </c>
      <c r="R685" s="299">
        <v>0</v>
      </c>
      <c r="S685" s="299">
        <v>1</v>
      </c>
      <c r="T685" s="299">
        <v>0</v>
      </c>
      <c r="U685" s="299">
        <v>0</v>
      </c>
      <c r="V685" s="299">
        <v>0</v>
      </c>
      <c r="W685" s="299">
        <v>0</v>
      </c>
      <c r="X685" s="299">
        <v>0</v>
      </c>
      <c r="Y685" s="299">
        <v>1</v>
      </c>
      <c r="Z685" s="301">
        <v>0</v>
      </c>
      <c r="AA685" s="299"/>
      <c r="AB685" s="299"/>
      <c r="AC685" s="299">
        <v>-1.1637109049277778</v>
      </c>
      <c r="AD685" s="299">
        <v>-12.069059734513276</v>
      </c>
      <c r="AE685" s="299" t="s">
        <v>442</v>
      </c>
      <c r="AF685" s="299">
        <v>-1.1637109049277778</v>
      </c>
      <c r="AG685" s="299">
        <v>-12.069059734513276</v>
      </c>
      <c r="AH685" s="299">
        <v>3.7278196784974575</v>
      </c>
      <c r="AI685" s="299">
        <v>12.542356194690267</v>
      </c>
      <c r="AJ685" s="299"/>
      <c r="AK685" s="299"/>
      <c r="AL685" s="299"/>
      <c r="AM685" s="299"/>
      <c r="AN685" s="299"/>
      <c r="AO685" s="299"/>
      <c r="AP685" s="299"/>
      <c r="AQ685" s="299"/>
      <c r="AR685" s="299"/>
      <c r="AS685" s="299"/>
      <c r="AT685" s="299"/>
      <c r="AU685" s="299"/>
      <c r="AV685" s="299"/>
      <c r="AW685" s="299"/>
      <c r="AX685" s="299"/>
      <c r="AY685" s="299"/>
      <c r="AZ685" s="299"/>
      <c r="BA685" s="299"/>
      <c r="BB685" s="299"/>
      <c r="BC685" s="299"/>
      <c r="BD685" s="299"/>
      <c r="BE685" s="299"/>
      <c r="BF685" s="299"/>
      <c r="BG685" s="299"/>
      <c r="BH685" s="299"/>
      <c r="BI685" s="299"/>
      <c r="BJ685" s="299"/>
      <c r="BK685" s="299"/>
      <c r="BL685" s="299"/>
      <c r="BM685" s="299"/>
      <c r="BN685" s="299"/>
      <c r="BO685" s="299"/>
      <c r="BP685" s="299"/>
      <c r="BQ685" s="299"/>
      <c r="BR685" s="299"/>
      <c r="BS685" s="299"/>
      <c r="BT685" s="299"/>
      <c r="BU685" s="299"/>
      <c r="BV685" s="299"/>
      <c r="BW685" s="299"/>
      <c r="BX685" s="299"/>
      <c r="BY685" s="299"/>
      <c r="BZ685" s="299"/>
      <c r="CA685" s="299"/>
      <c r="CB685" s="299"/>
      <c r="CC685" s="299"/>
      <c r="CD685" s="299"/>
      <c r="CE685" s="299"/>
      <c r="CF685" s="299"/>
      <c r="CG685" s="299"/>
    </row>
    <row r="686" spans="1:85" x14ac:dyDescent="0.15">
      <c r="A686" s="299"/>
      <c r="B686" s="338" t="s">
        <v>208</v>
      </c>
      <c r="C686" s="355">
        <v>0.2</v>
      </c>
      <c r="D686" s="371">
        <v>0.66660000000000008</v>
      </c>
      <c r="E686" s="299"/>
      <c r="F686" s="299"/>
      <c r="G686" s="299"/>
      <c r="H686" s="299"/>
      <c r="I686" s="301">
        <v>2</v>
      </c>
      <c r="J686" s="299"/>
      <c r="K686" s="299"/>
      <c r="L686" s="322">
        <v>0</v>
      </c>
      <c r="M686" s="299"/>
      <c r="N686" s="299"/>
      <c r="O686" s="299"/>
      <c r="P686" s="299"/>
      <c r="Q686" s="299"/>
      <c r="R686" s="299"/>
      <c r="S686" s="299"/>
      <c r="T686" s="299"/>
      <c r="U686" s="299"/>
      <c r="V686" s="299"/>
      <c r="W686" s="299"/>
      <c r="X686" s="299"/>
      <c r="Y686" s="299"/>
      <c r="Z686" s="299"/>
      <c r="AA686" s="299">
        <v>1.4398456959275896</v>
      </c>
      <c r="AB686" s="299">
        <v>5.7189988938053107</v>
      </c>
      <c r="AC686" s="299">
        <v>2.5443848599268364</v>
      </c>
      <c r="AD686" s="299">
        <v>12.02961836283186</v>
      </c>
      <c r="AE686" s="299" t="s">
        <v>445</v>
      </c>
      <c r="AF686" s="299">
        <v>3.3727892329262712</v>
      </c>
      <c r="AG686" s="299">
        <v>11.990176991150443</v>
      </c>
      <c r="AH686" s="299">
        <v>-0.69033697749952927</v>
      </c>
      <c r="AI686" s="299">
        <v>-11.595763274336285</v>
      </c>
      <c r="AJ686" s="299"/>
      <c r="AK686" s="299"/>
      <c r="AL686" s="322">
        <v>1</v>
      </c>
      <c r="AM686" s="322">
        <v>0</v>
      </c>
      <c r="AN686" s="322">
        <v>1</v>
      </c>
      <c r="AO686" s="322">
        <v>0</v>
      </c>
      <c r="AP686" s="322">
        <v>0</v>
      </c>
      <c r="AQ686" s="322">
        <v>0</v>
      </c>
      <c r="AR686" s="322">
        <v>1</v>
      </c>
      <c r="AS686" s="322">
        <v>0</v>
      </c>
      <c r="AT686" s="322">
        <v>1</v>
      </c>
      <c r="AU686" s="322">
        <v>0</v>
      </c>
      <c r="AV686" s="327">
        <v>0</v>
      </c>
      <c r="AW686" s="327">
        <v>0</v>
      </c>
      <c r="AX686" s="327">
        <v>0</v>
      </c>
      <c r="AY686" s="327">
        <v>0</v>
      </c>
      <c r="AZ686" s="327">
        <v>0</v>
      </c>
      <c r="BA686" s="327">
        <v>1</v>
      </c>
      <c r="BB686" s="327">
        <v>0</v>
      </c>
      <c r="BC686" s="327">
        <v>0</v>
      </c>
      <c r="BD686" s="327">
        <v>1</v>
      </c>
      <c r="BE686" s="327">
        <v>0</v>
      </c>
      <c r="BF686" s="327">
        <v>0</v>
      </c>
      <c r="BG686" s="327">
        <v>1</v>
      </c>
      <c r="BH686" s="327">
        <v>0</v>
      </c>
      <c r="BI686" s="327">
        <v>0</v>
      </c>
      <c r="BJ686" s="327">
        <v>0</v>
      </c>
      <c r="BK686" s="327">
        <v>0</v>
      </c>
      <c r="BL686" s="327">
        <v>0</v>
      </c>
      <c r="BM686" s="327">
        <v>0</v>
      </c>
      <c r="BN686" s="327">
        <v>0</v>
      </c>
      <c r="BO686" s="327">
        <v>0</v>
      </c>
      <c r="BP686" s="327">
        <v>1</v>
      </c>
      <c r="BQ686" s="327">
        <v>0</v>
      </c>
      <c r="BR686" s="327">
        <v>0</v>
      </c>
      <c r="BS686" s="303">
        <v>1</v>
      </c>
      <c r="BT686" s="322">
        <v>0</v>
      </c>
      <c r="BU686" s="322">
        <v>0</v>
      </c>
      <c r="BV686" s="322">
        <v>0</v>
      </c>
      <c r="BW686" s="322">
        <v>0</v>
      </c>
      <c r="BX686" s="322">
        <v>1</v>
      </c>
      <c r="BY686" s="301">
        <v>0</v>
      </c>
      <c r="BZ686" s="322">
        <v>1</v>
      </c>
      <c r="CA686" s="322">
        <v>0</v>
      </c>
      <c r="CB686" s="322">
        <v>0</v>
      </c>
      <c r="CC686" s="322">
        <v>0</v>
      </c>
      <c r="CD686" s="322">
        <v>0</v>
      </c>
      <c r="CE686" s="322">
        <v>0</v>
      </c>
      <c r="CF686" s="301">
        <v>0</v>
      </c>
      <c r="CG686" s="299"/>
    </row>
    <row r="687" spans="1:85" x14ac:dyDescent="0.15">
      <c r="A687" s="299"/>
      <c r="B687" s="338" t="s">
        <v>209</v>
      </c>
      <c r="C687" s="355">
        <v>1.1200000000000001</v>
      </c>
      <c r="D687" s="371">
        <v>3.7329600000000007</v>
      </c>
      <c r="E687" s="299"/>
      <c r="F687" s="299"/>
      <c r="G687" s="299"/>
      <c r="H687" s="299"/>
      <c r="I687" s="301">
        <v>3</v>
      </c>
      <c r="J687" s="299"/>
      <c r="K687" s="299"/>
      <c r="L687" s="322">
        <v>0</v>
      </c>
      <c r="M687" s="299"/>
      <c r="N687" s="299"/>
      <c r="O687" s="299"/>
      <c r="P687" s="299"/>
      <c r="Q687" s="299"/>
      <c r="R687" s="299"/>
      <c r="S687" s="299"/>
      <c r="T687" s="299"/>
      <c r="U687" s="299"/>
      <c r="V687" s="299"/>
      <c r="W687" s="299"/>
      <c r="X687" s="299"/>
      <c r="Y687" s="299"/>
      <c r="Z687" s="299"/>
      <c r="AA687" s="299">
        <v>2.6627283417838985</v>
      </c>
      <c r="AB687" s="299">
        <v>-6.3106194690265491</v>
      </c>
      <c r="AC687" s="299">
        <v>2.7021761690695856</v>
      </c>
      <c r="AD687" s="299">
        <v>-10.925259955752214</v>
      </c>
      <c r="AE687" s="299" t="s">
        <v>445</v>
      </c>
      <c r="AF687" s="299">
        <v>1.9921152779272129</v>
      </c>
      <c r="AG687" s="299">
        <v>-11.437997787610621</v>
      </c>
      <c r="AH687" s="299">
        <v>1.2426065594991527</v>
      </c>
      <c r="AI687" s="299">
        <v>8.3221294247787618</v>
      </c>
      <c r="AJ687" s="299"/>
      <c r="AK687" s="299"/>
      <c r="AL687" s="322">
        <v>0</v>
      </c>
      <c r="AM687" s="322">
        <v>1</v>
      </c>
      <c r="AN687" s="322">
        <v>0</v>
      </c>
      <c r="AO687" s="322">
        <v>1</v>
      </c>
      <c r="AP687" s="322">
        <v>0</v>
      </c>
      <c r="AQ687" s="322">
        <v>0</v>
      </c>
      <c r="AR687" s="322">
        <v>1</v>
      </c>
      <c r="AS687" s="322">
        <v>0</v>
      </c>
      <c r="AT687" s="322">
        <v>0</v>
      </c>
      <c r="AU687" s="322">
        <v>0</v>
      </c>
      <c r="AV687" s="327">
        <v>0</v>
      </c>
      <c r="AW687" s="327">
        <v>1</v>
      </c>
      <c r="AX687" s="327">
        <v>0</v>
      </c>
      <c r="AY687" s="327">
        <v>0</v>
      </c>
      <c r="AZ687" s="327">
        <v>1</v>
      </c>
      <c r="BA687" s="327">
        <v>0</v>
      </c>
      <c r="BB687" s="327">
        <v>0</v>
      </c>
      <c r="BC687" s="327">
        <v>0</v>
      </c>
      <c r="BD687" s="327">
        <v>0</v>
      </c>
      <c r="BE687" s="327">
        <v>1</v>
      </c>
      <c r="BF687" s="327">
        <v>0</v>
      </c>
      <c r="BG687" s="327">
        <v>1</v>
      </c>
      <c r="BH687" s="327">
        <v>0</v>
      </c>
      <c r="BI687" s="327">
        <v>0</v>
      </c>
      <c r="BJ687" s="327">
        <v>0</v>
      </c>
      <c r="BK687" s="327">
        <v>0</v>
      </c>
      <c r="BL687" s="327">
        <v>0</v>
      </c>
      <c r="BM687" s="327">
        <v>0</v>
      </c>
      <c r="BN687" s="327">
        <v>0</v>
      </c>
      <c r="BO687" s="327">
        <v>1</v>
      </c>
      <c r="BP687" s="327">
        <v>0</v>
      </c>
      <c r="BQ687" s="327">
        <v>0</v>
      </c>
      <c r="BR687" s="327">
        <v>0</v>
      </c>
      <c r="BS687" s="303">
        <v>0</v>
      </c>
      <c r="BT687" s="322">
        <v>1</v>
      </c>
      <c r="BU687" s="322">
        <v>0</v>
      </c>
      <c r="BV687" s="322">
        <v>0</v>
      </c>
      <c r="BW687" s="322">
        <v>0</v>
      </c>
      <c r="BX687" s="322">
        <v>1</v>
      </c>
      <c r="BY687" s="301">
        <v>0</v>
      </c>
      <c r="BZ687" s="322">
        <v>1</v>
      </c>
      <c r="CA687" s="322">
        <v>0</v>
      </c>
      <c r="CB687" s="322">
        <v>0</v>
      </c>
      <c r="CC687" s="322">
        <v>0</v>
      </c>
      <c r="CD687" s="322">
        <v>0</v>
      </c>
      <c r="CE687" s="322">
        <v>0</v>
      </c>
      <c r="CF687" s="301">
        <v>0</v>
      </c>
      <c r="CG687" s="299"/>
    </row>
    <row r="688" spans="1:85" x14ac:dyDescent="0.15">
      <c r="A688" s="299"/>
      <c r="B688" s="338" t="s">
        <v>210</v>
      </c>
      <c r="C688" s="360">
        <v>0.19</v>
      </c>
      <c r="D688" s="371">
        <v>0.63327</v>
      </c>
      <c r="E688" s="299"/>
      <c r="F688" s="299"/>
      <c r="G688" s="299"/>
      <c r="H688" s="299"/>
      <c r="I688" s="301">
        <v>4</v>
      </c>
      <c r="J688" s="299"/>
      <c r="K688" s="299"/>
      <c r="L688" s="322">
        <v>0</v>
      </c>
      <c r="M688" s="299"/>
      <c r="N688" s="299"/>
      <c r="O688" s="299"/>
      <c r="P688" s="299"/>
      <c r="Q688" s="299"/>
      <c r="R688" s="299"/>
      <c r="S688" s="299"/>
      <c r="T688" s="299"/>
      <c r="U688" s="299"/>
      <c r="V688" s="299"/>
      <c r="W688" s="299"/>
      <c r="X688" s="299"/>
      <c r="Y688" s="299"/>
      <c r="Z688" s="299"/>
      <c r="AA688" s="299"/>
      <c r="AB688" s="299"/>
      <c r="AC688" s="299">
        <v>-0.72978480478521657</v>
      </c>
      <c r="AD688" s="299">
        <v>6.2711780973451337</v>
      </c>
      <c r="AE688" s="299" t="s">
        <v>445</v>
      </c>
      <c r="AF688" s="299">
        <v>0.65088915021384186</v>
      </c>
      <c r="AG688" s="299">
        <v>6.3500608407079655</v>
      </c>
      <c r="AH688" s="299">
        <v>2.0710109324985875</v>
      </c>
      <c r="AI688" s="299">
        <v>-11.595763274336285</v>
      </c>
      <c r="AJ688" s="299"/>
      <c r="AK688" s="299"/>
      <c r="AL688" s="322">
        <v>0</v>
      </c>
      <c r="AM688" s="322">
        <v>1</v>
      </c>
      <c r="AN688" s="322">
        <v>0</v>
      </c>
      <c r="AO688" s="322">
        <v>1</v>
      </c>
      <c r="AP688" s="322">
        <v>0</v>
      </c>
      <c r="AQ688" s="322">
        <v>0</v>
      </c>
      <c r="AR688" s="322">
        <v>1</v>
      </c>
      <c r="AS688" s="322">
        <v>0</v>
      </c>
      <c r="AT688" s="322">
        <v>0</v>
      </c>
      <c r="AU688" s="322">
        <v>0</v>
      </c>
      <c r="AV688" s="327">
        <v>1</v>
      </c>
      <c r="AW688" s="327">
        <v>0</v>
      </c>
      <c r="AX688" s="327">
        <v>0</v>
      </c>
      <c r="AY688" s="327">
        <v>0</v>
      </c>
      <c r="AZ688" s="327">
        <v>0</v>
      </c>
      <c r="BA688" s="327">
        <v>1</v>
      </c>
      <c r="BB688" s="327">
        <v>0</v>
      </c>
      <c r="BC688" s="327">
        <v>0</v>
      </c>
      <c r="BD688" s="327">
        <v>0</v>
      </c>
      <c r="BE688" s="327">
        <v>1</v>
      </c>
      <c r="BF688" s="327">
        <v>0</v>
      </c>
      <c r="BG688" s="327">
        <v>0</v>
      </c>
      <c r="BH688" s="327">
        <v>0</v>
      </c>
      <c r="BI688" s="327">
        <v>1</v>
      </c>
      <c r="BJ688" s="327">
        <v>0</v>
      </c>
      <c r="BK688" s="327">
        <v>0</v>
      </c>
      <c r="BL688" s="327">
        <v>0</v>
      </c>
      <c r="BM688" s="327">
        <v>0</v>
      </c>
      <c r="BN688" s="327">
        <v>0</v>
      </c>
      <c r="BO688" s="327">
        <v>0</v>
      </c>
      <c r="BP688" s="327">
        <v>1</v>
      </c>
      <c r="BQ688" s="327">
        <v>0</v>
      </c>
      <c r="BR688" s="327">
        <v>0</v>
      </c>
      <c r="BS688" s="303">
        <v>0</v>
      </c>
      <c r="BT688" s="322">
        <v>1</v>
      </c>
      <c r="BU688" s="322">
        <v>0</v>
      </c>
      <c r="BV688" s="322">
        <v>0</v>
      </c>
      <c r="BW688" s="322">
        <v>0</v>
      </c>
      <c r="BX688" s="322">
        <v>1</v>
      </c>
      <c r="BY688" s="301">
        <v>0</v>
      </c>
      <c r="BZ688" s="322">
        <v>0</v>
      </c>
      <c r="CA688" s="322">
        <v>0</v>
      </c>
      <c r="CB688" s="322">
        <v>0</v>
      </c>
      <c r="CC688" s="322">
        <v>0</v>
      </c>
      <c r="CD688" s="322">
        <v>1</v>
      </c>
      <c r="CE688" s="322">
        <v>0</v>
      </c>
      <c r="CF688" s="301">
        <v>0</v>
      </c>
      <c r="CG688" s="299"/>
    </row>
    <row r="689" spans="1:94" x14ac:dyDescent="0.15">
      <c r="A689" s="299" t="s">
        <v>593</v>
      </c>
      <c r="B689" s="338" t="s">
        <v>211</v>
      </c>
      <c r="C689" s="299"/>
      <c r="D689" s="371"/>
      <c r="E689" s="299"/>
      <c r="F689" s="299"/>
      <c r="G689" s="299"/>
      <c r="H689" s="299"/>
      <c r="I689" s="299"/>
      <c r="J689" s="299"/>
      <c r="K689" s="299"/>
      <c r="L689" s="299"/>
      <c r="M689" s="299"/>
      <c r="N689" s="299"/>
      <c r="O689" s="299"/>
      <c r="P689" s="299"/>
      <c r="Q689" s="299"/>
      <c r="R689" s="299"/>
      <c r="S689" s="299"/>
      <c r="T689" s="299"/>
      <c r="U689" s="299"/>
      <c r="V689" s="299"/>
      <c r="W689" s="299"/>
      <c r="X689" s="299"/>
      <c r="Y689" s="299"/>
      <c r="Z689" s="299"/>
      <c r="AA689" s="299"/>
      <c r="AB689" s="299"/>
      <c r="AC689" s="299"/>
      <c r="AD689" s="299"/>
      <c r="AE689" s="299"/>
      <c r="AF689" s="299"/>
      <c r="AG689" s="299"/>
      <c r="AH689" s="299"/>
      <c r="AI689" s="299"/>
      <c r="AJ689" s="299">
        <v>-2.1499065870699625</v>
      </c>
      <c r="AK689" s="299">
        <v>-12.02961836283186</v>
      </c>
      <c r="AL689" s="299"/>
      <c r="AM689" s="299"/>
      <c r="AN689" s="299"/>
      <c r="AO689" s="299"/>
      <c r="AP689" s="299"/>
      <c r="AQ689" s="299"/>
      <c r="AR689" s="299"/>
      <c r="AS689" s="299"/>
      <c r="AT689" s="299"/>
      <c r="AU689" s="299"/>
      <c r="AV689" s="299"/>
      <c r="AW689" s="299"/>
      <c r="AX689" s="299"/>
      <c r="AY689" s="299"/>
      <c r="AZ689" s="299"/>
      <c r="BA689" s="299"/>
      <c r="BB689" s="299"/>
      <c r="BC689" s="299"/>
      <c r="BD689" s="299"/>
      <c r="BE689" s="299"/>
      <c r="BF689" s="299"/>
      <c r="BG689" s="299"/>
      <c r="BH689" s="299"/>
      <c r="BI689" s="299"/>
      <c r="BJ689" s="299"/>
      <c r="BK689" s="299"/>
      <c r="BL689" s="299"/>
      <c r="BM689" s="299"/>
      <c r="BN689" s="299"/>
      <c r="BO689" s="299"/>
      <c r="BP689" s="299"/>
      <c r="BQ689" s="299"/>
      <c r="BR689" s="299"/>
      <c r="BS689" s="299"/>
      <c r="BT689" s="299"/>
      <c r="BU689" s="299"/>
      <c r="BV689" s="299"/>
      <c r="BW689" s="299"/>
      <c r="BX689" s="299"/>
      <c r="BY689" s="299"/>
      <c r="BZ689" s="299"/>
      <c r="CA689" s="299"/>
      <c r="CB689" s="299"/>
      <c r="CC689" s="299"/>
      <c r="CD689" s="299"/>
      <c r="CE689" s="299"/>
      <c r="CF689" s="299"/>
      <c r="CG689" s="299"/>
      <c r="CH689" s="299"/>
      <c r="CI689" s="299"/>
      <c r="CJ689" s="299"/>
      <c r="CK689" s="299"/>
      <c r="CL689" s="299"/>
      <c r="CM689" s="299"/>
      <c r="CN689" s="299"/>
      <c r="CO689" s="299"/>
      <c r="CP689" s="299"/>
    </row>
    <row r="690" spans="1:94" x14ac:dyDescent="0.15">
      <c r="A690" s="299"/>
      <c r="B690" s="338" t="s">
        <v>212</v>
      </c>
      <c r="C690" s="299"/>
      <c r="D690" s="371"/>
      <c r="E690" s="299"/>
      <c r="F690" s="299"/>
      <c r="G690" s="299" t="s">
        <v>352</v>
      </c>
      <c r="H690" s="299"/>
      <c r="I690" s="301">
        <v>1</v>
      </c>
      <c r="J690" s="299"/>
      <c r="K690" s="299"/>
      <c r="L690" s="299">
        <v>1</v>
      </c>
      <c r="M690" s="299">
        <v>1</v>
      </c>
      <c r="N690" s="299">
        <v>0</v>
      </c>
      <c r="O690" s="299"/>
      <c r="P690" s="299">
        <v>0</v>
      </c>
      <c r="Q690" s="299">
        <v>1</v>
      </c>
      <c r="R690" s="299">
        <v>0</v>
      </c>
      <c r="S690" s="299">
        <v>0</v>
      </c>
      <c r="T690" s="299">
        <v>1</v>
      </c>
      <c r="U690" s="299">
        <v>0</v>
      </c>
      <c r="V690" s="299">
        <v>0</v>
      </c>
      <c r="W690" s="299">
        <v>0</v>
      </c>
      <c r="X690" s="299">
        <v>1</v>
      </c>
      <c r="Y690" s="299">
        <v>0</v>
      </c>
      <c r="Z690" s="301">
        <v>0</v>
      </c>
      <c r="AA690" s="299"/>
      <c r="AB690" s="299"/>
      <c r="AC690" s="299">
        <v>0.65088915021384186</v>
      </c>
      <c r="AD690" s="299">
        <v>-12.069059734513276</v>
      </c>
      <c r="AE690" s="299" t="s">
        <v>442</v>
      </c>
      <c r="AF690" s="299">
        <v>0.65088915021384186</v>
      </c>
      <c r="AG690" s="299">
        <v>-12.069059734513276</v>
      </c>
      <c r="AH690" s="299">
        <v>-3.8856109876402072</v>
      </c>
      <c r="AI690" s="299">
        <v>12.857887168141595</v>
      </c>
      <c r="AJ690" s="299"/>
      <c r="AK690" s="299"/>
      <c r="AL690" s="322">
        <v>0</v>
      </c>
      <c r="AM690" s="322">
        <v>0</v>
      </c>
      <c r="AN690" s="299"/>
      <c r="AO690" s="299"/>
      <c r="AP690" s="299"/>
      <c r="AQ690" s="299"/>
      <c r="AR690" s="299"/>
      <c r="AS690" s="299"/>
      <c r="AT690" s="299"/>
      <c r="AU690" s="299"/>
      <c r="AV690" s="299"/>
      <c r="AW690" s="299"/>
      <c r="AX690" s="299"/>
      <c r="AY690" s="299"/>
      <c r="AZ690" s="299"/>
      <c r="BA690" s="299"/>
      <c r="BB690" s="299"/>
      <c r="BC690" s="299"/>
      <c r="BD690" s="299"/>
      <c r="BE690" s="299"/>
      <c r="BF690" s="299"/>
      <c r="BG690" s="299"/>
      <c r="BH690" s="299"/>
      <c r="BI690" s="299"/>
      <c r="BJ690" s="299"/>
      <c r="BK690" s="299"/>
      <c r="BL690" s="299"/>
      <c r="BM690" s="299"/>
      <c r="BN690" s="299"/>
      <c r="BO690" s="299"/>
      <c r="BP690" s="299"/>
      <c r="BQ690" s="299"/>
      <c r="BR690" s="299"/>
      <c r="BS690" s="299"/>
      <c r="BT690" s="299"/>
      <c r="BU690" s="299"/>
      <c r="BV690" s="299"/>
      <c r="BW690" s="299"/>
      <c r="BX690" s="299"/>
      <c r="BY690" s="299"/>
      <c r="BZ690" s="299"/>
      <c r="CA690" s="299"/>
      <c r="CB690" s="299"/>
      <c r="CC690" s="299"/>
      <c r="CD690" s="299"/>
      <c r="CE690" s="299"/>
      <c r="CF690" s="299"/>
      <c r="CG690" s="299"/>
      <c r="CH690" s="299"/>
      <c r="CI690" s="299"/>
      <c r="CJ690" s="299"/>
      <c r="CK690" s="299"/>
      <c r="CL690" s="299"/>
      <c r="CM690" s="299"/>
      <c r="CN690" s="299"/>
      <c r="CO690" s="299"/>
      <c r="CP690" s="299"/>
    </row>
    <row r="691" spans="1:94" x14ac:dyDescent="0.15">
      <c r="A691" s="299" t="s">
        <v>593</v>
      </c>
      <c r="B691" s="338" t="s">
        <v>213</v>
      </c>
      <c r="C691" s="299"/>
      <c r="D691" s="371"/>
      <c r="E691" s="299"/>
      <c r="F691" s="299"/>
      <c r="G691" s="299"/>
      <c r="H691" s="299"/>
      <c r="I691" s="299"/>
      <c r="J691" s="299"/>
      <c r="K691" s="299"/>
      <c r="L691" s="299"/>
      <c r="M691" s="299"/>
      <c r="N691" s="299"/>
      <c r="O691" s="299"/>
      <c r="P691" s="299"/>
      <c r="Q691" s="299"/>
      <c r="R691" s="299"/>
      <c r="S691" s="299"/>
      <c r="T691" s="299"/>
      <c r="U691" s="299"/>
      <c r="V691" s="299"/>
      <c r="W691" s="299"/>
      <c r="X691" s="299"/>
      <c r="Y691" s="299"/>
      <c r="Z691" s="299"/>
      <c r="AA691" s="299">
        <v>-5.9171740928531079E-2</v>
      </c>
      <c r="AB691" s="299">
        <v>5.561233407079647</v>
      </c>
      <c r="AC691" s="299"/>
      <c r="AD691" s="299"/>
      <c r="AE691" s="299"/>
      <c r="AF691" s="299"/>
      <c r="AG691" s="299"/>
      <c r="AH691" s="299"/>
      <c r="AI691" s="299"/>
      <c r="AJ691" s="299"/>
      <c r="AK691" s="299"/>
      <c r="AL691" s="299"/>
      <c r="AM691" s="299"/>
      <c r="AN691" s="299"/>
      <c r="AO691" s="299"/>
      <c r="AP691" s="299"/>
      <c r="AQ691" s="299"/>
      <c r="AR691" s="299"/>
      <c r="AS691" s="299"/>
      <c r="AT691" s="299"/>
      <c r="AU691" s="299"/>
      <c r="AV691" s="299"/>
      <c r="AW691" s="299"/>
      <c r="AX691" s="299"/>
      <c r="AY691" s="299"/>
      <c r="AZ691" s="299"/>
      <c r="BA691" s="299"/>
      <c r="BB691" s="299"/>
      <c r="BC691" s="299"/>
      <c r="BD691" s="299"/>
      <c r="BE691" s="299"/>
      <c r="BF691" s="299"/>
      <c r="BG691" s="299"/>
      <c r="BH691" s="299"/>
      <c r="BI691" s="299"/>
      <c r="BJ691" s="299"/>
      <c r="BK691" s="299"/>
      <c r="BL691" s="299"/>
      <c r="BM691" s="299"/>
      <c r="BN691" s="299"/>
      <c r="BO691" s="299"/>
      <c r="BP691" s="299"/>
      <c r="BQ691" s="299"/>
      <c r="BR691" s="299"/>
      <c r="BS691" s="299"/>
      <c r="BT691" s="299"/>
      <c r="BU691" s="299"/>
      <c r="BV691" s="299"/>
      <c r="BW691" s="299">
        <v>1</v>
      </c>
      <c r="BX691" s="299">
        <v>0</v>
      </c>
      <c r="BY691" s="301">
        <v>1</v>
      </c>
      <c r="BZ691" s="299"/>
      <c r="CA691" s="299"/>
      <c r="CB691" s="299"/>
      <c r="CC691" s="299"/>
      <c r="CD691" s="299"/>
      <c r="CE691" s="299"/>
      <c r="CF691" s="299"/>
      <c r="CG691" s="299"/>
      <c r="CH691" s="299"/>
      <c r="CI691" s="299"/>
      <c r="CJ691" s="299"/>
      <c r="CK691" s="299"/>
      <c r="CL691" s="299"/>
      <c r="CM691" s="299"/>
      <c r="CN691" s="299"/>
      <c r="CO691" s="299"/>
      <c r="CP691" s="299"/>
    </row>
    <row r="692" spans="1:94" x14ac:dyDescent="0.15">
      <c r="A692" s="299"/>
      <c r="B692" s="338" t="s">
        <v>214</v>
      </c>
      <c r="C692" s="299"/>
      <c r="D692" s="371"/>
      <c r="E692" s="299"/>
      <c r="F692" s="299"/>
      <c r="G692" s="299" t="s">
        <v>353</v>
      </c>
      <c r="H692" s="299"/>
      <c r="I692" s="301">
        <v>1</v>
      </c>
      <c r="J692" s="299"/>
      <c r="K692" s="299"/>
      <c r="L692" s="299">
        <v>1</v>
      </c>
      <c r="M692" s="299">
        <v>1</v>
      </c>
      <c r="N692" s="299">
        <v>0</v>
      </c>
      <c r="O692" s="299"/>
      <c r="P692" s="299">
        <v>1</v>
      </c>
      <c r="Q692" s="299">
        <v>0</v>
      </c>
      <c r="R692" s="299">
        <v>0</v>
      </c>
      <c r="S692" s="299">
        <v>1</v>
      </c>
      <c r="T692" s="299">
        <v>0</v>
      </c>
      <c r="U692" s="299">
        <v>0</v>
      </c>
      <c r="V692" s="299">
        <v>0</v>
      </c>
      <c r="W692" s="299">
        <v>0</v>
      </c>
      <c r="X692" s="299">
        <v>0</v>
      </c>
      <c r="Y692" s="299">
        <v>0</v>
      </c>
      <c r="Z692" s="301">
        <v>1</v>
      </c>
      <c r="AA692" s="299"/>
      <c r="AB692" s="299"/>
      <c r="AC692" s="299">
        <v>-1.1242630776420905</v>
      </c>
      <c r="AD692" s="299">
        <v>-11.990176991150443</v>
      </c>
      <c r="AE692" s="299" t="s">
        <v>442</v>
      </c>
      <c r="AF692" s="299">
        <v>-1.1242630776420905</v>
      </c>
      <c r="AG692" s="299">
        <v>-11.990176991150443</v>
      </c>
      <c r="AH692" s="299">
        <v>3.7278196784974575</v>
      </c>
      <c r="AI692" s="299">
        <v>12.818445796460178</v>
      </c>
      <c r="AJ692" s="299"/>
      <c r="AK692" s="299"/>
      <c r="AL692" s="322">
        <v>0</v>
      </c>
      <c r="AM692" s="322">
        <v>0</v>
      </c>
      <c r="AN692" s="299"/>
      <c r="AO692" s="299"/>
      <c r="AP692" s="299"/>
      <c r="AQ692" s="299"/>
      <c r="AR692" s="299"/>
      <c r="AS692" s="299"/>
      <c r="AT692" s="299"/>
      <c r="AU692" s="299"/>
      <c r="AV692" s="299"/>
      <c r="AW692" s="299"/>
      <c r="AX692" s="299"/>
      <c r="AY692" s="299"/>
      <c r="AZ692" s="299"/>
      <c r="BA692" s="299"/>
      <c r="BB692" s="299"/>
      <c r="BC692" s="299"/>
      <c r="BD692" s="299"/>
      <c r="BE692" s="299"/>
      <c r="BF692" s="299"/>
      <c r="BG692" s="299"/>
      <c r="BH692" s="299"/>
      <c r="BI692" s="299"/>
      <c r="BJ692" s="299"/>
      <c r="BK692" s="299"/>
      <c r="BL692" s="299"/>
      <c r="BM692" s="299"/>
      <c r="BN692" s="299"/>
      <c r="BO692" s="299"/>
      <c r="BP692" s="299"/>
      <c r="BQ692" s="299"/>
      <c r="BR692" s="299"/>
      <c r="BS692" s="299"/>
      <c r="BT692" s="299"/>
      <c r="BU692" s="299"/>
      <c r="BV692" s="299"/>
      <c r="BW692" s="299"/>
      <c r="BX692" s="299"/>
      <c r="BY692" s="299"/>
      <c r="BZ692" s="299"/>
      <c r="CA692" s="299"/>
      <c r="CB692" s="299"/>
      <c r="CC692" s="299"/>
      <c r="CD692" s="299"/>
      <c r="CE692" s="299"/>
      <c r="CF692" s="299"/>
      <c r="CG692" s="299">
        <v>1</v>
      </c>
      <c r="CH692" s="299"/>
      <c r="CI692" s="299"/>
      <c r="CJ692" s="299"/>
      <c r="CK692" s="299"/>
      <c r="CL692" s="299"/>
      <c r="CM692" s="299"/>
      <c r="CN692" s="299"/>
      <c r="CO692" s="299"/>
      <c r="CP692" s="299"/>
    </row>
    <row r="693" spans="1:94" x14ac:dyDescent="0.15">
      <c r="A693" s="299"/>
      <c r="B693" s="338" t="s">
        <v>215</v>
      </c>
      <c r="C693" s="355">
        <v>0.22</v>
      </c>
      <c r="D693" s="371">
        <v>0.73326000000000002</v>
      </c>
      <c r="E693" s="299"/>
      <c r="F693" s="299"/>
      <c r="G693" s="299"/>
      <c r="H693" s="299"/>
      <c r="I693" s="301">
        <v>2</v>
      </c>
      <c r="J693" s="299"/>
      <c r="K693" s="299"/>
      <c r="L693" s="299">
        <v>0</v>
      </c>
      <c r="M693" s="299"/>
      <c r="N693" s="299"/>
      <c r="O693" s="299"/>
      <c r="P693" s="299"/>
      <c r="Q693" s="299"/>
      <c r="R693" s="299"/>
      <c r="S693" s="299"/>
      <c r="T693" s="299"/>
      <c r="U693" s="299"/>
      <c r="V693" s="299"/>
      <c r="W693" s="299"/>
      <c r="X693" s="299"/>
      <c r="Y693" s="299"/>
      <c r="Z693" s="299"/>
      <c r="AA693" s="299">
        <v>2.8599674782123352</v>
      </c>
      <c r="AB693" s="299">
        <v>5.4429092920353987</v>
      </c>
      <c r="AC693" s="299">
        <v>4.7140153606396424</v>
      </c>
      <c r="AD693" s="299">
        <v>11.871852876106196</v>
      </c>
      <c r="AE693" s="299" t="s">
        <v>443</v>
      </c>
      <c r="AF693" s="299">
        <v>3.5305805420690208</v>
      </c>
      <c r="AG693" s="299">
        <v>11.950735619469027</v>
      </c>
      <c r="AH693" s="299">
        <v>-0.88757611392796609</v>
      </c>
      <c r="AI693" s="299">
        <v>-11.792970132743363</v>
      </c>
      <c r="AJ693" s="299"/>
      <c r="AK693" s="299"/>
      <c r="AL693" s="322">
        <v>1</v>
      </c>
      <c r="AM693" s="322">
        <v>0</v>
      </c>
      <c r="AN693" s="322">
        <v>1</v>
      </c>
      <c r="AO693" s="322">
        <v>0</v>
      </c>
      <c r="AP693" s="322">
        <v>0</v>
      </c>
      <c r="AQ693" s="322">
        <v>1</v>
      </c>
      <c r="AR693" s="322">
        <v>0</v>
      </c>
      <c r="AS693" s="322">
        <v>0</v>
      </c>
      <c r="AT693" s="322">
        <v>1</v>
      </c>
      <c r="AU693" s="322">
        <v>0</v>
      </c>
      <c r="AV693" s="327">
        <v>0</v>
      </c>
      <c r="AW693" s="327">
        <v>0</v>
      </c>
      <c r="AX693" s="327">
        <v>0</v>
      </c>
      <c r="AY693" s="327">
        <v>0</v>
      </c>
      <c r="AZ693" s="327">
        <v>0</v>
      </c>
      <c r="BA693" s="327">
        <v>0</v>
      </c>
      <c r="BB693" s="327">
        <v>1</v>
      </c>
      <c r="BC693" s="327">
        <v>0</v>
      </c>
      <c r="BD693" s="327">
        <v>0</v>
      </c>
      <c r="BE693" s="327">
        <v>1</v>
      </c>
      <c r="BF693" s="327">
        <v>0</v>
      </c>
      <c r="BG693" s="327">
        <v>1</v>
      </c>
      <c r="BH693" s="327">
        <v>0</v>
      </c>
      <c r="BI693" s="327">
        <v>0</v>
      </c>
      <c r="BJ693" s="327">
        <v>0</v>
      </c>
      <c r="BK693" s="327">
        <v>0</v>
      </c>
      <c r="BL693" s="327">
        <v>0</v>
      </c>
      <c r="BM693" s="327">
        <v>0</v>
      </c>
      <c r="BN693" s="327">
        <v>0</v>
      </c>
      <c r="BO693" s="327">
        <v>1</v>
      </c>
      <c r="BP693" s="327">
        <v>0</v>
      </c>
      <c r="BQ693" s="327">
        <v>0</v>
      </c>
      <c r="BR693" s="327">
        <v>0</v>
      </c>
      <c r="BS693" s="303">
        <v>1</v>
      </c>
      <c r="BT693" s="322">
        <v>0</v>
      </c>
      <c r="BU693" s="322">
        <v>0</v>
      </c>
      <c r="BV693" s="322">
        <v>0</v>
      </c>
      <c r="BW693" s="322">
        <v>0</v>
      </c>
      <c r="BX693" s="322">
        <v>1</v>
      </c>
      <c r="BY693" s="301">
        <v>0</v>
      </c>
      <c r="BZ693" s="322">
        <v>0</v>
      </c>
      <c r="CA693" s="322">
        <v>0</v>
      </c>
      <c r="CB693" s="322">
        <v>0</v>
      </c>
      <c r="CC693" s="322">
        <v>0</v>
      </c>
      <c r="CD693" s="322">
        <v>1</v>
      </c>
      <c r="CE693" s="322">
        <v>0</v>
      </c>
      <c r="CF693" s="301">
        <v>0</v>
      </c>
      <c r="CG693" s="322">
        <v>0</v>
      </c>
      <c r="CH693" s="299"/>
      <c r="CI693" s="299"/>
      <c r="CJ693" s="299"/>
      <c r="CK693" s="299"/>
      <c r="CL693" s="299"/>
      <c r="CM693" s="299"/>
      <c r="CN693" s="299"/>
      <c r="CO693" s="299"/>
      <c r="CP693" s="299"/>
    </row>
    <row r="694" spans="1:94" x14ac:dyDescent="0.15">
      <c r="A694" s="299" t="s">
        <v>593</v>
      </c>
      <c r="B694" s="338" t="s">
        <v>216</v>
      </c>
      <c r="C694" s="299"/>
      <c r="D694" s="371"/>
      <c r="E694" s="299"/>
      <c r="F694" s="299"/>
      <c r="G694" s="299"/>
      <c r="H694" s="299"/>
      <c r="I694" s="299"/>
      <c r="J694" s="299"/>
      <c r="K694" s="299"/>
      <c r="L694" s="299"/>
      <c r="M694" s="299"/>
      <c r="N694" s="299"/>
      <c r="O694" s="299"/>
      <c r="P694" s="299"/>
      <c r="Q694" s="299"/>
      <c r="R694" s="299"/>
      <c r="S694" s="299"/>
      <c r="T694" s="299"/>
      <c r="U694" s="299"/>
      <c r="V694" s="299"/>
      <c r="W694" s="299"/>
      <c r="X694" s="299"/>
      <c r="Y694" s="299"/>
      <c r="Z694" s="299"/>
      <c r="AA694" s="299"/>
      <c r="AB694" s="299"/>
      <c r="AC694" s="299"/>
      <c r="AD694" s="299"/>
      <c r="AE694" s="299"/>
      <c r="AF694" s="299"/>
      <c r="AG694" s="299"/>
      <c r="AH694" s="299"/>
      <c r="AI694" s="299"/>
      <c r="AJ694" s="299">
        <v>2.4260413780697743</v>
      </c>
      <c r="AK694" s="299">
        <v>-12.069059734513276</v>
      </c>
      <c r="AL694" s="299"/>
      <c r="AM694" s="299"/>
      <c r="AN694" s="299"/>
      <c r="AO694" s="299"/>
      <c r="AP694" s="299"/>
      <c r="AQ694" s="299"/>
      <c r="AR694" s="299"/>
      <c r="AS694" s="299"/>
      <c r="AT694" s="299"/>
      <c r="AU694" s="299"/>
      <c r="AV694" s="299"/>
      <c r="AW694" s="299"/>
      <c r="AX694" s="299"/>
      <c r="AY694" s="299"/>
      <c r="AZ694" s="299"/>
      <c r="BA694" s="299"/>
      <c r="BB694" s="299"/>
      <c r="BC694" s="299"/>
      <c r="BD694" s="299"/>
      <c r="BE694" s="299"/>
      <c r="BF694" s="299"/>
      <c r="BG694" s="299"/>
      <c r="BH694" s="299"/>
      <c r="BI694" s="299"/>
      <c r="BJ694" s="299"/>
      <c r="BK694" s="299"/>
      <c r="BL694" s="299"/>
      <c r="BM694" s="299"/>
      <c r="BN694" s="299"/>
      <c r="BO694" s="299"/>
      <c r="BP694" s="299"/>
      <c r="BQ694" s="299"/>
      <c r="BR694" s="299"/>
      <c r="BS694" s="299"/>
      <c r="BT694" s="299"/>
      <c r="BU694" s="299"/>
      <c r="BV694" s="299"/>
      <c r="BW694" s="299"/>
      <c r="BX694" s="299"/>
      <c r="BY694" s="299"/>
      <c r="BZ694" s="299"/>
      <c r="CA694" s="299"/>
      <c r="CB694" s="299"/>
      <c r="CC694" s="299"/>
      <c r="CD694" s="299"/>
      <c r="CE694" s="299"/>
      <c r="CF694" s="299"/>
      <c r="CG694" s="299"/>
      <c r="CH694" s="299"/>
      <c r="CI694" s="299"/>
      <c r="CJ694" s="299"/>
      <c r="CK694" s="299"/>
      <c r="CL694" s="299"/>
      <c r="CM694" s="299"/>
      <c r="CN694" s="299"/>
      <c r="CO694" s="299"/>
      <c r="CP694" s="299"/>
    </row>
    <row r="695" spans="1:94" x14ac:dyDescent="0.15">
      <c r="A695" s="299"/>
      <c r="B695" s="338" t="s">
        <v>217</v>
      </c>
      <c r="C695" s="299"/>
      <c r="D695" s="371"/>
      <c r="E695" s="299"/>
      <c r="F695" s="299"/>
      <c r="G695" s="299" t="s">
        <v>360</v>
      </c>
      <c r="H695" s="299"/>
      <c r="I695" s="301">
        <v>1</v>
      </c>
      <c r="J695" s="299"/>
      <c r="K695" s="299"/>
      <c r="L695" s="299">
        <v>1</v>
      </c>
      <c r="M695" s="299">
        <v>1</v>
      </c>
      <c r="N695" s="299">
        <v>0</v>
      </c>
      <c r="O695" s="299"/>
      <c r="P695" s="299">
        <v>1</v>
      </c>
      <c r="Q695" s="299">
        <v>0</v>
      </c>
      <c r="R695" s="299">
        <v>0</v>
      </c>
      <c r="S695" s="299">
        <v>0</v>
      </c>
      <c r="T695" s="299">
        <v>0</v>
      </c>
      <c r="U695" s="299">
        <v>0</v>
      </c>
      <c r="V695" s="299">
        <v>0</v>
      </c>
      <c r="W695" s="299">
        <v>1</v>
      </c>
      <c r="X695" s="299">
        <v>0</v>
      </c>
      <c r="Y695" s="299">
        <v>1</v>
      </c>
      <c r="Z695" s="301">
        <v>0</v>
      </c>
      <c r="AA695" s="322"/>
      <c r="AB695" s="299"/>
      <c r="AC695" s="299">
        <v>0.80868045935659139</v>
      </c>
      <c r="AD695" s="299">
        <v>-12.02961836283186</v>
      </c>
      <c r="AE695" s="299" t="s">
        <v>442</v>
      </c>
      <c r="AF695" s="299">
        <v>0.80868045935659139</v>
      </c>
      <c r="AG695" s="299">
        <v>-12.02961836283186</v>
      </c>
      <c r="AH695" s="299">
        <v>-4.201193605925706</v>
      </c>
      <c r="AI695" s="299">
        <v>13.212859513274338</v>
      </c>
      <c r="AJ695" s="299">
        <v>-2.8994153054980227</v>
      </c>
      <c r="AK695" s="299">
        <v>6.5078263274336292</v>
      </c>
      <c r="AL695" s="299"/>
      <c r="AM695" s="299"/>
      <c r="AN695" s="299"/>
      <c r="AO695" s="299"/>
      <c r="AP695" s="299"/>
      <c r="AQ695" s="299"/>
      <c r="AR695" s="299"/>
      <c r="AS695" s="299"/>
      <c r="AT695" s="299"/>
      <c r="AU695" s="299"/>
      <c r="AV695" s="299"/>
      <c r="AW695" s="299"/>
      <c r="AX695" s="299"/>
      <c r="AY695" s="299"/>
      <c r="AZ695" s="299"/>
      <c r="BA695" s="299"/>
      <c r="BB695" s="299"/>
      <c r="BC695" s="299"/>
      <c r="BD695" s="299"/>
      <c r="BE695" s="299"/>
      <c r="BF695" s="299"/>
      <c r="BG695" s="299"/>
      <c r="BH695" s="299"/>
      <c r="BI695" s="299"/>
      <c r="BJ695" s="299"/>
      <c r="BK695" s="299"/>
      <c r="BL695" s="299"/>
      <c r="BM695" s="299"/>
      <c r="BN695" s="299"/>
      <c r="BO695" s="299"/>
      <c r="BP695" s="299"/>
      <c r="BQ695" s="299"/>
      <c r="BR695" s="299"/>
      <c r="BS695" s="299"/>
      <c r="BT695" s="299"/>
      <c r="BU695" s="299"/>
      <c r="BV695" s="299"/>
      <c r="BW695" s="299"/>
      <c r="BX695" s="299"/>
      <c r="BY695" s="299"/>
      <c r="BZ695" s="299"/>
      <c r="CA695" s="299"/>
      <c r="CB695" s="299"/>
      <c r="CC695" s="299"/>
      <c r="CD695" s="299"/>
      <c r="CE695" s="299"/>
      <c r="CF695" s="299"/>
      <c r="CG695" s="299"/>
      <c r="CH695" s="299"/>
      <c r="CI695" s="299"/>
      <c r="CJ695" s="299"/>
      <c r="CK695" s="299"/>
      <c r="CL695" s="299"/>
      <c r="CM695" s="299"/>
      <c r="CN695" s="299"/>
      <c r="CO695" s="299"/>
      <c r="CP695" s="299"/>
    </row>
    <row r="696" spans="1:94" x14ac:dyDescent="0.15">
      <c r="A696" s="299"/>
      <c r="B696" s="338" t="s">
        <v>218</v>
      </c>
      <c r="C696" s="299"/>
      <c r="D696" s="371"/>
      <c r="E696" s="299"/>
      <c r="F696" s="299"/>
      <c r="G696" s="299"/>
      <c r="H696" s="299"/>
      <c r="I696" s="301">
        <v>1</v>
      </c>
      <c r="J696" s="299"/>
      <c r="K696" s="299"/>
      <c r="L696" s="299">
        <v>1</v>
      </c>
      <c r="M696" s="299">
        <v>0</v>
      </c>
      <c r="N696" s="299">
        <v>1</v>
      </c>
      <c r="O696" s="299"/>
      <c r="P696" s="299">
        <v>1</v>
      </c>
      <c r="Q696" s="299">
        <v>0</v>
      </c>
      <c r="R696" s="299">
        <v>0</v>
      </c>
      <c r="S696" s="299">
        <v>0</v>
      </c>
      <c r="T696" s="299">
        <v>0</v>
      </c>
      <c r="U696" s="299">
        <v>1</v>
      </c>
      <c r="V696" s="299">
        <v>0</v>
      </c>
      <c r="W696" s="299">
        <v>0</v>
      </c>
      <c r="X696" s="299">
        <v>0</v>
      </c>
      <c r="Y696" s="299">
        <v>1</v>
      </c>
      <c r="Z696" s="301">
        <v>0</v>
      </c>
      <c r="AA696" s="299"/>
      <c r="AB696" s="299"/>
      <c r="AC696" s="299">
        <v>0.9270239412136535</v>
      </c>
      <c r="AD696" s="299">
        <v>-12.02961836283186</v>
      </c>
      <c r="AE696" s="299" t="s">
        <v>442</v>
      </c>
      <c r="AF696" s="299">
        <v>0.9270239412136535</v>
      </c>
      <c r="AG696" s="299">
        <v>-12.02961836283186</v>
      </c>
      <c r="AH696" s="299">
        <v>-4.3984327423541432</v>
      </c>
      <c r="AI696" s="299">
        <v>12.818445796460178</v>
      </c>
      <c r="AJ696" s="299">
        <v>-1.8343239687844632</v>
      </c>
      <c r="AK696" s="299">
        <v>-3.9441371681415933E-2</v>
      </c>
      <c r="AL696" s="299"/>
      <c r="AM696" s="299"/>
      <c r="AN696" s="299"/>
      <c r="AO696" s="299"/>
      <c r="AP696" s="299"/>
      <c r="AQ696" s="299"/>
      <c r="AR696" s="299"/>
      <c r="AS696" s="299"/>
      <c r="AT696" s="299"/>
      <c r="AU696" s="299"/>
      <c r="AV696" s="299"/>
      <c r="AW696" s="299"/>
      <c r="AX696" s="299"/>
      <c r="AY696" s="299"/>
      <c r="AZ696" s="299"/>
      <c r="BA696" s="299"/>
      <c r="BB696" s="299"/>
      <c r="BC696" s="299"/>
      <c r="BD696" s="299"/>
      <c r="BE696" s="299"/>
      <c r="BF696" s="299"/>
      <c r="BG696" s="299"/>
      <c r="BH696" s="299"/>
      <c r="BI696" s="299"/>
      <c r="BJ696" s="299"/>
      <c r="BK696" s="299"/>
      <c r="BL696" s="299"/>
      <c r="BM696" s="299"/>
      <c r="BN696" s="299"/>
      <c r="BO696" s="299"/>
      <c r="BP696" s="299"/>
      <c r="BQ696" s="299"/>
      <c r="BR696" s="299"/>
      <c r="BS696" s="299"/>
      <c r="BT696" s="299"/>
      <c r="BU696" s="299"/>
      <c r="BV696" s="299"/>
      <c r="BW696" s="299"/>
      <c r="BX696" s="299"/>
      <c r="BY696" s="299"/>
      <c r="BZ696" s="299"/>
      <c r="CA696" s="299"/>
      <c r="CB696" s="299"/>
      <c r="CC696" s="299"/>
      <c r="CD696" s="299"/>
      <c r="CE696" s="299"/>
      <c r="CF696" s="299"/>
      <c r="CG696" s="299"/>
      <c r="CH696" s="299"/>
      <c r="CI696" s="299"/>
      <c r="CJ696" s="299"/>
      <c r="CK696" s="299"/>
      <c r="CL696" s="299"/>
      <c r="CM696" s="299"/>
      <c r="CN696" s="299"/>
      <c r="CO696" s="299"/>
      <c r="CP696" s="299"/>
    </row>
    <row r="697" spans="1:94" x14ac:dyDescent="0.15">
      <c r="A697" s="299"/>
      <c r="B697" s="338" t="s">
        <v>219</v>
      </c>
      <c r="C697" s="299"/>
      <c r="D697" s="371"/>
      <c r="E697" s="299"/>
      <c r="F697" s="299"/>
      <c r="G697" s="299" t="s">
        <v>355</v>
      </c>
      <c r="H697" s="299"/>
      <c r="I697" s="301">
        <v>1</v>
      </c>
      <c r="J697" s="299"/>
      <c r="K697" s="299"/>
      <c r="L697" s="299">
        <v>1</v>
      </c>
      <c r="M697" s="299">
        <v>1</v>
      </c>
      <c r="N697" s="299">
        <v>1</v>
      </c>
      <c r="O697" s="299"/>
      <c r="P697" s="299">
        <v>1</v>
      </c>
      <c r="Q697" s="299">
        <v>0</v>
      </c>
      <c r="R697" s="299">
        <v>0</v>
      </c>
      <c r="S697" s="299"/>
      <c r="T697" s="299"/>
      <c r="U697" s="299"/>
      <c r="V697" s="299"/>
      <c r="W697" s="299"/>
      <c r="X697" s="299"/>
      <c r="Y697" s="299"/>
      <c r="Z697" s="299"/>
      <c r="AA697" s="299"/>
      <c r="AB697" s="299"/>
      <c r="AC697" s="299">
        <v>-1.084815250356403</v>
      </c>
      <c r="AD697" s="299">
        <v>-12.069059734513276</v>
      </c>
      <c r="AE697" s="299" t="s">
        <v>442</v>
      </c>
      <c r="AF697" s="299">
        <v>-1.084815250356403</v>
      </c>
      <c r="AG697" s="299">
        <v>-12.069059734513276</v>
      </c>
      <c r="AH697" s="299">
        <v>3.8856109876402072</v>
      </c>
      <c r="AI697" s="299">
        <v>13.410066371681417</v>
      </c>
      <c r="AJ697" s="299"/>
      <c r="AK697" s="299"/>
      <c r="AL697" s="299"/>
      <c r="AM697" s="299"/>
      <c r="AN697" s="299"/>
      <c r="AO697" s="299"/>
      <c r="AP697" s="299"/>
      <c r="AQ697" s="299"/>
      <c r="AR697" s="299"/>
      <c r="AS697" s="299"/>
      <c r="AT697" s="299"/>
      <c r="AU697" s="299"/>
      <c r="AV697" s="299"/>
      <c r="AW697" s="299"/>
      <c r="AX697" s="299"/>
      <c r="AY697" s="299"/>
      <c r="AZ697" s="299"/>
      <c r="BA697" s="299"/>
      <c r="BB697" s="299"/>
      <c r="BC697" s="299"/>
      <c r="BD697" s="299"/>
      <c r="BE697" s="299"/>
      <c r="BF697" s="299"/>
      <c r="BG697" s="299"/>
      <c r="BH697" s="299"/>
      <c r="BI697" s="299"/>
      <c r="BJ697" s="299"/>
      <c r="BK697" s="299"/>
      <c r="BL697" s="299"/>
      <c r="BM697" s="299"/>
      <c r="BN697" s="299"/>
      <c r="BO697" s="299"/>
      <c r="BP697" s="299"/>
      <c r="BQ697" s="299"/>
      <c r="BR697" s="299"/>
      <c r="BS697" s="299"/>
      <c r="BT697" s="299"/>
      <c r="BU697" s="299"/>
      <c r="BV697" s="299"/>
      <c r="BW697" s="299"/>
      <c r="BX697" s="299"/>
      <c r="BY697" s="299"/>
      <c r="BZ697" s="299"/>
      <c r="CA697" s="299"/>
      <c r="CB697" s="299"/>
      <c r="CC697" s="299"/>
      <c r="CD697" s="299"/>
      <c r="CE697" s="299"/>
      <c r="CF697" s="299"/>
      <c r="CG697" s="299"/>
      <c r="CH697" s="299"/>
      <c r="CI697" s="299"/>
      <c r="CJ697" s="299"/>
      <c r="CK697" s="299"/>
      <c r="CL697" s="299"/>
      <c r="CM697" s="299"/>
      <c r="CN697" s="299"/>
      <c r="CO697" s="299"/>
      <c r="CP697" s="299"/>
    </row>
    <row r="698" spans="1:94" x14ac:dyDescent="0.15">
      <c r="A698" s="299"/>
      <c r="B698" s="338" t="s">
        <v>220</v>
      </c>
      <c r="C698" s="355">
        <v>0.23</v>
      </c>
      <c r="D698" s="371">
        <v>0.7665900000000001</v>
      </c>
      <c r="E698" s="299"/>
      <c r="F698" s="299"/>
      <c r="G698" s="299"/>
      <c r="H698" s="299"/>
      <c r="I698" s="301">
        <v>2</v>
      </c>
      <c r="J698" s="299"/>
      <c r="K698" s="299"/>
      <c r="L698" s="299">
        <v>0</v>
      </c>
      <c r="M698" s="299"/>
      <c r="N698" s="299">
        <v>0</v>
      </c>
      <c r="O698" s="299"/>
      <c r="P698" s="299"/>
      <c r="Q698" s="299"/>
      <c r="R698" s="299"/>
      <c r="S698" s="299"/>
      <c r="T698" s="299"/>
      <c r="U698" s="299"/>
      <c r="V698" s="299"/>
      <c r="W698" s="299"/>
      <c r="X698" s="299"/>
      <c r="Y698" s="299"/>
      <c r="Z698" s="299"/>
      <c r="AA698" s="299">
        <v>1.8737717960701508</v>
      </c>
      <c r="AB698" s="299">
        <v>5.9162057522123899</v>
      </c>
      <c r="AC698" s="299">
        <v>4.0828501240686439</v>
      </c>
      <c r="AD698" s="299">
        <v>13.48894911504425</v>
      </c>
      <c r="AE698" s="299" t="s">
        <v>443</v>
      </c>
      <c r="AF698" s="299">
        <v>2.9783109600693973</v>
      </c>
      <c r="AG698" s="299">
        <v>13.528390486725666</v>
      </c>
      <c r="AH698" s="299">
        <v>-0.65088915021384186</v>
      </c>
      <c r="AI698" s="299">
        <v>-11.674646017699116</v>
      </c>
      <c r="AJ698" s="299"/>
      <c r="AK698" s="299"/>
      <c r="AL698" s="322">
        <v>1</v>
      </c>
      <c r="AM698" s="322">
        <v>0</v>
      </c>
      <c r="AN698" s="322">
        <v>1</v>
      </c>
      <c r="AO698" s="322">
        <v>0</v>
      </c>
      <c r="AP698" s="322">
        <v>0</v>
      </c>
      <c r="AQ698" s="322">
        <v>1</v>
      </c>
      <c r="AR698" s="322">
        <v>0</v>
      </c>
      <c r="AS698" s="322">
        <v>0</v>
      </c>
      <c r="AT698" s="322">
        <v>1</v>
      </c>
      <c r="AU698" s="322">
        <v>0</v>
      </c>
      <c r="AV698" s="327">
        <v>0</v>
      </c>
      <c r="AW698" s="327">
        <v>0</v>
      </c>
      <c r="AX698" s="327">
        <v>0</v>
      </c>
      <c r="AY698" s="327">
        <v>0</v>
      </c>
      <c r="AZ698" s="327">
        <v>0</v>
      </c>
      <c r="BA698" s="327">
        <v>0</v>
      </c>
      <c r="BB698" s="327">
        <v>1</v>
      </c>
      <c r="BC698" s="327">
        <v>0</v>
      </c>
      <c r="BD698" s="327">
        <v>0</v>
      </c>
      <c r="BE698" s="327">
        <v>1</v>
      </c>
      <c r="BF698" s="327">
        <v>0</v>
      </c>
      <c r="BG698" s="327">
        <v>1</v>
      </c>
      <c r="BH698" s="327">
        <v>0</v>
      </c>
      <c r="BI698" s="327">
        <v>0</v>
      </c>
      <c r="BJ698" s="327">
        <v>0</v>
      </c>
      <c r="BK698" s="327">
        <v>0</v>
      </c>
      <c r="BL698" s="327">
        <v>0</v>
      </c>
      <c r="BM698" s="327">
        <v>0</v>
      </c>
      <c r="BN698" s="327">
        <v>0</v>
      </c>
      <c r="BO698" s="327">
        <v>1</v>
      </c>
      <c r="BP698" s="327">
        <v>0</v>
      </c>
      <c r="BQ698" s="327">
        <v>0</v>
      </c>
      <c r="BR698" s="327">
        <v>0</v>
      </c>
      <c r="BS698" s="303">
        <v>1</v>
      </c>
      <c r="BT698" s="322">
        <v>0</v>
      </c>
      <c r="BU698" s="322">
        <v>0</v>
      </c>
      <c r="BV698" s="322">
        <v>0</v>
      </c>
      <c r="BW698" s="322">
        <v>0</v>
      </c>
      <c r="BX698" s="322">
        <v>1</v>
      </c>
      <c r="BY698" s="301">
        <v>0</v>
      </c>
      <c r="BZ698" s="322">
        <v>1</v>
      </c>
      <c r="CA698" s="322">
        <v>0</v>
      </c>
      <c r="CB698" s="322">
        <v>0</v>
      </c>
      <c r="CC698" s="322">
        <v>0</v>
      </c>
      <c r="CD698" s="322">
        <v>0</v>
      </c>
      <c r="CE698" s="322">
        <v>0</v>
      </c>
      <c r="CF698" s="301">
        <v>0</v>
      </c>
      <c r="CG698" s="299" t="s">
        <v>586</v>
      </c>
      <c r="CH698" s="299"/>
      <c r="CI698" s="299"/>
      <c r="CJ698" s="299"/>
      <c r="CK698" s="299"/>
      <c r="CL698" s="299"/>
      <c r="CM698" s="299"/>
      <c r="CN698" s="299"/>
      <c r="CO698" s="299"/>
      <c r="CP698" s="299"/>
    </row>
    <row r="699" spans="1:94" x14ac:dyDescent="0.15">
      <c r="A699" s="299"/>
      <c r="B699" s="338" t="s">
        <v>221</v>
      </c>
      <c r="C699" s="355">
        <v>1.1200000000000001</v>
      </c>
      <c r="D699" s="371">
        <v>3.7329600000000007</v>
      </c>
      <c r="E699" s="299"/>
      <c r="F699" s="299"/>
      <c r="G699" s="299"/>
      <c r="H699" s="299"/>
      <c r="I699" s="301">
        <v>3</v>
      </c>
      <c r="J699" s="299"/>
      <c r="K699" s="299"/>
      <c r="L699" s="299">
        <v>0</v>
      </c>
      <c r="M699" s="299"/>
      <c r="N699" s="299">
        <v>0</v>
      </c>
      <c r="O699" s="299"/>
      <c r="P699" s="299"/>
      <c r="Q699" s="299"/>
      <c r="R699" s="299"/>
      <c r="S699" s="299"/>
      <c r="T699" s="299"/>
      <c r="U699" s="299"/>
      <c r="V699" s="299"/>
      <c r="W699" s="299"/>
      <c r="X699" s="299"/>
      <c r="Y699" s="299"/>
      <c r="Z699" s="299"/>
      <c r="AA699" s="299">
        <v>1.8737717960701508</v>
      </c>
      <c r="AB699" s="299">
        <v>-7.2177710176991159</v>
      </c>
      <c r="AC699" s="299">
        <v>1.8737717960701508</v>
      </c>
      <c r="AD699" s="299">
        <v>-11.950735619469027</v>
      </c>
      <c r="AE699" s="299" t="s">
        <v>445</v>
      </c>
      <c r="AF699" s="299">
        <v>0.57199349564246704</v>
      </c>
      <c r="AG699" s="299">
        <v>-11.990176991150443</v>
      </c>
      <c r="AH699" s="299">
        <v>-0.33530653192834275</v>
      </c>
      <c r="AI699" s="299">
        <v>13.48894911504425</v>
      </c>
      <c r="AJ699" s="299"/>
      <c r="AK699" s="299"/>
      <c r="AL699" s="322">
        <v>0</v>
      </c>
      <c r="AM699" s="322">
        <v>1</v>
      </c>
      <c r="AN699" s="322">
        <v>1</v>
      </c>
      <c r="AO699" s="322">
        <v>0</v>
      </c>
      <c r="AP699" s="322">
        <v>0</v>
      </c>
      <c r="AQ699" s="322">
        <v>0</v>
      </c>
      <c r="AR699" s="322">
        <v>1</v>
      </c>
      <c r="AS699" s="322">
        <v>0</v>
      </c>
      <c r="AT699" s="322">
        <v>0</v>
      </c>
      <c r="AU699" s="322">
        <v>0</v>
      </c>
      <c r="AV699" s="327">
        <v>1</v>
      </c>
      <c r="AW699" s="327">
        <v>0</v>
      </c>
      <c r="AX699" s="327">
        <v>0</v>
      </c>
      <c r="AY699" s="327">
        <v>0</v>
      </c>
      <c r="AZ699" s="327">
        <v>0</v>
      </c>
      <c r="BA699" s="327">
        <v>1</v>
      </c>
      <c r="BB699" s="327">
        <v>0</v>
      </c>
      <c r="BC699" s="327">
        <v>0</v>
      </c>
      <c r="BD699" s="327">
        <v>0</v>
      </c>
      <c r="BE699" s="327">
        <v>1</v>
      </c>
      <c r="BF699" s="327">
        <v>0</v>
      </c>
      <c r="BG699" s="327">
        <v>1</v>
      </c>
      <c r="BH699" s="327">
        <v>0</v>
      </c>
      <c r="BI699" s="327">
        <v>0</v>
      </c>
      <c r="BJ699" s="327">
        <v>0</v>
      </c>
      <c r="BK699" s="327">
        <v>0</v>
      </c>
      <c r="BL699" s="327">
        <v>0</v>
      </c>
      <c r="BM699" s="327">
        <v>0</v>
      </c>
      <c r="BN699" s="327">
        <v>0</v>
      </c>
      <c r="BO699" s="327">
        <v>1</v>
      </c>
      <c r="BP699" s="327">
        <v>0</v>
      </c>
      <c r="BQ699" s="327">
        <v>0</v>
      </c>
      <c r="BR699" s="327">
        <v>0</v>
      </c>
      <c r="BS699" s="303">
        <v>1</v>
      </c>
      <c r="BT699" s="322">
        <v>0</v>
      </c>
      <c r="BU699" s="322">
        <v>0</v>
      </c>
      <c r="BV699" s="322">
        <v>0</v>
      </c>
      <c r="BW699" s="322">
        <v>0</v>
      </c>
      <c r="BX699" s="322">
        <v>1</v>
      </c>
      <c r="BY699" s="301">
        <v>0</v>
      </c>
      <c r="BZ699" s="322">
        <v>1</v>
      </c>
      <c r="CA699" s="322">
        <v>0</v>
      </c>
      <c r="CB699" s="322">
        <v>0</v>
      </c>
      <c r="CC699" s="322">
        <v>0</v>
      </c>
      <c r="CD699" s="322">
        <v>0</v>
      </c>
      <c r="CE699" s="322">
        <v>0</v>
      </c>
      <c r="CF699" s="301">
        <v>0</v>
      </c>
      <c r="CG699" s="299"/>
      <c r="CH699" s="299"/>
      <c r="CI699" s="299"/>
      <c r="CJ699" s="299"/>
      <c r="CK699" s="299"/>
      <c r="CL699" s="299"/>
      <c r="CM699" s="299"/>
      <c r="CN699" s="299"/>
      <c r="CO699" s="299"/>
      <c r="CP699" s="299"/>
    </row>
    <row r="700" spans="1:94" x14ac:dyDescent="0.15">
      <c r="A700" s="299"/>
      <c r="B700" s="338" t="s">
        <v>222</v>
      </c>
      <c r="C700" s="355">
        <v>1.04</v>
      </c>
      <c r="D700" s="371">
        <v>3.4663200000000005</v>
      </c>
      <c r="E700" s="299"/>
      <c r="F700" s="299"/>
      <c r="G700" s="299"/>
      <c r="H700" s="299"/>
      <c r="I700" s="301">
        <v>4</v>
      </c>
      <c r="J700" s="299"/>
      <c r="K700" s="299"/>
      <c r="L700" s="299">
        <v>0</v>
      </c>
      <c r="M700" s="299"/>
      <c r="N700" s="299"/>
      <c r="O700" s="299"/>
      <c r="P700" s="299"/>
      <c r="Q700" s="299"/>
      <c r="R700" s="299"/>
      <c r="S700" s="299"/>
      <c r="T700" s="299"/>
      <c r="U700" s="299"/>
      <c r="V700" s="299"/>
      <c r="W700" s="299"/>
      <c r="X700" s="299"/>
      <c r="Y700" s="299"/>
      <c r="Z700" s="299"/>
      <c r="AA700" s="299">
        <v>-1.6370848323560265</v>
      </c>
      <c r="AB700" s="299">
        <v>9.2687223451327441</v>
      </c>
      <c r="AC700" s="299">
        <v>-2.7021761690695856</v>
      </c>
      <c r="AD700" s="299">
        <v>13.607273230088497</v>
      </c>
      <c r="AE700" s="299" t="s">
        <v>445</v>
      </c>
      <c r="AF700" s="299">
        <v>-1.6765326596417138</v>
      </c>
      <c r="AG700" s="299">
        <v>13.567831858407081</v>
      </c>
      <c r="AH700" s="299">
        <v>0.45365001378540493</v>
      </c>
      <c r="AI700" s="299">
        <v>-12.187383849557524</v>
      </c>
      <c r="AJ700" s="299"/>
      <c r="AK700" s="299"/>
      <c r="AL700" s="322">
        <v>0</v>
      </c>
      <c r="AM700" s="322">
        <v>1</v>
      </c>
      <c r="AN700" s="322">
        <v>1</v>
      </c>
      <c r="AO700" s="322">
        <v>0</v>
      </c>
      <c r="AP700" s="322">
        <v>0</v>
      </c>
      <c r="AQ700" s="322">
        <v>0</v>
      </c>
      <c r="AR700" s="322">
        <v>1</v>
      </c>
      <c r="AS700" s="322">
        <v>0</v>
      </c>
      <c r="AT700" s="322">
        <v>0</v>
      </c>
      <c r="AU700" s="322">
        <v>0</v>
      </c>
      <c r="AV700" s="327">
        <v>0</v>
      </c>
      <c r="AW700" s="327">
        <v>1</v>
      </c>
      <c r="AX700" s="327">
        <v>0</v>
      </c>
      <c r="AY700" s="327">
        <v>0</v>
      </c>
      <c r="AZ700" s="327">
        <v>0</v>
      </c>
      <c r="BA700" s="327">
        <v>1</v>
      </c>
      <c r="BB700" s="327">
        <v>0</v>
      </c>
      <c r="BC700" s="327">
        <v>0</v>
      </c>
      <c r="BD700" s="327">
        <v>0</v>
      </c>
      <c r="BE700" s="327">
        <v>1</v>
      </c>
      <c r="BF700" s="327">
        <v>0</v>
      </c>
      <c r="BG700" s="327">
        <v>1</v>
      </c>
      <c r="BH700" s="327">
        <v>0</v>
      </c>
      <c r="BI700" s="327">
        <v>0</v>
      </c>
      <c r="BJ700" s="327">
        <v>0</v>
      </c>
      <c r="BK700" s="327">
        <v>0</v>
      </c>
      <c r="BL700" s="327">
        <v>0</v>
      </c>
      <c r="BM700" s="327">
        <v>0</v>
      </c>
      <c r="BN700" s="327">
        <v>0</v>
      </c>
      <c r="BO700" s="327">
        <v>0</v>
      </c>
      <c r="BP700" s="327">
        <v>1</v>
      </c>
      <c r="BQ700" s="327">
        <v>0</v>
      </c>
      <c r="BR700" s="327">
        <v>0</v>
      </c>
      <c r="BS700" s="303">
        <v>1</v>
      </c>
      <c r="BT700" s="322">
        <v>0</v>
      </c>
      <c r="BU700" s="322">
        <v>0</v>
      </c>
      <c r="BV700" s="322">
        <v>0</v>
      </c>
      <c r="BW700" s="322">
        <v>0</v>
      </c>
      <c r="BX700" s="322">
        <v>1</v>
      </c>
      <c r="BY700" s="301">
        <v>0</v>
      </c>
      <c r="BZ700" s="322">
        <v>1</v>
      </c>
      <c r="CA700" s="322">
        <v>0</v>
      </c>
      <c r="CB700" s="322">
        <v>0</v>
      </c>
      <c r="CC700" s="322">
        <v>0</v>
      </c>
      <c r="CD700" s="322">
        <v>0</v>
      </c>
      <c r="CE700" s="322">
        <v>0</v>
      </c>
      <c r="CF700" s="301">
        <v>0</v>
      </c>
      <c r="CG700" s="299"/>
      <c r="CH700" s="299"/>
      <c r="CI700" s="299"/>
      <c r="CJ700" s="299"/>
      <c r="CK700" s="299"/>
      <c r="CL700" s="299"/>
      <c r="CM700" s="299"/>
      <c r="CN700" s="299"/>
      <c r="CO700" s="299"/>
      <c r="CP700" s="299"/>
    </row>
    <row r="701" spans="1:94" x14ac:dyDescent="0.15">
      <c r="A701" s="299"/>
      <c r="B701" s="338" t="s">
        <v>223</v>
      </c>
      <c r="C701" s="355">
        <v>1.1499999999999999</v>
      </c>
      <c r="D701" s="371">
        <v>3.8329499999999999</v>
      </c>
      <c r="E701" s="299"/>
      <c r="F701" s="299"/>
      <c r="G701" s="299"/>
      <c r="H701" s="299"/>
      <c r="I701" s="301">
        <v>5</v>
      </c>
      <c r="J701" s="299"/>
      <c r="K701" s="299"/>
      <c r="L701" s="299">
        <v>0</v>
      </c>
      <c r="M701" s="299"/>
      <c r="N701" s="299"/>
      <c r="O701" s="299"/>
      <c r="P701" s="299"/>
      <c r="Q701" s="299"/>
      <c r="R701" s="299"/>
      <c r="S701" s="299"/>
      <c r="T701" s="299"/>
      <c r="U701" s="299"/>
      <c r="V701" s="299"/>
      <c r="W701" s="299"/>
      <c r="X701" s="299"/>
      <c r="Y701" s="299"/>
      <c r="Z701" s="299"/>
      <c r="AA701" s="299">
        <v>2.1499065870699625</v>
      </c>
      <c r="AB701" s="299">
        <v>-9.3476050884955768</v>
      </c>
      <c r="AC701" s="299">
        <v>2.623280514498211</v>
      </c>
      <c r="AD701" s="299">
        <v>-11.674646017699116</v>
      </c>
      <c r="AE701" s="299" t="s">
        <v>337</v>
      </c>
      <c r="AF701" s="299">
        <v>2.1499065870699625</v>
      </c>
      <c r="AG701" s="299">
        <v>-11.990176991150443</v>
      </c>
      <c r="AH701" s="299">
        <v>-0.72978480478521657</v>
      </c>
      <c r="AI701" s="299">
        <v>13.410066371681417</v>
      </c>
      <c r="AJ701" s="299"/>
      <c r="AK701" s="299"/>
      <c r="AL701" s="322">
        <v>0</v>
      </c>
      <c r="AM701" s="322">
        <v>1</v>
      </c>
      <c r="AN701" s="322">
        <v>1</v>
      </c>
      <c r="AO701" s="322">
        <v>0</v>
      </c>
      <c r="AP701" s="322">
        <v>0</v>
      </c>
      <c r="AQ701" s="322">
        <v>0</v>
      </c>
      <c r="AR701" s="322">
        <v>1</v>
      </c>
      <c r="AS701" s="322">
        <v>0</v>
      </c>
      <c r="AT701" s="322">
        <v>0</v>
      </c>
      <c r="AU701" s="322">
        <v>0</v>
      </c>
      <c r="AV701" s="327">
        <v>1</v>
      </c>
      <c r="AW701" s="327">
        <v>0</v>
      </c>
      <c r="AX701" s="327">
        <v>0</v>
      </c>
      <c r="AY701" s="327">
        <v>0</v>
      </c>
      <c r="AZ701" s="327">
        <v>1</v>
      </c>
      <c r="BA701" s="327">
        <v>0</v>
      </c>
      <c r="BB701" s="327">
        <v>0</v>
      </c>
      <c r="BC701" s="327">
        <v>0</v>
      </c>
      <c r="BD701" s="327">
        <v>0</v>
      </c>
      <c r="BE701" s="327">
        <v>1</v>
      </c>
      <c r="BF701" s="327">
        <v>0</v>
      </c>
      <c r="BG701" s="327">
        <v>1</v>
      </c>
      <c r="BH701" s="327">
        <v>0</v>
      </c>
      <c r="BI701" s="327">
        <v>0</v>
      </c>
      <c r="BJ701" s="327">
        <v>0</v>
      </c>
      <c r="BK701" s="327">
        <v>0</v>
      </c>
      <c r="BL701" s="327">
        <v>0</v>
      </c>
      <c r="BM701" s="327">
        <v>0</v>
      </c>
      <c r="BN701" s="327">
        <v>0</v>
      </c>
      <c r="BO701" s="327">
        <v>1</v>
      </c>
      <c r="BP701" s="327">
        <v>0</v>
      </c>
      <c r="BQ701" s="327">
        <v>0</v>
      </c>
      <c r="BR701" s="327">
        <v>0</v>
      </c>
      <c r="BS701" s="303">
        <v>0</v>
      </c>
      <c r="BT701" s="322">
        <v>1</v>
      </c>
      <c r="BU701" s="322">
        <v>0</v>
      </c>
      <c r="BV701" s="322">
        <v>0</v>
      </c>
      <c r="BW701" s="322">
        <v>0</v>
      </c>
      <c r="BX701" s="322">
        <v>1</v>
      </c>
      <c r="BY701" s="301">
        <v>0</v>
      </c>
      <c r="BZ701" s="322">
        <v>1</v>
      </c>
      <c r="CA701" s="299">
        <v>0</v>
      </c>
      <c r="CB701" s="322">
        <v>0</v>
      </c>
      <c r="CC701" s="322">
        <v>0</v>
      </c>
      <c r="CD701" s="322">
        <v>0</v>
      </c>
      <c r="CE701" s="322">
        <v>0</v>
      </c>
      <c r="CF701" s="301">
        <v>0</v>
      </c>
      <c r="CG701" s="299"/>
      <c r="CH701" s="299"/>
      <c r="CI701" s="299"/>
      <c r="CJ701" s="299"/>
      <c r="CK701" s="299"/>
      <c r="CL701" s="299"/>
      <c r="CM701" s="299"/>
      <c r="CN701" s="299"/>
      <c r="CO701" s="299"/>
      <c r="CP701" s="299"/>
    </row>
    <row r="702" spans="1:94" x14ac:dyDescent="0.15">
      <c r="A702" s="299"/>
      <c r="B702" s="338" t="s">
        <v>224</v>
      </c>
      <c r="C702" s="355">
        <v>1.04</v>
      </c>
      <c r="D702" s="371">
        <v>3.4663200000000005</v>
      </c>
      <c r="E702" s="299"/>
      <c r="F702" s="299"/>
      <c r="G702" s="299"/>
      <c r="H702" s="299"/>
      <c r="I702" s="301">
        <v>6</v>
      </c>
      <c r="J702" s="299"/>
      <c r="K702" s="299"/>
      <c r="L702" s="299">
        <v>0</v>
      </c>
      <c r="M702" s="299"/>
      <c r="N702" s="299"/>
      <c r="O702" s="299"/>
      <c r="P702" s="299"/>
      <c r="Q702" s="299"/>
      <c r="R702" s="299"/>
      <c r="S702" s="299"/>
      <c r="T702" s="299"/>
      <c r="U702" s="299"/>
      <c r="V702" s="299"/>
      <c r="W702" s="299"/>
      <c r="X702" s="299"/>
      <c r="Y702" s="299"/>
      <c r="Z702" s="299"/>
      <c r="AA702" s="299">
        <v>-2.3865935507840867</v>
      </c>
      <c r="AB702" s="299">
        <v>8.9137500000000003</v>
      </c>
      <c r="AC702" s="299">
        <v>-3.0572066146407724</v>
      </c>
      <c r="AD702" s="299">
        <v>12.857887168141595</v>
      </c>
      <c r="AE702" s="299" t="s">
        <v>445</v>
      </c>
      <c r="AF702" s="299">
        <v>-2.110458759784275</v>
      </c>
      <c r="AG702" s="299">
        <v>13.133976769911506</v>
      </c>
      <c r="AH702" s="299">
        <v>1.0059195957850282</v>
      </c>
      <c r="AI702" s="299">
        <v>-12.069059734513276</v>
      </c>
      <c r="AJ702" s="299"/>
      <c r="AK702" s="299"/>
      <c r="AL702" s="322">
        <v>0</v>
      </c>
      <c r="AM702" s="322">
        <v>1</v>
      </c>
      <c r="AN702" s="322">
        <v>0</v>
      </c>
      <c r="AO702" s="322">
        <v>1</v>
      </c>
      <c r="AP702" s="322">
        <v>0</v>
      </c>
      <c r="AQ702" s="322">
        <v>0</v>
      </c>
      <c r="AR702" s="322">
        <v>1</v>
      </c>
      <c r="AS702" s="322">
        <v>0</v>
      </c>
      <c r="AT702" s="322">
        <v>0</v>
      </c>
      <c r="AU702" s="322">
        <v>0</v>
      </c>
      <c r="AV702" s="327">
        <v>0</v>
      </c>
      <c r="AW702" s="327">
        <v>1</v>
      </c>
      <c r="AX702" s="327">
        <v>0</v>
      </c>
      <c r="AY702" s="327">
        <v>0</v>
      </c>
      <c r="AZ702" s="327">
        <v>0</v>
      </c>
      <c r="BA702" s="327">
        <v>1</v>
      </c>
      <c r="BB702" s="327">
        <v>0</v>
      </c>
      <c r="BC702" s="327">
        <v>0</v>
      </c>
      <c r="BD702" s="327">
        <v>0</v>
      </c>
      <c r="BE702" s="327">
        <v>1</v>
      </c>
      <c r="BF702" s="327">
        <v>0</v>
      </c>
      <c r="BG702" s="327">
        <v>1</v>
      </c>
      <c r="BH702" s="327">
        <v>0</v>
      </c>
      <c r="BI702" s="327">
        <v>0</v>
      </c>
      <c r="BJ702" s="327">
        <v>0</v>
      </c>
      <c r="BK702" s="327">
        <v>0</v>
      </c>
      <c r="BL702" s="327">
        <v>0</v>
      </c>
      <c r="BM702" s="327">
        <v>0</v>
      </c>
      <c r="BN702" s="327">
        <v>0</v>
      </c>
      <c r="BO702" s="327">
        <v>1</v>
      </c>
      <c r="BP702" s="327">
        <v>0</v>
      </c>
      <c r="BQ702" s="327">
        <v>0</v>
      </c>
      <c r="BR702" s="327">
        <v>0</v>
      </c>
      <c r="BS702" s="303">
        <v>1</v>
      </c>
      <c r="BT702" s="322">
        <v>0</v>
      </c>
      <c r="BU702" s="322">
        <v>0</v>
      </c>
      <c r="BV702" s="322">
        <v>0</v>
      </c>
      <c r="BW702" s="322">
        <v>0</v>
      </c>
      <c r="BX702" s="322">
        <v>1</v>
      </c>
      <c r="BY702" s="301">
        <v>0</v>
      </c>
      <c r="BZ702" s="322">
        <v>1</v>
      </c>
      <c r="CA702" s="322">
        <v>0</v>
      </c>
      <c r="CB702" s="322">
        <v>0</v>
      </c>
      <c r="CC702" s="322">
        <v>0</v>
      </c>
      <c r="CD702" s="322">
        <v>0</v>
      </c>
      <c r="CE702" s="322">
        <v>0</v>
      </c>
      <c r="CF702" s="301">
        <v>0</v>
      </c>
      <c r="CG702" s="299"/>
      <c r="CH702" s="299"/>
      <c r="CI702" s="299"/>
      <c r="CJ702" s="299"/>
      <c r="CK702" s="299"/>
      <c r="CL702" s="299"/>
      <c r="CM702" s="299"/>
      <c r="CN702" s="299"/>
      <c r="CO702" s="299"/>
      <c r="CP702" s="299"/>
    </row>
    <row r="703" spans="1:94" x14ac:dyDescent="0.15">
      <c r="A703" s="299"/>
      <c r="B703" s="338" t="s">
        <v>225</v>
      </c>
      <c r="C703" s="355">
        <v>1</v>
      </c>
      <c r="D703" s="371">
        <v>3.3330000000000002</v>
      </c>
      <c r="E703" s="299"/>
      <c r="F703" s="299"/>
      <c r="G703" s="299"/>
      <c r="H703" s="299"/>
      <c r="I703" s="301">
        <v>7</v>
      </c>
      <c r="J703" s="299"/>
      <c r="K703" s="299"/>
      <c r="L703" s="299">
        <v>0</v>
      </c>
      <c r="M703" s="299"/>
      <c r="N703" s="299"/>
      <c r="O703" s="299"/>
      <c r="P703" s="299"/>
      <c r="Q703" s="299"/>
      <c r="R703" s="299"/>
      <c r="S703" s="299"/>
      <c r="T703" s="299"/>
      <c r="U703" s="299"/>
      <c r="V703" s="299"/>
      <c r="W703" s="299"/>
      <c r="X703" s="299"/>
      <c r="Y703" s="299"/>
      <c r="Z703" s="299"/>
      <c r="AA703" s="299">
        <v>0.9270239412136535</v>
      </c>
      <c r="AB703" s="299">
        <v>-11.792970132743363</v>
      </c>
      <c r="AC703" s="299">
        <v>1.1242630776420905</v>
      </c>
      <c r="AD703" s="299">
        <v>-12.502914823008851</v>
      </c>
      <c r="AE703" s="299" t="s">
        <v>337</v>
      </c>
      <c r="AF703" s="299">
        <v>0.25641087735696799</v>
      </c>
      <c r="AG703" s="299">
        <v>-12.897328539823011</v>
      </c>
      <c r="AH703" s="299">
        <v>-2.1499065870699625</v>
      </c>
      <c r="AI703" s="299">
        <v>13.055094026548675</v>
      </c>
      <c r="AJ703" s="299"/>
      <c r="AK703" s="299"/>
      <c r="AL703" s="322">
        <v>0</v>
      </c>
      <c r="AM703" s="322">
        <v>1</v>
      </c>
      <c r="AN703" s="322">
        <v>1</v>
      </c>
      <c r="AO703" s="322">
        <v>0</v>
      </c>
      <c r="AP703" s="322">
        <v>0</v>
      </c>
      <c r="AQ703" s="322">
        <v>0</v>
      </c>
      <c r="AR703" s="322">
        <v>1</v>
      </c>
      <c r="AS703" s="322">
        <v>0</v>
      </c>
      <c r="AT703" s="322">
        <v>0</v>
      </c>
      <c r="AU703" s="322">
        <v>1</v>
      </c>
      <c r="AV703" s="327">
        <v>0</v>
      </c>
      <c r="AW703" s="327">
        <v>0</v>
      </c>
      <c r="AX703" s="327">
        <v>0</v>
      </c>
      <c r="AY703" s="327">
        <v>0</v>
      </c>
      <c r="AZ703" s="327">
        <v>1</v>
      </c>
      <c r="BA703" s="327">
        <v>0</v>
      </c>
      <c r="BB703" s="327">
        <v>0</v>
      </c>
      <c r="BC703" s="327">
        <v>0</v>
      </c>
      <c r="BD703" s="327">
        <v>0</v>
      </c>
      <c r="BE703" s="327">
        <v>1</v>
      </c>
      <c r="BF703" s="327">
        <v>0</v>
      </c>
      <c r="BG703" s="327">
        <v>1</v>
      </c>
      <c r="BH703" s="327">
        <v>0</v>
      </c>
      <c r="BI703" s="327">
        <v>0</v>
      </c>
      <c r="BJ703" s="327">
        <v>0</v>
      </c>
      <c r="BK703" s="327">
        <v>0</v>
      </c>
      <c r="BL703" s="327">
        <v>0</v>
      </c>
      <c r="BM703" s="327">
        <v>1</v>
      </c>
      <c r="BN703" s="327">
        <v>0</v>
      </c>
      <c r="BO703" s="327">
        <v>0</v>
      </c>
      <c r="BP703" s="327">
        <v>0</v>
      </c>
      <c r="BQ703" s="327">
        <v>0</v>
      </c>
      <c r="BR703" s="327">
        <v>0</v>
      </c>
      <c r="BS703" s="303">
        <v>1</v>
      </c>
      <c r="BT703" s="322">
        <v>0</v>
      </c>
      <c r="BU703" s="322">
        <v>0</v>
      </c>
      <c r="BV703" s="322">
        <v>0</v>
      </c>
      <c r="BW703" s="322">
        <v>0</v>
      </c>
      <c r="BX703" s="322">
        <v>1</v>
      </c>
      <c r="BY703" s="301">
        <v>0</v>
      </c>
      <c r="BZ703" s="322">
        <v>1</v>
      </c>
      <c r="CA703" s="322">
        <v>0</v>
      </c>
      <c r="CB703" s="322">
        <v>0</v>
      </c>
      <c r="CC703" s="322">
        <v>0</v>
      </c>
      <c r="CD703" s="322">
        <v>0</v>
      </c>
      <c r="CE703" s="322">
        <v>0</v>
      </c>
      <c r="CF703" s="301">
        <v>0</v>
      </c>
      <c r="CG703" s="299"/>
      <c r="CH703" s="299"/>
      <c r="CI703" s="299"/>
      <c r="CJ703" s="299"/>
      <c r="CK703" s="299"/>
      <c r="CL703" s="299"/>
      <c r="CM703" s="299"/>
      <c r="CN703" s="299"/>
      <c r="CO703" s="299"/>
      <c r="CP703" s="299"/>
    </row>
    <row r="704" spans="1:94" x14ac:dyDescent="0.15">
      <c r="A704" s="299"/>
      <c r="B704" s="338" t="s">
        <v>226</v>
      </c>
      <c r="C704" s="355">
        <v>1.1200000000000001</v>
      </c>
      <c r="D704" s="371">
        <v>3.7329600000000007</v>
      </c>
      <c r="E704" s="299"/>
      <c r="F704" s="299"/>
      <c r="G704" s="299"/>
      <c r="H704" s="299"/>
      <c r="I704" s="301">
        <v>8</v>
      </c>
      <c r="J704" s="299"/>
      <c r="K704" s="299"/>
      <c r="L704" s="299">
        <v>0</v>
      </c>
      <c r="M704" s="299"/>
      <c r="N704" s="299"/>
      <c r="O704" s="299"/>
      <c r="P704" s="299"/>
      <c r="Q704" s="299"/>
      <c r="R704" s="299"/>
      <c r="S704" s="299"/>
      <c r="T704" s="299"/>
      <c r="U704" s="299"/>
      <c r="V704" s="299"/>
      <c r="W704" s="299"/>
      <c r="X704" s="299"/>
      <c r="Y704" s="299"/>
      <c r="Z704" s="299"/>
      <c r="AA704" s="299">
        <v>-1.084815250356403</v>
      </c>
      <c r="AB704" s="299">
        <v>9.1503982300884967</v>
      </c>
      <c r="AC704" s="299">
        <v>-2.3076978962127122</v>
      </c>
      <c r="AD704" s="299">
        <v>12.147942477876107</v>
      </c>
      <c r="AE704" s="299" t="s">
        <v>445</v>
      </c>
      <c r="AF704" s="299">
        <v>-3.4122370602119587</v>
      </c>
      <c r="AG704" s="299">
        <v>12.147942477876107</v>
      </c>
      <c r="AH704" s="299">
        <v>-1.9723913642843691E-2</v>
      </c>
      <c r="AI704" s="299">
        <v>-13.449507743362833</v>
      </c>
      <c r="AJ704" s="299"/>
      <c r="AK704" s="299"/>
      <c r="AL704" s="322">
        <v>0</v>
      </c>
      <c r="AM704" s="322">
        <v>1</v>
      </c>
      <c r="AN704" s="322">
        <v>0</v>
      </c>
      <c r="AO704" s="322">
        <v>1</v>
      </c>
      <c r="AP704" s="322">
        <v>0</v>
      </c>
      <c r="AQ704" s="322">
        <v>1</v>
      </c>
      <c r="AR704" s="322">
        <v>0</v>
      </c>
      <c r="AS704" s="322">
        <v>0</v>
      </c>
      <c r="AT704" s="322">
        <v>1</v>
      </c>
      <c r="AU704" s="322">
        <v>0</v>
      </c>
      <c r="AV704" s="327">
        <v>0</v>
      </c>
      <c r="AW704" s="327">
        <v>0</v>
      </c>
      <c r="AX704" s="327">
        <v>0</v>
      </c>
      <c r="AY704" s="327">
        <v>0</v>
      </c>
      <c r="AZ704" s="327">
        <v>0</v>
      </c>
      <c r="BA704" s="327">
        <v>1</v>
      </c>
      <c r="BB704" s="327">
        <v>0</v>
      </c>
      <c r="BC704" s="327">
        <v>0</v>
      </c>
      <c r="BD704" s="327">
        <v>0</v>
      </c>
      <c r="BE704" s="327">
        <v>1</v>
      </c>
      <c r="BF704" s="327">
        <v>0</v>
      </c>
      <c r="BG704" s="327">
        <v>1</v>
      </c>
      <c r="BH704" s="327">
        <v>0</v>
      </c>
      <c r="BI704" s="327">
        <v>0</v>
      </c>
      <c r="BJ704" s="327">
        <v>0</v>
      </c>
      <c r="BK704" s="327">
        <v>0</v>
      </c>
      <c r="BL704" s="327">
        <v>0</v>
      </c>
      <c r="BM704" s="327">
        <v>0</v>
      </c>
      <c r="BN704" s="327">
        <v>0</v>
      </c>
      <c r="BO704" s="327">
        <v>1</v>
      </c>
      <c r="BP704" s="327">
        <v>0</v>
      </c>
      <c r="BQ704" s="327">
        <v>0</v>
      </c>
      <c r="BR704" s="327">
        <v>0</v>
      </c>
      <c r="BS704" s="303">
        <v>1</v>
      </c>
      <c r="BT704" s="322">
        <v>0</v>
      </c>
      <c r="BU704" s="322">
        <v>0</v>
      </c>
      <c r="BV704" s="322">
        <v>0</v>
      </c>
      <c r="BW704" s="322">
        <v>0</v>
      </c>
      <c r="BX704" s="322">
        <v>1</v>
      </c>
      <c r="BY704" s="301">
        <v>0</v>
      </c>
      <c r="BZ704" s="322">
        <v>1</v>
      </c>
      <c r="CA704" s="322">
        <v>0</v>
      </c>
      <c r="CB704" s="322">
        <v>0</v>
      </c>
      <c r="CC704" s="322">
        <v>0</v>
      </c>
      <c r="CD704" s="322">
        <v>0</v>
      </c>
      <c r="CE704" s="322">
        <v>0</v>
      </c>
      <c r="CF704" s="301">
        <v>0</v>
      </c>
      <c r="CG704" s="299"/>
      <c r="CH704" s="299"/>
      <c r="CI704" s="299"/>
      <c r="CJ704" s="299"/>
      <c r="CK704" s="299"/>
      <c r="CL704" s="299"/>
      <c r="CM704" s="299"/>
      <c r="CN704" s="299"/>
      <c r="CO704" s="299"/>
      <c r="CP704" s="299"/>
    </row>
    <row r="705" spans="1:94" x14ac:dyDescent="0.15">
      <c r="A705" s="299"/>
      <c r="B705" s="338" t="s">
        <v>227</v>
      </c>
      <c r="C705" s="355">
        <v>1.03</v>
      </c>
      <c r="D705" s="371">
        <v>3.4329900000000002</v>
      </c>
      <c r="E705" s="299"/>
      <c r="F705" s="299"/>
      <c r="G705" s="299"/>
      <c r="H705" s="299"/>
      <c r="I705" s="301">
        <v>9</v>
      </c>
      <c r="J705" s="299"/>
      <c r="K705" s="299"/>
      <c r="L705" s="299">
        <v>0</v>
      </c>
      <c r="M705" s="299"/>
      <c r="N705" s="299"/>
      <c r="O705" s="299"/>
      <c r="P705" s="299"/>
      <c r="Q705" s="299"/>
      <c r="R705" s="299"/>
      <c r="S705" s="299"/>
      <c r="T705" s="299"/>
      <c r="U705" s="299"/>
      <c r="V705" s="299"/>
      <c r="W705" s="299"/>
      <c r="X705" s="299"/>
      <c r="Y705" s="299"/>
      <c r="Z705" s="299"/>
      <c r="AA705" s="299">
        <v>2.8994153054980227</v>
      </c>
      <c r="AB705" s="299">
        <v>-6.5472676991150447</v>
      </c>
      <c r="AC705" s="299">
        <v>4.5562240514968932</v>
      </c>
      <c r="AD705" s="299">
        <v>-13.48894911504425</v>
      </c>
      <c r="AE705" s="299" t="s">
        <v>337</v>
      </c>
      <c r="AF705" s="299">
        <v>3.5305805420690208</v>
      </c>
      <c r="AG705" s="299">
        <v>-13.48894911504425</v>
      </c>
      <c r="AH705" s="299">
        <v>-1.7948761414987759</v>
      </c>
      <c r="AI705" s="299">
        <v>11.792970132743363</v>
      </c>
      <c r="AJ705" s="299"/>
      <c r="AK705" s="299"/>
      <c r="AL705" s="322">
        <v>0</v>
      </c>
      <c r="AM705" s="322">
        <v>1</v>
      </c>
      <c r="AN705" s="322">
        <v>1</v>
      </c>
      <c r="AO705" s="322">
        <v>0</v>
      </c>
      <c r="AP705" s="322">
        <v>0</v>
      </c>
      <c r="AQ705" s="322">
        <v>0</v>
      </c>
      <c r="AR705" s="322">
        <v>1</v>
      </c>
      <c r="AS705" s="322">
        <v>0</v>
      </c>
      <c r="AT705" s="322">
        <v>0</v>
      </c>
      <c r="AU705" s="322">
        <v>0</v>
      </c>
      <c r="AV705" s="327">
        <v>0</v>
      </c>
      <c r="AW705" s="327">
        <v>0</v>
      </c>
      <c r="AX705" s="327">
        <v>1</v>
      </c>
      <c r="AY705" s="327">
        <v>0</v>
      </c>
      <c r="AZ705" s="327">
        <v>1</v>
      </c>
      <c r="BA705" s="327">
        <v>0</v>
      </c>
      <c r="BB705" s="327">
        <v>0</v>
      </c>
      <c r="BC705" s="327">
        <v>0</v>
      </c>
      <c r="BD705" s="327">
        <v>0</v>
      </c>
      <c r="BE705" s="327">
        <v>0</v>
      </c>
      <c r="BF705" s="327">
        <v>1</v>
      </c>
      <c r="BG705" s="327">
        <v>1</v>
      </c>
      <c r="BH705" s="327">
        <v>0</v>
      </c>
      <c r="BI705" s="327">
        <v>0</v>
      </c>
      <c r="BJ705" s="327">
        <v>0</v>
      </c>
      <c r="BK705" s="327">
        <v>0</v>
      </c>
      <c r="BL705" s="327">
        <v>0</v>
      </c>
      <c r="BM705" s="327">
        <v>0</v>
      </c>
      <c r="BN705" s="327">
        <v>0</v>
      </c>
      <c r="BO705" s="327">
        <v>0</v>
      </c>
      <c r="BP705" s="327">
        <v>1</v>
      </c>
      <c r="BQ705" s="327">
        <v>0</v>
      </c>
      <c r="BR705" s="327">
        <v>0</v>
      </c>
      <c r="BS705" s="303">
        <v>0</v>
      </c>
      <c r="BT705" s="322">
        <v>0</v>
      </c>
      <c r="BU705" s="322">
        <v>1</v>
      </c>
      <c r="BV705" s="322">
        <v>0</v>
      </c>
      <c r="BW705" s="322">
        <v>0</v>
      </c>
      <c r="BX705" s="322">
        <v>0</v>
      </c>
      <c r="BY705" s="301">
        <v>1</v>
      </c>
      <c r="BZ705" s="322">
        <v>1</v>
      </c>
      <c r="CA705" s="322">
        <v>0</v>
      </c>
      <c r="CB705" s="322">
        <v>0</v>
      </c>
      <c r="CC705" s="322">
        <v>0</v>
      </c>
      <c r="CD705" s="322">
        <v>0</v>
      </c>
      <c r="CE705" s="322">
        <v>0</v>
      </c>
      <c r="CF705" s="301">
        <v>0</v>
      </c>
      <c r="CG705" s="299"/>
      <c r="CH705" s="299"/>
      <c r="CI705" s="299"/>
      <c r="CJ705" s="299"/>
      <c r="CK705" s="299"/>
      <c r="CL705" s="299"/>
      <c r="CM705" s="299"/>
      <c r="CN705" s="299"/>
      <c r="CO705" s="299"/>
      <c r="CP705" s="299"/>
    </row>
    <row r="706" spans="1:94" x14ac:dyDescent="0.15">
      <c r="A706" s="299"/>
      <c r="B706" s="338" t="s">
        <v>228</v>
      </c>
      <c r="C706" s="355">
        <v>1.17</v>
      </c>
      <c r="D706" s="371">
        <v>3.89961</v>
      </c>
      <c r="E706" s="299"/>
      <c r="F706" s="299"/>
      <c r="G706" s="299"/>
      <c r="H706" s="299"/>
      <c r="I706" s="301">
        <v>10</v>
      </c>
      <c r="J706" s="299"/>
      <c r="K706" s="299"/>
      <c r="L706" s="299">
        <v>0</v>
      </c>
      <c r="M706" s="299"/>
      <c r="N706" s="299"/>
      <c r="O706" s="299"/>
      <c r="P706" s="299"/>
      <c r="Q706" s="299"/>
      <c r="R706" s="299"/>
      <c r="S706" s="299"/>
      <c r="T706" s="299"/>
      <c r="U706" s="299"/>
      <c r="V706" s="299"/>
      <c r="W706" s="299"/>
      <c r="X706" s="299"/>
      <c r="Y706" s="299"/>
      <c r="Z706" s="299"/>
      <c r="AA706" s="299">
        <v>-3.4516848874976462</v>
      </c>
      <c r="AB706" s="299">
        <v>7.3755365044247796</v>
      </c>
      <c r="AC706" s="299">
        <v>-3.7278196784974575</v>
      </c>
      <c r="AD706" s="299">
        <v>7.3360951327433632</v>
      </c>
      <c r="AE706" s="299" t="s">
        <v>337</v>
      </c>
      <c r="AF706" s="299">
        <v>-2.7021761690695856</v>
      </c>
      <c r="AG706" s="299">
        <v>7.6516261061946906</v>
      </c>
      <c r="AH706" s="299">
        <v>4.0039544694972697</v>
      </c>
      <c r="AI706" s="299">
        <v>-12.976211283185842</v>
      </c>
      <c r="AJ706" s="299"/>
      <c r="AK706" s="299"/>
      <c r="AL706" s="322">
        <v>0</v>
      </c>
      <c r="AM706" s="322">
        <v>1</v>
      </c>
      <c r="AN706" s="322">
        <v>0</v>
      </c>
      <c r="AO706" s="322">
        <v>0</v>
      </c>
      <c r="AP706" s="322">
        <v>1</v>
      </c>
      <c r="AQ706" s="322">
        <v>0</v>
      </c>
      <c r="AR706" s="322">
        <v>1</v>
      </c>
      <c r="AS706" s="322">
        <v>0</v>
      </c>
      <c r="AT706" s="322">
        <v>0</v>
      </c>
      <c r="AU706" s="322">
        <v>0</v>
      </c>
      <c r="AV706" s="327">
        <v>0</v>
      </c>
      <c r="AW706" s="327">
        <v>1</v>
      </c>
      <c r="AX706" s="327">
        <v>0</v>
      </c>
      <c r="AY706" s="327">
        <v>0</v>
      </c>
      <c r="AZ706" s="327">
        <v>1</v>
      </c>
      <c r="BA706" s="327">
        <v>0</v>
      </c>
      <c r="BB706" s="327">
        <v>0</v>
      </c>
      <c r="BC706" s="327">
        <v>0</v>
      </c>
      <c r="BD706" s="327">
        <v>1</v>
      </c>
      <c r="BE706" s="327">
        <v>0</v>
      </c>
      <c r="BF706" s="327">
        <v>0</v>
      </c>
      <c r="BG706" s="327">
        <v>0</v>
      </c>
      <c r="BH706" s="327">
        <v>0</v>
      </c>
      <c r="BI706" s="327">
        <v>0</v>
      </c>
      <c r="BJ706" s="327">
        <v>0</v>
      </c>
      <c r="BK706" s="327">
        <v>0</v>
      </c>
      <c r="BL706" s="327">
        <v>1</v>
      </c>
      <c r="BM706" s="327">
        <v>0</v>
      </c>
      <c r="BN706" s="327">
        <v>0</v>
      </c>
      <c r="BO706" s="327">
        <v>0</v>
      </c>
      <c r="BP706" s="327">
        <v>0</v>
      </c>
      <c r="BQ706" s="327">
        <v>1</v>
      </c>
      <c r="BR706" s="327">
        <v>0</v>
      </c>
      <c r="BS706" s="303">
        <v>1</v>
      </c>
      <c r="BT706" s="322">
        <v>0</v>
      </c>
      <c r="BU706" s="322">
        <v>0</v>
      </c>
      <c r="BV706" s="322">
        <v>0</v>
      </c>
      <c r="BW706" s="322">
        <v>0</v>
      </c>
      <c r="BX706" s="322">
        <v>0</v>
      </c>
      <c r="BY706" s="301">
        <v>1</v>
      </c>
      <c r="BZ706" s="322">
        <v>1</v>
      </c>
      <c r="CA706" s="322">
        <v>0</v>
      </c>
      <c r="CB706" s="322">
        <v>0</v>
      </c>
      <c r="CC706" s="322">
        <v>0</v>
      </c>
      <c r="CD706" s="322">
        <v>0</v>
      </c>
      <c r="CE706" s="322">
        <v>0</v>
      </c>
      <c r="CF706" s="301">
        <v>0</v>
      </c>
      <c r="CG706" s="299"/>
      <c r="CH706" s="299"/>
      <c r="CI706" s="299"/>
      <c r="CJ706" s="299"/>
      <c r="CK706" s="299"/>
      <c r="CL706" s="299"/>
      <c r="CM706" s="299"/>
      <c r="CN706" s="299"/>
      <c r="CO706" s="299"/>
      <c r="CP706" s="299"/>
    </row>
    <row r="707" spans="1:94" x14ac:dyDescent="0.15">
      <c r="A707" s="299"/>
      <c r="B707" s="338" t="s">
        <v>229</v>
      </c>
      <c r="C707" s="355">
        <v>1.26</v>
      </c>
      <c r="D707" s="371">
        <v>4.1995800000000001</v>
      </c>
      <c r="E707" s="299"/>
      <c r="F707" s="299"/>
      <c r="G707" s="299"/>
      <c r="H707" s="299"/>
      <c r="I707" s="301">
        <v>11</v>
      </c>
      <c r="J707" s="299"/>
      <c r="K707" s="299"/>
      <c r="L707" s="299">
        <v>0</v>
      </c>
      <c r="M707" s="299"/>
      <c r="N707" s="299"/>
      <c r="O707" s="299"/>
      <c r="P707" s="299"/>
      <c r="Q707" s="299"/>
      <c r="R707" s="299"/>
      <c r="S707" s="299"/>
      <c r="T707" s="299"/>
      <c r="U707" s="299"/>
      <c r="V707" s="299"/>
      <c r="W707" s="299"/>
      <c r="X707" s="299"/>
      <c r="Y707" s="299"/>
      <c r="Z707" s="299"/>
      <c r="AA707" s="299">
        <v>-3.0966544419264594</v>
      </c>
      <c r="AB707" s="299">
        <v>-2.8792201327433631</v>
      </c>
      <c r="AC707" s="299">
        <v>-2.3076978962127122</v>
      </c>
      <c r="AD707" s="299">
        <v>-5.7189988938053107</v>
      </c>
      <c r="AE707" s="299" t="s">
        <v>443</v>
      </c>
      <c r="AF707" s="299">
        <v>-1.4792935232132769</v>
      </c>
      <c r="AG707" s="299">
        <v>-6.3106194690265491</v>
      </c>
      <c r="AH707" s="299">
        <v>-0.37475435921403016</v>
      </c>
      <c r="AI707" s="299">
        <v>11.871852876106196</v>
      </c>
      <c r="AJ707" s="299"/>
      <c r="AK707" s="299"/>
      <c r="AL707" s="322">
        <v>0</v>
      </c>
      <c r="AM707" s="322">
        <v>1</v>
      </c>
      <c r="AN707" s="322">
        <v>0</v>
      </c>
      <c r="AO707" s="322">
        <v>1</v>
      </c>
      <c r="AP707" s="322">
        <v>0</v>
      </c>
      <c r="AQ707" s="322">
        <v>1</v>
      </c>
      <c r="AR707" s="322">
        <v>0</v>
      </c>
      <c r="AS707" s="322">
        <v>0</v>
      </c>
      <c r="AT707" s="322">
        <v>0</v>
      </c>
      <c r="AU707" s="322">
        <v>0</v>
      </c>
      <c r="AV707" s="327">
        <v>1</v>
      </c>
      <c r="AW707" s="327">
        <v>0</v>
      </c>
      <c r="AX707" s="327">
        <v>0</v>
      </c>
      <c r="AY707" s="327">
        <v>0</v>
      </c>
      <c r="AZ707" s="327">
        <v>0</v>
      </c>
      <c r="BA707" s="327">
        <v>1</v>
      </c>
      <c r="BB707" s="327">
        <v>0</v>
      </c>
      <c r="BC707" s="327">
        <v>0</v>
      </c>
      <c r="BD707" s="327">
        <v>0</v>
      </c>
      <c r="BE707" s="327">
        <v>1</v>
      </c>
      <c r="BF707" s="327">
        <v>0</v>
      </c>
      <c r="BG707" s="327">
        <v>0</v>
      </c>
      <c r="BH707" s="327">
        <v>0</v>
      </c>
      <c r="BI707" s="327">
        <v>0</v>
      </c>
      <c r="BJ707" s="327">
        <v>0</v>
      </c>
      <c r="BK707" s="327">
        <v>0</v>
      </c>
      <c r="BL707" s="327">
        <v>1</v>
      </c>
      <c r="BM707" s="327">
        <v>0</v>
      </c>
      <c r="BN707" s="327">
        <v>0</v>
      </c>
      <c r="BO707" s="327">
        <v>0</v>
      </c>
      <c r="BP707" s="327">
        <v>0</v>
      </c>
      <c r="BQ707" s="327">
        <v>1</v>
      </c>
      <c r="BR707" s="327">
        <v>0</v>
      </c>
      <c r="BS707" s="303">
        <v>1</v>
      </c>
      <c r="BT707" s="322">
        <v>0</v>
      </c>
      <c r="BU707" s="322">
        <v>1</v>
      </c>
      <c r="BV707" s="322">
        <v>0</v>
      </c>
      <c r="BW707" s="322">
        <v>0</v>
      </c>
      <c r="BX707" s="322">
        <v>1</v>
      </c>
      <c r="BY707" s="301">
        <v>0</v>
      </c>
      <c r="BZ707" s="322">
        <v>1</v>
      </c>
      <c r="CA707" s="322">
        <v>0</v>
      </c>
      <c r="CB707" s="322">
        <v>0</v>
      </c>
      <c r="CC707" s="322">
        <v>0</v>
      </c>
      <c r="CD707" s="322">
        <v>0</v>
      </c>
      <c r="CE707" s="322">
        <v>0</v>
      </c>
      <c r="CF707" s="301">
        <v>0</v>
      </c>
      <c r="CG707" s="299"/>
      <c r="CH707" s="299"/>
      <c r="CI707" s="299"/>
      <c r="CJ707" s="299"/>
      <c r="CK707" s="299"/>
      <c r="CL707" s="299"/>
      <c r="CM707" s="299"/>
      <c r="CN707" s="299"/>
      <c r="CO707" s="299"/>
      <c r="CP707" s="299"/>
    </row>
    <row r="708" spans="1:94" x14ac:dyDescent="0.15">
      <c r="A708" s="299"/>
      <c r="B708" s="338" t="s">
        <v>230</v>
      </c>
      <c r="C708" s="355">
        <v>1.23</v>
      </c>
      <c r="D708" s="371">
        <v>4.0995900000000001</v>
      </c>
      <c r="E708" s="299"/>
      <c r="F708" s="299"/>
      <c r="G708" s="299"/>
      <c r="H708" s="299"/>
      <c r="I708" s="301">
        <v>12</v>
      </c>
      <c r="J708" s="299"/>
      <c r="K708" s="299"/>
      <c r="L708" s="299"/>
      <c r="M708" s="299"/>
      <c r="N708" s="299"/>
      <c r="O708" s="299"/>
      <c r="P708" s="299"/>
      <c r="Q708" s="299"/>
      <c r="R708" s="299"/>
      <c r="S708" s="299"/>
      <c r="T708" s="299"/>
      <c r="U708" s="299"/>
      <c r="V708" s="299"/>
      <c r="W708" s="299"/>
      <c r="X708" s="299"/>
      <c r="Y708" s="299"/>
      <c r="Z708" s="299"/>
      <c r="AA708" s="299">
        <v>2.7416239963552731</v>
      </c>
      <c r="AB708" s="299">
        <v>1.9326272123893808</v>
      </c>
      <c r="AC708" s="299">
        <v>4.3589849150684561</v>
      </c>
      <c r="AD708" s="299">
        <v>5.2062610619469032</v>
      </c>
      <c r="AE708" s="299" t="s">
        <v>337</v>
      </c>
      <c r="AF708" s="299">
        <v>3.6094761966403954</v>
      </c>
      <c r="AG708" s="299">
        <v>5.7584402654867262</v>
      </c>
      <c r="AH708" s="299">
        <v>-0.53254566835677963</v>
      </c>
      <c r="AI708" s="299">
        <v>-3.9046957964601776</v>
      </c>
      <c r="AJ708" s="299"/>
      <c r="AK708" s="299"/>
      <c r="AL708" s="322">
        <v>0</v>
      </c>
      <c r="AM708" s="322">
        <v>1</v>
      </c>
      <c r="AN708" s="322">
        <v>0</v>
      </c>
      <c r="AO708" s="322">
        <v>1</v>
      </c>
      <c r="AP708" s="322">
        <v>0</v>
      </c>
      <c r="AQ708" s="322">
        <v>1</v>
      </c>
      <c r="AR708" s="322">
        <v>0</v>
      </c>
      <c r="AS708" s="322">
        <v>0</v>
      </c>
      <c r="AT708" s="322">
        <v>1</v>
      </c>
      <c r="AU708" s="322">
        <v>0</v>
      </c>
      <c r="AV708" s="327">
        <v>0</v>
      </c>
      <c r="AW708" s="327">
        <v>0</v>
      </c>
      <c r="AX708" s="327">
        <v>0</v>
      </c>
      <c r="AY708" s="327">
        <v>0</v>
      </c>
      <c r="AZ708" s="327">
        <v>1</v>
      </c>
      <c r="BA708" s="327">
        <v>0</v>
      </c>
      <c r="BB708" s="327">
        <v>0</v>
      </c>
      <c r="BC708" s="327">
        <v>0</v>
      </c>
      <c r="BD708" s="327">
        <v>0</v>
      </c>
      <c r="BE708" s="327">
        <v>1</v>
      </c>
      <c r="BF708" s="327">
        <v>0</v>
      </c>
      <c r="BG708" s="327">
        <v>1</v>
      </c>
      <c r="BH708" s="327">
        <v>0</v>
      </c>
      <c r="BI708" s="327">
        <v>0</v>
      </c>
      <c r="BJ708" s="327">
        <v>0</v>
      </c>
      <c r="BK708" s="327">
        <v>0</v>
      </c>
      <c r="BL708" s="327">
        <v>0</v>
      </c>
      <c r="BM708" s="327">
        <v>0</v>
      </c>
      <c r="BN708" s="327">
        <v>0</v>
      </c>
      <c r="BO708" s="327">
        <v>0</v>
      </c>
      <c r="BP708" s="327">
        <v>0</v>
      </c>
      <c r="BQ708" s="327">
        <v>1</v>
      </c>
      <c r="BR708" s="327">
        <v>0</v>
      </c>
      <c r="BS708" s="303">
        <v>0</v>
      </c>
      <c r="BT708" s="322">
        <v>0</v>
      </c>
      <c r="BU708" s="322">
        <v>1</v>
      </c>
      <c r="BV708" s="322">
        <v>0</v>
      </c>
      <c r="BW708" s="322">
        <v>0</v>
      </c>
      <c r="BX708" s="322">
        <v>0</v>
      </c>
      <c r="BY708" s="301">
        <v>1</v>
      </c>
      <c r="BZ708" s="322">
        <v>0</v>
      </c>
      <c r="CA708" s="322">
        <v>0</v>
      </c>
      <c r="CB708" s="322">
        <v>0</v>
      </c>
      <c r="CC708" s="322">
        <v>1</v>
      </c>
      <c r="CD708" s="322">
        <v>0</v>
      </c>
      <c r="CE708" s="322">
        <v>0</v>
      </c>
      <c r="CF708" s="301">
        <v>0</v>
      </c>
      <c r="CG708" s="322">
        <v>1</v>
      </c>
      <c r="CH708" s="299"/>
      <c r="CI708" s="299"/>
      <c r="CJ708" s="299"/>
      <c r="CK708" s="299"/>
      <c r="CL708" s="299"/>
      <c r="CM708" s="299"/>
      <c r="CN708" s="299"/>
      <c r="CO708" s="299"/>
      <c r="CP708" s="299"/>
    </row>
    <row r="709" spans="1:94" x14ac:dyDescent="0.15">
      <c r="A709" s="299" t="s">
        <v>593</v>
      </c>
      <c r="B709" s="338" t="s">
        <v>231</v>
      </c>
      <c r="C709" s="299"/>
      <c r="D709" s="371"/>
      <c r="E709" s="299"/>
      <c r="F709" s="299"/>
      <c r="G709" s="299"/>
      <c r="H709" s="299"/>
      <c r="I709" s="299"/>
      <c r="J709" s="299"/>
      <c r="K709" s="299"/>
      <c r="L709" s="299"/>
      <c r="M709" s="299"/>
      <c r="N709" s="299"/>
      <c r="O709" s="299"/>
      <c r="P709" s="299"/>
      <c r="Q709" s="299"/>
      <c r="R709" s="299"/>
      <c r="S709" s="299"/>
      <c r="T709" s="299"/>
      <c r="U709" s="299"/>
      <c r="V709" s="299"/>
      <c r="W709" s="299"/>
      <c r="X709" s="299"/>
      <c r="Y709" s="299"/>
      <c r="Z709" s="299"/>
      <c r="AA709" s="299"/>
      <c r="AB709" s="299"/>
      <c r="AC709" s="299"/>
      <c r="AD709" s="299"/>
      <c r="AE709" s="299"/>
      <c r="AF709" s="299"/>
      <c r="AG709" s="299"/>
      <c r="AH709" s="299"/>
      <c r="AI709" s="299"/>
      <c r="AJ709" s="299">
        <v>-4.3984327423541432</v>
      </c>
      <c r="AK709" s="299">
        <v>-3.3525165929203542</v>
      </c>
      <c r="AL709" s="299"/>
      <c r="AM709" s="299"/>
      <c r="AN709" s="299"/>
      <c r="AO709" s="299"/>
      <c r="AP709" s="299"/>
      <c r="AQ709" s="299"/>
      <c r="AR709" s="299"/>
      <c r="AS709" s="299"/>
      <c r="AT709" s="299"/>
      <c r="AU709" s="299"/>
      <c r="AV709" s="299"/>
      <c r="AW709" s="299"/>
      <c r="AX709" s="299"/>
      <c r="AY709" s="299"/>
      <c r="AZ709" s="299"/>
      <c r="BA709" s="299"/>
      <c r="BB709" s="299"/>
      <c r="BC709" s="299"/>
      <c r="BD709" s="299"/>
      <c r="BE709" s="299"/>
      <c r="BF709" s="299"/>
      <c r="BG709" s="299"/>
      <c r="BH709" s="299"/>
      <c r="BI709" s="299"/>
      <c r="BJ709" s="299"/>
      <c r="BK709" s="299"/>
      <c r="BL709" s="299"/>
      <c r="BM709" s="299"/>
      <c r="BN709" s="299"/>
      <c r="BO709" s="299"/>
      <c r="BP709" s="299"/>
      <c r="BQ709" s="299"/>
      <c r="BR709" s="299"/>
      <c r="BS709" s="299"/>
      <c r="BT709" s="299"/>
      <c r="BU709" s="299"/>
      <c r="BV709" s="299"/>
      <c r="BW709" s="299"/>
      <c r="BX709" s="299"/>
      <c r="BY709" s="299"/>
      <c r="BZ709" s="299"/>
      <c r="CA709" s="299"/>
      <c r="CB709" s="299"/>
      <c r="CC709" s="299"/>
      <c r="CD709" s="299"/>
      <c r="CE709" s="299"/>
      <c r="CF709" s="299"/>
      <c r="CG709" s="299"/>
      <c r="CH709" s="299"/>
      <c r="CI709" s="299"/>
      <c r="CJ709" s="299"/>
      <c r="CK709" s="299"/>
      <c r="CL709" s="299"/>
      <c r="CM709" s="299"/>
      <c r="CN709" s="299"/>
      <c r="CO709" s="299"/>
      <c r="CP709" s="299"/>
    </row>
    <row r="710" spans="1:94" x14ac:dyDescent="0.15">
      <c r="A710" s="299"/>
      <c r="B710" s="338" t="s">
        <v>232</v>
      </c>
      <c r="C710" s="299"/>
      <c r="D710" s="371"/>
      <c r="E710" s="299"/>
      <c r="F710" s="300" t="s">
        <v>387</v>
      </c>
      <c r="G710" s="299" t="s">
        <v>335</v>
      </c>
      <c r="H710" s="299"/>
      <c r="I710" s="301">
        <v>1</v>
      </c>
      <c r="J710" s="299">
        <v>0</v>
      </c>
      <c r="K710" s="301">
        <v>1</v>
      </c>
      <c r="L710" s="322">
        <v>1</v>
      </c>
      <c r="M710" s="322">
        <v>1</v>
      </c>
      <c r="N710" s="322">
        <v>0</v>
      </c>
      <c r="O710" s="299"/>
      <c r="P710" s="299">
        <v>1</v>
      </c>
      <c r="Q710" s="299">
        <v>0</v>
      </c>
      <c r="R710" s="299">
        <v>0</v>
      </c>
      <c r="S710" s="299">
        <v>1</v>
      </c>
      <c r="T710" s="299">
        <v>0</v>
      </c>
      <c r="U710" s="299">
        <v>0</v>
      </c>
      <c r="V710" s="299">
        <v>0</v>
      </c>
      <c r="W710" s="299">
        <v>0</v>
      </c>
      <c r="X710" s="299">
        <v>1</v>
      </c>
      <c r="Y710" s="299">
        <v>0</v>
      </c>
      <c r="Z710" s="301">
        <v>0</v>
      </c>
      <c r="AA710" s="299"/>
      <c r="AB710" s="299"/>
      <c r="AC710" s="299">
        <v>-0.41420218649971752</v>
      </c>
      <c r="AD710" s="299">
        <v>-12.187383849557524</v>
      </c>
      <c r="AE710" s="299" t="s">
        <v>442</v>
      </c>
      <c r="AF710" s="299">
        <v>-0.41420218649971752</v>
      </c>
      <c r="AG710" s="299">
        <v>-12.187383849557524</v>
      </c>
      <c r="AH710" s="299">
        <v>4.0039544694972697</v>
      </c>
      <c r="AI710" s="299">
        <v>13.567831858407081</v>
      </c>
      <c r="AJ710" s="299"/>
      <c r="AK710" s="299"/>
      <c r="AL710" s="299"/>
      <c r="AM710" s="299"/>
      <c r="AN710" s="299"/>
      <c r="AO710" s="299"/>
      <c r="AP710" s="299"/>
      <c r="AQ710" s="299"/>
      <c r="AR710" s="299"/>
      <c r="AS710" s="299"/>
      <c r="AT710" s="299"/>
      <c r="AU710" s="299"/>
      <c r="AV710" s="299"/>
      <c r="AW710" s="299"/>
      <c r="AX710" s="299"/>
      <c r="AY710" s="299"/>
      <c r="AZ710" s="299"/>
      <c r="BA710" s="299"/>
      <c r="BB710" s="299"/>
      <c r="BC710" s="299"/>
      <c r="BD710" s="299"/>
      <c r="BE710" s="299"/>
      <c r="BF710" s="299"/>
      <c r="BG710" s="299"/>
      <c r="BH710" s="299"/>
      <c r="BI710" s="299"/>
      <c r="BJ710" s="299"/>
      <c r="BK710" s="299"/>
      <c r="BL710" s="299"/>
      <c r="BM710" s="299"/>
      <c r="BN710" s="299"/>
      <c r="BO710" s="299"/>
      <c r="BP710" s="299"/>
      <c r="BQ710" s="299"/>
      <c r="BR710" s="299"/>
      <c r="BS710" s="299"/>
      <c r="BT710" s="299"/>
      <c r="BU710" s="299"/>
      <c r="BV710" s="299"/>
      <c r="BW710" s="299"/>
      <c r="BX710" s="299"/>
      <c r="BY710" s="299"/>
      <c r="BZ710" s="299"/>
      <c r="CA710" s="299"/>
      <c r="CB710" s="299"/>
      <c r="CC710" s="299"/>
      <c r="CD710" s="299"/>
      <c r="CE710" s="299"/>
      <c r="CF710" s="299"/>
      <c r="CG710" s="299">
        <v>1</v>
      </c>
      <c r="CH710" s="299"/>
      <c r="CI710" s="299"/>
      <c r="CJ710" s="299"/>
      <c r="CK710" s="299"/>
      <c r="CL710" s="299"/>
      <c r="CM710" s="299"/>
      <c r="CN710" s="299"/>
      <c r="CO710" s="299"/>
      <c r="CP710" s="299"/>
    </row>
    <row r="711" spans="1:94" x14ac:dyDescent="0.15">
      <c r="A711" s="299"/>
      <c r="B711" s="338" t="s">
        <v>233</v>
      </c>
      <c r="C711" s="355">
        <v>0.19</v>
      </c>
      <c r="D711" s="371">
        <v>0.63327</v>
      </c>
      <c r="E711" s="299"/>
      <c r="F711" s="299"/>
      <c r="G711" s="299"/>
      <c r="H711" s="299"/>
      <c r="I711" s="301">
        <v>2</v>
      </c>
      <c r="J711" s="299"/>
      <c r="K711" s="299"/>
      <c r="L711" s="322">
        <v>0</v>
      </c>
      <c r="M711" s="299"/>
      <c r="N711" s="299"/>
      <c r="O711" s="299"/>
      <c r="P711" s="299"/>
      <c r="Q711" s="299"/>
      <c r="R711" s="299"/>
      <c r="S711" s="299"/>
      <c r="T711" s="299"/>
      <c r="U711" s="299"/>
      <c r="V711" s="299"/>
      <c r="W711" s="299"/>
      <c r="X711" s="299"/>
      <c r="Y711" s="299"/>
      <c r="Z711" s="299"/>
      <c r="AA711" s="299">
        <v>0.72978480478521657</v>
      </c>
      <c r="AB711" s="299">
        <v>5.9162057522123899</v>
      </c>
      <c r="AC711" s="299">
        <v>1.4398456959275896</v>
      </c>
      <c r="AD711" s="299">
        <v>12.621238938053098</v>
      </c>
      <c r="AE711" s="299" t="s">
        <v>443</v>
      </c>
      <c r="AF711" s="299">
        <v>3.0177587873550848</v>
      </c>
      <c r="AG711" s="299">
        <v>12.700121681415931</v>
      </c>
      <c r="AH711" s="299">
        <v>-0.25641087735696799</v>
      </c>
      <c r="AI711" s="299">
        <v>-11.871852876106196</v>
      </c>
      <c r="AJ711" s="299"/>
      <c r="AK711" s="299"/>
      <c r="AL711" s="322">
        <v>1</v>
      </c>
      <c r="AM711" s="322">
        <v>0</v>
      </c>
      <c r="AN711" s="322">
        <v>0</v>
      </c>
      <c r="AO711" s="322">
        <v>0</v>
      </c>
      <c r="AP711" s="322">
        <v>1</v>
      </c>
      <c r="AQ711" s="322">
        <v>0</v>
      </c>
      <c r="AR711" s="322">
        <v>1</v>
      </c>
      <c r="AS711" s="322">
        <v>0</v>
      </c>
      <c r="AT711" s="322">
        <v>0</v>
      </c>
      <c r="AU711" s="322">
        <v>0</v>
      </c>
      <c r="AV711" s="327">
        <v>0</v>
      </c>
      <c r="AW711" s="327">
        <v>1</v>
      </c>
      <c r="AX711" s="327">
        <v>0</v>
      </c>
      <c r="AY711" s="327">
        <v>0</v>
      </c>
      <c r="AZ711" s="327">
        <v>0</v>
      </c>
      <c r="BA711" s="327">
        <v>0</v>
      </c>
      <c r="BB711" s="327">
        <v>1</v>
      </c>
      <c r="BC711" s="327">
        <v>0</v>
      </c>
      <c r="BD711" s="327">
        <v>0</v>
      </c>
      <c r="BE711" s="327">
        <v>0</v>
      </c>
      <c r="BF711" s="327">
        <v>1</v>
      </c>
      <c r="BG711" s="327">
        <v>1</v>
      </c>
      <c r="BH711" s="327">
        <v>0</v>
      </c>
      <c r="BI711" s="327">
        <v>0</v>
      </c>
      <c r="BJ711" s="327">
        <v>0</v>
      </c>
      <c r="BK711" s="327">
        <v>0</v>
      </c>
      <c r="BL711" s="327">
        <v>0</v>
      </c>
      <c r="BM711" s="327">
        <v>0</v>
      </c>
      <c r="BN711" s="327">
        <v>1</v>
      </c>
      <c r="BO711" s="327">
        <v>0</v>
      </c>
      <c r="BP711" s="327">
        <v>0</v>
      </c>
      <c r="BQ711" s="327">
        <v>1</v>
      </c>
      <c r="BR711" s="327">
        <v>0</v>
      </c>
      <c r="BS711" s="303">
        <v>0</v>
      </c>
      <c r="BT711" s="322">
        <v>0</v>
      </c>
      <c r="BU711" s="322">
        <v>1</v>
      </c>
      <c r="BV711" s="322">
        <v>0</v>
      </c>
      <c r="BW711" s="322">
        <v>0</v>
      </c>
      <c r="BX711" s="322">
        <v>0</v>
      </c>
      <c r="BY711" s="301">
        <v>1</v>
      </c>
      <c r="BZ711" s="322">
        <v>0</v>
      </c>
      <c r="CA711" s="322">
        <v>0</v>
      </c>
      <c r="CB711" s="322">
        <v>0</v>
      </c>
      <c r="CC711" s="322">
        <v>0</v>
      </c>
      <c r="CD711" s="322">
        <v>0</v>
      </c>
      <c r="CE711" s="322">
        <v>0</v>
      </c>
      <c r="CF711" s="301">
        <v>1</v>
      </c>
      <c r="CG711" s="322">
        <v>0</v>
      </c>
      <c r="CH711" s="299"/>
      <c r="CI711" s="299"/>
      <c r="CJ711" s="299"/>
      <c r="CK711" s="299"/>
      <c r="CL711" s="299"/>
      <c r="CM711" s="299"/>
      <c r="CN711" s="299"/>
      <c r="CO711" s="299"/>
      <c r="CP711" s="299"/>
    </row>
    <row r="712" spans="1:94" x14ac:dyDescent="0.15">
      <c r="A712" s="299"/>
      <c r="B712" s="338" t="s">
        <v>234</v>
      </c>
      <c r="C712" s="299"/>
      <c r="D712" s="371"/>
      <c r="E712" s="299"/>
      <c r="F712" s="299"/>
      <c r="G712" s="299" t="s">
        <v>347</v>
      </c>
      <c r="H712" s="299"/>
      <c r="I712" s="301">
        <v>1</v>
      </c>
      <c r="J712" s="299">
        <v>0</v>
      </c>
      <c r="K712" s="301">
        <v>1</v>
      </c>
      <c r="L712" s="322">
        <v>1</v>
      </c>
      <c r="M712" s="322">
        <v>1</v>
      </c>
      <c r="N712" s="322">
        <v>0</v>
      </c>
      <c r="O712" s="299"/>
      <c r="P712" s="299">
        <v>1</v>
      </c>
      <c r="Q712" s="299">
        <v>0</v>
      </c>
      <c r="R712" s="299">
        <v>0</v>
      </c>
      <c r="S712" s="299">
        <v>0</v>
      </c>
      <c r="T712" s="299">
        <v>0</v>
      </c>
      <c r="U712" s="299">
        <v>1</v>
      </c>
      <c r="V712" s="299">
        <v>0</v>
      </c>
      <c r="W712" s="299">
        <v>0</v>
      </c>
      <c r="X712" s="299">
        <v>1</v>
      </c>
      <c r="Y712" s="299">
        <v>0</v>
      </c>
      <c r="Z712" s="301">
        <v>0</v>
      </c>
      <c r="AA712" s="299"/>
      <c r="AB712" s="299"/>
      <c r="AC712" s="299">
        <v>0.65088915021384186</v>
      </c>
      <c r="AD712" s="299">
        <v>-12.02961836283186</v>
      </c>
      <c r="AE712" s="299" t="s">
        <v>442</v>
      </c>
      <c r="AF712" s="299">
        <v>0.65088915021384186</v>
      </c>
      <c r="AG712" s="299">
        <v>-12.02961836283186</v>
      </c>
      <c r="AH712" s="299">
        <v>-3.8856109876402072</v>
      </c>
      <c r="AI712" s="299">
        <v>13.68615597345133</v>
      </c>
      <c r="AJ712" s="299">
        <v>-0.53254566835677963</v>
      </c>
      <c r="AK712" s="299">
        <v>-7.8882743362831867E-2</v>
      </c>
      <c r="AL712" s="299"/>
      <c r="AM712" s="299"/>
      <c r="AN712" s="299"/>
      <c r="AO712" s="299"/>
      <c r="AP712" s="299"/>
      <c r="AQ712" s="299"/>
      <c r="AR712" s="299"/>
      <c r="AS712" s="299"/>
      <c r="AT712" s="299"/>
      <c r="AU712" s="299"/>
      <c r="AV712" s="299"/>
      <c r="AW712" s="299"/>
      <c r="AX712" s="299"/>
      <c r="AY712" s="299"/>
      <c r="AZ712" s="299"/>
      <c r="BA712" s="299"/>
      <c r="BB712" s="299"/>
      <c r="BC712" s="299"/>
      <c r="BD712" s="299"/>
      <c r="BE712" s="299"/>
      <c r="BF712" s="299"/>
      <c r="BG712" s="299"/>
      <c r="BH712" s="299"/>
      <c r="BI712" s="299"/>
      <c r="BJ712" s="299"/>
      <c r="BK712" s="299"/>
      <c r="BL712" s="299"/>
      <c r="BM712" s="299"/>
      <c r="BN712" s="299"/>
      <c r="BO712" s="299"/>
      <c r="BP712" s="299"/>
      <c r="BQ712" s="299"/>
      <c r="BR712" s="299"/>
      <c r="BS712" s="299"/>
      <c r="BT712" s="299"/>
      <c r="BU712" s="299"/>
      <c r="BV712" s="299"/>
      <c r="BW712" s="299"/>
      <c r="BX712" s="299"/>
      <c r="BY712" s="299"/>
      <c r="BZ712" s="299"/>
      <c r="CA712" s="299"/>
      <c r="CB712" s="299"/>
      <c r="CC712" s="299"/>
      <c r="CD712" s="299"/>
      <c r="CE712" s="299"/>
      <c r="CF712" s="299"/>
      <c r="CG712" s="299"/>
      <c r="CH712" s="299"/>
      <c r="CI712" s="299"/>
      <c r="CJ712" s="299"/>
      <c r="CK712" s="299"/>
      <c r="CL712" s="299"/>
      <c r="CM712" s="299"/>
      <c r="CN712" s="299"/>
      <c r="CO712" s="299"/>
      <c r="CP712" s="299"/>
    </row>
    <row r="713" spans="1:94" x14ac:dyDescent="0.15">
      <c r="A713" s="332"/>
      <c r="B713" s="369" t="s">
        <v>235</v>
      </c>
      <c r="C713" s="360"/>
      <c r="D713" s="375"/>
      <c r="E713" s="332"/>
      <c r="F713" s="376"/>
      <c r="G713" s="332"/>
      <c r="H713" s="332"/>
      <c r="I713" s="377">
        <v>1</v>
      </c>
      <c r="J713" s="332">
        <v>0</v>
      </c>
      <c r="K713" s="377">
        <v>1</v>
      </c>
      <c r="L713" s="322">
        <v>1</v>
      </c>
      <c r="M713" s="322">
        <v>1</v>
      </c>
      <c r="N713" s="322">
        <v>0</v>
      </c>
      <c r="O713" s="332"/>
      <c r="P713" s="332">
        <v>1</v>
      </c>
      <c r="Q713" s="332">
        <v>0</v>
      </c>
      <c r="R713" s="332">
        <v>0</v>
      </c>
      <c r="S713" s="332">
        <v>1</v>
      </c>
      <c r="T713" s="332">
        <v>0</v>
      </c>
      <c r="U713" s="332">
        <v>0</v>
      </c>
      <c r="V713" s="332">
        <v>0</v>
      </c>
      <c r="W713" s="332">
        <v>0</v>
      </c>
      <c r="X713" s="332">
        <v>1</v>
      </c>
      <c r="Y713" s="332">
        <v>0</v>
      </c>
      <c r="Z713" s="377">
        <v>0</v>
      </c>
      <c r="AA713" s="332">
        <v>-0.57199349564246704</v>
      </c>
      <c r="AB713" s="332">
        <v>6.3500608407079655</v>
      </c>
      <c r="AC713" s="332">
        <v>0.84812828664227879</v>
      </c>
      <c r="AD713" s="332">
        <v>-11.990176991150443</v>
      </c>
      <c r="AE713" s="332" t="s">
        <v>442</v>
      </c>
      <c r="AF713" s="332">
        <v>0.84812828664227879</v>
      </c>
      <c r="AG713" s="332">
        <v>-11.990176991150443</v>
      </c>
      <c r="AH713" s="332">
        <v>-3.9645066422115822</v>
      </c>
      <c r="AI713" s="332">
        <v>13.922804203539824</v>
      </c>
      <c r="AJ713" s="332"/>
      <c r="AK713" s="332">
        <v>6.5867090707964611</v>
      </c>
      <c r="AL713" s="332"/>
      <c r="AM713" s="332"/>
      <c r="AN713" s="332"/>
      <c r="AO713" s="332"/>
      <c r="AP713" s="332"/>
      <c r="AQ713" s="332"/>
      <c r="AR713" s="332"/>
      <c r="AS713" s="332"/>
      <c r="AT713" s="332"/>
      <c r="AU713" s="332"/>
      <c r="AV713" s="333"/>
      <c r="AW713" s="333"/>
      <c r="AX713" s="333"/>
      <c r="AY713" s="332"/>
      <c r="AZ713" s="332"/>
      <c r="BA713" s="332"/>
      <c r="BB713" s="332"/>
      <c r="BC713" s="332"/>
      <c r="BD713" s="332"/>
      <c r="BE713" s="332"/>
      <c r="BF713" s="332"/>
      <c r="BG713" s="332"/>
      <c r="BH713" s="332"/>
      <c r="BI713" s="332"/>
      <c r="BJ713" s="333"/>
      <c r="BK713" s="333"/>
      <c r="BL713" s="333"/>
      <c r="BM713" s="332"/>
      <c r="BN713" s="332"/>
      <c r="BO713" s="332"/>
      <c r="BP713" s="332"/>
      <c r="BQ713" s="332"/>
      <c r="BR713" s="332"/>
      <c r="BS713" s="336"/>
      <c r="BT713" s="332"/>
      <c r="BU713" s="332"/>
      <c r="BV713" s="332"/>
      <c r="BW713" s="332"/>
      <c r="BX713" s="332"/>
      <c r="BY713" s="377"/>
      <c r="BZ713" s="332"/>
      <c r="CA713" s="332"/>
      <c r="CB713" s="332"/>
      <c r="CC713" s="332"/>
      <c r="CD713" s="332"/>
      <c r="CE713" s="332"/>
      <c r="CF713" s="377"/>
      <c r="CG713" s="332"/>
      <c r="CH713" s="332"/>
      <c r="CI713" s="332"/>
      <c r="CJ713" s="332"/>
      <c r="CK713" s="332"/>
      <c r="CL713" s="332"/>
      <c r="CM713" s="332"/>
      <c r="CN713" s="332"/>
      <c r="CO713" s="377"/>
      <c r="CP713" s="332" t="s">
        <v>587</v>
      </c>
    </row>
    <row r="714" spans="1:94" x14ac:dyDescent="0.15">
      <c r="A714" s="299"/>
      <c r="B714" s="338" t="s">
        <v>236</v>
      </c>
      <c r="C714" s="299"/>
      <c r="D714" s="371"/>
      <c r="E714" s="299"/>
      <c r="F714" s="299"/>
      <c r="G714" s="299"/>
      <c r="H714" s="299"/>
      <c r="I714" s="301">
        <v>1</v>
      </c>
      <c r="J714" s="299">
        <v>0</v>
      </c>
      <c r="K714" s="301">
        <v>1</v>
      </c>
      <c r="L714" s="322">
        <v>1</v>
      </c>
      <c r="M714" s="322">
        <v>1</v>
      </c>
      <c r="N714" s="322">
        <v>0</v>
      </c>
      <c r="O714" s="299"/>
      <c r="P714" s="299">
        <v>1</v>
      </c>
      <c r="Q714" s="299">
        <v>0</v>
      </c>
      <c r="R714" s="299">
        <v>0</v>
      </c>
      <c r="S714" s="299">
        <v>1</v>
      </c>
      <c r="T714" s="299">
        <v>0</v>
      </c>
      <c r="U714" s="299">
        <v>0</v>
      </c>
      <c r="V714" s="299">
        <v>0</v>
      </c>
      <c r="W714" s="299">
        <v>0</v>
      </c>
      <c r="X714" s="299">
        <v>0</v>
      </c>
      <c r="Y714" s="299">
        <v>0</v>
      </c>
      <c r="Z714" s="301">
        <v>1</v>
      </c>
      <c r="AA714" s="299"/>
      <c r="AB714" s="299"/>
      <c r="AC714" s="299">
        <v>0.65088915021384186</v>
      </c>
      <c r="AD714" s="299">
        <v>-12.069059734513276</v>
      </c>
      <c r="AE714" s="299"/>
      <c r="AF714" s="299">
        <v>0.65088915021384186</v>
      </c>
      <c r="AG714" s="299">
        <v>-12.069059734513276</v>
      </c>
      <c r="AH714" s="299">
        <v>-3.9250588149258947</v>
      </c>
      <c r="AI714" s="299">
        <v>13.804480088495577</v>
      </c>
      <c r="AJ714" s="299"/>
      <c r="AK714" s="299"/>
      <c r="AL714" s="299"/>
      <c r="AM714" s="299"/>
      <c r="AN714" s="299"/>
      <c r="AO714" s="299"/>
      <c r="AP714" s="299"/>
      <c r="AQ714" s="299"/>
      <c r="AR714" s="299"/>
      <c r="AS714" s="299"/>
      <c r="AT714" s="299"/>
      <c r="AU714" s="299"/>
      <c r="AV714" s="299"/>
      <c r="AW714" s="299"/>
      <c r="AX714" s="299"/>
      <c r="AY714" s="299"/>
      <c r="AZ714" s="299"/>
      <c r="BA714" s="299"/>
      <c r="BB714" s="299"/>
      <c r="BC714" s="299"/>
      <c r="BD714" s="299"/>
      <c r="BE714" s="299"/>
      <c r="BF714" s="299"/>
      <c r="BG714" s="299"/>
      <c r="BH714" s="299"/>
      <c r="BI714" s="299"/>
      <c r="BJ714" s="299"/>
      <c r="BK714" s="299"/>
      <c r="BL714" s="299"/>
      <c r="BM714" s="299"/>
      <c r="BN714" s="299"/>
      <c r="BO714" s="299"/>
      <c r="BP714" s="299"/>
      <c r="BQ714" s="299"/>
      <c r="BR714" s="299"/>
      <c r="BS714" s="299"/>
      <c r="BT714" s="299"/>
      <c r="BU714" s="299"/>
      <c r="BV714" s="299"/>
      <c r="BW714" s="299"/>
      <c r="BX714" s="299"/>
      <c r="BY714" s="299"/>
      <c r="BZ714" s="299"/>
      <c r="CA714" s="299"/>
      <c r="CB714" s="299"/>
      <c r="CC714" s="299"/>
      <c r="CD714" s="299"/>
      <c r="CE714" s="299"/>
      <c r="CF714" s="299"/>
      <c r="CG714" s="299"/>
      <c r="CH714" s="299"/>
      <c r="CI714" s="299"/>
      <c r="CJ714" s="299"/>
      <c r="CK714" s="299"/>
      <c r="CL714" s="299"/>
      <c r="CM714" s="299"/>
      <c r="CN714" s="299"/>
      <c r="CO714" s="299"/>
      <c r="CP714" s="299"/>
    </row>
    <row r="715" spans="1:94" x14ac:dyDescent="0.15">
      <c r="A715" s="299"/>
      <c r="B715" s="338" t="s">
        <v>237</v>
      </c>
      <c r="C715" s="355">
        <v>0.19</v>
      </c>
      <c r="D715" s="371">
        <v>0.63327</v>
      </c>
      <c r="E715" s="299"/>
      <c r="F715" s="299"/>
      <c r="G715" s="299"/>
      <c r="H715" s="299"/>
      <c r="I715" s="301">
        <v>2</v>
      </c>
      <c r="J715" s="299"/>
      <c r="K715" s="299"/>
      <c r="L715" s="322">
        <v>0</v>
      </c>
      <c r="M715" s="299"/>
      <c r="N715" s="299"/>
      <c r="O715" s="299"/>
      <c r="P715" s="299"/>
      <c r="Q715" s="299"/>
      <c r="R715" s="299"/>
      <c r="S715" s="299"/>
      <c r="T715" s="299"/>
      <c r="U715" s="299"/>
      <c r="V715" s="299"/>
      <c r="W715" s="299"/>
      <c r="X715" s="299"/>
      <c r="Y715" s="299"/>
      <c r="Z715" s="299"/>
      <c r="AA715" s="299">
        <v>-2.7810718236409606</v>
      </c>
      <c r="AB715" s="299">
        <v>6.1528539823008854</v>
      </c>
      <c r="AC715" s="299">
        <v>-5.1479414607822038</v>
      </c>
      <c r="AD715" s="299">
        <v>13.291742256637169</v>
      </c>
      <c r="AE715" s="332" t="s">
        <v>445</v>
      </c>
      <c r="AF715" s="299">
        <v>-3.8461631603545201</v>
      </c>
      <c r="AG715" s="299">
        <v>13.410066371681417</v>
      </c>
      <c r="AH715" s="299">
        <v>1.3609500413562148</v>
      </c>
      <c r="AI715" s="299">
        <v>-11.753528761061949</v>
      </c>
      <c r="AJ715" s="299"/>
      <c r="AK715" s="299"/>
      <c r="AL715" s="322">
        <v>1</v>
      </c>
      <c r="AM715" s="322">
        <v>0</v>
      </c>
      <c r="AN715" s="322">
        <v>1</v>
      </c>
      <c r="AO715" s="322">
        <v>0</v>
      </c>
      <c r="AP715" s="322">
        <v>0</v>
      </c>
      <c r="AQ715" s="322">
        <v>0</v>
      </c>
      <c r="AR715" s="322">
        <v>1</v>
      </c>
      <c r="AS715" s="322">
        <v>0</v>
      </c>
      <c r="AT715" s="322">
        <v>0</v>
      </c>
      <c r="AU715" s="322">
        <v>0</v>
      </c>
      <c r="AV715" s="327">
        <v>0</v>
      </c>
      <c r="AW715" s="327">
        <v>1</v>
      </c>
      <c r="AX715" s="327">
        <v>0</v>
      </c>
      <c r="AY715" s="327">
        <v>0</v>
      </c>
      <c r="AZ715" s="327">
        <v>0</v>
      </c>
      <c r="BA715" s="327">
        <v>1</v>
      </c>
      <c r="BB715" s="327">
        <v>0</v>
      </c>
      <c r="BC715" s="327">
        <v>0</v>
      </c>
      <c r="BD715" s="327">
        <v>0</v>
      </c>
      <c r="BE715" s="327">
        <v>0</v>
      </c>
      <c r="BF715" s="327">
        <v>1</v>
      </c>
      <c r="BG715" s="327">
        <v>1</v>
      </c>
      <c r="BH715" s="327">
        <v>0</v>
      </c>
      <c r="BI715" s="327">
        <v>0</v>
      </c>
      <c r="BJ715" s="327">
        <v>0</v>
      </c>
      <c r="BK715" s="327">
        <v>0</v>
      </c>
      <c r="BL715" s="327">
        <v>0</v>
      </c>
      <c r="BM715" s="327">
        <v>0</v>
      </c>
      <c r="BN715" s="327">
        <v>0</v>
      </c>
      <c r="BO715" s="327">
        <v>0</v>
      </c>
      <c r="BP715" s="327">
        <v>1</v>
      </c>
      <c r="BQ715" s="327">
        <v>0</v>
      </c>
      <c r="BR715" s="327">
        <v>0</v>
      </c>
      <c r="BS715" s="303">
        <v>1</v>
      </c>
      <c r="BT715" s="322">
        <v>0</v>
      </c>
      <c r="BU715" s="322">
        <v>0</v>
      </c>
      <c r="BV715" s="322">
        <v>0</v>
      </c>
      <c r="BW715" s="322">
        <v>0</v>
      </c>
      <c r="BX715" s="322">
        <v>0</v>
      </c>
      <c r="BY715" s="301">
        <v>1</v>
      </c>
      <c r="BZ715" s="322">
        <v>1</v>
      </c>
      <c r="CA715" s="322">
        <v>0</v>
      </c>
      <c r="CB715" s="322">
        <v>0</v>
      </c>
      <c r="CC715" s="322">
        <v>0</v>
      </c>
      <c r="CD715" s="322">
        <v>0</v>
      </c>
      <c r="CE715" s="322">
        <v>0</v>
      </c>
      <c r="CF715" s="301">
        <v>0</v>
      </c>
      <c r="CG715" s="299"/>
      <c r="CH715" s="299"/>
      <c r="CI715" s="299"/>
      <c r="CJ715" s="299"/>
      <c r="CK715" s="299"/>
      <c r="CL715" s="299"/>
      <c r="CM715" s="299"/>
      <c r="CN715" s="299"/>
      <c r="CO715" s="299"/>
      <c r="CP715" s="299"/>
    </row>
    <row r="716" spans="1:94" x14ac:dyDescent="0.15">
      <c r="A716" s="299"/>
      <c r="B716" s="338" t="s">
        <v>238</v>
      </c>
      <c r="C716" s="360">
        <v>2.09</v>
      </c>
      <c r="D716" s="371">
        <v>6.9659699999999996</v>
      </c>
      <c r="E716" s="299"/>
      <c r="F716" s="299"/>
      <c r="G716" s="299"/>
      <c r="H716" s="299"/>
      <c r="I716" s="301">
        <v>3</v>
      </c>
      <c r="J716" s="299"/>
      <c r="K716" s="299"/>
      <c r="L716" s="322">
        <v>0</v>
      </c>
      <c r="M716" s="299"/>
      <c r="N716" s="299"/>
      <c r="O716" s="299"/>
      <c r="P716" s="299"/>
      <c r="Q716" s="299"/>
      <c r="R716" s="299"/>
      <c r="S716" s="299"/>
      <c r="T716" s="299"/>
      <c r="U716" s="299"/>
      <c r="V716" s="299"/>
      <c r="W716" s="299"/>
      <c r="X716" s="299"/>
      <c r="Y716" s="299"/>
      <c r="Z716" s="299"/>
      <c r="AA716" s="299">
        <v>2.3076978962127122</v>
      </c>
      <c r="AB716" s="299">
        <v>-11.871852876106196</v>
      </c>
      <c r="AC716" s="299">
        <v>3.3727892329262712</v>
      </c>
      <c r="AD716" s="299">
        <v>-12.660680309734515</v>
      </c>
      <c r="AE716" s="332" t="s">
        <v>443</v>
      </c>
      <c r="AF716" s="299">
        <v>4.3195370877827681</v>
      </c>
      <c r="AG716" s="299">
        <v>-12.700121681415931</v>
      </c>
      <c r="AH716" s="299">
        <v>-0.80868045935659139</v>
      </c>
      <c r="AI716" s="299">
        <v>13.843921460176993</v>
      </c>
      <c r="AJ716" s="299"/>
      <c r="AK716" s="299"/>
      <c r="AL716" s="322">
        <v>0</v>
      </c>
      <c r="AM716" s="322">
        <v>1</v>
      </c>
      <c r="AN716" s="322">
        <v>0</v>
      </c>
      <c r="AO716" s="322">
        <v>1</v>
      </c>
      <c r="AP716" s="322">
        <v>0</v>
      </c>
      <c r="AQ716" s="322">
        <v>1</v>
      </c>
      <c r="AR716" s="322">
        <v>0</v>
      </c>
      <c r="AS716" s="322">
        <v>0</v>
      </c>
      <c r="AT716" s="322">
        <v>0</v>
      </c>
      <c r="AU716" s="322">
        <v>1</v>
      </c>
      <c r="AV716" s="327">
        <v>0</v>
      </c>
      <c r="AW716" s="327">
        <v>0</v>
      </c>
      <c r="AX716" s="327">
        <v>0</v>
      </c>
      <c r="AY716" s="327">
        <v>0</v>
      </c>
      <c r="AZ716" s="327">
        <v>0</v>
      </c>
      <c r="BA716" s="327">
        <v>0</v>
      </c>
      <c r="BB716" s="327">
        <v>1</v>
      </c>
      <c r="BC716" s="327">
        <v>0</v>
      </c>
      <c r="BD716" s="327">
        <v>0</v>
      </c>
      <c r="BE716" s="327">
        <v>1</v>
      </c>
      <c r="BF716" s="327">
        <v>0</v>
      </c>
      <c r="BG716" s="327">
        <v>1</v>
      </c>
      <c r="BH716" s="327">
        <v>0</v>
      </c>
      <c r="BI716" s="327">
        <v>0</v>
      </c>
      <c r="BJ716" s="327">
        <v>0</v>
      </c>
      <c r="BK716" s="327">
        <v>0</v>
      </c>
      <c r="BL716" s="327">
        <v>0</v>
      </c>
      <c r="BM716" s="327">
        <v>0</v>
      </c>
      <c r="BN716" s="327">
        <v>0</v>
      </c>
      <c r="BO716" s="299">
        <v>1</v>
      </c>
      <c r="BP716" s="299">
        <v>0</v>
      </c>
      <c r="BQ716" s="299">
        <v>0</v>
      </c>
      <c r="BR716" s="299">
        <v>0</v>
      </c>
      <c r="BS716" s="303">
        <v>0</v>
      </c>
      <c r="BT716" s="322">
        <v>1</v>
      </c>
      <c r="BU716" s="322">
        <v>0</v>
      </c>
      <c r="BV716" s="322">
        <v>0</v>
      </c>
      <c r="BW716" s="322">
        <v>0</v>
      </c>
      <c r="BX716" s="322">
        <v>1</v>
      </c>
      <c r="BY716" s="301">
        <v>0</v>
      </c>
      <c r="BZ716" s="322">
        <v>1</v>
      </c>
      <c r="CA716" s="322">
        <v>0</v>
      </c>
      <c r="CB716" s="322">
        <v>0</v>
      </c>
      <c r="CC716" s="322">
        <v>0</v>
      </c>
      <c r="CD716" s="322">
        <v>0</v>
      </c>
      <c r="CE716" s="322">
        <v>0</v>
      </c>
      <c r="CF716" s="301">
        <v>0</v>
      </c>
      <c r="CG716" s="299"/>
      <c r="CH716" s="299"/>
      <c r="CI716" s="299"/>
      <c r="CJ716" s="299"/>
      <c r="CK716" s="299"/>
      <c r="CL716" s="299"/>
      <c r="CM716" s="299"/>
      <c r="CN716" s="299"/>
      <c r="CO716" s="299"/>
      <c r="CP716" s="299"/>
    </row>
    <row r="717" spans="1:94" x14ac:dyDescent="0.15">
      <c r="A717" s="299"/>
      <c r="B717" s="338" t="s">
        <v>239</v>
      </c>
      <c r="C717" s="355">
        <v>1</v>
      </c>
      <c r="D717" s="371">
        <v>3.3330000000000002</v>
      </c>
      <c r="E717" s="299"/>
      <c r="F717" s="299"/>
      <c r="G717" s="299"/>
      <c r="H717" s="299"/>
      <c r="I717" s="301">
        <v>4</v>
      </c>
      <c r="J717" s="299"/>
      <c r="K717" s="299"/>
      <c r="L717" s="322">
        <v>0</v>
      </c>
      <c r="M717" s="299"/>
      <c r="N717" s="299"/>
      <c r="O717" s="299"/>
      <c r="P717" s="299"/>
      <c r="Q717" s="299"/>
      <c r="R717" s="299"/>
      <c r="S717" s="299"/>
      <c r="T717" s="299"/>
      <c r="U717" s="299"/>
      <c r="V717" s="299"/>
      <c r="W717" s="299"/>
      <c r="X717" s="299"/>
      <c r="Y717" s="299"/>
      <c r="Z717" s="299"/>
      <c r="AA717" s="299">
        <v>-2.5049370326411489</v>
      </c>
      <c r="AB717" s="299">
        <v>7.2177710176991159</v>
      </c>
      <c r="AC717" s="299">
        <v>-4.7534631879253295</v>
      </c>
      <c r="AD717" s="299">
        <v>13.449507743362833</v>
      </c>
      <c r="AE717" s="332" t="s">
        <v>443</v>
      </c>
      <c r="AF717" s="299">
        <v>-3.8856109876402072</v>
      </c>
      <c r="AG717" s="299">
        <v>13.449507743362833</v>
      </c>
      <c r="AH717" s="299">
        <v>2.7416239963552731</v>
      </c>
      <c r="AI717" s="299">
        <v>-12.739563053097346</v>
      </c>
      <c r="AJ717" s="299"/>
      <c r="AK717" s="299"/>
      <c r="AL717" s="322">
        <v>0</v>
      </c>
      <c r="AM717" s="322">
        <v>1</v>
      </c>
      <c r="AN717" s="322">
        <v>1</v>
      </c>
      <c r="AO717" s="322">
        <v>0</v>
      </c>
      <c r="AP717" s="322">
        <v>0</v>
      </c>
      <c r="AQ717" s="322">
        <v>0</v>
      </c>
      <c r="AR717" s="322">
        <v>1</v>
      </c>
      <c r="AS717" s="322">
        <v>0</v>
      </c>
      <c r="AT717" s="322">
        <v>0</v>
      </c>
      <c r="AU717" s="322">
        <v>1</v>
      </c>
      <c r="AV717" s="327">
        <v>0</v>
      </c>
      <c r="AW717" s="327">
        <v>0</v>
      </c>
      <c r="AX717" s="327">
        <v>0</v>
      </c>
      <c r="AY717" s="327">
        <v>0</v>
      </c>
      <c r="AZ717" s="327">
        <v>0</v>
      </c>
      <c r="BA717" s="327">
        <v>0</v>
      </c>
      <c r="BB717" s="327">
        <v>1</v>
      </c>
      <c r="BC717" s="327">
        <v>0</v>
      </c>
      <c r="BD717" s="327">
        <v>0</v>
      </c>
      <c r="BE717" s="327">
        <v>1</v>
      </c>
      <c r="BF717" s="327">
        <v>0</v>
      </c>
      <c r="BG717" s="327">
        <v>1</v>
      </c>
      <c r="BH717" s="327">
        <v>0</v>
      </c>
      <c r="BI717" s="327">
        <v>0</v>
      </c>
      <c r="BJ717" s="327">
        <v>0</v>
      </c>
      <c r="BK717" s="327">
        <v>0</v>
      </c>
      <c r="BL717" s="327">
        <v>0</v>
      </c>
      <c r="BM717" s="327">
        <v>0</v>
      </c>
      <c r="BN717" s="327">
        <v>0</v>
      </c>
      <c r="BO717" s="327">
        <v>1</v>
      </c>
      <c r="BP717" s="327">
        <v>0</v>
      </c>
      <c r="BQ717" s="327">
        <v>0</v>
      </c>
      <c r="BR717" s="327">
        <v>0</v>
      </c>
      <c r="BS717" s="303">
        <v>1</v>
      </c>
      <c r="BT717" s="322">
        <v>0</v>
      </c>
      <c r="BU717" s="322">
        <v>0</v>
      </c>
      <c r="BV717" s="322">
        <v>0</v>
      </c>
      <c r="BW717" s="322">
        <v>0</v>
      </c>
      <c r="BX717" s="322">
        <v>1</v>
      </c>
      <c r="BY717" s="301">
        <v>0</v>
      </c>
      <c r="BZ717" s="322">
        <v>1</v>
      </c>
      <c r="CA717" s="322">
        <v>0</v>
      </c>
      <c r="CB717" s="322">
        <v>0</v>
      </c>
      <c r="CC717" s="322">
        <v>0</v>
      </c>
      <c r="CD717" s="322">
        <v>0</v>
      </c>
      <c r="CE717" s="322">
        <v>0</v>
      </c>
      <c r="CF717" s="301">
        <v>0</v>
      </c>
      <c r="CG717" s="299"/>
      <c r="CH717" s="299"/>
      <c r="CI717" s="299"/>
      <c r="CJ717" s="299"/>
      <c r="CK717" s="299"/>
      <c r="CL717" s="299"/>
      <c r="CM717" s="299"/>
      <c r="CN717" s="299"/>
      <c r="CO717" s="299"/>
      <c r="CP717" s="299"/>
    </row>
    <row r="718" spans="1:94" x14ac:dyDescent="0.15">
      <c r="A718" s="299"/>
      <c r="B718" s="338" t="s">
        <v>240</v>
      </c>
      <c r="C718" s="355">
        <v>1.0900000000000001</v>
      </c>
      <c r="D718" s="371">
        <v>3.6329700000000003</v>
      </c>
      <c r="E718" s="299"/>
      <c r="F718" s="299"/>
      <c r="G718" s="299"/>
      <c r="H718" s="299"/>
      <c r="I718" s="301">
        <v>5</v>
      </c>
      <c r="J718" s="299"/>
      <c r="K718" s="299"/>
      <c r="L718" s="322">
        <v>0</v>
      </c>
      <c r="M718" s="299"/>
      <c r="N718" s="299"/>
      <c r="O718" s="299"/>
      <c r="P718" s="299"/>
      <c r="Q718" s="299"/>
      <c r="R718" s="299"/>
      <c r="S718" s="299"/>
      <c r="T718" s="299"/>
      <c r="U718" s="299"/>
      <c r="V718" s="299"/>
      <c r="W718" s="299"/>
      <c r="X718" s="299"/>
      <c r="Y718" s="299"/>
      <c r="Z718" s="299"/>
      <c r="AA718" s="299">
        <v>0.96647176849934091</v>
      </c>
      <c r="AB718" s="299">
        <v>-6.6261504424778765</v>
      </c>
      <c r="AC718" s="299">
        <v>3.0572066146407724</v>
      </c>
      <c r="AD718" s="299">
        <v>-12.621238938053098</v>
      </c>
      <c r="AE718" s="332" t="s">
        <v>445</v>
      </c>
      <c r="AF718" s="299">
        <v>4.240641433211394</v>
      </c>
      <c r="AG718" s="299">
        <v>-12.502914823008851</v>
      </c>
      <c r="AH718" s="299">
        <v>-3.3727892329262712</v>
      </c>
      <c r="AI718" s="299">
        <v>13.765038716814161</v>
      </c>
      <c r="AJ718" s="299"/>
      <c r="AK718" s="299"/>
      <c r="AL718" s="322">
        <v>0</v>
      </c>
      <c r="AM718" s="322">
        <v>1</v>
      </c>
      <c r="AN718" s="322">
        <v>0</v>
      </c>
      <c r="AO718" s="322">
        <v>1</v>
      </c>
      <c r="AP718" s="322">
        <v>0</v>
      </c>
      <c r="AQ718" s="322">
        <v>1</v>
      </c>
      <c r="AR718" s="322">
        <v>0</v>
      </c>
      <c r="AS718" s="322">
        <v>0</v>
      </c>
      <c r="AT718" s="322">
        <v>0</v>
      </c>
      <c r="AU718" s="322">
        <v>1</v>
      </c>
      <c r="AV718" s="327">
        <v>0</v>
      </c>
      <c r="AW718" s="327">
        <v>0</v>
      </c>
      <c r="AX718" s="327">
        <v>0</v>
      </c>
      <c r="AY718" s="327">
        <v>0</v>
      </c>
      <c r="AZ718" s="327">
        <v>0</v>
      </c>
      <c r="BA718" s="327">
        <v>1</v>
      </c>
      <c r="BB718" s="327">
        <v>0</v>
      </c>
      <c r="BC718" s="327">
        <v>0</v>
      </c>
      <c r="BD718" s="327">
        <v>0</v>
      </c>
      <c r="BE718" s="327">
        <v>1</v>
      </c>
      <c r="BF718" s="327">
        <v>0</v>
      </c>
      <c r="BG718" s="327">
        <v>1</v>
      </c>
      <c r="BH718" s="327">
        <v>0</v>
      </c>
      <c r="BI718" s="327">
        <v>0</v>
      </c>
      <c r="BJ718" s="327">
        <v>0</v>
      </c>
      <c r="BK718" s="327">
        <v>0</v>
      </c>
      <c r="BL718" s="327">
        <v>0</v>
      </c>
      <c r="BM718" s="327">
        <v>0</v>
      </c>
      <c r="BN718" s="327">
        <v>0</v>
      </c>
      <c r="BO718" s="327">
        <v>1</v>
      </c>
      <c r="BP718" s="327">
        <v>0</v>
      </c>
      <c r="BQ718" s="327">
        <v>0</v>
      </c>
      <c r="BR718" s="327">
        <v>0</v>
      </c>
      <c r="BS718" s="303">
        <v>1</v>
      </c>
      <c r="BT718" s="322">
        <v>0</v>
      </c>
      <c r="BU718" s="322">
        <v>0</v>
      </c>
      <c r="BV718" s="322">
        <v>0</v>
      </c>
      <c r="BW718" s="322">
        <v>0</v>
      </c>
      <c r="BX718" s="322">
        <v>1</v>
      </c>
      <c r="BY718" s="301">
        <v>0</v>
      </c>
      <c r="BZ718" s="322">
        <v>0</v>
      </c>
      <c r="CA718" s="322">
        <v>0</v>
      </c>
      <c r="CB718" s="322">
        <v>0</v>
      </c>
      <c r="CC718" s="322">
        <v>0</v>
      </c>
      <c r="CD718" s="322">
        <v>1</v>
      </c>
      <c r="CE718" s="322">
        <v>0</v>
      </c>
      <c r="CF718" s="301">
        <v>0</v>
      </c>
      <c r="CG718" s="299"/>
      <c r="CH718" s="299"/>
      <c r="CI718" s="299"/>
      <c r="CJ718" s="299"/>
      <c r="CK718" s="299"/>
      <c r="CL718" s="299"/>
      <c r="CM718" s="299"/>
      <c r="CN718" s="299"/>
      <c r="CO718" s="299"/>
      <c r="CP718" s="299"/>
    </row>
    <row r="719" spans="1:94" x14ac:dyDescent="0.15">
      <c r="A719" s="299" t="s">
        <v>593</v>
      </c>
      <c r="B719" s="338" t="s">
        <v>241</v>
      </c>
      <c r="C719" s="299"/>
      <c r="D719" s="371"/>
      <c r="E719" s="299"/>
      <c r="F719" s="299"/>
      <c r="G719" s="299"/>
      <c r="H719" s="299"/>
      <c r="I719" s="299"/>
      <c r="J719" s="299"/>
      <c r="K719" s="299"/>
      <c r="L719" s="299"/>
      <c r="M719" s="299"/>
      <c r="N719" s="299"/>
      <c r="O719" s="299"/>
      <c r="P719" s="299"/>
      <c r="Q719" s="299"/>
      <c r="R719" s="299"/>
      <c r="S719" s="299"/>
      <c r="T719" s="299"/>
      <c r="U719" s="299"/>
      <c r="V719" s="299"/>
      <c r="W719" s="299"/>
      <c r="X719" s="299"/>
      <c r="Y719" s="299"/>
      <c r="Z719" s="299"/>
      <c r="AA719" s="299"/>
      <c r="AB719" s="299"/>
      <c r="AC719" s="299"/>
      <c r="AD719" s="299"/>
      <c r="AE719" s="299"/>
      <c r="AF719" s="299"/>
      <c r="AG719" s="299"/>
      <c r="AH719" s="299"/>
      <c r="AI719" s="299"/>
      <c r="AJ719" s="299">
        <v>2.9783109600693973</v>
      </c>
      <c r="AK719" s="299">
        <v>12.187383849557524</v>
      </c>
      <c r="AL719" s="299"/>
      <c r="AM719" s="299"/>
      <c r="AN719" s="299"/>
      <c r="AO719" s="299"/>
      <c r="AP719" s="299"/>
      <c r="AQ719" s="299"/>
      <c r="AR719" s="299"/>
      <c r="AS719" s="299"/>
      <c r="AT719" s="299"/>
      <c r="AU719" s="299"/>
      <c r="AV719" s="299"/>
      <c r="AW719" s="299"/>
      <c r="AX719" s="299"/>
      <c r="AY719" s="299"/>
      <c r="AZ719" s="299"/>
      <c r="BA719" s="299"/>
      <c r="BB719" s="299"/>
      <c r="BC719" s="299"/>
      <c r="BD719" s="299"/>
      <c r="BE719" s="299"/>
      <c r="BF719" s="299"/>
      <c r="BG719" s="299"/>
      <c r="BH719" s="299"/>
      <c r="BI719" s="299"/>
      <c r="BJ719" s="299"/>
      <c r="BK719" s="299"/>
      <c r="BL719" s="299"/>
      <c r="BM719" s="299"/>
      <c r="BN719" s="299"/>
      <c r="BO719" s="299"/>
      <c r="BP719" s="299"/>
      <c r="BQ719" s="299"/>
      <c r="BR719" s="299"/>
      <c r="BS719" s="299"/>
      <c r="BT719" s="299"/>
      <c r="BU719" s="299"/>
      <c r="BV719" s="299"/>
      <c r="BW719" s="299"/>
      <c r="BX719" s="299"/>
      <c r="BY719" s="299"/>
      <c r="BZ719" s="299"/>
      <c r="CA719" s="299"/>
      <c r="CB719" s="299"/>
      <c r="CC719" s="299"/>
      <c r="CD719" s="299"/>
      <c r="CE719" s="299"/>
      <c r="CF719" s="299"/>
      <c r="CG719" s="299"/>
      <c r="CH719" s="299"/>
      <c r="CI719" s="299"/>
      <c r="CJ719" s="299"/>
      <c r="CK719" s="299"/>
      <c r="CL719" s="299"/>
      <c r="CM719" s="299"/>
      <c r="CN719" s="299"/>
      <c r="CO719" s="299"/>
      <c r="CP719" s="299" t="s">
        <v>588</v>
      </c>
    </row>
    <row r="720" spans="1:94" x14ac:dyDescent="0.15">
      <c r="A720" s="299"/>
      <c r="B720" s="338" t="s">
        <v>242</v>
      </c>
      <c r="C720" s="299"/>
      <c r="D720" s="371"/>
      <c r="E720" s="299"/>
      <c r="F720" s="299"/>
      <c r="G720" s="299" t="s">
        <v>357</v>
      </c>
      <c r="H720" s="299"/>
      <c r="I720" s="301">
        <v>1</v>
      </c>
      <c r="J720" s="299">
        <v>0</v>
      </c>
      <c r="K720" s="301">
        <v>1</v>
      </c>
      <c r="L720" s="322">
        <v>1</v>
      </c>
      <c r="M720" s="322">
        <v>1</v>
      </c>
      <c r="N720" s="322">
        <v>0</v>
      </c>
      <c r="O720" s="299"/>
      <c r="P720" s="299">
        <v>0</v>
      </c>
      <c r="Q720" s="299">
        <v>1</v>
      </c>
      <c r="R720" s="299">
        <v>0</v>
      </c>
      <c r="S720" s="299">
        <v>0</v>
      </c>
      <c r="T720" s="299">
        <v>0</v>
      </c>
      <c r="U720" s="299">
        <v>0</v>
      </c>
      <c r="V720" s="299">
        <v>1</v>
      </c>
      <c r="W720" s="299">
        <v>0</v>
      </c>
      <c r="X720" s="299">
        <v>0</v>
      </c>
      <c r="Y720" s="299">
        <v>0</v>
      </c>
      <c r="Z720" s="301">
        <v>1</v>
      </c>
      <c r="AA720" s="299"/>
      <c r="AB720" s="299"/>
      <c r="AC720" s="299">
        <v>-0.80868045935659139</v>
      </c>
      <c r="AD720" s="299">
        <v>-12.108501106194691</v>
      </c>
      <c r="AE720" s="299" t="s">
        <v>442</v>
      </c>
      <c r="AF720" s="299">
        <v>-0.80868045935659139</v>
      </c>
      <c r="AG720" s="299">
        <v>-12.108501106194691</v>
      </c>
      <c r="AH720" s="299">
        <v>4.3195370877827681</v>
      </c>
      <c r="AI720" s="299">
        <v>13.449507743362833</v>
      </c>
      <c r="AJ720" s="299">
        <v>4.3589849150684561</v>
      </c>
      <c r="AK720" s="299">
        <v>6.3106194690265491</v>
      </c>
      <c r="AL720" s="299"/>
      <c r="AM720" s="299"/>
      <c r="AN720" s="299"/>
      <c r="AO720" s="299"/>
      <c r="AP720" s="299"/>
      <c r="AQ720" s="299"/>
      <c r="AR720" s="299"/>
      <c r="AS720" s="299"/>
      <c r="AT720" s="299"/>
      <c r="AU720" s="299"/>
      <c r="AV720" s="299"/>
      <c r="AW720" s="299"/>
      <c r="AX720" s="299"/>
      <c r="AY720" s="299"/>
      <c r="AZ720" s="299"/>
      <c r="BA720" s="299"/>
      <c r="BB720" s="299"/>
      <c r="BC720" s="299"/>
      <c r="BD720" s="299"/>
      <c r="BE720" s="299"/>
      <c r="BF720" s="299"/>
      <c r="BG720" s="299"/>
      <c r="BH720" s="299"/>
      <c r="BI720" s="299"/>
      <c r="BJ720" s="299"/>
      <c r="BK720" s="299"/>
      <c r="BL720" s="299"/>
      <c r="BM720" s="299"/>
      <c r="BN720" s="299"/>
      <c r="BO720" s="299"/>
      <c r="BP720" s="299"/>
      <c r="BQ720" s="299"/>
      <c r="BR720" s="299"/>
      <c r="BS720" s="299"/>
      <c r="BT720" s="299"/>
      <c r="BU720" s="299"/>
      <c r="BV720" s="299"/>
      <c r="BW720" s="299"/>
      <c r="BX720" s="299"/>
      <c r="BY720" s="299"/>
      <c r="BZ720" s="299"/>
      <c r="CA720" s="299"/>
      <c r="CB720" s="299"/>
      <c r="CC720" s="299"/>
      <c r="CD720" s="299"/>
      <c r="CE720" s="299"/>
      <c r="CF720" s="299"/>
      <c r="CG720" s="299"/>
      <c r="CH720" s="299"/>
      <c r="CI720" s="299"/>
      <c r="CJ720" s="299"/>
      <c r="CK720" s="299"/>
      <c r="CL720" s="299"/>
      <c r="CM720" s="299"/>
      <c r="CN720" s="299"/>
      <c r="CO720" s="299"/>
      <c r="CP720" s="299"/>
    </row>
    <row r="721" spans="1:84" x14ac:dyDescent="0.15">
      <c r="A721" s="299"/>
      <c r="B721" s="338" t="s">
        <v>243</v>
      </c>
      <c r="C721" s="299"/>
      <c r="D721" s="371"/>
      <c r="E721" s="299"/>
      <c r="F721" s="299"/>
      <c r="G721" s="299"/>
      <c r="H721" s="299"/>
      <c r="I721" s="301">
        <v>1</v>
      </c>
      <c r="J721" s="299">
        <v>0</v>
      </c>
      <c r="K721" s="301">
        <v>1</v>
      </c>
      <c r="L721" s="322">
        <v>1</v>
      </c>
      <c r="M721" s="322">
        <v>0</v>
      </c>
      <c r="N721" s="322">
        <v>1</v>
      </c>
      <c r="O721" s="299"/>
      <c r="P721" s="299">
        <v>0</v>
      </c>
      <c r="Q721" s="299">
        <v>0</v>
      </c>
      <c r="R721" s="299">
        <v>1</v>
      </c>
      <c r="S721" s="299">
        <v>1</v>
      </c>
      <c r="T721" s="299">
        <v>0</v>
      </c>
      <c r="U721" s="299">
        <v>0</v>
      </c>
      <c r="V721" s="299">
        <v>0</v>
      </c>
      <c r="W721" s="299">
        <v>0</v>
      </c>
      <c r="X721" s="299">
        <v>0</v>
      </c>
      <c r="Y721" s="299">
        <v>1</v>
      </c>
      <c r="Z721" s="301">
        <v>0</v>
      </c>
      <c r="AA721" s="299"/>
      <c r="AB721" s="299"/>
      <c r="AC721" s="299">
        <v>-0.84812828664227879</v>
      </c>
      <c r="AD721" s="299">
        <v>-12.069059734513276</v>
      </c>
      <c r="AE721" s="299" t="s">
        <v>442</v>
      </c>
      <c r="AF721" s="299">
        <v>-0.84812828664227879</v>
      </c>
      <c r="AG721" s="299">
        <v>-12.069059734513276</v>
      </c>
      <c r="AH721" s="299">
        <v>3.4911327147833333</v>
      </c>
      <c r="AI721" s="299">
        <v>12.266266592920354</v>
      </c>
      <c r="AJ721" s="299"/>
      <c r="AK721" s="299"/>
      <c r="AL721" s="299"/>
      <c r="AM721" s="299"/>
      <c r="AN721" s="299"/>
      <c r="AO721" s="299"/>
      <c r="AP721" s="299"/>
      <c r="AQ721" s="299"/>
      <c r="AR721" s="299"/>
      <c r="AS721" s="299"/>
      <c r="AT721" s="299"/>
      <c r="AU721" s="299"/>
      <c r="AV721" s="299"/>
      <c r="AW721" s="299"/>
      <c r="AX721" s="299"/>
      <c r="AY721" s="299"/>
      <c r="AZ721" s="299"/>
      <c r="BA721" s="299"/>
      <c r="BB721" s="299"/>
      <c r="BC721" s="299"/>
      <c r="BD721" s="299"/>
      <c r="BE721" s="299"/>
      <c r="BF721" s="299"/>
      <c r="BG721" s="299"/>
      <c r="BH721" s="299"/>
      <c r="BI721" s="299"/>
      <c r="BJ721" s="299"/>
      <c r="BK721" s="299"/>
      <c r="BL721" s="299"/>
      <c r="BM721" s="299"/>
      <c r="BN721" s="299"/>
      <c r="BO721" s="299"/>
      <c r="BP721" s="299"/>
      <c r="BQ721" s="299"/>
      <c r="BR721" s="299"/>
      <c r="BS721" s="299"/>
      <c r="BT721" s="299"/>
      <c r="BU721" s="299"/>
      <c r="BV721" s="299"/>
      <c r="BW721" s="299"/>
      <c r="BX721" s="299"/>
      <c r="BY721" s="299"/>
      <c r="BZ721" s="299"/>
      <c r="CA721" s="299"/>
      <c r="CB721" s="299"/>
      <c r="CC721" s="299"/>
      <c r="CD721" s="299"/>
      <c r="CE721" s="299"/>
      <c r="CF721" s="299"/>
    </row>
    <row r="722" spans="1:84" x14ac:dyDescent="0.15">
      <c r="A722" s="299"/>
      <c r="B722" s="338" t="s">
        <v>244</v>
      </c>
      <c r="C722" s="355">
        <v>0.27</v>
      </c>
      <c r="D722" s="371">
        <v>0.8999100000000001</v>
      </c>
      <c r="E722" s="299"/>
      <c r="F722" s="299"/>
      <c r="G722" s="299"/>
      <c r="H722" s="299"/>
      <c r="I722" s="301">
        <v>2</v>
      </c>
      <c r="J722" s="299"/>
      <c r="K722" s="299"/>
      <c r="L722" s="322">
        <v>0</v>
      </c>
      <c r="M722" s="299"/>
      <c r="N722" s="299"/>
      <c r="O722" s="299"/>
      <c r="P722" s="299"/>
      <c r="Q722" s="299"/>
      <c r="R722" s="299"/>
      <c r="S722" s="299"/>
      <c r="T722" s="299"/>
      <c r="U722" s="299"/>
      <c r="V722" s="299"/>
      <c r="W722" s="299"/>
      <c r="X722" s="299"/>
      <c r="Y722" s="299"/>
      <c r="Z722" s="299"/>
      <c r="AA722" s="299">
        <v>1.4398456959275896</v>
      </c>
      <c r="AB722" s="299">
        <v>3.7469303097345135</v>
      </c>
      <c r="AC722" s="299">
        <v>2.9783109600693973</v>
      </c>
      <c r="AD722" s="299">
        <v>11.871852876106196</v>
      </c>
      <c r="AE722" s="299" t="s">
        <v>443</v>
      </c>
      <c r="AF722" s="299">
        <v>3.8461631603545201</v>
      </c>
      <c r="AG722" s="299">
        <v>11.871852876106196</v>
      </c>
      <c r="AH722" s="299">
        <v>-0.21696305007128061</v>
      </c>
      <c r="AI722" s="299">
        <v>-11.871852876106196</v>
      </c>
      <c r="AJ722" s="299"/>
      <c r="AK722" s="299"/>
      <c r="AL722" s="322">
        <v>1</v>
      </c>
      <c r="AM722" s="322">
        <v>0</v>
      </c>
      <c r="AN722" s="322">
        <v>1</v>
      </c>
      <c r="AO722" s="322">
        <v>0</v>
      </c>
      <c r="AP722" s="322">
        <v>0</v>
      </c>
      <c r="AQ722" s="322">
        <v>0</v>
      </c>
      <c r="AR722" s="322">
        <v>1</v>
      </c>
      <c r="AS722" s="322">
        <v>0</v>
      </c>
      <c r="AT722" s="322">
        <v>0</v>
      </c>
      <c r="AU722" s="322">
        <v>1</v>
      </c>
      <c r="AV722" s="327">
        <v>0</v>
      </c>
      <c r="AW722" s="327">
        <v>0</v>
      </c>
      <c r="AX722" s="327">
        <v>0</v>
      </c>
      <c r="AY722" s="327">
        <v>1</v>
      </c>
      <c r="AZ722" s="327">
        <v>0</v>
      </c>
      <c r="BA722" s="327">
        <v>0</v>
      </c>
      <c r="BB722" s="327">
        <v>1</v>
      </c>
      <c r="BC722" s="327">
        <v>0</v>
      </c>
      <c r="BD722" s="327">
        <v>0</v>
      </c>
      <c r="BE722" s="327">
        <v>1</v>
      </c>
      <c r="BF722" s="327">
        <v>0</v>
      </c>
      <c r="BG722" s="327">
        <v>1</v>
      </c>
      <c r="BH722" s="327">
        <v>0</v>
      </c>
      <c r="BI722" s="327">
        <v>0</v>
      </c>
      <c r="BJ722" s="327">
        <v>0</v>
      </c>
      <c r="BK722" s="327">
        <v>0</v>
      </c>
      <c r="BL722" s="327">
        <v>0</v>
      </c>
      <c r="BM722" s="327">
        <v>0</v>
      </c>
      <c r="BN722" s="327">
        <v>0</v>
      </c>
      <c r="BO722" s="327">
        <v>1</v>
      </c>
      <c r="BP722" s="327">
        <v>0</v>
      </c>
      <c r="BQ722" s="327">
        <v>0</v>
      </c>
      <c r="BR722" s="327">
        <v>0</v>
      </c>
      <c r="BS722" s="303">
        <v>1</v>
      </c>
      <c r="BT722" s="322">
        <v>0</v>
      </c>
      <c r="BU722" s="322">
        <v>0</v>
      </c>
      <c r="BV722" s="322">
        <v>0</v>
      </c>
      <c r="BW722" s="322">
        <v>0</v>
      </c>
      <c r="BX722" s="322">
        <v>0</v>
      </c>
      <c r="BY722" s="301">
        <v>1</v>
      </c>
      <c r="BZ722" s="322">
        <v>1</v>
      </c>
      <c r="CA722" s="322">
        <v>0</v>
      </c>
      <c r="CB722" s="322">
        <v>0</v>
      </c>
      <c r="CC722" s="322">
        <v>0</v>
      </c>
      <c r="CD722" s="322">
        <v>0</v>
      </c>
      <c r="CE722" s="322">
        <v>0</v>
      </c>
      <c r="CF722" s="301">
        <v>0</v>
      </c>
    </row>
    <row r="723" spans="1:84" x14ac:dyDescent="0.15">
      <c r="A723" s="299"/>
      <c r="B723" s="338" t="s">
        <v>245</v>
      </c>
      <c r="C723" s="355">
        <v>1.1100000000000001</v>
      </c>
      <c r="D723" s="371">
        <v>3.6996300000000004</v>
      </c>
      <c r="E723" s="299"/>
      <c r="F723" s="299"/>
      <c r="G723" s="299"/>
      <c r="H723" s="299"/>
      <c r="I723" s="301">
        <v>3</v>
      </c>
      <c r="J723" s="299"/>
      <c r="K723" s="299"/>
      <c r="L723" s="322">
        <v>0</v>
      </c>
      <c r="M723" s="299"/>
      <c r="N723" s="299"/>
      <c r="O723" s="299"/>
      <c r="P723" s="299"/>
      <c r="Q723" s="299"/>
      <c r="R723" s="299"/>
      <c r="S723" s="299"/>
      <c r="T723" s="299"/>
      <c r="U723" s="299"/>
      <c r="V723" s="299"/>
      <c r="W723" s="299"/>
      <c r="X723" s="299"/>
      <c r="Y723" s="299"/>
      <c r="Z723" s="299"/>
      <c r="AA723" s="299">
        <v>3.2149979237835216</v>
      </c>
      <c r="AB723" s="299">
        <v>-6.7050331858407084</v>
      </c>
      <c r="AC723" s="299">
        <v>3.6094761966403954</v>
      </c>
      <c r="AD723" s="299">
        <v>-12.502914823008851</v>
      </c>
      <c r="AE723" s="299" t="s">
        <v>445</v>
      </c>
      <c r="AF723" s="299">
        <v>2.8205196509266481</v>
      </c>
      <c r="AG723" s="299">
        <v>-12.581797566371682</v>
      </c>
      <c r="AH723" s="299">
        <v>0.21696305007128061</v>
      </c>
      <c r="AI723" s="299">
        <v>12.305707964601771</v>
      </c>
      <c r="AJ723" s="299"/>
      <c r="AK723" s="299"/>
      <c r="AL723" s="322">
        <v>0</v>
      </c>
      <c r="AM723" s="322">
        <v>1</v>
      </c>
      <c r="AN723" s="322">
        <v>1</v>
      </c>
      <c r="AO723" s="322">
        <v>0</v>
      </c>
      <c r="AP723" s="322">
        <v>0</v>
      </c>
      <c r="AQ723" s="322">
        <v>0</v>
      </c>
      <c r="AR723" s="322">
        <v>1</v>
      </c>
      <c r="AS723" s="322">
        <v>0</v>
      </c>
      <c r="AT723" s="322">
        <v>0</v>
      </c>
      <c r="AU723" s="322">
        <v>0</v>
      </c>
      <c r="AV723" s="327">
        <v>0</v>
      </c>
      <c r="AW723" s="327">
        <v>1</v>
      </c>
      <c r="AX723" s="327">
        <v>0</v>
      </c>
      <c r="AY723" s="327">
        <v>0</v>
      </c>
      <c r="AZ723" s="327">
        <v>0</v>
      </c>
      <c r="BA723" s="327">
        <v>1</v>
      </c>
      <c r="BB723" s="327">
        <v>0</v>
      </c>
      <c r="BC723" s="327">
        <v>0</v>
      </c>
      <c r="BD723" s="327">
        <v>0</v>
      </c>
      <c r="BE723" s="327">
        <v>1</v>
      </c>
      <c r="BF723" s="327">
        <v>0</v>
      </c>
      <c r="BG723" s="327">
        <v>1</v>
      </c>
      <c r="BH723" s="327">
        <v>0</v>
      </c>
      <c r="BI723" s="327">
        <v>0</v>
      </c>
      <c r="BJ723" s="327">
        <v>0</v>
      </c>
      <c r="BK723" s="327">
        <v>0</v>
      </c>
      <c r="BL723" s="327">
        <v>0</v>
      </c>
      <c r="BM723" s="327">
        <v>0</v>
      </c>
      <c r="BN723" s="327">
        <v>0</v>
      </c>
      <c r="BO723" s="327">
        <v>1</v>
      </c>
      <c r="BP723" s="327">
        <v>0</v>
      </c>
      <c r="BQ723" s="327">
        <v>0</v>
      </c>
      <c r="BR723" s="327">
        <v>0</v>
      </c>
      <c r="BS723" s="303">
        <v>1</v>
      </c>
      <c r="BT723" s="322">
        <v>0</v>
      </c>
      <c r="BU723" s="322">
        <v>0</v>
      </c>
      <c r="BV723" s="322">
        <v>0</v>
      </c>
      <c r="BW723" s="322">
        <v>0</v>
      </c>
      <c r="BX723" s="322">
        <v>1</v>
      </c>
      <c r="BY723" s="301">
        <v>0</v>
      </c>
      <c r="BZ723" s="322">
        <v>1</v>
      </c>
      <c r="CA723" s="322">
        <v>0</v>
      </c>
      <c r="CB723" s="322">
        <v>0</v>
      </c>
      <c r="CC723" s="322">
        <v>0</v>
      </c>
      <c r="CD723" s="322">
        <v>0</v>
      </c>
      <c r="CE723" s="322">
        <v>0</v>
      </c>
      <c r="CF723" s="301">
        <v>0</v>
      </c>
    </row>
    <row r="724" spans="1:84" x14ac:dyDescent="0.15">
      <c r="A724" s="299"/>
      <c r="B724" s="338" t="s">
        <v>246</v>
      </c>
      <c r="C724" s="355">
        <v>1.06</v>
      </c>
      <c r="D724" s="371">
        <v>3.5329800000000002</v>
      </c>
      <c r="E724" s="299"/>
      <c r="F724" s="299"/>
      <c r="G724" s="299"/>
      <c r="H724" s="299"/>
      <c r="I724" s="301">
        <v>4</v>
      </c>
      <c r="J724" s="299"/>
      <c r="K724" s="299"/>
      <c r="L724" s="322">
        <v>0</v>
      </c>
      <c r="M724" s="299"/>
      <c r="N724" s="299"/>
      <c r="O724" s="299"/>
      <c r="P724" s="299"/>
      <c r="Q724" s="299"/>
      <c r="R724" s="299"/>
      <c r="S724" s="299"/>
      <c r="T724" s="299"/>
      <c r="U724" s="299"/>
      <c r="V724" s="299"/>
      <c r="W724" s="299"/>
      <c r="X724" s="299"/>
      <c r="Y724" s="299"/>
      <c r="Z724" s="299"/>
      <c r="AA724" s="299">
        <v>-2.2682500689270246</v>
      </c>
      <c r="AB724" s="299">
        <v>8.716543141592922</v>
      </c>
      <c r="AC724" s="299">
        <v>-3.7672675057831451</v>
      </c>
      <c r="AD724" s="299">
        <v>12.581797566371682</v>
      </c>
      <c r="AE724" s="299" t="s">
        <v>445</v>
      </c>
      <c r="AF724" s="299">
        <v>-2.4260413780697743</v>
      </c>
      <c r="AG724" s="299">
        <v>12.739563053097346</v>
      </c>
      <c r="AH724" s="299">
        <v>1.9921152779272129</v>
      </c>
      <c r="AI724" s="299">
        <v>-12.384590707964604</v>
      </c>
      <c r="AJ724" s="299"/>
      <c r="AK724" s="299"/>
      <c r="AL724" s="322">
        <v>0</v>
      </c>
      <c r="AM724" s="322">
        <v>1</v>
      </c>
      <c r="AN724" s="322">
        <v>0</v>
      </c>
      <c r="AO724" s="322">
        <v>1</v>
      </c>
      <c r="AP724" s="322">
        <v>0</v>
      </c>
      <c r="AQ724" s="322">
        <v>0</v>
      </c>
      <c r="AR724" s="322">
        <v>1</v>
      </c>
      <c r="AS724" s="322">
        <v>0</v>
      </c>
      <c r="AT724" s="322">
        <v>0</v>
      </c>
      <c r="AU724" s="322">
        <v>0</v>
      </c>
      <c r="AV724" s="327">
        <v>0</v>
      </c>
      <c r="AW724" s="327">
        <v>1</v>
      </c>
      <c r="AX724" s="327">
        <v>0</v>
      </c>
      <c r="AY724" s="327">
        <v>0</v>
      </c>
      <c r="AZ724" s="327">
        <v>0</v>
      </c>
      <c r="BA724" s="327">
        <v>1</v>
      </c>
      <c r="BB724" s="327">
        <v>0</v>
      </c>
      <c r="BC724" s="327">
        <v>0</v>
      </c>
      <c r="BD724" s="327">
        <v>0</v>
      </c>
      <c r="BE724" s="327">
        <v>1</v>
      </c>
      <c r="BF724" s="327">
        <v>0</v>
      </c>
      <c r="BG724" s="327">
        <v>1</v>
      </c>
      <c r="BH724" s="327">
        <v>0</v>
      </c>
      <c r="BI724" s="327">
        <v>0</v>
      </c>
      <c r="BJ724" s="327">
        <v>0</v>
      </c>
      <c r="BK724" s="327">
        <v>0</v>
      </c>
      <c r="BL724" s="327">
        <v>0</v>
      </c>
      <c r="BM724" s="327">
        <v>0</v>
      </c>
      <c r="BN724" s="327">
        <v>0</v>
      </c>
      <c r="BO724" s="327">
        <v>1</v>
      </c>
      <c r="BP724" s="327">
        <v>0</v>
      </c>
      <c r="BQ724" s="327">
        <v>0</v>
      </c>
      <c r="BR724" s="327">
        <v>0</v>
      </c>
      <c r="BS724" s="303">
        <v>1</v>
      </c>
      <c r="BT724" s="322">
        <v>0</v>
      </c>
      <c r="BU724" s="322">
        <v>0</v>
      </c>
      <c r="BV724" s="322">
        <v>0</v>
      </c>
      <c r="BW724" s="322">
        <v>0</v>
      </c>
      <c r="BX724" s="322">
        <v>1</v>
      </c>
      <c r="BY724" s="301">
        <v>0</v>
      </c>
      <c r="BZ724" s="322">
        <v>1</v>
      </c>
      <c r="CA724" s="322">
        <v>0</v>
      </c>
      <c r="CB724" s="322">
        <v>0</v>
      </c>
      <c r="CC724" s="322">
        <v>0</v>
      </c>
      <c r="CD724" s="322">
        <v>0</v>
      </c>
      <c r="CE724" s="322">
        <v>0</v>
      </c>
      <c r="CF724" s="301">
        <v>0</v>
      </c>
    </row>
    <row r="725" spans="1:84" x14ac:dyDescent="0.15">
      <c r="A725" s="299"/>
      <c r="B725" s="338" t="s">
        <v>247</v>
      </c>
      <c r="C725" s="355">
        <v>1.03</v>
      </c>
      <c r="D725" s="371">
        <v>3.4329900000000002</v>
      </c>
      <c r="E725" s="299"/>
      <c r="F725" s="299"/>
      <c r="G725" s="299"/>
      <c r="H725" s="299"/>
      <c r="I725" s="301">
        <v>5</v>
      </c>
      <c r="J725" s="299"/>
      <c r="K725" s="299"/>
      <c r="L725" s="322">
        <v>0</v>
      </c>
      <c r="M725" s="299"/>
      <c r="N725" s="299"/>
      <c r="O725" s="299"/>
      <c r="P725" s="299"/>
      <c r="Q725" s="299"/>
      <c r="R725" s="299"/>
      <c r="S725" s="299"/>
      <c r="T725" s="299"/>
      <c r="U725" s="299"/>
      <c r="V725" s="299"/>
      <c r="W725" s="299"/>
      <c r="X725" s="299"/>
      <c r="Y725" s="299"/>
      <c r="Z725" s="299"/>
      <c r="AA725" s="299">
        <v>3.3333414056405841</v>
      </c>
      <c r="AB725" s="299">
        <v>-10.096991150442479</v>
      </c>
      <c r="AC725" s="299">
        <v>4.3589849150684561</v>
      </c>
      <c r="AD725" s="299">
        <v>-12.187383849557524</v>
      </c>
      <c r="AE725" s="299" t="s">
        <v>445</v>
      </c>
      <c r="AF725" s="299">
        <v>3.6489240239260829</v>
      </c>
      <c r="AG725" s="299">
        <v>-12.22682522123894</v>
      </c>
      <c r="AH725" s="299">
        <v>-3.136102269212147</v>
      </c>
      <c r="AI725" s="299">
        <v>12.700121681415931</v>
      </c>
      <c r="AJ725" s="299"/>
      <c r="AK725" s="299"/>
      <c r="AL725" s="322">
        <v>0</v>
      </c>
      <c r="AM725" s="322">
        <v>1</v>
      </c>
      <c r="AN725" s="322">
        <v>1</v>
      </c>
      <c r="AO725" s="322">
        <v>0</v>
      </c>
      <c r="AP725" s="322">
        <v>0</v>
      </c>
      <c r="AQ725" s="322">
        <v>0</v>
      </c>
      <c r="AR725" s="322">
        <v>1</v>
      </c>
      <c r="AS725" s="322">
        <v>0</v>
      </c>
      <c r="AT725" s="322">
        <v>0</v>
      </c>
      <c r="AU725" s="322">
        <v>0</v>
      </c>
      <c r="AV725" s="327">
        <v>0</v>
      </c>
      <c r="AW725" s="327">
        <v>1</v>
      </c>
      <c r="AX725" s="327">
        <v>0</v>
      </c>
      <c r="AY725" s="327">
        <v>0</v>
      </c>
      <c r="AZ725" s="327">
        <v>0</v>
      </c>
      <c r="BA725" s="327">
        <v>1</v>
      </c>
      <c r="BB725" s="327">
        <v>0</v>
      </c>
      <c r="BC725" s="327">
        <v>0</v>
      </c>
      <c r="BD725" s="327">
        <v>0</v>
      </c>
      <c r="BE725" s="327">
        <v>1</v>
      </c>
      <c r="BF725" s="327">
        <v>0</v>
      </c>
      <c r="BG725" s="327">
        <v>1</v>
      </c>
      <c r="BH725" s="327">
        <v>0</v>
      </c>
      <c r="BI725" s="327">
        <v>0</v>
      </c>
      <c r="BJ725" s="327">
        <v>0</v>
      </c>
      <c r="BK725" s="327">
        <v>0</v>
      </c>
      <c r="BL725" s="327">
        <v>0</v>
      </c>
      <c r="BM725" s="327">
        <v>0</v>
      </c>
      <c r="BN725" s="327">
        <v>0</v>
      </c>
      <c r="BO725" s="327">
        <v>1</v>
      </c>
      <c r="BP725" s="327">
        <v>0</v>
      </c>
      <c r="BQ725" s="327">
        <v>0</v>
      </c>
      <c r="BR725" s="327">
        <v>0</v>
      </c>
      <c r="BS725" s="303">
        <v>1</v>
      </c>
      <c r="BT725" s="322">
        <v>0</v>
      </c>
      <c r="BU725" s="322">
        <v>0</v>
      </c>
      <c r="BV725" s="322">
        <v>0</v>
      </c>
      <c r="BW725" s="322">
        <v>0</v>
      </c>
      <c r="BX725" s="322">
        <v>1</v>
      </c>
      <c r="BY725" s="301">
        <v>0</v>
      </c>
      <c r="BZ725" s="322">
        <v>0</v>
      </c>
      <c r="CA725" s="322">
        <v>0</v>
      </c>
      <c r="CB725" s="322">
        <v>1</v>
      </c>
      <c r="CC725" s="322">
        <v>0</v>
      </c>
      <c r="CD725" s="322">
        <v>0</v>
      </c>
      <c r="CE725" s="322">
        <v>0</v>
      </c>
      <c r="CF725" s="301">
        <v>0</v>
      </c>
    </row>
    <row r="726" spans="1:84" x14ac:dyDescent="0.15">
      <c r="A726" s="299" t="s">
        <v>593</v>
      </c>
      <c r="B726" s="338" t="s">
        <v>248</v>
      </c>
      <c r="C726" s="299"/>
      <c r="D726" s="371"/>
      <c r="E726" s="299"/>
      <c r="F726" s="299"/>
      <c r="G726" s="299"/>
      <c r="H726" s="299"/>
      <c r="I726" s="299"/>
      <c r="J726" s="299"/>
      <c r="K726" s="299"/>
      <c r="L726" s="299"/>
      <c r="M726" s="299"/>
      <c r="N726" s="299"/>
      <c r="O726" s="299"/>
      <c r="P726" s="299"/>
      <c r="Q726" s="299"/>
      <c r="R726" s="299"/>
      <c r="S726" s="299"/>
      <c r="T726" s="299"/>
      <c r="U726" s="299"/>
      <c r="V726" s="299"/>
      <c r="W726" s="299"/>
      <c r="X726" s="299"/>
      <c r="Y726" s="299"/>
      <c r="Z726" s="299"/>
      <c r="AA726" s="299"/>
      <c r="AB726" s="299"/>
      <c r="AC726" s="299"/>
      <c r="AD726" s="299"/>
      <c r="AE726" s="299"/>
      <c r="AF726" s="299"/>
      <c r="AG726" s="299"/>
      <c r="AH726" s="299"/>
      <c r="AI726" s="299"/>
      <c r="AJ726" s="299">
        <v>3.4911327147833333</v>
      </c>
      <c r="AK726" s="299">
        <v>-7.8882743362831867E-2</v>
      </c>
      <c r="AL726" s="299"/>
      <c r="AM726" s="299"/>
      <c r="AN726" s="299"/>
      <c r="AO726" s="299"/>
      <c r="AP726" s="299"/>
      <c r="AQ726" s="299"/>
      <c r="AR726" s="299"/>
      <c r="AS726" s="299"/>
      <c r="AT726" s="299"/>
      <c r="AU726" s="299"/>
      <c r="AV726" s="299"/>
      <c r="AW726" s="299"/>
      <c r="AX726" s="299"/>
      <c r="AY726" s="299"/>
      <c r="AZ726" s="299"/>
      <c r="BA726" s="299"/>
      <c r="BB726" s="299"/>
      <c r="BC726" s="299"/>
      <c r="BD726" s="299"/>
      <c r="BE726" s="299"/>
      <c r="BF726" s="299"/>
      <c r="BG726" s="299"/>
      <c r="BH726" s="299"/>
      <c r="BI726" s="299"/>
      <c r="BJ726" s="299"/>
      <c r="BK726" s="299"/>
      <c r="BL726" s="299"/>
      <c r="BM726" s="299"/>
      <c r="BN726" s="299"/>
      <c r="BO726" s="299"/>
      <c r="BP726" s="299"/>
      <c r="BQ726" s="299"/>
      <c r="BR726" s="299"/>
      <c r="BS726" s="299"/>
      <c r="BT726" s="299"/>
      <c r="BU726" s="299"/>
      <c r="BV726" s="299"/>
      <c r="BW726" s="299"/>
      <c r="BX726" s="299"/>
      <c r="BY726" s="299"/>
      <c r="BZ726" s="299"/>
      <c r="CA726" s="299"/>
      <c r="CB726" s="299"/>
      <c r="CC726" s="299"/>
      <c r="CD726" s="299"/>
      <c r="CE726" s="299"/>
      <c r="CF726" s="299"/>
    </row>
    <row r="727" spans="1:84" x14ac:dyDescent="0.15">
      <c r="A727" s="299"/>
      <c r="B727" s="338" t="s">
        <v>249</v>
      </c>
      <c r="C727" s="299"/>
      <c r="D727" s="371"/>
      <c r="E727" s="299"/>
      <c r="F727" s="299"/>
      <c r="G727" s="299" t="s">
        <v>354</v>
      </c>
      <c r="H727" s="299"/>
      <c r="I727" s="301">
        <v>1</v>
      </c>
      <c r="J727" s="299">
        <v>0</v>
      </c>
      <c r="K727" s="301">
        <v>1</v>
      </c>
      <c r="L727" s="322">
        <v>1</v>
      </c>
      <c r="M727" s="322">
        <v>1</v>
      </c>
      <c r="N727" s="322">
        <v>0</v>
      </c>
      <c r="O727" s="322"/>
      <c r="P727" s="322">
        <v>1</v>
      </c>
      <c r="Q727" s="322">
        <v>0</v>
      </c>
      <c r="R727" s="322">
        <v>0</v>
      </c>
      <c r="S727" s="322">
        <v>0</v>
      </c>
      <c r="T727" s="322">
        <v>1</v>
      </c>
      <c r="U727" s="322">
        <v>0</v>
      </c>
      <c r="V727" s="322">
        <v>0</v>
      </c>
      <c r="W727" s="322">
        <v>0</v>
      </c>
      <c r="X727" s="322">
        <v>1</v>
      </c>
      <c r="Y727" s="322">
        <v>0</v>
      </c>
      <c r="Z727" s="301">
        <v>0</v>
      </c>
      <c r="AA727" s="299"/>
      <c r="AB727" s="299"/>
      <c r="AC727" s="299">
        <v>0.72978480478521657</v>
      </c>
      <c r="AD727" s="299">
        <v>-12.02961836283186</v>
      </c>
      <c r="AE727" s="299" t="s">
        <v>442</v>
      </c>
      <c r="AF727" s="299">
        <v>0.72978480478521657</v>
      </c>
      <c r="AG727" s="299">
        <v>-12.02961836283186</v>
      </c>
      <c r="AH727" s="299">
        <v>-3.6883718512117705</v>
      </c>
      <c r="AI727" s="299">
        <v>13.962245575221241</v>
      </c>
      <c r="AJ727" s="299"/>
      <c r="AK727" s="299"/>
      <c r="AL727" s="299"/>
      <c r="AM727" s="299"/>
      <c r="AN727" s="299"/>
      <c r="AO727" s="299"/>
      <c r="AP727" s="299"/>
      <c r="AQ727" s="299"/>
      <c r="AR727" s="299"/>
      <c r="AS727" s="299"/>
      <c r="AT727" s="299"/>
      <c r="AU727" s="299"/>
      <c r="AV727" s="299"/>
      <c r="AW727" s="299"/>
      <c r="AX727" s="299"/>
      <c r="AY727" s="299"/>
      <c r="AZ727" s="299"/>
      <c r="BA727" s="299"/>
      <c r="BB727" s="299"/>
      <c r="BC727" s="299"/>
      <c r="BD727" s="299"/>
      <c r="BE727" s="299"/>
      <c r="BF727" s="299"/>
      <c r="BG727" s="299"/>
      <c r="BH727" s="299"/>
      <c r="BI727" s="299"/>
      <c r="BJ727" s="299"/>
      <c r="BK727" s="299"/>
      <c r="BL727" s="299"/>
      <c r="BM727" s="299"/>
      <c r="BN727" s="299"/>
      <c r="BO727" s="299"/>
      <c r="BP727" s="299"/>
      <c r="BQ727" s="299"/>
      <c r="BR727" s="299"/>
      <c r="BS727" s="299"/>
      <c r="BT727" s="299"/>
      <c r="BU727" s="299"/>
      <c r="BV727" s="299"/>
      <c r="BW727" s="299"/>
      <c r="BX727" s="299"/>
      <c r="BY727" s="299"/>
      <c r="BZ727" s="299">
        <v>1</v>
      </c>
      <c r="CA727" s="299"/>
      <c r="CB727" s="299"/>
      <c r="CC727" s="299"/>
      <c r="CD727" s="299"/>
      <c r="CE727" s="299"/>
      <c r="CF727" s="299"/>
    </row>
    <row r="728" spans="1:84" x14ac:dyDescent="0.15">
      <c r="A728" s="299" t="s">
        <v>593</v>
      </c>
      <c r="B728" s="338" t="s">
        <v>250</v>
      </c>
      <c r="C728" s="299"/>
      <c r="D728" s="371"/>
      <c r="E728" s="299"/>
      <c r="F728" s="299"/>
      <c r="G728" s="299"/>
      <c r="H728" s="299"/>
      <c r="I728" s="299"/>
      <c r="J728" s="299"/>
      <c r="K728" s="299"/>
      <c r="L728" s="299"/>
      <c r="M728" s="299"/>
      <c r="N728" s="299"/>
      <c r="O728" s="299"/>
      <c r="P728" s="299"/>
      <c r="Q728" s="299"/>
      <c r="R728" s="299"/>
      <c r="S728" s="299"/>
      <c r="T728" s="299"/>
      <c r="U728" s="299"/>
      <c r="V728" s="299"/>
      <c r="W728" s="299"/>
      <c r="X728" s="299"/>
      <c r="Y728" s="299"/>
      <c r="Z728" s="299"/>
      <c r="AA728" s="299">
        <v>-5.9171740928531079E-2</v>
      </c>
      <c r="AB728" s="299">
        <v>6.2711780973451337</v>
      </c>
      <c r="AC728" s="299"/>
      <c r="AD728" s="299"/>
      <c r="AE728" s="299"/>
      <c r="AF728" s="299"/>
      <c r="AG728" s="299"/>
      <c r="AH728" s="299"/>
      <c r="AI728" s="299"/>
      <c r="AJ728" s="299"/>
      <c r="AK728" s="299"/>
      <c r="AL728" s="299"/>
      <c r="AM728" s="299"/>
      <c r="AN728" s="299"/>
      <c r="AO728" s="299"/>
      <c r="AP728" s="299"/>
      <c r="AQ728" s="299"/>
      <c r="AR728" s="299"/>
      <c r="AS728" s="299"/>
      <c r="AT728" s="299"/>
      <c r="AU728" s="299"/>
      <c r="AV728" s="299"/>
      <c r="AW728" s="299"/>
      <c r="AX728" s="299"/>
      <c r="AY728" s="299"/>
      <c r="AZ728" s="299"/>
      <c r="BA728" s="299"/>
      <c r="BB728" s="299"/>
      <c r="BC728" s="299"/>
      <c r="BD728" s="299"/>
      <c r="BE728" s="299"/>
      <c r="BF728" s="299"/>
      <c r="BG728" s="299"/>
      <c r="BH728" s="299"/>
      <c r="BI728" s="299"/>
      <c r="BJ728" s="299"/>
      <c r="BK728" s="299"/>
      <c r="BL728" s="299"/>
      <c r="BM728" s="299"/>
      <c r="BN728" s="299"/>
      <c r="BO728" s="299"/>
      <c r="BP728" s="299"/>
      <c r="BQ728" s="299"/>
      <c r="BR728" s="299"/>
      <c r="BS728" s="303">
        <v>1</v>
      </c>
      <c r="BT728" s="299">
        <v>0</v>
      </c>
      <c r="BU728" s="299">
        <v>0</v>
      </c>
      <c r="BV728" s="322">
        <v>0</v>
      </c>
      <c r="BW728" s="322">
        <v>0</v>
      </c>
      <c r="BX728" s="322">
        <v>0</v>
      </c>
      <c r="BY728" s="301">
        <v>1</v>
      </c>
      <c r="BZ728" s="299"/>
      <c r="CA728" s="299"/>
      <c r="CB728" s="299"/>
      <c r="CC728" s="299"/>
      <c r="CD728" s="299"/>
      <c r="CE728" s="299"/>
      <c r="CF728" s="299"/>
    </row>
    <row r="729" spans="1:84" x14ac:dyDescent="0.15">
      <c r="A729" s="299"/>
      <c r="B729" s="338" t="s">
        <v>251</v>
      </c>
      <c r="C729" s="299"/>
      <c r="D729" s="371"/>
      <c r="E729" s="299"/>
      <c r="F729" s="299"/>
      <c r="G729" s="299" t="s">
        <v>363</v>
      </c>
      <c r="H729" s="299"/>
      <c r="I729" s="301">
        <v>1</v>
      </c>
      <c r="J729" s="299">
        <v>0</v>
      </c>
      <c r="K729" s="301">
        <v>1</v>
      </c>
      <c r="L729" s="322">
        <v>1</v>
      </c>
      <c r="M729" s="322">
        <v>1</v>
      </c>
      <c r="N729" s="322">
        <v>0</v>
      </c>
      <c r="O729" s="299"/>
      <c r="P729" s="299">
        <v>1</v>
      </c>
      <c r="Q729" s="299">
        <v>0</v>
      </c>
      <c r="R729" s="299">
        <v>0</v>
      </c>
      <c r="S729" s="299">
        <v>0</v>
      </c>
      <c r="T729" s="299">
        <v>1</v>
      </c>
      <c r="U729" s="299">
        <v>0</v>
      </c>
      <c r="V729" s="299">
        <v>0</v>
      </c>
      <c r="W729" s="299">
        <v>0</v>
      </c>
      <c r="X729" s="299">
        <v>1</v>
      </c>
      <c r="Y729" s="299">
        <v>0</v>
      </c>
      <c r="Z729" s="301">
        <v>0</v>
      </c>
      <c r="AA729" s="299"/>
      <c r="AB729" s="299"/>
      <c r="AC729" s="299">
        <v>-1.0059195957850282</v>
      </c>
      <c r="AD729" s="299">
        <v>-12.069059734513276</v>
      </c>
      <c r="AE729" s="299" t="s">
        <v>442</v>
      </c>
      <c r="AF729" s="299">
        <v>-1.0059195957850282</v>
      </c>
      <c r="AG729" s="299">
        <v>-12.069059734513276</v>
      </c>
      <c r="AH729" s="299">
        <v>4.3589849150684561</v>
      </c>
      <c r="AI729" s="299">
        <v>13.607273230088497</v>
      </c>
      <c r="AJ729" s="299"/>
      <c r="AK729" s="299"/>
      <c r="AL729" s="299"/>
      <c r="AM729" s="299"/>
      <c r="AN729" s="299"/>
      <c r="AO729" s="299"/>
      <c r="AP729" s="299"/>
      <c r="AQ729" s="299"/>
      <c r="AR729" s="299"/>
      <c r="AS729" s="299"/>
      <c r="AT729" s="299"/>
      <c r="AU729" s="299"/>
      <c r="AV729" s="299"/>
      <c r="AW729" s="299"/>
      <c r="AX729" s="299"/>
      <c r="AY729" s="299"/>
      <c r="AZ729" s="299"/>
      <c r="BA729" s="299"/>
      <c r="BB729" s="299"/>
      <c r="BC729" s="299"/>
      <c r="BD729" s="299"/>
      <c r="BE729" s="299"/>
      <c r="BF729" s="299"/>
      <c r="BG729" s="299"/>
      <c r="BH729" s="299"/>
      <c r="BI729" s="299"/>
      <c r="BJ729" s="299"/>
      <c r="BK729" s="299"/>
      <c r="BL729" s="299"/>
      <c r="BM729" s="299"/>
      <c r="BN729" s="299"/>
      <c r="BO729" s="299"/>
      <c r="BP729" s="299"/>
      <c r="BQ729" s="299"/>
      <c r="BR729" s="299"/>
      <c r="BS729" s="299"/>
      <c r="BT729" s="299"/>
      <c r="BU729" s="299"/>
      <c r="BV729" s="299"/>
      <c r="BW729" s="299"/>
      <c r="BX729" s="299"/>
      <c r="BY729" s="299"/>
      <c r="BZ729" s="299">
        <v>1</v>
      </c>
      <c r="CA729" s="299"/>
      <c r="CB729" s="299"/>
      <c r="CC729" s="299"/>
      <c r="CD729" s="299"/>
      <c r="CE729" s="299"/>
      <c r="CF729" s="299"/>
    </row>
    <row r="730" spans="1:84" x14ac:dyDescent="0.15">
      <c r="A730" s="299" t="s">
        <v>593</v>
      </c>
      <c r="B730" s="338" t="s">
        <v>252</v>
      </c>
      <c r="C730" s="299"/>
      <c r="D730" s="371"/>
      <c r="E730" s="299"/>
      <c r="F730" s="299"/>
      <c r="G730" s="299"/>
      <c r="H730" s="299"/>
      <c r="I730" s="299"/>
      <c r="J730" s="299"/>
      <c r="K730" s="299"/>
      <c r="L730" s="299"/>
      <c r="M730" s="299"/>
      <c r="N730" s="299"/>
      <c r="O730" s="299"/>
      <c r="P730" s="299"/>
      <c r="Q730" s="299"/>
      <c r="R730" s="299"/>
      <c r="S730" s="299"/>
      <c r="T730" s="299"/>
      <c r="U730" s="299"/>
      <c r="V730" s="299"/>
      <c r="W730" s="299"/>
      <c r="X730" s="299"/>
      <c r="Y730" s="299"/>
      <c r="Z730" s="299"/>
      <c r="AA730" s="299">
        <v>1.0059195957850282</v>
      </c>
      <c r="AB730" s="299">
        <v>4.8512887168141594</v>
      </c>
      <c r="AC730" s="299"/>
      <c r="AD730" s="299"/>
      <c r="AE730" s="299"/>
      <c r="AF730" s="299"/>
      <c r="AG730" s="299"/>
      <c r="AH730" s="299"/>
      <c r="AI730" s="299"/>
      <c r="AJ730" s="299"/>
      <c r="AK730" s="299"/>
      <c r="AL730" s="299"/>
      <c r="AM730" s="299"/>
      <c r="AN730" s="299"/>
      <c r="AO730" s="299"/>
      <c r="AP730" s="299"/>
      <c r="AQ730" s="299"/>
      <c r="AR730" s="299"/>
      <c r="AS730" s="299"/>
      <c r="AT730" s="299"/>
      <c r="AU730" s="299"/>
      <c r="AV730" s="299"/>
      <c r="AW730" s="299"/>
      <c r="AX730" s="299"/>
      <c r="AY730" s="299"/>
      <c r="AZ730" s="299"/>
      <c r="BA730" s="299"/>
      <c r="BB730" s="299"/>
      <c r="BC730" s="299"/>
      <c r="BD730" s="299"/>
      <c r="BE730" s="299"/>
      <c r="BF730" s="299"/>
      <c r="BG730" s="299"/>
      <c r="BH730" s="299"/>
      <c r="BI730" s="299"/>
      <c r="BJ730" s="299"/>
      <c r="BK730" s="299"/>
      <c r="BL730" s="299"/>
      <c r="BM730" s="299"/>
      <c r="BN730" s="299"/>
      <c r="BO730" s="299"/>
      <c r="BP730" s="299"/>
      <c r="BQ730" s="299"/>
      <c r="BR730" s="299"/>
      <c r="BS730" s="299"/>
      <c r="BT730" s="299"/>
      <c r="BU730" s="299"/>
      <c r="BV730" s="299">
        <v>1</v>
      </c>
      <c r="BW730" s="299">
        <v>0</v>
      </c>
      <c r="BX730" s="299">
        <v>1</v>
      </c>
      <c r="BY730" s="301">
        <v>0</v>
      </c>
      <c r="BZ730" s="299"/>
      <c r="CA730" s="299"/>
      <c r="CB730" s="299"/>
      <c r="CC730" s="299"/>
      <c r="CD730" s="299"/>
      <c r="CE730" s="299"/>
      <c r="CF730" s="299"/>
    </row>
    <row r="731" spans="1:84" x14ac:dyDescent="0.15">
      <c r="A731" s="299"/>
      <c r="B731" s="338" t="s">
        <v>253</v>
      </c>
      <c r="C731" s="299"/>
      <c r="D731" s="371"/>
      <c r="E731" s="299"/>
      <c r="F731" s="299"/>
      <c r="G731" s="299" t="s">
        <v>364</v>
      </c>
      <c r="H731" s="299"/>
      <c r="I731" s="301">
        <v>1</v>
      </c>
      <c r="J731" s="299">
        <v>0</v>
      </c>
      <c r="K731" s="301">
        <v>1</v>
      </c>
      <c r="L731" s="322">
        <v>1</v>
      </c>
      <c r="M731" s="322">
        <v>1</v>
      </c>
      <c r="N731" s="322">
        <v>0</v>
      </c>
      <c r="O731" s="299"/>
      <c r="P731" s="299">
        <v>1</v>
      </c>
      <c r="Q731" s="299">
        <v>0</v>
      </c>
      <c r="R731" s="299">
        <v>0</v>
      </c>
      <c r="S731" s="299">
        <v>0</v>
      </c>
      <c r="T731" s="299">
        <v>0</v>
      </c>
      <c r="U731" s="299">
        <v>0</v>
      </c>
      <c r="V731" s="299">
        <v>0</v>
      </c>
      <c r="W731" s="299">
        <v>1</v>
      </c>
      <c r="X731" s="299">
        <v>1</v>
      </c>
      <c r="Y731" s="299">
        <v>0</v>
      </c>
      <c r="Z731" s="301">
        <v>0</v>
      </c>
      <c r="AA731" s="299"/>
      <c r="AB731" s="299"/>
      <c r="AC731" s="299">
        <v>0.88757611392796609</v>
      </c>
      <c r="AD731" s="299">
        <v>-12.108501106194691</v>
      </c>
      <c r="AE731" s="299" t="s">
        <v>442</v>
      </c>
      <c r="AF731" s="299">
        <v>0.88757611392796609</v>
      </c>
      <c r="AG731" s="299">
        <v>-12.108501106194691</v>
      </c>
      <c r="AH731" s="299">
        <v>-3.8067153330688326</v>
      </c>
      <c r="AI731" s="299">
        <v>13.68615597345133</v>
      </c>
      <c r="AJ731" s="299">
        <v>0.37475435921403016</v>
      </c>
      <c r="AK731" s="299">
        <v>8.7954258849557529</v>
      </c>
      <c r="AL731" s="299"/>
      <c r="AM731" s="299"/>
      <c r="AN731" s="299"/>
      <c r="AO731" s="299"/>
      <c r="AP731" s="299"/>
      <c r="AQ731" s="299"/>
      <c r="AR731" s="299"/>
      <c r="AS731" s="299"/>
      <c r="AT731" s="299"/>
      <c r="AU731" s="299"/>
      <c r="AV731" s="299"/>
      <c r="AW731" s="299"/>
      <c r="AX731" s="299"/>
      <c r="AY731" s="299"/>
      <c r="AZ731" s="299"/>
      <c r="BA731" s="299"/>
      <c r="BB731" s="299"/>
      <c r="BC731" s="299"/>
      <c r="BD731" s="299"/>
      <c r="BE731" s="299"/>
      <c r="BF731" s="299"/>
      <c r="BG731" s="299"/>
      <c r="BH731" s="299"/>
      <c r="BI731" s="299"/>
      <c r="BJ731" s="299"/>
      <c r="BK731" s="299"/>
      <c r="BL731" s="299"/>
      <c r="BM731" s="299"/>
      <c r="BN731" s="299"/>
      <c r="BO731" s="299"/>
      <c r="BP731" s="299"/>
      <c r="BQ731" s="299"/>
      <c r="BR731" s="299"/>
      <c r="BS731" s="299"/>
      <c r="BT731" s="299"/>
      <c r="BU731" s="299"/>
      <c r="BV731" s="299"/>
      <c r="BW731" s="299"/>
      <c r="BX731" s="299"/>
      <c r="BY731" s="299"/>
      <c r="BZ731" s="299"/>
      <c r="CA731" s="299"/>
      <c r="CB731" s="299"/>
      <c r="CC731" s="299"/>
      <c r="CD731" s="299"/>
      <c r="CE731" s="299"/>
      <c r="CF731" s="299"/>
    </row>
    <row r="732" spans="1:84" x14ac:dyDescent="0.15">
      <c r="A732" s="299"/>
      <c r="B732" s="338" t="s">
        <v>254</v>
      </c>
      <c r="C732" s="299"/>
      <c r="D732" s="371"/>
      <c r="E732" s="299"/>
      <c r="F732" s="299"/>
      <c r="G732" s="299"/>
      <c r="H732" s="299"/>
      <c r="I732" s="301">
        <v>1</v>
      </c>
      <c r="J732" s="299">
        <v>0</v>
      </c>
      <c r="K732" s="301">
        <v>1</v>
      </c>
      <c r="L732" s="322">
        <v>1</v>
      </c>
      <c r="M732" s="322">
        <v>0</v>
      </c>
      <c r="N732" s="322">
        <v>1</v>
      </c>
      <c r="O732" s="299"/>
      <c r="P732" s="299">
        <v>0</v>
      </c>
      <c r="Q732" s="299">
        <v>0</v>
      </c>
      <c r="R732" s="299">
        <v>1</v>
      </c>
      <c r="S732" s="299">
        <v>1</v>
      </c>
      <c r="T732" s="299">
        <v>0</v>
      </c>
      <c r="U732" s="299">
        <v>0</v>
      </c>
      <c r="V732" s="299">
        <v>0</v>
      </c>
      <c r="W732" s="299">
        <v>0</v>
      </c>
      <c r="X732" s="299">
        <v>0</v>
      </c>
      <c r="Y732" s="299">
        <v>0</v>
      </c>
      <c r="Z732" s="301">
        <v>1</v>
      </c>
      <c r="AA732" s="299"/>
      <c r="AB732" s="299"/>
      <c r="AC732" s="299">
        <v>0.69033697749952927</v>
      </c>
      <c r="AD732" s="299">
        <v>-12.069059734513276</v>
      </c>
      <c r="AE732" s="299" t="s">
        <v>442</v>
      </c>
      <c r="AF732" s="299">
        <v>0.69033697749952927</v>
      </c>
      <c r="AG732" s="299">
        <v>-12.069059734513276</v>
      </c>
      <c r="AH732" s="299">
        <v>-3.6489240239260829</v>
      </c>
      <c r="AI732" s="299">
        <v>12.266266592920354</v>
      </c>
      <c r="AJ732" s="299"/>
      <c r="AK732" s="299"/>
      <c r="AL732" s="299"/>
      <c r="AM732" s="299"/>
      <c r="AN732" s="299"/>
      <c r="AO732" s="299"/>
      <c r="AP732" s="299"/>
      <c r="AQ732" s="299"/>
      <c r="AR732" s="299"/>
      <c r="AS732" s="299"/>
      <c r="AT732" s="299"/>
      <c r="AU732" s="299"/>
      <c r="AV732" s="299"/>
      <c r="AW732" s="299"/>
      <c r="AX732" s="299"/>
      <c r="AY732" s="299"/>
      <c r="AZ732" s="299"/>
      <c r="BA732" s="299"/>
      <c r="BB732" s="299"/>
      <c r="BC732" s="299"/>
      <c r="BD732" s="299"/>
      <c r="BE732" s="299"/>
      <c r="BF732" s="299"/>
      <c r="BG732" s="299"/>
      <c r="BH732" s="299"/>
      <c r="BI732" s="299"/>
      <c r="BJ732" s="299"/>
      <c r="BK732" s="299"/>
      <c r="BL732" s="299"/>
      <c r="BM732" s="299"/>
      <c r="BN732" s="299"/>
      <c r="BO732" s="299"/>
      <c r="BP732" s="299"/>
      <c r="BQ732" s="299"/>
      <c r="BR732" s="299"/>
      <c r="BS732" s="299"/>
      <c r="BT732" s="299"/>
      <c r="BU732" s="299"/>
      <c r="BV732" s="299"/>
      <c r="BW732" s="299"/>
      <c r="BX732" s="299"/>
      <c r="BY732" s="299"/>
      <c r="BZ732" s="299"/>
      <c r="CA732" s="299"/>
      <c r="CB732" s="299"/>
      <c r="CC732" s="299"/>
      <c r="CD732" s="299"/>
      <c r="CE732" s="299"/>
      <c r="CF732" s="299"/>
    </row>
    <row r="733" spans="1:84" x14ac:dyDescent="0.15">
      <c r="A733" s="299"/>
      <c r="B733" s="338" t="s">
        <v>255</v>
      </c>
      <c r="C733" s="355">
        <v>0.26</v>
      </c>
      <c r="D733" s="371">
        <v>0.86658000000000013</v>
      </c>
      <c r="E733" s="299"/>
      <c r="F733" s="299"/>
      <c r="G733" s="299"/>
      <c r="H733" s="299"/>
      <c r="I733" s="301">
        <v>2</v>
      </c>
      <c r="J733" s="299"/>
      <c r="K733" s="299"/>
      <c r="L733" s="322">
        <v>0</v>
      </c>
      <c r="M733" s="299"/>
      <c r="N733" s="299"/>
      <c r="O733" s="299"/>
      <c r="P733" s="299"/>
      <c r="Q733" s="299"/>
      <c r="R733" s="299"/>
      <c r="S733" s="299"/>
      <c r="T733" s="299"/>
      <c r="U733" s="299"/>
      <c r="V733" s="299"/>
      <c r="W733" s="299"/>
      <c r="X733" s="299"/>
      <c r="Y733" s="299"/>
      <c r="Z733" s="299"/>
      <c r="AA733" s="299">
        <v>-3.0966544419264594</v>
      </c>
      <c r="AB733" s="299">
        <v>5.6006747787610625</v>
      </c>
      <c r="AC733" s="299">
        <v>-5.1479414607822038</v>
      </c>
      <c r="AD733" s="299">
        <v>11.556321902654869</v>
      </c>
      <c r="AE733" s="299" t="s">
        <v>443</v>
      </c>
      <c r="AF733" s="299">
        <v>-3.9250588149258947</v>
      </c>
      <c r="AG733" s="299">
        <v>11.911294247787612</v>
      </c>
      <c r="AH733" s="299">
        <v>1.9526674506415256</v>
      </c>
      <c r="AI733" s="299">
        <v>-11.792970132743363</v>
      </c>
      <c r="AJ733" s="299"/>
      <c r="AK733" s="299"/>
      <c r="AL733" s="322">
        <v>1</v>
      </c>
      <c r="AM733" s="322">
        <v>0</v>
      </c>
      <c r="AN733" s="322">
        <v>1</v>
      </c>
      <c r="AO733" s="322">
        <v>0</v>
      </c>
      <c r="AP733" s="322">
        <v>0</v>
      </c>
      <c r="AQ733" s="322">
        <v>0</v>
      </c>
      <c r="AR733" s="322">
        <v>1</v>
      </c>
      <c r="AS733" s="322">
        <v>0</v>
      </c>
      <c r="AT733" s="322">
        <v>1</v>
      </c>
      <c r="AU733" s="322">
        <v>0</v>
      </c>
      <c r="AV733" s="327">
        <v>0</v>
      </c>
      <c r="AW733" s="327">
        <v>0</v>
      </c>
      <c r="AX733" s="327">
        <v>0</v>
      </c>
      <c r="AY733" s="327">
        <v>0</v>
      </c>
      <c r="AZ733" s="327">
        <v>0</v>
      </c>
      <c r="BA733" s="327">
        <v>0</v>
      </c>
      <c r="BB733" s="327">
        <v>1</v>
      </c>
      <c r="BC733" s="327">
        <v>0</v>
      </c>
      <c r="BD733" s="327">
        <v>0</v>
      </c>
      <c r="BE733" s="327">
        <v>0</v>
      </c>
      <c r="BF733" s="327">
        <v>1</v>
      </c>
      <c r="BG733" s="327">
        <v>1</v>
      </c>
      <c r="BH733" s="327">
        <v>0</v>
      </c>
      <c r="BI733" s="327">
        <v>0</v>
      </c>
      <c r="BJ733" s="327">
        <v>0</v>
      </c>
      <c r="BK733" s="327">
        <v>0</v>
      </c>
      <c r="BL733" s="327">
        <v>0</v>
      </c>
      <c r="BM733" s="327">
        <v>0</v>
      </c>
      <c r="BN733" s="327">
        <v>0</v>
      </c>
      <c r="BO733" s="327">
        <v>1</v>
      </c>
      <c r="BP733" s="327">
        <v>0</v>
      </c>
      <c r="BQ733" s="299">
        <v>0</v>
      </c>
      <c r="BR733" s="299">
        <v>0</v>
      </c>
      <c r="BS733" s="303">
        <v>1</v>
      </c>
      <c r="BT733" s="322">
        <v>0</v>
      </c>
      <c r="BU733" s="322">
        <v>0</v>
      </c>
      <c r="BV733" s="322">
        <v>0</v>
      </c>
      <c r="BW733" s="322">
        <v>0</v>
      </c>
      <c r="BX733" s="322">
        <v>0</v>
      </c>
      <c r="BY733" s="301">
        <v>1</v>
      </c>
      <c r="BZ733" s="322">
        <v>1</v>
      </c>
      <c r="CA733" s="322">
        <v>0</v>
      </c>
      <c r="CB733" s="322">
        <v>0</v>
      </c>
      <c r="CC733" s="322">
        <v>0</v>
      </c>
      <c r="CD733" s="322">
        <v>0</v>
      </c>
      <c r="CE733" s="322">
        <v>0</v>
      </c>
      <c r="CF733" s="301">
        <v>0</v>
      </c>
    </row>
    <row r="734" spans="1:84" x14ac:dyDescent="0.15">
      <c r="A734" s="299"/>
      <c r="B734" s="338" t="s">
        <v>256</v>
      </c>
      <c r="C734" s="355">
        <v>1.07</v>
      </c>
      <c r="D734" s="371">
        <v>3.5663100000000005</v>
      </c>
      <c r="E734" s="299"/>
      <c r="F734" s="299"/>
      <c r="G734" s="299"/>
      <c r="H734" s="299"/>
      <c r="I734" s="301">
        <v>3</v>
      </c>
      <c r="J734" s="299"/>
      <c r="K734" s="299"/>
      <c r="L734" s="322">
        <v>0</v>
      </c>
      <c r="M734" s="299"/>
      <c r="N734" s="299"/>
      <c r="O734" s="299"/>
      <c r="P734" s="299"/>
      <c r="Q734" s="299"/>
      <c r="R734" s="299"/>
      <c r="S734" s="299"/>
      <c r="T734" s="299"/>
      <c r="U734" s="299"/>
      <c r="V734" s="299"/>
      <c r="W734" s="299"/>
      <c r="X734" s="299"/>
      <c r="Y734" s="299"/>
      <c r="Z734" s="299"/>
      <c r="AA734" s="299">
        <v>1.7159804869274011</v>
      </c>
      <c r="AB734" s="299">
        <v>-6.5867090707964611</v>
      </c>
      <c r="AC734" s="299">
        <v>4.0039544694972697</v>
      </c>
      <c r="AD734" s="299">
        <v>-11.871852876106196</v>
      </c>
      <c r="AE734" s="299" t="s">
        <v>445</v>
      </c>
      <c r="AF734" s="299">
        <v>3.0572066146407724</v>
      </c>
      <c r="AG734" s="299">
        <v>-12.02961836283186</v>
      </c>
      <c r="AH734" s="299">
        <v>-3.1755500964978345</v>
      </c>
      <c r="AI734" s="299">
        <v>11.911294247787612</v>
      </c>
      <c r="AJ734" s="299"/>
      <c r="AK734" s="299"/>
      <c r="AL734" s="322">
        <v>0</v>
      </c>
      <c r="AM734" s="322">
        <v>1</v>
      </c>
      <c r="AN734" s="322">
        <v>0</v>
      </c>
      <c r="AO734" s="322">
        <v>1</v>
      </c>
      <c r="AP734" s="322">
        <v>0</v>
      </c>
      <c r="AQ734" s="322">
        <v>0</v>
      </c>
      <c r="AR734" s="322">
        <v>1</v>
      </c>
      <c r="AS734" s="322">
        <v>0</v>
      </c>
      <c r="AT734" s="322">
        <v>0</v>
      </c>
      <c r="AU734" s="322">
        <v>0</v>
      </c>
      <c r="AV734" s="327">
        <v>0</v>
      </c>
      <c r="AW734" s="327">
        <v>1</v>
      </c>
      <c r="AX734" s="327">
        <v>0</v>
      </c>
      <c r="AY734" s="327">
        <v>0</v>
      </c>
      <c r="AZ734" s="327">
        <v>0</v>
      </c>
      <c r="BA734" s="327">
        <v>1</v>
      </c>
      <c r="BB734" s="327">
        <v>0</v>
      </c>
      <c r="BC734" s="327">
        <v>0</v>
      </c>
      <c r="BD734" s="327">
        <v>0</v>
      </c>
      <c r="BE734" s="327">
        <v>1</v>
      </c>
      <c r="BF734" s="327">
        <v>0</v>
      </c>
      <c r="BG734" s="327">
        <v>1</v>
      </c>
      <c r="BH734" s="299">
        <v>0</v>
      </c>
      <c r="BI734" s="299">
        <v>0</v>
      </c>
      <c r="BJ734" s="325">
        <v>0</v>
      </c>
      <c r="BK734" s="325">
        <v>0</v>
      </c>
      <c r="BL734" s="325">
        <v>0</v>
      </c>
      <c r="BM734" s="325">
        <v>0</v>
      </c>
      <c r="BN734" s="325">
        <v>0</v>
      </c>
      <c r="BO734" s="325">
        <v>1</v>
      </c>
      <c r="BP734" s="325">
        <v>0</v>
      </c>
      <c r="BQ734" s="325">
        <v>0</v>
      </c>
      <c r="BR734" s="325">
        <v>0</v>
      </c>
      <c r="BS734" s="303">
        <v>0</v>
      </c>
      <c r="BT734" s="322">
        <v>1</v>
      </c>
      <c r="BU734" s="322">
        <v>0</v>
      </c>
      <c r="BV734" s="322">
        <v>0</v>
      </c>
      <c r="BW734" s="322">
        <v>0</v>
      </c>
      <c r="BX734" s="322">
        <v>1</v>
      </c>
      <c r="BY734" s="301">
        <v>0</v>
      </c>
      <c r="BZ734" s="322">
        <v>1</v>
      </c>
      <c r="CA734" s="322">
        <v>0</v>
      </c>
      <c r="CB734" s="322">
        <v>0</v>
      </c>
      <c r="CC734" s="322">
        <v>0</v>
      </c>
      <c r="CD734" s="322">
        <v>0</v>
      </c>
      <c r="CE734" s="322">
        <v>0</v>
      </c>
      <c r="CF734" s="301">
        <v>0</v>
      </c>
    </row>
    <row r="735" spans="1:84" x14ac:dyDescent="0.15">
      <c r="A735" s="299"/>
      <c r="B735" s="338" t="s">
        <v>257</v>
      </c>
      <c r="C735" s="355">
        <v>1.1200000000000001</v>
      </c>
      <c r="D735" s="371">
        <v>3.7329600000000007</v>
      </c>
      <c r="E735" s="299"/>
      <c r="F735" s="299"/>
      <c r="G735" s="299"/>
      <c r="H735" s="299"/>
      <c r="I735" s="301">
        <v>4</v>
      </c>
      <c r="J735" s="299"/>
      <c r="K735" s="299"/>
      <c r="L735" s="322">
        <v>0</v>
      </c>
      <c r="M735" s="299"/>
      <c r="N735" s="299"/>
      <c r="O735" s="299"/>
      <c r="P735" s="299"/>
      <c r="Q735" s="299"/>
      <c r="R735" s="299"/>
      <c r="S735" s="299"/>
      <c r="T735" s="299"/>
      <c r="U735" s="299"/>
      <c r="V735" s="299"/>
      <c r="W735" s="299"/>
      <c r="X735" s="299"/>
      <c r="Y735" s="299"/>
      <c r="Z735" s="299"/>
      <c r="AA735" s="299">
        <v>-2.8599674782123352</v>
      </c>
      <c r="AB735" s="299">
        <v>7.5727433628318588</v>
      </c>
      <c r="AC735" s="299">
        <v>-4.8323588424967046</v>
      </c>
      <c r="AD735" s="299">
        <v>12.345149336283187</v>
      </c>
      <c r="AE735" s="299" t="s">
        <v>443</v>
      </c>
      <c r="AF735" s="299">
        <v>-4.201193605925706</v>
      </c>
      <c r="AG735" s="299">
        <v>12.621238938053098</v>
      </c>
      <c r="AH735" s="299">
        <v>0.84812828664227879</v>
      </c>
      <c r="AI735" s="299">
        <v>-12.621238938053098</v>
      </c>
      <c r="AJ735" s="299"/>
      <c r="AK735" s="299"/>
      <c r="AL735" s="322">
        <v>0</v>
      </c>
      <c r="AM735" s="322">
        <v>1</v>
      </c>
      <c r="AN735" s="322">
        <v>0</v>
      </c>
      <c r="AO735" s="322">
        <v>1</v>
      </c>
      <c r="AP735" s="322">
        <v>0</v>
      </c>
      <c r="AQ735" s="322">
        <v>0</v>
      </c>
      <c r="AR735" s="322">
        <v>1</v>
      </c>
      <c r="AS735" s="322">
        <v>0</v>
      </c>
      <c r="AT735" s="322">
        <v>0</v>
      </c>
      <c r="AU735" s="322">
        <v>1</v>
      </c>
      <c r="AV735" s="327">
        <v>0</v>
      </c>
      <c r="AW735" s="327">
        <v>0</v>
      </c>
      <c r="AX735" s="327">
        <v>0</v>
      </c>
      <c r="AY735" s="327">
        <v>0</v>
      </c>
      <c r="AZ735" s="327">
        <v>0</v>
      </c>
      <c r="BA735" s="327">
        <v>0</v>
      </c>
      <c r="BB735" s="327">
        <v>1</v>
      </c>
      <c r="BC735" s="327">
        <v>0</v>
      </c>
      <c r="BD735" s="327">
        <v>0</v>
      </c>
      <c r="BE735" s="327">
        <v>1</v>
      </c>
      <c r="BF735" s="327">
        <v>0</v>
      </c>
      <c r="BG735" s="327">
        <v>1</v>
      </c>
      <c r="BH735" s="299">
        <v>0</v>
      </c>
      <c r="BI735" s="299">
        <v>0</v>
      </c>
      <c r="BJ735" s="325">
        <v>0</v>
      </c>
      <c r="BK735" s="325">
        <v>0</v>
      </c>
      <c r="BL735" s="325">
        <v>0</v>
      </c>
      <c r="BM735" s="325">
        <v>0</v>
      </c>
      <c r="BN735" s="325">
        <v>0</v>
      </c>
      <c r="BO735" s="325">
        <v>1</v>
      </c>
      <c r="BP735" s="325">
        <v>0</v>
      </c>
      <c r="BQ735" s="325">
        <v>0</v>
      </c>
      <c r="BR735" s="325">
        <v>0</v>
      </c>
      <c r="BS735" s="303">
        <v>1</v>
      </c>
      <c r="BT735" s="322">
        <v>0</v>
      </c>
      <c r="BU735" s="322">
        <v>0</v>
      </c>
      <c r="BV735" s="322">
        <v>0</v>
      </c>
      <c r="BW735" s="322">
        <v>0</v>
      </c>
      <c r="BX735" s="322">
        <v>1</v>
      </c>
      <c r="BY735" s="301">
        <v>0</v>
      </c>
      <c r="BZ735" s="322">
        <v>1</v>
      </c>
      <c r="CA735" s="322">
        <v>0</v>
      </c>
      <c r="CB735" s="322">
        <v>0</v>
      </c>
      <c r="CC735" s="322">
        <v>0</v>
      </c>
      <c r="CD735" s="322">
        <v>0</v>
      </c>
      <c r="CE735" s="322">
        <v>0</v>
      </c>
      <c r="CF735" s="301">
        <v>0</v>
      </c>
    </row>
    <row r="736" spans="1:84" x14ac:dyDescent="0.15">
      <c r="A736" s="299"/>
      <c r="B736" s="321" t="s">
        <v>258</v>
      </c>
      <c r="C736" s="355">
        <v>1.05</v>
      </c>
      <c r="D736" s="371">
        <v>3.4996500000000004</v>
      </c>
      <c r="E736" s="299"/>
      <c r="F736" s="299"/>
      <c r="G736" s="299"/>
      <c r="H736" s="299"/>
      <c r="I736" s="301">
        <v>5</v>
      </c>
      <c r="J736" s="299"/>
      <c r="K736" s="299"/>
      <c r="L736" s="299">
        <v>0</v>
      </c>
      <c r="M736" s="299"/>
      <c r="N736" s="299"/>
      <c r="O736" s="299"/>
      <c r="P736" s="299"/>
      <c r="Q736" s="299"/>
      <c r="R736" s="299"/>
      <c r="S736" s="299"/>
      <c r="T736" s="299"/>
      <c r="U736" s="299"/>
      <c r="V736" s="299"/>
      <c r="W736" s="299"/>
      <c r="X736" s="299"/>
      <c r="Y736" s="299"/>
      <c r="Z736" s="299"/>
      <c r="AA736" s="299">
        <v>2.9388631327837103</v>
      </c>
      <c r="AB736" s="299">
        <v>-10.17587389380531</v>
      </c>
      <c r="AC736" s="299">
        <v>3.5700283693547084</v>
      </c>
      <c r="AD736" s="299">
        <v>-12.739563053097346</v>
      </c>
      <c r="AE736" s="299" t="s">
        <v>445</v>
      </c>
      <c r="AF736" s="299">
        <v>2.7021761690695856</v>
      </c>
      <c r="AG736" s="299">
        <v>-12.739563053097346</v>
      </c>
      <c r="AH736" s="299">
        <v>-3.136102269212147</v>
      </c>
      <c r="AI736" s="299">
        <v>12.621238938053098</v>
      </c>
      <c r="AJ736" s="299"/>
      <c r="AK736" s="299"/>
      <c r="AL736" s="322">
        <v>0</v>
      </c>
      <c r="AM736" s="322">
        <v>1</v>
      </c>
      <c r="AN736" s="322">
        <v>1</v>
      </c>
      <c r="AO736" s="322">
        <v>0</v>
      </c>
      <c r="AP736" s="322">
        <v>0</v>
      </c>
      <c r="AQ736" s="322">
        <v>0</v>
      </c>
      <c r="AR736" s="322">
        <v>1</v>
      </c>
      <c r="AS736" s="322">
        <v>0</v>
      </c>
      <c r="AT736" s="322">
        <v>0</v>
      </c>
      <c r="AU736" s="322">
        <v>0</v>
      </c>
      <c r="AV736" s="327">
        <v>0</v>
      </c>
      <c r="AW736" s="327">
        <v>1</v>
      </c>
      <c r="AX736" s="327">
        <v>0</v>
      </c>
      <c r="AY736" s="327">
        <v>0</v>
      </c>
      <c r="AZ736" s="327">
        <v>0</v>
      </c>
      <c r="BA736" s="327">
        <v>0</v>
      </c>
      <c r="BB736" s="327">
        <v>1</v>
      </c>
      <c r="BC736" s="327">
        <v>0</v>
      </c>
      <c r="BD736" s="327">
        <v>0</v>
      </c>
      <c r="BE736" s="327">
        <v>1</v>
      </c>
      <c r="BF736" s="327">
        <v>0</v>
      </c>
      <c r="BG736" s="327">
        <v>1</v>
      </c>
      <c r="BH736" s="327">
        <v>0</v>
      </c>
      <c r="BI736" s="327">
        <v>0</v>
      </c>
      <c r="BJ736" s="327">
        <v>0</v>
      </c>
      <c r="BK736" s="327">
        <v>0</v>
      </c>
      <c r="BL736" s="327">
        <v>0</v>
      </c>
      <c r="BM736" s="327">
        <v>0</v>
      </c>
      <c r="BN736" s="327">
        <v>0</v>
      </c>
      <c r="BO736" s="327">
        <v>0</v>
      </c>
      <c r="BP736" s="327">
        <v>1</v>
      </c>
      <c r="BQ736" s="327">
        <v>0</v>
      </c>
      <c r="BR736" s="327">
        <v>0</v>
      </c>
      <c r="BS736" s="303">
        <v>1</v>
      </c>
      <c r="BT736" s="322">
        <v>0</v>
      </c>
      <c r="BU736" s="322">
        <v>0</v>
      </c>
      <c r="BV736" s="322">
        <v>0</v>
      </c>
      <c r="BW736" s="322">
        <v>0</v>
      </c>
      <c r="BX736" s="322">
        <v>1</v>
      </c>
      <c r="BY736" s="301">
        <v>0</v>
      </c>
      <c r="BZ736" s="322">
        <v>1</v>
      </c>
      <c r="CA736" s="322">
        <v>0</v>
      </c>
      <c r="CB736" s="322">
        <v>0</v>
      </c>
      <c r="CC736" s="322">
        <v>0</v>
      </c>
      <c r="CD736" s="322">
        <v>0</v>
      </c>
      <c r="CE736" s="322">
        <v>0</v>
      </c>
      <c r="CF736" s="301">
        <v>0</v>
      </c>
    </row>
    <row r="737" spans="1:94" x14ac:dyDescent="0.15">
      <c r="A737" s="299"/>
      <c r="B737" s="338" t="s">
        <v>259</v>
      </c>
      <c r="C737" s="355">
        <v>1.1200000000000001</v>
      </c>
      <c r="D737" s="371">
        <v>3.7329600000000007</v>
      </c>
      <c r="E737" s="299"/>
      <c r="F737" s="299"/>
      <c r="G737" s="299"/>
      <c r="H737" s="299"/>
      <c r="I737" s="301">
        <v>6</v>
      </c>
      <c r="J737" s="299"/>
      <c r="K737" s="299"/>
      <c r="L737" s="299">
        <v>0</v>
      </c>
      <c r="M737" s="299"/>
      <c r="N737" s="299"/>
      <c r="O737" s="299"/>
      <c r="P737" s="299"/>
      <c r="Q737" s="299"/>
      <c r="R737" s="299"/>
      <c r="S737" s="299"/>
      <c r="T737" s="299"/>
      <c r="U737" s="299"/>
      <c r="V737" s="299"/>
      <c r="W737" s="299"/>
      <c r="X737" s="299"/>
      <c r="Y737" s="299"/>
      <c r="Z737" s="299"/>
      <c r="AA737" s="299">
        <v>2.2288022416413371</v>
      </c>
      <c r="AB737" s="299">
        <v>8.6376603982300892</v>
      </c>
      <c r="AC737" s="299">
        <v>2.5049370326411489</v>
      </c>
      <c r="AD737" s="299">
        <v>11.950735619469027</v>
      </c>
      <c r="AE737" s="299" t="s">
        <v>445</v>
      </c>
      <c r="AF737" s="299">
        <v>1.597637005070339</v>
      </c>
      <c r="AG737" s="299">
        <v>11.871852876106196</v>
      </c>
      <c r="AH737" s="299">
        <v>0.72978480478521657</v>
      </c>
      <c r="AI737" s="299">
        <v>-12.621238938053098</v>
      </c>
      <c r="AJ737" s="299"/>
      <c r="AK737" s="299"/>
      <c r="AL737" s="322">
        <v>0</v>
      </c>
      <c r="AM737" s="322">
        <v>1</v>
      </c>
      <c r="AN737" s="322">
        <v>1</v>
      </c>
      <c r="AO737" s="322">
        <v>0</v>
      </c>
      <c r="AP737" s="322">
        <v>0</v>
      </c>
      <c r="AQ737" s="322">
        <v>1</v>
      </c>
      <c r="AR737" s="322">
        <v>0</v>
      </c>
      <c r="AS737" s="322">
        <v>0</v>
      </c>
      <c r="AT737" s="322">
        <v>1</v>
      </c>
      <c r="AU737" s="322">
        <v>0</v>
      </c>
      <c r="AV737" s="327">
        <v>0</v>
      </c>
      <c r="AW737" s="327">
        <v>0</v>
      </c>
      <c r="AX737" s="327">
        <v>0</v>
      </c>
      <c r="AY737" s="327">
        <v>0</v>
      </c>
      <c r="AZ737" s="327">
        <v>0</v>
      </c>
      <c r="BA737" s="327">
        <v>1</v>
      </c>
      <c r="BB737" s="327">
        <v>0</v>
      </c>
      <c r="BC737" s="327">
        <v>0</v>
      </c>
      <c r="BD737" s="327">
        <v>0</v>
      </c>
      <c r="BE737" s="327">
        <v>1</v>
      </c>
      <c r="BF737" s="327">
        <v>0</v>
      </c>
      <c r="BG737" s="327">
        <v>1</v>
      </c>
      <c r="BH737" s="327">
        <v>0</v>
      </c>
      <c r="BI737" s="327">
        <v>0</v>
      </c>
      <c r="BJ737" s="327">
        <v>0</v>
      </c>
      <c r="BK737" s="327">
        <v>0</v>
      </c>
      <c r="BL737" s="327">
        <v>0</v>
      </c>
      <c r="BM737" s="327">
        <v>0</v>
      </c>
      <c r="BN737" s="327">
        <v>0</v>
      </c>
      <c r="BO737" s="327">
        <v>1</v>
      </c>
      <c r="BP737" s="327">
        <v>0</v>
      </c>
      <c r="BQ737" s="327">
        <v>0</v>
      </c>
      <c r="BR737" s="327">
        <v>0</v>
      </c>
      <c r="BS737" s="303">
        <v>1</v>
      </c>
      <c r="BT737" s="322">
        <v>0</v>
      </c>
      <c r="BU737" s="322">
        <v>0</v>
      </c>
      <c r="BV737" s="322">
        <v>0</v>
      </c>
      <c r="BW737" s="322">
        <v>0</v>
      </c>
      <c r="BX737" s="322">
        <v>1</v>
      </c>
      <c r="BY737" s="301">
        <v>0</v>
      </c>
      <c r="BZ737" s="322">
        <v>1</v>
      </c>
      <c r="CA737" s="322">
        <v>0</v>
      </c>
      <c r="CB737" s="322">
        <v>0</v>
      </c>
      <c r="CC737" s="322">
        <v>0</v>
      </c>
      <c r="CD737" s="322">
        <v>0</v>
      </c>
      <c r="CE737" s="322">
        <v>0</v>
      </c>
      <c r="CF737" s="301">
        <v>0</v>
      </c>
      <c r="CG737" s="299"/>
      <c r="CH737" s="299"/>
      <c r="CI737" s="299"/>
      <c r="CJ737" s="299"/>
      <c r="CK737" s="299"/>
      <c r="CL737" s="299"/>
      <c r="CM737" s="299"/>
      <c r="CN737" s="299"/>
      <c r="CO737" s="299"/>
      <c r="CP737" s="299"/>
    </row>
    <row r="738" spans="1:94" x14ac:dyDescent="0.15">
      <c r="A738" s="299"/>
      <c r="B738" s="338" t="s">
        <v>260</v>
      </c>
      <c r="C738" s="355">
        <v>1.07</v>
      </c>
      <c r="D738" s="371">
        <v>3.5663100000000005</v>
      </c>
      <c r="E738" s="299"/>
      <c r="F738" s="299"/>
      <c r="G738" s="299"/>
      <c r="H738" s="299"/>
      <c r="I738" s="301">
        <v>7</v>
      </c>
      <c r="J738" s="299"/>
      <c r="K738" s="299"/>
      <c r="L738" s="299">
        <v>0</v>
      </c>
      <c r="M738" s="299"/>
      <c r="N738" s="299"/>
      <c r="O738" s="299"/>
      <c r="P738" s="299"/>
      <c r="Q738" s="299"/>
      <c r="R738" s="299"/>
      <c r="S738" s="299"/>
      <c r="T738" s="299"/>
      <c r="U738" s="299"/>
      <c r="V738" s="299"/>
      <c r="W738" s="299"/>
      <c r="X738" s="299"/>
      <c r="Y738" s="299"/>
      <c r="Z738" s="299"/>
      <c r="AA738" s="299">
        <v>2.3865935507840867</v>
      </c>
      <c r="AB738" s="299">
        <v>-10.649170353982303</v>
      </c>
      <c r="AC738" s="299">
        <v>2.5838326872125235</v>
      </c>
      <c r="AD738" s="299">
        <v>-12.305707964601771</v>
      </c>
      <c r="AE738" s="299" t="s">
        <v>445</v>
      </c>
      <c r="AF738" s="299">
        <v>1.6370848323560265</v>
      </c>
      <c r="AG738" s="299">
        <v>-12.266266592920354</v>
      </c>
      <c r="AH738" s="299">
        <v>0.53254566835677963</v>
      </c>
      <c r="AI738" s="299">
        <v>11.990176991150443</v>
      </c>
      <c r="AJ738" s="299"/>
      <c r="AK738" s="299"/>
      <c r="AL738" s="322">
        <v>0</v>
      </c>
      <c r="AM738" s="322">
        <v>1</v>
      </c>
      <c r="AN738" s="322">
        <v>1</v>
      </c>
      <c r="AO738" s="322">
        <v>0</v>
      </c>
      <c r="AP738" s="322">
        <v>0</v>
      </c>
      <c r="AQ738" s="322">
        <v>0</v>
      </c>
      <c r="AR738" s="322">
        <v>1</v>
      </c>
      <c r="AS738" s="322">
        <v>0</v>
      </c>
      <c r="AT738" s="322">
        <v>0</v>
      </c>
      <c r="AU738" s="322">
        <v>0</v>
      </c>
      <c r="AV738" s="327">
        <v>0</v>
      </c>
      <c r="AW738" s="327">
        <v>1</v>
      </c>
      <c r="AX738" s="327">
        <v>0</v>
      </c>
      <c r="AY738" s="327">
        <v>0</v>
      </c>
      <c r="AZ738" s="327">
        <v>0</v>
      </c>
      <c r="BA738" s="327">
        <v>1</v>
      </c>
      <c r="BB738" s="327">
        <v>0</v>
      </c>
      <c r="BC738" s="327">
        <v>0</v>
      </c>
      <c r="BD738" s="327">
        <v>0</v>
      </c>
      <c r="BE738" s="327">
        <v>1</v>
      </c>
      <c r="BF738" s="327">
        <v>0</v>
      </c>
      <c r="BG738" s="327">
        <v>1</v>
      </c>
      <c r="BH738" s="327">
        <v>0</v>
      </c>
      <c r="BI738" s="327">
        <v>0</v>
      </c>
      <c r="BJ738" s="327">
        <v>0</v>
      </c>
      <c r="BK738" s="327">
        <v>0</v>
      </c>
      <c r="BL738" s="327">
        <v>0</v>
      </c>
      <c r="BM738" s="327">
        <v>0</v>
      </c>
      <c r="BN738" s="327">
        <v>0</v>
      </c>
      <c r="BO738" s="327">
        <v>1</v>
      </c>
      <c r="BP738" s="327">
        <v>0</v>
      </c>
      <c r="BQ738" s="327">
        <v>0</v>
      </c>
      <c r="BR738" s="327">
        <v>0</v>
      </c>
      <c r="BS738" s="303">
        <v>0</v>
      </c>
      <c r="BT738" s="322">
        <v>0</v>
      </c>
      <c r="BU738" s="322">
        <v>0</v>
      </c>
      <c r="BV738" s="322">
        <v>1</v>
      </c>
      <c r="BW738" s="322">
        <v>0</v>
      </c>
      <c r="BX738" s="322">
        <v>1</v>
      </c>
      <c r="BY738" s="301">
        <v>0</v>
      </c>
      <c r="BZ738" s="322">
        <v>1</v>
      </c>
      <c r="CA738" s="322">
        <v>0</v>
      </c>
      <c r="CB738" s="322">
        <v>0</v>
      </c>
      <c r="CC738" s="322">
        <v>0</v>
      </c>
      <c r="CD738" s="322">
        <v>0</v>
      </c>
      <c r="CE738" s="322">
        <v>0</v>
      </c>
      <c r="CF738" s="301">
        <v>0</v>
      </c>
      <c r="CG738" s="299"/>
      <c r="CH738" s="299"/>
      <c r="CI738" s="299"/>
      <c r="CJ738" s="299"/>
      <c r="CK738" s="299"/>
      <c r="CL738" s="299"/>
      <c r="CM738" s="299"/>
      <c r="CN738" s="299"/>
      <c r="CO738" s="299"/>
      <c r="CP738" s="299"/>
    </row>
    <row r="739" spans="1:94" x14ac:dyDescent="0.15">
      <c r="A739" s="299"/>
      <c r="B739" s="338" t="s">
        <v>261</v>
      </c>
      <c r="C739" s="355">
        <v>1.04</v>
      </c>
      <c r="D739" s="371">
        <v>3.4663200000000005</v>
      </c>
      <c r="E739" s="299"/>
      <c r="F739" s="299"/>
      <c r="G739" s="299"/>
      <c r="H739" s="299"/>
      <c r="I739" s="301">
        <v>8</v>
      </c>
      <c r="J739" s="299"/>
      <c r="K739" s="299"/>
      <c r="L739" s="299">
        <v>0</v>
      </c>
      <c r="M739" s="299"/>
      <c r="N739" s="299"/>
      <c r="O739" s="299"/>
      <c r="P739" s="299"/>
      <c r="Q739" s="299"/>
      <c r="R739" s="299"/>
      <c r="S739" s="299"/>
      <c r="T739" s="299"/>
      <c r="U739" s="299"/>
      <c r="V739" s="299"/>
      <c r="W739" s="299"/>
      <c r="X739" s="299"/>
      <c r="Y739" s="299"/>
      <c r="Z739" s="299"/>
      <c r="AA739" s="299">
        <v>-0.2958587046426554</v>
      </c>
      <c r="AB739" s="299">
        <v>8.1643639380530981</v>
      </c>
      <c r="AC739" s="299">
        <v>-0.96647176849934091</v>
      </c>
      <c r="AD739" s="299">
        <v>12.463473451327435</v>
      </c>
      <c r="AE739" s="299" t="s">
        <v>445</v>
      </c>
      <c r="AF739" s="299">
        <v>-0.17751522278559323</v>
      </c>
      <c r="AG739" s="299">
        <v>12.581797566371682</v>
      </c>
      <c r="AH739" s="299">
        <v>0.9270239412136535</v>
      </c>
      <c r="AI739" s="299">
        <v>-12.502914823008851</v>
      </c>
      <c r="AJ739" s="299"/>
      <c r="AK739" s="299"/>
      <c r="AL739" s="322">
        <v>0</v>
      </c>
      <c r="AM739" s="322">
        <v>1</v>
      </c>
      <c r="AN739" s="322">
        <v>1</v>
      </c>
      <c r="AO739" s="322">
        <v>0</v>
      </c>
      <c r="AP739" s="322">
        <v>0</v>
      </c>
      <c r="AQ739" s="322">
        <v>0</v>
      </c>
      <c r="AR739" s="322">
        <v>1</v>
      </c>
      <c r="AS739" s="322">
        <v>0</v>
      </c>
      <c r="AT739" s="322">
        <v>0</v>
      </c>
      <c r="AU739" s="322">
        <v>0</v>
      </c>
      <c r="AV739" s="327">
        <v>1</v>
      </c>
      <c r="AW739" s="327">
        <v>0</v>
      </c>
      <c r="AX739" s="327">
        <v>0</v>
      </c>
      <c r="AY739" s="327">
        <v>0</v>
      </c>
      <c r="AZ739" s="327">
        <v>0</v>
      </c>
      <c r="BA739" s="327">
        <v>1</v>
      </c>
      <c r="BB739" s="327">
        <v>0</v>
      </c>
      <c r="BC739" s="327">
        <v>0</v>
      </c>
      <c r="BD739" s="327">
        <v>0</v>
      </c>
      <c r="BE739" s="327">
        <v>1</v>
      </c>
      <c r="BF739" s="327">
        <v>0</v>
      </c>
      <c r="BG739" s="327">
        <v>1</v>
      </c>
      <c r="BH739" s="327">
        <v>0</v>
      </c>
      <c r="BI739" s="327">
        <v>0</v>
      </c>
      <c r="BJ739" s="327">
        <v>0</v>
      </c>
      <c r="BK739" s="327">
        <v>0</v>
      </c>
      <c r="BL739" s="327">
        <v>0</v>
      </c>
      <c r="BM739" s="327">
        <v>0</v>
      </c>
      <c r="BN739" s="327">
        <v>0</v>
      </c>
      <c r="BO739" s="327">
        <v>1</v>
      </c>
      <c r="BP739" s="327">
        <v>0</v>
      </c>
      <c r="BQ739" s="327">
        <v>0</v>
      </c>
      <c r="BR739" s="327">
        <v>0</v>
      </c>
      <c r="BS739" s="303">
        <v>1</v>
      </c>
      <c r="BT739" s="322">
        <v>0</v>
      </c>
      <c r="BU739" s="322">
        <v>0</v>
      </c>
      <c r="BV739" s="322">
        <v>0</v>
      </c>
      <c r="BW739" s="322">
        <v>0</v>
      </c>
      <c r="BX739" s="322">
        <v>1</v>
      </c>
      <c r="BY739" s="301">
        <v>0</v>
      </c>
      <c r="BZ739" s="322">
        <v>1</v>
      </c>
      <c r="CA739" s="322">
        <v>0</v>
      </c>
      <c r="CB739" s="322">
        <v>0</v>
      </c>
      <c r="CC739" s="322">
        <v>0</v>
      </c>
      <c r="CD739" s="322">
        <v>0</v>
      </c>
      <c r="CE739" s="322">
        <v>0</v>
      </c>
      <c r="CF739" s="301">
        <v>0</v>
      </c>
      <c r="CG739" s="299"/>
      <c r="CH739" s="299"/>
      <c r="CI739" s="299"/>
      <c r="CJ739" s="299"/>
      <c r="CK739" s="299"/>
      <c r="CL739" s="299"/>
      <c r="CM739" s="299"/>
      <c r="CN739" s="299"/>
      <c r="CO739" s="299"/>
      <c r="CP739" s="299"/>
    </row>
    <row r="740" spans="1:94" x14ac:dyDescent="0.15">
      <c r="A740" s="299"/>
      <c r="B740" s="338" t="s">
        <v>262</v>
      </c>
      <c r="C740" s="355">
        <v>1.08</v>
      </c>
      <c r="D740" s="371">
        <v>3.5996400000000004</v>
      </c>
      <c r="E740" s="299"/>
      <c r="F740" s="299"/>
      <c r="G740" s="299"/>
      <c r="H740" s="299"/>
      <c r="I740" s="301">
        <v>9</v>
      </c>
      <c r="J740" s="299"/>
      <c r="K740" s="299"/>
      <c r="L740" s="299">
        <v>0</v>
      </c>
      <c r="M740" s="299"/>
      <c r="N740" s="299"/>
      <c r="O740" s="299"/>
      <c r="P740" s="299"/>
      <c r="Q740" s="299"/>
      <c r="R740" s="299"/>
      <c r="S740" s="299"/>
      <c r="T740" s="299"/>
      <c r="U740" s="299"/>
      <c r="V740" s="299"/>
      <c r="W740" s="299"/>
      <c r="X740" s="299"/>
      <c r="Y740" s="299"/>
      <c r="Z740" s="299"/>
      <c r="AA740" s="299">
        <v>3.0966544419264594</v>
      </c>
      <c r="AB740" s="299">
        <v>-10.37308075221239</v>
      </c>
      <c r="AC740" s="299">
        <v>4.0434022967829568</v>
      </c>
      <c r="AD740" s="299">
        <v>-13.055094026548675</v>
      </c>
      <c r="AE740" s="299" t="s">
        <v>445</v>
      </c>
      <c r="AF740" s="299">
        <v>3.2149979237835216</v>
      </c>
      <c r="AG740" s="299">
        <v>-13.015652654867258</v>
      </c>
      <c r="AH740" s="299">
        <v>-0.33530653192834275</v>
      </c>
      <c r="AI740" s="299">
        <v>12.897328539823011</v>
      </c>
      <c r="AJ740" s="299"/>
      <c r="AK740" s="299"/>
      <c r="AL740" s="322">
        <v>0</v>
      </c>
      <c r="AM740" s="322">
        <v>1</v>
      </c>
      <c r="AN740" s="322">
        <v>1</v>
      </c>
      <c r="AO740" s="322">
        <v>0</v>
      </c>
      <c r="AP740" s="322">
        <v>0</v>
      </c>
      <c r="AQ740" s="322">
        <v>0</v>
      </c>
      <c r="AR740" s="322">
        <v>1</v>
      </c>
      <c r="AS740" s="322">
        <v>0</v>
      </c>
      <c r="AT740" s="322">
        <v>0</v>
      </c>
      <c r="AU740" s="322">
        <v>0</v>
      </c>
      <c r="AV740" s="327">
        <v>0</v>
      </c>
      <c r="AW740" s="327">
        <v>1</v>
      </c>
      <c r="AX740" s="327">
        <v>0</v>
      </c>
      <c r="AY740" s="327">
        <v>0</v>
      </c>
      <c r="AZ740" s="327">
        <v>0</v>
      </c>
      <c r="BA740" s="327">
        <v>1</v>
      </c>
      <c r="BB740" s="327">
        <v>0</v>
      </c>
      <c r="BC740" s="327">
        <v>0</v>
      </c>
      <c r="BD740" s="327">
        <v>0</v>
      </c>
      <c r="BE740" s="327">
        <v>1</v>
      </c>
      <c r="BF740" s="327">
        <v>0</v>
      </c>
      <c r="BG740" s="327">
        <v>1</v>
      </c>
      <c r="BH740" s="327">
        <v>0</v>
      </c>
      <c r="BI740" s="327">
        <v>0</v>
      </c>
      <c r="BJ740" s="327">
        <v>0</v>
      </c>
      <c r="BK740" s="327">
        <v>0</v>
      </c>
      <c r="BL740" s="327">
        <v>0</v>
      </c>
      <c r="BM740" s="327">
        <v>0</v>
      </c>
      <c r="BN740" s="327">
        <v>0</v>
      </c>
      <c r="BO740" s="327">
        <v>1</v>
      </c>
      <c r="BP740" s="299">
        <v>0</v>
      </c>
      <c r="BQ740" s="327">
        <v>0</v>
      </c>
      <c r="BR740" s="327">
        <v>0</v>
      </c>
      <c r="BS740" s="303">
        <v>1</v>
      </c>
      <c r="BT740" s="322">
        <v>0</v>
      </c>
      <c r="BU740" s="322">
        <v>0</v>
      </c>
      <c r="BV740" s="322">
        <v>0</v>
      </c>
      <c r="BW740" s="322">
        <v>0</v>
      </c>
      <c r="BX740" s="322">
        <v>1</v>
      </c>
      <c r="BY740" s="301">
        <v>0</v>
      </c>
      <c r="BZ740" s="322">
        <v>1</v>
      </c>
      <c r="CA740" s="322">
        <v>0</v>
      </c>
      <c r="CB740" s="322">
        <v>0</v>
      </c>
      <c r="CC740" s="322">
        <v>0</v>
      </c>
      <c r="CD740" s="322">
        <v>0</v>
      </c>
      <c r="CE740" s="322">
        <v>0</v>
      </c>
      <c r="CF740" s="301">
        <v>0</v>
      </c>
      <c r="CG740" s="299"/>
      <c r="CH740" s="299"/>
      <c r="CI740" s="299"/>
      <c r="CJ740" s="299"/>
      <c r="CK740" s="299"/>
      <c r="CL740" s="299"/>
      <c r="CM740" s="299"/>
      <c r="CN740" s="299"/>
      <c r="CO740" s="299"/>
      <c r="CP740" s="299"/>
    </row>
    <row r="741" spans="1:94" x14ac:dyDescent="0.15">
      <c r="A741" s="299"/>
      <c r="B741" s="338" t="s">
        <v>263</v>
      </c>
      <c r="C741" s="355">
        <v>1.08</v>
      </c>
      <c r="D741" s="371">
        <v>3.5996400000000004</v>
      </c>
      <c r="E741" s="299"/>
      <c r="F741" s="299"/>
      <c r="G741" s="299"/>
      <c r="H741" s="299"/>
      <c r="I741" s="301">
        <v>10</v>
      </c>
      <c r="J741" s="299"/>
      <c r="K741" s="299"/>
      <c r="L741" s="299">
        <v>0</v>
      </c>
      <c r="M741" s="299"/>
      <c r="N741" s="299"/>
      <c r="O741" s="299"/>
      <c r="P741" s="299"/>
      <c r="Q741" s="299"/>
      <c r="R741" s="299"/>
      <c r="S741" s="299"/>
      <c r="T741" s="299"/>
      <c r="U741" s="299"/>
      <c r="V741" s="299"/>
      <c r="W741" s="299"/>
      <c r="X741" s="299"/>
      <c r="Y741" s="299"/>
      <c r="Z741" s="299"/>
      <c r="AA741" s="299">
        <v>0.65088915021384186</v>
      </c>
      <c r="AB741" s="299">
        <v>9.4264878318584078</v>
      </c>
      <c r="AC741" s="299">
        <v>0.57199349564246704</v>
      </c>
      <c r="AD741" s="299">
        <v>12.936769911504426</v>
      </c>
      <c r="AE741" s="299" t="s">
        <v>445</v>
      </c>
      <c r="AF741" s="299">
        <v>-0.61144132292815445</v>
      </c>
      <c r="AG741" s="299">
        <v>13.055094026548675</v>
      </c>
      <c r="AH741" s="299">
        <v>2.8205196509266481</v>
      </c>
      <c r="AI741" s="299">
        <v>-13.607273230088497</v>
      </c>
      <c r="AJ741" s="299"/>
      <c r="AK741" s="299"/>
      <c r="AL741" s="322">
        <v>0</v>
      </c>
      <c r="AM741" s="322">
        <v>1</v>
      </c>
      <c r="AN741" s="322">
        <v>0</v>
      </c>
      <c r="AO741" s="322">
        <v>1</v>
      </c>
      <c r="AP741" s="322">
        <v>0</v>
      </c>
      <c r="AQ741" s="322">
        <v>1</v>
      </c>
      <c r="AR741" s="322">
        <v>0</v>
      </c>
      <c r="AS741" s="322">
        <v>0</v>
      </c>
      <c r="AT741" s="322">
        <v>0</v>
      </c>
      <c r="AU741" s="322">
        <v>1</v>
      </c>
      <c r="AV741" s="327">
        <v>0</v>
      </c>
      <c r="AW741" s="327">
        <v>0</v>
      </c>
      <c r="AX741" s="327">
        <v>0</v>
      </c>
      <c r="AY741" s="327">
        <v>0</v>
      </c>
      <c r="AZ741" s="327">
        <v>0</v>
      </c>
      <c r="BA741" s="327">
        <v>1</v>
      </c>
      <c r="BB741" s="327">
        <v>0</v>
      </c>
      <c r="BC741" s="327">
        <v>0</v>
      </c>
      <c r="BD741" s="327">
        <v>0</v>
      </c>
      <c r="BE741" s="327">
        <v>1</v>
      </c>
      <c r="BF741" s="327">
        <v>0</v>
      </c>
      <c r="BG741" s="327">
        <v>1</v>
      </c>
      <c r="BH741" s="327">
        <v>0</v>
      </c>
      <c r="BI741" s="327">
        <v>0</v>
      </c>
      <c r="BJ741" s="327">
        <v>0</v>
      </c>
      <c r="BK741" s="327">
        <v>0</v>
      </c>
      <c r="BL741" s="327">
        <v>0</v>
      </c>
      <c r="BM741" s="327">
        <v>0</v>
      </c>
      <c r="BN741" s="327">
        <v>0</v>
      </c>
      <c r="BO741" s="327">
        <v>1</v>
      </c>
      <c r="BP741" s="327">
        <v>0</v>
      </c>
      <c r="BQ741" s="327">
        <v>0</v>
      </c>
      <c r="BR741" s="327">
        <v>0</v>
      </c>
      <c r="BS741" s="303">
        <v>1</v>
      </c>
      <c r="BT741" s="322">
        <v>0</v>
      </c>
      <c r="BU741" s="322">
        <v>0</v>
      </c>
      <c r="BV741" s="322">
        <v>0</v>
      </c>
      <c r="BW741" s="322">
        <v>0</v>
      </c>
      <c r="BX741" s="322">
        <v>1</v>
      </c>
      <c r="BY741" s="301">
        <v>0</v>
      </c>
      <c r="BZ741" s="322">
        <v>1</v>
      </c>
      <c r="CA741" s="322">
        <v>0</v>
      </c>
      <c r="CB741" s="322">
        <v>0</v>
      </c>
      <c r="CC741" s="322">
        <v>0</v>
      </c>
      <c r="CD741" s="322">
        <v>0</v>
      </c>
      <c r="CE741" s="322">
        <v>0</v>
      </c>
      <c r="CF741" s="301">
        <v>0</v>
      </c>
      <c r="CG741" s="299"/>
      <c r="CH741" s="299"/>
      <c r="CI741" s="299"/>
      <c r="CJ741" s="299"/>
      <c r="CK741" s="299"/>
      <c r="CL741" s="299"/>
      <c r="CM741" s="299"/>
      <c r="CN741" s="299"/>
      <c r="CO741" s="299"/>
      <c r="CP741" s="299"/>
    </row>
    <row r="742" spans="1:94" x14ac:dyDescent="0.15">
      <c r="A742" s="299"/>
      <c r="B742" s="338" t="s">
        <v>264</v>
      </c>
      <c r="C742" s="355">
        <v>1.05</v>
      </c>
      <c r="D742" s="371">
        <v>3.4996500000000004</v>
      </c>
      <c r="E742" s="299"/>
      <c r="F742" s="299"/>
      <c r="G742" s="299"/>
      <c r="H742" s="299"/>
      <c r="I742" s="301">
        <v>11</v>
      </c>
      <c r="J742" s="299"/>
      <c r="K742" s="299"/>
      <c r="L742" s="299">
        <v>0</v>
      </c>
      <c r="M742" s="299"/>
      <c r="N742" s="299"/>
      <c r="O742" s="299"/>
      <c r="P742" s="299"/>
      <c r="Q742" s="299"/>
      <c r="R742" s="299"/>
      <c r="S742" s="299"/>
      <c r="T742" s="299"/>
      <c r="U742" s="299"/>
      <c r="V742" s="299"/>
      <c r="W742" s="299"/>
      <c r="X742" s="299"/>
      <c r="Y742" s="299"/>
      <c r="Z742" s="299"/>
      <c r="AA742" s="299">
        <v>-1.28205438678484</v>
      </c>
      <c r="AB742" s="299">
        <v>-10.018108407079646</v>
      </c>
      <c r="AC742" s="299">
        <v>-1.4398456959275896</v>
      </c>
      <c r="AD742" s="299">
        <v>-13.48894911504425</v>
      </c>
      <c r="AE742" s="299" t="s">
        <v>445</v>
      </c>
      <c r="AF742" s="299">
        <v>-0.21696305007128061</v>
      </c>
      <c r="AG742" s="299">
        <v>-13.607273230088497</v>
      </c>
      <c r="AH742" s="299">
        <v>-0.41420218649971752</v>
      </c>
      <c r="AI742" s="299">
        <v>13.252300884955753</v>
      </c>
      <c r="AJ742" s="299"/>
      <c r="AK742" s="299"/>
      <c r="AL742" s="322">
        <v>0</v>
      </c>
      <c r="AM742" s="322">
        <v>1</v>
      </c>
      <c r="AN742" s="322">
        <v>1</v>
      </c>
      <c r="AO742" s="322">
        <v>0</v>
      </c>
      <c r="AP742" s="322">
        <v>0</v>
      </c>
      <c r="AQ742" s="322">
        <v>1</v>
      </c>
      <c r="AR742" s="322">
        <v>0</v>
      </c>
      <c r="AS742" s="322">
        <v>0</v>
      </c>
      <c r="AT742" s="322">
        <v>0</v>
      </c>
      <c r="AU742" s="322">
        <v>1</v>
      </c>
      <c r="AV742" s="327">
        <v>0</v>
      </c>
      <c r="AW742" s="327">
        <v>0</v>
      </c>
      <c r="AX742" s="327">
        <v>0</v>
      </c>
      <c r="AY742" s="327">
        <v>1</v>
      </c>
      <c r="AZ742" s="327">
        <v>0</v>
      </c>
      <c r="BA742" s="327">
        <v>1</v>
      </c>
      <c r="BB742" s="327">
        <v>0</v>
      </c>
      <c r="BC742" s="327">
        <v>0</v>
      </c>
      <c r="BD742" s="327">
        <v>0</v>
      </c>
      <c r="BE742" s="327">
        <v>1</v>
      </c>
      <c r="BF742" s="327">
        <v>0</v>
      </c>
      <c r="BG742" s="327">
        <v>1</v>
      </c>
      <c r="BH742" s="327">
        <v>0</v>
      </c>
      <c r="BI742" s="327">
        <v>0</v>
      </c>
      <c r="BJ742" s="327">
        <v>0</v>
      </c>
      <c r="BK742" s="327">
        <v>0</v>
      </c>
      <c r="BL742" s="327">
        <v>0</v>
      </c>
      <c r="BM742" s="327">
        <v>0</v>
      </c>
      <c r="BN742" s="327">
        <v>0</v>
      </c>
      <c r="BO742" s="327">
        <v>1</v>
      </c>
      <c r="BP742" s="327">
        <v>0</v>
      </c>
      <c r="BQ742" s="327">
        <v>0</v>
      </c>
      <c r="BR742" s="327">
        <v>0</v>
      </c>
      <c r="BS742" s="303">
        <v>1</v>
      </c>
      <c r="BT742" s="322">
        <v>0</v>
      </c>
      <c r="BU742" s="322">
        <v>0</v>
      </c>
      <c r="BV742" s="322">
        <v>0</v>
      </c>
      <c r="BW742" s="322">
        <v>0</v>
      </c>
      <c r="BX742" s="322">
        <v>1</v>
      </c>
      <c r="BY742" s="301">
        <v>0</v>
      </c>
      <c r="BZ742" s="322">
        <v>1</v>
      </c>
      <c r="CA742" s="322">
        <v>0</v>
      </c>
      <c r="CB742" s="322">
        <v>0</v>
      </c>
      <c r="CC742" s="322">
        <v>0</v>
      </c>
      <c r="CD742" s="322">
        <v>0</v>
      </c>
      <c r="CE742" s="322">
        <v>0</v>
      </c>
      <c r="CF742" s="301">
        <v>0</v>
      </c>
      <c r="CG742" s="299"/>
      <c r="CH742" s="299"/>
      <c r="CI742" s="299"/>
      <c r="CJ742" s="299"/>
      <c r="CK742" s="299"/>
      <c r="CL742" s="299"/>
      <c r="CM742" s="299"/>
      <c r="CN742" s="299"/>
      <c r="CO742" s="299"/>
      <c r="CP742" s="299"/>
    </row>
    <row r="743" spans="1:94" x14ac:dyDescent="0.15">
      <c r="A743" s="299"/>
      <c r="B743" s="338" t="s">
        <v>265</v>
      </c>
      <c r="C743" s="355">
        <v>1.08</v>
      </c>
      <c r="D743" s="371">
        <v>3.5996400000000004</v>
      </c>
      <c r="E743" s="299"/>
      <c r="F743" s="299"/>
      <c r="G743" s="299"/>
      <c r="H743" s="299"/>
      <c r="I743" s="301">
        <v>12</v>
      </c>
      <c r="J743" s="299"/>
      <c r="K743" s="299"/>
      <c r="L743" s="299">
        <v>0</v>
      </c>
      <c r="M743" s="299"/>
      <c r="N743" s="299"/>
      <c r="O743" s="299"/>
      <c r="P743" s="299"/>
      <c r="Q743" s="299"/>
      <c r="R743" s="299"/>
      <c r="S743" s="299"/>
      <c r="T743" s="299"/>
      <c r="U743" s="299"/>
      <c r="V743" s="299"/>
      <c r="W743" s="299"/>
      <c r="X743" s="299"/>
      <c r="Y743" s="299"/>
      <c r="Z743" s="299"/>
      <c r="AA743" s="299">
        <v>2.0315631052129004</v>
      </c>
      <c r="AB743" s="299">
        <v>7.4938606194690269</v>
      </c>
      <c r="AC743" s="299">
        <v>3.2149979237835216</v>
      </c>
      <c r="AD743" s="299">
        <v>12.897328539823011</v>
      </c>
      <c r="AE743" s="299" t="s">
        <v>445</v>
      </c>
      <c r="AF743" s="299">
        <v>2.2682500689270246</v>
      </c>
      <c r="AG743" s="299">
        <v>12.897328539823011</v>
      </c>
      <c r="AH743" s="299">
        <v>-0.37475435921403016</v>
      </c>
      <c r="AI743" s="299">
        <v>-12.818445796460178</v>
      </c>
      <c r="AJ743" s="299"/>
      <c r="AK743" s="299"/>
      <c r="AL743" s="322">
        <v>0</v>
      </c>
      <c r="AM743" s="322">
        <v>1</v>
      </c>
      <c r="AN743" s="322">
        <v>0</v>
      </c>
      <c r="AO743" s="322">
        <v>1</v>
      </c>
      <c r="AP743" s="322">
        <v>0</v>
      </c>
      <c r="AQ743" s="322">
        <v>1</v>
      </c>
      <c r="AR743" s="322">
        <v>0</v>
      </c>
      <c r="AS743" s="322">
        <v>0</v>
      </c>
      <c r="AT743" s="322">
        <v>0</v>
      </c>
      <c r="AU743" s="322">
        <v>1</v>
      </c>
      <c r="AV743" s="327">
        <v>0</v>
      </c>
      <c r="AW743" s="327">
        <v>0</v>
      </c>
      <c r="AX743" s="327">
        <v>0</v>
      </c>
      <c r="AY743" s="327">
        <v>0</v>
      </c>
      <c r="AZ743" s="327">
        <v>0</v>
      </c>
      <c r="BA743" s="327">
        <v>1</v>
      </c>
      <c r="BB743" s="327">
        <v>0</v>
      </c>
      <c r="BC743" s="327">
        <v>0</v>
      </c>
      <c r="BD743" s="327">
        <v>0</v>
      </c>
      <c r="BE743" s="327">
        <v>1</v>
      </c>
      <c r="BF743" s="327">
        <v>0</v>
      </c>
      <c r="BG743" s="327">
        <v>1</v>
      </c>
      <c r="BH743" s="327">
        <v>0</v>
      </c>
      <c r="BI743" s="327">
        <v>0</v>
      </c>
      <c r="BJ743" s="327">
        <v>0</v>
      </c>
      <c r="BK743" s="327">
        <v>0</v>
      </c>
      <c r="BL743" s="327">
        <v>0</v>
      </c>
      <c r="BM743" s="327">
        <v>0</v>
      </c>
      <c r="BN743" s="327">
        <v>0</v>
      </c>
      <c r="BO743" s="327">
        <v>1</v>
      </c>
      <c r="BP743" s="327">
        <v>0</v>
      </c>
      <c r="BQ743" s="327">
        <v>0</v>
      </c>
      <c r="BR743" s="327">
        <v>0</v>
      </c>
      <c r="BS743" s="303">
        <v>0</v>
      </c>
      <c r="BT743" s="322">
        <v>1</v>
      </c>
      <c r="BU743" s="322">
        <v>0</v>
      </c>
      <c r="BV743" s="322">
        <v>0</v>
      </c>
      <c r="BW743" s="322">
        <v>0</v>
      </c>
      <c r="BX743" s="322">
        <v>1</v>
      </c>
      <c r="BY743" s="301">
        <v>0</v>
      </c>
      <c r="BZ743" s="322">
        <v>1</v>
      </c>
      <c r="CA743" s="322">
        <v>0</v>
      </c>
      <c r="CB743" s="322">
        <v>0</v>
      </c>
      <c r="CC743" s="322">
        <v>0</v>
      </c>
      <c r="CD743" s="322">
        <v>0</v>
      </c>
      <c r="CE743" s="322">
        <v>0</v>
      </c>
      <c r="CF743" s="301">
        <v>0</v>
      </c>
      <c r="CG743" s="299"/>
      <c r="CH743" s="299"/>
      <c r="CI743" s="299"/>
      <c r="CJ743" s="299"/>
      <c r="CK743" s="299"/>
      <c r="CL743" s="299"/>
      <c r="CM743" s="299"/>
      <c r="CN743" s="299"/>
      <c r="CO743" s="299"/>
      <c r="CP743" s="299"/>
    </row>
    <row r="744" spans="1:94" x14ac:dyDescent="0.15">
      <c r="A744" s="299"/>
      <c r="B744" s="338" t="s">
        <v>266</v>
      </c>
      <c r="C744" s="355">
        <v>1.1000000000000001</v>
      </c>
      <c r="D744" s="371">
        <v>3.6663000000000006</v>
      </c>
      <c r="E744" s="299"/>
      <c r="F744" s="299"/>
      <c r="G744" s="299"/>
      <c r="H744" s="299"/>
      <c r="I744" s="301">
        <v>13</v>
      </c>
      <c r="J744" s="299"/>
      <c r="K744" s="299"/>
      <c r="L744" s="299">
        <v>0</v>
      </c>
      <c r="M744" s="299"/>
      <c r="N744" s="299"/>
      <c r="O744" s="299"/>
      <c r="P744" s="299"/>
      <c r="Q744" s="299"/>
      <c r="R744" s="299"/>
      <c r="S744" s="299"/>
      <c r="T744" s="299"/>
      <c r="U744" s="299"/>
      <c r="V744" s="299"/>
      <c r="W744" s="299"/>
      <c r="X744" s="299"/>
      <c r="Y744" s="299"/>
      <c r="Z744" s="299"/>
      <c r="AA744" s="299">
        <v>3.0966544419264594</v>
      </c>
      <c r="AB744" s="299">
        <v>-9.8603429203539825</v>
      </c>
      <c r="AC744" s="299">
        <v>3.0177587873550848</v>
      </c>
      <c r="AD744" s="299">
        <v>-13.528390486725666</v>
      </c>
      <c r="AE744" s="299" t="s">
        <v>443</v>
      </c>
      <c r="AF744" s="299">
        <v>1.9526674506415256</v>
      </c>
      <c r="AG744" s="299">
        <v>-13.528390486725666</v>
      </c>
      <c r="AH744" s="299">
        <v>0.41420218649971752</v>
      </c>
      <c r="AI744" s="299">
        <v>12.463473451327435</v>
      </c>
      <c r="AJ744" s="299"/>
      <c r="AK744" s="299"/>
      <c r="AL744" s="322">
        <v>0</v>
      </c>
      <c r="AM744" s="322">
        <v>1</v>
      </c>
      <c r="AN744" s="322">
        <v>1</v>
      </c>
      <c r="AO744" s="322">
        <v>0</v>
      </c>
      <c r="AP744" s="322">
        <v>0</v>
      </c>
      <c r="AQ744" s="322">
        <v>0</v>
      </c>
      <c r="AR744" s="322">
        <v>1</v>
      </c>
      <c r="AS744" s="322">
        <v>0</v>
      </c>
      <c r="AT744" s="322">
        <v>0</v>
      </c>
      <c r="AU744" s="322">
        <v>0</v>
      </c>
      <c r="AV744" s="327">
        <v>0</v>
      </c>
      <c r="AW744" s="327">
        <v>1</v>
      </c>
      <c r="AX744" s="327">
        <v>0</v>
      </c>
      <c r="AY744" s="327">
        <v>0</v>
      </c>
      <c r="AZ744" s="327">
        <v>0</v>
      </c>
      <c r="BA744" s="327">
        <v>0</v>
      </c>
      <c r="BB744" s="327">
        <v>1</v>
      </c>
      <c r="BC744" s="327">
        <v>0</v>
      </c>
      <c r="BD744" s="327">
        <v>0</v>
      </c>
      <c r="BE744" s="327">
        <v>1</v>
      </c>
      <c r="BF744" s="327">
        <v>0</v>
      </c>
      <c r="BG744" s="327">
        <v>1</v>
      </c>
      <c r="BH744" s="327">
        <v>0</v>
      </c>
      <c r="BI744" s="327">
        <v>0</v>
      </c>
      <c r="BJ744" s="327">
        <v>0</v>
      </c>
      <c r="BK744" s="327">
        <v>0</v>
      </c>
      <c r="BL744" s="327">
        <v>0</v>
      </c>
      <c r="BM744" s="327">
        <v>0</v>
      </c>
      <c r="BN744" s="327">
        <v>0</v>
      </c>
      <c r="BO744" s="327">
        <v>0</v>
      </c>
      <c r="BP744" s="327">
        <v>1</v>
      </c>
      <c r="BQ744" s="327">
        <v>0</v>
      </c>
      <c r="BR744" s="327">
        <v>0</v>
      </c>
      <c r="BS744" s="303">
        <v>1</v>
      </c>
      <c r="BT744" s="322">
        <v>0</v>
      </c>
      <c r="BU744" s="322">
        <v>0</v>
      </c>
      <c r="BV744" s="322">
        <v>0</v>
      </c>
      <c r="BW744" s="322">
        <v>0</v>
      </c>
      <c r="BX744" s="322">
        <v>1</v>
      </c>
      <c r="BY744" s="301">
        <v>0</v>
      </c>
      <c r="BZ744" s="322">
        <v>1</v>
      </c>
      <c r="CA744" s="322">
        <v>0</v>
      </c>
      <c r="CB744" s="322">
        <v>0</v>
      </c>
      <c r="CC744" s="322">
        <v>0</v>
      </c>
      <c r="CD744" s="322">
        <v>0</v>
      </c>
      <c r="CE744" s="322">
        <v>0</v>
      </c>
      <c r="CF744" s="301">
        <v>0</v>
      </c>
      <c r="CG744" s="299"/>
      <c r="CH744" s="299"/>
      <c r="CI744" s="299"/>
      <c r="CJ744" s="299"/>
      <c r="CK744" s="299"/>
      <c r="CL744" s="299"/>
      <c r="CM744" s="299"/>
      <c r="CN744" s="299"/>
      <c r="CO744" s="299"/>
      <c r="CP744" s="299"/>
    </row>
    <row r="745" spans="1:94" x14ac:dyDescent="0.15">
      <c r="A745" s="299"/>
      <c r="B745" s="338" t="s">
        <v>267</v>
      </c>
      <c r="C745" s="355">
        <v>1.17</v>
      </c>
      <c r="D745" s="371">
        <v>3.89961</v>
      </c>
      <c r="E745" s="299"/>
      <c r="F745" s="299"/>
      <c r="G745" s="299"/>
      <c r="H745" s="299"/>
      <c r="I745" s="301">
        <v>14</v>
      </c>
      <c r="J745" s="299"/>
      <c r="K745" s="299"/>
      <c r="L745" s="299">
        <v>0</v>
      </c>
      <c r="M745" s="299"/>
      <c r="N745" s="299"/>
      <c r="O745" s="299"/>
      <c r="P745" s="299"/>
      <c r="Q745" s="299"/>
      <c r="R745" s="299"/>
      <c r="S745" s="299"/>
      <c r="T745" s="299"/>
      <c r="U745" s="299"/>
      <c r="V745" s="299"/>
      <c r="W745" s="299"/>
      <c r="X745" s="299"/>
      <c r="Y745" s="299"/>
      <c r="Z745" s="299"/>
      <c r="AA745" s="299">
        <v>2.5049370326411489</v>
      </c>
      <c r="AB745" s="299">
        <v>7.9671570796460189</v>
      </c>
      <c r="AC745" s="299">
        <v>2.2288022416413371</v>
      </c>
      <c r="AD745" s="299">
        <v>12.147942477876107</v>
      </c>
      <c r="AE745" s="299" t="s">
        <v>337</v>
      </c>
      <c r="AF745" s="299">
        <v>1.5187413504989642</v>
      </c>
      <c r="AG745" s="299">
        <v>12.108501106194691</v>
      </c>
      <c r="AH745" s="299">
        <v>0.37475435921403016</v>
      </c>
      <c r="AI745" s="299">
        <v>-12.739563053097346</v>
      </c>
      <c r="AJ745" s="299"/>
      <c r="AK745" s="299"/>
      <c r="AL745" s="322">
        <v>0</v>
      </c>
      <c r="AM745" s="322">
        <v>1</v>
      </c>
      <c r="AN745" s="322">
        <v>0</v>
      </c>
      <c r="AO745" s="322">
        <v>1</v>
      </c>
      <c r="AP745" s="322">
        <v>0</v>
      </c>
      <c r="AQ745" s="322">
        <v>1</v>
      </c>
      <c r="AR745" s="322">
        <v>0</v>
      </c>
      <c r="AS745" s="322">
        <v>0</v>
      </c>
      <c r="AT745" s="322">
        <v>0</v>
      </c>
      <c r="AU745" s="322">
        <v>0</v>
      </c>
      <c r="AV745" s="327">
        <v>1</v>
      </c>
      <c r="AW745" s="327">
        <v>0</v>
      </c>
      <c r="AX745" s="327">
        <v>0</v>
      </c>
      <c r="AY745" s="327">
        <v>0</v>
      </c>
      <c r="AZ745" s="327">
        <v>1</v>
      </c>
      <c r="BA745" s="327">
        <v>0</v>
      </c>
      <c r="BB745" s="327">
        <v>0</v>
      </c>
      <c r="BC745" s="327">
        <v>0</v>
      </c>
      <c r="BD745" s="327">
        <v>0</v>
      </c>
      <c r="BE745" s="327">
        <v>1</v>
      </c>
      <c r="BF745" s="327">
        <v>0</v>
      </c>
      <c r="BG745" s="327">
        <v>1</v>
      </c>
      <c r="BH745" s="327">
        <v>0</v>
      </c>
      <c r="BI745" s="327">
        <v>0</v>
      </c>
      <c r="BJ745" s="327">
        <v>0</v>
      </c>
      <c r="BK745" s="327">
        <v>0</v>
      </c>
      <c r="BL745" s="327">
        <v>0</v>
      </c>
      <c r="BM745" s="327">
        <v>0</v>
      </c>
      <c r="BN745" s="327">
        <v>0</v>
      </c>
      <c r="BO745" s="327">
        <v>1</v>
      </c>
      <c r="BP745" s="327">
        <v>0</v>
      </c>
      <c r="BQ745" s="327">
        <v>0</v>
      </c>
      <c r="BR745" s="327">
        <v>0</v>
      </c>
      <c r="BS745" s="303">
        <v>1</v>
      </c>
      <c r="BT745" s="322">
        <v>0</v>
      </c>
      <c r="BU745" s="322">
        <v>0</v>
      </c>
      <c r="BV745" s="322">
        <v>0</v>
      </c>
      <c r="BW745" s="322">
        <v>0</v>
      </c>
      <c r="BX745" s="322">
        <v>1</v>
      </c>
      <c r="BY745" s="301">
        <v>0</v>
      </c>
      <c r="BZ745" s="322">
        <v>1</v>
      </c>
      <c r="CA745" s="322">
        <v>0</v>
      </c>
      <c r="CB745" s="322">
        <v>0</v>
      </c>
      <c r="CC745" s="322">
        <v>0</v>
      </c>
      <c r="CD745" s="322">
        <v>0</v>
      </c>
      <c r="CE745" s="322">
        <v>0</v>
      </c>
      <c r="CF745" s="301">
        <v>0</v>
      </c>
      <c r="CG745" s="299"/>
      <c r="CH745" s="299"/>
      <c r="CI745" s="299"/>
      <c r="CJ745" s="299"/>
      <c r="CK745" s="299"/>
      <c r="CL745" s="299"/>
      <c r="CM745" s="299"/>
      <c r="CN745" s="299"/>
      <c r="CO745" s="299"/>
      <c r="CP745" s="299"/>
    </row>
    <row r="746" spans="1:94" x14ac:dyDescent="0.15">
      <c r="A746" s="299"/>
      <c r="B746" s="338" t="s">
        <v>268</v>
      </c>
      <c r="C746" s="355">
        <v>1.08</v>
      </c>
      <c r="D746" s="371">
        <v>3.5996400000000004</v>
      </c>
      <c r="E746" s="299"/>
      <c r="F746" s="299"/>
      <c r="G746" s="299"/>
      <c r="H746" s="299"/>
      <c r="I746" s="301">
        <v>15</v>
      </c>
      <c r="J746" s="299"/>
      <c r="K746" s="299"/>
      <c r="L746" s="299">
        <v>0</v>
      </c>
      <c r="M746" s="299"/>
      <c r="N746" s="299"/>
      <c r="O746" s="299"/>
      <c r="P746" s="299"/>
      <c r="Q746" s="299"/>
      <c r="R746" s="299"/>
      <c r="S746" s="299"/>
      <c r="T746" s="299"/>
      <c r="U746" s="299"/>
      <c r="V746" s="299"/>
      <c r="W746" s="299"/>
      <c r="X746" s="299"/>
      <c r="Y746" s="299"/>
      <c r="Z746" s="299"/>
      <c r="AA746" s="299">
        <v>-3.2938935783548966</v>
      </c>
      <c r="AB746" s="299">
        <v>-9.8603429203539825</v>
      </c>
      <c r="AC746" s="299">
        <v>-5.226837115353578</v>
      </c>
      <c r="AD746" s="299">
        <v>-12.976211283185842</v>
      </c>
      <c r="AE746" s="299" t="s">
        <v>443</v>
      </c>
      <c r="AF746" s="299">
        <v>-3.6883718512117705</v>
      </c>
      <c r="AG746" s="299">
        <v>-12.857887168141595</v>
      </c>
      <c r="AH746" s="299">
        <v>1.28205438678484</v>
      </c>
      <c r="AI746" s="299">
        <v>13.055094026548675</v>
      </c>
      <c r="AJ746" s="299"/>
      <c r="AK746" s="299"/>
      <c r="AL746" s="322">
        <v>0</v>
      </c>
      <c r="AM746" s="322">
        <v>1</v>
      </c>
      <c r="AN746" s="322">
        <v>0</v>
      </c>
      <c r="AO746" s="322">
        <v>1</v>
      </c>
      <c r="AP746" s="322">
        <v>0</v>
      </c>
      <c r="AQ746" s="322">
        <v>1</v>
      </c>
      <c r="AR746" s="322">
        <v>0</v>
      </c>
      <c r="AS746" s="322">
        <v>0</v>
      </c>
      <c r="AT746" s="322">
        <v>0</v>
      </c>
      <c r="AU746" s="322">
        <v>0</v>
      </c>
      <c r="AV746" s="327">
        <v>0</v>
      </c>
      <c r="AW746" s="327">
        <v>0</v>
      </c>
      <c r="AX746" s="327">
        <v>1</v>
      </c>
      <c r="AY746" s="327">
        <v>0</v>
      </c>
      <c r="AZ746" s="327">
        <v>0</v>
      </c>
      <c r="BA746" s="327">
        <v>0</v>
      </c>
      <c r="BB746" s="327">
        <v>1</v>
      </c>
      <c r="BC746" s="327">
        <v>0</v>
      </c>
      <c r="BD746" s="327">
        <v>0</v>
      </c>
      <c r="BE746" s="327">
        <v>1</v>
      </c>
      <c r="BF746" s="327">
        <v>0</v>
      </c>
      <c r="BG746" s="327">
        <v>1</v>
      </c>
      <c r="BH746" s="327">
        <v>0</v>
      </c>
      <c r="BI746" s="327">
        <v>0</v>
      </c>
      <c r="BJ746" s="327">
        <v>0</v>
      </c>
      <c r="BK746" s="327">
        <v>0</v>
      </c>
      <c r="BL746" s="327">
        <v>0</v>
      </c>
      <c r="BM746" s="327">
        <v>0</v>
      </c>
      <c r="BN746" s="327">
        <v>0</v>
      </c>
      <c r="BO746" s="327">
        <v>0</v>
      </c>
      <c r="BP746" s="327">
        <v>0</v>
      </c>
      <c r="BQ746" s="327">
        <v>1</v>
      </c>
      <c r="BR746" s="327">
        <v>0</v>
      </c>
      <c r="BS746" s="303">
        <v>0</v>
      </c>
      <c r="BT746" s="322">
        <v>0</v>
      </c>
      <c r="BU746" s="322">
        <v>1</v>
      </c>
      <c r="BV746" s="322">
        <v>0</v>
      </c>
      <c r="BW746" s="322">
        <v>0</v>
      </c>
      <c r="BX746" s="322">
        <v>1</v>
      </c>
      <c r="BY746" s="301">
        <v>0</v>
      </c>
      <c r="BZ746" s="322">
        <v>1</v>
      </c>
      <c r="CA746" s="322">
        <v>0</v>
      </c>
      <c r="CB746" s="322">
        <v>0</v>
      </c>
      <c r="CC746" s="322">
        <v>0</v>
      </c>
      <c r="CD746" s="322">
        <v>0</v>
      </c>
      <c r="CE746" s="322">
        <v>0</v>
      </c>
      <c r="CF746" s="301">
        <v>0</v>
      </c>
      <c r="CG746" s="299"/>
      <c r="CH746" s="299"/>
      <c r="CI746" s="299"/>
      <c r="CJ746" s="299"/>
      <c r="CK746" s="299"/>
      <c r="CL746" s="299"/>
      <c r="CM746" s="299"/>
      <c r="CN746" s="299"/>
      <c r="CO746" s="299"/>
      <c r="CP746" s="299"/>
    </row>
    <row r="747" spans="1:94" x14ac:dyDescent="0.15">
      <c r="A747" s="299"/>
      <c r="B747" s="338" t="s">
        <v>269</v>
      </c>
      <c r="C747" s="355">
        <v>1.03</v>
      </c>
      <c r="D747" s="371">
        <v>3.4329900000000002</v>
      </c>
      <c r="E747" s="299"/>
      <c r="F747" s="299"/>
      <c r="G747" s="299"/>
      <c r="H747" s="299"/>
      <c r="I747" s="301">
        <v>16</v>
      </c>
      <c r="J747" s="299"/>
      <c r="K747" s="299"/>
      <c r="L747" s="299">
        <v>0</v>
      </c>
      <c r="M747" s="299"/>
      <c r="N747" s="299"/>
      <c r="O747" s="299"/>
      <c r="P747" s="299"/>
      <c r="Q747" s="299"/>
      <c r="R747" s="299"/>
      <c r="S747" s="299"/>
      <c r="T747" s="299"/>
      <c r="U747" s="299"/>
      <c r="V747" s="299"/>
      <c r="W747" s="299"/>
      <c r="X747" s="299"/>
      <c r="Y747" s="299"/>
      <c r="Z747" s="299"/>
      <c r="AA747" s="299">
        <v>-2.8205196509266481</v>
      </c>
      <c r="AB747" s="299">
        <v>6.2711780973451337</v>
      </c>
      <c r="AC747" s="299">
        <v>-1.7554283142130886</v>
      </c>
      <c r="AD747" s="299">
        <v>12.345149336283187</v>
      </c>
      <c r="AE747" s="299" t="s">
        <v>445</v>
      </c>
      <c r="AF747" s="299">
        <v>-1.084815250356403</v>
      </c>
      <c r="AG747" s="299">
        <v>12.621238938053098</v>
      </c>
      <c r="AH747" s="299">
        <v>-5.1873892880678909</v>
      </c>
      <c r="AI747" s="299">
        <v>-12.345149336283187</v>
      </c>
      <c r="AJ747" s="299"/>
      <c r="AK747" s="299"/>
      <c r="AL747" s="322">
        <v>0</v>
      </c>
      <c r="AM747" s="322">
        <v>1</v>
      </c>
      <c r="AN747" s="322">
        <v>1</v>
      </c>
      <c r="AO747" s="322">
        <v>0</v>
      </c>
      <c r="AP747" s="322">
        <v>0</v>
      </c>
      <c r="AQ747" s="322">
        <v>0</v>
      </c>
      <c r="AR747" s="322">
        <v>1</v>
      </c>
      <c r="AS747" s="322">
        <v>0</v>
      </c>
      <c r="AT747" s="322">
        <v>0</v>
      </c>
      <c r="AU747" s="322">
        <v>0</v>
      </c>
      <c r="AV747" s="327">
        <v>0</v>
      </c>
      <c r="AW747" s="327">
        <v>1</v>
      </c>
      <c r="AX747" s="327">
        <v>0</v>
      </c>
      <c r="AY747" s="327">
        <v>1</v>
      </c>
      <c r="AZ747" s="327">
        <v>0</v>
      </c>
      <c r="BA747" s="327">
        <v>1</v>
      </c>
      <c r="BB747" s="327">
        <v>0</v>
      </c>
      <c r="BC747" s="327">
        <v>0</v>
      </c>
      <c r="BD747" s="327">
        <v>1</v>
      </c>
      <c r="BE747" s="327">
        <v>0</v>
      </c>
      <c r="BF747" s="327">
        <v>0</v>
      </c>
      <c r="BG747" s="327">
        <v>1</v>
      </c>
      <c r="BH747" s="327">
        <v>0</v>
      </c>
      <c r="BI747" s="327">
        <v>0</v>
      </c>
      <c r="BJ747" s="327">
        <v>0</v>
      </c>
      <c r="BK747" s="327">
        <v>0</v>
      </c>
      <c r="BL747" s="327">
        <v>0</v>
      </c>
      <c r="BM747" s="327">
        <v>0</v>
      </c>
      <c r="BN747" s="327">
        <v>0</v>
      </c>
      <c r="BO747" s="327">
        <v>1</v>
      </c>
      <c r="BP747" s="327">
        <v>0</v>
      </c>
      <c r="BQ747" s="327">
        <v>0</v>
      </c>
      <c r="BR747" s="327">
        <v>0</v>
      </c>
      <c r="BS747" s="303">
        <v>1</v>
      </c>
      <c r="BT747" s="322">
        <v>0</v>
      </c>
      <c r="BU747" s="322">
        <v>0</v>
      </c>
      <c r="BV747" s="322">
        <v>0</v>
      </c>
      <c r="BW747" s="322">
        <v>0</v>
      </c>
      <c r="BX747" s="322">
        <v>0</v>
      </c>
      <c r="BY747" s="301">
        <v>1</v>
      </c>
      <c r="BZ747" s="322">
        <v>1</v>
      </c>
      <c r="CA747" s="322">
        <v>0</v>
      </c>
      <c r="CB747" s="322">
        <v>0</v>
      </c>
      <c r="CC747" s="322">
        <v>0</v>
      </c>
      <c r="CD747" s="322">
        <v>0</v>
      </c>
      <c r="CE747" s="322">
        <v>0</v>
      </c>
      <c r="CF747" s="301">
        <v>0</v>
      </c>
      <c r="CG747" s="299"/>
      <c r="CH747" s="299"/>
      <c r="CI747" s="299"/>
      <c r="CJ747" s="299"/>
      <c r="CK747" s="299"/>
      <c r="CL747" s="299"/>
      <c r="CM747" s="299"/>
      <c r="CN747" s="299"/>
      <c r="CO747" s="299"/>
      <c r="CP747" s="299"/>
    </row>
    <row r="748" spans="1:94" x14ac:dyDescent="0.15">
      <c r="A748" s="299"/>
      <c r="B748" s="369" t="s">
        <v>270</v>
      </c>
      <c r="C748" s="355">
        <v>1.2</v>
      </c>
      <c r="D748" s="371">
        <v>3.9996</v>
      </c>
      <c r="E748" s="299"/>
      <c r="F748" s="299"/>
      <c r="G748" s="299"/>
      <c r="H748" s="299"/>
      <c r="I748" s="301">
        <v>17</v>
      </c>
      <c r="J748" s="299"/>
      <c r="K748" s="299"/>
      <c r="L748" s="299">
        <v>0</v>
      </c>
      <c r="M748" s="299"/>
      <c r="N748" s="299"/>
      <c r="O748" s="299"/>
      <c r="P748" s="299"/>
      <c r="Q748" s="299"/>
      <c r="R748" s="299"/>
      <c r="S748" s="299"/>
      <c r="T748" s="299"/>
      <c r="U748" s="299"/>
      <c r="V748" s="299"/>
      <c r="W748" s="299"/>
      <c r="X748" s="299"/>
      <c r="Y748" s="299"/>
      <c r="Z748" s="299"/>
      <c r="AA748" s="299">
        <v>0.88757611392796609</v>
      </c>
      <c r="AB748" s="299">
        <v>-10.491404867256639</v>
      </c>
      <c r="AC748" s="299">
        <v>0.41420218649971752</v>
      </c>
      <c r="AD748" s="299">
        <v>-13.370625000000002</v>
      </c>
      <c r="AE748" s="299" t="s">
        <v>443</v>
      </c>
      <c r="AF748" s="299">
        <v>1.6370848323560265</v>
      </c>
      <c r="AG748" s="299">
        <v>-13.252300884955753</v>
      </c>
      <c r="AH748" s="299">
        <v>-0.76923263207090398</v>
      </c>
      <c r="AI748" s="299">
        <v>13.449507743362833</v>
      </c>
      <c r="AJ748" s="299"/>
      <c r="AK748" s="299"/>
      <c r="AL748" s="322">
        <v>0</v>
      </c>
      <c r="AM748" s="322">
        <v>1</v>
      </c>
      <c r="AN748" s="322">
        <v>1</v>
      </c>
      <c r="AO748" s="322">
        <v>0</v>
      </c>
      <c r="AP748" s="322">
        <v>0</v>
      </c>
      <c r="AQ748" s="322">
        <v>1</v>
      </c>
      <c r="AR748" s="322">
        <v>0</v>
      </c>
      <c r="AS748" s="322">
        <v>0</v>
      </c>
      <c r="AT748" s="322">
        <v>1</v>
      </c>
      <c r="AU748" s="322">
        <v>0</v>
      </c>
      <c r="AV748" s="327">
        <v>0</v>
      </c>
      <c r="AW748" s="327">
        <v>0</v>
      </c>
      <c r="AX748" s="327">
        <v>0</v>
      </c>
      <c r="AY748" s="327">
        <v>0</v>
      </c>
      <c r="AZ748" s="327">
        <v>0</v>
      </c>
      <c r="BA748" s="327">
        <v>0</v>
      </c>
      <c r="BB748" s="327">
        <v>1</v>
      </c>
      <c r="BC748" s="327">
        <v>0</v>
      </c>
      <c r="BD748" s="327">
        <v>0</v>
      </c>
      <c r="BE748" s="327">
        <v>1</v>
      </c>
      <c r="BF748" s="327">
        <v>0</v>
      </c>
      <c r="BG748" s="327">
        <v>1</v>
      </c>
      <c r="BH748" s="327">
        <v>0</v>
      </c>
      <c r="BI748" s="327">
        <v>0</v>
      </c>
      <c r="BJ748" s="327">
        <v>0</v>
      </c>
      <c r="BK748" s="327">
        <v>0</v>
      </c>
      <c r="BL748" s="327">
        <v>0</v>
      </c>
      <c r="BM748" s="327">
        <v>0</v>
      </c>
      <c r="BN748" s="327">
        <v>0</v>
      </c>
      <c r="BO748" s="327">
        <v>1</v>
      </c>
      <c r="BP748" s="327">
        <v>0</v>
      </c>
      <c r="BQ748" s="327">
        <v>0</v>
      </c>
      <c r="BR748" s="327">
        <v>0</v>
      </c>
      <c r="BS748" s="303">
        <v>0</v>
      </c>
      <c r="BT748" s="322">
        <v>1</v>
      </c>
      <c r="BU748" s="322">
        <v>0</v>
      </c>
      <c r="BV748" s="322">
        <v>0</v>
      </c>
      <c r="BW748" s="322">
        <v>0</v>
      </c>
      <c r="BX748" s="322">
        <v>1</v>
      </c>
      <c r="BY748" s="301">
        <v>0</v>
      </c>
      <c r="BZ748" s="322">
        <v>1</v>
      </c>
      <c r="CA748" s="322">
        <v>0</v>
      </c>
      <c r="CB748" s="322">
        <v>0</v>
      </c>
      <c r="CC748" s="322">
        <v>0</v>
      </c>
      <c r="CD748" s="322">
        <v>0</v>
      </c>
      <c r="CE748" s="322">
        <v>0</v>
      </c>
      <c r="CF748" s="301">
        <v>0</v>
      </c>
      <c r="CG748" s="299"/>
      <c r="CH748" s="299"/>
      <c r="CI748" s="299"/>
      <c r="CJ748" s="299"/>
      <c r="CK748" s="299"/>
      <c r="CL748" s="299"/>
      <c r="CM748" s="299"/>
      <c r="CN748" s="299"/>
      <c r="CO748" s="299"/>
      <c r="CP748" s="299"/>
    </row>
    <row r="749" spans="1:94" x14ac:dyDescent="0.15">
      <c r="A749" s="299"/>
      <c r="B749" s="338" t="s">
        <v>271</v>
      </c>
      <c r="C749" s="355">
        <v>1.1499999999999999</v>
      </c>
      <c r="D749" s="371">
        <v>3.8329499999999999</v>
      </c>
      <c r="E749" s="299"/>
      <c r="F749" s="299"/>
      <c r="G749" s="299"/>
      <c r="H749" s="299"/>
      <c r="I749" s="301">
        <v>18</v>
      </c>
      <c r="J749" s="299"/>
      <c r="K749" s="299"/>
      <c r="L749" s="299">
        <v>0</v>
      </c>
      <c r="M749" s="299"/>
      <c r="N749" s="299"/>
      <c r="O749" s="299"/>
      <c r="P749" s="299"/>
      <c r="Q749" s="299"/>
      <c r="R749" s="299"/>
      <c r="S749" s="299"/>
      <c r="T749" s="299"/>
      <c r="U749" s="299"/>
      <c r="V749" s="299"/>
      <c r="W749" s="299"/>
      <c r="X749" s="299"/>
      <c r="Y749" s="299"/>
      <c r="Z749" s="299"/>
      <c r="AA749" s="299">
        <v>2.6627283417838985</v>
      </c>
      <c r="AB749" s="299">
        <v>9.5448119469026551</v>
      </c>
      <c r="AC749" s="299">
        <v>2.7810718236409606</v>
      </c>
      <c r="AD749" s="299">
        <v>13.370625000000002</v>
      </c>
      <c r="AE749" s="299" t="s">
        <v>443</v>
      </c>
      <c r="AF749" s="299">
        <v>1.4792935232132769</v>
      </c>
      <c r="AG749" s="299">
        <v>13.370625000000002</v>
      </c>
      <c r="AH749" s="299">
        <v>0.9270239412136535</v>
      </c>
      <c r="AI749" s="299">
        <v>-13.212859513274338</v>
      </c>
      <c r="AJ749" s="299"/>
      <c r="AK749" s="299"/>
      <c r="AL749" s="322">
        <v>0</v>
      </c>
      <c r="AM749" s="322">
        <v>0</v>
      </c>
      <c r="AN749" s="322">
        <v>0</v>
      </c>
      <c r="AO749" s="322">
        <v>1</v>
      </c>
      <c r="AP749" s="322">
        <v>0</v>
      </c>
      <c r="AQ749" s="322">
        <v>1</v>
      </c>
      <c r="AR749" s="322">
        <v>0</v>
      </c>
      <c r="AS749" s="322">
        <v>0</v>
      </c>
      <c r="AT749" s="322">
        <v>0</v>
      </c>
      <c r="AU749" s="322">
        <v>1</v>
      </c>
      <c r="AV749" s="327">
        <v>0</v>
      </c>
      <c r="AW749" s="327">
        <v>0</v>
      </c>
      <c r="AX749" s="327">
        <v>0</v>
      </c>
      <c r="AY749" s="327">
        <v>0</v>
      </c>
      <c r="AZ749" s="327">
        <v>0</v>
      </c>
      <c r="BA749" s="327">
        <v>0</v>
      </c>
      <c r="BB749" s="327">
        <v>1</v>
      </c>
      <c r="BC749" s="327">
        <v>0</v>
      </c>
      <c r="BD749" s="327">
        <v>0</v>
      </c>
      <c r="BE749" s="327">
        <v>1</v>
      </c>
      <c r="BF749" s="327">
        <v>0</v>
      </c>
      <c r="BG749" s="327">
        <v>1</v>
      </c>
      <c r="BH749" s="327">
        <v>0</v>
      </c>
      <c r="BI749" s="327">
        <v>0</v>
      </c>
      <c r="BJ749" s="327">
        <v>0</v>
      </c>
      <c r="BK749" s="327">
        <v>0</v>
      </c>
      <c r="BL749" s="327">
        <v>0</v>
      </c>
      <c r="BM749" s="327">
        <v>0</v>
      </c>
      <c r="BN749" s="327">
        <v>0</v>
      </c>
      <c r="BO749" s="327">
        <v>1</v>
      </c>
      <c r="BP749" s="327">
        <v>0</v>
      </c>
      <c r="BQ749" s="327">
        <v>0</v>
      </c>
      <c r="BR749" s="327">
        <v>0</v>
      </c>
      <c r="BS749" s="303">
        <v>0</v>
      </c>
      <c r="BT749" s="322">
        <v>1</v>
      </c>
      <c r="BU749" s="322">
        <v>0</v>
      </c>
      <c r="BV749" s="322">
        <v>0</v>
      </c>
      <c r="BW749" s="322">
        <v>0</v>
      </c>
      <c r="BX749" s="322">
        <v>1</v>
      </c>
      <c r="BY749" s="301">
        <v>0</v>
      </c>
      <c r="BZ749" s="322">
        <v>0</v>
      </c>
      <c r="CA749" s="322">
        <v>0</v>
      </c>
      <c r="CB749" s="322">
        <v>0</v>
      </c>
      <c r="CC749" s="322">
        <v>1</v>
      </c>
      <c r="CD749" s="322">
        <v>0</v>
      </c>
      <c r="CE749" s="322">
        <v>0</v>
      </c>
      <c r="CF749" s="301">
        <v>0</v>
      </c>
      <c r="CG749" s="299"/>
      <c r="CH749" s="299"/>
      <c r="CI749" s="299"/>
      <c r="CJ749" s="299"/>
      <c r="CK749" s="299"/>
      <c r="CL749" s="299"/>
      <c r="CM749" s="299"/>
      <c r="CN749" s="299"/>
      <c r="CO749" s="299"/>
      <c r="CP749" s="299"/>
    </row>
    <row r="750" spans="1:94" x14ac:dyDescent="0.15">
      <c r="A750" s="299" t="s">
        <v>593</v>
      </c>
      <c r="B750" s="338" t="s">
        <v>272</v>
      </c>
      <c r="C750" s="299"/>
      <c r="D750" s="371"/>
      <c r="E750" s="299"/>
      <c r="F750" s="299"/>
      <c r="G750" s="299"/>
      <c r="H750" s="299"/>
      <c r="I750" s="299"/>
      <c r="J750" s="299"/>
      <c r="K750" s="299"/>
      <c r="L750" s="299"/>
      <c r="M750" s="299"/>
      <c r="N750" s="299"/>
      <c r="O750" s="299"/>
      <c r="P750" s="299"/>
      <c r="Q750" s="299"/>
      <c r="R750" s="299"/>
      <c r="S750" s="299"/>
      <c r="T750" s="299"/>
      <c r="U750" s="299"/>
      <c r="V750" s="299"/>
      <c r="W750" s="299"/>
      <c r="X750" s="299"/>
      <c r="Y750" s="299"/>
      <c r="Z750" s="299"/>
      <c r="AA750" s="299"/>
      <c r="AB750" s="299"/>
      <c r="AC750" s="299"/>
      <c r="AD750" s="299"/>
      <c r="AE750" s="299"/>
      <c r="AF750" s="299"/>
      <c r="AG750" s="299"/>
      <c r="AH750" s="299"/>
      <c r="AI750" s="299"/>
      <c r="AJ750" s="299">
        <v>4.240641433211394</v>
      </c>
      <c r="AK750" s="299">
        <v>-7.2966537610619477</v>
      </c>
      <c r="AL750" s="299"/>
      <c r="AM750" s="299"/>
      <c r="AN750" s="299"/>
      <c r="AO750" s="299"/>
      <c r="AP750" s="299"/>
      <c r="AQ750" s="299"/>
      <c r="AR750" s="299"/>
      <c r="AS750" s="299"/>
      <c r="AT750" s="299"/>
      <c r="AU750" s="299"/>
      <c r="AV750" s="299"/>
      <c r="AW750" s="299"/>
      <c r="AX750" s="299"/>
      <c r="AY750" s="299"/>
      <c r="AZ750" s="299"/>
      <c r="BA750" s="299"/>
      <c r="BB750" s="299"/>
      <c r="BC750" s="299"/>
      <c r="BD750" s="299"/>
      <c r="BE750" s="299"/>
      <c r="BF750" s="299"/>
      <c r="BG750" s="299"/>
      <c r="BH750" s="299"/>
      <c r="BI750" s="299"/>
      <c r="BJ750" s="299"/>
      <c r="BK750" s="299"/>
      <c r="BL750" s="299"/>
      <c r="BM750" s="299"/>
      <c r="BN750" s="299"/>
      <c r="BO750" s="299"/>
      <c r="BP750" s="299"/>
      <c r="BQ750" s="299"/>
      <c r="BR750" s="299"/>
      <c r="BS750" s="299"/>
      <c r="BT750" s="299"/>
      <c r="BU750" s="299"/>
      <c r="BV750" s="299"/>
      <c r="BW750" s="299"/>
      <c r="BX750" s="299"/>
      <c r="BY750" s="299"/>
      <c r="BZ750" s="299"/>
      <c r="CA750" s="299"/>
      <c r="CB750" s="299"/>
      <c r="CC750" s="299"/>
      <c r="CD750" s="299"/>
      <c r="CE750" s="299"/>
      <c r="CF750" s="299"/>
      <c r="CG750" s="299"/>
      <c r="CH750" s="299"/>
      <c r="CI750" s="299"/>
      <c r="CJ750" s="299"/>
      <c r="CK750" s="299"/>
      <c r="CL750" s="299"/>
      <c r="CM750" s="299"/>
      <c r="CN750" s="299"/>
      <c r="CO750" s="299"/>
      <c r="CP750" s="299" t="s">
        <v>571</v>
      </c>
    </row>
    <row r="751" spans="1:94" x14ac:dyDescent="0.15">
      <c r="A751" s="299"/>
      <c r="B751" s="338" t="s">
        <v>273</v>
      </c>
      <c r="C751" s="299"/>
      <c r="D751" s="371"/>
      <c r="E751" s="299"/>
      <c r="F751" s="300" t="s">
        <v>371</v>
      </c>
      <c r="G751" s="299" t="s">
        <v>335</v>
      </c>
      <c r="H751" s="299"/>
      <c r="I751" s="301">
        <v>1</v>
      </c>
      <c r="J751" s="299"/>
      <c r="K751" s="299"/>
      <c r="L751" s="299">
        <v>1</v>
      </c>
      <c r="M751" s="299">
        <v>1</v>
      </c>
      <c r="N751" s="299">
        <v>0</v>
      </c>
      <c r="O751" s="299"/>
      <c r="P751" s="299">
        <v>1</v>
      </c>
      <c r="Q751" s="299">
        <v>0</v>
      </c>
      <c r="R751" s="299">
        <v>0</v>
      </c>
      <c r="S751" s="299">
        <v>1</v>
      </c>
      <c r="T751" s="299">
        <v>0</v>
      </c>
      <c r="U751" s="299">
        <v>0</v>
      </c>
      <c r="V751" s="299">
        <v>0</v>
      </c>
      <c r="W751" s="299">
        <v>0</v>
      </c>
      <c r="X751" s="299">
        <v>0</v>
      </c>
      <c r="Y751" s="299">
        <v>1</v>
      </c>
      <c r="Z751" s="301">
        <v>0</v>
      </c>
      <c r="AA751" s="299"/>
      <c r="AB751" s="299"/>
      <c r="AC751" s="299">
        <v>1.0059195957850282</v>
      </c>
      <c r="AD751" s="299">
        <v>12.108501106194691</v>
      </c>
      <c r="AE751" s="299" t="s">
        <v>442</v>
      </c>
      <c r="AF751" s="299">
        <v>1.0059195957850282</v>
      </c>
      <c r="AG751" s="299">
        <v>12.108501106194691</v>
      </c>
      <c r="AH751" s="299">
        <v>-3.7278196784974575</v>
      </c>
      <c r="AI751" s="299">
        <v>-12.581797566371682</v>
      </c>
      <c r="AJ751" s="299"/>
      <c r="AK751" s="299"/>
      <c r="AL751" s="299"/>
      <c r="AM751" s="299"/>
      <c r="AN751" s="299"/>
      <c r="AO751" s="299"/>
      <c r="AP751" s="299"/>
      <c r="AQ751" s="299"/>
      <c r="AR751" s="299"/>
      <c r="AS751" s="299"/>
      <c r="AT751" s="299"/>
      <c r="AU751" s="299"/>
      <c r="AV751" s="299"/>
      <c r="AW751" s="299"/>
      <c r="AX751" s="299"/>
      <c r="AY751" s="299"/>
      <c r="AZ751" s="299"/>
      <c r="BA751" s="299"/>
      <c r="BB751" s="299"/>
      <c r="BC751" s="299"/>
      <c r="BD751" s="299"/>
      <c r="BE751" s="299"/>
      <c r="BF751" s="299"/>
      <c r="BG751" s="299"/>
      <c r="BH751" s="299"/>
      <c r="BI751" s="299"/>
      <c r="BJ751" s="299"/>
      <c r="BK751" s="299"/>
      <c r="BL751" s="299"/>
      <c r="BM751" s="299"/>
      <c r="BN751" s="299"/>
      <c r="BO751" s="299"/>
      <c r="BP751" s="299"/>
      <c r="BQ751" s="299"/>
      <c r="BR751" s="299"/>
      <c r="BS751" s="299"/>
      <c r="BT751" s="299"/>
      <c r="BU751" s="299"/>
      <c r="BV751" s="299"/>
      <c r="BW751" s="299"/>
      <c r="BX751" s="299"/>
      <c r="BY751" s="299"/>
      <c r="BZ751" s="299"/>
      <c r="CA751" s="299"/>
      <c r="CB751" s="299"/>
      <c r="CC751" s="299"/>
      <c r="CD751" s="299"/>
      <c r="CE751" s="299"/>
      <c r="CF751" s="299"/>
      <c r="CG751" s="299">
        <v>1</v>
      </c>
      <c r="CH751" s="299"/>
      <c r="CI751" s="299"/>
      <c r="CJ751" s="299"/>
      <c r="CK751" s="299"/>
      <c r="CL751" s="299"/>
      <c r="CM751" s="299"/>
      <c r="CN751" s="299"/>
      <c r="CO751" s="299"/>
      <c r="CP751" s="299"/>
    </row>
    <row r="752" spans="1:94" x14ac:dyDescent="0.15">
      <c r="A752" s="299"/>
      <c r="B752" s="338" t="s">
        <v>274</v>
      </c>
      <c r="C752" s="355">
        <v>0.2</v>
      </c>
      <c r="D752" s="371">
        <v>0.66660000000000008</v>
      </c>
      <c r="E752" s="299"/>
      <c r="F752" s="299"/>
      <c r="G752" s="299"/>
      <c r="H752" s="299"/>
      <c r="I752" s="301">
        <v>2</v>
      </c>
      <c r="J752" s="299"/>
      <c r="K752" s="299"/>
      <c r="L752" s="299">
        <v>0</v>
      </c>
      <c r="M752" s="299"/>
      <c r="N752" s="299"/>
      <c r="O752" s="299"/>
      <c r="P752" s="299"/>
      <c r="Q752" s="299"/>
      <c r="R752" s="299"/>
      <c r="S752" s="299"/>
      <c r="T752" s="299"/>
      <c r="U752" s="299"/>
      <c r="V752" s="299"/>
      <c r="W752" s="299"/>
      <c r="X752" s="299"/>
      <c r="Y752" s="299"/>
      <c r="Z752" s="299"/>
      <c r="AA752" s="299">
        <v>-1.2031587322134651</v>
      </c>
      <c r="AB752" s="299">
        <v>-6.1528539823008854</v>
      </c>
      <c r="AC752" s="299">
        <v>-2.8205196509266481</v>
      </c>
      <c r="AD752" s="299">
        <v>-12.266266592920354</v>
      </c>
      <c r="AE752" s="299" t="s">
        <v>443</v>
      </c>
      <c r="AF752" s="299">
        <v>-3.8461631603545201</v>
      </c>
      <c r="AG752" s="299">
        <v>-12.187383849557524</v>
      </c>
      <c r="AH752" s="299">
        <v>1.3609500413562148</v>
      </c>
      <c r="AI752" s="299">
        <v>11.398556415929205</v>
      </c>
      <c r="AJ752" s="299"/>
      <c r="AK752" s="299"/>
      <c r="AL752" s="322">
        <v>1</v>
      </c>
      <c r="AM752" s="322">
        <v>0</v>
      </c>
      <c r="AN752" s="322">
        <v>1</v>
      </c>
      <c r="AO752" s="322">
        <v>0</v>
      </c>
      <c r="AP752" s="322">
        <v>0</v>
      </c>
      <c r="AQ752" s="322">
        <v>0</v>
      </c>
      <c r="AR752" s="322">
        <v>1</v>
      </c>
      <c r="AS752" s="322">
        <v>0</v>
      </c>
      <c r="AT752" s="322">
        <v>1</v>
      </c>
      <c r="AU752" s="322">
        <v>0</v>
      </c>
      <c r="AV752" s="327">
        <v>0</v>
      </c>
      <c r="AW752" s="327">
        <v>0</v>
      </c>
      <c r="AX752" s="327">
        <v>0</v>
      </c>
      <c r="AY752" s="327">
        <v>0</v>
      </c>
      <c r="AZ752" s="327">
        <v>0</v>
      </c>
      <c r="BA752" s="327">
        <v>0</v>
      </c>
      <c r="BB752" s="327">
        <v>1</v>
      </c>
      <c r="BC752" s="327">
        <v>0</v>
      </c>
      <c r="BD752" s="327">
        <v>1</v>
      </c>
      <c r="BE752" s="327">
        <v>0</v>
      </c>
      <c r="BF752" s="327">
        <v>0</v>
      </c>
      <c r="BG752" s="327">
        <v>1</v>
      </c>
      <c r="BH752" s="327">
        <v>0</v>
      </c>
      <c r="BI752" s="327">
        <v>0</v>
      </c>
      <c r="BJ752" s="327">
        <v>0</v>
      </c>
      <c r="BK752" s="327">
        <v>0</v>
      </c>
      <c r="BL752" s="327">
        <v>0</v>
      </c>
      <c r="BM752" s="327">
        <v>0</v>
      </c>
      <c r="BN752" s="327">
        <v>0</v>
      </c>
      <c r="BO752" s="327">
        <v>0</v>
      </c>
      <c r="BP752" s="327">
        <v>0</v>
      </c>
      <c r="BQ752" s="327">
        <v>1</v>
      </c>
      <c r="BR752" s="327">
        <v>0</v>
      </c>
      <c r="BS752" s="303">
        <v>1</v>
      </c>
      <c r="BT752" s="322">
        <v>0</v>
      </c>
      <c r="BU752" s="322">
        <v>0</v>
      </c>
      <c r="BV752" s="322">
        <v>0</v>
      </c>
      <c r="BW752" s="322">
        <v>0</v>
      </c>
      <c r="BX752" s="322">
        <v>1</v>
      </c>
      <c r="BY752" s="301">
        <v>0</v>
      </c>
      <c r="BZ752" s="322">
        <v>0</v>
      </c>
      <c r="CA752" s="322">
        <v>0</v>
      </c>
      <c r="CB752" s="322">
        <v>1</v>
      </c>
      <c r="CC752" s="322">
        <v>0</v>
      </c>
      <c r="CD752" s="322">
        <v>0</v>
      </c>
      <c r="CE752" s="322">
        <v>0</v>
      </c>
      <c r="CF752" s="301">
        <v>0</v>
      </c>
      <c r="CG752" s="322">
        <v>0</v>
      </c>
      <c r="CH752" s="299"/>
      <c r="CI752" s="299"/>
      <c r="CJ752" s="299"/>
      <c r="CK752" s="299"/>
      <c r="CL752" s="299"/>
      <c r="CM752" s="299"/>
      <c r="CN752" s="299"/>
      <c r="CO752" s="299"/>
      <c r="CP752" s="299"/>
    </row>
    <row r="753" spans="1:85" x14ac:dyDescent="0.15">
      <c r="A753" s="299" t="s">
        <v>593</v>
      </c>
      <c r="B753" s="338" t="s">
        <v>275</v>
      </c>
      <c r="C753" s="299"/>
      <c r="D753" s="371"/>
      <c r="E753" s="299"/>
      <c r="F753" s="299"/>
      <c r="G753" s="299"/>
      <c r="H753" s="299"/>
      <c r="I753" s="299"/>
      <c r="J753" s="299"/>
      <c r="K753" s="299"/>
      <c r="L753" s="299"/>
      <c r="M753" s="299"/>
      <c r="N753" s="299"/>
      <c r="O753" s="299"/>
      <c r="P753" s="299"/>
      <c r="Q753" s="299"/>
      <c r="R753" s="299"/>
      <c r="S753" s="299"/>
      <c r="T753" s="299"/>
      <c r="U753" s="299"/>
      <c r="V753" s="299"/>
      <c r="W753" s="299"/>
      <c r="X753" s="299"/>
      <c r="Y753" s="299"/>
      <c r="Z753" s="299"/>
      <c r="AA753" s="299"/>
      <c r="AB753" s="299"/>
      <c r="AC753" s="299"/>
      <c r="AD753" s="299"/>
      <c r="AE753" s="299"/>
      <c r="AF753" s="299"/>
      <c r="AG753" s="299"/>
      <c r="AH753" s="299"/>
      <c r="AI753" s="299"/>
      <c r="AJ753" s="299">
        <v>-2.3076978962127122</v>
      </c>
      <c r="AK753" s="299">
        <v>-3.9441371681415933E-2</v>
      </c>
      <c r="AL753" s="299"/>
      <c r="AM753" s="299"/>
      <c r="AN753" s="299"/>
      <c r="AO753" s="299"/>
      <c r="AP753" s="299"/>
      <c r="AQ753" s="299"/>
      <c r="AR753" s="299"/>
      <c r="AS753" s="299"/>
      <c r="AT753" s="299"/>
      <c r="AU753" s="299"/>
      <c r="AV753" s="299"/>
      <c r="AW753" s="299"/>
      <c r="AX753" s="299"/>
      <c r="AY753" s="299"/>
      <c r="AZ753" s="299"/>
      <c r="BA753" s="299"/>
      <c r="BB753" s="299"/>
      <c r="BC753" s="299"/>
      <c r="BD753" s="299"/>
      <c r="BE753" s="299"/>
      <c r="BF753" s="299"/>
      <c r="BG753" s="299"/>
      <c r="BH753" s="299"/>
      <c r="BI753" s="299"/>
      <c r="BJ753" s="299"/>
      <c r="BK753" s="299"/>
      <c r="BL753" s="299"/>
      <c r="BM753" s="299"/>
      <c r="BN753" s="299"/>
      <c r="BO753" s="299"/>
      <c r="BP753" s="299"/>
      <c r="BQ753" s="299"/>
      <c r="BR753" s="299"/>
      <c r="BS753" s="299"/>
      <c r="BT753" s="299"/>
      <c r="BU753" s="299"/>
      <c r="BV753" s="299"/>
      <c r="BW753" s="299"/>
      <c r="BX753" s="299"/>
      <c r="BY753" s="299"/>
      <c r="BZ753" s="299"/>
      <c r="CA753" s="299"/>
      <c r="CB753" s="299"/>
      <c r="CC753" s="299"/>
      <c r="CD753" s="299"/>
      <c r="CE753" s="299"/>
      <c r="CF753" s="299"/>
      <c r="CG753" s="299"/>
    </row>
    <row r="754" spans="1:85" x14ac:dyDescent="0.15">
      <c r="A754" s="299"/>
      <c r="B754" s="338" t="s">
        <v>276</v>
      </c>
      <c r="C754" s="299"/>
      <c r="D754" s="371"/>
      <c r="E754" s="299"/>
      <c r="F754" s="299"/>
      <c r="G754" s="299" t="s">
        <v>352</v>
      </c>
      <c r="H754" s="299"/>
      <c r="I754" s="301">
        <v>1</v>
      </c>
      <c r="J754" s="299"/>
      <c r="K754" s="299"/>
      <c r="L754" s="299">
        <v>1</v>
      </c>
      <c r="M754" s="299">
        <v>1</v>
      </c>
      <c r="N754" s="299">
        <v>0</v>
      </c>
      <c r="O754" s="299"/>
      <c r="P754" s="299">
        <v>1</v>
      </c>
      <c r="Q754" s="299">
        <v>0</v>
      </c>
      <c r="R754" s="299">
        <v>0</v>
      </c>
      <c r="S754" s="299">
        <v>0</v>
      </c>
      <c r="T754" s="299">
        <v>0</v>
      </c>
      <c r="U754" s="299">
        <v>1</v>
      </c>
      <c r="V754" s="299">
        <v>0</v>
      </c>
      <c r="W754" s="299">
        <v>0</v>
      </c>
      <c r="X754" s="299">
        <v>0</v>
      </c>
      <c r="Y754" s="299">
        <v>0</v>
      </c>
      <c r="Z754" s="301">
        <v>1</v>
      </c>
      <c r="AA754" s="299"/>
      <c r="AB754" s="299"/>
      <c r="AC754" s="299">
        <v>-0.9270239412136535</v>
      </c>
      <c r="AD754" s="299">
        <v>12.02961836283186</v>
      </c>
      <c r="AE754" s="299" t="s">
        <v>442</v>
      </c>
      <c r="AF754" s="299">
        <v>-0.9270239412136535</v>
      </c>
      <c r="AG754" s="299">
        <v>12.02961836283186</v>
      </c>
      <c r="AH754" s="299">
        <v>4.0434022967829568</v>
      </c>
      <c r="AI754" s="299">
        <v>-13.68615597345133</v>
      </c>
      <c r="AJ754" s="299">
        <v>1.9526674506415256</v>
      </c>
      <c r="AK754" s="299">
        <v>-7.8882743362831867E-2</v>
      </c>
      <c r="AL754" s="299"/>
      <c r="AM754" s="299"/>
      <c r="AN754" s="299"/>
      <c r="AO754" s="299"/>
      <c r="AP754" s="299"/>
      <c r="AQ754" s="299"/>
      <c r="AR754" s="299"/>
      <c r="AS754" s="299"/>
      <c r="AT754" s="299"/>
      <c r="AU754" s="299"/>
      <c r="AV754" s="299"/>
      <c r="AW754" s="299"/>
      <c r="AX754" s="299"/>
      <c r="AY754" s="299"/>
      <c r="AZ754" s="299"/>
      <c r="BA754" s="299"/>
      <c r="BB754" s="299"/>
      <c r="BC754" s="299"/>
      <c r="BD754" s="299"/>
      <c r="BE754" s="299"/>
      <c r="BF754" s="299"/>
      <c r="BG754" s="299"/>
      <c r="BH754" s="299"/>
      <c r="BI754" s="299"/>
      <c r="BJ754" s="299"/>
      <c r="BK754" s="299"/>
      <c r="BL754" s="299"/>
      <c r="BM754" s="299"/>
      <c r="BN754" s="299"/>
      <c r="BO754" s="299"/>
      <c r="BP754" s="299"/>
      <c r="BQ754" s="299"/>
      <c r="BR754" s="299"/>
      <c r="BS754" s="299"/>
      <c r="BT754" s="299"/>
      <c r="BU754" s="299"/>
      <c r="BV754" s="299"/>
      <c r="BW754" s="299"/>
      <c r="BX754" s="299"/>
      <c r="BY754" s="299"/>
      <c r="BZ754" s="299"/>
      <c r="CA754" s="299"/>
      <c r="CB754" s="299"/>
      <c r="CC754" s="299"/>
      <c r="CD754" s="299"/>
      <c r="CE754" s="299"/>
      <c r="CF754" s="299"/>
      <c r="CG754" s="299"/>
    </row>
    <row r="755" spans="1:85" x14ac:dyDescent="0.15">
      <c r="A755" s="299"/>
      <c r="B755" s="338" t="s">
        <v>277</v>
      </c>
      <c r="C755" s="299"/>
      <c r="D755" s="371"/>
      <c r="E755" s="299"/>
      <c r="F755" s="299"/>
      <c r="G755" s="299"/>
      <c r="H755" s="299"/>
      <c r="I755" s="301">
        <v>1</v>
      </c>
      <c r="J755" s="299"/>
      <c r="K755" s="299"/>
      <c r="L755" s="299">
        <v>1</v>
      </c>
      <c r="M755" s="299">
        <v>0</v>
      </c>
      <c r="N755" s="299">
        <v>1</v>
      </c>
      <c r="O755" s="299"/>
      <c r="P755" s="299">
        <v>0</v>
      </c>
      <c r="Q755" s="299">
        <v>1</v>
      </c>
      <c r="R755" s="299">
        <v>0</v>
      </c>
      <c r="S755" s="299">
        <v>1</v>
      </c>
      <c r="T755" s="299">
        <v>0</v>
      </c>
      <c r="U755" s="299">
        <v>0</v>
      </c>
      <c r="V755" s="299">
        <v>0</v>
      </c>
      <c r="W755" s="299">
        <v>0</v>
      </c>
      <c r="X755" s="299">
        <v>1</v>
      </c>
      <c r="Y755" s="299">
        <v>0</v>
      </c>
      <c r="Z755" s="301">
        <v>0</v>
      </c>
      <c r="AA755" s="299"/>
      <c r="AB755" s="299"/>
      <c r="AC755" s="299">
        <v>-1.0059195957850282</v>
      </c>
      <c r="AD755" s="299">
        <v>11.990176991150443</v>
      </c>
      <c r="AE755" s="299" t="s">
        <v>442</v>
      </c>
      <c r="AF755" s="299">
        <v>-1.0059195957850282</v>
      </c>
      <c r="AG755" s="299">
        <v>11.990176991150443</v>
      </c>
      <c r="AH755" s="299">
        <v>4.3195370877827681</v>
      </c>
      <c r="AI755" s="299">
        <v>-12.502914823008851</v>
      </c>
      <c r="AJ755" s="299"/>
      <c r="AK755" s="299"/>
      <c r="AL755" s="299"/>
      <c r="AM755" s="299"/>
      <c r="AN755" s="299"/>
      <c r="AO755" s="299"/>
      <c r="AP755" s="299"/>
      <c r="AQ755" s="299"/>
      <c r="AR755" s="299"/>
      <c r="AS755" s="299"/>
      <c r="AT755" s="299"/>
      <c r="AU755" s="299"/>
      <c r="AV755" s="299"/>
      <c r="AW755" s="299"/>
      <c r="AX755" s="299"/>
      <c r="AY755" s="299"/>
      <c r="AZ755" s="299"/>
      <c r="BA755" s="299"/>
      <c r="BB755" s="299"/>
      <c r="BC755" s="299"/>
      <c r="BD755" s="299"/>
      <c r="BE755" s="299"/>
      <c r="BF755" s="299"/>
      <c r="BG755" s="299"/>
      <c r="BH755" s="299"/>
      <c r="BI755" s="299"/>
      <c r="BJ755" s="299"/>
      <c r="BK755" s="299"/>
      <c r="BL755" s="299"/>
      <c r="BM755" s="299"/>
      <c r="BN755" s="299"/>
      <c r="BO755" s="299"/>
      <c r="BP755" s="299"/>
      <c r="BQ755" s="299"/>
      <c r="BR755" s="299"/>
      <c r="BS755" s="299"/>
      <c r="BT755" s="299"/>
      <c r="BU755" s="299"/>
      <c r="BV755" s="299"/>
      <c r="BW755" s="299"/>
      <c r="BX755" s="299"/>
      <c r="BY755" s="299"/>
      <c r="BZ755" s="299"/>
      <c r="CA755" s="299"/>
      <c r="CB755" s="299"/>
      <c r="CC755" s="299"/>
      <c r="CD755" s="299"/>
      <c r="CE755" s="299"/>
      <c r="CF755" s="299"/>
      <c r="CG755" s="299">
        <v>1</v>
      </c>
    </row>
    <row r="756" spans="1:85" x14ac:dyDescent="0.15">
      <c r="A756" s="299"/>
      <c r="B756" s="338" t="s">
        <v>278</v>
      </c>
      <c r="C756" s="355">
        <v>0.26</v>
      </c>
      <c r="D756" s="371">
        <v>0.86658000000000013</v>
      </c>
      <c r="E756" s="299"/>
      <c r="F756" s="299"/>
      <c r="G756" s="299"/>
      <c r="H756" s="299"/>
      <c r="I756" s="301">
        <v>2</v>
      </c>
      <c r="J756" s="299"/>
      <c r="K756" s="299"/>
      <c r="L756" s="299">
        <v>0</v>
      </c>
      <c r="M756" s="299"/>
      <c r="N756" s="299"/>
      <c r="O756" s="299"/>
      <c r="P756" s="299"/>
      <c r="Q756" s="299"/>
      <c r="R756" s="299"/>
      <c r="S756" s="299"/>
      <c r="T756" s="299"/>
      <c r="U756" s="299"/>
      <c r="V756" s="299"/>
      <c r="W756" s="299"/>
      <c r="X756" s="299"/>
      <c r="Y756" s="299"/>
      <c r="Z756" s="299"/>
      <c r="AA756" s="299">
        <v>1.0059195957850282</v>
      </c>
      <c r="AB756" s="299">
        <v>-6.1922953539823018</v>
      </c>
      <c r="AC756" s="299">
        <v>1.5581891777846517</v>
      </c>
      <c r="AD756" s="299">
        <v>-13.331183628318586</v>
      </c>
      <c r="AE756" s="299" t="s">
        <v>443</v>
      </c>
      <c r="AF756" s="299">
        <v>3.3333414056405841</v>
      </c>
      <c r="AG756" s="299">
        <v>-13.173418141592922</v>
      </c>
      <c r="AH756" s="299">
        <v>-1.4398456959275896</v>
      </c>
      <c r="AI756" s="299">
        <v>11.516880530973452</v>
      </c>
      <c r="AJ756" s="299"/>
      <c r="AK756" s="299"/>
      <c r="AL756" s="322">
        <v>1</v>
      </c>
      <c r="AM756" s="322">
        <v>0</v>
      </c>
      <c r="AN756" s="322">
        <v>1</v>
      </c>
      <c r="AO756" s="322">
        <v>0</v>
      </c>
      <c r="AP756" s="322">
        <v>0</v>
      </c>
      <c r="AQ756" s="322">
        <v>1</v>
      </c>
      <c r="AR756" s="322">
        <v>0</v>
      </c>
      <c r="AS756" s="322">
        <v>0</v>
      </c>
      <c r="AT756" s="322">
        <v>1</v>
      </c>
      <c r="AU756" s="322">
        <v>0</v>
      </c>
      <c r="AV756" s="327">
        <v>0</v>
      </c>
      <c r="AW756" s="327">
        <v>0</v>
      </c>
      <c r="AX756" s="327">
        <v>0</v>
      </c>
      <c r="AY756" s="327">
        <v>0</v>
      </c>
      <c r="AZ756" s="327">
        <v>0</v>
      </c>
      <c r="BA756" s="327">
        <v>0</v>
      </c>
      <c r="BB756" s="327">
        <v>1</v>
      </c>
      <c r="BC756" s="327">
        <v>0</v>
      </c>
      <c r="BD756" s="327">
        <v>0</v>
      </c>
      <c r="BE756" s="327">
        <v>0</v>
      </c>
      <c r="BF756" s="327">
        <v>1</v>
      </c>
      <c r="BG756" s="327">
        <v>0</v>
      </c>
      <c r="BH756" s="327">
        <v>0</v>
      </c>
      <c r="BI756" s="327">
        <v>0</v>
      </c>
      <c r="BJ756" s="327">
        <v>0</v>
      </c>
      <c r="BK756" s="327">
        <v>0</v>
      </c>
      <c r="BL756" s="327">
        <v>0</v>
      </c>
      <c r="BM756" s="327">
        <v>0</v>
      </c>
      <c r="BN756" s="327">
        <v>1</v>
      </c>
      <c r="BO756" s="327">
        <v>0</v>
      </c>
      <c r="BP756" s="327">
        <v>0</v>
      </c>
      <c r="BQ756" s="327">
        <v>1</v>
      </c>
      <c r="BR756" s="327">
        <v>0</v>
      </c>
      <c r="BS756" s="303">
        <v>1</v>
      </c>
      <c r="BT756" s="322">
        <v>0</v>
      </c>
      <c r="BU756" s="322">
        <v>0</v>
      </c>
      <c r="BV756" s="322">
        <v>0</v>
      </c>
      <c r="BW756" s="322">
        <v>0</v>
      </c>
      <c r="BX756" s="322">
        <v>0</v>
      </c>
      <c r="BY756" s="301">
        <v>1</v>
      </c>
      <c r="BZ756" s="322">
        <v>0</v>
      </c>
      <c r="CA756" s="322">
        <v>0</v>
      </c>
      <c r="CB756" s="322">
        <v>0</v>
      </c>
      <c r="CC756" s="322">
        <v>0</v>
      </c>
      <c r="CD756" s="322">
        <v>0</v>
      </c>
      <c r="CE756" s="322">
        <v>0</v>
      </c>
      <c r="CF756" s="301">
        <v>1</v>
      </c>
      <c r="CG756" s="322">
        <v>0</v>
      </c>
    </row>
    <row r="757" spans="1:85" x14ac:dyDescent="0.15">
      <c r="A757" s="299"/>
      <c r="B757" s="338" t="s">
        <v>279</v>
      </c>
      <c r="C757" s="299"/>
      <c r="D757" s="371"/>
      <c r="E757" s="299"/>
      <c r="F757" s="299"/>
      <c r="G757" s="299" t="s">
        <v>353</v>
      </c>
      <c r="H757" s="299"/>
      <c r="I757" s="301">
        <v>1</v>
      </c>
      <c r="J757" s="299"/>
      <c r="K757" s="299"/>
      <c r="L757" s="299">
        <v>1</v>
      </c>
      <c r="M757" s="299">
        <v>1</v>
      </c>
      <c r="N757" s="299">
        <v>0</v>
      </c>
      <c r="O757" s="299">
        <v>0</v>
      </c>
      <c r="P757" s="299">
        <v>1</v>
      </c>
      <c r="Q757" s="299">
        <v>0</v>
      </c>
      <c r="R757" s="299">
        <v>0</v>
      </c>
      <c r="S757" s="299">
        <v>1</v>
      </c>
      <c r="T757" s="299">
        <v>0</v>
      </c>
      <c r="U757" s="299">
        <v>0</v>
      </c>
      <c r="V757" s="299">
        <v>0</v>
      </c>
      <c r="W757" s="299">
        <v>0</v>
      </c>
      <c r="X757" s="299">
        <v>1</v>
      </c>
      <c r="Y757" s="299">
        <v>0</v>
      </c>
      <c r="Z757" s="301">
        <v>0</v>
      </c>
      <c r="AA757" s="299"/>
      <c r="AB757" s="299"/>
      <c r="AC757" s="299">
        <v>0.96647176849934091</v>
      </c>
      <c r="AD757" s="299">
        <v>11.950735619469027</v>
      </c>
      <c r="AE757" s="299" t="s">
        <v>442</v>
      </c>
      <c r="AF757" s="299">
        <v>0.96647176849934091</v>
      </c>
      <c r="AG757" s="299">
        <v>11.950735619469027</v>
      </c>
      <c r="AH757" s="299">
        <v>-3.9645066422115822</v>
      </c>
      <c r="AI757" s="299">
        <v>-13.48894911504425</v>
      </c>
      <c r="AJ757" s="299"/>
      <c r="AK757" s="299"/>
      <c r="AL757" s="299"/>
      <c r="AM757" s="299"/>
      <c r="AN757" s="299"/>
      <c r="AO757" s="299"/>
      <c r="AP757" s="299"/>
      <c r="AQ757" s="299"/>
      <c r="AR757" s="299"/>
      <c r="AS757" s="299"/>
      <c r="AT757" s="299"/>
      <c r="AU757" s="299"/>
      <c r="AV757" s="299"/>
      <c r="AW757" s="299"/>
      <c r="AX757" s="299"/>
      <c r="AY757" s="299"/>
      <c r="AZ757" s="299"/>
      <c r="BA757" s="299"/>
      <c r="BB757" s="299"/>
      <c r="BC757" s="299"/>
      <c r="BD757" s="299"/>
      <c r="BE757" s="299"/>
      <c r="BF757" s="299"/>
      <c r="BG757" s="299"/>
      <c r="BH757" s="299"/>
      <c r="BI757" s="299"/>
      <c r="BJ757" s="299"/>
      <c r="BK757" s="299"/>
      <c r="BL757" s="299"/>
      <c r="BM757" s="299"/>
      <c r="BN757" s="299"/>
      <c r="BO757" s="299"/>
      <c r="BP757" s="299"/>
      <c r="BQ757" s="299"/>
      <c r="BR757" s="299"/>
      <c r="BS757" s="299"/>
      <c r="BT757" s="299"/>
      <c r="BU757" s="299"/>
      <c r="BV757" s="299"/>
      <c r="BW757" s="299"/>
      <c r="BX757" s="299"/>
      <c r="BY757" s="299"/>
      <c r="BZ757" s="299"/>
      <c r="CA757" s="299"/>
      <c r="CB757" s="299"/>
      <c r="CC757" s="299"/>
      <c r="CD757" s="299"/>
      <c r="CE757" s="299"/>
      <c r="CF757" s="299"/>
      <c r="CG757" s="299"/>
    </row>
    <row r="758" spans="1:85" x14ac:dyDescent="0.15">
      <c r="A758" s="299"/>
      <c r="B758" s="338" t="s">
        <v>280</v>
      </c>
      <c r="C758" s="355">
        <v>0.24</v>
      </c>
      <c r="D758" s="371">
        <v>0.79991999999999996</v>
      </c>
      <c r="E758" s="299"/>
      <c r="F758" s="299"/>
      <c r="G758" s="299"/>
      <c r="H758" s="299"/>
      <c r="I758" s="301">
        <v>2</v>
      </c>
      <c r="J758" s="299"/>
      <c r="K758" s="299"/>
      <c r="L758" s="299">
        <v>0</v>
      </c>
      <c r="M758" s="299"/>
      <c r="N758" s="299"/>
      <c r="O758" s="299"/>
      <c r="P758" s="299"/>
      <c r="Q758" s="299"/>
      <c r="R758" s="299"/>
      <c r="S758" s="299"/>
      <c r="T758" s="299"/>
      <c r="U758" s="299"/>
      <c r="V758" s="299"/>
      <c r="W758" s="299"/>
      <c r="X758" s="299"/>
      <c r="Y758" s="299"/>
      <c r="Z758" s="299"/>
      <c r="AA758" s="299">
        <v>-0.84812828664227879</v>
      </c>
      <c r="AB758" s="299">
        <v>-5.561233407079647</v>
      </c>
      <c r="AC758" s="299">
        <v>-1.4398456959275896</v>
      </c>
      <c r="AD758" s="299">
        <v>-13.843921460176993</v>
      </c>
      <c r="AE758" s="299" t="s">
        <v>443</v>
      </c>
      <c r="AF758" s="299">
        <v>-1.4398456959275896</v>
      </c>
      <c r="AG758" s="299">
        <v>-13.843921460176993</v>
      </c>
      <c r="AH758" s="299">
        <v>-3.136102269212147</v>
      </c>
      <c r="AI758" s="299">
        <v>-13.962245575221241</v>
      </c>
      <c r="AJ758" s="299"/>
      <c r="AK758" s="299"/>
      <c r="AL758" s="322">
        <v>1</v>
      </c>
      <c r="AM758" s="322">
        <v>0</v>
      </c>
      <c r="AN758" s="322">
        <v>1</v>
      </c>
      <c r="AO758" s="322">
        <v>0</v>
      </c>
      <c r="AP758" s="322">
        <v>0</v>
      </c>
      <c r="AQ758" s="322">
        <v>0</v>
      </c>
      <c r="AR758" s="322">
        <v>1</v>
      </c>
      <c r="AS758" s="322">
        <v>0</v>
      </c>
      <c r="AT758" s="322">
        <v>0</v>
      </c>
      <c r="AU758" s="322">
        <v>0</v>
      </c>
      <c r="AV758" s="327">
        <v>0</v>
      </c>
      <c r="AW758" s="327">
        <v>1</v>
      </c>
      <c r="AX758" s="327">
        <v>0</v>
      </c>
      <c r="AY758" s="327">
        <v>0</v>
      </c>
      <c r="AZ758" s="327">
        <v>0</v>
      </c>
      <c r="BA758" s="327">
        <v>0</v>
      </c>
      <c r="BB758" s="327">
        <v>1</v>
      </c>
      <c r="BC758" s="327">
        <v>0</v>
      </c>
      <c r="BD758" s="327">
        <v>0</v>
      </c>
      <c r="BE758" s="327">
        <v>1</v>
      </c>
      <c r="BF758" s="327">
        <v>0</v>
      </c>
      <c r="BG758" s="327">
        <v>1</v>
      </c>
      <c r="BH758" s="327">
        <v>0</v>
      </c>
      <c r="BI758" s="327">
        <v>0</v>
      </c>
      <c r="BJ758" s="327">
        <v>0</v>
      </c>
      <c r="BK758" s="327">
        <v>0</v>
      </c>
      <c r="BL758" s="327">
        <v>0</v>
      </c>
      <c r="BM758" s="327">
        <v>0</v>
      </c>
      <c r="BN758" s="327">
        <v>0</v>
      </c>
      <c r="BO758" s="327">
        <v>0</v>
      </c>
      <c r="BP758" s="327">
        <v>1</v>
      </c>
      <c r="BQ758" s="327">
        <v>0</v>
      </c>
      <c r="BR758" s="327">
        <v>0</v>
      </c>
      <c r="BS758" s="303">
        <v>1</v>
      </c>
      <c r="BT758" s="322">
        <v>0</v>
      </c>
      <c r="BU758" s="322">
        <v>0</v>
      </c>
      <c r="BV758" s="322">
        <v>0</v>
      </c>
      <c r="BW758" s="322">
        <v>0</v>
      </c>
      <c r="BX758" s="322">
        <v>1</v>
      </c>
      <c r="BY758" s="301">
        <v>0</v>
      </c>
      <c r="BZ758" s="322">
        <v>1</v>
      </c>
      <c r="CA758" s="322">
        <v>0</v>
      </c>
      <c r="CB758" s="322">
        <v>0</v>
      </c>
      <c r="CC758" s="322">
        <v>0</v>
      </c>
      <c r="CD758" s="322">
        <v>0</v>
      </c>
      <c r="CE758" s="322">
        <v>0</v>
      </c>
      <c r="CF758" s="301">
        <v>0</v>
      </c>
      <c r="CG758" s="299"/>
    </row>
    <row r="759" spans="1:85" x14ac:dyDescent="0.15">
      <c r="A759" s="299"/>
      <c r="B759" s="338" t="s">
        <v>281</v>
      </c>
      <c r="C759" s="355">
        <v>1.1499999999999999</v>
      </c>
      <c r="D759" s="371">
        <v>3.8329499999999999</v>
      </c>
      <c r="E759" s="299"/>
      <c r="F759" s="299"/>
      <c r="G759" s="299"/>
      <c r="H759" s="299"/>
      <c r="I759" s="301">
        <v>3</v>
      </c>
      <c r="J759" s="299"/>
      <c r="K759" s="299"/>
      <c r="L759" s="299">
        <v>0</v>
      </c>
      <c r="M759" s="299"/>
      <c r="N759" s="299"/>
      <c r="O759" s="299"/>
      <c r="P759" s="299"/>
      <c r="Q759" s="299"/>
      <c r="R759" s="299"/>
      <c r="S759" s="299"/>
      <c r="T759" s="299"/>
      <c r="U759" s="299"/>
      <c r="V759" s="299"/>
      <c r="W759" s="299"/>
      <c r="X759" s="299"/>
      <c r="Y759" s="299"/>
      <c r="Z759" s="299"/>
      <c r="AA759" s="299">
        <v>-1.084815250356403</v>
      </c>
      <c r="AB759" s="299">
        <v>6.5078263274336292</v>
      </c>
      <c r="AC759" s="299">
        <v>-1.0453674230707157</v>
      </c>
      <c r="AD759" s="299">
        <v>10.412522123893806</v>
      </c>
      <c r="AE759" s="299" t="s">
        <v>445</v>
      </c>
      <c r="AF759" s="299">
        <v>-2.0710109324985875</v>
      </c>
      <c r="AG759" s="299">
        <v>10.609728982300886</v>
      </c>
      <c r="AH759" s="299">
        <v>0.13806739549990585</v>
      </c>
      <c r="AI759" s="299">
        <v>-13.410066371681417</v>
      </c>
      <c r="AJ759" s="299"/>
      <c r="AK759" s="299"/>
      <c r="AL759" s="322">
        <v>0</v>
      </c>
      <c r="AM759" s="322">
        <v>1</v>
      </c>
      <c r="AN759" s="322">
        <v>0</v>
      </c>
      <c r="AO759" s="322">
        <v>1</v>
      </c>
      <c r="AP759" s="322">
        <v>0</v>
      </c>
      <c r="AQ759" s="322">
        <v>1</v>
      </c>
      <c r="AR759" s="322">
        <v>0</v>
      </c>
      <c r="AS759" s="322">
        <v>0</v>
      </c>
      <c r="AT759" s="322">
        <v>0</v>
      </c>
      <c r="AU759" s="322">
        <v>1</v>
      </c>
      <c r="AV759" s="327">
        <v>0</v>
      </c>
      <c r="AW759" s="327">
        <v>0</v>
      </c>
      <c r="AX759" s="327">
        <v>0</v>
      </c>
      <c r="AY759" s="327">
        <v>0</v>
      </c>
      <c r="AZ759" s="327">
        <v>0</v>
      </c>
      <c r="BA759" s="327">
        <v>1</v>
      </c>
      <c r="BB759" s="327">
        <v>0</v>
      </c>
      <c r="BC759" s="327">
        <v>0</v>
      </c>
      <c r="BD759" s="327">
        <v>0</v>
      </c>
      <c r="BE759" s="327">
        <v>1</v>
      </c>
      <c r="BF759" s="327">
        <v>0</v>
      </c>
      <c r="BG759" s="327">
        <v>1</v>
      </c>
      <c r="BH759" s="327">
        <v>0</v>
      </c>
      <c r="BI759" s="327">
        <v>0</v>
      </c>
      <c r="BJ759" s="327">
        <v>0</v>
      </c>
      <c r="BK759" s="327">
        <v>0</v>
      </c>
      <c r="BL759" s="327">
        <v>0</v>
      </c>
      <c r="BM759" s="327">
        <v>0</v>
      </c>
      <c r="BN759" s="327">
        <v>0</v>
      </c>
      <c r="BO759" s="327">
        <v>1</v>
      </c>
      <c r="BP759" s="327">
        <v>0</v>
      </c>
      <c r="BQ759" s="327">
        <v>0</v>
      </c>
      <c r="BR759" s="327">
        <v>0</v>
      </c>
      <c r="BS759" s="303">
        <v>1</v>
      </c>
      <c r="BT759" s="322">
        <v>0</v>
      </c>
      <c r="BU759" s="322">
        <v>0</v>
      </c>
      <c r="BV759" s="322">
        <v>0</v>
      </c>
      <c r="BW759" s="322">
        <v>0</v>
      </c>
      <c r="BX759" s="322">
        <v>1</v>
      </c>
      <c r="BY759" s="301">
        <v>0</v>
      </c>
      <c r="BZ759" s="322">
        <v>1</v>
      </c>
      <c r="CA759" s="322">
        <v>0</v>
      </c>
      <c r="CB759" s="322">
        <v>0</v>
      </c>
      <c r="CC759" s="322">
        <v>0</v>
      </c>
      <c r="CD759" s="322">
        <v>0</v>
      </c>
      <c r="CE759" s="322">
        <v>0</v>
      </c>
      <c r="CF759" s="301">
        <v>0</v>
      </c>
      <c r="CG759" s="299"/>
    </row>
    <row r="760" spans="1:85" x14ac:dyDescent="0.15">
      <c r="A760" s="299"/>
      <c r="B760" s="338" t="s">
        <v>282</v>
      </c>
      <c r="C760" s="355">
        <v>1.04</v>
      </c>
      <c r="D760" s="371">
        <v>3.4663200000000005</v>
      </c>
      <c r="E760" s="299"/>
      <c r="F760" s="299"/>
      <c r="G760" s="299"/>
      <c r="H760" s="299"/>
      <c r="I760" s="301">
        <v>4</v>
      </c>
      <c r="J760" s="299"/>
      <c r="K760" s="299"/>
      <c r="L760" s="299">
        <v>0</v>
      </c>
      <c r="M760" s="299"/>
      <c r="N760" s="299"/>
      <c r="O760" s="299"/>
      <c r="P760" s="299"/>
      <c r="Q760" s="299"/>
      <c r="R760" s="299"/>
      <c r="S760" s="299"/>
      <c r="T760" s="299"/>
      <c r="U760" s="299"/>
      <c r="V760" s="299"/>
      <c r="W760" s="299"/>
      <c r="X760" s="299"/>
      <c r="Y760" s="299"/>
      <c r="Z760" s="299"/>
      <c r="AA760" s="299">
        <v>1.9132196233558381</v>
      </c>
      <c r="AB760" s="299">
        <v>-8.716543141592922</v>
      </c>
      <c r="AC760" s="299">
        <v>3.1755500964978345</v>
      </c>
      <c r="AD760" s="299">
        <v>-13.804480088495577</v>
      </c>
      <c r="AE760" s="299" t="s">
        <v>445</v>
      </c>
      <c r="AF760" s="299">
        <v>2.1499065870699625</v>
      </c>
      <c r="AG760" s="299">
        <v>-13.883362831858408</v>
      </c>
      <c r="AH760" s="299">
        <v>-2.1499065870699625</v>
      </c>
      <c r="AI760" s="299">
        <v>10.254756637168143</v>
      </c>
      <c r="AJ760" s="299"/>
      <c r="AK760" s="299"/>
      <c r="AL760" s="322">
        <v>0</v>
      </c>
      <c r="AM760" s="322">
        <v>1</v>
      </c>
      <c r="AN760" s="322">
        <v>1</v>
      </c>
      <c r="AO760" s="322">
        <v>0</v>
      </c>
      <c r="AP760" s="322">
        <v>0</v>
      </c>
      <c r="AQ760" s="322">
        <v>0</v>
      </c>
      <c r="AR760" s="322">
        <v>1</v>
      </c>
      <c r="AS760" s="322">
        <v>0</v>
      </c>
      <c r="AT760" s="322">
        <v>1</v>
      </c>
      <c r="AU760" s="322">
        <v>0</v>
      </c>
      <c r="AV760" s="327">
        <v>0</v>
      </c>
      <c r="AW760" s="327">
        <v>0</v>
      </c>
      <c r="AX760" s="327">
        <v>0</v>
      </c>
      <c r="AY760" s="327">
        <v>0</v>
      </c>
      <c r="AZ760" s="327">
        <v>0</v>
      </c>
      <c r="BA760" s="327">
        <v>1</v>
      </c>
      <c r="BB760" s="327">
        <v>0</v>
      </c>
      <c r="BC760" s="327">
        <v>0</v>
      </c>
      <c r="BD760" s="327">
        <v>0</v>
      </c>
      <c r="BE760" s="327">
        <v>1</v>
      </c>
      <c r="BF760" s="327">
        <v>0</v>
      </c>
      <c r="BG760" s="327">
        <v>1</v>
      </c>
      <c r="BH760" s="327">
        <v>0</v>
      </c>
      <c r="BI760" s="327">
        <v>0</v>
      </c>
      <c r="BJ760" s="327">
        <v>0</v>
      </c>
      <c r="BK760" s="327">
        <v>0</v>
      </c>
      <c r="BL760" s="327">
        <v>0</v>
      </c>
      <c r="BM760" s="327">
        <v>0</v>
      </c>
      <c r="BN760" s="327">
        <v>0</v>
      </c>
      <c r="BO760" s="327">
        <v>1</v>
      </c>
      <c r="BP760" s="327">
        <v>0</v>
      </c>
      <c r="BQ760" s="327">
        <v>0</v>
      </c>
      <c r="BR760" s="327">
        <v>0</v>
      </c>
      <c r="BS760" s="303">
        <v>1</v>
      </c>
      <c r="BT760" s="322">
        <v>0</v>
      </c>
      <c r="BU760" s="322">
        <v>0</v>
      </c>
      <c r="BV760" s="322">
        <v>0</v>
      </c>
      <c r="BW760" s="322">
        <v>0</v>
      </c>
      <c r="BX760" s="322">
        <v>1</v>
      </c>
      <c r="BY760" s="301">
        <v>0</v>
      </c>
      <c r="BZ760" s="322">
        <v>1</v>
      </c>
      <c r="CA760" s="322">
        <v>0</v>
      </c>
      <c r="CB760" s="322">
        <v>0</v>
      </c>
      <c r="CC760" s="322">
        <v>0</v>
      </c>
      <c r="CD760" s="322">
        <v>0</v>
      </c>
      <c r="CE760" s="322">
        <v>0</v>
      </c>
      <c r="CF760" s="301">
        <v>0</v>
      </c>
      <c r="CG760" s="299"/>
    </row>
    <row r="761" spans="1:85" x14ac:dyDescent="0.15">
      <c r="A761" s="299"/>
      <c r="B761" s="338" t="s">
        <v>283</v>
      </c>
      <c r="C761" s="355">
        <v>1.03</v>
      </c>
      <c r="D761" s="371">
        <v>3.4329900000000002</v>
      </c>
      <c r="E761" s="299"/>
      <c r="F761" s="299"/>
      <c r="G761" s="299"/>
      <c r="H761" s="299"/>
      <c r="I761" s="301">
        <v>5</v>
      </c>
      <c r="J761" s="299"/>
      <c r="K761" s="299"/>
      <c r="L761" s="299">
        <v>0</v>
      </c>
      <c r="M761" s="299"/>
      <c r="N761" s="299"/>
      <c r="O761" s="299"/>
      <c r="P761" s="299"/>
      <c r="Q761" s="299"/>
      <c r="R761" s="299"/>
      <c r="S761" s="299"/>
      <c r="T761" s="299"/>
      <c r="U761" s="299"/>
      <c r="V761" s="299"/>
      <c r="W761" s="299"/>
      <c r="X761" s="299"/>
      <c r="Y761" s="299"/>
      <c r="Z761" s="299"/>
      <c r="AA761" s="299">
        <v>-1.597637005070339</v>
      </c>
      <c r="AB761" s="299">
        <v>6.6655918141592929</v>
      </c>
      <c r="AC761" s="299">
        <v>-2.7021761690695856</v>
      </c>
      <c r="AD761" s="299">
        <v>11.83241150442478</v>
      </c>
      <c r="AE761" s="299" t="s">
        <v>445</v>
      </c>
      <c r="AF761" s="299">
        <v>-1.8343239687844632</v>
      </c>
      <c r="AG761" s="299">
        <v>11.83241150442478</v>
      </c>
      <c r="AH761" s="299">
        <v>2.6627283417838985</v>
      </c>
      <c r="AI761" s="299">
        <v>-13.370625000000002</v>
      </c>
      <c r="AJ761" s="299"/>
      <c r="AK761" s="299"/>
      <c r="AL761" s="322">
        <v>0</v>
      </c>
      <c r="AM761" s="322">
        <v>1</v>
      </c>
      <c r="AN761" s="322">
        <v>1</v>
      </c>
      <c r="AO761" s="322">
        <v>0</v>
      </c>
      <c r="AP761" s="322">
        <v>0</v>
      </c>
      <c r="AQ761" s="322">
        <v>0</v>
      </c>
      <c r="AR761" s="322">
        <v>1</v>
      </c>
      <c r="AS761" s="322">
        <v>0</v>
      </c>
      <c r="AT761" s="322">
        <v>0</v>
      </c>
      <c r="AU761" s="322">
        <v>1</v>
      </c>
      <c r="AV761" s="327">
        <v>0</v>
      </c>
      <c r="AW761" s="327">
        <v>0</v>
      </c>
      <c r="AX761" s="327">
        <v>0</v>
      </c>
      <c r="AY761" s="327">
        <v>0</v>
      </c>
      <c r="AZ761" s="327">
        <v>0</v>
      </c>
      <c r="BA761" s="327">
        <v>1</v>
      </c>
      <c r="BB761" s="327">
        <v>0</v>
      </c>
      <c r="BC761" s="327">
        <v>0</v>
      </c>
      <c r="BD761" s="327">
        <v>0</v>
      </c>
      <c r="BE761" s="327">
        <v>1</v>
      </c>
      <c r="BF761" s="327">
        <v>0</v>
      </c>
      <c r="BG761" s="327">
        <v>1</v>
      </c>
      <c r="BH761" s="327">
        <v>0</v>
      </c>
      <c r="BI761" s="327">
        <v>0</v>
      </c>
      <c r="BJ761" s="327">
        <v>0</v>
      </c>
      <c r="BK761" s="327">
        <v>0</v>
      </c>
      <c r="BL761" s="327">
        <v>0</v>
      </c>
      <c r="BM761" s="327">
        <v>0</v>
      </c>
      <c r="BN761" s="327">
        <v>0</v>
      </c>
      <c r="BO761" s="327">
        <v>1</v>
      </c>
      <c r="BP761" s="327">
        <v>0</v>
      </c>
      <c r="BQ761" s="327">
        <v>0</v>
      </c>
      <c r="BR761" s="327">
        <v>0</v>
      </c>
      <c r="BS761" s="303">
        <v>1</v>
      </c>
      <c r="BT761" s="322">
        <v>0</v>
      </c>
      <c r="BU761" s="322">
        <v>0</v>
      </c>
      <c r="BV761" s="322">
        <v>0</v>
      </c>
      <c r="BW761" s="322">
        <v>0</v>
      </c>
      <c r="BX761" s="322">
        <v>1</v>
      </c>
      <c r="BY761" s="301">
        <v>0</v>
      </c>
      <c r="BZ761" s="322">
        <v>1</v>
      </c>
      <c r="CA761" s="322">
        <v>0</v>
      </c>
      <c r="CB761" s="322">
        <v>0</v>
      </c>
      <c r="CC761" s="322">
        <v>0</v>
      </c>
      <c r="CD761" s="322">
        <v>0</v>
      </c>
      <c r="CE761" s="322">
        <v>0</v>
      </c>
      <c r="CF761" s="301">
        <v>0</v>
      </c>
      <c r="CG761" s="299"/>
    </row>
    <row r="762" spans="1:85" x14ac:dyDescent="0.15">
      <c r="A762" s="299"/>
      <c r="B762" s="338" t="s">
        <v>284</v>
      </c>
      <c r="C762" s="355">
        <v>1.07</v>
      </c>
      <c r="D762" s="371">
        <v>3.5663100000000005</v>
      </c>
      <c r="E762" s="299"/>
      <c r="F762" s="299"/>
      <c r="G762" s="299"/>
      <c r="H762" s="299"/>
      <c r="I762" s="301">
        <v>6</v>
      </c>
      <c r="J762" s="299"/>
      <c r="K762" s="299"/>
      <c r="L762" s="299">
        <v>0</v>
      </c>
      <c r="M762" s="299"/>
      <c r="N762" s="299"/>
      <c r="O762" s="299"/>
      <c r="P762" s="299"/>
      <c r="Q762" s="299"/>
      <c r="R762" s="299"/>
      <c r="S762" s="299"/>
      <c r="T762" s="299"/>
      <c r="U762" s="299"/>
      <c r="V762" s="299"/>
      <c r="W762" s="299"/>
      <c r="X762" s="299"/>
      <c r="Y762" s="299"/>
      <c r="Z762" s="299"/>
      <c r="AA762" s="299">
        <v>2.5443848599268364</v>
      </c>
      <c r="AB762" s="299">
        <v>-10.057549778761063</v>
      </c>
      <c r="AC762" s="299">
        <v>3.2544457510692091</v>
      </c>
      <c r="AD762" s="299">
        <v>-12.266266592920354</v>
      </c>
      <c r="AE762" s="299" t="s">
        <v>445</v>
      </c>
      <c r="AF762" s="299">
        <v>2.0710109324985875</v>
      </c>
      <c r="AG762" s="299">
        <v>-12.384590707964604</v>
      </c>
      <c r="AH762" s="299">
        <v>-1.28205438678484</v>
      </c>
      <c r="AI762" s="299">
        <v>12.22682522123894</v>
      </c>
      <c r="AJ762" s="299"/>
      <c r="AK762" s="299"/>
      <c r="AL762" s="322">
        <v>0</v>
      </c>
      <c r="AM762" s="322">
        <v>1</v>
      </c>
      <c r="AN762" s="322">
        <v>1</v>
      </c>
      <c r="AO762" s="322">
        <v>0</v>
      </c>
      <c r="AP762" s="322">
        <v>0</v>
      </c>
      <c r="AQ762" s="322">
        <v>0</v>
      </c>
      <c r="AR762" s="322">
        <v>1</v>
      </c>
      <c r="AS762" s="322">
        <v>0</v>
      </c>
      <c r="AT762" s="322">
        <v>0</v>
      </c>
      <c r="AU762" s="322">
        <v>0</v>
      </c>
      <c r="AV762" s="327">
        <v>0</v>
      </c>
      <c r="AW762" s="327">
        <v>1</v>
      </c>
      <c r="AX762" s="327">
        <v>0</v>
      </c>
      <c r="AY762" s="327">
        <v>0</v>
      </c>
      <c r="AZ762" s="327">
        <v>0</v>
      </c>
      <c r="BA762" s="327">
        <v>1</v>
      </c>
      <c r="BB762" s="327">
        <v>0</v>
      </c>
      <c r="BC762" s="327">
        <v>0</v>
      </c>
      <c r="BD762" s="327">
        <v>0</v>
      </c>
      <c r="BE762" s="327">
        <v>1</v>
      </c>
      <c r="BF762" s="327">
        <v>0</v>
      </c>
      <c r="BG762" s="327">
        <v>1</v>
      </c>
      <c r="BH762" s="327">
        <v>0</v>
      </c>
      <c r="BI762" s="327">
        <v>0</v>
      </c>
      <c r="BJ762" s="327">
        <v>0</v>
      </c>
      <c r="BK762" s="327">
        <v>0</v>
      </c>
      <c r="BL762" s="327">
        <v>0</v>
      </c>
      <c r="BM762" s="327">
        <v>0</v>
      </c>
      <c r="BN762" s="327">
        <v>0</v>
      </c>
      <c r="BO762" s="327">
        <v>0</v>
      </c>
      <c r="BP762" s="327">
        <v>1</v>
      </c>
      <c r="BQ762" s="327">
        <v>0</v>
      </c>
      <c r="BR762" s="327">
        <v>0</v>
      </c>
      <c r="BS762" s="303">
        <v>0</v>
      </c>
      <c r="BT762" s="322">
        <v>0</v>
      </c>
      <c r="BU762" s="322">
        <v>0</v>
      </c>
      <c r="BV762" s="322">
        <v>1</v>
      </c>
      <c r="BW762" s="322">
        <v>0</v>
      </c>
      <c r="BX762" s="322">
        <v>1</v>
      </c>
      <c r="BY762" s="301">
        <v>0</v>
      </c>
      <c r="BZ762" s="322">
        <v>1</v>
      </c>
      <c r="CA762" s="322">
        <v>0</v>
      </c>
      <c r="CB762" s="322">
        <v>0</v>
      </c>
      <c r="CC762" s="322">
        <v>0</v>
      </c>
      <c r="CD762" s="322">
        <v>0</v>
      </c>
      <c r="CE762" s="322">
        <v>0</v>
      </c>
      <c r="CF762" s="301">
        <v>0</v>
      </c>
      <c r="CG762" s="299"/>
    </row>
    <row r="763" spans="1:85" x14ac:dyDescent="0.15">
      <c r="A763" s="299"/>
      <c r="B763" s="338" t="s">
        <v>285</v>
      </c>
      <c r="C763" s="355">
        <v>1.23</v>
      </c>
      <c r="D763" s="371">
        <v>4.0995900000000001</v>
      </c>
      <c r="E763" s="299"/>
      <c r="F763" s="299"/>
      <c r="G763" s="299"/>
      <c r="H763" s="299"/>
      <c r="I763" s="301">
        <v>7</v>
      </c>
      <c r="J763" s="299"/>
      <c r="K763" s="299"/>
      <c r="L763" s="299">
        <v>0</v>
      </c>
      <c r="M763" s="299"/>
      <c r="N763" s="299"/>
      <c r="O763" s="299"/>
      <c r="P763" s="299"/>
      <c r="Q763" s="299"/>
      <c r="R763" s="299"/>
      <c r="S763" s="299"/>
      <c r="T763" s="299"/>
      <c r="U763" s="299"/>
      <c r="V763" s="299"/>
      <c r="W763" s="299"/>
      <c r="X763" s="299"/>
      <c r="Y763" s="299"/>
      <c r="Z763" s="299"/>
      <c r="AA763" s="299">
        <v>-3.0966544419264594</v>
      </c>
      <c r="AB763" s="299">
        <v>9.8603429203539825</v>
      </c>
      <c r="AC763" s="299">
        <v>-3.8856109876402072</v>
      </c>
      <c r="AD763" s="299">
        <v>11.83241150442478</v>
      </c>
      <c r="AE763" s="299" t="s">
        <v>445</v>
      </c>
      <c r="AF763" s="299">
        <v>-2.7416239963552731</v>
      </c>
      <c r="AG763" s="299">
        <v>11.990176991150443</v>
      </c>
      <c r="AH763" s="299">
        <v>0.69033697749952927</v>
      </c>
      <c r="AI763" s="299">
        <v>-13.410066371681417</v>
      </c>
      <c r="AJ763" s="299"/>
      <c r="AK763" s="299"/>
      <c r="AL763" s="322">
        <v>0</v>
      </c>
      <c r="AM763" s="322">
        <v>1</v>
      </c>
      <c r="AN763" s="322">
        <v>0</v>
      </c>
      <c r="AO763" s="322">
        <v>1</v>
      </c>
      <c r="AP763" s="322">
        <v>0</v>
      </c>
      <c r="AQ763" s="322">
        <v>0</v>
      </c>
      <c r="AR763" s="322">
        <v>1</v>
      </c>
      <c r="AS763" s="322">
        <v>0</v>
      </c>
      <c r="AT763" s="322">
        <v>0</v>
      </c>
      <c r="AU763" s="322">
        <v>0</v>
      </c>
      <c r="AV763" s="327">
        <v>0</v>
      </c>
      <c r="AW763" s="327">
        <v>1</v>
      </c>
      <c r="AX763" s="327">
        <v>0</v>
      </c>
      <c r="AY763" s="327">
        <v>0</v>
      </c>
      <c r="AZ763" s="327">
        <v>0</v>
      </c>
      <c r="BA763" s="327">
        <v>1</v>
      </c>
      <c r="BB763" s="327">
        <v>0</v>
      </c>
      <c r="BC763" s="327">
        <v>0</v>
      </c>
      <c r="BD763" s="327">
        <v>0</v>
      </c>
      <c r="BE763" s="327">
        <v>1</v>
      </c>
      <c r="BF763" s="327">
        <v>0</v>
      </c>
      <c r="BG763" s="327">
        <v>1</v>
      </c>
      <c r="BH763" s="327">
        <v>0</v>
      </c>
      <c r="BI763" s="327">
        <v>0</v>
      </c>
      <c r="BJ763" s="327">
        <v>0</v>
      </c>
      <c r="BK763" s="327">
        <v>0</v>
      </c>
      <c r="BL763" s="327">
        <v>0</v>
      </c>
      <c r="BM763" s="327">
        <v>0</v>
      </c>
      <c r="BN763" s="327">
        <v>0</v>
      </c>
      <c r="BO763" s="327">
        <v>1</v>
      </c>
      <c r="BP763" s="327">
        <v>0</v>
      </c>
      <c r="BQ763" s="327">
        <v>0</v>
      </c>
      <c r="BR763" s="327">
        <v>0</v>
      </c>
      <c r="BS763" s="303">
        <v>0</v>
      </c>
      <c r="BT763" s="322">
        <v>1</v>
      </c>
      <c r="BU763" s="322">
        <v>0</v>
      </c>
      <c r="BV763" s="322">
        <v>0</v>
      </c>
      <c r="BW763" s="322">
        <v>0</v>
      </c>
      <c r="BX763" s="322">
        <v>1</v>
      </c>
      <c r="BY763" s="301">
        <v>0</v>
      </c>
      <c r="BZ763" s="322">
        <v>1</v>
      </c>
      <c r="CA763" s="322">
        <v>0</v>
      </c>
      <c r="CB763" s="322">
        <v>0</v>
      </c>
      <c r="CC763" s="322">
        <v>0</v>
      </c>
      <c r="CD763" s="322">
        <v>0</v>
      </c>
      <c r="CE763" s="322">
        <v>0</v>
      </c>
      <c r="CF763" s="301">
        <v>0</v>
      </c>
      <c r="CG763" s="299"/>
    </row>
    <row r="764" spans="1:85" x14ac:dyDescent="0.15">
      <c r="A764" s="299"/>
      <c r="B764" s="338" t="s">
        <v>286</v>
      </c>
      <c r="C764" s="355">
        <v>1.03</v>
      </c>
      <c r="D764" s="371">
        <v>3.4329900000000002</v>
      </c>
      <c r="E764" s="299"/>
      <c r="F764" s="299"/>
      <c r="G764" s="299"/>
      <c r="H764" s="299"/>
      <c r="I764" s="301">
        <v>8</v>
      </c>
      <c r="J764" s="299"/>
      <c r="K764" s="299"/>
      <c r="L764" s="299">
        <v>0</v>
      </c>
      <c r="M764" s="299"/>
      <c r="N764" s="299"/>
      <c r="O764" s="299"/>
      <c r="P764" s="299"/>
      <c r="Q764" s="299"/>
      <c r="R764" s="299"/>
      <c r="S764" s="299"/>
      <c r="T764" s="299"/>
      <c r="U764" s="299"/>
      <c r="V764" s="299"/>
      <c r="W764" s="299"/>
      <c r="X764" s="299"/>
      <c r="Y764" s="299"/>
      <c r="Z764" s="299"/>
      <c r="AA764" s="299">
        <v>2.9388631327837103</v>
      </c>
      <c r="AB764" s="299">
        <v>-9.5053705752212405</v>
      </c>
      <c r="AC764" s="299">
        <v>4.4378805696398302</v>
      </c>
      <c r="AD764" s="299">
        <v>-13.094535398230089</v>
      </c>
      <c r="AE764" s="299" t="s">
        <v>445</v>
      </c>
      <c r="AF764" s="299">
        <v>2.7416239963552731</v>
      </c>
      <c r="AG764" s="299">
        <v>-13.015652654867258</v>
      </c>
      <c r="AH764" s="299">
        <v>-2.4260413780697743</v>
      </c>
      <c r="AI764" s="299">
        <v>12.187383849557524</v>
      </c>
      <c r="AJ764" s="299"/>
      <c r="AK764" s="299"/>
      <c r="AL764" s="322">
        <v>0</v>
      </c>
      <c r="AM764" s="322">
        <v>1</v>
      </c>
      <c r="AN764" s="322">
        <v>0</v>
      </c>
      <c r="AO764" s="322">
        <v>1</v>
      </c>
      <c r="AP764" s="322">
        <v>0</v>
      </c>
      <c r="AQ764" s="322">
        <v>0</v>
      </c>
      <c r="AR764" s="322">
        <v>1</v>
      </c>
      <c r="AS764" s="322">
        <v>0</v>
      </c>
      <c r="AT764" s="322">
        <v>0</v>
      </c>
      <c r="AU764" s="322">
        <v>0</v>
      </c>
      <c r="AV764" s="327">
        <v>0</v>
      </c>
      <c r="AW764" s="327">
        <v>1</v>
      </c>
      <c r="AX764" s="327">
        <v>0</v>
      </c>
      <c r="AY764" s="327">
        <v>0</v>
      </c>
      <c r="AZ764" s="327">
        <v>0</v>
      </c>
      <c r="BA764" s="327">
        <v>1</v>
      </c>
      <c r="BB764" s="327">
        <v>0</v>
      </c>
      <c r="BC764" s="327">
        <v>0</v>
      </c>
      <c r="BD764" s="327">
        <v>0</v>
      </c>
      <c r="BE764" s="327">
        <v>1</v>
      </c>
      <c r="BF764" s="327">
        <v>0</v>
      </c>
      <c r="BG764" s="327">
        <v>0</v>
      </c>
      <c r="BH764" s="327">
        <v>0</v>
      </c>
      <c r="BI764" s="327">
        <v>0</v>
      </c>
      <c r="BJ764" s="327">
        <v>0</v>
      </c>
      <c r="BK764" s="327">
        <v>0</v>
      </c>
      <c r="BL764" s="327">
        <v>1</v>
      </c>
      <c r="BM764" s="327">
        <v>0</v>
      </c>
      <c r="BN764" s="327">
        <v>0</v>
      </c>
      <c r="BO764" s="327">
        <v>0</v>
      </c>
      <c r="BP764" s="327">
        <v>1</v>
      </c>
      <c r="BQ764" s="327">
        <v>0</v>
      </c>
      <c r="BR764" s="327">
        <v>0</v>
      </c>
      <c r="BS764" s="303">
        <v>0</v>
      </c>
      <c r="BT764" s="322">
        <v>0</v>
      </c>
      <c r="BU764" s="322">
        <v>0</v>
      </c>
      <c r="BV764" s="322">
        <v>0</v>
      </c>
      <c r="BW764" s="322">
        <v>0</v>
      </c>
      <c r="BX764" s="322">
        <v>1</v>
      </c>
      <c r="BY764" s="301">
        <v>0</v>
      </c>
      <c r="BZ764" s="322">
        <v>0</v>
      </c>
      <c r="CA764" s="322">
        <v>0</v>
      </c>
      <c r="CB764" s="322">
        <v>1</v>
      </c>
      <c r="CC764" s="322">
        <v>0</v>
      </c>
      <c r="CD764" s="322">
        <v>0</v>
      </c>
      <c r="CE764" s="322">
        <v>0</v>
      </c>
      <c r="CF764" s="301">
        <v>0</v>
      </c>
      <c r="CG764" s="299"/>
    </row>
    <row r="765" spans="1:85" x14ac:dyDescent="0.15">
      <c r="A765" s="299" t="s">
        <v>593</v>
      </c>
      <c r="B765" s="338" t="s">
        <v>287</v>
      </c>
      <c r="C765" s="299"/>
      <c r="D765" s="371"/>
      <c r="E765" s="299"/>
      <c r="F765" s="299"/>
      <c r="G765" s="299"/>
      <c r="H765" s="299"/>
      <c r="I765" s="299"/>
      <c r="J765" s="299"/>
      <c r="K765" s="299"/>
      <c r="L765" s="299"/>
      <c r="M765" s="299"/>
      <c r="N765" s="299"/>
      <c r="O765" s="299"/>
      <c r="P765" s="299"/>
      <c r="Q765" s="299"/>
      <c r="R765" s="299"/>
      <c r="S765" s="299"/>
      <c r="T765" s="299"/>
      <c r="U765" s="299"/>
      <c r="V765" s="299"/>
      <c r="W765" s="299"/>
      <c r="X765" s="299"/>
      <c r="Y765" s="299"/>
      <c r="Z765" s="299"/>
      <c r="AA765" s="299"/>
      <c r="AB765" s="299"/>
      <c r="AC765" s="299"/>
      <c r="AD765" s="299"/>
      <c r="AE765" s="299"/>
      <c r="AF765" s="299"/>
      <c r="AG765" s="299"/>
      <c r="AH765" s="299"/>
      <c r="AI765" s="299"/>
      <c r="AJ765" s="299">
        <v>3.5700283693547084</v>
      </c>
      <c r="AK765" s="299">
        <v>-3.9441371681415933E-2</v>
      </c>
      <c r="AL765" s="299"/>
      <c r="AM765" s="299"/>
      <c r="AN765" s="299"/>
      <c r="AO765" s="299"/>
      <c r="AP765" s="299"/>
      <c r="AQ765" s="299"/>
      <c r="AR765" s="299"/>
      <c r="AS765" s="299"/>
      <c r="AT765" s="299"/>
      <c r="AU765" s="299"/>
      <c r="AV765" s="299"/>
      <c r="AW765" s="299"/>
      <c r="AX765" s="299"/>
      <c r="AY765" s="299"/>
      <c r="AZ765" s="299"/>
      <c r="BA765" s="299"/>
      <c r="BB765" s="299"/>
      <c r="BC765" s="299"/>
      <c r="BD765" s="299"/>
      <c r="BE765" s="299"/>
      <c r="BF765" s="299"/>
      <c r="BG765" s="299"/>
      <c r="BH765" s="299"/>
      <c r="BI765" s="299"/>
      <c r="BJ765" s="299"/>
      <c r="BK765" s="299"/>
      <c r="BL765" s="299"/>
      <c r="BM765" s="299"/>
      <c r="BN765" s="299"/>
      <c r="BO765" s="299"/>
      <c r="BP765" s="299"/>
      <c r="BQ765" s="299"/>
      <c r="BR765" s="299"/>
      <c r="BS765" s="299"/>
      <c r="BT765" s="299"/>
      <c r="BU765" s="299"/>
      <c r="BV765" s="299"/>
      <c r="BW765" s="299"/>
      <c r="BX765" s="299"/>
      <c r="BY765" s="299"/>
      <c r="BZ765" s="299"/>
      <c r="CA765" s="299"/>
      <c r="CB765" s="299"/>
      <c r="CC765" s="299"/>
      <c r="CD765" s="299"/>
      <c r="CE765" s="299"/>
      <c r="CF765" s="299"/>
      <c r="CG765" s="299"/>
    </row>
    <row r="766" spans="1:85" x14ac:dyDescent="0.15">
      <c r="A766" s="299"/>
      <c r="B766" s="338" t="s">
        <v>288</v>
      </c>
      <c r="C766" s="299"/>
      <c r="D766" s="371"/>
      <c r="E766" s="299"/>
      <c r="F766" s="299"/>
      <c r="G766" s="299" t="s">
        <v>360</v>
      </c>
      <c r="H766" s="299"/>
      <c r="I766" s="301">
        <v>1</v>
      </c>
      <c r="J766" s="299"/>
      <c r="K766" s="299"/>
      <c r="L766" s="299">
        <v>1</v>
      </c>
      <c r="M766" s="299">
        <v>1</v>
      </c>
      <c r="N766" s="299">
        <v>0</v>
      </c>
      <c r="O766" s="299">
        <v>0</v>
      </c>
      <c r="P766" s="299">
        <v>1</v>
      </c>
      <c r="Q766" s="299">
        <v>0</v>
      </c>
      <c r="R766" s="299">
        <v>0</v>
      </c>
      <c r="S766" s="299">
        <v>0</v>
      </c>
      <c r="T766" s="299">
        <v>0</v>
      </c>
      <c r="U766" s="299">
        <v>0</v>
      </c>
      <c r="V766" s="299">
        <v>1</v>
      </c>
      <c r="W766" s="299">
        <v>0</v>
      </c>
      <c r="X766" s="299">
        <v>0</v>
      </c>
      <c r="Y766" s="299">
        <v>0</v>
      </c>
      <c r="Z766" s="301">
        <v>1</v>
      </c>
      <c r="AA766" s="299"/>
      <c r="AB766" s="299"/>
      <c r="AC766" s="299">
        <v>-1.1637109049277778</v>
      </c>
      <c r="AD766" s="299">
        <v>11.911294247787612</v>
      </c>
      <c r="AE766" s="299" t="s">
        <v>442</v>
      </c>
      <c r="AF766" s="299">
        <v>-1.1637109049277778</v>
      </c>
      <c r="AG766" s="299">
        <v>11.911294247787612</v>
      </c>
      <c r="AH766" s="299">
        <v>4.0039544694972697</v>
      </c>
      <c r="AI766" s="299">
        <v>-13.528390486725666</v>
      </c>
      <c r="AJ766" s="299">
        <v>4.6351197060682674</v>
      </c>
      <c r="AK766" s="299">
        <v>-6.3500608407079655</v>
      </c>
      <c r="AL766" s="299"/>
      <c r="AM766" s="299"/>
      <c r="AN766" s="299"/>
      <c r="AO766" s="299"/>
      <c r="AP766" s="299"/>
      <c r="AQ766" s="299"/>
      <c r="AR766" s="299"/>
      <c r="AS766" s="299"/>
      <c r="AT766" s="299"/>
      <c r="AU766" s="299"/>
      <c r="AV766" s="299"/>
      <c r="AW766" s="299"/>
      <c r="AX766" s="299"/>
      <c r="AY766" s="299"/>
      <c r="AZ766" s="299"/>
      <c r="BA766" s="299"/>
      <c r="BB766" s="299"/>
      <c r="BC766" s="299"/>
      <c r="BD766" s="299"/>
      <c r="BE766" s="299"/>
      <c r="BF766" s="299"/>
      <c r="BG766" s="299"/>
      <c r="BH766" s="299"/>
      <c r="BI766" s="299"/>
      <c r="BJ766" s="299"/>
      <c r="BK766" s="299"/>
      <c r="BL766" s="299"/>
      <c r="BM766" s="299"/>
      <c r="BN766" s="299"/>
      <c r="BO766" s="299"/>
      <c r="BP766" s="299"/>
      <c r="BQ766" s="299"/>
      <c r="BR766" s="299"/>
      <c r="BS766" s="299"/>
      <c r="BT766" s="299"/>
      <c r="BU766" s="299"/>
      <c r="BV766" s="299"/>
      <c r="BW766" s="299"/>
      <c r="BX766" s="299"/>
      <c r="BY766" s="299"/>
      <c r="BZ766" s="299"/>
      <c r="CA766" s="299"/>
      <c r="CB766" s="299"/>
      <c r="CC766" s="299"/>
      <c r="CD766" s="299"/>
      <c r="CE766" s="299"/>
      <c r="CF766" s="299"/>
      <c r="CG766" s="299"/>
    </row>
    <row r="767" spans="1:85" x14ac:dyDescent="0.15">
      <c r="A767" s="299"/>
      <c r="B767" s="338" t="s">
        <v>289</v>
      </c>
      <c r="C767" s="299"/>
      <c r="D767" s="371"/>
      <c r="E767" s="299"/>
      <c r="F767" s="299"/>
      <c r="G767" s="299"/>
      <c r="H767" s="299"/>
      <c r="I767" s="301">
        <v>1</v>
      </c>
      <c r="J767" s="299"/>
      <c r="K767" s="299"/>
      <c r="L767" s="299">
        <v>1</v>
      </c>
      <c r="M767" s="299">
        <v>0</v>
      </c>
      <c r="N767" s="299">
        <v>1</v>
      </c>
      <c r="O767" s="299"/>
      <c r="P767" s="299">
        <v>0</v>
      </c>
      <c r="Q767" s="299">
        <v>0</v>
      </c>
      <c r="R767" s="299">
        <v>1</v>
      </c>
      <c r="S767" s="299">
        <v>1</v>
      </c>
      <c r="T767" s="299">
        <v>0</v>
      </c>
      <c r="U767" s="299">
        <v>0</v>
      </c>
      <c r="V767" s="299">
        <v>0</v>
      </c>
      <c r="W767" s="299">
        <v>0</v>
      </c>
      <c r="X767" s="299">
        <v>0</v>
      </c>
      <c r="Y767" s="299">
        <v>0</v>
      </c>
      <c r="Z767" s="301">
        <v>1</v>
      </c>
      <c r="AA767" s="322"/>
      <c r="AB767" s="299"/>
      <c r="AC767" s="299">
        <v>-0.96647176849934091</v>
      </c>
      <c r="AD767" s="299">
        <v>11.950735619469027</v>
      </c>
      <c r="AE767" s="299" t="s">
        <v>442</v>
      </c>
      <c r="AF767" s="299">
        <v>-0.96647176849934091</v>
      </c>
      <c r="AG767" s="299">
        <v>11.950735619469027</v>
      </c>
      <c r="AH767" s="299">
        <v>3.4516848874976462</v>
      </c>
      <c r="AI767" s="299">
        <v>-11.871852876106196</v>
      </c>
      <c r="AJ767" s="299"/>
      <c r="AK767" s="299"/>
      <c r="AL767" s="299"/>
      <c r="AM767" s="299"/>
      <c r="AN767" s="299"/>
      <c r="AO767" s="299"/>
      <c r="AP767" s="299"/>
      <c r="AQ767" s="299"/>
      <c r="AR767" s="299"/>
      <c r="AS767" s="299"/>
      <c r="AT767" s="299"/>
      <c r="AU767" s="299"/>
      <c r="AV767" s="299"/>
      <c r="AW767" s="299"/>
      <c r="AX767" s="299"/>
      <c r="AY767" s="299"/>
      <c r="AZ767" s="299"/>
      <c r="BA767" s="299"/>
      <c r="BB767" s="299"/>
      <c r="BC767" s="299"/>
      <c r="BD767" s="299"/>
      <c r="BE767" s="299"/>
      <c r="BF767" s="299"/>
      <c r="BG767" s="299"/>
      <c r="BH767" s="299"/>
      <c r="BI767" s="299"/>
      <c r="BJ767" s="299"/>
      <c r="BK767" s="299"/>
      <c r="BL767" s="299"/>
      <c r="BM767" s="299"/>
      <c r="BN767" s="299"/>
      <c r="BO767" s="299"/>
      <c r="BP767" s="299"/>
      <c r="BQ767" s="299"/>
      <c r="BR767" s="299"/>
      <c r="BS767" s="299"/>
      <c r="BT767" s="299"/>
      <c r="BU767" s="299"/>
      <c r="BV767" s="299"/>
      <c r="BW767" s="299"/>
      <c r="BX767" s="299"/>
      <c r="BY767" s="299"/>
      <c r="BZ767" s="299"/>
      <c r="CA767" s="299"/>
      <c r="CB767" s="299"/>
      <c r="CC767" s="299"/>
      <c r="CD767" s="299"/>
      <c r="CE767" s="299"/>
      <c r="CF767" s="299"/>
      <c r="CG767" s="299">
        <v>1</v>
      </c>
    </row>
    <row r="768" spans="1:85" x14ac:dyDescent="0.15">
      <c r="A768" s="299"/>
      <c r="B768" s="338" t="s">
        <v>290</v>
      </c>
      <c r="C768" s="355">
        <v>0.27</v>
      </c>
      <c r="D768" s="371">
        <v>0.8999100000000001</v>
      </c>
      <c r="E768" s="299"/>
      <c r="F768" s="299"/>
      <c r="G768" s="299"/>
      <c r="H768" s="299"/>
      <c r="I768" s="301">
        <v>2</v>
      </c>
      <c r="J768" s="299"/>
      <c r="K768" s="299"/>
      <c r="L768" s="299"/>
      <c r="M768" s="299"/>
      <c r="N768" s="299"/>
      <c r="O768" s="299"/>
      <c r="P768" s="299"/>
      <c r="Q768" s="299"/>
      <c r="R768" s="299"/>
      <c r="S768" s="299"/>
      <c r="T768" s="299"/>
      <c r="U768" s="299"/>
      <c r="V768" s="299"/>
      <c r="W768" s="299"/>
      <c r="X768" s="299"/>
      <c r="Y768" s="299"/>
      <c r="Z768" s="299"/>
      <c r="AA768" s="299">
        <v>3.7672675057831451</v>
      </c>
      <c r="AB768" s="299">
        <v>-5.9556471238938062</v>
      </c>
      <c r="AC768" s="299">
        <v>5.4635240790677022</v>
      </c>
      <c r="AD768" s="299">
        <v>-11.556321902654869</v>
      </c>
      <c r="AE768" s="299" t="s">
        <v>442</v>
      </c>
      <c r="AF768" s="299">
        <v>4.3589849150684561</v>
      </c>
      <c r="AG768" s="299">
        <v>-11.83241150442478</v>
      </c>
      <c r="AH768" s="299">
        <v>-1.4792935232132769</v>
      </c>
      <c r="AI768" s="299">
        <v>11.556321902654869</v>
      </c>
      <c r="AJ768" s="299"/>
      <c r="AK768" s="299"/>
      <c r="AL768" s="322">
        <v>1</v>
      </c>
      <c r="AM768" s="322">
        <v>0</v>
      </c>
      <c r="AN768" s="322">
        <v>1</v>
      </c>
      <c r="AO768" s="322">
        <v>0</v>
      </c>
      <c r="AP768" s="322">
        <v>0</v>
      </c>
      <c r="AQ768" s="322">
        <v>0</v>
      </c>
      <c r="AR768" s="322">
        <v>1</v>
      </c>
      <c r="AS768" s="322">
        <v>0</v>
      </c>
      <c r="AT768" s="322">
        <v>1</v>
      </c>
      <c r="AU768" s="322">
        <v>0</v>
      </c>
      <c r="AV768" s="327">
        <v>0</v>
      </c>
      <c r="AW768" s="327">
        <v>0</v>
      </c>
      <c r="AX768" s="327">
        <v>0</v>
      </c>
      <c r="AY768" s="327">
        <v>0</v>
      </c>
      <c r="AZ768" s="327">
        <v>0</v>
      </c>
      <c r="BA768" s="327">
        <v>1</v>
      </c>
      <c r="BB768" s="327">
        <v>0</v>
      </c>
      <c r="BC768" s="327">
        <v>0</v>
      </c>
      <c r="BD768" s="327">
        <v>0</v>
      </c>
      <c r="BE768" s="327">
        <v>1</v>
      </c>
      <c r="BF768" s="327">
        <v>0</v>
      </c>
      <c r="BG768" s="327">
        <v>1</v>
      </c>
      <c r="BH768" s="327">
        <v>0</v>
      </c>
      <c r="BI768" s="327">
        <v>0</v>
      </c>
      <c r="BJ768" s="327">
        <v>0</v>
      </c>
      <c r="BK768" s="327">
        <v>0</v>
      </c>
      <c r="BL768" s="327">
        <v>0</v>
      </c>
      <c r="BM768" s="327">
        <v>0</v>
      </c>
      <c r="BN768" s="327">
        <v>0</v>
      </c>
      <c r="BO768" s="327">
        <v>1</v>
      </c>
      <c r="BP768" s="327">
        <v>0</v>
      </c>
      <c r="BQ768" s="327">
        <v>0</v>
      </c>
      <c r="BR768" s="327">
        <v>0</v>
      </c>
      <c r="BS768" s="303">
        <v>1</v>
      </c>
      <c r="BT768" s="322">
        <v>0</v>
      </c>
      <c r="BU768" s="322">
        <v>0</v>
      </c>
      <c r="BV768" s="322">
        <v>0</v>
      </c>
      <c r="BW768" s="322">
        <v>0</v>
      </c>
      <c r="BX768" s="322">
        <v>1</v>
      </c>
      <c r="BY768" s="301">
        <v>0</v>
      </c>
      <c r="BZ768" s="322">
        <v>0</v>
      </c>
      <c r="CA768" s="322">
        <v>0</v>
      </c>
      <c r="CB768" s="322">
        <v>0</v>
      </c>
      <c r="CC768" s="322">
        <v>1</v>
      </c>
      <c r="CD768" s="322">
        <v>0</v>
      </c>
      <c r="CE768" s="322">
        <v>0</v>
      </c>
      <c r="CF768" s="301">
        <v>0</v>
      </c>
      <c r="CG768" s="322">
        <v>0</v>
      </c>
    </row>
    <row r="769" spans="1:94" x14ac:dyDescent="0.15">
      <c r="A769" s="299" t="s">
        <v>593</v>
      </c>
      <c r="B769" s="338" t="s">
        <v>291</v>
      </c>
      <c r="C769" s="299"/>
      <c r="D769" s="371"/>
      <c r="E769" s="299"/>
      <c r="F769" s="299"/>
      <c r="G769" s="299"/>
      <c r="H769" s="299"/>
      <c r="I769" s="299"/>
      <c r="J769" s="299"/>
      <c r="K769" s="299"/>
      <c r="L769" s="299"/>
      <c r="M769" s="299"/>
      <c r="N769" s="299"/>
      <c r="O769" s="299"/>
      <c r="P769" s="299"/>
      <c r="Q769" s="299"/>
      <c r="R769" s="299"/>
      <c r="S769" s="299"/>
      <c r="T769" s="299"/>
      <c r="U769" s="299"/>
      <c r="V769" s="299"/>
      <c r="W769" s="299"/>
      <c r="X769" s="299"/>
      <c r="Y769" s="299"/>
      <c r="Z769" s="299"/>
      <c r="AA769" s="299"/>
      <c r="AB769" s="299"/>
      <c r="AC769" s="299"/>
      <c r="AD769" s="299"/>
      <c r="AE769" s="299"/>
      <c r="AF769" s="299"/>
      <c r="AG769" s="299"/>
      <c r="AH769" s="299"/>
      <c r="AI769" s="299"/>
      <c r="AJ769" s="299">
        <v>-4.4378805696398302</v>
      </c>
      <c r="AK769" s="299">
        <v>8.9137500000000003</v>
      </c>
      <c r="AL769" s="299"/>
      <c r="AM769" s="299"/>
      <c r="AN769" s="299"/>
      <c r="AO769" s="299"/>
      <c r="AP769" s="299"/>
      <c r="AQ769" s="299"/>
      <c r="AR769" s="299"/>
      <c r="AS769" s="299"/>
      <c r="AT769" s="299"/>
      <c r="AU769" s="299"/>
      <c r="AV769" s="299"/>
      <c r="AW769" s="299"/>
      <c r="AX769" s="299"/>
      <c r="AY769" s="299"/>
      <c r="AZ769" s="299"/>
      <c r="BA769" s="299"/>
      <c r="BB769" s="299"/>
      <c r="BC769" s="299"/>
      <c r="BD769" s="299"/>
      <c r="BE769" s="299"/>
      <c r="BF769" s="299"/>
      <c r="BG769" s="299"/>
      <c r="BH769" s="299"/>
      <c r="BI769" s="299"/>
      <c r="BJ769" s="299"/>
      <c r="BK769" s="299"/>
      <c r="BL769" s="299"/>
      <c r="BM769" s="299"/>
      <c r="BN769" s="299"/>
      <c r="BO769" s="299"/>
      <c r="BP769" s="299"/>
      <c r="BQ769" s="299"/>
      <c r="BR769" s="299"/>
      <c r="BS769" s="299"/>
      <c r="BT769" s="299"/>
      <c r="BU769" s="299"/>
      <c r="BV769" s="299"/>
      <c r="BW769" s="299"/>
      <c r="BX769" s="299"/>
      <c r="BY769" s="299"/>
      <c r="BZ769" s="299"/>
      <c r="CA769" s="299"/>
      <c r="CB769" s="299"/>
      <c r="CC769" s="299"/>
      <c r="CD769" s="299"/>
      <c r="CE769" s="299"/>
      <c r="CF769" s="299"/>
      <c r="CG769" s="299"/>
      <c r="CH769" s="299"/>
      <c r="CI769" s="299"/>
      <c r="CJ769" s="299"/>
      <c r="CK769" s="299"/>
      <c r="CL769" s="299"/>
      <c r="CM769" s="299"/>
      <c r="CN769" s="299"/>
      <c r="CO769" s="299"/>
      <c r="CP769" s="299"/>
    </row>
    <row r="770" spans="1:94" x14ac:dyDescent="0.15">
      <c r="A770" s="299"/>
      <c r="B770" s="338" t="s">
        <v>292</v>
      </c>
      <c r="C770" s="299"/>
      <c r="D770" s="371"/>
      <c r="E770" s="299"/>
      <c r="F770" s="300" t="s">
        <v>388</v>
      </c>
      <c r="G770" s="299" t="s">
        <v>335</v>
      </c>
      <c r="H770" s="299"/>
      <c r="I770" s="301">
        <v>1</v>
      </c>
      <c r="J770" s="299">
        <v>0</v>
      </c>
      <c r="K770" s="301">
        <v>1</v>
      </c>
      <c r="L770" s="322">
        <v>1</v>
      </c>
      <c r="M770" s="322">
        <v>1</v>
      </c>
      <c r="N770" s="322">
        <v>0</v>
      </c>
      <c r="O770" s="322">
        <v>0</v>
      </c>
      <c r="P770" s="322">
        <v>1</v>
      </c>
      <c r="Q770" s="322">
        <v>0</v>
      </c>
      <c r="R770" s="322">
        <v>0</v>
      </c>
      <c r="S770" s="322">
        <v>1</v>
      </c>
      <c r="T770" s="322">
        <v>0</v>
      </c>
      <c r="U770" s="322">
        <v>0</v>
      </c>
      <c r="V770" s="322">
        <v>0</v>
      </c>
      <c r="W770" s="322">
        <v>0</v>
      </c>
      <c r="X770" s="322">
        <v>1</v>
      </c>
      <c r="Y770" s="322">
        <v>0</v>
      </c>
      <c r="Z770" s="301">
        <v>0</v>
      </c>
      <c r="AA770" s="299"/>
      <c r="AB770" s="299"/>
      <c r="AC770" s="299">
        <v>0.9270239412136535</v>
      </c>
      <c r="AD770" s="299">
        <v>12.02961836283186</v>
      </c>
      <c r="AE770" s="299" t="s">
        <v>442</v>
      </c>
      <c r="AF770" s="299">
        <v>0.9270239412136535</v>
      </c>
      <c r="AG770" s="299">
        <v>12.02961836283186</v>
      </c>
      <c r="AH770" s="299">
        <v>-4.1222979513543319</v>
      </c>
      <c r="AI770" s="299">
        <v>-13.173418141592922</v>
      </c>
      <c r="AJ770" s="299"/>
      <c r="AK770" s="299"/>
      <c r="AL770" s="299"/>
      <c r="AM770" s="299"/>
      <c r="AN770" s="299"/>
      <c r="AO770" s="299"/>
      <c r="AP770" s="299"/>
      <c r="AQ770" s="299"/>
      <c r="AR770" s="299"/>
      <c r="AS770" s="299"/>
      <c r="AT770" s="299"/>
      <c r="AU770" s="299"/>
      <c r="AV770" s="299"/>
      <c r="AW770" s="299"/>
      <c r="AX770" s="299"/>
      <c r="AY770" s="299"/>
      <c r="AZ770" s="299"/>
      <c r="BA770" s="299"/>
      <c r="BB770" s="299"/>
      <c r="BC770" s="299"/>
      <c r="BD770" s="299"/>
      <c r="BE770" s="299"/>
      <c r="BF770" s="299"/>
      <c r="BG770" s="299"/>
      <c r="BH770" s="299"/>
      <c r="BI770" s="299"/>
      <c r="BJ770" s="299"/>
      <c r="BK770" s="299"/>
      <c r="BL770" s="299"/>
      <c r="BM770" s="299"/>
      <c r="BN770" s="299"/>
      <c r="BO770" s="299"/>
      <c r="BP770" s="299"/>
      <c r="BQ770" s="299"/>
      <c r="BR770" s="299"/>
      <c r="BS770" s="299"/>
      <c r="BT770" s="299"/>
      <c r="BU770" s="299"/>
      <c r="BV770" s="299"/>
      <c r="BW770" s="299"/>
      <c r="BX770" s="299"/>
      <c r="BY770" s="299"/>
      <c r="BZ770" s="299"/>
      <c r="CA770" s="299"/>
      <c r="CB770" s="299"/>
      <c r="CC770" s="299"/>
      <c r="CD770" s="299"/>
      <c r="CE770" s="299"/>
      <c r="CF770" s="299"/>
      <c r="CG770" s="299">
        <v>1</v>
      </c>
      <c r="CH770" s="299"/>
      <c r="CI770" s="299"/>
      <c r="CJ770" s="299"/>
      <c r="CK770" s="299"/>
      <c r="CL770" s="299"/>
      <c r="CM770" s="299"/>
      <c r="CN770" s="299"/>
      <c r="CO770" s="299"/>
      <c r="CP770" s="299"/>
    </row>
    <row r="771" spans="1:94" x14ac:dyDescent="0.15">
      <c r="A771" s="299"/>
      <c r="B771" s="338" t="s">
        <v>293</v>
      </c>
      <c r="C771" s="355">
        <v>0.18</v>
      </c>
      <c r="D771" s="371">
        <v>0.59994000000000003</v>
      </c>
      <c r="E771" s="299"/>
      <c r="F771" s="299"/>
      <c r="G771" s="299"/>
      <c r="H771" s="299"/>
      <c r="I771" s="301">
        <v>2</v>
      </c>
      <c r="J771" s="299"/>
      <c r="K771" s="299"/>
      <c r="L771" s="322">
        <v>0</v>
      </c>
      <c r="M771" s="299"/>
      <c r="N771" s="299"/>
      <c r="O771" s="299"/>
      <c r="P771" s="299"/>
      <c r="Q771" s="299"/>
      <c r="R771" s="299"/>
      <c r="S771" s="299"/>
      <c r="T771" s="299"/>
      <c r="U771" s="299"/>
      <c r="V771" s="299"/>
      <c r="W771" s="299"/>
      <c r="X771" s="299"/>
      <c r="Y771" s="299"/>
      <c r="Z771" s="299"/>
      <c r="AA771" s="299">
        <v>-0.69033697749952927</v>
      </c>
      <c r="AB771" s="299">
        <v>-4.2202267699115046</v>
      </c>
      <c r="AC771" s="299">
        <v>-1.2426065594991527</v>
      </c>
      <c r="AD771" s="299">
        <v>-13.291742256637169</v>
      </c>
      <c r="AE771" s="299" t="s">
        <v>443</v>
      </c>
      <c r="AF771" s="299">
        <v>-3.4122370602119587</v>
      </c>
      <c r="AG771" s="299">
        <v>-13.252300884955753</v>
      </c>
      <c r="AH771" s="299">
        <v>0.88757611392796609</v>
      </c>
      <c r="AI771" s="299">
        <v>11.556321902654869</v>
      </c>
      <c r="AJ771" s="299"/>
      <c r="AK771" s="299"/>
      <c r="AL771" s="322">
        <v>1</v>
      </c>
      <c r="AM771" s="322">
        <v>0</v>
      </c>
      <c r="AN771" s="322">
        <v>0</v>
      </c>
      <c r="AO771" s="322">
        <v>0</v>
      </c>
      <c r="AP771" s="322">
        <v>1</v>
      </c>
      <c r="AQ771" s="322">
        <v>0</v>
      </c>
      <c r="AR771" s="322">
        <v>1</v>
      </c>
      <c r="AS771" s="322">
        <v>0</v>
      </c>
      <c r="AT771" s="322">
        <v>0</v>
      </c>
      <c r="AU771" s="322">
        <v>0</v>
      </c>
      <c r="AV771" s="327">
        <v>0</v>
      </c>
      <c r="AW771" s="327">
        <v>1</v>
      </c>
      <c r="AX771" s="327">
        <v>0</v>
      </c>
      <c r="AY771" s="327">
        <v>0</v>
      </c>
      <c r="AZ771" s="327">
        <v>0</v>
      </c>
      <c r="BA771" s="327">
        <v>1</v>
      </c>
      <c r="BB771" s="327">
        <v>0</v>
      </c>
      <c r="BC771" s="327">
        <v>0</v>
      </c>
      <c r="BD771" s="327">
        <v>0</v>
      </c>
      <c r="BE771" s="327">
        <v>0</v>
      </c>
      <c r="BF771" s="327">
        <v>1</v>
      </c>
      <c r="BG771" s="327">
        <v>0</v>
      </c>
      <c r="BH771" s="327">
        <v>0</v>
      </c>
      <c r="BI771" s="327">
        <v>0</v>
      </c>
      <c r="BJ771" s="327">
        <v>0</v>
      </c>
      <c r="BK771" s="327">
        <v>0</v>
      </c>
      <c r="BL771" s="327">
        <v>0</v>
      </c>
      <c r="BM771" s="327">
        <v>0</v>
      </c>
      <c r="BN771" s="327">
        <v>1</v>
      </c>
      <c r="BO771" s="327">
        <v>0</v>
      </c>
      <c r="BP771" s="327">
        <v>0</v>
      </c>
      <c r="BQ771" s="327">
        <v>1</v>
      </c>
      <c r="BR771" s="327">
        <v>0</v>
      </c>
      <c r="BS771" s="303">
        <v>1</v>
      </c>
      <c r="BT771" s="322">
        <v>0</v>
      </c>
      <c r="BU771" s="322">
        <v>0</v>
      </c>
      <c r="BV771" s="322">
        <v>0</v>
      </c>
      <c r="BW771" s="322">
        <v>0</v>
      </c>
      <c r="BX771" s="322">
        <v>0</v>
      </c>
      <c r="BY771" s="301">
        <v>1</v>
      </c>
      <c r="BZ771" s="322">
        <v>0</v>
      </c>
      <c r="CA771" s="322">
        <v>0</v>
      </c>
      <c r="CB771" s="322">
        <v>0</v>
      </c>
      <c r="CC771" s="322">
        <v>0</v>
      </c>
      <c r="CD771" s="322">
        <v>0</v>
      </c>
      <c r="CE771" s="322">
        <v>0</v>
      </c>
      <c r="CF771" s="301">
        <v>1</v>
      </c>
      <c r="CG771" s="322">
        <v>0</v>
      </c>
      <c r="CH771" s="299"/>
      <c r="CI771" s="299"/>
      <c r="CJ771" s="299"/>
      <c r="CK771" s="299"/>
      <c r="CL771" s="299"/>
      <c r="CM771" s="299"/>
      <c r="CN771" s="299"/>
      <c r="CO771" s="299"/>
      <c r="CP771" s="299"/>
    </row>
    <row r="772" spans="1:94" x14ac:dyDescent="0.15">
      <c r="A772" s="299"/>
      <c r="B772" s="338" t="s">
        <v>294</v>
      </c>
      <c r="C772" s="299"/>
      <c r="D772" s="371"/>
      <c r="E772" s="299"/>
      <c r="F772" s="299"/>
      <c r="G772" s="299" t="s">
        <v>347</v>
      </c>
      <c r="H772" s="299"/>
      <c r="I772" s="301">
        <v>1</v>
      </c>
      <c r="J772" s="299">
        <v>0</v>
      </c>
      <c r="K772" s="301">
        <v>1</v>
      </c>
      <c r="L772" s="322">
        <v>1</v>
      </c>
      <c r="M772" s="322">
        <v>1</v>
      </c>
      <c r="N772" s="322">
        <v>0</v>
      </c>
      <c r="O772" s="322">
        <v>0</v>
      </c>
      <c r="P772" s="322">
        <v>1</v>
      </c>
      <c r="Q772" s="322">
        <v>0</v>
      </c>
      <c r="R772" s="322">
        <v>0</v>
      </c>
      <c r="S772" s="322">
        <v>1</v>
      </c>
      <c r="T772" s="322">
        <v>0</v>
      </c>
      <c r="U772" s="322">
        <v>0</v>
      </c>
      <c r="V772" s="322">
        <v>0</v>
      </c>
      <c r="W772" s="322">
        <v>0</v>
      </c>
      <c r="X772" s="322">
        <v>0</v>
      </c>
      <c r="Y772" s="322">
        <v>0</v>
      </c>
      <c r="Z772" s="301">
        <v>1</v>
      </c>
      <c r="AA772" s="299"/>
      <c r="AB772" s="299"/>
      <c r="AC772" s="299">
        <v>-0.96647176849934091</v>
      </c>
      <c r="AD772" s="299">
        <v>11.990176991150443</v>
      </c>
      <c r="AE772" s="299" t="s">
        <v>442</v>
      </c>
      <c r="AF772" s="299">
        <v>-0.96647176849934091</v>
      </c>
      <c r="AG772" s="299">
        <v>11.990176991150443</v>
      </c>
      <c r="AH772" s="299">
        <v>3.4911327147833333</v>
      </c>
      <c r="AI772" s="299">
        <v>-14.041128318584072</v>
      </c>
      <c r="AJ772" s="299"/>
      <c r="AK772" s="299"/>
      <c r="AL772" s="299"/>
      <c r="AM772" s="299"/>
      <c r="AN772" s="299"/>
      <c r="AO772" s="299"/>
      <c r="AP772" s="299"/>
      <c r="AQ772" s="299"/>
      <c r="AR772" s="299"/>
      <c r="AS772" s="299"/>
      <c r="AT772" s="299"/>
      <c r="AU772" s="299"/>
      <c r="AV772" s="299"/>
      <c r="AW772" s="299"/>
      <c r="AX772" s="299"/>
      <c r="AY772" s="299"/>
      <c r="AZ772" s="299"/>
      <c r="BA772" s="299"/>
      <c r="BB772" s="299"/>
      <c r="BC772" s="299"/>
      <c r="BD772" s="299"/>
      <c r="BE772" s="299"/>
      <c r="BF772" s="299"/>
      <c r="BG772" s="299"/>
      <c r="BH772" s="299"/>
      <c r="BI772" s="299"/>
      <c r="BJ772" s="299"/>
      <c r="BK772" s="299"/>
      <c r="BL772" s="299"/>
      <c r="BM772" s="299"/>
      <c r="BN772" s="299"/>
      <c r="BO772" s="299"/>
      <c r="BP772" s="299"/>
      <c r="BQ772" s="299"/>
      <c r="BR772" s="299"/>
      <c r="BS772" s="299"/>
      <c r="BT772" s="299"/>
      <c r="BU772" s="299"/>
      <c r="BV772" s="299"/>
      <c r="BW772" s="299"/>
      <c r="BX772" s="299"/>
      <c r="BY772" s="299"/>
      <c r="BZ772" s="299"/>
      <c r="CA772" s="299"/>
      <c r="CB772" s="299"/>
      <c r="CC772" s="299"/>
      <c r="CD772" s="299"/>
      <c r="CE772" s="299"/>
      <c r="CF772" s="299"/>
      <c r="CG772" s="299"/>
      <c r="CH772" s="299"/>
      <c r="CI772" s="299"/>
      <c r="CJ772" s="299"/>
      <c r="CK772" s="299"/>
      <c r="CL772" s="299"/>
      <c r="CM772" s="299"/>
      <c r="CN772" s="299"/>
      <c r="CO772" s="299"/>
      <c r="CP772" s="299"/>
    </row>
    <row r="773" spans="1:94" x14ac:dyDescent="0.15">
      <c r="A773" s="299"/>
      <c r="B773" s="369" t="s">
        <v>295</v>
      </c>
      <c r="C773" s="355">
        <v>0.25</v>
      </c>
      <c r="D773" s="371">
        <v>0.83325000000000005</v>
      </c>
      <c r="E773" s="299"/>
      <c r="F773" s="299"/>
      <c r="G773" s="299"/>
      <c r="H773" s="299"/>
      <c r="I773" s="301">
        <v>2</v>
      </c>
      <c r="J773" s="299"/>
      <c r="K773" s="299"/>
      <c r="L773" s="322">
        <v>0</v>
      </c>
      <c r="M773" s="299"/>
      <c r="N773" s="299"/>
      <c r="O773" s="299"/>
      <c r="P773" s="299"/>
      <c r="Q773" s="299"/>
      <c r="R773" s="299"/>
      <c r="S773" s="299"/>
      <c r="T773" s="299"/>
      <c r="U773" s="299"/>
      <c r="V773" s="299"/>
      <c r="W773" s="299"/>
      <c r="X773" s="299"/>
      <c r="Y773" s="299"/>
      <c r="Z773" s="299"/>
      <c r="AA773" s="299">
        <v>3.4122370602119587</v>
      </c>
      <c r="AB773" s="299">
        <v>-5.4429092920353987</v>
      </c>
      <c r="AC773" s="299">
        <v>5.5818675609247652</v>
      </c>
      <c r="AD773" s="299">
        <v>-13.410066371681417</v>
      </c>
      <c r="AE773" s="299" t="s">
        <v>443</v>
      </c>
      <c r="AF773" s="299">
        <v>4.8718066697823916</v>
      </c>
      <c r="AG773" s="299">
        <v>-13.370625000000002</v>
      </c>
      <c r="AH773" s="299">
        <v>-1.597637005070339</v>
      </c>
      <c r="AI773" s="299">
        <v>11.004142699115045</v>
      </c>
      <c r="AJ773" s="299"/>
      <c r="AK773" s="299"/>
      <c r="AL773" s="322">
        <v>1</v>
      </c>
      <c r="AM773" s="322">
        <v>0</v>
      </c>
      <c r="AN773" s="322">
        <v>1</v>
      </c>
      <c r="AO773" s="322">
        <v>0</v>
      </c>
      <c r="AP773" s="322">
        <v>0</v>
      </c>
      <c r="AQ773" s="322">
        <v>0</v>
      </c>
      <c r="AR773" s="322">
        <v>1</v>
      </c>
      <c r="AS773" s="322">
        <v>0</v>
      </c>
      <c r="AT773" s="322">
        <v>1</v>
      </c>
      <c r="AU773" s="322">
        <v>0</v>
      </c>
      <c r="AV773" s="327">
        <v>0</v>
      </c>
      <c r="AW773" s="327">
        <v>0</v>
      </c>
      <c r="AX773" s="327">
        <v>0</v>
      </c>
      <c r="AY773" s="327">
        <v>0</v>
      </c>
      <c r="AZ773" s="327">
        <v>0</v>
      </c>
      <c r="BA773" s="327">
        <v>0</v>
      </c>
      <c r="BB773" s="327">
        <v>1</v>
      </c>
      <c r="BC773" s="327">
        <v>0</v>
      </c>
      <c r="BD773" s="327">
        <v>0</v>
      </c>
      <c r="BE773" s="327">
        <v>1</v>
      </c>
      <c r="BF773" s="327">
        <v>0</v>
      </c>
      <c r="BG773" s="327">
        <v>1</v>
      </c>
      <c r="BH773" s="327">
        <v>0</v>
      </c>
      <c r="BI773" s="327">
        <v>0</v>
      </c>
      <c r="BJ773" s="327">
        <v>0</v>
      </c>
      <c r="BK773" s="327">
        <v>0</v>
      </c>
      <c r="BL773" s="327">
        <v>0</v>
      </c>
      <c r="BM773" s="327">
        <v>0</v>
      </c>
      <c r="BN773" s="327">
        <v>0</v>
      </c>
      <c r="BO773" s="327">
        <v>1</v>
      </c>
      <c r="BP773" s="327">
        <v>0</v>
      </c>
      <c r="BQ773" s="327">
        <v>0</v>
      </c>
      <c r="BR773" s="327">
        <v>0</v>
      </c>
      <c r="BS773" s="303">
        <v>1</v>
      </c>
      <c r="BT773" s="322">
        <v>0</v>
      </c>
      <c r="BU773" s="322">
        <v>0</v>
      </c>
      <c r="BV773" s="322">
        <v>0</v>
      </c>
      <c r="BW773" s="322">
        <v>0</v>
      </c>
      <c r="BX773" s="322">
        <v>1</v>
      </c>
      <c r="BY773" s="301">
        <v>0</v>
      </c>
      <c r="BZ773" s="322">
        <v>1</v>
      </c>
      <c r="CA773" s="299"/>
      <c r="CB773" s="299"/>
      <c r="CC773" s="299"/>
      <c r="CD773" s="299"/>
      <c r="CE773" s="299"/>
      <c r="CF773" s="299"/>
      <c r="CG773" s="299"/>
      <c r="CH773" s="299"/>
      <c r="CI773" s="299"/>
      <c r="CJ773" s="299"/>
      <c r="CK773" s="299"/>
      <c r="CL773" s="299"/>
      <c r="CM773" s="299"/>
      <c r="CN773" s="299"/>
      <c r="CO773" s="299"/>
      <c r="CP773" s="299"/>
    </row>
    <row r="774" spans="1:94" x14ac:dyDescent="0.15">
      <c r="A774" s="299"/>
      <c r="B774" s="338" t="s">
        <v>296</v>
      </c>
      <c r="C774" s="355">
        <v>1.07</v>
      </c>
      <c r="D774" s="371">
        <v>3.5663100000000005</v>
      </c>
      <c r="E774" s="299"/>
      <c r="F774" s="299"/>
      <c r="G774" s="299"/>
      <c r="H774" s="299"/>
      <c r="I774" s="301">
        <v>3</v>
      </c>
      <c r="J774" s="299"/>
      <c r="K774" s="299"/>
      <c r="L774" s="322">
        <v>0</v>
      </c>
      <c r="M774" s="299"/>
      <c r="N774" s="299"/>
      <c r="O774" s="299"/>
      <c r="P774" s="299"/>
      <c r="Q774" s="299"/>
      <c r="R774" s="299"/>
      <c r="S774" s="299"/>
      <c r="T774" s="299"/>
      <c r="U774" s="299"/>
      <c r="V774" s="299"/>
      <c r="W774" s="299"/>
      <c r="X774" s="299"/>
      <c r="Y774" s="299"/>
      <c r="Z774" s="299"/>
      <c r="AA774" s="299">
        <v>-1.2426065594991527</v>
      </c>
      <c r="AB774" s="299">
        <v>6.3106194690265491</v>
      </c>
      <c r="AC774" s="299">
        <v>-3.4911327147833333</v>
      </c>
      <c r="AD774" s="299">
        <v>11.240790929203541</v>
      </c>
      <c r="AE774" s="299" t="s">
        <v>445</v>
      </c>
      <c r="AF774" s="299">
        <v>-4.5956718787825803</v>
      </c>
      <c r="AG774" s="299">
        <v>11.437997787610621</v>
      </c>
      <c r="AH774" s="299">
        <v>3.5700283693547084</v>
      </c>
      <c r="AI774" s="299">
        <v>-13.055094026548675</v>
      </c>
      <c r="AJ774" s="299"/>
      <c r="AK774" s="299"/>
      <c r="AL774" s="322">
        <v>0</v>
      </c>
      <c r="AM774" s="322">
        <v>1</v>
      </c>
      <c r="AN774" s="322">
        <v>0</v>
      </c>
      <c r="AO774" s="322">
        <v>1</v>
      </c>
      <c r="AP774" s="322">
        <v>0</v>
      </c>
      <c r="AQ774" s="322">
        <v>1</v>
      </c>
      <c r="AR774" s="322">
        <v>0</v>
      </c>
      <c r="AS774" s="322">
        <v>0</v>
      </c>
      <c r="AT774" s="322">
        <v>0</v>
      </c>
      <c r="AU774" s="322">
        <v>1</v>
      </c>
      <c r="AV774" s="327">
        <v>0</v>
      </c>
      <c r="AW774" s="327">
        <v>0</v>
      </c>
      <c r="AX774" s="327">
        <v>0</v>
      </c>
      <c r="AY774" s="327">
        <v>0</v>
      </c>
      <c r="AZ774" s="327">
        <v>0</v>
      </c>
      <c r="BA774" s="327">
        <v>1</v>
      </c>
      <c r="BB774" s="327">
        <v>0</v>
      </c>
      <c r="BC774" s="327">
        <v>0</v>
      </c>
      <c r="BD774" s="327">
        <v>0</v>
      </c>
      <c r="BE774" s="327">
        <v>1</v>
      </c>
      <c r="BF774" s="327">
        <v>0</v>
      </c>
      <c r="BG774" s="327">
        <v>1</v>
      </c>
      <c r="BH774" s="327">
        <v>0</v>
      </c>
      <c r="BI774" s="327">
        <v>0</v>
      </c>
      <c r="BJ774" s="327">
        <v>0</v>
      </c>
      <c r="BK774" s="327">
        <v>0</v>
      </c>
      <c r="BL774" s="327">
        <v>0</v>
      </c>
      <c r="BM774" s="327">
        <v>0</v>
      </c>
      <c r="BN774" s="327">
        <v>0</v>
      </c>
      <c r="BO774" s="327">
        <v>1</v>
      </c>
      <c r="BP774" s="327">
        <v>0</v>
      </c>
      <c r="BQ774" s="327">
        <v>0</v>
      </c>
      <c r="BR774" s="327">
        <v>0</v>
      </c>
      <c r="BS774" s="303">
        <v>0</v>
      </c>
      <c r="BT774" s="322">
        <v>1</v>
      </c>
      <c r="BU774" s="322">
        <v>0</v>
      </c>
      <c r="BV774" s="322">
        <v>0</v>
      </c>
      <c r="BW774" s="322">
        <v>0</v>
      </c>
      <c r="BX774" s="322">
        <v>1</v>
      </c>
      <c r="BY774" s="301">
        <v>0</v>
      </c>
      <c r="BZ774" s="322">
        <v>0</v>
      </c>
      <c r="CA774" s="322">
        <v>1</v>
      </c>
      <c r="CB774" s="322">
        <v>0</v>
      </c>
      <c r="CC774" s="322">
        <v>0</v>
      </c>
      <c r="CD774" s="322">
        <v>0</v>
      </c>
      <c r="CE774" s="322">
        <v>0</v>
      </c>
      <c r="CF774" s="301">
        <v>0</v>
      </c>
      <c r="CG774" s="299"/>
      <c r="CH774" s="299"/>
      <c r="CI774" s="299"/>
      <c r="CJ774" s="299"/>
      <c r="CK774" s="299"/>
      <c r="CL774" s="299"/>
      <c r="CM774" s="299"/>
      <c r="CN774" s="299"/>
      <c r="CO774" s="299"/>
      <c r="CP774" s="366" t="s">
        <v>589</v>
      </c>
    </row>
    <row r="775" spans="1:94" x14ac:dyDescent="0.15">
      <c r="A775" s="299"/>
      <c r="B775" s="338" t="s">
        <v>297</v>
      </c>
      <c r="C775" s="360">
        <v>2.25</v>
      </c>
      <c r="D775" s="371">
        <v>7.49925</v>
      </c>
      <c r="E775" s="299"/>
      <c r="F775" s="299"/>
      <c r="G775" s="299"/>
      <c r="H775" s="299"/>
      <c r="I775" s="301">
        <v>4</v>
      </c>
      <c r="J775" s="299"/>
      <c r="K775" s="299"/>
      <c r="L775" s="322">
        <v>0</v>
      </c>
      <c r="M775" s="299"/>
      <c r="N775" s="299"/>
      <c r="O775" s="299"/>
      <c r="P775" s="299"/>
      <c r="Q775" s="299"/>
      <c r="R775" s="299"/>
      <c r="S775" s="299"/>
      <c r="T775" s="299"/>
      <c r="U775" s="299"/>
      <c r="V775" s="299"/>
      <c r="W775" s="299"/>
      <c r="X775" s="299"/>
      <c r="Y775" s="299"/>
      <c r="Z775" s="299"/>
      <c r="AA775" s="299">
        <v>-1.0059195957850282</v>
      </c>
      <c r="AB775" s="299">
        <v>-11.595763274336285</v>
      </c>
      <c r="AC775" s="299">
        <v>-1.9723913642843691E-2</v>
      </c>
      <c r="AD775" s="299">
        <v>-13.962245575221241</v>
      </c>
      <c r="AE775" s="299" t="s">
        <v>443</v>
      </c>
      <c r="AF775" s="299">
        <v>0.76923263207090398</v>
      </c>
      <c r="AG775" s="299">
        <v>-13.883362831858408</v>
      </c>
      <c r="AH775" s="299">
        <v>-0.41420218649971752</v>
      </c>
      <c r="AI775" s="299">
        <v>12.621238938053098</v>
      </c>
      <c r="AJ775" s="299"/>
      <c r="AK775" s="299"/>
      <c r="AL775" s="322">
        <v>0</v>
      </c>
      <c r="AM775" s="322">
        <v>1</v>
      </c>
      <c r="AN775" s="322">
        <v>0</v>
      </c>
      <c r="AO775" s="322">
        <v>1</v>
      </c>
      <c r="AP775" s="322">
        <v>0</v>
      </c>
      <c r="AQ775" s="322">
        <v>1</v>
      </c>
      <c r="AR775" s="322">
        <v>0</v>
      </c>
      <c r="AS775" s="322">
        <v>0</v>
      </c>
      <c r="AT775" s="322">
        <v>0</v>
      </c>
      <c r="AU775" s="322">
        <v>1</v>
      </c>
      <c r="AV775" s="327">
        <v>0</v>
      </c>
      <c r="AW775" s="327">
        <v>0</v>
      </c>
      <c r="AX775" s="327">
        <v>0</v>
      </c>
      <c r="AY775" s="327">
        <v>0</v>
      </c>
      <c r="AZ775" s="327">
        <v>0</v>
      </c>
      <c r="BA775" s="327">
        <v>0</v>
      </c>
      <c r="BB775" s="327">
        <v>1</v>
      </c>
      <c r="BC775" s="327">
        <v>0</v>
      </c>
      <c r="BD775" s="327">
        <v>0</v>
      </c>
      <c r="BE775" s="327">
        <v>1</v>
      </c>
      <c r="BF775" s="327">
        <v>0</v>
      </c>
      <c r="BG775" s="327">
        <v>1</v>
      </c>
      <c r="BH775" s="327">
        <v>0</v>
      </c>
      <c r="BI775" s="327">
        <v>0</v>
      </c>
      <c r="BJ775" s="327">
        <v>0</v>
      </c>
      <c r="BK775" s="327">
        <v>0</v>
      </c>
      <c r="BL775" s="327">
        <v>0</v>
      </c>
      <c r="BM775" s="327">
        <v>0</v>
      </c>
      <c r="BN775" s="327">
        <v>0</v>
      </c>
      <c r="BO775" s="327">
        <v>1</v>
      </c>
      <c r="BP775" s="327">
        <v>0</v>
      </c>
      <c r="BQ775" s="327">
        <v>0</v>
      </c>
      <c r="BR775" s="327">
        <v>0</v>
      </c>
      <c r="BS775" s="303">
        <v>0</v>
      </c>
      <c r="BT775" s="322">
        <v>1</v>
      </c>
      <c r="BU775" s="322">
        <v>0</v>
      </c>
      <c r="BV775" s="322">
        <v>0</v>
      </c>
      <c r="BW775" s="322">
        <v>0</v>
      </c>
      <c r="BX775" s="322">
        <v>1</v>
      </c>
      <c r="BY775" s="301">
        <v>0</v>
      </c>
      <c r="BZ775" s="322">
        <v>0</v>
      </c>
      <c r="CA775" s="322">
        <v>0</v>
      </c>
      <c r="CB775" s="322">
        <v>0</v>
      </c>
      <c r="CC775" s="322">
        <v>0</v>
      </c>
      <c r="CD775" s="322">
        <v>1</v>
      </c>
      <c r="CE775" s="322">
        <v>0</v>
      </c>
      <c r="CF775" s="301">
        <v>0</v>
      </c>
      <c r="CG775" s="299"/>
      <c r="CH775" s="299"/>
      <c r="CI775" s="299"/>
      <c r="CJ775" s="299"/>
      <c r="CK775" s="299"/>
      <c r="CL775" s="299"/>
      <c r="CM775" s="299"/>
      <c r="CN775" s="299"/>
      <c r="CO775" s="299"/>
      <c r="CP775" s="299"/>
    </row>
    <row r="776" spans="1:94" x14ac:dyDescent="0.15">
      <c r="A776" s="299" t="s">
        <v>593</v>
      </c>
      <c r="B776" s="338" t="s">
        <v>298</v>
      </c>
      <c r="C776" s="299"/>
      <c r="D776" s="371"/>
      <c r="E776" s="299"/>
      <c r="F776" s="299"/>
      <c r="G776" s="299"/>
      <c r="H776" s="299"/>
      <c r="I776" s="299"/>
      <c r="J776" s="299"/>
      <c r="K776" s="299"/>
      <c r="L776" s="299"/>
      <c r="M776" s="299"/>
      <c r="N776" s="299"/>
      <c r="O776" s="299"/>
      <c r="P776" s="299"/>
      <c r="Q776" s="299"/>
      <c r="R776" s="299"/>
      <c r="S776" s="299"/>
      <c r="T776" s="299"/>
      <c r="U776" s="299"/>
      <c r="V776" s="299"/>
      <c r="W776" s="299"/>
      <c r="X776" s="299"/>
      <c r="Y776" s="299"/>
      <c r="Z776" s="299"/>
      <c r="AA776" s="299"/>
      <c r="AB776" s="299"/>
      <c r="AC776" s="299"/>
      <c r="AD776" s="299"/>
      <c r="AE776" s="299"/>
      <c r="AF776" s="299"/>
      <c r="AG776" s="299"/>
      <c r="AH776" s="299"/>
      <c r="AI776" s="299"/>
      <c r="AJ776" s="299">
        <v>1.4792935232132769</v>
      </c>
      <c r="AK776" s="299">
        <v>13.133976769911506</v>
      </c>
      <c r="AL776" s="299"/>
      <c r="AM776" s="299"/>
      <c r="AN776" s="299"/>
      <c r="AO776" s="299"/>
      <c r="AP776" s="299"/>
      <c r="AQ776" s="299"/>
      <c r="AR776" s="299"/>
      <c r="AS776" s="299"/>
      <c r="AT776" s="299"/>
      <c r="AU776" s="299"/>
      <c r="AV776" s="299"/>
      <c r="AW776" s="299"/>
      <c r="AX776" s="299"/>
      <c r="AY776" s="299"/>
      <c r="AZ776" s="299"/>
      <c r="BA776" s="299"/>
      <c r="BB776" s="299"/>
      <c r="BC776" s="299"/>
      <c r="BD776" s="299"/>
      <c r="BE776" s="299"/>
      <c r="BF776" s="299"/>
      <c r="BG776" s="299"/>
      <c r="BH776" s="299"/>
      <c r="BI776" s="299"/>
      <c r="BJ776" s="299"/>
      <c r="BK776" s="299"/>
      <c r="BL776" s="299"/>
      <c r="BM776" s="299"/>
      <c r="BN776" s="299"/>
      <c r="BO776" s="299"/>
      <c r="BP776" s="299"/>
      <c r="BQ776" s="299"/>
      <c r="BR776" s="299"/>
      <c r="BS776" s="299"/>
      <c r="BT776" s="299"/>
      <c r="BU776" s="299"/>
      <c r="BV776" s="299"/>
      <c r="BW776" s="299"/>
      <c r="BX776" s="299"/>
      <c r="BY776" s="299"/>
      <c r="BZ776" s="299"/>
      <c r="CA776" s="299"/>
      <c r="CB776" s="299"/>
      <c r="CC776" s="299"/>
      <c r="CD776" s="299"/>
      <c r="CE776" s="299"/>
      <c r="CF776" s="299"/>
      <c r="CG776" s="299"/>
      <c r="CH776" s="299"/>
      <c r="CI776" s="299"/>
      <c r="CJ776" s="299"/>
      <c r="CK776" s="299"/>
      <c r="CL776" s="299"/>
      <c r="CM776" s="299"/>
      <c r="CN776" s="299"/>
      <c r="CO776" s="299"/>
      <c r="CP776" s="299"/>
    </row>
    <row r="777" spans="1:94" x14ac:dyDescent="0.15">
      <c r="A777" s="299"/>
      <c r="B777" s="338" t="s">
        <v>299</v>
      </c>
      <c r="C777" s="299"/>
      <c r="D777" s="371"/>
      <c r="E777" s="299"/>
      <c r="F777" s="299"/>
      <c r="G777" s="299" t="s">
        <v>348</v>
      </c>
      <c r="H777" s="299"/>
      <c r="I777" s="301">
        <v>1</v>
      </c>
      <c r="J777" s="299"/>
      <c r="K777" s="299"/>
      <c r="L777" s="299">
        <v>1</v>
      </c>
      <c r="M777" s="299">
        <v>1</v>
      </c>
      <c r="N777" s="299">
        <v>0</v>
      </c>
      <c r="O777" s="299">
        <v>0</v>
      </c>
      <c r="P777" s="299">
        <v>0</v>
      </c>
      <c r="Q777" s="299">
        <v>1</v>
      </c>
      <c r="R777" s="299">
        <v>0</v>
      </c>
      <c r="S777" s="299">
        <v>0</v>
      </c>
      <c r="T777" s="299">
        <v>1</v>
      </c>
      <c r="U777" s="299">
        <v>0</v>
      </c>
      <c r="V777" s="299">
        <v>0</v>
      </c>
      <c r="W777" s="299">
        <v>0</v>
      </c>
      <c r="X777" s="299">
        <v>0</v>
      </c>
      <c r="Y777" s="299">
        <v>0</v>
      </c>
      <c r="Z777" s="301">
        <v>1</v>
      </c>
      <c r="AA777" s="299"/>
      <c r="AB777" s="299"/>
      <c r="AC777" s="299">
        <v>0.69033697749952927</v>
      </c>
      <c r="AD777" s="299">
        <v>11.990176991150443</v>
      </c>
      <c r="AE777" s="299" t="s">
        <v>442</v>
      </c>
      <c r="AF777" s="299">
        <v>0.69033697749952927</v>
      </c>
      <c r="AG777" s="299">
        <v>11.990176991150443</v>
      </c>
      <c r="AH777" s="299">
        <v>-3.7672675057831451</v>
      </c>
      <c r="AI777" s="299">
        <v>-13.765038716814161</v>
      </c>
      <c r="AJ777" s="299"/>
      <c r="AK777" s="299"/>
      <c r="AL777" s="299"/>
      <c r="AM777" s="299"/>
      <c r="AN777" s="299"/>
      <c r="AO777" s="299"/>
      <c r="AP777" s="299"/>
      <c r="AQ777" s="299"/>
      <c r="AR777" s="299"/>
      <c r="AS777" s="299"/>
      <c r="AT777" s="299"/>
      <c r="AU777" s="299"/>
      <c r="AV777" s="299"/>
      <c r="AW777" s="299"/>
      <c r="AX777" s="299"/>
      <c r="AY777" s="299"/>
      <c r="AZ777" s="299"/>
      <c r="BA777" s="299"/>
      <c r="BB777" s="299"/>
      <c r="BC777" s="299"/>
      <c r="BD777" s="299"/>
      <c r="BE777" s="299"/>
      <c r="BF777" s="299"/>
      <c r="BG777" s="299"/>
      <c r="BH777" s="299"/>
      <c r="BI777" s="299"/>
      <c r="BJ777" s="299"/>
      <c r="BK777" s="299"/>
      <c r="BL777" s="299"/>
      <c r="BM777" s="299"/>
      <c r="BN777" s="299"/>
      <c r="BO777" s="299"/>
      <c r="BP777" s="299"/>
      <c r="BQ777" s="299"/>
      <c r="BR777" s="299"/>
      <c r="BS777" s="299"/>
      <c r="BT777" s="299"/>
      <c r="BU777" s="299"/>
      <c r="BV777" s="299"/>
      <c r="BW777" s="299"/>
      <c r="BX777" s="299"/>
      <c r="BY777" s="299"/>
      <c r="BZ777" s="299"/>
      <c r="CA777" s="299"/>
      <c r="CB777" s="299"/>
      <c r="CC777" s="299"/>
      <c r="CD777" s="299"/>
      <c r="CE777" s="299"/>
      <c r="CF777" s="299"/>
      <c r="CG777" s="299"/>
      <c r="CH777" s="299"/>
      <c r="CI777" s="299"/>
      <c r="CJ777" s="299"/>
      <c r="CK777" s="299"/>
      <c r="CL777" s="299"/>
      <c r="CM777" s="299"/>
      <c r="CN777" s="299"/>
      <c r="CO777" s="299"/>
      <c r="CP777" s="299"/>
    </row>
    <row r="778" spans="1:94" x14ac:dyDescent="0.15">
      <c r="A778" s="299" t="s">
        <v>593</v>
      </c>
      <c r="B778" s="338" t="s">
        <v>300</v>
      </c>
      <c r="C778" s="299"/>
      <c r="D778" s="371"/>
      <c r="E778" s="299"/>
      <c r="F778" s="299"/>
      <c r="G778" s="299"/>
      <c r="H778" s="299"/>
      <c r="I778" s="299"/>
      <c r="J778" s="299"/>
      <c r="K778" s="299"/>
      <c r="L778" s="299"/>
      <c r="M778" s="299"/>
      <c r="N778" s="299"/>
      <c r="O778" s="299"/>
      <c r="P778" s="299"/>
      <c r="Q778" s="299"/>
      <c r="R778" s="299"/>
      <c r="S778" s="299"/>
      <c r="T778" s="299"/>
      <c r="U778" s="299"/>
      <c r="V778" s="299"/>
      <c r="W778" s="299"/>
      <c r="X778" s="299"/>
      <c r="Y778" s="299"/>
      <c r="Z778" s="299"/>
      <c r="AA778" s="299">
        <v>-3.8856109876402072</v>
      </c>
      <c r="AB778" s="299">
        <v>-6.1528539823008854</v>
      </c>
      <c r="AC778" s="299"/>
      <c r="AD778" s="299"/>
      <c r="AE778" s="299"/>
      <c r="AF778" s="299"/>
      <c r="AG778" s="299"/>
      <c r="AH778" s="299"/>
      <c r="AI778" s="299"/>
      <c r="AJ778" s="299"/>
      <c r="AK778" s="299"/>
      <c r="AL778" s="299"/>
      <c r="AM778" s="299"/>
      <c r="AN778" s="299"/>
      <c r="AO778" s="299"/>
      <c r="AP778" s="299"/>
      <c r="AQ778" s="299"/>
      <c r="AR778" s="299"/>
      <c r="AS778" s="299"/>
      <c r="AT778" s="299"/>
      <c r="AU778" s="299"/>
      <c r="AV778" s="299"/>
      <c r="AW778" s="299"/>
      <c r="AX778" s="299"/>
      <c r="AY778" s="299"/>
      <c r="AZ778" s="299"/>
      <c r="BA778" s="299"/>
      <c r="BB778" s="299"/>
      <c r="BC778" s="299"/>
      <c r="BD778" s="299"/>
      <c r="BE778" s="299"/>
      <c r="BF778" s="299"/>
      <c r="BG778" s="299"/>
      <c r="BH778" s="299"/>
      <c r="BI778" s="299"/>
      <c r="BJ778" s="299"/>
      <c r="BK778" s="299"/>
      <c r="BL778" s="299"/>
      <c r="BM778" s="299"/>
      <c r="BN778" s="299"/>
      <c r="BO778" s="299"/>
      <c r="BP778" s="299"/>
      <c r="BQ778" s="299"/>
      <c r="BR778" s="299"/>
      <c r="BS778" s="299"/>
      <c r="BT778" s="299"/>
      <c r="BU778" s="299"/>
      <c r="BV778" s="299"/>
      <c r="BW778" s="299">
        <v>1</v>
      </c>
      <c r="BX778" s="299">
        <v>1</v>
      </c>
      <c r="BY778" s="299"/>
      <c r="BZ778" s="299"/>
      <c r="CA778" s="299"/>
      <c r="CB778" s="299"/>
      <c r="CC778" s="299"/>
      <c r="CD778" s="299"/>
      <c r="CE778" s="299"/>
      <c r="CF778" s="299"/>
      <c r="CG778" s="299"/>
      <c r="CH778" s="299"/>
      <c r="CI778" s="299"/>
      <c r="CJ778" s="299"/>
      <c r="CK778" s="299"/>
      <c r="CL778" s="299"/>
      <c r="CM778" s="299"/>
      <c r="CN778" s="299"/>
      <c r="CO778" s="299"/>
      <c r="CP778" s="299"/>
    </row>
    <row r="779" spans="1:94" x14ac:dyDescent="0.15">
      <c r="A779" s="299"/>
      <c r="B779" s="338" t="s">
        <v>301</v>
      </c>
      <c r="C779" s="299"/>
      <c r="D779" s="371"/>
      <c r="E779" s="299"/>
      <c r="F779" s="299"/>
      <c r="G779" s="299" t="s">
        <v>349</v>
      </c>
      <c r="H779" s="299"/>
      <c r="I779" s="301">
        <v>1</v>
      </c>
      <c r="J779" s="299"/>
      <c r="K779" s="299"/>
      <c r="L779" s="299">
        <v>1</v>
      </c>
      <c r="M779" s="299">
        <v>1</v>
      </c>
      <c r="N779" s="299">
        <v>0</v>
      </c>
      <c r="O779" s="299">
        <v>0</v>
      </c>
      <c r="P779" s="299">
        <v>1</v>
      </c>
      <c r="Q779" s="299">
        <v>0</v>
      </c>
      <c r="R779" s="299">
        <v>0</v>
      </c>
      <c r="S779" s="299">
        <v>1</v>
      </c>
      <c r="T779" s="299">
        <v>0</v>
      </c>
      <c r="U779" s="299">
        <v>0</v>
      </c>
      <c r="V779" s="299">
        <v>0</v>
      </c>
      <c r="W779" s="299">
        <v>0</v>
      </c>
      <c r="X779" s="299">
        <v>0</v>
      </c>
      <c r="Y779" s="299">
        <v>0</v>
      </c>
      <c r="Z779" s="301">
        <v>1</v>
      </c>
      <c r="AA779" s="299"/>
      <c r="AB779" s="299"/>
      <c r="AC779" s="299">
        <v>-1.084815250356403</v>
      </c>
      <c r="AD779" s="299">
        <v>11.990176991150443</v>
      </c>
      <c r="AE779" s="299" t="s">
        <v>442</v>
      </c>
      <c r="AF779" s="299">
        <v>-1.084815250356403</v>
      </c>
      <c r="AG779" s="299">
        <v>11.990176991150443</v>
      </c>
      <c r="AH779" s="299">
        <v>3.7278196784974575</v>
      </c>
      <c r="AI779" s="299">
        <v>-14.514424778761063</v>
      </c>
      <c r="AJ779" s="299"/>
      <c r="AK779" s="299"/>
      <c r="AL779" s="299"/>
      <c r="AM779" s="299"/>
      <c r="AN779" s="299"/>
      <c r="AO779" s="299"/>
      <c r="AP779" s="299"/>
      <c r="AQ779" s="299"/>
      <c r="AR779" s="299"/>
      <c r="AS779" s="299"/>
      <c r="AT779" s="299"/>
      <c r="AU779" s="299"/>
      <c r="AV779" s="299"/>
      <c r="AW779" s="299"/>
      <c r="AX779" s="299"/>
      <c r="AY779" s="299"/>
      <c r="AZ779" s="299"/>
      <c r="BA779" s="299"/>
      <c r="BB779" s="299"/>
      <c r="BC779" s="299"/>
      <c r="BD779" s="299"/>
      <c r="BE779" s="299"/>
      <c r="BF779" s="299"/>
      <c r="BG779" s="299"/>
      <c r="BH779" s="299"/>
      <c r="BI779" s="299"/>
      <c r="BJ779" s="299"/>
      <c r="BK779" s="299"/>
      <c r="BL779" s="299"/>
      <c r="BM779" s="299"/>
      <c r="BN779" s="299"/>
      <c r="BO779" s="299"/>
      <c r="BP779" s="299"/>
      <c r="BQ779" s="299"/>
      <c r="BR779" s="299"/>
      <c r="BS779" s="299"/>
      <c r="BT779" s="299"/>
      <c r="BU779" s="299"/>
      <c r="BV779" s="299"/>
      <c r="BW779" s="299"/>
      <c r="BX779" s="299"/>
      <c r="BY779" s="299"/>
      <c r="BZ779" s="299"/>
      <c r="CA779" s="299"/>
      <c r="CB779" s="299"/>
      <c r="CC779" s="299"/>
      <c r="CD779" s="299"/>
      <c r="CE779" s="299"/>
      <c r="CF779" s="299"/>
      <c r="CG779" s="299"/>
      <c r="CH779" s="299"/>
      <c r="CI779" s="299"/>
      <c r="CJ779" s="299"/>
      <c r="CK779" s="299"/>
      <c r="CL779" s="299"/>
      <c r="CM779" s="299"/>
      <c r="CN779" s="299"/>
      <c r="CO779" s="299"/>
      <c r="CP779" s="299"/>
    </row>
    <row r="780" spans="1:94" x14ac:dyDescent="0.15">
      <c r="A780" s="299"/>
      <c r="B780" s="338" t="s">
        <v>302</v>
      </c>
      <c r="C780" s="355">
        <v>0.22</v>
      </c>
      <c r="D780" s="371">
        <v>0.73326000000000002</v>
      </c>
      <c r="E780" s="299"/>
      <c r="F780" s="299"/>
      <c r="G780" s="299"/>
      <c r="H780" s="299"/>
      <c r="I780" s="301">
        <v>2</v>
      </c>
      <c r="J780" s="299"/>
      <c r="K780" s="299"/>
      <c r="L780" s="299">
        <v>0</v>
      </c>
      <c r="M780" s="299"/>
      <c r="N780" s="299"/>
      <c r="O780" s="299"/>
      <c r="P780" s="299"/>
      <c r="Q780" s="299"/>
      <c r="R780" s="299"/>
      <c r="S780" s="299"/>
      <c r="T780" s="299"/>
      <c r="U780" s="299"/>
      <c r="V780" s="299"/>
      <c r="W780" s="299"/>
      <c r="X780" s="299"/>
      <c r="Y780" s="299"/>
      <c r="Z780" s="299"/>
      <c r="AA780" s="299">
        <v>3.5700283693547084</v>
      </c>
      <c r="AB780" s="299">
        <v>-6.3500608407079655</v>
      </c>
      <c r="AC780" s="299">
        <v>6.331376279352825</v>
      </c>
      <c r="AD780" s="299">
        <v>-14.277776548672568</v>
      </c>
      <c r="AE780" s="299" t="s">
        <v>445</v>
      </c>
      <c r="AF780" s="299">
        <v>4.7534631879253295</v>
      </c>
      <c r="AG780" s="299">
        <v>-14.396100663716815</v>
      </c>
      <c r="AH780" s="299">
        <v>-1.28205438678484</v>
      </c>
      <c r="AI780" s="299">
        <v>11.477439159292036</v>
      </c>
      <c r="AJ780" s="299"/>
      <c r="AK780" s="299"/>
      <c r="AL780" s="322">
        <v>1</v>
      </c>
      <c r="AM780" s="322">
        <v>0</v>
      </c>
      <c r="AN780" s="322">
        <v>1</v>
      </c>
      <c r="AO780" s="322">
        <v>0</v>
      </c>
      <c r="AP780" s="322">
        <v>0</v>
      </c>
      <c r="AQ780" s="322">
        <v>0</v>
      </c>
      <c r="AR780" s="322">
        <v>1</v>
      </c>
      <c r="AS780" s="322">
        <v>0</v>
      </c>
      <c r="AT780" s="322">
        <v>0</v>
      </c>
      <c r="AU780" s="322">
        <v>0</v>
      </c>
      <c r="AV780" s="327">
        <v>0</v>
      </c>
      <c r="AW780" s="327">
        <v>1</v>
      </c>
      <c r="AX780" s="327">
        <v>0</v>
      </c>
      <c r="AY780" s="327">
        <v>0</v>
      </c>
      <c r="AZ780" s="327">
        <v>0</v>
      </c>
      <c r="BA780" s="327">
        <v>1</v>
      </c>
      <c r="BB780" s="327">
        <v>0</v>
      </c>
      <c r="BC780" s="327">
        <v>0</v>
      </c>
      <c r="BD780" s="327">
        <v>0</v>
      </c>
      <c r="BE780" s="327">
        <v>1</v>
      </c>
      <c r="BF780" s="327">
        <v>0</v>
      </c>
      <c r="BG780" s="327">
        <v>1</v>
      </c>
      <c r="BH780" s="327">
        <v>0</v>
      </c>
      <c r="BI780" s="327">
        <v>0</v>
      </c>
      <c r="BJ780" s="327">
        <v>0</v>
      </c>
      <c r="BK780" s="327">
        <v>0</v>
      </c>
      <c r="BL780" s="327">
        <v>0</v>
      </c>
      <c r="BM780" s="327">
        <v>0</v>
      </c>
      <c r="BN780" s="327">
        <v>0</v>
      </c>
      <c r="BO780" s="327">
        <v>0</v>
      </c>
      <c r="BP780" s="327">
        <v>1</v>
      </c>
      <c r="BQ780" s="327">
        <v>0</v>
      </c>
      <c r="BR780" s="327">
        <v>0</v>
      </c>
      <c r="BS780" s="303">
        <v>1</v>
      </c>
      <c r="BT780" s="322">
        <v>0</v>
      </c>
      <c r="BU780" s="322">
        <v>0</v>
      </c>
      <c r="BV780" s="322">
        <v>0</v>
      </c>
      <c r="BW780" s="322">
        <v>0</v>
      </c>
      <c r="BX780" s="322">
        <v>1</v>
      </c>
      <c r="BY780" s="301">
        <v>0</v>
      </c>
      <c r="BZ780" s="322">
        <v>1</v>
      </c>
      <c r="CA780" s="322">
        <v>0</v>
      </c>
      <c r="CB780" s="322">
        <v>0</v>
      </c>
      <c r="CC780" s="322">
        <v>0</v>
      </c>
      <c r="CD780" s="322">
        <v>0</v>
      </c>
      <c r="CE780" s="322">
        <v>0</v>
      </c>
      <c r="CF780" s="301">
        <v>0</v>
      </c>
      <c r="CG780" s="299"/>
      <c r="CH780" s="299"/>
      <c r="CI780" s="299"/>
      <c r="CJ780" s="299"/>
      <c r="CK780" s="299"/>
      <c r="CL780" s="299"/>
      <c r="CM780" s="299"/>
      <c r="CN780" s="299"/>
      <c r="CO780" s="299"/>
      <c r="CP780" s="299"/>
    </row>
    <row r="781" spans="1:94" x14ac:dyDescent="0.15">
      <c r="A781" s="299"/>
      <c r="B781" s="338" t="s">
        <v>303</v>
      </c>
      <c r="C781" s="355">
        <v>1.25</v>
      </c>
      <c r="D781" s="371">
        <v>4.1662499999999998</v>
      </c>
      <c r="E781" s="299"/>
      <c r="F781" s="299"/>
      <c r="G781" s="299"/>
      <c r="H781" s="299"/>
      <c r="I781" s="301">
        <v>3</v>
      </c>
      <c r="J781" s="299"/>
      <c r="K781" s="299"/>
      <c r="L781" s="299">
        <v>0</v>
      </c>
      <c r="M781" s="299"/>
      <c r="N781" s="299"/>
      <c r="O781" s="299"/>
      <c r="P781" s="299"/>
      <c r="Q781" s="299"/>
      <c r="R781" s="299"/>
      <c r="S781" s="299"/>
      <c r="T781" s="299"/>
      <c r="U781" s="299"/>
      <c r="V781" s="299"/>
      <c r="W781" s="299"/>
      <c r="X781" s="299"/>
      <c r="Y781" s="299"/>
      <c r="Z781" s="299"/>
      <c r="AA781" s="299">
        <v>-3.7278196784974575</v>
      </c>
      <c r="AB781" s="299">
        <v>6.1922953539823018</v>
      </c>
      <c r="AC781" s="299">
        <v>-5.3846284244963281</v>
      </c>
      <c r="AD781" s="299">
        <v>9.2292809734513277</v>
      </c>
      <c r="AE781" s="299" t="s">
        <v>445</v>
      </c>
      <c r="AF781" s="299">
        <v>-4.7534631879253295</v>
      </c>
      <c r="AG781" s="299">
        <v>9.9786670353982316</v>
      </c>
      <c r="AH781" s="299">
        <v>3.0572066146407724</v>
      </c>
      <c r="AI781" s="299">
        <v>-13.883362831858408</v>
      </c>
      <c r="AJ781" s="299"/>
      <c r="AK781" s="299"/>
      <c r="AL781" s="322">
        <v>0</v>
      </c>
      <c r="AM781" s="322">
        <v>1</v>
      </c>
      <c r="AN781" s="322">
        <v>0</v>
      </c>
      <c r="AO781" s="322">
        <v>1</v>
      </c>
      <c r="AP781" s="322">
        <v>0</v>
      </c>
      <c r="AQ781" s="322">
        <v>0</v>
      </c>
      <c r="AR781" s="322">
        <v>1</v>
      </c>
      <c r="AS781" s="322">
        <v>0</v>
      </c>
      <c r="AT781" s="322">
        <v>0</v>
      </c>
      <c r="AU781" s="322">
        <v>0</v>
      </c>
      <c r="AV781" s="327">
        <v>0</v>
      </c>
      <c r="AW781" s="327">
        <v>1</v>
      </c>
      <c r="AX781" s="327">
        <v>0</v>
      </c>
      <c r="AY781" s="327">
        <v>0</v>
      </c>
      <c r="AZ781" s="327">
        <v>0</v>
      </c>
      <c r="BA781" s="327">
        <v>1</v>
      </c>
      <c r="BB781" s="327">
        <v>0</v>
      </c>
      <c r="BC781" s="327">
        <v>0</v>
      </c>
      <c r="BD781" s="327">
        <v>0</v>
      </c>
      <c r="BE781" s="327">
        <v>1</v>
      </c>
      <c r="BF781" s="327">
        <v>0</v>
      </c>
      <c r="BG781" s="327">
        <v>1</v>
      </c>
      <c r="BH781" s="327">
        <v>0</v>
      </c>
      <c r="BI781" s="327">
        <v>0</v>
      </c>
      <c r="BJ781" s="327">
        <v>0</v>
      </c>
      <c r="BK781" s="327">
        <v>0</v>
      </c>
      <c r="BL781" s="327">
        <v>0</v>
      </c>
      <c r="BM781" s="327">
        <v>0</v>
      </c>
      <c r="BN781" s="327">
        <v>0</v>
      </c>
      <c r="BO781" s="327">
        <v>1</v>
      </c>
      <c r="BP781" s="327">
        <v>0</v>
      </c>
      <c r="BQ781" s="327">
        <v>0</v>
      </c>
      <c r="BR781" s="327">
        <v>0</v>
      </c>
      <c r="BS781" s="303">
        <v>0</v>
      </c>
      <c r="BT781" s="322">
        <v>1</v>
      </c>
      <c r="BU781" s="322">
        <v>0</v>
      </c>
      <c r="BV781" s="322">
        <v>0</v>
      </c>
      <c r="BW781" s="322">
        <v>0</v>
      </c>
      <c r="BX781" s="322">
        <v>1</v>
      </c>
      <c r="BY781" s="301">
        <v>0</v>
      </c>
      <c r="BZ781" s="322">
        <v>0</v>
      </c>
      <c r="CA781" s="322">
        <v>0</v>
      </c>
      <c r="CB781" s="322">
        <v>0</v>
      </c>
      <c r="CC781" s="322">
        <v>1</v>
      </c>
      <c r="CD781" s="322">
        <v>0</v>
      </c>
      <c r="CE781" s="322">
        <v>0</v>
      </c>
      <c r="CF781" s="301">
        <v>0</v>
      </c>
      <c r="CG781" s="322">
        <v>1</v>
      </c>
      <c r="CH781" s="299"/>
      <c r="CI781" s="299"/>
      <c r="CJ781" s="299"/>
      <c r="CK781" s="299"/>
      <c r="CL781" s="299"/>
      <c r="CM781" s="299"/>
      <c r="CN781" s="299"/>
      <c r="CO781" s="299"/>
      <c r="CP781" s="299"/>
    </row>
    <row r="782" spans="1:94" x14ac:dyDescent="0.15">
      <c r="A782" s="299" t="s">
        <v>593</v>
      </c>
      <c r="B782" s="338" t="s">
        <v>304</v>
      </c>
      <c r="C782" s="299"/>
      <c r="D782" s="371"/>
      <c r="E782" s="299"/>
      <c r="F782" s="299"/>
      <c r="G782" s="299"/>
      <c r="H782" s="299"/>
      <c r="I782" s="299"/>
      <c r="J782" s="299"/>
      <c r="K782" s="299"/>
      <c r="L782" s="299"/>
      <c r="M782" s="299"/>
      <c r="N782" s="299"/>
      <c r="O782" s="299"/>
      <c r="P782" s="299"/>
      <c r="Q782" s="299"/>
      <c r="R782" s="299"/>
      <c r="S782" s="299"/>
      <c r="T782" s="299"/>
      <c r="U782" s="299"/>
      <c r="V782" s="299"/>
      <c r="W782" s="299"/>
      <c r="X782" s="299"/>
      <c r="Y782" s="299"/>
      <c r="Z782" s="299"/>
      <c r="AA782" s="299"/>
      <c r="AB782" s="299"/>
      <c r="AC782" s="299"/>
      <c r="AD782" s="299"/>
      <c r="AE782" s="299"/>
      <c r="AF782" s="299"/>
      <c r="AG782" s="299"/>
      <c r="AH782" s="299"/>
      <c r="AI782" s="299"/>
      <c r="AJ782" s="299">
        <v>5.3451805972106401</v>
      </c>
      <c r="AK782" s="299">
        <v>-6.3500608407079655</v>
      </c>
      <c r="AL782" s="299"/>
      <c r="AM782" s="299"/>
      <c r="AN782" s="299"/>
      <c r="AO782" s="299"/>
      <c r="AP782" s="299"/>
      <c r="AQ782" s="299"/>
      <c r="AR782" s="299"/>
      <c r="AS782" s="299"/>
      <c r="AT782" s="299"/>
      <c r="AU782" s="299"/>
      <c r="AV782" s="299"/>
      <c r="AW782" s="299"/>
      <c r="AX782" s="299"/>
      <c r="AY782" s="299"/>
      <c r="AZ782" s="299"/>
      <c r="BA782" s="299"/>
      <c r="BB782" s="299"/>
      <c r="BC782" s="299"/>
      <c r="BD782" s="299"/>
      <c r="BE782" s="299"/>
      <c r="BF782" s="299"/>
      <c r="BG782" s="299"/>
      <c r="BH782" s="299"/>
      <c r="BI782" s="299"/>
      <c r="BJ782" s="299"/>
      <c r="BK782" s="299"/>
      <c r="BL782" s="299"/>
      <c r="BM782" s="299"/>
      <c r="BN782" s="299"/>
      <c r="BO782" s="299"/>
      <c r="BP782" s="299"/>
      <c r="BQ782" s="299"/>
      <c r="BR782" s="299"/>
      <c r="BS782" s="299"/>
      <c r="BT782" s="299"/>
      <c r="BU782" s="299"/>
      <c r="BV782" s="299"/>
      <c r="BW782" s="299"/>
      <c r="BX782" s="299"/>
      <c r="BY782" s="299"/>
      <c r="BZ782" s="299"/>
      <c r="CA782" s="299"/>
      <c r="CB782" s="299"/>
      <c r="CC782" s="299"/>
      <c r="CD782" s="299"/>
      <c r="CE782" s="299"/>
      <c r="CF782" s="299"/>
      <c r="CG782" s="299"/>
      <c r="CH782" s="299"/>
      <c r="CI782" s="299"/>
      <c r="CJ782" s="299"/>
      <c r="CK782" s="299"/>
      <c r="CL782" s="299"/>
      <c r="CM782" s="299"/>
      <c r="CN782" s="299"/>
      <c r="CO782" s="299"/>
      <c r="CP782" s="299"/>
    </row>
    <row r="783" spans="1:94" x14ac:dyDescent="0.15">
      <c r="A783" s="299"/>
      <c r="B783" s="338" t="s">
        <v>305</v>
      </c>
      <c r="C783" s="299"/>
      <c r="D783" s="371"/>
      <c r="E783" s="299"/>
      <c r="F783" s="299"/>
      <c r="G783" s="370" t="s">
        <v>350</v>
      </c>
      <c r="H783" s="299"/>
      <c r="I783" s="301">
        <v>1</v>
      </c>
      <c r="J783" s="299"/>
      <c r="K783" s="299"/>
      <c r="L783" s="299">
        <v>1</v>
      </c>
      <c r="M783" s="299">
        <v>1</v>
      </c>
      <c r="N783" s="299">
        <v>0</v>
      </c>
      <c r="O783" s="299"/>
      <c r="P783" s="299">
        <v>1</v>
      </c>
      <c r="Q783" s="299">
        <v>0</v>
      </c>
      <c r="R783" s="299">
        <v>0</v>
      </c>
      <c r="S783" s="299">
        <v>0</v>
      </c>
      <c r="T783" s="299">
        <v>0</v>
      </c>
      <c r="U783" s="299">
        <v>1</v>
      </c>
      <c r="V783" s="299">
        <v>0</v>
      </c>
      <c r="W783" s="299">
        <v>0</v>
      </c>
      <c r="X783" s="299">
        <v>1</v>
      </c>
      <c r="Y783" s="299">
        <v>0</v>
      </c>
      <c r="Z783" s="301">
        <v>0</v>
      </c>
      <c r="AA783" s="299"/>
      <c r="AB783" s="299"/>
      <c r="AC783" s="299">
        <v>0.80868045935659139</v>
      </c>
      <c r="AD783" s="299">
        <v>11.950735619469027</v>
      </c>
      <c r="AE783" s="299" t="s">
        <v>442</v>
      </c>
      <c r="AF783" s="299">
        <v>0.80868045935659139</v>
      </c>
      <c r="AG783" s="299">
        <v>11.950735619469027</v>
      </c>
      <c r="AH783" s="299">
        <v>-3.7278196784974575</v>
      </c>
      <c r="AI783" s="299">
        <v>-13.528390486725666</v>
      </c>
      <c r="AJ783" s="299">
        <v>-0.37475435921403016</v>
      </c>
      <c r="AK783" s="299">
        <v>0</v>
      </c>
      <c r="AL783" s="299"/>
      <c r="AM783" s="299"/>
      <c r="AN783" s="299"/>
      <c r="AO783" s="299"/>
      <c r="AP783" s="299"/>
      <c r="AQ783" s="299"/>
      <c r="AR783" s="299"/>
      <c r="AS783" s="299"/>
      <c r="AT783" s="299"/>
      <c r="AU783" s="299"/>
      <c r="AV783" s="299"/>
      <c r="AW783" s="299"/>
      <c r="AX783" s="299"/>
      <c r="AY783" s="299"/>
      <c r="AZ783" s="299"/>
      <c r="BA783" s="299"/>
      <c r="BB783" s="299"/>
      <c r="BC783" s="299"/>
      <c r="BD783" s="299"/>
      <c r="BE783" s="299"/>
      <c r="BF783" s="299"/>
      <c r="BG783" s="299"/>
      <c r="BH783" s="299"/>
      <c r="BI783" s="299"/>
      <c r="BJ783" s="299"/>
      <c r="BK783" s="299"/>
      <c r="BL783" s="299"/>
      <c r="BM783" s="299"/>
      <c r="BN783" s="299"/>
      <c r="BO783" s="299"/>
      <c r="BP783" s="299"/>
      <c r="BQ783" s="299"/>
      <c r="BR783" s="299"/>
      <c r="BS783" s="299"/>
      <c r="BT783" s="299"/>
      <c r="BU783" s="299"/>
      <c r="BV783" s="299"/>
      <c r="BW783" s="299"/>
      <c r="BX783" s="299"/>
      <c r="BY783" s="299"/>
      <c r="BZ783" s="299"/>
      <c r="CA783" s="299"/>
      <c r="CB783" s="299"/>
      <c r="CC783" s="299"/>
      <c r="CD783" s="299"/>
      <c r="CE783" s="299"/>
      <c r="CF783" s="299"/>
      <c r="CG783" s="299"/>
      <c r="CH783" s="299"/>
      <c r="CI783" s="299"/>
      <c r="CJ783" s="299"/>
      <c r="CK783" s="299"/>
      <c r="CL783" s="299"/>
      <c r="CM783" s="299"/>
      <c r="CN783" s="299"/>
      <c r="CO783" s="299"/>
      <c r="CP783" s="299"/>
    </row>
    <row r="784" spans="1:94" x14ac:dyDescent="0.15">
      <c r="A784" s="299"/>
      <c r="B784" s="338" t="s">
        <v>306</v>
      </c>
      <c r="C784" s="299"/>
      <c r="D784" s="371"/>
      <c r="E784" s="299"/>
      <c r="F784" s="299"/>
      <c r="G784" s="299"/>
      <c r="H784" s="299"/>
      <c r="I784" s="301">
        <v>1</v>
      </c>
      <c r="J784" s="299"/>
      <c r="K784" s="299"/>
      <c r="L784" s="299">
        <v>1</v>
      </c>
      <c r="M784" s="299">
        <v>0</v>
      </c>
      <c r="N784" s="299">
        <v>1</v>
      </c>
      <c r="O784" s="299"/>
      <c r="P784" s="299">
        <v>0</v>
      </c>
      <c r="Q784" s="299">
        <v>0</v>
      </c>
      <c r="R784" s="299">
        <v>1</v>
      </c>
      <c r="S784" s="299">
        <v>1</v>
      </c>
      <c r="T784" s="299">
        <v>0</v>
      </c>
      <c r="U784" s="299">
        <v>0</v>
      </c>
      <c r="V784" s="299">
        <v>0</v>
      </c>
      <c r="W784" s="299">
        <v>0</v>
      </c>
      <c r="X784" s="299">
        <v>0</v>
      </c>
      <c r="Y784" s="299">
        <v>1</v>
      </c>
      <c r="Z784" s="301">
        <v>0</v>
      </c>
      <c r="AA784" s="299"/>
      <c r="AB784" s="299"/>
      <c r="AC784" s="299">
        <v>1.084815250356403</v>
      </c>
      <c r="AD784" s="299">
        <v>11.990176991150443</v>
      </c>
      <c r="AE784" s="299" t="s">
        <v>442</v>
      </c>
      <c r="AF784" s="299">
        <v>1.084815250356403</v>
      </c>
      <c r="AG784" s="299">
        <v>11.990176991150443</v>
      </c>
      <c r="AH784" s="299">
        <v>-3.6883718512117705</v>
      </c>
      <c r="AI784" s="299">
        <v>-12.147942477876107</v>
      </c>
      <c r="AJ784" s="299"/>
      <c r="AK784" s="299"/>
      <c r="AL784" s="299"/>
      <c r="AM784" s="299"/>
      <c r="AN784" s="299"/>
      <c r="AO784" s="299"/>
      <c r="AP784" s="299"/>
      <c r="AQ784" s="299"/>
      <c r="AR784" s="299"/>
      <c r="AS784" s="299"/>
      <c r="AT784" s="299"/>
      <c r="AU784" s="299"/>
      <c r="AV784" s="299"/>
      <c r="AW784" s="299"/>
      <c r="AX784" s="299"/>
      <c r="AY784" s="299"/>
      <c r="AZ784" s="299"/>
      <c r="BA784" s="299"/>
      <c r="BB784" s="299"/>
      <c r="BC784" s="299"/>
      <c r="BD784" s="299"/>
      <c r="BE784" s="299"/>
      <c r="BF784" s="299"/>
      <c r="BG784" s="299"/>
      <c r="BH784" s="299"/>
      <c r="BI784" s="299"/>
      <c r="BJ784" s="299"/>
      <c r="BK784" s="299"/>
      <c r="BL784" s="299"/>
      <c r="BM784" s="299"/>
      <c r="BN784" s="299"/>
      <c r="BO784" s="299"/>
      <c r="BP784" s="299"/>
      <c r="BQ784" s="299"/>
      <c r="BR784" s="299"/>
      <c r="BS784" s="299"/>
      <c r="BT784" s="299"/>
      <c r="BU784" s="299"/>
      <c r="BV784" s="299"/>
      <c r="BW784" s="299"/>
      <c r="BX784" s="299"/>
      <c r="BY784" s="299"/>
      <c r="BZ784" s="299"/>
      <c r="CA784" s="299"/>
      <c r="CB784" s="299"/>
      <c r="CC784" s="299"/>
      <c r="CD784" s="299"/>
      <c r="CE784" s="299"/>
      <c r="CF784" s="299"/>
      <c r="CG784" s="299"/>
      <c r="CH784" s="299"/>
      <c r="CI784" s="299"/>
      <c r="CJ784" s="299"/>
      <c r="CK784" s="299"/>
      <c r="CL784" s="299"/>
      <c r="CM784" s="299"/>
      <c r="CN784" s="299"/>
      <c r="CO784" s="299"/>
      <c r="CP784" s="299"/>
    </row>
    <row r="785" spans="1:85" x14ac:dyDescent="0.15">
      <c r="A785" s="299"/>
      <c r="B785" s="338" t="s">
        <v>307</v>
      </c>
      <c r="C785" s="355">
        <v>0.24</v>
      </c>
      <c r="D785" s="371">
        <v>0.79991999999999996</v>
      </c>
      <c r="E785" s="299"/>
      <c r="F785" s="299"/>
      <c r="G785" s="299"/>
      <c r="H785" s="299"/>
      <c r="I785" s="301">
        <v>2</v>
      </c>
      <c r="J785" s="299"/>
      <c r="K785" s="299"/>
      <c r="L785" s="299">
        <v>0</v>
      </c>
      <c r="M785" s="299"/>
      <c r="N785" s="299"/>
      <c r="O785" s="299"/>
      <c r="P785" s="299"/>
      <c r="Q785" s="299"/>
      <c r="R785" s="299"/>
      <c r="S785" s="299"/>
      <c r="T785" s="299"/>
      <c r="U785" s="299"/>
      <c r="V785" s="299"/>
      <c r="W785" s="299"/>
      <c r="X785" s="299"/>
      <c r="Y785" s="299"/>
      <c r="Z785" s="299"/>
      <c r="AA785" s="299">
        <v>-1.7948761414987759</v>
      </c>
      <c r="AB785" s="299">
        <v>-6.1528539823008854</v>
      </c>
      <c r="AC785" s="299">
        <v>-2.9388631327837103</v>
      </c>
      <c r="AD785" s="299">
        <v>-11.950735619469027</v>
      </c>
      <c r="AE785" s="299" t="s">
        <v>445</v>
      </c>
      <c r="AF785" s="299">
        <v>-4.0039544694972697</v>
      </c>
      <c r="AG785" s="299">
        <v>-11.950735619469027</v>
      </c>
      <c r="AH785" s="299">
        <v>0.45365001378540493</v>
      </c>
      <c r="AI785" s="299">
        <v>11.595763274336285</v>
      </c>
      <c r="AJ785" s="299"/>
      <c r="AK785" s="299"/>
      <c r="AL785" s="322">
        <v>1</v>
      </c>
      <c r="AM785" s="322">
        <v>0</v>
      </c>
      <c r="AN785" s="322">
        <v>1</v>
      </c>
      <c r="AO785" s="322">
        <v>0</v>
      </c>
      <c r="AP785" s="322">
        <v>0</v>
      </c>
      <c r="AQ785" s="322">
        <v>0</v>
      </c>
      <c r="AR785" s="322">
        <v>1</v>
      </c>
      <c r="AS785" s="322">
        <v>0</v>
      </c>
      <c r="AT785" s="322">
        <v>1</v>
      </c>
      <c r="AU785" s="322">
        <v>0</v>
      </c>
      <c r="AV785" s="327">
        <v>0</v>
      </c>
      <c r="AW785" s="327">
        <v>0</v>
      </c>
      <c r="AX785" s="327">
        <v>0</v>
      </c>
      <c r="AY785" s="327">
        <v>0</v>
      </c>
      <c r="AZ785" s="327">
        <v>0</v>
      </c>
      <c r="BA785" s="327">
        <v>1</v>
      </c>
      <c r="BB785" s="327">
        <v>0</v>
      </c>
      <c r="BC785" s="327">
        <v>0</v>
      </c>
      <c r="BD785" s="327">
        <v>1</v>
      </c>
      <c r="BE785" s="327">
        <v>0</v>
      </c>
      <c r="BF785" s="327">
        <v>0</v>
      </c>
      <c r="BG785" s="327">
        <v>1</v>
      </c>
      <c r="BH785" s="327">
        <v>0</v>
      </c>
      <c r="BI785" s="327">
        <v>0</v>
      </c>
      <c r="BJ785" s="327">
        <v>0</v>
      </c>
      <c r="BK785" s="327">
        <v>0</v>
      </c>
      <c r="BL785" s="327">
        <v>0</v>
      </c>
      <c r="BM785" s="327">
        <v>0</v>
      </c>
      <c r="BN785" s="327">
        <v>0</v>
      </c>
      <c r="BO785" s="327">
        <v>1</v>
      </c>
      <c r="BP785" s="327">
        <v>0</v>
      </c>
      <c r="BQ785" s="327">
        <v>0</v>
      </c>
      <c r="BR785" s="327">
        <v>0</v>
      </c>
      <c r="BS785" s="303">
        <v>1</v>
      </c>
      <c r="BT785" s="322">
        <v>0</v>
      </c>
      <c r="BU785" s="322">
        <v>0</v>
      </c>
      <c r="BV785" s="322">
        <v>0</v>
      </c>
      <c r="BW785" s="322">
        <v>0</v>
      </c>
      <c r="BX785" s="322">
        <v>1</v>
      </c>
      <c r="BY785" s="301">
        <v>0</v>
      </c>
      <c r="BZ785" s="322">
        <v>1</v>
      </c>
      <c r="CA785" s="322">
        <v>0</v>
      </c>
      <c r="CB785" s="322">
        <v>0</v>
      </c>
      <c r="CC785" s="322">
        <v>0</v>
      </c>
      <c r="CD785" s="322">
        <v>0</v>
      </c>
      <c r="CE785" s="322">
        <v>0</v>
      </c>
      <c r="CF785" s="301">
        <v>0</v>
      </c>
      <c r="CG785" s="299"/>
    </row>
    <row r="786" spans="1:85" x14ac:dyDescent="0.15">
      <c r="A786" s="299"/>
      <c r="B786" s="338" t="s">
        <v>308</v>
      </c>
      <c r="C786" s="355">
        <v>1.05</v>
      </c>
      <c r="D786" s="371">
        <v>3.4996500000000004</v>
      </c>
      <c r="E786" s="299"/>
      <c r="F786" s="299"/>
      <c r="G786" s="299"/>
      <c r="H786" s="299"/>
      <c r="I786" s="301">
        <v>3</v>
      </c>
      <c r="J786" s="299"/>
      <c r="K786" s="299"/>
      <c r="L786" s="299">
        <v>0</v>
      </c>
      <c r="M786" s="299"/>
      <c r="N786" s="299"/>
      <c r="O786" s="299"/>
      <c r="P786" s="299"/>
      <c r="Q786" s="299"/>
      <c r="R786" s="299"/>
      <c r="S786" s="299"/>
      <c r="T786" s="299"/>
      <c r="U786" s="299"/>
      <c r="V786" s="299"/>
      <c r="W786" s="299"/>
      <c r="X786" s="299"/>
      <c r="Y786" s="299"/>
      <c r="Z786" s="299"/>
      <c r="AA786" s="299">
        <v>-2.1893544143556496</v>
      </c>
      <c r="AB786" s="299">
        <v>6.0739712389380536</v>
      </c>
      <c r="AC786" s="299">
        <v>-1.8737717960701508</v>
      </c>
      <c r="AD786" s="299">
        <v>11.792970132743363</v>
      </c>
      <c r="AE786" s="299" t="s">
        <v>445</v>
      </c>
      <c r="AF786" s="299">
        <v>-0.9270239412136535</v>
      </c>
      <c r="AG786" s="299">
        <v>11.792970132743363</v>
      </c>
      <c r="AH786" s="299">
        <v>-2.0315631052129004</v>
      </c>
      <c r="AI786" s="299">
        <v>-12.02961836283186</v>
      </c>
      <c r="AJ786" s="299"/>
      <c r="AK786" s="299"/>
      <c r="AL786" s="322">
        <v>0</v>
      </c>
      <c r="AM786" s="322">
        <v>1</v>
      </c>
      <c r="AN786" s="322">
        <v>0</v>
      </c>
      <c r="AO786" s="322">
        <v>1</v>
      </c>
      <c r="AP786" s="322">
        <v>0</v>
      </c>
      <c r="AQ786" s="322">
        <v>0</v>
      </c>
      <c r="AR786" s="322">
        <v>1</v>
      </c>
      <c r="AS786" s="322">
        <v>0</v>
      </c>
      <c r="AT786" s="322">
        <v>0</v>
      </c>
      <c r="AU786" s="322">
        <v>0</v>
      </c>
      <c r="AV786" s="327">
        <v>0</v>
      </c>
      <c r="AW786" s="327">
        <v>1</v>
      </c>
      <c r="AX786" s="327">
        <v>0</v>
      </c>
      <c r="AY786" s="327">
        <v>0</v>
      </c>
      <c r="AZ786" s="327">
        <v>0</v>
      </c>
      <c r="BA786" s="327">
        <v>1</v>
      </c>
      <c r="BB786" s="327">
        <v>0</v>
      </c>
      <c r="BC786" s="327">
        <v>0</v>
      </c>
      <c r="BD786" s="327">
        <v>0</v>
      </c>
      <c r="BE786" s="327">
        <v>1</v>
      </c>
      <c r="BF786" s="327">
        <v>0</v>
      </c>
      <c r="BG786" s="327">
        <v>1</v>
      </c>
      <c r="BH786" s="327">
        <v>0</v>
      </c>
      <c r="BI786" s="327">
        <v>0</v>
      </c>
      <c r="BJ786" s="327">
        <v>0</v>
      </c>
      <c r="BK786" s="327">
        <v>0</v>
      </c>
      <c r="BL786" s="327">
        <v>0</v>
      </c>
      <c r="BM786" s="327">
        <v>0</v>
      </c>
      <c r="BN786" s="327">
        <v>0</v>
      </c>
      <c r="BO786" s="327">
        <v>1</v>
      </c>
      <c r="BP786" s="327">
        <v>0</v>
      </c>
      <c r="BQ786" s="327">
        <v>0</v>
      </c>
      <c r="BR786" s="327">
        <v>0</v>
      </c>
      <c r="BS786" s="303">
        <v>1</v>
      </c>
      <c r="BT786" s="322">
        <v>0</v>
      </c>
      <c r="BU786" s="322">
        <v>0</v>
      </c>
      <c r="BV786" s="322">
        <v>0</v>
      </c>
      <c r="BW786" s="322">
        <v>0</v>
      </c>
      <c r="BX786" s="322">
        <v>1</v>
      </c>
      <c r="BY786" s="301">
        <v>0</v>
      </c>
      <c r="BZ786" s="322">
        <v>1</v>
      </c>
      <c r="CA786" s="322">
        <v>0</v>
      </c>
      <c r="CB786" s="322">
        <v>0</v>
      </c>
      <c r="CC786" s="322">
        <v>0</v>
      </c>
      <c r="CD786" s="322">
        <v>0</v>
      </c>
      <c r="CE786" s="322">
        <v>0</v>
      </c>
      <c r="CF786" s="301">
        <v>0</v>
      </c>
      <c r="CG786" s="299"/>
    </row>
    <row r="787" spans="1:85" x14ac:dyDescent="0.15">
      <c r="A787" s="299"/>
      <c r="B787" s="338" t="s">
        <v>309</v>
      </c>
      <c r="C787" s="355">
        <v>1.03</v>
      </c>
      <c r="D787" s="371">
        <v>3.4329900000000002</v>
      </c>
      <c r="E787" s="299"/>
      <c r="F787" s="299"/>
      <c r="G787" s="299"/>
      <c r="H787" s="299"/>
      <c r="I787" s="301">
        <v>4</v>
      </c>
      <c r="J787" s="299"/>
      <c r="K787" s="299"/>
      <c r="L787" s="299">
        <v>0</v>
      </c>
      <c r="M787" s="299"/>
      <c r="N787" s="299"/>
      <c r="O787" s="299"/>
      <c r="P787" s="299"/>
      <c r="Q787" s="299"/>
      <c r="R787" s="299"/>
      <c r="S787" s="299"/>
      <c r="T787" s="299"/>
      <c r="U787" s="299"/>
      <c r="V787" s="299"/>
      <c r="W787" s="299"/>
      <c r="X787" s="299"/>
      <c r="Y787" s="299"/>
      <c r="Z787" s="299"/>
      <c r="AA787" s="299">
        <v>2.623280514498211</v>
      </c>
      <c r="AB787" s="299">
        <v>-10.294198008849559</v>
      </c>
      <c r="AC787" s="299">
        <v>3.136102269212147</v>
      </c>
      <c r="AD787" s="299">
        <v>-12.897328539823011</v>
      </c>
      <c r="AE787" s="299" t="s">
        <v>445</v>
      </c>
      <c r="AF787" s="299">
        <v>2.1499065870699625</v>
      </c>
      <c r="AG787" s="299">
        <v>-12.857887168141595</v>
      </c>
      <c r="AH787" s="299">
        <v>-0.80868045935659139</v>
      </c>
      <c r="AI787" s="299">
        <v>12.147942477876107</v>
      </c>
      <c r="AJ787" s="299"/>
      <c r="AK787" s="299"/>
      <c r="AL787" s="322">
        <v>0</v>
      </c>
      <c r="AM787" s="322">
        <v>1</v>
      </c>
      <c r="AN787" s="322">
        <v>1</v>
      </c>
      <c r="AO787" s="322">
        <v>0</v>
      </c>
      <c r="AP787" s="322">
        <v>0</v>
      </c>
      <c r="AQ787" s="322">
        <v>0</v>
      </c>
      <c r="AR787" s="322">
        <v>1</v>
      </c>
      <c r="AS787" s="322">
        <v>0</v>
      </c>
      <c r="AT787" s="322">
        <v>1</v>
      </c>
      <c r="AU787" s="322">
        <v>0</v>
      </c>
      <c r="AV787" s="327">
        <v>0</v>
      </c>
      <c r="AW787" s="327">
        <v>0</v>
      </c>
      <c r="AX787" s="327">
        <v>0</v>
      </c>
      <c r="AY787" s="327">
        <v>0</v>
      </c>
      <c r="AZ787" s="327">
        <v>0</v>
      </c>
      <c r="BA787" s="327">
        <v>1</v>
      </c>
      <c r="BB787" s="327">
        <v>0</v>
      </c>
      <c r="BC787" s="327">
        <v>0</v>
      </c>
      <c r="BD787" s="327">
        <v>0</v>
      </c>
      <c r="BE787" s="327">
        <v>1</v>
      </c>
      <c r="BF787" s="327">
        <v>0</v>
      </c>
      <c r="BG787" s="327">
        <v>1</v>
      </c>
      <c r="BH787" s="327">
        <v>0</v>
      </c>
      <c r="BI787" s="327">
        <v>0</v>
      </c>
      <c r="BJ787" s="327">
        <v>0</v>
      </c>
      <c r="BK787" s="327">
        <v>0</v>
      </c>
      <c r="BL787" s="327">
        <v>0</v>
      </c>
      <c r="BM787" s="327">
        <v>1</v>
      </c>
      <c r="BN787" s="327">
        <v>0</v>
      </c>
      <c r="BO787" s="327">
        <v>1</v>
      </c>
      <c r="BP787" s="327">
        <v>0</v>
      </c>
      <c r="BQ787" s="327">
        <v>0</v>
      </c>
      <c r="BR787" s="327">
        <v>0</v>
      </c>
      <c r="BS787" s="303">
        <v>1</v>
      </c>
      <c r="BT787" s="322">
        <v>0</v>
      </c>
      <c r="BU787" s="322">
        <v>0</v>
      </c>
      <c r="BV787" s="322">
        <v>0</v>
      </c>
      <c r="BW787" s="322">
        <v>0</v>
      </c>
      <c r="BX787" s="322">
        <v>0</v>
      </c>
      <c r="BY787" s="301">
        <v>0</v>
      </c>
      <c r="BZ787" s="322">
        <v>1</v>
      </c>
      <c r="CA787" s="322">
        <v>0</v>
      </c>
      <c r="CB787" s="322">
        <v>0</v>
      </c>
      <c r="CC787" s="322">
        <v>0</v>
      </c>
      <c r="CD787" s="322">
        <v>0</v>
      </c>
      <c r="CE787" s="322">
        <v>0</v>
      </c>
      <c r="CF787" s="301">
        <v>0</v>
      </c>
      <c r="CG787" s="299"/>
    </row>
    <row r="788" spans="1:85" x14ac:dyDescent="0.15">
      <c r="A788" s="299"/>
      <c r="B788" s="338" t="s">
        <v>310</v>
      </c>
      <c r="C788" s="355">
        <v>1.07</v>
      </c>
      <c r="D788" s="371">
        <v>3.5663100000000005</v>
      </c>
      <c r="E788" s="299"/>
      <c r="F788" s="299"/>
      <c r="G788" s="299"/>
      <c r="H788" s="299"/>
      <c r="I788" s="301">
        <v>5</v>
      </c>
      <c r="J788" s="299"/>
      <c r="K788" s="299"/>
      <c r="L788" s="299">
        <v>0</v>
      </c>
      <c r="M788" s="299"/>
      <c r="N788" s="299"/>
      <c r="O788" s="299"/>
      <c r="P788" s="299"/>
      <c r="Q788" s="299"/>
      <c r="R788" s="299"/>
      <c r="S788" s="299"/>
      <c r="T788" s="299"/>
      <c r="U788" s="299"/>
      <c r="V788" s="299"/>
      <c r="W788" s="299"/>
      <c r="X788" s="299"/>
      <c r="Y788" s="299"/>
      <c r="Z788" s="299"/>
      <c r="AA788" s="299">
        <v>-1.6370848323560265</v>
      </c>
      <c r="AB788" s="299">
        <v>8.0065984513274344</v>
      </c>
      <c r="AC788" s="299">
        <v>-2.0315631052129004</v>
      </c>
      <c r="AD788" s="299">
        <v>12.22682522123894</v>
      </c>
      <c r="AE788" s="299" t="s">
        <v>445</v>
      </c>
      <c r="AF788" s="299">
        <v>-2.2682500689270246</v>
      </c>
      <c r="AG788" s="299">
        <v>11.950735619469027</v>
      </c>
      <c r="AH788" s="299">
        <v>2.5049370326411489</v>
      </c>
      <c r="AI788" s="299">
        <v>-13.015652654867258</v>
      </c>
      <c r="AJ788" s="299"/>
      <c r="AK788" s="299"/>
      <c r="AL788" s="322">
        <v>0</v>
      </c>
      <c r="AM788" s="322">
        <v>1</v>
      </c>
      <c r="AN788" s="322">
        <v>0</v>
      </c>
      <c r="AO788" s="322">
        <v>1</v>
      </c>
      <c r="AP788" s="322">
        <v>0</v>
      </c>
      <c r="AQ788" s="322">
        <v>0</v>
      </c>
      <c r="AR788" s="322">
        <v>1</v>
      </c>
      <c r="AS788" s="322">
        <v>0</v>
      </c>
      <c r="AT788" s="322">
        <v>0</v>
      </c>
      <c r="AU788" s="322">
        <v>0</v>
      </c>
      <c r="AV788" s="327">
        <v>1</v>
      </c>
      <c r="AW788" s="327">
        <v>0</v>
      </c>
      <c r="AX788" s="327">
        <v>0</v>
      </c>
      <c r="AY788" s="327">
        <v>0</v>
      </c>
      <c r="AZ788" s="327">
        <v>0</v>
      </c>
      <c r="BA788" s="327">
        <v>1</v>
      </c>
      <c r="BB788" s="327">
        <v>0</v>
      </c>
      <c r="BC788" s="327">
        <v>0</v>
      </c>
      <c r="BD788" s="327">
        <v>0</v>
      </c>
      <c r="BE788" s="327">
        <v>1</v>
      </c>
      <c r="BF788" s="327">
        <v>0</v>
      </c>
      <c r="BG788" s="327">
        <v>0</v>
      </c>
      <c r="BH788" s="327">
        <v>0</v>
      </c>
      <c r="BI788" s="327">
        <v>0</v>
      </c>
      <c r="BJ788" s="327">
        <v>0</v>
      </c>
      <c r="BK788" s="327">
        <v>0</v>
      </c>
      <c r="BL788" s="327">
        <v>1</v>
      </c>
      <c r="BM788" s="327">
        <v>0</v>
      </c>
      <c r="BN788" s="327">
        <v>0</v>
      </c>
      <c r="BO788" s="327">
        <v>0</v>
      </c>
      <c r="BP788" s="327">
        <v>0</v>
      </c>
      <c r="BQ788" s="327">
        <v>0</v>
      </c>
      <c r="BR788" s="327">
        <v>1</v>
      </c>
      <c r="BS788" s="303">
        <v>0</v>
      </c>
      <c r="BT788" s="322">
        <v>1</v>
      </c>
      <c r="BU788" s="322">
        <v>0</v>
      </c>
      <c r="BV788" s="322">
        <v>0</v>
      </c>
      <c r="BW788" s="322">
        <v>0</v>
      </c>
      <c r="BX788" s="322">
        <v>1</v>
      </c>
      <c r="BY788" s="301">
        <v>0</v>
      </c>
      <c r="BZ788" s="322">
        <v>0</v>
      </c>
      <c r="CA788" s="322">
        <v>0</v>
      </c>
      <c r="CB788" s="322">
        <v>1</v>
      </c>
      <c r="CC788" s="322">
        <v>0</v>
      </c>
      <c r="CD788" s="322">
        <v>0</v>
      </c>
      <c r="CE788" s="322">
        <v>0</v>
      </c>
      <c r="CF788" s="301">
        <v>0</v>
      </c>
      <c r="CG788" s="322">
        <v>1</v>
      </c>
    </row>
    <row r="789" spans="1:85" x14ac:dyDescent="0.15">
      <c r="A789" s="299" t="s">
        <v>593</v>
      </c>
      <c r="B789" s="338" t="s">
        <v>311</v>
      </c>
      <c r="C789" s="299"/>
      <c r="D789" s="371"/>
      <c r="E789" s="299"/>
      <c r="F789" s="299"/>
      <c r="G789" s="299"/>
      <c r="H789" s="299"/>
      <c r="I789" s="299"/>
      <c r="J789" s="299"/>
      <c r="K789" s="299"/>
      <c r="L789" s="299"/>
      <c r="M789" s="299"/>
      <c r="N789" s="299"/>
      <c r="O789" s="299"/>
      <c r="P789" s="299"/>
      <c r="Q789" s="299"/>
      <c r="R789" s="299"/>
      <c r="S789" s="299"/>
      <c r="T789" s="299"/>
      <c r="U789" s="299"/>
      <c r="V789" s="299"/>
      <c r="W789" s="299"/>
      <c r="X789" s="299"/>
      <c r="Y789" s="299"/>
      <c r="Z789" s="299"/>
      <c r="AA789" s="299"/>
      <c r="AB789" s="299"/>
      <c r="AC789" s="299"/>
      <c r="AD789" s="299"/>
      <c r="AE789" s="299"/>
      <c r="AF789" s="299"/>
      <c r="AG789" s="299"/>
      <c r="AH789" s="299"/>
      <c r="AI789" s="299"/>
      <c r="AJ789" s="299">
        <v>-3.6883718512117705</v>
      </c>
      <c r="AK789" s="299">
        <v>-3.9441371681415933E-2</v>
      </c>
      <c r="AL789" s="299"/>
      <c r="AM789" s="299"/>
      <c r="AN789" s="299"/>
      <c r="AO789" s="299"/>
      <c r="AP789" s="299"/>
      <c r="AQ789" s="299"/>
      <c r="AR789" s="299"/>
      <c r="AS789" s="299"/>
      <c r="AT789" s="299"/>
      <c r="AU789" s="299"/>
      <c r="AV789" s="299"/>
      <c r="AW789" s="299"/>
      <c r="AX789" s="299"/>
      <c r="AY789" s="299"/>
      <c r="AZ789" s="299"/>
      <c r="BA789" s="299"/>
      <c r="BB789" s="299"/>
      <c r="BC789" s="299"/>
      <c r="BD789" s="299"/>
      <c r="BE789" s="299"/>
      <c r="BF789" s="299"/>
      <c r="BG789" s="299"/>
      <c r="BH789" s="299"/>
      <c r="BI789" s="299"/>
      <c r="BJ789" s="299"/>
      <c r="BK789" s="299"/>
      <c r="BL789" s="299"/>
      <c r="BM789" s="299"/>
      <c r="BN789" s="299"/>
      <c r="BO789" s="299"/>
      <c r="BP789" s="299"/>
      <c r="BQ789" s="299"/>
      <c r="BR789" s="299"/>
      <c r="BS789" s="299"/>
      <c r="BT789" s="299"/>
      <c r="BU789" s="299"/>
      <c r="BV789" s="299"/>
      <c r="BW789" s="299"/>
      <c r="BX789" s="299"/>
      <c r="BY789" s="299"/>
      <c r="BZ789" s="299"/>
      <c r="CA789" s="299"/>
      <c r="CB789" s="299"/>
      <c r="CC789" s="299"/>
      <c r="CD789" s="299"/>
      <c r="CE789" s="299"/>
      <c r="CF789" s="299"/>
      <c r="CG789" s="299"/>
    </row>
    <row r="790" spans="1:85" x14ac:dyDescent="0.15">
      <c r="A790" s="299"/>
      <c r="B790" s="338" t="s">
        <v>312</v>
      </c>
      <c r="C790" s="299"/>
      <c r="D790" s="371"/>
      <c r="E790" s="299"/>
      <c r="F790" s="299"/>
      <c r="G790" s="299" t="s">
        <v>373</v>
      </c>
      <c r="H790" s="299"/>
      <c r="I790" s="301">
        <v>1</v>
      </c>
      <c r="J790" s="299"/>
      <c r="K790" s="299"/>
      <c r="L790" s="299">
        <v>1</v>
      </c>
      <c r="M790" s="299">
        <v>1</v>
      </c>
      <c r="N790" s="299">
        <v>0</v>
      </c>
      <c r="O790" s="299"/>
      <c r="P790" s="299">
        <v>1</v>
      </c>
      <c r="Q790" s="299">
        <v>0</v>
      </c>
      <c r="R790" s="299">
        <v>0</v>
      </c>
      <c r="S790" s="299">
        <v>1</v>
      </c>
      <c r="T790" s="299">
        <v>0</v>
      </c>
      <c r="U790" s="299">
        <v>0</v>
      </c>
      <c r="V790" s="299">
        <v>0</v>
      </c>
      <c r="W790" s="299">
        <v>0</v>
      </c>
      <c r="X790" s="299">
        <v>1</v>
      </c>
      <c r="Y790" s="299">
        <v>0</v>
      </c>
      <c r="Z790" s="301">
        <v>0</v>
      </c>
      <c r="AA790" s="299"/>
      <c r="AB790" s="299"/>
      <c r="AC790" s="299">
        <v>-1.0453674230707157</v>
      </c>
      <c r="AD790" s="299">
        <v>11.990176991150443</v>
      </c>
      <c r="AE790" s="299" t="s">
        <v>442</v>
      </c>
      <c r="AF790" s="299">
        <v>-1.0453674230707157</v>
      </c>
      <c r="AG790" s="299">
        <v>11.990176991150443</v>
      </c>
      <c r="AH790" s="299">
        <v>3.8461631603545201</v>
      </c>
      <c r="AI790" s="299">
        <v>-14.474983407079648</v>
      </c>
      <c r="AJ790" s="299"/>
      <c r="AK790" s="299"/>
      <c r="AL790" s="299"/>
      <c r="AM790" s="299"/>
      <c r="AN790" s="299"/>
      <c r="AO790" s="299"/>
      <c r="AP790" s="299"/>
      <c r="AQ790" s="299"/>
      <c r="AR790" s="299"/>
      <c r="AS790" s="299"/>
      <c r="AT790" s="299"/>
      <c r="AU790" s="299"/>
      <c r="AV790" s="299"/>
      <c r="AW790" s="299"/>
      <c r="AX790" s="299"/>
      <c r="AY790" s="299"/>
      <c r="AZ790" s="299"/>
      <c r="BA790" s="299"/>
      <c r="BB790" s="299"/>
      <c r="BC790" s="299"/>
      <c r="BD790" s="299"/>
      <c r="BE790" s="299"/>
      <c r="BF790" s="299"/>
      <c r="BG790" s="299"/>
      <c r="BH790" s="299"/>
      <c r="BI790" s="299"/>
      <c r="BJ790" s="299"/>
      <c r="BK790" s="299"/>
      <c r="BL790" s="299"/>
      <c r="BM790" s="299"/>
      <c r="BN790" s="299"/>
      <c r="BO790" s="299"/>
      <c r="BP790" s="299"/>
      <c r="BQ790" s="299"/>
      <c r="BR790" s="299"/>
      <c r="BS790" s="299"/>
      <c r="BT790" s="299"/>
      <c r="BU790" s="299"/>
      <c r="BV790" s="299"/>
      <c r="BW790" s="299"/>
      <c r="BX790" s="299"/>
      <c r="BY790" s="299"/>
      <c r="BZ790" s="299"/>
      <c r="CA790" s="299"/>
      <c r="CB790" s="299"/>
      <c r="CC790" s="299"/>
      <c r="CD790" s="299"/>
      <c r="CE790" s="299"/>
      <c r="CF790" s="299"/>
      <c r="CG790" s="299"/>
    </row>
    <row r="791" spans="1:85" x14ac:dyDescent="0.15">
      <c r="A791" s="299"/>
      <c r="B791" s="338" t="s">
        <v>313</v>
      </c>
      <c r="C791" s="360">
        <v>0.23</v>
      </c>
      <c r="D791" s="371">
        <v>0.7665900000000001</v>
      </c>
      <c r="E791" s="299"/>
      <c r="F791" s="299"/>
      <c r="G791" s="299"/>
      <c r="H791" s="299"/>
      <c r="I791" s="301">
        <v>2</v>
      </c>
      <c r="J791" s="299"/>
      <c r="K791" s="299"/>
      <c r="L791" s="299">
        <v>0</v>
      </c>
      <c r="M791" s="299"/>
      <c r="N791" s="299"/>
      <c r="O791" s="299"/>
      <c r="P791" s="299"/>
      <c r="Q791" s="299"/>
      <c r="R791" s="299"/>
      <c r="S791" s="299"/>
      <c r="T791" s="299"/>
      <c r="U791" s="299"/>
      <c r="V791" s="299"/>
      <c r="W791" s="299"/>
      <c r="X791" s="299"/>
      <c r="Y791" s="299"/>
      <c r="Z791" s="299"/>
      <c r="AA791" s="299">
        <v>0.69033697749952927</v>
      </c>
      <c r="AB791" s="299">
        <v>-5.7584402654867262</v>
      </c>
      <c r="AC791" s="299">
        <v>0.65088915021384186</v>
      </c>
      <c r="AD791" s="299">
        <v>-13.843921460176993</v>
      </c>
      <c r="AE791" s="299" t="s">
        <v>443</v>
      </c>
      <c r="AF791" s="299">
        <v>2.3076978962127122</v>
      </c>
      <c r="AG791" s="299">
        <v>-13.843921460176993</v>
      </c>
      <c r="AH791" s="299">
        <v>-1.5187413504989642</v>
      </c>
      <c r="AI791" s="299">
        <v>11.319673672566372</v>
      </c>
      <c r="AJ791" s="299"/>
      <c r="AK791" s="299"/>
      <c r="AL791" s="322">
        <v>1</v>
      </c>
      <c r="AM791" s="322">
        <v>0</v>
      </c>
      <c r="AN791" s="322">
        <v>1</v>
      </c>
      <c r="AO791" s="322">
        <v>0</v>
      </c>
      <c r="AP791" s="322">
        <v>0</v>
      </c>
      <c r="AQ791" s="322">
        <v>1</v>
      </c>
      <c r="AR791" s="322">
        <v>0</v>
      </c>
      <c r="AS791" s="322">
        <v>0</v>
      </c>
      <c r="AT791" s="322">
        <v>1</v>
      </c>
      <c r="AU791" s="322">
        <v>0</v>
      </c>
      <c r="AV791" s="327">
        <v>0</v>
      </c>
      <c r="AW791" s="327">
        <v>0</v>
      </c>
      <c r="AX791" s="327">
        <v>0</v>
      </c>
      <c r="AY791" s="327">
        <v>0</v>
      </c>
      <c r="AZ791" s="327">
        <v>0</v>
      </c>
      <c r="BA791" s="327">
        <v>0</v>
      </c>
      <c r="BB791" s="327">
        <v>1</v>
      </c>
      <c r="BC791" s="327">
        <v>0</v>
      </c>
      <c r="BD791" s="327">
        <v>0</v>
      </c>
      <c r="BE791" s="327">
        <v>1</v>
      </c>
      <c r="BF791" s="327">
        <v>0</v>
      </c>
      <c r="BG791" s="327">
        <v>1</v>
      </c>
      <c r="BH791" s="327">
        <v>0</v>
      </c>
      <c r="BI791" s="327">
        <v>0</v>
      </c>
      <c r="BJ791" s="327">
        <v>0</v>
      </c>
      <c r="BK791" s="327">
        <v>0</v>
      </c>
      <c r="BL791" s="327">
        <v>0</v>
      </c>
      <c r="BM791" s="327">
        <v>0</v>
      </c>
      <c r="BN791" s="327">
        <v>0</v>
      </c>
      <c r="BO791" s="327">
        <v>1</v>
      </c>
      <c r="BP791" s="327">
        <v>0</v>
      </c>
      <c r="BQ791" s="327">
        <v>0</v>
      </c>
      <c r="BR791" s="327">
        <v>0</v>
      </c>
      <c r="BS791" s="303">
        <v>1</v>
      </c>
      <c r="BT791" s="322">
        <v>0</v>
      </c>
      <c r="BU791" s="322">
        <v>0</v>
      </c>
      <c r="BV791" s="322">
        <v>0</v>
      </c>
      <c r="BW791" s="322">
        <v>0</v>
      </c>
      <c r="BX791" s="322">
        <v>1</v>
      </c>
      <c r="BY791" s="301">
        <v>0</v>
      </c>
      <c r="BZ791" s="322">
        <v>1</v>
      </c>
      <c r="CA791" s="322">
        <v>0</v>
      </c>
      <c r="CB791" s="322">
        <v>0</v>
      </c>
      <c r="CC791" s="322">
        <v>0</v>
      </c>
      <c r="CD791" s="322">
        <v>0</v>
      </c>
      <c r="CE791" s="322">
        <v>0</v>
      </c>
      <c r="CF791" s="301">
        <v>0</v>
      </c>
      <c r="CG791" s="299"/>
    </row>
    <row r="792" spans="1:85" x14ac:dyDescent="0.15">
      <c r="A792" s="299"/>
      <c r="B792" s="338" t="s">
        <v>314</v>
      </c>
      <c r="C792" s="355">
        <v>1.05</v>
      </c>
      <c r="D792" s="371">
        <v>3.4996500000000004</v>
      </c>
      <c r="E792" s="299"/>
      <c r="F792" s="299"/>
      <c r="G792" s="299"/>
      <c r="H792" s="299"/>
      <c r="I792" s="301">
        <v>3</v>
      </c>
      <c r="J792" s="299"/>
      <c r="K792" s="299"/>
      <c r="L792" s="299">
        <v>0</v>
      </c>
      <c r="M792" s="299"/>
      <c r="N792" s="299"/>
      <c r="O792" s="299"/>
      <c r="P792" s="299"/>
      <c r="Q792" s="299"/>
      <c r="R792" s="299"/>
      <c r="S792" s="299"/>
      <c r="T792" s="299"/>
      <c r="U792" s="299"/>
      <c r="V792" s="299"/>
      <c r="W792" s="299"/>
      <c r="X792" s="299"/>
      <c r="Y792" s="299"/>
      <c r="Z792" s="299"/>
      <c r="AA792" s="299">
        <v>0.72978480478521657</v>
      </c>
      <c r="AB792" s="299">
        <v>8.2038053097345145</v>
      </c>
      <c r="AC792" s="299">
        <v>0.57199349564246704</v>
      </c>
      <c r="AD792" s="299">
        <v>11.477439159292036</v>
      </c>
      <c r="AE792" s="299" t="s">
        <v>445</v>
      </c>
      <c r="AF792" s="299">
        <v>-0.65088915021384186</v>
      </c>
      <c r="AG792" s="299">
        <v>11.674646017699116</v>
      </c>
      <c r="AH792" s="299">
        <v>5.9171740928531079E-2</v>
      </c>
      <c r="AI792" s="299">
        <v>-13.370625000000002</v>
      </c>
      <c r="AJ792" s="299"/>
      <c r="AK792" s="299"/>
      <c r="AL792" s="322">
        <v>0</v>
      </c>
      <c r="AM792" s="322">
        <v>1</v>
      </c>
      <c r="AN792" s="322">
        <v>1</v>
      </c>
      <c r="AO792" s="322">
        <v>0</v>
      </c>
      <c r="AP792" s="322">
        <v>0</v>
      </c>
      <c r="AQ792" s="322">
        <v>1</v>
      </c>
      <c r="AR792" s="322">
        <v>0</v>
      </c>
      <c r="AS792" s="322">
        <v>0</v>
      </c>
      <c r="AT792" s="322">
        <v>0</v>
      </c>
      <c r="AU792" s="322">
        <v>1</v>
      </c>
      <c r="AV792" s="327">
        <v>0</v>
      </c>
      <c r="AW792" s="327">
        <v>0</v>
      </c>
      <c r="AX792" s="327">
        <v>0</v>
      </c>
      <c r="AY792" s="327">
        <v>0</v>
      </c>
      <c r="AZ792" s="327">
        <v>0</v>
      </c>
      <c r="BA792" s="327">
        <v>1</v>
      </c>
      <c r="BB792" s="327">
        <v>0</v>
      </c>
      <c r="BC792" s="327">
        <v>0</v>
      </c>
      <c r="BD792" s="327">
        <v>0</v>
      </c>
      <c r="BE792" s="327">
        <v>1</v>
      </c>
      <c r="BF792" s="327">
        <v>0</v>
      </c>
      <c r="BG792" s="327">
        <v>1</v>
      </c>
      <c r="BH792" s="327">
        <v>0</v>
      </c>
      <c r="BI792" s="327">
        <v>0</v>
      </c>
      <c r="BJ792" s="327">
        <v>0</v>
      </c>
      <c r="BK792" s="327">
        <v>0</v>
      </c>
      <c r="BL792" s="327">
        <v>0</v>
      </c>
      <c r="BM792" s="327">
        <v>0</v>
      </c>
      <c r="BN792" s="327">
        <v>0</v>
      </c>
      <c r="BO792" s="327">
        <v>1</v>
      </c>
      <c r="BP792" s="327">
        <v>0</v>
      </c>
      <c r="BQ792" s="327">
        <v>0</v>
      </c>
      <c r="BR792" s="327">
        <v>0</v>
      </c>
      <c r="BS792" s="303">
        <v>0</v>
      </c>
      <c r="BT792" s="322">
        <v>1</v>
      </c>
      <c r="BU792" s="322">
        <v>0</v>
      </c>
      <c r="BV792" s="322">
        <v>0</v>
      </c>
      <c r="BW792" s="322">
        <v>0</v>
      </c>
      <c r="BX792" s="322">
        <v>1</v>
      </c>
      <c r="BY792" s="301">
        <v>0</v>
      </c>
      <c r="BZ792" s="322">
        <v>1</v>
      </c>
      <c r="CA792" s="322">
        <v>0</v>
      </c>
      <c r="CB792" s="322">
        <v>0</v>
      </c>
      <c r="CC792" s="322">
        <v>0</v>
      </c>
      <c r="CD792" s="322">
        <v>0</v>
      </c>
      <c r="CE792" s="322">
        <v>0</v>
      </c>
      <c r="CF792" s="301">
        <v>0</v>
      </c>
      <c r="CG792" s="299"/>
    </row>
    <row r="793" spans="1:85" x14ac:dyDescent="0.15">
      <c r="A793" s="299"/>
      <c r="B793" s="338" t="s">
        <v>315</v>
      </c>
      <c r="C793" s="355">
        <v>1.07</v>
      </c>
      <c r="D793" s="371">
        <v>3.5663100000000005</v>
      </c>
      <c r="E793" s="299"/>
      <c r="F793" s="299"/>
      <c r="G793" s="299"/>
      <c r="H793" s="299"/>
      <c r="I793" s="301">
        <v>4</v>
      </c>
      <c r="J793" s="299"/>
      <c r="K793" s="299"/>
      <c r="L793" s="299">
        <v>0</v>
      </c>
      <c r="M793" s="299"/>
      <c r="N793" s="299"/>
      <c r="O793" s="299"/>
      <c r="P793" s="299"/>
      <c r="Q793" s="299"/>
      <c r="R793" s="299"/>
      <c r="S793" s="299"/>
      <c r="T793" s="299"/>
      <c r="U793" s="299"/>
      <c r="V793" s="299"/>
      <c r="W793" s="299"/>
      <c r="X793" s="299"/>
      <c r="Y793" s="299"/>
      <c r="Z793" s="299"/>
      <c r="AA793" s="299">
        <v>2.8205196509266481</v>
      </c>
      <c r="AB793" s="299">
        <v>-9.5448119469026551</v>
      </c>
      <c r="AC793" s="299">
        <v>3.136102269212147</v>
      </c>
      <c r="AD793" s="299">
        <v>-12.305707964601771</v>
      </c>
      <c r="AE793" s="299" t="s">
        <v>445</v>
      </c>
      <c r="AF793" s="299">
        <v>2.3865935507840867</v>
      </c>
      <c r="AG793" s="299">
        <v>-12.542356194690267</v>
      </c>
      <c r="AH793" s="299">
        <v>-0.69033697749952927</v>
      </c>
      <c r="AI793" s="299">
        <v>12.502914823008851</v>
      </c>
      <c r="AJ793" s="299"/>
      <c r="AK793" s="299"/>
      <c r="AL793" s="322">
        <v>0</v>
      </c>
      <c r="AM793" s="322">
        <v>1</v>
      </c>
      <c r="AN793" s="322">
        <v>1</v>
      </c>
      <c r="AO793" s="322">
        <v>0</v>
      </c>
      <c r="AP793" s="322">
        <v>0</v>
      </c>
      <c r="AQ793" s="322">
        <v>0</v>
      </c>
      <c r="AR793" s="322">
        <v>1</v>
      </c>
      <c r="AS793" s="322">
        <v>0</v>
      </c>
      <c r="AT793" s="322">
        <v>0</v>
      </c>
      <c r="AU793" s="322">
        <v>0</v>
      </c>
      <c r="AV793" s="327">
        <v>0</v>
      </c>
      <c r="AW793" s="327">
        <v>1</v>
      </c>
      <c r="AX793" s="327">
        <v>0</v>
      </c>
      <c r="AY793" s="327">
        <v>0</v>
      </c>
      <c r="AZ793" s="327">
        <v>0</v>
      </c>
      <c r="BA793" s="327">
        <v>1</v>
      </c>
      <c r="BB793" s="327">
        <v>0</v>
      </c>
      <c r="BC793" s="327">
        <v>0</v>
      </c>
      <c r="BD793" s="327">
        <v>0</v>
      </c>
      <c r="BE793" s="327">
        <v>1</v>
      </c>
      <c r="BF793" s="327">
        <v>0</v>
      </c>
      <c r="BG793" s="327">
        <v>1</v>
      </c>
      <c r="BH793" s="327">
        <v>0</v>
      </c>
      <c r="BI793" s="327">
        <v>0</v>
      </c>
      <c r="BJ793" s="327">
        <v>0</v>
      </c>
      <c r="BK793" s="327">
        <v>0</v>
      </c>
      <c r="BL793" s="327">
        <v>0</v>
      </c>
      <c r="BM793" s="327">
        <v>0</v>
      </c>
      <c r="BN793" s="327">
        <v>0</v>
      </c>
      <c r="BO793" s="327">
        <v>1</v>
      </c>
      <c r="BP793" s="327">
        <v>0</v>
      </c>
      <c r="BQ793" s="327">
        <v>0</v>
      </c>
      <c r="BR793" s="327">
        <v>0</v>
      </c>
      <c r="BS793" s="303">
        <v>1</v>
      </c>
      <c r="BT793" s="322">
        <v>0</v>
      </c>
      <c r="BU793" s="322">
        <v>0</v>
      </c>
      <c r="BV793" s="322">
        <v>0</v>
      </c>
      <c r="BW793" s="322">
        <v>0</v>
      </c>
      <c r="BX793" s="322">
        <v>1</v>
      </c>
      <c r="BY793" s="301">
        <v>0</v>
      </c>
      <c r="BZ793" s="322">
        <v>1</v>
      </c>
      <c r="CA793" s="322">
        <v>0</v>
      </c>
      <c r="CB793" s="322">
        <v>0</v>
      </c>
      <c r="CC793" s="322">
        <v>0</v>
      </c>
      <c r="CD793" s="322">
        <v>0</v>
      </c>
      <c r="CE793" s="322">
        <v>0</v>
      </c>
      <c r="CF793" s="301">
        <v>0</v>
      </c>
      <c r="CG793" s="299"/>
    </row>
    <row r="794" spans="1:85" x14ac:dyDescent="0.15">
      <c r="A794" s="299"/>
      <c r="B794" s="338" t="s">
        <v>316</v>
      </c>
      <c r="C794" s="355">
        <v>1.1000000000000001</v>
      </c>
      <c r="D794" s="371">
        <v>3.6663000000000006</v>
      </c>
      <c r="E794" s="299"/>
      <c r="F794" s="299"/>
      <c r="G794" s="299"/>
      <c r="H794" s="299"/>
      <c r="I794" s="301">
        <v>5</v>
      </c>
      <c r="J794" s="299"/>
      <c r="K794" s="299"/>
      <c r="L794" s="299">
        <v>0</v>
      </c>
      <c r="M794" s="299"/>
      <c r="N794" s="299"/>
      <c r="O794" s="299"/>
      <c r="P794" s="299"/>
      <c r="Q794" s="299"/>
      <c r="R794" s="299"/>
      <c r="S794" s="299"/>
      <c r="T794" s="299"/>
      <c r="U794" s="299"/>
      <c r="V794" s="299"/>
      <c r="W794" s="299"/>
      <c r="X794" s="299"/>
      <c r="Y794" s="299"/>
      <c r="Z794" s="299"/>
      <c r="AA794" s="299">
        <v>-2.3865935507840867</v>
      </c>
      <c r="AB794" s="299">
        <v>6.7839159292035403</v>
      </c>
      <c r="AC794" s="299">
        <v>-4.1222979513543319</v>
      </c>
      <c r="AD794" s="299">
        <v>12.384590707964604</v>
      </c>
      <c r="AE794" s="299" t="s">
        <v>445</v>
      </c>
      <c r="AF794" s="299">
        <v>-3.1755500964978345</v>
      </c>
      <c r="AG794" s="299">
        <v>12.463473451327435</v>
      </c>
      <c r="AH794" s="299">
        <v>1.4003978686419021</v>
      </c>
      <c r="AI794" s="299">
        <v>-12.700121681415931</v>
      </c>
      <c r="AJ794" s="299"/>
      <c r="AK794" s="299"/>
      <c r="AL794" s="322">
        <v>0</v>
      </c>
      <c r="AM794" s="322">
        <v>1</v>
      </c>
      <c r="AN794" s="322">
        <v>1</v>
      </c>
      <c r="AO794" s="322">
        <v>0</v>
      </c>
      <c r="AP794" s="322">
        <v>0</v>
      </c>
      <c r="AQ794" s="322">
        <v>0</v>
      </c>
      <c r="AR794" s="322">
        <v>1</v>
      </c>
      <c r="AS794" s="322">
        <v>0</v>
      </c>
      <c r="AT794" s="322">
        <v>0</v>
      </c>
      <c r="AU794" s="322">
        <v>0</v>
      </c>
      <c r="AV794" s="327">
        <v>0</v>
      </c>
      <c r="AW794" s="327">
        <v>1</v>
      </c>
      <c r="AX794" s="327">
        <v>0</v>
      </c>
      <c r="AY794" s="327">
        <v>0</v>
      </c>
      <c r="AZ794" s="327">
        <v>0</v>
      </c>
      <c r="BA794" s="327">
        <v>1</v>
      </c>
      <c r="BB794" s="327">
        <v>0</v>
      </c>
      <c r="BC794" s="327">
        <v>0</v>
      </c>
      <c r="BD794" s="327">
        <v>0</v>
      </c>
      <c r="BE794" s="327">
        <v>1</v>
      </c>
      <c r="BF794" s="327">
        <v>0</v>
      </c>
      <c r="BG794" s="327">
        <v>1</v>
      </c>
      <c r="BH794" s="327">
        <v>0</v>
      </c>
      <c r="BI794" s="327">
        <v>0</v>
      </c>
      <c r="BJ794" s="327">
        <v>0</v>
      </c>
      <c r="BK794" s="327">
        <v>0</v>
      </c>
      <c r="BL794" s="327">
        <v>0</v>
      </c>
      <c r="BM794" s="327">
        <v>0</v>
      </c>
      <c r="BN794" s="327">
        <v>0</v>
      </c>
      <c r="BO794" s="327">
        <v>1</v>
      </c>
      <c r="BP794" s="327">
        <v>0</v>
      </c>
      <c r="BQ794" s="327">
        <v>0</v>
      </c>
      <c r="BR794" s="327">
        <v>0</v>
      </c>
      <c r="BS794" s="303">
        <v>1</v>
      </c>
      <c r="BT794" s="322">
        <v>0</v>
      </c>
      <c r="BU794" s="322">
        <v>0</v>
      </c>
      <c r="BV794" s="322">
        <v>0</v>
      </c>
      <c r="BW794" s="322">
        <v>0</v>
      </c>
      <c r="BX794" s="322">
        <v>1</v>
      </c>
      <c r="BY794" s="301">
        <v>0</v>
      </c>
      <c r="BZ794" s="322">
        <v>1</v>
      </c>
      <c r="CA794" s="322">
        <v>0</v>
      </c>
      <c r="CB794" s="322">
        <v>0</v>
      </c>
      <c r="CC794" s="322">
        <v>0</v>
      </c>
      <c r="CD794" s="322">
        <v>0</v>
      </c>
      <c r="CE794" s="322">
        <v>0</v>
      </c>
      <c r="CF794" s="301">
        <v>0</v>
      </c>
      <c r="CG794" s="299"/>
    </row>
    <row r="795" spans="1:85" x14ac:dyDescent="0.15">
      <c r="A795" s="299"/>
      <c r="B795" s="338" t="s">
        <v>317</v>
      </c>
      <c r="C795" s="355">
        <v>1.1100000000000001</v>
      </c>
      <c r="D795" s="371">
        <v>3.6996300000000004</v>
      </c>
      <c r="E795" s="299"/>
      <c r="F795" s="299"/>
      <c r="G795" s="299"/>
      <c r="H795" s="299"/>
      <c r="I795" s="301">
        <v>6</v>
      </c>
      <c r="J795" s="299"/>
      <c r="K795" s="299"/>
      <c r="L795" s="299">
        <v>0</v>
      </c>
      <c r="M795" s="299"/>
      <c r="N795" s="299"/>
      <c r="O795" s="299"/>
      <c r="P795" s="299"/>
      <c r="Q795" s="299"/>
      <c r="R795" s="299"/>
      <c r="S795" s="299"/>
      <c r="T795" s="299"/>
      <c r="U795" s="299"/>
      <c r="V795" s="299"/>
      <c r="W795" s="299"/>
      <c r="X795" s="299"/>
      <c r="Y795" s="299"/>
      <c r="Z795" s="299"/>
      <c r="AA795" s="299">
        <v>0.96647176849934091</v>
      </c>
      <c r="AB795" s="299">
        <v>-9.6631360619469042</v>
      </c>
      <c r="AC795" s="299">
        <v>2.110458759784275</v>
      </c>
      <c r="AD795" s="299">
        <v>-13.528390486725666</v>
      </c>
      <c r="AE795" s="299" t="s">
        <v>443</v>
      </c>
      <c r="AF795" s="299">
        <v>3.3727892329262712</v>
      </c>
      <c r="AG795" s="299">
        <v>-13.449507743362833</v>
      </c>
      <c r="AH795" s="299">
        <v>-2.3471457234983992</v>
      </c>
      <c r="AI795" s="299">
        <v>12.857887168141595</v>
      </c>
      <c r="AJ795" s="299"/>
      <c r="AK795" s="299"/>
      <c r="AL795" s="322">
        <v>0</v>
      </c>
      <c r="AM795" s="322">
        <v>1</v>
      </c>
      <c r="AN795" s="322">
        <v>0</v>
      </c>
      <c r="AO795" s="322">
        <v>1</v>
      </c>
      <c r="AP795" s="322">
        <v>0</v>
      </c>
      <c r="AQ795" s="322">
        <v>1</v>
      </c>
      <c r="AR795" s="322">
        <v>0</v>
      </c>
      <c r="AS795" s="322">
        <v>0</v>
      </c>
      <c r="AT795" s="322">
        <v>0</v>
      </c>
      <c r="AU795" s="322">
        <v>1</v>
      </c>
      <c r="AV795" s="327">
        <v>0</v>
      </c>
      <c r="AW795" s="327">
        <v>0</v>
      </c>
      <c r="AX795" s="327">
        <v>0</v>
      </c>
      <c r="AY795" s="327">
        <v>0</v>
      </c>
      <c r="AZ795" s="327">
        <v>0</v>
      </c>
      <c r="BA795" s="327">
        <v>0</v>
      </c>
      <c r="BB795" s="327">
        <v>1</v>
      </c>
      <c r="BC795" s="327">
        <v>0</v>
      </c>
      <c r="BD795" s="327">
        <v>0</v>
      </c>
      <c r="BE795" s="327">
        <v>1</v>
      </c>
      <c r="BF795" s="327">
        <v>0</v>
      </c>
      <c r="BG795" s="327">
        <v>1</v>
      </c>
      <c r="BH795" s="327">
        <v>0</v>
      </c>
      <c r="BI795" s="327">
        <v>0</v>
      </c>
      <c r="BJ795" s="327">
        <v>0</v>
      </c>
      <c r="BK795" s="327">
        <v>0</v>
      </c>
      <c r="BL795" s="327">
        <v>0</v>
      </c>
      <c r="BM795" s="327">
        <v>0</v>
      </c>
      <c r="BN795" s="327">
        <v>0</v>
      </c>
      <c r="BO795" s="327">
        <v>1</v>
      </c>
      <c r="BP795" s="327">
        <v>0</v>
      </c>
      <c r="BQ795" s="327">
        <v>0</v>
      </c>
      <c r="BR795" s="327">
        <v>0</v>
      </c>
      <c r="BS795" s="303">
        <v>1</v>
      </c>
      <c r="BT795" s="322">
        <v>0</v>
      </c>
      <c r="BU795" s="322">
        <v>0</v>
      </c>
      <c r="BV795" s="322">
        <v>0</v>
      </c>
      <c r="BW795" s="322">
        <v>0</v>
      </c>
      <c r="BX795" s="322">
        <v>1</v>
      </c>
      <c r="BY795" s="301">
        <v>0</v>
      </c>
      <c r="BZ795" s="322">
        <v>1</v>
      </c>
      <c r="CA795" s="322">
        <v>0</v>
      </c>
      <c r="CB795" s="322">
        <v>0</v>
      </c>
      <c r="CC795" s="322">
        <v>0</v>
      </c>
      <c r="CD795" s="322">
        <v>0</v>
      </c>
      <c r="CE795" s="322">
        <v>0</v>
      </c>
      <c r="CF795" s="301">
        <v>0</v>
      </c>
      <c r="CG795" s="299"/>
    </row>
    <row r="796" spans="1:85" x14ac:dyDescent="0.15">
      <c r="A796" s="299"/>
      <c r="B796" s="338" t="s">
        <v>318</v>
      </c>
      <c r="C796" s="355">
        <v>1.07</v>
      </c>
      <c r="D796" s="371">
        <v>3.5663100000000005</v>
      </c>
      <c r="E796" s="299"/>
      <c r="F796" s="299"/>
      <c r="G796" s="299"/>
      <c r="H796" s="299"/>
      <c r="I796" s="301">
        <v>7</v>
      </c>
      <c r="J796" s="299"/>
      <c r="K796" s="299"/>
      <c r="L796" s="299">
        <v>0</v>
      </c>
      <c r="M796" s="299"/>
      <c r="N796" s="299"/>
      <c r="O796" s="299"/>
      <c r="P796" s="299"/>
      <c r="Q796" s="299"/>
      <c r="R796" s="299"/>
      <c r="S796" s="299"/>
      <c r="T796" s="299"/>
      <c r="U796" s="299"/>
      <c r="V796" s="299"/>
      <c r="W796" s="299"/>
      <c r="X796" s="299"/>
      <c r="Y796" s="299"/>
      <c r="Z796" s="299"/>
      <c r="AA796" s="299">
        <v>-3.2544457510692091</v>
      </c>
      <c r="AB796" s="299">
        <v>9.2292809734513277</v>
      </c>
      <c r="AC796" s="299">
        <v>-4.6745675333539554</v>
      </c>
      <c r="AD796" s="299">
        <v>12.857887168141595</v>
      </c>
      <c r="AE796" s="299" t="s">
        <v>443</v>
      </c>
      <c r="AF796" s="299">
        <v>-3.7672675057831451</v>
      </c>
      <c r="AG796" s="299">
        <v>12.897328539823011</v>
      </c>
      <c r="AH796" s="299">
        <v>2.9388631327837103</v>
      </c>
      <c r="AI796" s="299">
        <v>-13.015652654867258</v>
      </c>
      <c r="AJ796" s="299"/>
      <c r="AK796" s="299"/>
      <c r="AL796" s="322">
        <v>0</v>
      </c>
      <c r="AM796" s="322">
        <v>1</v>
      </c>
      <c r="AN796" s="322">
        <v>1</v>
      </c>
      <c r="AO796" s="322">
        <v>0</v>
      </c>
      <c r="AP796" s="322">
        <v>0</v>
      </c>
      <c r="AQ796" s="322">
        <v>0</v>
      </c>
      <c r="AR796" s="322">
        <v>1</v>
      </c>
      <c r="AS796" s="322">
        <v>0</v>
      </c>
      <c r="AT796" s="322">
        <v>0</v>
      </c>
      <c r="AU796" s="322">
        <v>0</v>
      </c>
      <c r="AV796" s="327">
        <v>0</v>
      </c>
      <c r="AW796" s="327">
        <v>1</v>
      </c>
      <c r="AX796" s="327">
        <v>0</v>
      </c>
      <c r="AY796" s="327">
        <v>0</v>
      </c>
      <c r="AZ796" s="327">
        <v>0</v>
      </c>
      <c r="BA796" s="327">
        <v>0</v>
      </c>
      <c r="BB796" s="327">
        <v>1</v>
      </c>
      <c r="BC796" s="327">
        <v>0</v>
      </c>
      <c r="BD796" s="327">
        <v>0</v>
      </c>
      <c r="BE796" s="327">
        <v>1</v>
      </c>
      <c r="BF796" s="327">
        <v>0</v>
      </c>
      <c r="BG796" s="327">
        <v>1</v>
      </c>
      <c r="BH796" s="327">
        <v>0</v>
      </c>
      <c r="BI796" s="327">
        <v>0</v>
      </c>
      <c r="BJ796" s="327">
        <v>0</v>
      </c>
      <c r="BK796" s="327">
        <v>0</v>
      </c>
      <c r="BL796" s="327">
        <v>0</v>
      </c>
      <c r="BM796" s="327">
        <v>0</v>
      </c>
      <c r="BN796" s="327">
        <v>0</v>
      </c>
      <c r="BO796" s="327">
        <v>0</v>
      </c>
      <c r="BP796" s="327">
        <v>1</v>
      </c>
      <c r="BQ796" s="327">
        <v>0</v>
      </c>
      <c r="BR796" s="327">
        <v>0</v>
      </c>
      <c r="BS796" s="303">
        <v>1</v>
      </c>
      <c r="BT796" s="322">
        <v>0</v>
      </c>
      <c r="BU796" s="322">
        <v>0</v>
      </c>
      <c r="BV796" s="322">
        <v>0</v>
      </c>
      <c r="BW796" s="322">
        <v>0</v>
      </c>
      <c r="BX796" s="322">
        <v>1</v>
      </c>
      <c r="BY796" s="301">
        <v>0</v>
      </c>
      <c r="BZ796" s="322">
        <v>1</v>
      </c>
      <c r="CA796" s="322">
        <v>0</v>
      </c>
      <c r="CB796" s="322">
        <v>0</v>
      </c>
      <c r="CC796" s="322">
        <v>0</v>
      </c>
      <c r="CD796" s="322">
        <v>0</v>
      </c>
      <c r="CE796" s="322">
        <v>0</v>
      </c>
      <c r="CF796" s="301">
        <v>0</v>
      </c>
      <c r="CG796" s="299"/>
    </row>
    <row r="797" spans="1:85" x14ac:dyDescent="0.15">
      <c r="A797" s="299"/>
      <c r="B797" s="338" t="s">
        <v>319</v>
      </c>
      <c r="C797" s="355">
        <v>1.18</v>
      </c>
      <c r="D797" s="371">
        <v>3.9329399999999999</v>
      </c>
      <c r="E797" s="299"/>
      <c r="F797" s="299"/>
      <c r="G797" s="299"/>
      <c r="H797" s="299"/>
      <c r="I797" s="301">
        <v>8</v>
      </c>
      <c r="J797" s="299"/>
      <c r="K797" s="299"/>
      <c r="L797" s="299">
        <v>0</v>
      </c>
      <c r="M797" s="299"/>
      <c r="N797" s="299"/>
      <c r="O797" s="299"/>
      <c r="P797" s="299"/>
      <c r="Q797" s="299"/>
      <c r="R797" s="299"/>
      <c r="S797" s="299"/>
      <c r="T797" s="299"/>
      <c r="U797" s="299"/>
      <c r="V797" s="299"/>
      <c r="W797" s="299"/>
      <c r="X797" s="299"/>
      <c r="Y797" s="299"/>
      <c r="Z797" s="299"/>
      <c r="AA797" s="299">
        <v>2.7021761690695856</v>
      </c>
      <c r="AB797" s="299">
        <v>-9.1109568584070804</v>
      </c>
      <c r="AC797" s="299">
        <v>4.1222979513543319</v>
      </c>
      <c r="AD797" s="299">
        <v>-11.6352046460177</v>
      </c>
      <c r="AE797" s="299" t="s">
        <v>337</v>
      </c>
      <c r="AF797" s="299">
        <v>3.2544457510692091</v>
      </c>
      <c r="AG797" s="299">
        <v>-11.950735619469027</v>
      </c>
      <c r="AH797" s="299">
        <v>-1.4792935232132769</v>
      </c>
      <c r="AI797" s="299">
        <v>12.700121681415931</v>
      </c>
      <c r="AJ797" s="299"/>
      <c r="AK797" s="299"/>
      <c r="AL797" s="322">
        <v>0</v>
      </c>
      <c r="AM797" s="322">
        <v>1</v>
      </c>
      <c r="AN797" s="322">
        <v>1</v>
      </c>
      <c r="AO797" s="322">
        <v>0</v>
      </c>
      <c r="AP797" s="322">
        <v>0</v>
      </c>
      <c r="AQ797" s="322">
        <v>0</v>
      </c>
      <c r="AR797" s="322">
        <v>1</v>
      </c>
      <c r="AS797" s="322">
        <v>0</v>
      </c>
      <c r="AT797" s="322">
        <v>0</v>
      </c>
      <c r="AU797" s="322">
        <v>0</v>
      </c>
      <c r="AV797" s="327">
        <v>0</v>
      </c>
      <c r="AW797" s="327">
        <v>1</v>
      </c>
      <c r="AX797" s="327">
        <v>0</v>
      </c>
      <c r="AY797" s="327">
        <v>0</v>
      </c>
      <c r="AZ797" s="327">
        <v>1</v>
      </c>
      <c r="BA797" s="327">
        <v>0</v>
      </c>
      <c r="BB797" s="327">
        <v>0</v>
      </c>
      <c r="BC797" s="327">
        <v>0</v>
      </c>
      <c r="BD797" s="327">
        <v>0</v>
      </c>
      <c r="BE797" s="327">
        <v>1</v>
      </c>
      <c r="BF797" s="327">
        <v>0</v>
      </c>
      <c r="BG797" s="327">
        <v>1</v>
      </c>
      <c r="BH797" s="327">
        <v>0</v>
      </c>
      <c r="BI797" s="327">
        <v>0</v>
      </c>
      <c r="BJ797" s="327">
        <v>0</v>
      </c>
      <c r="BK797" s="327">
        <v>0</v>
      </c>
      <c r="BL797" s="327">
        <v>0</v>
      </c>
      <c r="BM797" s="327">
        <v>0</v>
      </c>
      <c r="BN797" s="327">
        <v>0</v>
      </c>
      <c r="BO797" s="327">
        <v>1</v>
      </c>
      <c r="BP797" s="327">
        <v>0</v>
      </c>
      <c r="BQ797" s="327">
        <v>0</v>
      </c>
      <c r="BR797" s="327">
        <v>0</v>
      </c>
      <c r="BS797" s="303">
        <v>1</v>
      </c>
      <c r="BT797" s="322">
        <v>0</v>
      </c>
      <c r="BU797" s="322">
        <v>0</v>
      </c>
      <c r="BV797" s="322">
        <v>0</v>
      </c>
      <c r="BW797" s="322">
        <v>0</v>
      </c>
      <c r="BX797" s="322">
        <v>1</v>
      </c>
      <c r="BY797" s="301">
        <v>0</v>
      </c>
      <c r="BZ797" s="322">
        <v>1</v>
      </c>
      <c r="CA797" s="322">
        <v>0</v>
      </c>
      <c r="CB797" s="322">
        <v>0</v>
      </c>
      <c r="CC797" s="322">
        <v>0</v>
      </c>
      <c r="CD797" s="322">
        <v>0</v>
      </c>
      <c r="CE797" s="322">
        <v>0</v>
      </c>
      <c r="CF797" s="301">
        <v>0</v>
      </c>
      <c r="CG797" s="299"/>
    </row>
    <row r="798" spans="1:85" x14ac:dyDescent="0.15">
      <c r="A798" s="299"/>
      <c r="B798" s="338" t="s">
        <v>320</v>
      </c>
      <c r="C798" s="355">
        <v>1.1000000000000001</v>
      </c>
      <c r="D798" s="371">
        <v>3.6663000000000006</v>
      </c>
      <c r="E798" s="299"/>
      <c r="F798" s="299"/>
      <c r="G798" s="299"/>
      <c r="H798" s="299"/>
      <c r="I798" s="301">
        <v>9</v>
      </c>
      <c r="J798" s="299"/>
      <c r="K798" s="299"/>
      <c r="L798" s="299">
        <v>0</v>
      </c>
      <c r="M798" s="299"/>
      <c r="N798" s="299"/>
      <c r="O798" s="299"/>
      <c r="P798" s="299"/>
      <c r="Q798" s="299"/>
      <c r="R798" s="299"/>
      <c r="S798" s="299"/>
      <c r="T798" s="299"/>
      <c r="U798" s="299"/>
      <c r="V798" s="299"/>
      <c r="W798" s="299"/>
      <c r="X798" s="299"/>
      <c r="Y798" s="299"/>
      <c r="Z798" s="299"/>
      <c r="AA798" s="299">
        <v>-2.5838326872125235</v>
      </c>
      <c r="AB798" s="299">
        <v>7.6516261061946906</v>
      </c>
      <c r="AC798" s="299">
        <v>-4.8718066697823916</v>
      </c>
      <c r="AD798" s="299">
        <v>12.739563053097346</v>
      </c>
      <c r="AE798" s="299" t="s">
        <v>445</v>
      </c>
      <c r="AF798" s="299">
        <v>-3.9645066422115822</v>
      </c>
      <c r="AG798" s="299">
        <v>12.739563053097346</v>
      </c>
      <c r="AH798" s="299">
        <v>1.1637109049277778</v>
      </c>
      <c r="AI798" s="299">
        <v>-12.424032079646018</v>
      </c>
      <c r="AJ798" s="299"/>
      <c r="AK798" s="299"/>
      <c r="AL798" s="322">
        <v>0</v>
      </c>
      <c r="AM798" s="322">
        <v>1</v>
      </c>
      <c r="AN798" s="322">
        <v>0</v>
      </c>
      <c r="AO798" s="322">
        <v>1</v>
      </c>
      <c r="AP798" s="322">
        <v>0</v>
      </c>
      <c r="AQ798" s="322">
        <v>0</v>
      </c>
      <c r="AR798" s="322">
        <v>1</v>
      </c>
      <c r="AS798" s="322">
        <v>0</v>
      </c>
      <c r="AT798" s="322">
        <v>0</v>
      </c>
      <c r="AU798" s="322">
        <v>0</v>
      </c>
      <c r="AV798" s="327">
        <v>0</v>
      </c>
      <c r="AW798" s="327">
        <v>1</v>
      </c>
      <c r="AX798" s="327">
        <v>0</v>
      </c>
      <c r="AY798" s="327">
        <v>0</v>
      </c>
      <c r="AZ798" s="327">
        <v>0</v>
      </c>
      <c r="BA798" s="327">
        <v>1</v>
      </c>
      <c r="BB798" s="327">
        <v>0</v>
      </c>
      <c r="BC798" s="327">
        <v>0</v>
      </c>
      <c r="BD798" s="327">
        <v>0</v>
      </c>
      <c r="BE798" s="327">
        <v>1</v>
      </c>
      <c r="BF798" s="327">
        <v>0</v>
      </c>
      <c r="BG798" s="327">
        <v>1</v>
      </c>
      <c r="BH798" s="327">
        <v>0</v>
      </c>
      <c r="BI798" s="327">
        <v>0</v>
      </c>
      <c r="BJ798" s="327">
        <v>0</v>
      </c>
      <c r="BK798" s="327">
        <v>0</v>
      </c>
      <c r="BL798" s="327">
        <v>0</v>
      </c>
      <c r="BM798" s="327">
        <v>0</v>
      </c>
      <c r="BN798" s="327">
        <v>0</v>
      </c>
      <c r="BO798" s="327">
        <v>1</v>
      </c>
      <c r="BP798" s="327">
        <v>0</v>
      </c>
      <c r="BQ798" s="327">
        <v>0</v>
      </c>
      <c r="BR798" s="327">
        <v>0</v>
      </c>
      <c r="BS798" s="303">
        <v>1</v>
      </c>
      <c r="BT798" s="322">
        <v>0</v>
      </c>
      <c r="BU798" s="322">
        <v>0</v>
      </c>
      <c r="BV798" s="322">
        <v>0</v>
      </c>
      <c r="BW798" s="322">
        <v>0</v>
      </c>
      <c r="BX798" s="322">
        <v>1</v>
      </c>
      <c r="BY798" s="301">
        <v>0</v>
      </c>
      <c r="BZ798" s="322">
        <v>0</v>
      </c>
      <c r="CA798" s="322">
        <v>0</v>
      </c>
      <c r="CB798" s="322">
        <v>0</v>
      </c>
      <c r="CC798" s="322">
        <v>1</v>
      </c>
      <c r="CD798" s="322">
        <v>0</v>
      </c>
      <c r="CE798" s="322">
        <v>0</v>
      </c>
      <c r="CF798" s="301">
        <v>0</v>
      </c>
      <c r="CG798" s="299"/>
    </row>
    <row r="799" spans="1:85" x14ac:dyDescent="0.15">
      <c r="A799" s="299" t="s">
        <v>593</v>
      </c>
      <c r="B799" s="338" t="s">
        <v>321</v>
      </c>
      <c r="C799" s="299"/>
      <c r="D799" s="371"/>
      <c r="E799" s="299"/>
      <c r="F799" s="299"/>
      <c r="G799" s="299"/>
      <c r="H799" s="299"/>
      <c r="I799" s="299"/>
      <c r="J799" s="299"/>
      <c r="K799" s="299"/>
      <c r="L799" s="299"/>
      <c r="M799" s="299"/>
      <c r="N799" s="299"/>
      <c r="O799" s="299"/>
      <c r="P799" s="299"/>
      <c r="Q799" s="299"/>
      <c r="R799" s="299"/>
      <c r="S799" s="299"/>
      <c r="T799" s="299"/>
      <c r="U799" s="299"/>
      <c r="V799" s="299"/>
      <c r="W799" s="299"/>
      <c r="X799" s="299"/>
      <c r="Y799" s="299"/>
      <c r="Z799" s="299"/>
      <c r="AA799" s="299"/>
      <c r="AB799" s="299"/>
      <c r="AC799" s="299"/>
      <c r="AD799" s="299"/>
      <c r="AE799" s="299"/>
      <c r="AF799" s="299"/>
      <c r="AG799" s="299"/>
      <c r="AH799" s="299"/>
      <c r="AI799" s="299"/>
      <c r="AJ799" s="299">
        <v>4.240641433211394</v>
      </c>
      <c r="AK799" s="299">
        <v>-11.556321902654869</v>
      </c>
      <c r="AL799" s="299"/>
      <c r="AM799" s="299"/>
      <c r="AN799" s="299"/>
      <c r="AO799" s="299"/>
      <c r="AP799" s="299"/>
      <c r="AQ799" s="299"/>
      <c r="AR799" s="299"/>
      <c r="AS799" s="299"/>
      <c r="AT799" s="299"/>
      <c r="AU799" s="299"/>
      <c r="AV799" s="299"/>
      <c r="AW799" s="299"/>
      <c r="AX799" s="299"/>
      <c r="AY799" s="299"/>
      <c r="AZ799" s="299"/>
      <c r="BA799" s="299"/>
      <c r="BB799" s="299"/>
      <c r="BC799" s="299"/>
      <c r="BD799" s="299"/>
      <c r="BE799" s="299"/>
      <c r="BF799" s="299"/>
      <c r="BG799" s="299"/>
      <c r="BH799" s="299"/>
      <c r="BI799" s="299"/>
      <c r="BJ799" s="299"/>
      <c r="BK799" s="299"/>
      <c r="BL799" s="299"/>
      <c r="BM799" s="299"/>
      <c r="BN799" s="299"/>
      <c r="BO799" s="299"/>
      <c r="BP799" s="299"/>
      <c r="BQ799" s="299"/>
      <c r="BR799" s="299"/>
      <c r="BS799" s="299"/>
      <c r="BT799" s="299"/>
      <c r="BU799" s="299"/>
      <c r="BV799" s="299"/>
      <c r="BW799" s="299"/>
      <c r="BX799" s="299"/>
      <c r="BY799" s="299"/>
      <c r="BZ799" s="299"/>
      <c r="CA799" s="299"/>
      <c r="CB799" s="299"/>
      <c r="CC799" s="299"/>
      <c r="CD799" s="299"/>
      <c r="CE799" s="299"/>
      <c r="CF799" s="299"/>
      <c r="CG799" s="299"/>
    </row>
    <row r="800" spans="1:85" x14ac:dyDescent="0.15">
      <c r="A800" s="299"/>
      <c r="B800" s="338" t="s">
        <v>322</v>
      </c>
      <c r="C800" s="299"/>
      <c r="D800" s="371"/>
      <c r="E800" s="299"/>
      <c r="F800" s="299"/>
      <c r="G800" s="299" t="s">
        <v>366</v>
      </c>
      <c r="H800" s="299"/>
      <c r="I800" s="301">
        <v>1</v>
      </c>
      <c r="J800" s="299"/>
      <c r="K800" s="299"/>
      <c r="L800" s="299">
        <v>1</v>
      </c>
      <c r="M800" s="299">
        <v>1</v>
      </c>
      <c r="N800" s="299">
        <v>0</v>
      </c>
      <c r="O800" s="299"/>
      <c r="P800" s="299">
        <v>0</v>
      </c>
      <c r="Q800" s="299">
        <v>1</v>
      </c>
      <c r="R800" s="299">
        <v>0</v>
      </c>
      <c r="S800" s="299">
        <v>1</v>
      </c>
      <c r="T800" s="299">
        <v>0</v>
      </c>
      <c r="U800" s="299">
        <v>0</v>
      </c>
      <c r="V800" s="299">
        <v>0</v>
      </c>
      <c r="W800" s="299">
        <v>0</v>
      </c>
      <c r="X800" s="299">
        <v>0</v>
      </c>
      <c r="Y800" s="299">
        <v>0</v>
      </c>
      <c r="Z800" s="301">
        <v>1</v>
      </c>
      <c r="AA800" s="299"/>
      <c r="AB800" s="299"/>
      <c r="AC800" s="299">
        <v>1.1637109049277778</v>
      </c>
      <c r="AD800" s="299">
        <v>11.990176991150443</v>
      </c>
      <c r="AE800" s="299" t="s">
        <v>442</v>
      </c>
      <c r="AF800" s="299">
        <v>1.1637109049277778</v>
      </c>
      <c r="AG800" s="299">
        <v>11.990176991150443</v>
      </c>
      <c r="AH800" s="299">
        <v>-4.1617457786400189</v>
      </c>
      <c r="AI800" s="299">
        <v>-13.173418141592922</v>
      </c>
      <c r="AJ800" s="299"/>
      <c r="AK800" s="299"/>
      <c r="AL800" s="299"/>
      <c r="AM800" s="299"/>
      <c r="AN800" s="299"/>
      <c r="AO800" s="299"/>
      <c r="AP800" s="299"/>
      <c r="AQ800" s="299"/>
      <c r="AR800" s="299"/>
      <c r="AS800" s="299"/>
      <c r="AT800" s="299"/>
      <c r="AU800" s="299"/>
      <c r="AV800" s="299"/>
      <c r="AW800" s="299"/>
      <c r="AX800" s="299"/>
      <c r="AY800" s="299"/>
      <c r="AZ800" s="299"/>
      <c r="BA800" s="299"/>
      <c r="BB800" s="299"/>
      <c r="BC800" s="299"/>
      <c r="BD800" s="299"/>
      <c r="BE800" s="299"/>
      <c r="BF800" s="299"/>
      <c r="BG800" s="299"/>
      <c r="BH800" s="299"/>
      <c r="BI800" s="299"/>
      <c r="BJ800" s="299"/>
      <c r="BK800" s="299"/>
      <c r="BL800" s="299"/>
      <c r="BM800" s="299"/>
      <c r="BN800" s="299"/>
      <c r="BO800" s="299"/>
      <c r="BP800" s="299"/>
      <c r="BQ800" s="299"/>
      <c r="BR800" s="299"/>
      <c r="BS800" s="299"/>
      <c r="BT800" s="299"/>
      <c r="BU800" s="299"/>
      <c r="BV800" s="299"/>
      <c r="BW800" s="299"/>
      <c r="BX800" s="299"/>
      <c r="BY800" s="299"/>
      <c r="BZ800" s="299"/>
      <c r="CA800" s="299"/>
      <c r="CB800" s="299"/>
      <c r="CC800" s="299"/>
      <c r="CD800" s="299"/>
      <c r="CE800" s="299"/>
      <c r="CF800" s="299"/>
      <c r="CG800" s="299"/>
    </row>
    <row r="801" spans="1:85" x14ac:dyDescent="0.15">
      <c r="A801" s="299"/>
      <c r="B801" s="338" t="s">
        <v>323</v>
      </c>
      <c r="C801" s="355">
        <v>0.23</v>
      </c>
      <c r="D801" s="371">
        <v>0.7665900000000001</v>
      </c>
      <c r="E801" s="299"/>
      <c r="F801" s="299"/>
      <c r="G801" s="299"/>
      <c r="H801" s="299"/>
      <c r="I801" s="301">
        <v>2</v>
      </c>
      <c r="J801" s="299"/>
      <c r="K801" s="299"/>
      <c r="L801" s="299">
        <v>0</v>
      </c>
      <c r="M801" s="299"/>
      <c r="N801" s="299"/>
      <c r="O801" s="299"/>
      <c r="P801" s="299"/>
      <c r="Q801" s="299"/>
      <c r="R801" s="299"/>
      <c r="S801" s="299"/>
      <c r="T801" s="299"/>
      <c r="U801" s="299"/>
      <c r="V801" s="299"/>
      <c r="W801" s="299"/>
      <c r="X801" s="299"/>
      <c r="Y801" s="299"/>
      <c r="Z801" s="299"/>
      <c r="AA801" s="299">
        <v>-3.6489240239260829</v>
      </c>
      <c r="AB801" s="299">
        <v>-6.3106194690265491</v>
      </c>
      <c r="AC801" s="299">
        <v>-5.9763458337816386</v>
      </c>
      <c r="AD801" s="299">
        <v>-11.990176991150443</v>
      </c>
      <c r="AE801" s="299" t="s">
        <v>443</v>
      </c>
      <c r="AF801" s="299">
        <v>-4.8718066697823916</v>
      </c>
      <c r="AG801" s="299">
        <v>-12.069059734513276</v>
      </c>
      <c r="AH801" s="299">
        <v>0.41420218649971752</v>
      </c>
      <c r="AI801" s="299">
        <v>11.595763274336285</v>
      </c>
      <c r="AJ801" s="299"/>
      <c r="AK801" s="299"/>
      <c r="AL801" s="322">
        <v>1</v>
      </c>
      <c r="AM801" s="322">
        <v>0</v>
      </c>
      <c r="AN801" s="322">
        <v>0</v>
      </c>
      <c r="AO801" s="322">
        <v>1</v>
      </c>
      <c r="AP801" s="322">
        <v>0</v>
      </c>
      <c r="AQ801" s="322">
        <v>1</v>
      </c>
      <c r="AR801" s="322">
        <v>0</v>
      </c>
      <c r="AS801" s="322">
        <v>0</v>
      </c>
      <c r="AT801" s="322">
        <v>1</v>
      </c>
      <c r="AU801" s="322">
        <v>0</v>
      </c>
      <c r="AV801" s="327">
        <v>0</v>
      </c>
      <c r="AW801" s="327">
        <v>0</v>
      </c>
      <c r="AX801" s="327">
        <v>0</v>
      </c>
      <c r="AY801" s="327">
        <v>0</v>
      </c>
      <c r="AZ801" s="327">
        <v>0</v>
      </c>
      <c r="BA801" s="327">
        <v>0</v>
      </c>
      <c r="BB801" s="327">
        <v>1</v>
      </c>
      <c r="BC801" s="327">
        <v>0</v>
      </c>
      <c r="BD801" s="327">
        <v>0</v>
      </c>
      <c r="BE801" s="327">
        <v>1</v>
      </c>
      <c r="BF801" s="327">
        <v>0</v>
      </c>
      <c r="BG801" s="327">
        <v>1</v>
      </c>
      <c r="BH801" s="327">
        <v>0</v>
      </c>
      <c r="BI801" s="327">
        <v>0</v>
      </c>
      <c r="BJ801" s="327">
        <v>0</v>
      </c>
      <c r="BK801" s="327">
        <v>0</v>
      </c>
      <c r="BL801" s="327">
        <v>0</v>
      </c>
      <c r="BM801" s="327">
        <v>0</v>
      </c>
      <c r="BN801" s="327">
        <v>0</v>
      </c>
      <c r="BO801" s="327">
        <v>1</v>
      </c>
      <c r="BP801" s="299">
        <v>0</v>
      </c>
      <c r="BQ801" s="299">
        <v>0</v>
      </c>
      <c r="BR801" s="299">
        <v>0</v>
      </c>
      <c r="BS801" s="303">
        <v>1</v>
      </c>
      <c r="BT801" s="322">
        <v>0</v>
      </c>
      <c r="BU801" s="322">
        <v>0</v>
      </c>
      <c r="BV801" s="322">
        <v>0</v>
      </c>
      <c r="BW801" s="322">
        <v>0</v>
      </c>
      <c r="BX801" s="322">
        <v>1</v>
      </c>
      <c r="BY801" s="301">
        <v>0</v>
      </c>
      <c r="BZ801" s="322">
        <v>1</v>
      </c>
      <c r="CA801" s="322">
        <v>0</v>
      </c>
      <c r="CB801" s="322">
        <v>0</v>
      </c>
      <c r="CC801" s="322">
        <v>0</v>
      </c>
      <c r="CD801" s="322">
        <v>0</v>
      </c>
      <c r="CE801" s="322">
        <v>0</v>
      </c>
      <c r="CF801" s="301">
        <v>0</v>
      </c>
      <c r="CG801" s="299"/>
    </row>
    <row r="802" spans="1:85" x14ac:dyDescent="0.15">
      <c r="A802" s="299"/>
      <c r="B802" s="338" t="s">
        <v>324</v>
      </c>
      <c r="C802" s="355">
        <v>1</v>
      </c>
      <c r="D802" s="371">
        <v>3.3330000000000002</v>
      </c>
      <c r="E802" s="299"/>
      <c r="F802" s="299"/>
      <c r="G802" s="299"/>
      <c r="H802" s="299"/>
      <c r="I802" s="301">
        <v>3</v>
      </c>
      <c r="J802" s="299"/>
      <c r="K802" s="299"/>
      <c r="L802" s="299">
        <v>0</v>
      </c>
      <c r="M802" s="299">
        <v>1</v>
      </c>
      <c r="N802" s="299">
        <v>0</v>
      </c>
      <c r="O802" s="299"/>
      <c r="P802" s="299">
        <v>1</v>
      </c>
      <c r="Q802" s="299"/>
      <c r="R802" s="299"/>
      <c r="S802" s="299"/>
      <c r="T802" s="299"/>
      <c r="U802" s="299"/>
      <c r="V802" s="299"/>
      <c r="W802" s="299"/>
      <c r="X802" s="299"/>
      <c r="Y802" s="299"/>
      <c r="Z802" s="299"/>
      <c r="AA802" s="299">
        <v>-2.110458759784275</v>
      </c>
      <c r="AB802" s="299">
        <v>8.0854811946902672</v>
      </c>
      <c r="AC802" s="299">
        <v>-1.4792935232132769</v>
      </c>
      <c r="AD802" s="299">
        <v>11.83241150442478</v>
      </c>
      <c r="AE802" s="299" t="s">
        <v>445</v>
      </c>
      <c r="AF802" s="299">
        <v>-0.57199349564246704</v>
      </c>
      <c r="AG802" s="299">
        <v>11.950735619469027</v>
      </c>
      <c r="AH802" s="299">
        <v>-5.4240762517820151</v>
      </c>
      <c r="AI802" s="299">
        <v>-12.305707964601771</v>
      </c>
      <c r="AJ802" s="299"/>
      <c r="AK802" s="299"/>
      <c r="AL802" s="299">
        <v>0</v>
      </c>
      <c r="AM802" s="299">
        <v>1</v>
      </c>
      <c r="AN802" s="299">
        <v>0</v>
      </c>
      <c r="AO802" s="299">
        <v>1</v>
      </c>
      <c r="AP802" s="299">
        <v>0</v>
      </c>
      <c r="AQ802" s="299">
        <v>0</v>
      </c>
      <c r="AR802" s="299">
        <v>1</v>
      </c>
      <c r="AS802" s="299">
        <v>0</v>
      </c>
      <c r="AT802" s="299">
        <v>0</v>
      </c>
      <c r="AU802" s="299">
        <v>0</v>
      </c>
      <c r="AV802" s="325">
        <v>0</v>
      </c>
      <c r="AW802" s="325">
        <v>1</v>
      </c>
      <c r="AX802" s="325">
        <v>0</v>
      </c>
      <c r="AY802" s="325">
        <v>0</v>
      </c>
      <c r="AZ802" s="325">
        <v>0</v>
      </c>
      <c r="BA802" s="325">
        <v>1</v>
      </c>
      <c r="BB802" s="325">
        <v>0</v>
      </c>
      <c r="BC802" s="325">
        <v>0</v>
      </c>
      <c r="BD802" s="325">
        <v>0</v>
      </c>
      <c r="BE802" s="325">
        <v>1</v>
      </c>
      <c r="BF802" s="325">
        <v>0</v>
      </c>
      <c r="BG802" s="325">
        <v>1</v>
      </c>
      <c r="BH802" s="325">
        <v>0</v>
      </c>
      <c r="BI802" s="325">
        <v>0</v>
      </c>
      <c r="BJ802" s="325">
        <v>0</v>
      </c>
      <c r="BK802" s="325">
        <v>0</v>
      </c>
      <c r="BL802" s="325">
        <v>0</v>
      </c>
      <c r="BM802" s="325">
        <v>0</v>
      </c>
      <c r="BN802" s="325">
        <v>0</v>
      </c>
      <c r="BO802" s="325">
        <v>1</v>
      </c>
      <c r="BP802" s="325">
        <v>0</v>
      </c>
      <c r="BQ802" s="325">
        <v>0</v>
      </c>
      <c r="BR802" s="325">
        <v>0</v>
      </c>
      <c r="BS802" s="303">
        <v>1</v>
      </c>
      <c r="BT802" s="322">
        <v>0</v>
      </c>
      <c r="BU802" s="322">
        <v>0</v>
      </c>
      <c r="BV802" s="322">
        <v>0</v>
      </c>
      <c r="BW802" s="322">
        <v>0</v>
      </c>
      <c r="BX802" s="322">
        <v>1</v>
      </c>
      <c r="BY802" s="301">
        <v>0</v>
      </c>
      <c r="BZ802" s="322">
        <v>0</v>
      </c>
      <c r="CA802" s="322">
        <v>0</v>
      </c>
      <c r="CB802" s="322">
        <v>0</v>
      </c>
      <c r="CC802" s="322">
        <v>1</v>
      </c>
      <c r="CD802" s="322">
        <v>0</v>
      </c>
      <c r="CE802" s="322">
        <v>0</v>
      </c>
      <c r="CF802" s="301">
        <v>0</v>
      </c>
      <c r="CG802" s="322">
        <v>1</v>
      </c>
    </row>
    <row r="803" spans="1:85" x14ac:dyDescent="0.15">
      <c r="A803" s="299" t="s">
        <v>593</v>
      </c>
      <c r="B803" s="338" t="s">
        <v>325</v>
      </c>
      <c r="C803" s="299"/>
      <c r="D803" s="371"/>
      <c r="E803" s="299"/>
      <c r="F803" s="299"/>
      <c r="G803" s="299"/>
      <c r="H803" s="299"/>
      <c r="I803" s="299"/>
      <c r="J803" s="299"/>
      <c r="K803" s="299"/>
      <c r="L803" s="299"/>
      <c r="M803" s="299"/>
      <c r="N803" s="299"/>
      <c r="O803" s="299"/>
      <c r="P803" s="299"/>
      <c r="Q803" s="299"/>
      <c r="R803" s="299"/>
      <c r="S803" s="299"/>
      <c r="T803" s="299"/>
      <c r="U803" s="299"/>
      <c r="V803" s="299"/>
      <c r="W803" s="299"/>
      <c r="X803" s="299"/>
      <c r="Y803" s="299"/>
      <c r="Z803" s="299"/>
      <c r="AA803" s="299"/>
      <c r="AB803" s="299"/>
      <c r="AC803" s="299"/>
      <c r="AD803" s="299"/>
      <c r="AE803" s="299"/>
      <c r="AF803" s="299"/>
      <c r="AG803" s="299"/>
      <c r="AH803" s="299"/>
      <c r="AI803" s="299"/>
      <c r="AJ803" s="299">
        <v>6.9230936886381356</v>
      </c>
      <c r="AK803" s="299">
        <v>-5.6006747787610625</v>
      </c>
      <c r="AL803" s="299"/>
      <c r="AM803" s="299"/>
      <c r="AN803" s="299"/>
      <c r="AO803" s="299"/>
      <c r="AP803" s="299"/>
      <c r="AQ803" s="299"/>
      <c r="AR803" s="299"/>
      <c r="AS803" s="299"/>
      <c r="AT803" s="299"/>
      <c r="AU803" s="299"/>
      <c r="AV803" s="299"/>
      <c r="AW803" s="299"/>
      <c r="AX803" s="299"/>
      <c r="AY803" s="299"/>
      <c r="AZ803" s="299"/>
      <c r="BA803" s="299"/>
      <c r="BB803" s="299"/>
      <c r="BC803" s="299"/>
      <c r="BD803" s="299"/>
      <c r="BE803" s="299"/>
      <c r="BF803" s="299"/>
      <c r="BG803" s="299"/>
      <c r="BH803" s="299"/>
      <c r="BI803" s="299"/>
      <c r="BJ803" s="299"/>
      <c r="BK803" s="299"/>
      <c r="BL803" s="299"/>
      <c r="BM803" s="299"/>
      <c r="BN803" s="299"/>
      <c r="BO803" s="299"/>
      <c r="BP803" s="299"/>
      <c r="BQ803" s="299"/>
      <c r="BR803" s="299"/>
      <c r="BS803" s="299"/>
      <c r="BT803" s="299"/>
      <c r="BU803" s="299"/>
      <c r="BV803" s="299"/>
      <c r="BW803" s="299"/>
      <c r="BX803" s="299"/>
      <c r="BY803" s="299"/>
      <c r="BZ803" s="299"/>
      <c r="CA803" s="299"/>
      <c r="CB803" s="299"/>
      <c r="CC803" s="299"/>
      <c r="CD803" s="299"/>
      <c r="CE803" s="299"/>
      <c r="CF803" s="299"/>
      <c r="CG803" s="299"/>
    </row>
    <row r="804" spans="1:85" x14ac:dyDescent="0.15">
      <c r="A804" s="299"/>
      <c r="B804" s="338" t="s">
        <v>326</v>
      </c>
      <c r="C804" s="299"/>
      <c r="D804" s="371"/>
      <c r="E804" s="299"/>
      <c r="F804" s="299"/>
      <c r="G804" s="299" t="s">
        <v>375</v>
      </c>
      <c r="H804" s="299"/>
      <c r="I804" s="301">
        <v>1</v>
      </c>
      <c r="J804" s="299"/>
      <c r="K804" s="299"/>
      <c r="L804" s="299">
        <v>1</v>
      </c>
      <c r="M804" s="299">
        <v>1</v>
      </c>
      <c r="N804" s="299">
        <v>0</v>
      </c>
      <c r="O804" s="299"/>
      <c r="P804" s="299">
        <v>1</v>
      </c>
      <c r="Q804" s="299">
        <v>0</v>
      </c>
      <c r="R804" s="299">
        <v>0</v>
      </c>
      <c r="S804" s="299">
        <v>0</v>
      </c>
      <c r="T804" s="299">
        <v>0</v>
      </c>
      <c r="U804" s="299">
        <v>1</v>
      </c>
      <c r="V804" s="299">
        <v>0</v>
      </c>
      <c r="W804" s="299">
        <v>0</v>
      </c>
      <c r="X804" s="299">
        <v>0</v>
      </c>
      <c r="Y804" s="299">
        <v>0</v>
      </c>
      <c r="Z804" s="301">
        <v>1</v>
      </c>
      <c r="AA804" s="299"/>
      <c r="AB804" s="299"/>
      <c r="AC804" s="299">
        <v>-1.2031587322134651</v>
      </c>
      <c r="AD804" s="299">
        <v>11.990176991150443</v>
      </c>
      <c r="AE804" s="299" t="s">
        <v>442</v>
      </c>
      <c r="AF804" s="299">
        <v>-1.2031587322134651</v>
      </c>
      <c r="AG804" s="299">
        <v>11.990176991150443</v>
      </c>
      <c r="AH804" s="299">
        <v>3.6883718512117705</v>
      </c>
      <c r="AI804" s="299">
        <v>-14.553866150442479</v>
      </c>
      <c r="AJ804" s="299">
        <v>3.4122370602119587</v>
      </c>
      <c r="AK804" s="299">
        <v>-5.6006747787610625</v>
      </c>
      <c r="AL804" s="299"/>
      <c r="AM804" s="299"/>
      <c r="AN804" s="299"/>
      <c r="AO804" s="299"/>
      <c r="AP804" s="299"/>
      <c r="AQ804" s="299"/>
      <c r="AR804" s="299"/>
      <c r="AS804" s="299"/>
      <c r="AT804" s="299"/>
      <c r="AU804" s="299"/>
      <c r="AV804" s="299"/>
      <c r="AW804" s="299"/>
      <c r="AX804" s="299"/>
      <c r="AY804" s="299"/>
      <c r="AZ804" s="299"/>
      <c r="BA804" s="299"/>
      <c r="BB804" s="299"/>
      <c r="BC804" s="299"/>
      <c r="BD804" s="299"/>
      <c r="BE804" s="299"/>
      <c r="BF804" s="299"/>
      <c r="BG804" s="299"/>
      <c r="BH804" s="299"/>
      <c r="BI804" s="299"/>
      <c r="BJ804" s="299"/>
      <c r="BK804" s="299"/>
      <c r="BL804" s="299"/>
      <c r="BM804" s="299"/>
      <c r="BN804" s="299"/>
      <c r="BO804" s="299"/>
      <c r="BP804" s="299"/>
      <c r="BQ804" s="299"/>
      <c r="BR804" s="299"/>
      <c r="BS804" s="299"/>
      <c r="BT804" s="299"/>
      <c r="BU804" s="299"/>
      <c r="BV804" s="299"/>
      <c r="BW804" s="299"/>
      <c r="BX804" s="299"/>
      <c r="BY804" s="299"/>
      <c r="BZ804" s="299"/>
      <c r="CA804" s="299"/>
      <c r="CB804" s="299"/>
      <c r="CC804" s="299"/>
      <c r="CD804" s="299"/>
      <c r="CE804" s="299"/>
      <c r="CF804" s="299"/>
      <c r="CG804" s="299"/>
    </row>
    <row r="805" spans="1:85" x14ac:dyDescent="0.15">
      <c r="A805" s="299"/>
      <c r="B805" s="338" t="s">
        <v>327</v>
      </c>
      <c r="C805" s="299"/>
      <c r="D805" s="371"/>
      <c r="E805" s="299"/>
      <c r="F805" s="299"/>
      <c r="G805" s="299"/>
      <c r="H805" s="299"/>
      <c r="I805" s="301">
        <v>1</v>
      </c>
      <c r="J805" s="299"/>
      <c r="K805" s="299"/>
      <c r="L805" s="299">
        <v>1</v>
      </c>
      <c r="M805" s="299">
        <v>1</v>
      </c>
      <c r="N805" s="299">
        <v>0</v>
      </c>
      <c r="O805" s="299"/>
      <c r="P805" s="299">
        <v>1</v>
      </c>
      <c r="Q805" s="299">
        <v>0</v>
      </c>
      <c r="R805" s="299">
        <v>0</v>
      </c>
      <c r="S805" s="299">
        <v>0</v>
      </c>
      <c r="T805" s="299">
        <v>0</v>
      </c>
      <c r="U805" s="299">
        <v>0</v>
      </c>
      <c r="V805" s="299">
        <v>1</v>
      </c>
      <c r="W805" s="299">
        <v>0</v>
      </c>
      <c r="X805" s="299">
        <v>0</v>
      </c>
      <c r="Y805" s="299">
        <v>0</v>
      </c>
      <c r="Z805" s="301">
        <v>1</v>
      </c>
      <c r="AA805" s="299"/>
      <c r="AB805" s="299"/>
      <c r="AC805" s="299">
        <v>-1.084815250356403</v>
      </c>
      <c r="AD805" s="299">
        <v>11.950735619469027</v>
      </c>
      <c r="AE805" s="299" t="s">
        <v>442</v>
      </c>
      <c r="AF805" s="299">
        <v>-1.084815250356403</v>
      </c>
      <c r="AG805" s="299">
        <v>11.950735619469027</v>
      </c>
      <c r="AH805" s="299">
        <v>3.6883718512117705</v>
      </c>
      <c r="AI805" s="299">
        <v>-14.711631637168143</v>
      </c>
      <c r="AJ805" s="299">
        <v>4.240641433211394</v>
      </c>
      <c r="AK805" s="299">
        <v>-6.389502212389381</v>
      </c>
      <c r="AL805" s="299"/>
      <c r="AM805" s="299"/>
      <c r="AN805" s="299"/>
      <c r="AO805" s="299"/>
      <c r="AP805" s="299"/>
      <c r="AQ805" s="299"/>
      <c r="AR805" s="299"/>
      <c r="AS805" s="299"/>
      <c r="AT805" s="299"/>
      <c r="AU805" s="299"/>
      <c r="AV805" s="299"/>
      <c r="AW805" s="299"/>
      <c r="AX805" s="299"/>
      <c r="AY805" s="299"/>
      <c r="AZ805" s="299"/>
      <c r="BA805" s="299"/>
      <c r="BB805" s="299"/>
      <c r="BC805" s="299"/>
      <c r="BD805" s="299"/>
      <c r="BE805" s="299"/>
      <c r="BF805" s="299"/>
      <c r="BG805" s="299"/>
      <c r="BH805" s="299"/>
      <c r="BI805" s="299"/>
      <c r="BJ805" s="299"/>
      <c r="BK805" s="299"/>
      <c r="BL805" s="299"/>
      <c r="BM805" s="299"/>
      <c r="BN805" s="299"/>
      <c r="BO805" s="299"/>
      <c r="BP805" s="299"/>
      <c r="BQ805" s="299"/>
      <c r="BR805" s="299"/>
      <c r="BS805" s="299"/>
      <c r="BT805" s="299"/>
      <c r="BU805" s="299"/>
      <c r="BV805" s="299"/>
      <c r="BW805" s="299"/>
      <c r="BX805" s="299"/>
      <c r="BY805" s="299"/>
      <c r="BZ805" s="299"/>
      <c r="CA805" s="299"/>
      <c r="CB805" s="299"/>
      <c r="CC805" s="299"/>
      <c r="CD805" s="299"/>
      <c r="CE805" s="299"/>
      <c r="CF805" s="299"/>
      <c r="CG805" s="299"/>
    </row>
    <row r="806" spans="1:85" x14ac:dyDescent="0.15">
      <c r="A806" s="299"/>
      <c r="B806" s="338" t="s">
        <v>328</v>
      </c>
      <c r="C806" s="299"/>
      <c r="D806" s="371"/>
      <c r="E806" s="299"/>
      <c r="F806" s="299"/>
      <c r="G806" s="299"/>
      <c r="H806" s="299"/>
      <c r="I806" s="301">
        <v>1</v>
      </c>
      <c r="J806" s="299"/>
      <c r="K806" s="299"/>
      <c r="L806" s="299">
        <v>1</v>
      </c>
      <c r="M806" s="299">
        <v>0</v>
      </c>
      <c r="N806" s="299">
        <v>1</v>
      </c>
      <c r="O806" s="299"/>
      <c r="P806" s="299"/>
      <c r="Q806" s="299"/>
      <c r="R806" s="299"/>
      <c r="S806" s="299"/>
      <c r="T806" s="299"/>
      <c r="U806" s="299"/>
      <c r="V806" s="299"/>
      <c r="W806" s="299"/>
      <c r="X806" s="299"/>
      <c r="Y806" s="299"/>
      <c r="Z806" s="299"/>
      <c r="AA806" s="299"/>
      <c r="AB806" s="299"/>
      <c r="AC806" s="299">
        <v>-0.96647176849934091</v>
      </c>
      <c r="AD806" s="299">
        <v>11.911294247787612</v>
      </c>
      <c r="AE806" s="299" t="s">
        <v>442</v>
      </c>
      <c r="AF806" s="299">
        <v>-0.96647176849934091</v>
      </c>
      <c r="AG806" s="299">
        <v>11.911294247787612</v>
      </c>
      <c r="AH806" s="299">
        <v>3.6094761966403954</v>
      </c>
      <c r="AI806" s="299">
        <v>-11.990176991150443</v>
      </c>
      <c r="AJ806" s="299"/>
      <c r="AK806" s="299"/>
      <c r="AL806" s="299"/>
      <c r="AM806" s="299"/>
      <c r="AN806" s="299"/>
      <c r="AO806" s="299"/>
      <c r="AP806" s="299"/>
      <c r="AQ806" s="299"/>
      <c r="AR806" s="299"/>
      <c r="AS806" s="299"/>
      <c r="AT806" s="299"/>
      <c r="AU806" s="299"/>
      <c r="AV806" s="299"/>
      <c r="AW806" s="299"/>
      <c r="AX806" s="299"/>
      <c r="AY806" s="299"/>
      <c r="AZ806" s="299"/>
      <c r="BA806" s="299"/>
      <c r="BB806" s="299"/>
      <c r="BC806" s="299"/>
      <c r="BD806" s="299"/>
      <c r="BE806" s="299"/>
      <c r="BF806" s="299"/>
      <c r="BG806" s="299"/>
      <c r="BH806" s="299"/>
      <c r="BI806" s="299"/>
      <c r="BJ806" s="299"/>
      <c r="BK806" s="299"/>
      <c r="BL806" s="299"/>
      <c r="BM806" s="299"/>
      <c r="BN806" s="299"/>
      <c r="BO806" s="299"/>
      <c r="BP806" s="299"/>
      <c r="BQ806" s="299"/>
      <c r="BR806" s="299"/>
      <c r="BS806" s="299"/>
      <c r="BT806" s="299"/>
      <c r="BU806" s="299"/>
      <c r="BV806" s="299"/>
      <c r="BW806" s="299"/>
      <c r="BX806" s="299"/>
      <c r="BY806" s="299"/>
      <c r="BZ806" s="299"/>
      <c r="CA806" s="299"/>
      <c r="CB806" s="299"/>
      <c r="CC806" s="299"/>
      <c r="CD806" s="299"/>
      <c r="CE806" s="299"/>
      <c r="CF806" s="299"/>
      <c r="CG806" s="299"/>
    </row>
    <row r="807" spans="1:85" x14ac:dyDescent="0.15">
      <c r="A807" s="299"/>
      <c r="B807" s="338" t="s">
        <v>329</v>
      </c>
      <c r="C807" s="355">
        <v>0.23</v>
      </c>
      <c r="D807" s="371">
        <v>0.7665900000000001</v>
      </c>
      <c r="E807" s="299"/>
      <c r="F807" s="299"/>
      <c r="G807" s="299"/>
      <c r="H807" s="299"/>
      <c r="I807" s="301">
        <v>2</v>
      </c>
      <c r="J807" s="299"/>
      <c r="K807" s="299"/>
      <c r="L807" s="299">
        <v>0</v>
      </c>
      <c r="M807" s="299"/>
      <c r="N807" s="299"/>
      <c r="O807" s="299"/>
      <c r="P807" s="299"/>
      <c r="Q807" s="299"/>
      <c r="R807" s="299"/>
      <c r="S807" s="299"/>
      <c r="T807" s="299"/>
      <c r="U807" s="299"/>
      <c r="V807" s="299"/>
      <c r="W807" s="299"/>
      <c r="X807" s="299"/>
      <c r="Y807" s="299"/>
      <c r="Z807" s="299"/>
      <c r="AA807" s="299">
        <v>2.8599674782123352</v>
      </c>
      <c r="AB807" s="299">
        <v>-4.2991095132743364</v>
      </c>
      <c r="AC807" s="299">
        <v>3.4911327147833333</v>
      </c>
      <c r="AD807" s="299">
        <v>-11.950735619469027</v>
      </c>
      <c r="AE807" s="299" t="s">
        <v>443</v>
      </c>
      <c r="AF807" s="299">
        <v>4.3589849150684561</v>
      </c>
      <c r="AG807" s="299">
        <v>-11.950735619469027</v>
      </c>
      <c r="AH807" s="299">
        <v>-1.3609500413562148</v>
      </c>
      <c r="AI807" s="299">
        <v>11.398556415929205</v>
      </c>
      <c r="AJ807" s="299"/>
      <c r="AK807" s="299"/>
      <c r="AL807" s="322">
        <v>1</v>
      </c>
      <c r="AM807" s="322">
        <v>0</v>
      </c>
      <c r="AN807" s="322">
        <v>0</v>
      </c>
      <c r="AO807" s="322">
        <v>1</v>
      </c>
      <c r="AP807" s="322">
        <v>0</v>
      </c>
      <c r="AQ807" s="322">
        <v>0</v>
      </c>
      <c r="AR807" s="322">
        <v>1</v>
      </c>
      <c r="AS807" s="322">
        <v>0</v>
      </c>
      <c r="AT807" s="322">
        <v>1</v>
      </c>
      <c r="AU807" s="322">
        <v>0</v>
      </c>
      <c r="AV807" s="327">
        <v>0</v>
      </c>
      <c r="AW807" s="327">
        <v>0</v>
      </c>
      <c r="AX807" s="325">
        <v>0</v>
      </c>
      <c r="AY807" s="325">
        <v>0</v>
      </c>
      <c r="AZ807" s="325">
        <v>0</v>
      </c>
      <c r="BA807" s="325">
        <v>0</v>
      </c>
      <c r="BB807" s="325">
        <v>1</v>
      </c>
      <c r="BC807" s="325">
        <v>0</v>
      </c>
      <c r="BD807" s="325">
        <v>0</v>
      </c>
      <c r="BE807" s="325">
        <v>1</v>
      </c>
      <c r="BF807" s="325">
        <v>0</v>
      </c>
      <c r="BG807" s="325">
        <v>1</v>
      </c>
      <c r="BH807" s="325">
        <v>0</v>
      </c>
      <c r="BI807" s="325">
        <v>0</v>
      </c>
      <c r="BJ807" s="325">
        <v>0</v>
      </c>
      <c r="BK807" s="325">
        <v>0</v>
      </c>
      <c r="BL807" s="325">
        <v>0</v>
      </c>
      <c r="BM807" s="325">
        <v>0</v>
      </c>
      <c r="BN807" s="325">
        <v>0</v>
      </c>
      <c r="BO807" s="325">
        <v>1</v>
      </c>
      <c r="BP807" s="325">
        <v>0</v>
      </c>
      <c r="BQ807" s="325">
        <v>0</v>
      </c>
      <c r="BR807" s="325">
        <v>0</v>
      </c>
      <c r="BS807" s="303">
        <v>1</v>
      </c>
      <c r="BT807" s="322">
        <v>0</v>
      </c>
      <c r="BU807" s="322">
        <v>0</v>
      </c>
      <c r="BV807" s="322">
        <v>0</v>
      </c>
      <c r="BW807" s="322">
        <v>0</v>
      </c>
      <c r="BX807" s="322">
        <v>1</v>
      </c>
      <c r="BY807" s="301">
        <v>0</v>
      </c>
      <c r="BZ807" s="322">
        <v>1</v>
      </c>
      <c r="CA807" s="322">
        <v>0</v>
      </c>
      <c r="CB807" s="322">
        <v>0</v>
      </c>
      <c r="CC807" s="322">
        <v>0</v>
      </c>
      <c r="CD807" s="322">
        <v>0</v>
      </c>
      <c r="CE807" s="322">
        <v>0</v>
      </c>
      <c r="CF807" s="301">
        <v>0</v>
      </c>
      <c r="CG807" s="299">
        <v>1</v>
      </c>
    </row>
    <row r="808" spans="1:85" x14ac:dyDescent="0.15">
      <c r="A808" s="299"/>
      <c r="B808" s="338" t="s">
        <v>330</v>
      </c>
      <c r="C808" s="355">
        <v>1</v>
      </c>
      <c r="D808" s="371">
        <v>3.3330000000000002</v>
      </c>
      <c r="E808" s="299"/>
      <c r="F808" s="299"/>
      <c r="G808" s="299"/>
      <c r="H808" s="299"/>
      <c r="I808" s="301">
        <v>3</v>
      </c>
      <c r="J808" s="299"/>
      <c r="K808" s="299"/>
      <c r="L808" s="299">
        <v>0</v>
      </c>
      <c r="M808" s="299"/>
      <c r="N808" s="299"/>
      <c r="O808" s="299"/>
      <c r="P808" s="299"/>
      <c r="Q808" s="299"/>
      <c r="R808" s="299"/>
      <c r="S808" s="299"/>
      <c r="T808" s="299"/>
      <c r="U808" s="299"/>
      <c r="V808" s="299"/>
      <c r="W808" s="299"/>
      <c r="X808" s="299"/>
      <c r="Y808" s="299"/>
      <c r="Z808" s="299"/>
      <c r="AA808" s="299">
        <v>1.7159804869274011</v>
      </c>
      <c r="AB808" s="299">
        <v>9.1503982300884967</v>
      </c>
      <c r="AC808" s="299">
        <v>1.5187413504989642</v>
      </c>
      <c r="AD808" s="299">
        <v>12.187383849557524</v>
      </c>
      <c r="AE808" s="299" t="s">
        <v>445</v>
      </c>
      <c r="AF808" s="299">
        <v>0.65088915021384186</v>
      </c>
      <c r="AG808" s="299">
        <v>11.911294247787612</v>
      </c>
      <c r="AH808" s="299">
        <v>2.8599674782123352</v>
      </c>
      <c r="AI808" s="299">
        <v>-11.674646017699116</v>
      </c>
      <c r="AJ808" s="299"/>
      <c r="AK808" s="299"/>
      <c r="AL808" s="322">
        <v>0</v>
      </c>
      <c r="AM808" s="322">
        <v>1</v>
      </c>
      <c r="AN808" s="322">
        <v>1</v>
      </c>
      <c r="AO808" s="322">
        <v>0</v>
      </c>
      <c r="AP808" s="322">
        <v>0</v>
      </c>
      <c r="AQ808" s="322">
        <v>1</v>
      </c>
      <c r="AR808" s="322">
        <v>0</v>
      </c>
      <c r="AS808" s="322">
        <v>0</v>
      </c>
      <c r="AT808" s="322">
        <v>1</v>
      </c>
      <c r="AU808" s="322">
        <v>0</v>
      </c>
      <c r="AV808" s="327">
        <v>0</v>
      </c>
      <c r="AW808" s="327">
        <v>0</v>
      </c>
      <c r="AX808" s="327">
        <v>0</v>
      </c>
      <c r="AY808" s="327">
        <v>0</v>
      </c>
      <c r="AZ808" s="327">
        <v>0</v>
      </c>
      <c r="BA808" s="327">
        <v>1</v>
      </c>
      <c r="BB808" s="327">
        <v>0</v>
      </c>
      <c r="BC808" s="327">
        <v>0</v>
      </c>
      <c r="BD808" s="327">
        <v>0</v>
      </c>
      <c r="BE808" s="327">
        <v>1</v>
      </c>
      <c r="BF808" s="327">
        <v>0</v>
      </c>
      <c r="BG808" s="327">
        <v>1</v>
      </c>
      <c r="BH808" s="327">
        <v>0</v>
      </c>
      <c r="BI808" s="327">
        <v>0</v>
      </c>
      <c r="BJ808" s="327">
        <v>0</v>
      </c>
      <c r="BK808" s="327">
        <v>0</v>
      </c>
      <c r="BL808" s="327">
        <v>0</v>
      </c>
      <c r="BM808" s="327">
        <v>0</v>
      </c>
      <c r="BN808" s="327">
        <v>0</v>
      </c>
      <c r="BO808" s="327">
        <v>1</v>
      </c>
      <c r="BP808" s="327">
        <v>0</v>
      </c>
      <c r="BQ808" s="327">
        <v>0</v>
      </c>
      <c r="BR808" s="327">
        <v>0</v>
      </c>
      <c r="BS808" s="303">
        <v>0</v>
      </c>
      <c r="BT808" s="322">
        <v>0</v>
      </c>
      <c r="BU808" s="322">
        <v>1</v>
      </c>
      <c r="BV808" s="322">
        <v>0</v>
      </c>
      <c r="BW808" s="322">
        <v>0</v>
      </c>
      <c r="BX808" s="322">
        <v>0</v>
      </c>
      <c r="BY808" s="301">
        <v>1</v>
      </c>
      <c r="BZ808" s="322">
        <v>0</v>
      </c>
      <c r="CA808" s="322">
        <v>0</v>
      </c>
      <c r="CB808" s="322">
        <v>0</v>
      </c>
      <c r="CC808" s="322">
        <v>0</v>
      </c>
      <c r="CD808" s="322">
        <v>1</v>
      </c>
      <c r="CE808" s="322">
        <v>0</v>
      </c>
      <c r="CF808" s="301">
        <v>0</v>
      </c>
      <c r="CG808" s="322">
        <v>0</v>
      </c>
    </row>
    <row r="809" spans="1:85" x14ac:dyDescent="0.15">
      <c r="A809" s="299" t="s">
        <v>593</v>
      </c>
      <c r="B809" s="338" t="s">
        <v>331</v>
      </c>
      <c r="C809" s="299"/>
      <c r="D809" s="299"/>
      <c r="E809" s="299"/>
      <c r="F809" s="299"/>
      <c r="G809" s="299"/>
      <c r="H809" s="299"/>
      <c r="I809" s="299"/>
      <c r="J809" s="299"/>
      <c r="K809" s="299"/>
      <c r="L809" s="299"/>
      <c r="M809" s="299"/>
      <c r="N809" s="299"/>
      <c r="O809" s="299"/>
      <c r="P809" s="299"/>
      <c r="Q809" s="299"/>
      <c r="R809" s="299"/>
      <c r="S809" s="299"/>
      <c r="T809" s="299"/>
      <c r="U809" s="299"/>
      <c r="V809" s="299"/>
      <c r="W809" s="299"/>
      <c r="X809" s="299"/>
      <c r="Y809" s="299"/>
      <c r="Z809" s="299"/>
      <c r="AA809" s="299"/>
      <c r="AB809" s="299"/>
      <c r="AC809" s="299"/>
      <c r="AD809" s="299"/>
      <c r="AE809" s="299"/>
      <c r="AF809" s="299"/>
      <c r="AG809" s="299"/>
      <c r="AH809" s="299"/>
      <c r="AI809" s="299"/>
      <c r="AJ809" s="299">
        <v>-1.28205438678484</v>
      </c>
      <c r="AK809" s="299">
        <v>-12.187383849557524</v>
      </c>
      <c r="AL809" s="299"/>
      <c r="AM809" s="299"/>
      <c r="AN809" s="299"/>
      <c r="AO809" s="299"/>
      <c r="AP809" s="299"/>
      <c r="AQ809" s="299"/>
      <c r="AR809" s="299"/>
      <c r="AS809" s="299"/>
      <c r="AT809" s="299"/>
      <c r="AU809" s="299"/>
      <c r="AV809" s="299"/>
      <c r="AW809" s="299"/>
      <c r="AX809" s="299"/>
      <c r="AY809" s="299"/>
      <c r="AZ809" s="299"/>
      <c r="BA809" s="299"/>
      <c r="BB809" s="299"/>
      <c r="BC809" s="299"/>
      <c r="BD809" s="299"/>
      <c r="BE809" s="299"/>
      <c r="BF809" s="299"/>
      <c r="BG809" s="299"/>
      <c r="BH809" s="299"/>
      <c r="BI809" s="299"/>
      <c r="BJ809" s="299"/>
      <c r="BK809" s="299"/>
      <c r="BL809" s="299"/>
      <c r="BM809" s="299"/>
      <c r="BN809" s="299"/>
      <c r="BO809" s="299"/>
      <c r="BP809" s="299"/>
      <c r="BQ809" s="299"/>
      <c r="BR809" s="299"/>
      <c r="BS809" s="299"/>
      <c r="BT809" s="299"/>
      <c r="BU809" s="299"/>
      <c r="BV809" s="299"/>
      <c r="BW809" s="299"/>
      <c r="BX809" s="299"/>
      <c r="BY809" s="299"/>
      <c r="BZ809" s="299"/>
      <c r="CA809" s="299"/>
      <c r="CB809" s="299"/>
      <c r="CC809" s="299"/>
      <c r="CD809" s="299"/>
      <c r="CE809" s="299"/>
      <c r="CF809" s="299"/>
      <c r="CG809" s="299"/>
    </row>
    <row r="810" spans="1:85" x14ac:dyDescent="0.15">
      <c r="A810" s="299"/>
      <c r="B810" s="299"/>
      <c r="C810" s="299"/>
      <c r="D810" s="299"/>
      <c r="E810" s="299"/>
      <c r="F810" s="300" t="s">
        <v>389</v>
      </c>
      <c r="G810" s="299"/>
      <c r="H810" s="299"/>
      <c r="I810" s="299"/>
      <c r="J810" s="299"/>
      <c r="K810" s="299"/>
      <c r="L810" s="299"/>
      <c r="M810" s="299"/>
      <c r="N810" s="299"/>
      <c r="O810" s="299"/>
      <c r="P810" s="299"/>
      <c r="Q810" s="299"/>
      <c r="R810" s="299"/>
      <c r="S810" s="299"/>
      <c r="T810" s="299"/>
      <c r="U810" s="299"/>
      <c r="V810" s="299"/>
      <c r="W810" s="299"/>
      <c r="X810" s="299"/>
      <c r="Y810" s="299"/>
      <c r="Z810" s="299"/>
      <c r="AA810" s="299"/>
      <c r="AB810" s="299"/>
      <c r="AC810" s="299"/>
      <c r="AD810" s="299"/>
      <c r="AE810" s="299"/>
      <c r="AF810" s="299"/>
      <c r="AG810" s="299"/>
      <c r="AH810" s="299"/>
      <c r="AI810" s="299"/>
      <c r="AJ810" s="299"/>
      <c r="AK810" s="299"/>
      <c r="AL810" s="299"/>
      <c r="AM810" s="299"/>
      <c r="AN810" s="299"/>
      <c r="AO810" s="299"/>
      <c r="AP810" s="299"/>
      <c r="AQ810" s="299"/>
      <c r="AR810" s="299"/>
      <c r="AS810" s="299"/>
      <c r="AT810" s="299"/>
      <c r="AU810" s="299"/>
      <c r="AV810" s="299"/>
      <c r="AW810" s="299"/>
      <c r="AX810" s="299"/>
      <c r="AY810" s="299"/>
      <c r="AZ810" s="299"/>
      <c r="BA810" s="299"/>
      <c r="BB810" s="299"/>
      <c r="BC810" s="299"/>
      <c r="BD810" s="299"/>
      <c r="BE810" s="299"/>
      <c r="BF810" s="299"/>
      <c r="BG810" s="299"/>
      <c r="BH810" s="299"/>
      <c r="BI810" s="299"/>
      <c r="BJ810" s="299"/>
      <c r="BK810" s="299"/>
      <c r="BL810" s="299"/>
      <c r="BM810" s="299"/>
      <c r="BN810" s="299"/>
      <c r="BO810" s="299"/>
      <c r="BP810" s="299"/>
      <c r="BQ810" s="299"/>
      <c r="BR810" s="299"/>
      <c r="BS810" s="299"/>
      <c r="BT810" s="299"/>
      <c r="BU810" s="299"/>
      <c r="BV810" s="299"/>
      <c r="BW810" s="299"/>
      <c r="BX810" s="299"/>
      <c r="BY810" s="299"/>
      <c r="BZ810" s="299"/>
      <c r="CA810" s="299"/>
      <c r="CB810" s="299"/>
      <c r="CC810" s="299"/>
      <c r="CD810" s="299"/>
      <c r="CE810" s="299"/>
      <c r="CF810" s="299"/>
      <c r="CG810" s="299"/>
    </row>
  </sheetData>
  <mergeCells count="2">
    <mergeCell ref="AL3:AL4"/>
    <mergeCell ref="AM3:AM4"/>
  </mergeCells>
  <phoneticPr fontId="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C815"/>
  <sheetViews>
    <sheetView tabSelected="1" zoomScale="70" zoomScaleNormal="70"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Z36" sqref="Z36"/>
    </sheetView>
  </sheetViews>
  <sheetFormatPr defaultRowHeight="13.5" x14ac:dyDescent="0.15"/>
  <cols>
    <col min="1" max="1" width="4" customWidth="1"/>
    <col min="2" max="2" width="9.5" customWidth="1"/>
    <col min="3" max="3" width="5.75" customWidth="1"/>
    <col min="4" max="4" width="6.625" style="279" customWidth="1"/>
    <col min="5" max="5" width="6.75" customWidth="1"/>
    <col min="6" max="8" width="2.625" customWidth="1"/>
    <col min="9" max="9" width="4.75" style="605" customWidth="1"/>
    <col min="10" max="10" width="4.75" customWidth="1"/>
    <col min="11" max="12" width="5.75" customWidth="1"/>
    <col min="13" max="27" width="4.75" customWidth="1"/>
    <col min="28" max="33" width="5.75" customWidth="1"/>
    <col min="34" max="34" width="5.75" style="383" customWidth="1"/>
    <col min="35" max="37" width="5.75" style="379" customWidth="1"/>
    <col min="38" max="38" width="8.25" style="383" customWidth="1"/>
    <col min="39" max="40" width="6.5" customWidth="1"/>
    <col min="41" max="41" width="5.75" style="383" customWidth="1"/>
    <col min="42" max="53" width="5.75" style="516" customWidth="1"/>
    <col min="54" max="54" width="5.75" style="383" customWidth="1"/>
    <col min="55" max="67" width="5.75" style="516" customWidth="1"/>
    <col min="68" max="69" width="5.75" customWidth="1"/>
    <col min="70" max="70" width="5.75" style="412" customWidth="1"/>
    <col min="71" max="74" width="6.625" style="379" customWidth="1"/>
    <col min="75" max="75" width="8.75" style="613" customWidth="1"/>
    <col min="76" max="79" width="6.625" style="524" customWidth="1"/>
    <col min="80" max="80" width="6.75" style="613" customWidth="1"/>
    <col min="81" max="81" width="6.75" style="524" customWidth="1"/>
    <col min="82" max="82" width="1.75" style="613" customWidth="1"/>
    <col min="83" max="83" width="1.75" style="524" customWidth="1"/>
    <col min="84" max="84" width="1.75" style="613" customWidth="1"/>
    <col min="85" max="85" width="1.75" style="524" customWidth="1"/>
    <col min="86" max="86" width="1.75" style="613" customWidth="1"/>
    <col min="87" max="87" width="1.75" style="524" customWidth="1"/>
    <col min="88" max="88" width="1.75" style="613" customWidth="1"/>
    <col min="89" max="89" width="1.75" style="524" customWidth="1"/>
    <col min="90" max="90" width="1.75" style="613" customWidth="1"/>
    <col min="91" max="91" width="1.75" style="379" customWidth="1"/>
    <col min="92" max="92" width="2.625" style="383" customWidth="1"/>
    <col min="93" max="95" width="2.625" customWidth="1"/>
    <col min="96" max="107" width="1.75" customWidth="1"/>
    <col min="108" max="111" width="2.625" style="516" customWidth="1"/>
    <col min="112" max="123" width="1.75" customWidth="1"/>
    <col min="124" max="124" width="6.75" customWidth="1"/>
    <col min="125" max="126" width="6.375" customWidth="1"/>
    <col min="127" max="131" width="1.625" style="491" customWidth="1"/>
    <col min="132" max="132" width="1.625" style="505" customWidth="1"/>
    <col min="133" max="134" width="1.625" style="491" customWidth="1"/>
    <col min="135" max="135" width="1.625" style="505" customWidth="1"/>
    <col min="136" max="147" width="1.625" style="412" customWidth="1"/>
    <col min="148" max="149" width="6.375" customWidth="1"/>
    <col min="150" max="151" width="6.375" style="518" customWidth="1"/>
    <col min="152" max="152" width="1.625" style="510" customWidth="1"/>
    <col min="153" max="159" width="1.625" style="518" customWidth="1"/>
    <col min="160" max="160" width="6.375" style="518" customWidth="1"/>
    <col min="161" max="162" width="5.625" customWidth="1"/>
    <col min="163" max="163" width="1.625" style="383" customWidth="1"/>
    <col min="164" max="164" width="1.625" customWidth="1"/>
    <col min="165" max="165" width="1.625" style="383" customWidth="1"/>
    <col min="166" max="166" width="1.625" customWidth="1"/>
    <col min="167" max="167" width="1.625" style="383" customWidth="1"/>
    <col min="168" max="168" width="1.625" customWidth="1"/>
    <col min="169" max="169" width="1.625" style="383" customWidth="1"/>
    <col min="170" max="170" width="1.625" style="379" customWidth="1"/>
    <col min="171" max="171" width="1.625" style="383" customWidth="1"/>
    <col min="172" max="172" width="1.625" style="516" customWidth="1"/>
    <col min="173" max="173" width="5.625" style="510" customWidth="1"/>
    <col min="174" max="174" width="5.625" style="518" customWidth="1"/>
    <col min="175" max="175" width="1.625" style="510" customWidth="1"/>
    <col min="176" max="184" width="1.625" style="518" customWidth="1"/>
    <col min="185" max="185" width="4.875" style="518" customWidth="1"/>
    <col min="186" max="186" width="5.625" style="510" customWidth="1"/>
    <col min="187" max="187" width="5.625" style="518" customWidth="1"/>
    <col min="188" max="188" width="5.625" style="510" customWidth="1"/>
    <col min="189" max="199" width="5.625" style="518" customWidth="1"/>
    <col min="200" max="200" width="7.625" style="383" customWidth="1"/>
    <col min="201" max="201" width="7.625" customWidth="1"/>
    <col min="202" max="202" width="1.625" style="383" customWidth="1"/>
    <col min="203" max="205" width="1.625" customWidth="1"/>
    <col min="206" max="207" width="1.625" style="516" customWidth="1"/>
    <col min="208" max="208" width="7.625" style="383" customWidth="1"/>
    <col min="209" max="209" width="7.625" customWidth="1"/>
    <col min="210" max="210" width="1.625" style="383" customWidth="1"/>
    <col min="211" max="213" width="1.625" customWidth="1"/>
    <col min="214" max="215" width="1.625" style="516" customWidth="1"/>
    <col min="216" max="216" width="7.625" style="383" customWidth="1"/>
    <col min="217" max="217" width="7.625" customWidth="1"/>
    <col min="218" max="218" width="1.625" style="383" customWidth="1"/>
    <col min="219" max="223" width="1.625" customWidth="1"/>
    <col min="224" max="224" width="1.625" style="383" customWidth="1"/>
    <col min="225" max="227" width="1.625" customWidth="1"/>
    <col min="228" max="228" width="7.625" style="383" customWidth="1"/>
    <col min="229" max="229" width="7.625" style="516" customWidth="1"/>
    <col min="230" max="230" width="7.625" style="383" customWidth="1"/>
    <col min="231" max="231" width="7.625" style="516" customWidth="1"/>
    <col min="232" max="232" width="7.625" style="383" customWidth="1"/>
    <col min="233" max="233" width="7.625" style="516" customWidth="1"/>
    <col min="234" max="234" width="7.625" style="383" customWidth="1"/>
    <col min="235" max="235" width="7.625" style="516" customWidth="1"/>
    <col min="236" max="236" width="7.625" style="383" customWidth="1"/>
    <col min="237" max="237" width="7.625" style="516" customWidth="1"/>
    <col min="238" max="238" width="6.625" style="383" customWidth="1"/>
    <col min="239" max="240" width="6.625" customWidth="1"/>
    <col min="241" max="242" width="6.375" customWidth="1"/>
    <col min="243" max="247" width="4.75" customWidth="1"/>
    <col min="248" max="248" width="8.5" style="385" customWidth="1"/>
    <col min="249" max="249" width="8.75" style="385" customWidth="1"/>
    <col min="250" max="250" width="8.75" style="382" customWidth="1"/>
    <col min="251" max="253" width="4.75" customWidth="1"/>
    <col min="254" max="254" width="4.75" style="379" customWidth="1"/>
    <col min="255" max="255" width="4.75" style="383" customWidth="1"/>
    <col min="256" max="256" width="4.75" style="379" customWidth="1"/>
    <col min="257" max="257" width="4.75" style="383" customWidth="1"/>
    <col min="258" max="258" width="4.75" style="480" customWidth="1"/>
    <col min="259" max="259" width="4.75" style="383" customWidth="1"/>
    <col min="260" max="280" width="4.75" customWidth="1"/>
    <col min="281" max="281" width="4.75" style="383" customWidth="1"/>
    <col min="282" max="284" width="4.75" customWidth="1"/>
    <col min="285" max="285" width="4.75" style="383" customWidth="1"/>
    <col min="286" max="287" width="4.75" style="502" customWidth="1"/>
    <col min="288" max="289" width="4.75" style="516" customWidth="1"/>
    <col min="290" max="290" width="4.75" style="502" customWidth="1"/>
    <col min="291" max="313" width="4.75" customWidth="1"/>
  </cols>
  <sheetData>
    <row r="1" spans="1:315" x14ac:dyDescent="0.15">
      <c r="A1" s="4"/>
      <c r="B1" s="215"/>
      <c r="C1" s="10"/>
      <c r="D1" s="11"/>
      <c r="E1" s="12"/>
      <c r="F1" s="13"/>
      <c r="G1" s="13"/>
      <c r="H1" s="14"/>
      <c r="I1" s="596"/>
      <c r="J1" s="9"/>
      <c r="K1" s="15"/>
      <c r="L1" s="9"/>
      <c r="M1" s="14"/>
      <c r="N1" s="54" t="s">
        <v>390</v>
      </c>
      <c r="O1" s="14"/>
      <c r="P1" s="55"/>
      <c r="Q1" s="14"/>
      <c r="R1" s="14"/>
      <c r="S1" s="14"/>
      <c r="T1" s="14"/>
      <c r="U1" s="14"/>
      <c r="V1" s="14"/>
      <c r="W1" s="14"/>
      <c r="X1" s="15"/>
      <c r="Y1" s="14"/>
      <c r="Z1" s="14"/>
      <c r="AA1" s="9"/>
      <c r="AB1" s="15"/>
      <c r="AC1" s="15"/>
      <c r="AD1" s="15"/>
      <c r="AE1" s="15"/>
      <c r="AF1" s="15"/>
      <c r="AG1" s="15"/>
      <c r="AH1" s="54"/>
      <c r="AI1" s="15"/>
      <c r="AJ1" s="15"/>
      <c r="AK1" s="15"/>
      <c r="AL1" s="54"/>
      <c r="AM1" s="61" t="s">
        <v>419</v>
      </c>
      <c r="AN1" s="4"/>
      <c r="AO1" s="61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61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6"/>
      <c r="BS1" s="607" t="s">
        <v>614</v>
      </c>
      <c r="BT1" s="608"/>
      <c r="BU1" s="608"/>
      <c r="BV1" s="608"/>
      <c r="BW1" s="610"/>
      <c r="BX1" s="609"/>
      <c r="BY1" s="609"/>
      <c r="BZ1" s="609"/>
      <c r="CA1" s="606"/>
      <c r="CB1" s="614" t="s">
        <v>639</v>
      </c>
      <c r="CC1" s="606"/>
      <c r="CD1" s="614"/>
      <c r="CE1" s="606"/>
      <c r="CF1" s="614"/>
      <c r="CG1" s="606"/>
      <c r="CH1" s="614"/>
      <c r="CI1" s="606"/>
      <c r="CJ1" s="614"/>
      <c r="CK1" s="606"/>
      <c r="CL1" s="614"/>
      <c r="CM1" s="149"/>
      <c r="CO1" s="70"/>
      <c r="CP1" s="70"/>
      <c r="CQ1" s="70"/>
      <c r="CR1" s="72" t="s">
        <v>429</v>
      </c>
      <c r="CS1" s="70"/>
      <c r="CT1" s="76"/>
      <c r="CU1" s="76"/>
      <c r="CV1" s="76"/>
      <c r="CW1" s="76"/>
      <c r="CX1" s="76"/>
      <c r="CY1" s="76"/>
      <c r="CZ1" s="76"/>
      <c r="DA1" s="76"/>
      <c r="DB1" s="76"/>
      <c r="DC1" s="80"/>
      <c r="DD1" s="519"/>
      <c r="DE1" s="519"/>
      <c r="DF1" s="519"/>
      <c r="DG1" s="519"/>
      <c r="DH1" s="570"/>
      <c r="DI1" s="571"/>
      <c r="DJ1" s="105"/>
      <c r="DK1" s="105"/>
      <c r="DL1" s="116"/>
      <c r="DM1" s="116"/>
      <c r="DN1" s="116"/>
      <c r="DO1" s="116"/>
      <c r="DP1" s="116"/>
      <c r="DQ1" s="116"/>
      <c r="DR1" s="116"/>
      <c r="DS1" s="105"/>
      <c r="DT1" s="105"/>
      <c r="DU1" s="105"/>
      <c r="DV1" s="105"/>
      <c r="ER1" s="105"/>
      <c r="ES1" s="105"/>
      <c r="FE1" s="150"/>
      <c r="FF1" s="148"/>
      <c r="FG1" s="150"/>
      <c r="FH1" s="148"/>
      <c r="FI1" s="150"/>
      <c r="FJ1" s="148"/>
      <c r="FK1" s="150"/>
      <c r="FN1" s="148"/>
      <c r="FO1" s="150"/>
      <c r="FP1" s="148"/>
      <c r="FS1" s="26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269"/>
      <c r="GE1" s="149"/>
      <c r="GF1" s="26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583"/>
      <c r="GS1" s="282"/>
      <c r="GT1" s="583"/>
      <c r="GU1" s="143"/>
      <c r="GV1" s="143"/>
      <c r="GW1" s="143"/>
      <c r="GX1" s="440"/>
      <c r="GY1" s="282"/>
      <c r="GZ1" s="583"/>
      <c r="HA1" s="282"/>
      <c r="HB1" s="583"/>
      <c r="HC1" s="143"/>
      <c r="HD1" s="143"/>
      <c r="HE1" s="143"/>
      <c r="HF1" s="440"/>
      <c r="HG1" s="282"/>
      <c r="HH1" s="385"/>
      <c r="HI1" s="517"/>
      <c r="HJ1" s="442"/>
      <c r="HK1" s="194"/>
      <c r="HL1" s="194"/>
      <c r="HM1" s="194"/>
      <c r="HN1" s="194"/>
      <c r="HO1" s="280"/>
      <c r="HP1" s="442"/>
      <c r="HQ1" s="194"/>
      <c r="HR1" s="194"/>
      <c r="HS1" s="280"/>
      <c r="HT1" s="385"/>
      <c r="HU1" s="517"/>
      <c r="HV1" s="385"/>
      <c r="HW1" s="517"/>
      <c r="HX1" s="385"/>
      <c r="HY1" s="517"/>
      <c r="HZ1" s="385"/>
      <c r="IA1" s="517"/>
      <c r="IB1" s="385"/>
      <c r="IC1" s="517"/>
      <c r="ID1" s="385"/>
      <c r="IE1" s="160"/>
      <c r="IF1" s="160"/>
      <c r="IG1" s="160"/>
      <c r="IH1" s="160"/>
      <c r="II1" s="160"/>
      <c r="IJ1" s="161"/>
      <c r="IK1" s="162" t="s">
        <v>457</v>
      </c>
      <c r="IL1" s="159"/>
      <c r="IM1" s="161"/>
      <c r="IQ1" s="161"/>
      <c r="IR1" s="159"/>
      <c r="IS1" s="159"/>
      <c r="IZ1" s="159"/>
      <c r="JA1" s="159"/>
      <c r="JB1" s="159"/>
      <c r="JC1" s="159"/>
      <c r="JD1" s="159"/>
      <c r="JE1" s="159"/>
      <c r="JF1" s="159"/>
      <c r="JG1" s="159"/>
      <c r="JH1" s="159"/>
      <c r="JI1" s="159"/>
      <c r="JJ1" s="159"/>
      <c r="JK1" s="159"/>
      <c r="JL1" s="159"/>
      <c r="JM1" s="159"/>
      <c r="JN1" s="159"/>
      <c r="JO1" s="159"/>
      <c r="JP1" s="159"/>
      <c r="JQ1" s="159"/>
      <c r="JR1" s="159"/>
      <c r="JS1" s="159"/>
      <c r="JT1" s="159"/>
      <c r="JV1" s="159"/>
      <c r="JW1" s="159"/>
      <c r="JX1" s="159"/>
      <c r="KE1" s="162" t="s">
        <v>458</v>
      </c>
      <c r="KF1" s="159"/>
      <c r="KG1" s="159"/>
      <c r="KH1" s="159"/>
      <c r="KI1" s="159"/>
      <c r="KJ1" s="159"/>
      <c r="KK1" s="159"/>
      <c r="KL1" s="159"/>
      <c r="KM1" s="159"/>
      <c r="KN1" s="159"/>
      <c r="KO1" s="159"/>
      <c r="KP1" s="159"/>
      <c r="KQ1" s="159"/>
      <c r="KR1" s="159"/>
      <c r="KS1" s="161" t="s">
        <v>459</v>
      </c>
      <c r="KT1" s="159"/>
      <c r="KU1" s="159"/>
      <c r="KV1" s="159"/>
      <c r="KW1" s="159"/>
      <c r="KX1" s="159"/>
      <c r="KY1" s="159"/>
      <c r="KZ1" s="159"/>
      <c r="LA1" s="159"/>
      <c r="LB1" s="159"/>
      <c r="LC1" s="159"/>
    </row>
    <row r="2" spans="1:315" x14ac:dyDescent="0.15">
      <c r="A2" s="4"/>
      <c r="B2" s="215" t="s">
        <v>592</v>
      </c>
      <c r="C2" s="10"/>
      <c r="D2" s="11"/>
      <c r="E2" s="12"/>
      <c r="F2" s="13" t="s">
        <v>334</v>
      </c>
      <c r="G2" s="13" t="s">
        <v>339</v>
      </c>
      <c r="H2" s="14" t="s">
        <v>340</v>
      </c>
      <c r="I2" s="596" t="s">
        <v>341</v>
      </c>
      <c r="J2" s="9" t="s">
        <v>342</v>
      </c>
      <c r="K2" s="15"/>
      <c r="L2" s="9"/>
      <c r="M2" s="14"/>
      <c r="N2" s="54" t="s">
        <v>391</v>
      </c>
      <c r="O2" s="14"/>
      <c r="P2" s="55" t="s">
        <v>392</v>
      </c>
      <c r="Q2" s="54" t="s">
        <v>393</v>
      </c>
      <c r="R2" s="14"/>
      <c r="S2" s="14"/>
      <c r="T2" s="54" t="s">
        <v>394</v>
      </c>
      <c r="U2" s="14"/>
      <c r="V2" s="14"/>
      <c r="W2" s="14"/>
      <c r="X2" s="9"/>
      <c r="Y2" s="51" t="s">
        <v>395</v>
      </c>
      <c r="Z2" s="14"/>
      <c r="AA2" s="9"/>
      <c r="AB2" s="569" t="s">
        <v>396</v>
      </c>
      <c r="AC2" s="569"/>
      <c r="AD2" s="569"/>
      <c r="AE2" s="569"/>
      <c r="AF2" s="569"/>
      <c r="AG2" s="569"/>
      <c r="AH2" s="568" t="s">
        <v>613</v>
      </c>
      <c r="AI2" s="569"/>
      <c r="AJ2" s="569"/>
      <c r="AK2" s="569"/>
      <c r="AL2" s="54"/>
      <c r="AM2" s="62" t="s">
        <v>420</v>
      </c>
      <c r="AN2" s="4"/>
      <c r="AO2" s="61" t="s">
        <v>655</v>
      </c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61" t="s">
        <v>656</v>
      </c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61" t="s">
        <v>421</v>
      </c>
      <c r="BQ2" s="4"/>
      <c r="BR2" s="6"/>
      <c r="BS2" s="607"/>
      <c r="BT2" s="607"/>
      <c r="BU2" s="607"/>
      <c r="BV2" s="607"/>
      <c r="BW2" s="610" t="s">
        <v>617</v>
      </c>
      <c r="BX2" s="609"/>
      <c r="BY2" s="609"/>
      <c r="BZ2" s="609"/>
      <c r="CA2" s="606"/>
      <c r="CB2" s="615"/>
      <c r="CC2" s="616"/>
      <c r="CD2" s="615" t="s">
        <v>646</v>
      </c>
      <c r="CE2" s="616"/>
      <c r="CF2" s="615" t="s">
        <v>642</v>
      </c>
      <c r="CG2" s="616"/>
      <c r="CH2" s="615" t="s">
        <v>643</v>
      </c>
      <c r="CI2" s="616"/>
      <c r="CJ2" s="615" t="s">
        <v>644</v>
      </c>
      <c r="CK2" s="616"/>
      <c r="CL2" s="615" t="s">
        <v>645</v>
      </c>
      <c r="CM2" s="366"/>
      <c r="CN2" s="459" t="s">
        <v>430</v>
      </c>
      <c r="CO2" s="451"/>
      <c r="CP2" s="451"/>
      <c r="CQ2" s="451"/>
      <c r="CR2" s="101" t="s">
        <v>431</v>
      </c>
      <c r="CS2" s="102"/>
      <c r="CT2" s="102"/>
      <c r="CU2" s="102"/>
      <c r="CV2" s="102"/>
      <c r="CW2" s="102"/>
      <c r="CX2" s="102"/>
      <c r="CY2" s="102"/>
      <c r="CZ2" s="102"/>
      <c r="DA2" s="102"/>
      <c r="DB2" s="102"/>
      <c r="DC2" s="103"/>
      <c r="DD2" s="459" t="s">
        <v>430</v>
      </c>
      <c r="DE2" s="451"/>
      <c r="DF2" s="451"/>
      <c r="DG2" s="451"/>
      <c r="DH2" s="139" t="s">
        <v>438</v>
      </c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05"/>
      <c r="DU2" s="108" t="s">
        <v>439</v>
      </c>
      <c r="DV2" s="105"/>
      <c r="ER2" s="108" t="s">
        <v>440</v>
      </c>
      <c r="ES2" s="105"/>
      <c r="ET2" s="518" t="s">
        <v>650</v>
      </c>
      <c r="FE2" s="156" t="s">
        <v>448</v>
      </c>
      <c r="FF2" s="141"/>
      <c r="FH2" s="141"/>
      <c r="FJ2" s="141"/>
      <c r="FQ2" s="269" t="s">
        <v>647</v>
      </c>
      <c r="FR2" s="149"/>
      <c r="GD2" s="269" t="s">
        <v>648</v>
      </c>
      <c r="GP2" s="149"/>
      <c r="GQ2" s="149"/>
      <c r="GR2" s="583" t="s">
        <v>447</v>
      </c>
      <c r="GS2" s="282"/>
      <c r="GU2" s="141"/>
      <c r="GV2" s="141"/>
      <c r="GW2" s="141"/>
      <c r="HA2" s="141"/>
      <c r="HC2" s="141"/>
      <c r="HD2" s="141"/>
      <c r="HE2" s="141"/>
      <c r="HH2" s="385" t="s">
        <v>447</v>
      </c>
      <c r="HI2" s="517"/>
      <c r="HJ2" s="442"/>
      <c r="HK2" s="194"/>
      <c r="HL2" s="194"/>
      <c r="HM2" s="194"/>
      <c r="HN2" s="194"/>
      <c r="HO2" s="280"/>
      <c r="HP2" s="442"/>
      <c r="HQ2" s="194"/>
      <c r="HR2" s="194"/>
      <c r="HS2" s="280"/>
      <c r="HT2" s="385" t="s">
        <v>649</v>
      </c>
      <c r="HU2" s="517"/>
      <c r="HV2" s="385"/>
      <c r="HW2" s="517"/>
      <c r="HX2" s="385"/>
      <c r="HY2" s="517"/>
      <c r="HZ2" s="385"/>
      <c r="IA2" s="517"/>
      <c r="IB2" s="385"/>
      <c r="IC2" s="517"/>
      <c r="ID2" s="385"/>
      <c r="IE2" s="160"/>
      <c r="IF2" s="160"/>
      <c r="IG2" s="160" t="s">
        <v>460</v>
      </c>
      <c r="IH2" s="160"/>
      <c r="II2" s="160"/>
      <c r="IJ2" s="161"/>
      <c r="IK2" s="162" t="s">
        <v>457</v>
      </c>
      <c r="IL2" s="159"/>
      <c r="IM2" s="159"/>
      <c r="IQ2" s="382" t="s">
        <v>457</v>
      </c>
      <c r="IR2" s="159"/>
      <c r="IS2" s="159"/>
      <c r="IU2" s="499" t="s">
        <v>626</v>
      </c>
      <c r="IV2" s="497"/>
      <c r="IW2" s="498"/>
      <c r="IX2" s="489"/>
      <c r="IZ2" s="162" t="s">
        <v>461</v>
      </c>
      <c r="JA2" s="159"/>
      <c r="JB2" s="159"/>
      <c r="JC2" s="159"/>
      <c r="JD2" s="159"/>
      <c r="JE2" s="159"/>
      <c r="JF2" s="165" t="s">
        <v>462</v>
      </c>
      <c r="JG2" s="159"/>
      <c r="JH2" s="159"/>
      <c r="JI2" s="159"/>
      <c r="JJ2" s="162" t="s">
        <v>463</v>
      </c>
      <c r="JK2" s="159"/>
      <c r="JL2" s="159"/>
      <c r="JM2" s="162" t="s">
        <v>464</v>
      </c>
      <c r="JN2" s="159"/>
      <c r="JO2" s="159"/>
      <c r="JP2" s="159"/>
      <c r="JQ2" s="159"/>
      <c r="JR2" s="159"/>
      <c r="JS2" s="159"/>
      <c r="JT2" s="159"/>
      <c r="JU2" s="383" t="s">
        <v>401</v>
      </c>
      <c r="JV2" s="159"/>
      <c r="JW2" s="159"/>
      <c r="JX2" s="159"/>
      <c r="JY2" s="383" t="s">
        <v>629</v>
      </c>
      <c r="KE2" s="162" t="s">
        <v>465</v>
      </c>
      <c r="KF2" s="159"/>
      <c r="KG2" s="159"/>
      <c r="KH2" s="159"/>
      <c r="KI2" s="160"/>
      <c r="KJ2" s="159" t="s">
        <v>466</v>
      </c>
      <c r="KK2" s="159"/>
      <c r="KL2" s="162" t="s">
        <v>467</v>
      </c>
      <c r="KM2" s="161"/>
      <c r="KN2" s="159"/>
      <c r="KO2" s="159"/>
      <c r="KP2" s="159"/>
      <c r="KQ2" s="159"/>
      <c r="KR2" s="159"/>
      <c r="KS2" s="161" t="s">
        <v>468</v>
      </c>
      <c r="KT2" s="159"/>
      <c r="KU2" s="159"/>
      <c r="KV2" s="159"/>
      <c r="KW2" s="159"/>
      <c r="KX2" s="166"/>
      <c r="KY2" s="173"/>
      <c r="KZ2" s="173"/>
      <c r="LA2" s="174"/>
      <c r="LB2" s="173" t="s">
        <v>469</v>
      </c>
      <c r="LC2" s="167"/>
    </row>
    <row r="3" spans="1:315" ht="15.6" customHeight="1" x14ac:dyDescent="0.15">
      <c r="A3" s="4"/>
      <c r="B3" s="215"/>
      <c r="C3" s="10"/>
      <c r="D3" s="11"/>
      <c r="E3" s="12"/>
      <c r="F3" s="13"/>
      <c r="G3" s="13"/>
      <c r="H3" s="14"/>
      <c r="I3" s="596"/>
      <c r="J3" s="9"/>
      <c r="K3" s="15" t="s">
        <v>343</v>
      </c>
      <c r="L3" s="9"/>
      <c r="M3" s="14"/>
      <c r="N3" s="54" t="s">
        <v>397</v>
      </c>
      <c r="O3" s="14" t="s">
        <v>398</v>
      </c>
      <c r="P3" s="55"/>
      <c r="Q3" s="54" t="s">
        <v>399</v>
      </c>
      <c r="R3" s="14" t="s">
        <v>400</v>
      </c>
      <c r="S3" s="14" t="s">
        <v>401</v>
      </c>
      <c r="T3" s="54" t="s">
        <v>402</v>
      </c>
      <c r="U3" s="14"/>
      <c r="V3" s="14" t="s">
        <v>403</v>
      </c>
      <c r="W3" s="14" t="s">
        <v>404</v>
      </c>
      <c r="X3" s="9"/>
      <c r="Y3" s="15" t="s">
        <v>405</v>
      </c>
      <c r="Z3" s="14" t="s">
        <v>406</v>
      </c>
      <c r="AA3" s="9" t="s">
        <v>407</v>
      </c>
      <c r="AB3" s="56" t="s">
        <v>408</v>
      </c>
      <c r="AC3" s="15"/>
      <c r="AD3" s="15"/>
      <c r="AE3" s="57" t="s">
        <v>409</v>
      </c>
      <c r="AF3" s="15"/>
      <c r="AG3" s="15"/>
      <c r="AH3" s="54" t="s">
        <v>609</v>
      </c>
      <c r="AI3" s="15"/>
      <c r="AJ3" s="57" t="s">
        <v>409</v>
      </c>
      <c r="AK3" s="15"/>
      <c r="AL3" s="54" t="s">
        <v>612</v>
      </c>
      <c r="AM3" s="61" t="s">
        <v>422</v>
      </c>
      <c r="AN3" s="4" t="s">
        <v>423</v>
      </c>
      <c r="AQ3" s="518" t="s">
        <v>433</v>
      </c>
      <c r="AR3" s="518"/>
      <c r="AS3" s="518" t="s">
        <v>434</v>
      </c>
      <c r="AT3" s="518"/>
      <c r="AU3" s="518" t="s">
        <v>435</v>
      </c>
      <c r="AV3" s="518"/>
      <c r="AW3" s="518" t="s">
        <v>436</v>
      </c>
      <c r="AX3" s="518"/>
      <c r="AY3" s="518" t="s">
        <v>437</v>
      </c>
      <c r="AZ3" s="377"/>
      <c r="BA3" s="519"/>
      <c r="BD3" s="518" t="s">
        <v>433</v>
      </c>
      <c r="BE3" s="518"/>
      <c r="BF3" s="518" t="s">
        <v>434</v>
      </c>
      <c r="BG3" s="518"/>
      <c r="BH3" s="518" t="s">
        <v>435</v>
      </c>
      <c r="BI3" s="518"/>
      <c r="BJ3" s="518" t="s">
        <v>436</v>
      </c>
      <c r="BK3" s="518"/>
      <c r="BL3" s="518" t="s">
        <v>437</v>
      </c>
      <c r="BM3" s="377"/>
      <c r="BN3" s="4"/>
      <c r="BO3" s="4"/>
      <c r="BP3" s="61" t="s">
        <v>424</v>
      </c>
      <c r="BQ3" s="4" t="s">
        <v>425</v>
      </c>
      <c r="BR3" s="6"/>
      <c r="BS3" s="281" t="s">
        <v>432</v>
      </c>
      <c r="BU3" s="525" t="s">
        <v>409</v>
      </c>
      <c r="BW3" s="611" t="s">
        <v>432</v>
      </c>
      <c r="BY3" s="525" t="s">
        <v>409</v>
      </c>
      <c r="CA3" s="606"/>
      <c r="CB3" s="615" t="s">
        <v>640</v>
      </c>
      <c r="CC3" s="616" t="s">
        <v>641</v>
      </c>
      <c r="CD3" s="615" t="s">
        <v>432</v>
      </c>
      <c r="CE3" s="616" t="s">
        <v>622</v>
      </c>
      <c r="CF3" s="615" t="s">
        <v>432</v>
      </c>
      <c r="CG3" s="616" t="s">
        <v>622</v>
      </c>
      <c r="CH3" s="615" t="s">
        <v>432</v>
      </c>
      <c r="CI3" s="616" t="s">
        <v>622</v>
      </c>
      <c r="CJ3" s="615" t="s">
        <v>432</v>
      </c>
      <c r="CK3" s="616" t="s">
        <v>622</v>
      </c>
      <c r="CL3" s="615" t="s">
        <v>432</v>
      </c>
      <c r="CM3" s="616" t="s">
        <v>622</v>
      </c>
      <c r="CN3" s="284" t="s">
        <v>432</v>
      </c>
      <c r="CO3" s="70"/>
      <c r="CP3" s="91" t="s">
        <v>409</v>
      </c>
      <c r="CQ3" s="70"/>
      <c r="CR3" s="72"/>
      <c r="CS3" s="70"/>
      <c r="CT3" s="76" t="s">
        <v>433</v>
      </c>
      <c r="CU3" s="76"/>
      <c r="CV3" s="76" t="s">
        <v>434</v>
      </c>
      <c r="CW3" s="76"/>
      <c r="CX3" s="76" t="s">
        <v>435</v>
      </c>
      <c r="CY3" s="76"/>
      <c r="CZ3" s="76" t="s">
        <v>436</v>
      </c>
      <c r="DA3" s="76"/>
      <c r="DB3" s="76" t="s">
        <v>437</v>
      </c>
      <c r="DC3" s="80"/>
      <c r="DD3" s="284" t="s">
        <v>432</v>
      </c>
      <c r="DF3" s="282" t="s">
        <v>409</v>
      </c>
      <c r="DH3" s="387"/>
      <c r="DI3" s="366"/>
      <c r="DJ3" s="116" t="s">
        <v>433</v>
      </c>
      <c r="DK3" s="116"/>
      <c r="DL3" s="116" t="s">
        <v>434</v>
      </c>
      <c r="DM3" s="116"/>
      <c r="DN3" s="116" t="s">
        <v>435</v>
      </c>
      <c r="DO3" s="116"/>
      <c r="DP3" s="116" t="s">
        <v>436</v>
      </c>
      <c r="DQ3" s="116"/>
      <c r="DR3" s="116" t="s">
        <v>437</v>
      </c>
      <c r="DS3" s="123"/>
      <c r="DT3" s="127" t="s">
        <v>441</v>
      </c>
      <c r="DU3" s="108" t="s">
        <v>414</v>
      </c>
      <c r="DV3" s="105" t="s">
        <v>415</v>
      </c>
      <c r="DX3" s="504" t="s">
        <v>627</v>
      </c>
      <c r="DY3" s="504"/>
      <c r="DZ3" s="504"/>
      <c r="EA3" s="491" t="s">
        <v>628</v>
      </c>
      <c r="EF3" s="460" t="s">
        <v>618</v>
      </c>
      <c r="EL3" s="461" t="s">
        <v>619</v>
      </c>
      <c r="ER3" s="108" t="s">
        <v>414</v>
      </c>
      <c r="ES3" s="106" t="s">
        <v>415</v>
      </c>
      <c r="ET3" s="519"/>
      <c r="EU3" s="519"/>
      <c r="EV3" s="510" t="s">
        <v>651</v>
      </c>
      <c r="EW3" s="519"/>
      <c r="EX3" s="519" t="s">
        <v>652</v>
      </c>
      <c r="EY3" s="519"/>
      <c r="EZ3" s="519" t="s">
        <v>653</v>
      </c>
      <c r="FA3" s="519"/>
      <c r="FB3" s="519" t="s">
        <v>654</v>
      </c>
      <c r="FC3" s="519"/>
      <c r="FD3" s="519"/>
      <c r="FE3" s="366"/>
      <c r="FF3" s="366"/>
      <c r="FG3" s="150" t="s">
        <v>449</v>
      </c>
      <c r="FH3" s="366"/>
      <c r="FI3" s="150" t="s">
        <v>450</v>
      </c>
      <c r="FJ3" s="366"/>
      <c r="FK3" s="387" t="s">
        <v>634</v>
      </c>
      <c r="FL3" s="366"/>
      <c r="FM3" s="387" t="s">
        <v>635</v>
      </c>
      <c r="FN3" s="366"/>
      <c r="FO3" s="387" t="s">
        <v>636</v>
      </c>
      <c r="FP3" s="366"/>
      <c r="FS3" s="267" t="s">
        <v>449</v>
      </c>
      <c r="FT3" s="516"/>
      <c r="FU3" s="267" t="s">
        <v>450</v>
      </c>
      <c r="FV3" s="516"/>
      <c r="FW3" s="383" t="s">
        <v>634</v>
      </c>
      <c r="FX3" s="516"/>
      <c r="FY3" s="383" t="s">
        <v>635</v>
      </c>
      <c r="FZ3" s="516"/>
      <c r="GA3" s="383" t="s">
        <v>636</v>
      </c>
      <c r="GB3" s="516"/>
      <c r="GC3" s="516"/>
      <c r="GD3" s="383"/>
      <c r="GE3" s="516"/>
      <c r="GF3" s="269" t="s">
        <v>449</v>
      </c>
      <c r="GH3" s="269" t="s">
        <v>450</v>
      </c>
      <c r="GJ3" s="510" t="s">
        <v>634</v>
      </c>
      <c r="GL3" s="510" t="s">
        <v>635</v>
      </c>
      <c r="GN3" s="510" t="s">
        <v>636</v>
      </c>
      <c r="GP3" s="516"/>
      <c r="GR3" s="97" t="s">
        <v>451</v>
      </c>
      <c r="GS3" s="366"/>
      <c r="GT3" s="97" t="s">
        <v>452</v>
      </c>
      <c r="GU3" s="366"/>
      <c r="GV3" s="211" t="s">
        <v>453</v>
      </c>
      <c r="GW3" s="366"/>
      <c r="GX3" s="366" t="s">
        <v>638</v>
      </c>
      <c r="GY3" s="366"/>
      <c r="GZ3" s="97" t="s">
        <v>454</v>
      </c>
      <c r="HA3" s="366"/>
      <c r="HB3" s="97" t="s">
        <v>455</v>
      </c>
      <c r="HC3" s="366"/>
      <c r="HD3" s="211" t="s">
        <v>456</v>
      </c>
      <c r="HE3" s="366"/>
      <c r="HF3" s="366" t="s">
        <v>637</v>
      </c>
      <c r="HG3" s="366"/>
      <c r="HH3" s="387"/>
      <c r="HI3" s="366"/>
      <c r="HJ3" s="97" t="s">
        <v>433</v>
      </c>
      <c r="HK3" s="366"/>
      <c r="HL3" s="211" t="s">
        <v>434</v>
      </c>
      <c r="HM3" s="366"/>
      <c r="HN3" s="211" t="s">
        <v>435</v>
      </c>
      <c r="HO3" s="366"/>
      <c r="HP3" s="97" t="s">
        <v>436</v>
      </c>
      <c r="HQ3" s="366"/>
      <c r="HR3" s="211" t="s">
        <v>437</v>
      </c>
      <c r="HS3" s="366"/>
      <c r="HT3" s="284" t="s">
        <v>433</v>
      </c>
      <c r="HU3" s="518"/>
      <c r="HV3" s="284" t="s">
        <v>434</v>
      </c>
      <c r="HW3" s="518"/>
      <c r="HX3" s="284" t="s">
        <v>435</v>
      </c>
      <c r="HY3" s="518"/>
      <c r="HZ3" s="284" t="s">
        <v>436</v>
      </c>
      <c r="IA3" s="518"/>
      <c r="IB3" s="284" t="s">
        <v>437</v>
      </c>
      <c r="IC3" s="518"/>
      <c r="IE3" s="161"/>
      <c r="IF3" s="159"/>
      <c r="IG3" s="162" t="s">
        <v>414</v>
      </c>
      <c r="IH3" s="160" t="s">
        <v>415</v>
      </c>
      <c r="II3" s="378" t="s">
        <v>470</v>
      </c>
      <c r="IJ3" s="447" t="s">
        <v>471</v>
      </c>
      <c r="IK3" s="162" t="s">
        <v>464</v>
      </c>
      <c r="IL3" s="159"/>
      <c r="IM3" s="159"/>
      <c r="IN3" s="470" t="s">
        <v>620</v>
      </c>
      <c r="IO3" s="470"/>
      <c r="IQ3" s="382" t="s">
        <v>472</v>
      </c>
      <c r="IR3" s="159" t="s">
        <v>473</v>
      </c>
      <c r="IS3" s="159" t="s">
        <v>474</v>
      </c>
      <c r="IU3" s="383" t="s">
        <v>472</v>
      </c>
      <c r="IV3" s="489"/>
      <c r="IW3" s="383" t="s">
        <v>473</v>
      </c>
      <c r="IX3" s="490"/>
      <c r="IZ3" s="162" t="s">
        <v>475</v>
      </c>
      <c r="JA3" s="159" t="s">
        <v>476</v>
      </c>
      <c r="JB3" s="176" t="s">
        <v>477</v>
      </c>
      <c r="JC3" s="176" t="s">
        <v>478</v>
      </c>
      <c r="JD3" s="178" t="s">
        <v>479</v>
      </c>
      <c r="JE3" s="159" t="s">
        <v>480</v>
      </c>
      <c r="JF3" s="162" t="s">
        <v>481</v>
      </c>
      <c r="JG3" s="159" t="s">
        <v>482</v>
      </c>
      <c r="JH3" s="159" t="s">
        <v>483</v>
      </c>
      <c r="JI3" s="159" t="s">
        <v>484</v>
      </c>
      <c r="JJ3" s="162" t="s">
        <v>485</v>
      </c>
      <c r="JK3" s="159" t="s">
        <v>486</v>
      </c>
      <c r="JL3" s="159" t="s">
        <v>487</v>
      </c>
      <c r="JM3" s="162" t="s">
        <v>457</v>
      </c>
      <c r="JN3" s="159" t="s">
        <v>488</v>
      </c>
      <c r="JO3" s="159" t="s">
        <v>489</v>
      </c>
      <c r="JP3" s="176" t="s">
        <v>490</v>
      </c>
      <c r="JQ3" s="176" t="s">
        <v>491</v>
      </c>
      <c r="JR3" s="176" t="s">
        <v>492</v>
      </c>
      <c r="JS3" s="159" t="s">
        <v>493</v>
      </c>
      <c r="JT3" s="159" t="s">
        <v>494</v>
      </c>
      <c r="JU3" s="383" t="s">
        <v>495</v>
      </c>
      <c r="JV3" s="159" t="s">
        <v>400</v>
      </c>
      <c r="JW3" s="159" t="s">
        <v>399</v>
      </c>
      <c r="JX3" s="159" t="s">
        <v>630</v>
      </c>
      <c r="JY3" s="383" t="s">
        <v>631</v>
      </c>
      <c r="KA3" s="519" t="s">
        <v>632</v>
      </c>
      <c r="KB3" s="519"/>
      <c r="KC3" s="519" t="s">
        <v>633</v>
      </c>
      <c r="KE3" s="162" t="s">
        <v>497</v>
      </c>
      <c r="KF3" s="159" t="s">
        <v>498</v>
      </c>
      <c r="KG3" s="159" t="s">
        <v>499</v>
      </c>
      <c r="KH3" s="159" t="s">
        <v>500</v>
      </c>
      <c r="KI3" s="160" t="s">
        <v>501</v>
      </c>
      <c r="KJ3" s="159" t="s">
        <v>502</v>
      </c>
      <c r="KK3" s="160" t="s">
        <v>503</v>
      </c>
      <c r="KL3" s="162" t="s">
        <v>504</v>
      </c>
      <c r="KM3" s="161"/>
      <c r="KN3" s="162" t="s">
        <v>505</v>
      </c>
      <c r="KO3" s="159"/>
      <c r="KP3" s="159"/>
      <c r="KQ3" s="159"/>
      <c r="KR3" s="159"/>
      <c r="KS3" s="161"/>
      <c r="KT3" s="162" t="s">
        <v>506</v>
      </c>
      <c r="KU3" s="162"/>
      <c r="KV3" s="162"/>
      <c r="KW3" s="162"/>
      <c r="KX3" s="162" t="s">
        <v>507</v>
      </c>
      <c r="KY3" s="162"/>
      <c r="KZ3" s="162"/>
      <c r="LA3" s="163"/>
      <c r="LB3" s="161"/>
      <c r="LC3" s="159"/>
    </row>
    <row r="4" spans="1:315" s="218" customFormat="1" x14ac:dyDescent="0.15">
      <c r="A4" s="2"/>
      <c r="B4" s="219"/>
      <c r="C4" s="17" t="s">
        <v>332</v>
      </c>
      <c r="D4" s="18" t="s">
        <v>333</v>
      </c>
      <c r="E4" s="24" t="s">
        <v>590</v>
      </c>
      <c r="F4" s="19"/>
      <c r="G4" s="19"/>
      <c r="H4" s="20"/>
      <c r="I4" s="597"/>
      <c r="J4" s="16"/>
      <c r="K4" s="20" t="s">
        <v>344</v>
      </c>
      <c r="L4" s="16" t="s">
        <v>345</v>
      </c>
      <c r="M4" s="20" t="s">
        <v>591</v>
      </c>
      <c r="N4" s="58"/>
      <c r="O4" s="20"/>
      <c r="P4" s="59"/>
      <c r="Q4" s="58"/>
      <c r="R4" s="20"/>
      <c r="S4" s="20"/>
      <c r="T4" s="58" t="s">
        <v>410</v>
      </c>
      <c r="U4" s="20" t="s">
        <v>411</v>
      </c>
      <c r="V4" s="20"/>
      <c r="W4" s="20" t="s">
        <v>412</v>
      </c>
      <c r="X4" s="16" t="s">
        <v>413</v>
      </c>
      <c r="Y4" s="20"/>
      <c r="Z4" s="20"/>
      <c r="AA4" s="16"/>
      <c r="AB4" s="20" t="s">
        <v>414</v>
      </c>
      <c r="AC4" s="20" t="s">
        <v>415</v>
      </c>
      <c r="AD4" s="20" t="s">
        <v>416</v>
      </c>
      <c r="AE4" s="20" t="s">
        <v>414</v>
      </c>
      <c r="AF4" s="20" t="s">
        <v>415</v>
      </c>
      <c r="AG4" s="20" t="s">
        <v>416</v>
      </c>
      <c r="AH4" s="58" t="s">
        <v>610</v>
      </c>
      <c r="AI4" s="20" t="s">
        <v>611</v>
      </c>
      <c r="AJ4" s="58" t="s">
        <v>610</v>
      </c>
      <c r="AK4" s="20" t="s">
        <v>611</v>
      </c>
      <c r="AL4" s="58"/>
      <c r="AM4" s="63"/>
      <c r="AN4" s="2"/>
      <c r="AO4" s="287" t="s">
        <v>432</v>
      </c>
      <c r="AP4" s="281" t="s">
        <v>409</v>
      </c>
      <c r="AQ4" s="281" t="s">
        <v>432</v>
      </c>
      <c r="AR4" s="281" t="s">
        <v>409</v>
      </c>
      <c r="AS4" s="281" t="s">
        <v>432</v>
      </c>
      <c r="AT4" s="281" t="s">
        <v>409</v>
      </c>
      <c r="AU4" s="281" t="s">
        <v>432</v>
      </c>
      <c r="AV4" s="281" t="s">
        <v>409</v>
      </c>
      <c r="AW4" s="281" t="s">
        <v>432</v>
      </c>
      <c r="AX4" s="281" t="s">
        <v>409</v>
      </c>
      <c r="AY4" s="281" t="s">
        <v>432</v>
      </c>
      <c r="AZ4" s="248" t="s">
        <v>409</v>
      </c>
      <c r="BA4" s="281"/>
      <c r="BB4" s="287" t="s">
        <v>432</v>
      </c>
      <c r="BC4" s="281" t="s">
        <v>409</v>
      </c>
      <c r="BD4" s="281" t="s">
        <v>432</v>
      </c>
      <c r="BE4" s="281" t="s">
        <v>409</v>
      </c>
      <c r="BF4" s="281" t="s">
        <v>432</v>
      </c>
      <c r="BG4" s="281" t="s">
        <v>409</v>
      </c>
      <c r="BH4" s="281" t="s">
        <v>432</v>
      </c>
      <c r="BI4" s="281" t="s">
        <v>409</v>
      </c>
      <c r="BJ4" s="281" t="s">
        <v>432</v>
      </c>
      <c r="BK4" s="281" t="s">
        <v>409</v>
      </c>
      <c r="BL4" s="281" t="s">
        <v>432</v>
      </c>
      <c r="BM4" s="248" t="s">
        <v>409</v>
      </c>
      <c r="BN4" s="520"/>
      <c r="BO4" s="2"/>
      <c r="BP4" s="63"/>
      <c r="BQ4" s="2"/>
      <c r="BR4" s="7"/>
      <c r="BS4" s="218" t="s">
        <v>615</v>
      </c>
      <c r="BT4" s="218" t="s">
        <v>616</v>
      </c>
      <c r="BU4" s="281" t="s">
        <v>615</v>
      </c>
      <c r="BV4" s="281" t="s">
        <v>616</v>
      </c>
      <c r="BW4" s="612" t="s">
        <v>615</v>
      </c>
      <c r="BX4" s="526" t="s">
        <v>616</v>
      </c>
      <c r="BY4" s="525" t="s">
        <v>615</v>
      </c>
      <c r="BZ4" s="525" t="s">
        <v>616</v>
      </c>
      <c r="CA4" s="525"/>
      <c r="CB4" s="611"/>
      <c r="CC4" s="525"/>
      <c r="CD4" s="611"/>
      <c r="CE4" s="525"/>
      <c r="CF4" s="611"/>
      <c r="CG4" s="525"/>
      <c r="CH4" s="611"/>
      <c r="CI4" s="525"/>
      <c r="CJ4" s="611"/>
      <c r="CK4" s="525"/>
      <c r="CL4" s="611"/>
      <c r="CM4" s="281"/>
      <c r="CN4" s="393" t="s">
        <v>414</v>
      </c>
      <c r="CO4" s="218" t="s">
        <v>415</v>
      </c>
      <c r="CP4" s="218" t="s">
        <v>414</v>
      </c>
      <c r="CQ4" s="218" t="s">
        <v>415</v>
      </c>
      <c r="CR4" s="287" t="s">
        <v>432</v>
      </c>
      <c r="CS4" s="281" t="s">
        <v>409</v>
      </c>
      <c r="CT4" s="281" t="s">
        <v>432</v>
      </c>
      <c r="CU4" s="281" t="s">
        <v>409</v>
      </c>
      <c r="CV4" s="281" t="s">
        <v>432</v>
      </c>
      <c r="CW4" s="281" t="s">
        <v>409</v>
      </c>
      <c r="CX4" s="281" t="s">
        <v>432</v>
      </c>
      <c r="CY4" s="281" t="s">
        <v>409</v>
      </c>
      <c r="CZ4" s="281" t="s">
        <v>432</v>
      </c>
      <c r="DA4" s="281" t="s">
        <v>409</v>
      </c>
      <c r="DB4" s="281" t="s">
        <v>432</v>
      </c>
      <c r="DC4" s="248" t="s">
        <v>409</v>
      </c>
      <c r="DD4" s="393" t="s">
        <v>414</v>
      </c>
      <c r="DE4" s="520" t="s">
        <v>415</v>
      </c>
      <c r="DF4" s="520" t="s">
        <v>414</v>
      </c>
      <c r="DG4" s="520" t="s">
        <v>415</v>
      </c>
      <c r="DH4" s="565" t="s">
        <v>432</v>
      </c>
      <c r="DI4" s="566" t="s">
        <v>409</v>
      </c>
      <c r="DJ4" s="281" t="s">
        <v>432</v>
      </c>
      <c r="DK4" s="281" t="s">
        <v>409</v>
      </c>
      <c r="DL4" s="281" t="s">
        <v>432</v>
      </c>
      <c r="DM4" s="281" t="s">
        <v>409</v>
      </c>
      <c r="DN4" s="281" t="s">
        <v>432</v>
      </c>
      <c r="DO4" s="281" t="s">
        <v>409</v>
      </c>
      <c r="DP4" s="281" t="s">
        <v>432</v>
      </c>
      <c r="DQ4" s="281" t="s">
        <v>409</v>
      </c>
      <c r="DR4" s="281" t="s">
        <v>432</v>
      </c>
      <c r="DS4" s="248" t="s">
        <v>409</v>
      </c>
      <c r="DT4" s="220"/>
      <c r="DU4" s="220"/>
      <c r="DW4" s="495"/>
      <c r="DX4" s="503" t="s">
        <v>432</v>
      </c>
      <c r="DY4" s="508" t="s">
        <v>625</v>
      </c>
      <c r="DZ4" s="507" t="s">
        <v>433</v>
      </c>
      <c r="EC4" s="503" t="s">
        <v>432</v>
      </c>
      <c r="ED4" s="508" t="s">
        <v>625</v>
      </c>
      <c r="EE4" s="507" t="s">
        <v>433</v>
      </c>
      <c r="EF4" s="244"/>
      <c r="EG4" s="244"/>
      <c r="EH4" s="281" t="s">
        <v>432</v>
      </c>
      <c r="EI4" s="281" t="s">
        <v>409</v>
      </c>
      <c r="EJ4" s="244" t="s">
        <v>624</v>
      </c>
      <c r="EK4" s="244"/>
      <c r="EL4" s="281" t="s">
        <v>432</v>
      </c>
      <c r="EM4" s="281" t="s">
        <v>409</v>
      </c>
      <c r="EN4" s="281" t="s">
        <v>432</v>
      </c>
      <c r="EO4" s="281" t="s">
        <v>409</v>
      </c>
      <c r="EP4" s="244" t="s">
        <v>624</v>
      </c>
      <c r="EQ4" s="244"/>
      <c r="ER4" s="220"/>
      <c r="ES4" s="219"/>
      <c r="ET4" s="566" t="s">
        <v>432</v>
      </c>
      <c r="EU4" s="566" t="s">
        <v>409</v>
      </c>
      <c r="EV4" s="565" t="s">
        <v>432</v>
      </c>
      <c r="EW4" s="566" t="s">
        <v>409</v>
      </c>
      <c r="EX4" s="566" t="s">
        <v>432</v>
      </c>
      <c r="EY4" s="566" t="s">
        <v>409</v>
      </c>
      <c r="EZ4" s="566" t="s">
        <v>432</v>
      </c>
      <c r="FA4" s="566" t="s">
        <v>409</v>
      </c>
      <c r="FB4" s="566" t="s">
        <v>432</v>
      </c>
      <c r="FC4" s="566" t="s">
        <v>409</v>
      </c>
      <c r="FD4" s="620"/>
      <c r="FE4" s="566" t="s">
        <v>432</v>
      </c>
      <c r="FF4" s="566" t="s">
        <v>409</v>
      </c>
      <c r="FG4" s="565" t="s">
        <v>432</v>
      </c>
      <c r="FH4" s="566" t="s">
        <v>409</v>
      </c>
      <c r="FI4" s="565" t="s">
        <v>432</v>
      </c>
      <c r="FJ4" s="566" t="s">
        <v>409</v>
      </c>
      <c r="FK4" s="565" t="s">
        <v>432</v>
      </c>
      <c r="FL4" s="566" t="s">
        <v>409</v>
      </c>
      <c r="FM4" s="565" t="s">
        <v>432</v>
      </c>
      <c r="FN4" s="566" t="s">
        <v>409</v>
      </c>
      <c r="FO4" s="565" t="s">
        <v>432</v>
      </c>
      <c r="FP4" s="566" t="s">
        <v>409</v>
      </c>
      <c r="FQ4" s="565" t="s">
        <v>432</v>
      </c>
      <c r="FR4" s="566" t="s">
        <v>409</v>
      </c>
      <c r="FS4" s="565" t="s">
        <v>432</v>
      </c>
      <c r="FT4" s="566" t="s">
        <v>409</v>
      </c>
      <c r="FU4" s="565" t="s">
        <v>432</v>
      </c>
      <c r="FV4" s="566" t="s">
        <v>409</v>
      </c>
      <c r="FW4" s="565" t="s">
        <v>432</v>
      </c>
      <c r="FX4" s="566" t="s">
        <v>409</v>
      </c>
      <c r="FY4" s="565" t="s">
        <v>432</v>
      </c>
      <c r="FZ4" s="566" t="s">
        <v>409</v>
      </c>
      <c r="GA4" s="565" t="s">
        <v>432</v>
      </c>
      <c r="GB4" s="566" t="s">
        <v>409</v>
      </c>
      <c r="GC4" s="566"/>
      <c r="GD4" s="287"/>
      <c r="GE4" s="281"/>
      <c r="GF4" s="626" t="s">
        <v>432</v>
      </c>
      <c r="GG4" s="627" t="s">
        <v>409</v>
      </c>
      <c r="GH4" s="626" t="s">
        <v>432</v>
      </c>
      <c r="GI4" s="627" t="s">
        <v>409</v>
      </c>
      <c r="GJ4" s="626" t="s">
        <v>432</v>
      </c>
      <c r="GK4" s="627" t="s">
        <v>409</v>
      </c>
      <c r="GL4" s="626" t="s">
        <v>432</v>
      </c>
      <c r="GM4" s="627" t="s">
        <v>409</v>
      </c>
      <c r="GN4" s="626" t="s">
        <v>432</v>
      </c>
      <c r="GO4" s="627" t="s">
        <v>409</v>
      </c>
      <c r="GP4" s="627"/>
      <c r="GQ4" s="281"/>
      <c r="GR4" s="565" t="s">
        <v>432</v>
      </c>
      <c r="GS4" s="566" t="s">
        <v>409</v>
      </c>
      <c r="GT4" s="565" t="s">
        <v>432</v>
      </c>
      <c r="GU4" s="566" t="s">
        <v>409</v>
      </c>
      <c r="GV4" s="566" t="s">
        <v>432</v>
      </c>
      <c r="GW4" s="566" t="s">
        <v>409</v>
      </c>
      <c r="GX4" s="566" t="s">
        <v>432</v>
      </c>
      <c r="GY4" s="566" t="s">
        <v>409</v>
      </c>
      <c r="GZ4" s="565" t="s">
        <v>432</v>
      </c>
      <c r="HA4" s="566" t="s">
        <v>409</v>
      </c>
      <c r="HB4" s="565" t="s">
        <v>432</v>
      </c>
      <c r="HC4" s="566" t="s">
        <v>409</v>
      </c>
      <c r="HD4" s="566" t="s">
        <v>432</v>
      </c>
      <c r="HE4" s="566" t="s">
        <v>409</v>
      </c>
      <c r="HF4" s="566" t="s">
        <v>432</v>
      </c>
      <c r="HG4" s="566" t="s">
        <v>409</v>
      </c>
      <c r="HH4" s="594" t="s">
        <v>432</v>
      </c>
      <c r="HI4" s="595" t="s">
        <v>409</v>
      </c>
      <c r="HJ4" s="565" t="s">
        <v>432</v>
      </c>
      <c r="HK4" s="566" t="s">
        <v>409</v>
      </c>
      <c r="HL4" s="566" t="s">
        <v>432</v>
      </c>
      <c r="HM4" s="566" t="s">
        <v>409</v>
      </c>
      <c r="HN4" s="566" t="s">
        <v>432</v>
      </c>
      <c r="HO4" s="566" t="s">
        <v>409</v>
      </c>
      <c r="HP4" s="565" t="s">
        <v>432</v>
      </c>
      <c r="HQ4" s="566" t="s">
        <v>409</v>
      </c>
      <c r="HR4" s="566" t="s">
        <v>432</v>
      </c>
      <c r="HS4" s="566" t="s">
        <v>409</v>
      </c>
      <c r="HT4" s="287" t="s">
        <v>432</v>
      </c>
      <c r="HU4" s="281" t="s">
        <v>409</v>
      </c>
      <c r="HV4" s="287" t="s">
        <v>432</v>
      </c>
      <c r="HW4" s="281" t="s">
        <v>409</v>
      </c>
      <c r="HX4" s="287" t="s">
        <v>432</v>
      </c>
      <c r="HY4" s="281" t="s">
        <v>409</v>
      </c>
      <c r="HZ4" s="287" t="s">
        <v>432</v>
      </c>
      <c r="IA4" s="281" t="s">
        <v>409</v>
      </c>
      <c r="IB4" s="287" t="s">
        <v>432</v>
      </c>
      <c r="IC4" s="281" t="s">
        <v>409</v>
      </c>
      <c r="ID4" s="251"/>
      <c r="IE4" s="244"/>
      <c r="IF4" s="244"/>
      <c r="IG4" s="219"/>
      <c r="IH4" s="219"/>
      <c r="II4" s="213"/>
      <c r="IJ4" s="288"/>
      <c r="IK4" s="220" t="s">
        <v>508</v>
      </c>
      <c r="IL4" s="218" t="s">
        <v>509</v>
      </c>
      <c r="IM4" s="218" t="s">
        <v>510</v>
      </c>
      <c r="IN4" s="462" t="s">
        <v>621</v>
      </c>
      <c r="IO4" s="462" t="s">
        <v>622</v>
      </c>
      <c r="IP4" s="390" t="s">
        <v>623</v>
      </c>
      <c r="IQ4" s="390"/>
      <c r="IU4" s="268" t="s">
        <v>432</v>
      </c>
      <c r="IV4" s="496" t="s">
        <v>625</v>
      </c>
      <c r="IW4" s="268" t="s">
        <v>432</v>
      </c>
      <c r="IX4" s="496" t="s">
        <v>625</v>
      </c>
      <c r="IY4" s="393"/>
      <c r="IZ4" s="220"/>
      <c r="JB4" s="226"/>
      <c r="JC4" s="226"/>
      <c r="JD4" s="226"/>
      <c r="JF4" s="220"/>
      <c r="JJ4" s="220"/>
      <c r="JM4" s="220"/>
      <c r="JP4" s="226"/>
      <c r="JQ4" s="226"/>
      <c r="JR4" s="226"/>
      <c r="JU4" s="393"/>
      <c r="JY4" s="515" t="s">
        <v>432</v>
      </c>
      <c r="JZ4" s="515" t="s">
        <v>625</v>
      </c>
      <c r="KA4" s="521" t="s">
        <v>432</v>
      </c>
      <c r="KB4" s="521" t="s">
        <v>625</v>
      </c>
      <c r="KC4" s="521" t="s">
        <v>408</v>
      </c>
      <c r="KD4" s="218" t="s">
        <v>625</v>
      </c>
      <c r="KE4" s="220"/>
      <c r="KI4" s="219"/>
      <c r="KK4" s="219"/>
      <c r="KL4" s="220" t="s">
        <v>497</v>
      </c>
      <c r="KM4" s="218" t="s">
        <v>511</v>
      </c>
      <c r="KN4" s="220" t="s">
        <v>512</v>
      </c>
      <c r="KO4" s="218" t="s">
        <v>513</v>
      </c>
      <c r="KP4" s="218" t="s">
        <v>514</v>
      </c>
      <c r="KQ4" s="218" t="s">
        <v>515</v>
      </c>
      <c r="KR4" s="219" t="s">
        <v>516</v>
      </c>
      <c r="KT4" s="221" t="s">
        <v>517</v>
      </c>
      <c r="KU4" s="221" t="s">
        <v>518</v>
      </c>
      <c r="KV4" s="221" t="s">
        <v>519</v>
      </c>
      <c r="KW4" s="221" t="s">
        <v>520</v>
      </c>
      <c r="KX4" s="221" t="s">
        <v>517</v>
      </c>
      <c r="KY4" s="221" t="s">
        <v>518</v>
      </c>
      <c r="KZ4" s="221" t="s">
        <v>519</v>
      </c>
      <c r="LA4" s="223" t="s">
        <v>520</v>
      </c>
    </row>
    <row r="5" spans="1:315" x14ac:dyDescent="0.15">
      <c r="A5" s="4"/>
      <c r="B5" s="256">
        <v>2.165509259259259E-2</v>
      </c>
      <c r="C5" s="21"/>
      <c r="D5" s="22"/>
      <c r="E5" s="11"/>
      <c r="F5" s="14" t="s">
        <v>335</v>
      </c>
      <c r="G5" s="13" t="s">
        <v>335</v>
      </c>
      <c r="H5" s="14" t="s">
        <v>335</v>
      </c>
      <c r="I5" s="596">
        <v>1</v>
      </c>
      <c r="J5" s="471">
        <v>1</v>
      </c>
      <c r="K5" s="14">
        <v>0</v>
      </c>
      <c r="L5" s="9">
        <v>1</v>
      </c>
      <c r="M5" s="23">
        <v>1</v>
      </c>
      <c r="N5" s="23">
        <v>1</v>
      </c>
      <c r="O5" s="23">
        <v>0</v>
      </c>
      <c r="P5" s="14"/>
      <c r="Q5" s="14">
        <v>1</v>
      </c>
      <c r="R5" s="14">
        <v>0</v>
      </c>
      <c r="S5" s="14">
        <v>0</v>
      </c>
      <c r="T5" s="14">
        <v>0</v>
      </c>
      <c r="U5" s="14">
        <v>1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9">
        <v>1</v>
      </c>
      <c r="AB5" s="15"/>
      <c r="AC5" s="15"/>
      <c r="AD5" s="15"/>
      <c r="AE5" s="15">
        <f>ABS(ER5-DU6)</f>
        <v>0.62977193582801627</v>
      </c>
      <c r="AF5" s="15">
        <f>ABS(ES5-DV6)</f>
        <v>0.66902317880794726</v>
      </c>
      <c r="AG5" s="15">
        <f>SQRT(AE5^2+AF5^2)</f>
        <v>0.91880613022490099</v>
      </c>
      <c r="AH5" s="54">
        <f>AM6-BP5</f>
        <v>-3.9130937907077721</v>
      </c>
      <c r="AI5" s="15">
        <f>AN6-BQ5</f>
        <v>-17.421490683229816</v>
      </c>
      <c r="AJ5" s="15"/>
      <c r="AK5" s="15"/>
      <c r="AL5" s="632">
        <f>((AH5*AH6)+(AI5*AI6))/(SQRT(AH5^2+AI5^2)*SQRT(AH6^2+AI6^2))</f>
        <v>0.99787138096231398</v>
      </c>
      <c r="AM5" s="633"/>
      <c r="AN5" s="634"/>
      <c r="AO5" s="633"/>
      <c r="AP5" s="634"/>
      <c r="AQ5" s="634"/>
      <c r="AR5" s="634"/>
      <c r="AS5" s="634"/>
      <c r="AT5" s="634"/>
      <c r="AU5" s="634"/>
      <c r="AV5" s="634"/>
      <c r="AW5" s="634"/>
      <c r="AX5" s="634"/>
      <c r="AY5" s="634"/>
      <c r="AZ5" s="634"/>
      <c r="BA5" s="634"/>
      <c r="BB5" s="633"/>
      <c r="BC5" s="634"/>
      <c r="BD5" s="634"/>
      <c r="BE5" s="634"/>
      <c r="BF5" s="634"/>
      <c r="BG5" s="634"/>
      <c r="BH5" s="634"/>
      <c r="BI5" s="634"/>
      <c r="BJ5" s="634"/>
      <c r="BK5" s="634"/>
      <c r="BL5" s="634"/>
      <c r="BM5" s="634"/>
      <c r="BN5" s="573"/>
      <c r="BO5" s="573"/>
      <c r="BP5" s="64">
        <v>0.47990772904906637</v>
      </c>
      <c r="BQ5" s="64">
        <v>12.586288819875778</v>
      </c>
      <c r="BR5" s="6"/>
      <c r="BS5" s="527"/>
      <c r="BT5" s="527"/>
      <c r="BU5" s="527"/>
      <c r="BV5" s="527"/>
      <c r="BW5" s="584"/>
      <c r="BX5" s="527"/>
      <c r="BY5" s="527"/>
      <c r="BZ5" s="527"/>
      <c r="CA5" s="527"/>
      <c r="CB5" s="584"/>
      <c r="CC5" s="527"/>
      <c r="CD5" s="584"/>
      <c r="CE5" s="527"/>
      <c r="CF5" s="584"/>
      <c r="CG5" s="527"/>
      <c r="CH5" s="584"/>
      <c r="CI5" s="527"/>
      <c r="CJ5" s="584"/>
      <c r="CK5" s="527"/>
      <c r="CL5" s="584"/>
      <c r="CO5" s="70"/>
      <c r="CP5" s="70"/>
      <c r="CQ5" s="70"/>
      <c r="CR5" s="70"/>
      <c r="CS5" s="70"/>
      <c r="CT5" s="70"/>
      <c r="CU5" s="70"/>
      <c r="CV5" s="70"/>
      <c r="CW5" s="70"/>
      <c r="CX5" s="70"/>
      <c r="CY5" s="70"/>
      <c r="CZ5" s="70"/>
      <c r="DA5" s="70"/>
      <c r="DB5" s="70"/>
      <c r="DC5" s="70"/>
      <c r="DH5" s="105"/>
      <c r="DI5" s="105"/>
      <c r="DJ5" s="105"/>
      <c r="DK5" s="105"/>
      <c r="DL5" s="105"/>
      <c r="DM5" s="105"/>
      <c r="DN5" s="105"/>
      <c r="DO5" s="105"/>
      <c r="DP5" s="105"/>
      <c r="DQ5" s="105"/>
      <c r="DR5" s="105"/>
      <c r="DS5" s="105"/>
      <c r="DT5" s="108" t="s">
        <v>442</v>
      </c>
      <c r="DU5" s="128">
        <v>0.47990772904906637</v>
      </c>
      <c r="DV5" s="128">
        <v>12.586288819875778</v>
      </c>
      <c r="DX5" s="506">
        <f>IF(AND(DU5&gt;5.4,DU5&lt;-5.4),1,0)</f>
        <v>0</v>
      </c>
      <c r="EA5" s="506">
        <f>IF(DU5&lt;-4.1,1,0)</f>
        <v>0</v>
      </c>
      <c r="EB5" s="506">
        <f>IF(DU5&gt;4.1,1,0)</f>
        <v>0</v>
      </c>
      <c r="EG5" s="244">
        <f>IF(AND(DV5&gt;0,DV5&lt;11.9),1,0)</f>
        <v>0</v>
      </c>
      <c r="EM5" s="244">
        <f>IF(AND(DV5&gt;0,DV5&lt;6.4),1,0)</f>
        <v>0</v>
      </c>
      <c r="ER5" s="105">
        <v>-3.5031063930433386</v>
      </c>
      <c r="ES5" s="105">
        <v>-12.790149006622517</v>
      </c>
      <c r="FE5" s="141"/>
      <c r="FF5" s="141"/>
      <c r="FH5" s="141"/>
      <c r="FJ5" s="141"/>
      <c r="FQ5" s="284"/>
      <c r="FR5" s="209"/>
      <c r="FS5" s="284"/>
      <c r="FT5" s="209"/>
      <c r="FU5" s="209"/>
      <c r="FV5" s="209"/>
      <c r="FW5" s="209"/>
      <c r="FX5" s="209"/>
      <c r="FY5" s="209"/>
      <c r="FZ5" s="209"/>
      <c r="GA5" s="209"/>
      <c r="GB5" s="209"/>
      <c r="GC5" s="209"/>
      <c r="GD5" s="284"/>
      <c r="GE5" s="209"/>
      <c r="GF5" s="284"/>
      <c r="GG5" s="209"/>
      <c r="GH5" s="209"/>
      <c r="GI5" s="209"/>
      <c r="GJ5" s="209"/>
      <c r="GK5" s="209"/>
      <c r="GL5" s="209"/>
      <c r="GM5" s="209"/>
      <c r="GN5" s="209"/>
      <c r="GO5" s="209"/>
      <c r="GP5" s="209"/>
      <c r="GR5" s="584"/>
      <c r="GS5" s="527"/>
      <c r="GT5" s="587"/>
      <c r="GU5" s="529"/>
      <c r="GV5" s="529"/>
      <c r="GW5" s="529"/>
      <c r="GX5" s="529"/>
      <c r="GY5" s="529"/>
      <c r="GZ5" s="584"/>
      <c r="HA5" s="529"/>
      <c r="HB5" s="587"/>
      <c r="HC5" s="529"/>
      <c r="HD5" s="529"/>
      <c r="HE5" s="529"/>
      <c r="HF5" s="529"/>
      <c r="HG5" s="529"/>
      <c r="HH5" s="584"/>
      <c r="HI5" s="527"/>
      <c r="HJ5" s="587"/>
      <c r="HK5" s="529"/>
      <c r="HL5" s="529"/>
      <c r="HM5" s="529"/>
      <c r="HN5" s="529"/>
      <c r="HO5" s="529"/>
      <c r="HP5" s="285"/>
      <c r="HQ5" s="208"/>
      <c r="HR5" s="208"/>
      <c r="HS5" s="208"/>
      <c r="IE5" s="159"/>
      <c r="IF5" s="159"/>
      <c r="IG5" s="159"/>
      <c r="IH5" s="159"/>
      <c r="II5" s="217">
        <v>0</v>
      </c>
      <c r="IJ5" s="216">
        <v>0</v>
      </c>
      <c r="IK5" s="216"/>
      <c r="IL5" s="159"/>
      <c r="IM5" s="159"/>
      <c r="IQ5" s="159"/>
      <c r="IR5" s="159"/>
      <c r="IS5" s="159"/>
      <c r="IT5" s="488"/>
      <c r="IU5" s="268"/>
      <c r="IZ5" s="159"/>
      <c r="JA5" s="159"/>
      <c r="JB5" s="159"/>
      <c r="JC5" s="159"/>
      <c r="JD5" s="159"/>
      <c r="JE5" s="159"/>
      <c r="JF5" s="159"/>
      <c r="JG5" s="159"/>
      <c r="JH5" s="159"/>
      <c r="JI5" s="159"/>
      <c r="JJ5" s="159"/>
      <c r="JK5" s="159"/>
      <c r="JL5" s="159"/>
      <c r="JM5" s="159"/>
      <c r="JN5" s="159"/>
      <c r="JO5" s="159"/>
      <c r="JP5" s="159"/>
      <c r="JQ5" s="159"/>
      <c r="JR5" s="159"/>
      <c r="JS5" s="159"/>
      <c r="JT5" s="159"/>
      <c r="JV5" s="159"/>
      <c r="JW5" s="159"/>
      <c r="JX5" s="159"/>
      <c r="KE5" s="159"/>
      <c r="KF5" s="159"/>
      <c r="KG5" s="159"/>
      <c r="KH5" s="159"/>
      <c r="KI5" s="159"/>
      <c r="KJ5" s="159"/>
      <c r="KK5" s="159"/>
      <c r="KL5" s="159"/>
      <c r="KM5" s="159"/>
      <c r="KN5" s="159"/>
      <c r="KO5" s="159"/>
      <c r="KP5" s="159"/>
      <c r="KQ5" s="159"/>
      <c r="KR5" s="159"/>
      <c r="KS5" s="159">
        <v>1</v>
      </c>
      <c r="KT5" s="159"/>
      <c r="KU5" s="159"/>
      <c r="KV5" s="159"/>
      <c r="KW5" s="159"/>
      <c r="KX5" s="159"/>
      <c r="KY5" s="159"/>
      <c r="KZ5" s="159"/>
      <c r="LA5" s="159"/>
      <c r="LB5" s="159"/>
      <c r="LC5" s="159"/>
    </row>
    <row r="6" spans="1:315" s="218" customFormat="1" x14ac:dyDescent="0.15">
      <c r="A6" s="2"/>
      <c r="B6" s="257">
        <v>2.225694444444444E-2</v>
      </c>
      <c r="C6" s="17">
        <v>0.19</v>
      </c>
      <c r="D6" s="18">
        <v>0.63332699999999997</v>
      </c>
      <c r="E6" s="18">
        <v>0.63</v>
      </c>
      <c r="F6" s="20"/>
      <c r="G6" s="19"/>
      <c r="H6" s="20"/>
      <c r="I6" s="597"/>
      <c r="J6" s="16">
        <v>2</v>
      </c>
      <c r="K6" s="20"/>
      <c r="L6" s="16"/>
      <c r="M6" s="20">
        <v>0</v>
      </c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16"/>
      <c r="AB6" s="20"/>
      <c r="AC6" s="20"/>
      <c r="AD6" s="20"/>
      <c r="AE6" s="20"/>
      <c r="AF6" s="20"/>
      <c r="AG6" s="20"/>
      <c r="AH6" s="58">
        <f>ER5-BP5</f>
        <v>-3.9830141220924049</v>
      </c>
      <c r="AI6" s="20">
        <f>ES5-BQ5</f>
        <v>-25.376437826498297</v>
      </c>
      <c r="AJ6" s="20"/>
      <c r="AK6" s="20"/>
      <c r="AL6" s="635">
        <f>DEGREES(ACOS(AL5))</f>
        <v>3.7390706273527021</v>
      </c>
      <c r="AM6" s="636">
        <v>-3.4331860616587058</v>
      </c>
      <c r="AN6" s="637">
        <v>-4.8352018633540377</v>
      </c>
      <c r="AO6" s="636"/>
      <c r="AP6" s="638">
        <f>ABS(-11.88-AN6)</f>
        <v>7.0447981366459631</v>
      </c>
      <c r="AQ6" s="637"/>
      <c r="AR6" s="637"/>
      <c r="AS6" s="637"/>
      <c r="AT6" s="637"/>
      <c r="AU6" s="637"/>
      <c r="AV6" s="637"/>
      <c r="AW6" s="637"/>
      <c r="AX6" s="637"/>
      <c r="AY6" s="637"/>
      <c r="AZ6" s="637"/>
      <c r="BA6" s="637"/>
      <c r="BB6" s="634">
        <f>ABS(BQ6-AN6)</f>
        <v>7.4558074534161483</v>
      </c>
      <c r="BC6" s="637"/>
      <c r="BD6" s="637"/>
      <c r="BE6" s="637"/>
      <c r="BF6" s="637"/>
      <c r="BG6" s="637"/>
      <c r="BH6" s="637"/>
      <c r="BI6" s="637"/>
      <c r="BJ6" s="637"/>
      <c r="BK6" s="637"/>
      <c r="BL6" s="637"/>
      <c r="BM6" s="637"/>
      <c r="BN6" s="574"/>
      <c r="BO6" s="574"/>
      <c r="BP6" s="2">
        <v>-5.574312852800694</v>
      </c>
      <c r="BQ6" s="2">
        <v>-12.291009316770186</v>
      </c>
      <c r="BR6" s="7"/>
      <c r="BS6" s="528"/>
      <c r="BT6" s="528"/>
      <c r="BU6" s="528"/>
      <c r="BV6" s="528"/>
      <c r="BW6" s="585"/>
      <c r="BX6" s="528"/>
      <c r="BY6" s="528"/>
      <c r="BZ6" s="528"/>
      <c r="CA6" s="528"/>
      <c r="CB6" s="585"/>
      <c r="CC6" s="528"/>
      <c r="CD6" s="585"/>
      <c r="CE6" s="528"/>
      <c r="CF6" s="585"/>
      <c r="CG6" s="528"/>
      <c r="CH6" s="585"/>
      <c r="CI6" s="528"/>
      <c r="CJ6" s="585"/>
      <c r="CK6" s="528"/>
      <c r="CL6" s="585"/>
      <c r="CM6" s="240"/>
      <c r="CN6" s="393"/>
      <c r="CR6" s="286"/>
      <c r="CS6" s="278"/>
      <c r="CT6" s="281"/>
      <c r="CU6" s="281"/>
      <c r="CV6" s="281"/>
      <c r="CW6" s="281"/>
      <c r="CX6" s="281"/>
      <c r="CY6" s="281"/>
      <c r="CZ6" s="281"/>
      <c r="DA6" s="281"/>
      <c r="DB6" s="281"/>
      <c r="DC6" s="248"/>
      <c r="DD6" s="281"/>
      <c r="DE6" s="281"/>
      <c r="DF6" s="281"/>
      <c r="DG6" s="281"/>
      <c r="DH6" s="281"/>
      <c r="DI6" s="281"/>
      <c r="DL6" s="281"/>
      <c r="DM6" s="281"/>
      <c r="DN6" s="281"/>
      <c r="DO6" s="281"/>
      <c r="DP6" s="281"/>
      <c r="DQ6" s="281"/>
      <c r="DR6" s="281"/>
      <c r="DT6" s="220" t="s">
        <v>443</v>
      </c>
      <c r="DU6" s="218">
        <v>-4.1328783288713549</v>
      </c>
      <c r="DV6" s="218">
        <v>-12.12112582781457</v>
      </c>
      <c r="DW6" s="492"/>
      <c r="DX6" s="506">
        <f t="shared" ref="DX6:DX69" si="0">IF(AND(DU6&gt;5.4,DU6&lt;-5.4),1,0)</f>
        <v>0</v>
      </c>
      <c r="DY6" s="492"/>
      <c r="DZ6" s="492"/>
      <c r="EA6" s="506">
        <f t="shared" ref="EA6:EA69" si="1">IF(DU6&lt;-4.1,1,0)</f>
        <v>1</v>
      </c>
      <c r="EB6" s="506">
        <f t="shared" ref="EB6:EB69" si="2">IF(DU6&gt;4.1,1,0)</f>
        <v>0</v>
      </c>
      <c r="EC6" s="492">
        <v>1</v>
      </c>
      <c r="ED6" s="492"/>
      <c r="EE6" s="506"/>
      <c r="EF6" s="412">
        <f>IF(AND(DV6&lt;0,DV6&gt;-11.8),1,0)</f>
        <v>0</v>
      </c>
      <c r="EH6" s="412">
        <f>SUM(EF5:EF6)</f>
        <v>0</v>
      </c>
      <c r="EI6" s="412">
        <f>SUM(EG5:EG6)</f>
        <v>0</v>
      </c>
      <c r="EJ6" s="244">
        <f>SUM(EH6:EI6)</f>
        <v>0</v>
      </c>
      <c r="EK6" s="402"/>
      <c r="EL6" s="412">
        <f>IF(AND(DV6&lt;0,DV6&gt;-6.4),1,0)</f>
        <v>0</v>
      </c>
      <c r="EN6" s="412"/>
      <c r="EO6" s="412"/>
      <c r="EP6" s="412"/>
      <c r="EQ6" s="244"/>
      <c r="ER6" s="273">
        <v>0.84906752062527124</v>
      </c>
      <c r="ES6" s="274">
        <v>11.626630434782609</v>
      </c>
      <c r="ET6" s="523"/>
      <c r="EU6" s="518">
        <f>ABS(ER6)</f>
        <v>0.84906752062527124</v>
      </c>
      <c r="EV6" s="287"/>
      <c r="EW6" s="281">
        <f>SUM(EU5:EU6)</f>
        <v>0.84906752062527124</v>
      </c>
      <c r="EX6" s="278"/>
      <c r="EY6" s="278">
        <f>AVERAGE(EU5:EU6)</f>
        <v>0.84906752062527124</v>
      </c>
      <c r="EZ6" s="281"/>
      <c r="FA6" s="281">
        <f>_xlfn.VAR.P(EU5:EU6)</f>
        <v>0</v>
      </c>
      <c r="FB6" s="281"/>
      <c r="FC6" s="281">
        <f>MAX(EU5:EU6)</f>
        <v>0.84906752062527124</v>
      </c>
      <c r="FD6" s="523"/>
      <c r="FE6" s="268"/>
      <c r="FF6" s="240"/>
      <c r="FG6" s="268"/>
      <c r="FH6" s="240"/>
      <c r="FI6" s="268"/>
      <c r="FJ6" s="240"/>
      <c r="FK6" s="268"/>
      <c r="FM6" s="393"/>
      <c r="FN6" s="240"/>
      <c r="FO6" s="268"/>
      <c r="FP6" s="521"/>
      <c r="FQ6" s="284"/>
      <c r="FR6" s="282"/>
      <c r="FS6" s="284"/>
      <c r="FT6" s="282"/>
      <c r="FU6" s="282"/>
      <c r="FV6" s="282"/>
      <c r="FW6" s="282"/>
      <c r="FX6" s="282"/>
      <c r="FY6" s="282"/>
      <c r="FZ6" s="282"/>
      <c r="GA6" s="282"/>
      <c r="GB6" s="282"/>
      <c r="GC6" s="282"/>
      <c r="GD6" s="284"/>
      <c r="GE6" s="282"/>
      <c r="GF6" s="284"/>
      <c r="GG6" s="282"/>
      <c r="GH6" s="282"/>
      <c r="GI6" s="282"/>
      <c r="GJ6" s="282"/>
      <c r="GK6" s="282"/>
      <c r="GL6" s="282"/>
      <c r="GM6" s="282"/>
      <c r="GN6" s="282"/>
      <c r="GO6" s="282"/>
      <c r="GP6" s="282"/>
      <c r="GQ6" s="292"/>
      <c r="GR6" s="534">
        <f>ABS(DU6-ER5)</f>
        <v>0.62977193582801627</v>
      </c>
      <c r="GS6" s="534">
        <f>ABS(ER6-DU5)</f>
        <v>0.36915979157620488</v>
      </c>
      <c r="GT6" s="586">
        <f>SUM(GR5:GR6)</f>
        <v>0.62977193582801627</v>
      </c>
      <c r="GU6" s="531">
        <f>SUM(GS5:GS6)</f>
        <v>0.36915979157620488</v>
      </c>
      <c r="GV6" s="531">
        <f>AVERAGE(GR5:GR6)</f>
        <v>0.62977193582801627</v>
      </c>
      <c r="GW6" s="531">
        <f>AVERAGE(GS5:GS6)</f>
        <v>0.36915979157620488</v>
      </c>
      <c r="GX6" s="531">
        <f>MAX(GR5:GR6)</f>
        <v>0.62977193582801627</v>
      </c>
      <c r="GY6" s="531">
        <f>MAX(GS5:GS6)</f>
        <v>0.36915979157620488</v>
      </c>
      <c r="GZ6" s="588">
        <f>ABS(DV6-ES5)</f>
        <v>0.66902317880794726</v>
      </c>
      <c r="HA6" s="588">
        <f>ABS(ES6-DV5)</f>
        <v>0.95965838509316903</v>
      </c>
      <c r="HB6" s="586">
        <f>SUM(GZ5:GZ6)</f>
        <v>0.66902317880794726</v>
      </c>
      <c r="HC6" s="531">
        <f>SUM(HA5:HA6)</f>
        <v>0.95965838509316903</v>
      </c>
      <c r="HD6" s="531">
        <f>AVERAGE(GZ5:GZ6)</f>
        <v>0.66902317880794726</v>
      </c>
      <c r="HE6" s="531">
        <f>AVERAGE(HA5:HA6)</f>
        <v>0.95965838509316903</v>
      </c>
      <c r="HF6" s="531">
        <f>MAX(GZ5:GZ6)</f>
        <v>0.66902317880794726</v>
      </c>
      <c r="HG6" s="531">
        <f>MAX(HA5:HA6)</f>
        <v>0.95965838509316903</v>
      </c>
      <c r="HH6" s="588">
        <f>SQRT(GR6^2+GZ6^2)</f>
        <v>0.91880613022490099</v>
      </c>
      <c r="HI6" s="588">
        <f>SQRT(GS6^2+HA6^2)</f>
        <v>1.0282135808265791</v>
      </c>
      <c r="HJ6" s="586">
        <f>SUM(HH5:HH6)</f>
        <v>0.91880613022490099</v>
      </c>
      <c r="HK6" s="586">
        <f>SUM(HI5:HI6)</f>
        <v>1.0282135808265791</v>
      </c>
      <c r="HL6" s="531">
        <f>AVERAGE(HH5:HH6)</f>
        <v>0.91880613022490099</v>
      </c>
      <c r="HM6" s="531">
        <f>AVERAGE(HI5:HI6)</f>
        <v>1.0282135808265791</v>
      </c>
      <c r="HN6" s="531">
        <f>MAX(HH5:HH6)</f>
        <v>0.91880613022490099</v>
      </c>
      <c r="HO6" s="531">
        <f>MAX(HI5:HI6)</f>
        <v>1.0282135808265791</v>
      </c>
      <c r="HP6" s="286">
        <f>MIN(HH5:HH6)</f>
        <v>0.91880613022490099</v>
      </c>
      <c r="HQ6" s="286">
        <f>MIN(HI5:HI6)</f>
        <v>1.0282135808265791</v>
      </c>
      <c r="HR6" s="278">
        <f>HN6-HP6</f>
        <v>0</v>
      </c>
      <c r="HS6" s="278">
        <f>HO6-HQ6</f>
        <v>0</v>
      </c>
      <c r="HT6" s="393"/>
      <c r="HU6" s="520"/>
      <c r="HV6" s="393"/>
      <c r="HW6" s="520"/>
      <c r="HX6" s="393"/>
      <c r="HY6" s="520"/>
      <c r="HZ6" s="393"/>
      <c r="IA6" s="520"/>
      <c r="IB6" s="393"/>
      <c r="IC6" s="520"/>
      <c r="ID6" s="393"/>
      <c r="II6" s="244">
        <v>1</v>
      </c>
      <c r="IJ6" s="244">
        <v>0</v>
      </c>
      <c r="IP6" s="462">
        <f>COUNTIF(IL5:IL6,IL5=1)</f>
        <v>0</v>
      </c>
      <c r="IT6" s="390"/>
      <c r="IU6" s="393"/>
      <c r="IV6" s="390"/>
      <c r="IW6" s="393"/>
      <c r="IX6" s="484"/>
      <c r="IY6" s="393"/>
      <c r="JB6" s="226"/>
      <c r="JC6" s="226"/>
      <c r="JD6" s="226"/>
      <c r="JP6" s="226"/>
      <c r="JQ6" s="226"/>
      <c r="JR6" s="226"/>
      <c r="JU6" s="393"/>
      <c r="JY6" s="393"/>
      <c r="JZ6" s="507"/>
      <c r="KA6" s="507"/>
      <c r="KB6" s="520"/>
      <c r="KC6" s="520"/>
      <c r="KD6" s="507"/>
      <c r="KE6" s="220"/>
      <c r="KI6" s="218">
        <v>1</v>
      </c>
      <c r="KJ6" s="218">
        <v>1</v>
      </c>
      <c r="KK6" s="219">
        <v>0</v>
      </c>
      <c r="KQ6" s="218">
        <v>1</v>
      </c>
      <c r="KR6" s="219"/>
      <c r="LA6" s="219"/>
      <c r="LB6" s="218" t="s">
        <v>521</v>
      </c>
    </row>
    <row r="7" spans="1:315" x14ac:dyDescent="0.15">
      <c r="A7" s="4"/>
      <c r="B7" s="256">
        <v>3.412037037037037E-2</v>
      </c>
      <c r="C7" s="10"/>
      <c r="D7" s="11"/>
      <c r="E7" s="11"/>
      <c r="F7" s="14"/>
      <c r="G7" s="13"/>
      <c r="H7" s="14" t="s">
        <v>347</v>
      </c>
      <c r="I7" s="596">
        <v>2</v>
      </c>
      <c r="J7" s="471">
        <v>1</v>
      </c>
      <c r="K7" s="14">
        <v>0</v>
      </c>
      <c r="L7" s="9">
        <v>1</v>
      </c>
      <c r="M7" s="23">
        <v>1</v>
      </c>
      <c r="N7" s="23">
        <v>1</v>
      </c>
      <c r="O7" s="23">
        <v>0</v>
      </c>
      <c r="P7" s="14"/>
      <c r="Q7" s="14">
        <v>1</v>
      </c>
      <c r="R7" s="14">
        <v>0</v>
      </c>
      <c r="S7" s="14">
        <v>0</v>
      </c>
      <c r="T7" s="14">
        <v>1</v>
      </c>
      <c r="U7" s="14">
        <v>0</v>
      </c>
      <c r="V7" s="14">
        <v>0</v>
      </c>
      <c r="W7" s="14">
        <v>0</v>
      </c>
      <c r="X7" s="14">
        <v>0</v>
      </c>
      <c r="Y7" s="14">
        <v>1</v>
      </c>
      <c r="Z7" s="14">
        <v>0</v>
      </c>
      <c r="AA7" s="9">
        <v>0</v>
      </c>
      <c r="AB7" s="15"/>
      <c r="AC7" s="15"/>
      <c r="AD7" s="15"/>
      <c r="AE7" s="15">
        <f>ABS(ER7-DU8)</f>
        <v>1.0336474164133738</v>
      </c>
      <c r="AF7" s="15">
        <f>ABS(ES7-DV8)</f>
        <v>0</v>
      </c>
      <c r="AG7" s="15">
        <f>SQRT(AE7^2+AF7^2)</f>
        <v>1.0336474164133738</v>
      </c>
      <c r="AH7" s="54">
        <f>AM8-BP7</f>
        <v>1.4766391663048197</v>
      </c>
      <c r="AI7" s="15">
        <f>AN8-BQ7</f>
        <v>-17.938229813664595</v>
      </c>
      <c r="AJ7" s="15"/>
      <c r="AK7" s="15"/>
      <c r="AL7" s="632">
        <f>((AH7*AH8)+(AI7*AI8))/(SQRT(AH7^2+AI7^2)*SQRT(AH8^2+AI8^2))</f>
        <v>0.99655396051727119</v>
      </c>
      <c r="AM7" s="633"/>
      <c r="AN7" s="634"/>
      <c r="AO7" s="633"/>
      <c r="AP7" s="634"/>
      <c r="AQ7" s="634"/>
      <c r="AR7" s="634"/>
      <c r="AS7" s="634"/>
      <c r="AT7" s="634"/>
      <c r="AU7" s="634"/>
      <c r="AV7" s="634"/>
      <c r="AW7" s="634"/>
      <c r="AX7" s="634"/>
      <c r="AY7" s="634"/>
      <c r="AZ7" s="634"/>
      <c r="BA7" s="634"/>
      <c r="BB7" s="633"/>
      <c r="BC7" s="634"/>
      <c r="BD7" s="634"/>
      <c r="BE7" s="634"/>
      <c r="BF7" s="634"/>
      <c r="BG7" s="634"/>
      <c r="BH7" s="634"/>
      <c r="BI7" s="634"/>
      <c r="BJ7" s="634"/>
      <c r="BK7" s="634"/>
      <c r="BL7" s="634"/>
      <c r="BM7" s="634"/>
      <c r="BN7" s="573"/>
      <c r="BO7" s="573"/>
      <c r="BP7" s="64">
        <v>-1.0705633955709943</v>
      </c>
      <c r="BQ7" s="64">
        <v>12.217189440993788</v>
      </c>
      <c r="BR7" s="6"/>
      <c r="BS7" s="527"/>
      <c r="BT7" s="527"/>
      <c r="BU7" s="527"/>
      <c r="BV7" s="527"/>
      <c r="BW7" s="584"/>
      <c r="BX7" s="527"/>
      <c r="BY7" s="527"/>
      <c r="BZ7" s="527"/>
      <c r="CA7" s="527"/>
      <c r="CB7" s="584"/>
      <c r="CC7" s="527"/>
      <c r="CD7" s="584"/>
      <c r="CE7" s="527"/>
      <c r="CF7" s="584"/>
      <c r="CG7" s="527"/>
      <c r="CH7" s="584"/>
      <c r="CI7" s="527"/>
      <c r="CJ7" s="584"/>
      <c r="CK7" s="527"/>
      <c r="CL7" s="584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H7" s="105"/>
      <c r="DI7" s="105"/>
      <c r="DJ7" s="105"/>
      <c r="DK7" s="105"/>
      <c r="DL7" s="105"/>
      <c r="DM7" s="105"/>
      <c r="DN7" s="105"/>
      <c r="DO7" s="105"/>
      <c r="DP7" s="105"/>
      <c r="DQ7" s="105"/>
      <c r="DR7" s="105"/>
      <c r="DS7" s="105"/>
      <c r="DT7" s="117" t="s">
        <v>442</v>
      </c>
      <c r="DU7" s="128">
        <v>-1.0705633955709943</v>
      </c>
      <c r="DV7" s="128">
        <v>12.217189440993788</v>
      </c>
      <c r="DX7" s="506">
        <f t="shared" si="0"/>
        <v>0</v>
      </c>
      <c r="EA7" s="506">
        <f t="shared" si="1"/>
        <v>0</v>
      </c>
      <c r="EB7" s="506">
        <f t="shared" si="2"/>
        <v>0</v>
      </c>
      <c r="EG7" s="244">
        <f>IF(AND(DV7&gt;0,DV7&lt;11.9),1,0)</f>
        <v>0</v>
      </c>
      <c r="EM7" s="244">
        <f>IF(AND(DV7&gt;0,DV7&lt;6.4),1,0)</f>
        <v>0</v>
      </c>
      <c r="ER7" s="105">
        <v>3.2855221450282235</v>
      </c>
      <c r="ES7" s="105">
        <v>-13.915046583850932</v>
      </c>
      <c r="EV7" s="284"/>
      <c r="EW7" s="209"/>
      <c r="EX7" s="209"/>
      <c r="EY7" s="209"/>
      <c r="EZ7" s="209"/>
      <c r="FA7" s="209"/>
      <c r="FB7" s="209"/>
      <c r="FC7" s="209"/>
      <c r="FE7" s="141"/>
      <c r="FF7" s="141"/>
      <c r="FH7" s="141"/>
      <c r="FJ7" s="141"/>
      <c r="FQ7" s="284"/>
      <c r="FR7" s="209"/>
      <c r="FS7" s="284"/>
      <c r="FT7" s="209"/>
      <c r="FU7" s="209"/>
      <c r="FV7" s="209"/>
      <c r="FW7" s="209"/>
      <c r="FX7" s="209"/>
      <c r="FY7" s="209"/>
      <c r="FZ7" s="209"/>
      <c r="GA7" s="209"/>
      <c r="GB7" s="209"/>
      <c r="GC7" s="209"/>
      <c r="GD7" s="284"/>
      <c r="GE7" s="209"/>
      <c r="GF7" s="284"/>
      <c r="GG7" s="209"/>
      <c r="GH7" s="209"/>
      <c r="GI7" s="209"/>
      <c r="GJ7" s="209"/>
      <c r="GK7" s="209"/>
      <c r="GL7" s="209"/>
      <c r="GM7" s="209"/>
      <c r="GN7" s="209"/>
      <c r="GO7" s="209"/>
      <c r="GP7" s="209"/>
      <c r="GR7" s="588"/>
      <c r="GS7" s="534"/>
      <c r="GT7" s="588"/>
      <c r="GU7" s="534"/>
      <c r="GV7" s="534"/>
      <c r="GW7" s="534"/>
      <c r="GX7" s="534"/>
      <c r="GY7" s="534"/>
      <c r="GZ7" s="588"/>
      <c r="HA7" s="534"/>
      <c r="HB7" s="588"/>
      <c r="HC7" s="534"/>
      <c r="HD7" s="534"/>
      <c r="HE7" s="534"/>
      <c r="HF7" s="534"/>
      <c r="HG7" s="534"/>
      <c r="HH7" s="588"/>
      <c r="HI7" s="534"/>
      <c r="HJ7" s="588"/>
      <c r="HK7" s="534"/>
      <c r="HL7" s="534"/>
      <c r="HM7" s="534"/>
      <c r="HN7" s="534"/>
      <c r="HO7" s="534"/>
      <c r="HP7" s="285"/>
      <c r="HQ7" s="208"/>
      <c r="HR7" s="208"/>
      <c r="HS7" s="208"/>
      <c r="IE7" s="159"/>
      <c r="IF7" s="159"/>
      <c r="IG7" s="159"/>
      <c r="IH7" s="159"/>
      <c r="II7" s="175">
        <v>0</v>
      </c>
      <c r="IJ7" s="175">
        <v>1</v>
      </c>
      <c r="IK7" s="159"/>
      <c r="IL7" s="159"/>
      <c r="IM7" s="159"/>
      <c r="IP7" s="385"/>
      <c r="IQ7" s="159"/>
      <c r="IR7" s="159"/>
      <c r="IS7" s="159"/>
      <c r="IZ7" s="159"/>
      <c r="JA7" s="159"/>
      <c r="JB7" s="159"/>
      <c r="JC7" s="159"/>
      <c r="JD7" s="159"/>
      <c r="JE7" s="159"/>
      <c r="JF7" s="159"/>
      <c r="JG7" s="159"/>
      <c r="JH7" s="159"/>
      <c r="JI7" s="159"/>
      <c r="JJ7" s="159"/>
      <c r="JK7" s="159"/>
      <c r="JL7" s="159"/>
      <c r="JM7" s="159"/>
      <c r="JN7" s="159"/>
      <c r="JO7" s="159"/>
      <c r="JP7" s="159"/>
      <c r="JQ7" s="159"/>
      <c r="JR7" s="159"/>
      <c r="JS7" s="159"/>
      <c r="JT7" s="159"/>
      <c r="JV7" s="159"/>
      <c r="JW7" s="159"/>
      <c r="JX7" s="159"/>
      <c r="KE7" s="159"/>
      <c r="KF7" s="159"/>
      <c r="KG7" s="159"/>
      <c r="KH7" s="159"/>
      <c r="KI7" s="159"/>
      <c r="KJ7" s="159"/>
      <c r="KK7" s="159"/>
      <c r="KL7" s="159"/>
      <c r="KM7" s="159"/>
      <c r="KN7" s="159"/>
      <c r="KO7" s="159"/>
      <c r="KP7" s="159"/>
      <c r="KQ7" s="159"/>
      <c r="KR7" s="159"/>
      <c r="KS7" s="159">
        <v>1</v>
      </c>
      <c r="KT7" s="159"/>
      <c r="KU7" s="159"/>
      <c r="KV7" s="159"/>
      <c r="KW7" s="159"/>
      <c r="KX7" s="159"/>
      <c r="KY7" s="159"/>
      <c r="KZ7" s="159"/>
      <c r="LA7" s="159"/>
      <c r="LB7" s="159"/>
      <c r="LC7" s="159"/>
    </row>
    <row r="8" spans="1:315" s="218" customFormat="1" x14ac:dyDescent="0.15">
      <c r="A8" s="2"/>
      <c r="B8" s="257">
        <v>3.4722222222222224E-2</v>
      </c>
      <c r="C8" s="17">
        <v>0.21</v>
      </c>
      <c r="D8" s="18">
        <v>0.69999299999999998</v>
      </c>
      <c r="E8" s="18">
        <v>0.7</v>
      </c>
      <c r="F8" s="20"/>
      <c r="G8" s="19"/>
      <c r="H8" s="20"/>
      <c r="I8" s="597"/>
      <c r="J8" s="16">
        <v>2</v>
      </c>
      <c r="K8" s="20"/>
      <c r="L8" s="16"/>
      <c r="M8" s="25">
        <v>0</v>
      </c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16"/>
      <c r="AB8" s="20"/>
      <c r="AC8" s="20"/>
      <c r="AD8" s="20"/>
      <c r="AE8" s="20"/>
      <c r="AF8" s="20"/>
      <c r="AG8" s="20"/>
      <c r="AH8" s="58">
        <f>ER7-BP7</f>
        <v>4.356085540599218</v>
      </c>
      <c r="AI8" s="20">
        <f>ES7-BQ7</f>
        <v>-26.132236024844723</v>
      </c>
      <c r="AJ8" s="20"/>
      <c r="AK8" s="20"/>
      <c r="AL8" s="635">
        <f>DEGREES(ACOS(AL7))</f>
        <v>4.7579793184537573</v>
      </c>
      <c r="AM8" s="636">
        <v>0.40607577073382539</v>
      </c>
      <c r="AN8" s="637">
        <v>-5.7210403726708075</v>
      </c>
      <c r="AO8" s="636"/>
      <c r="AP8" s="638">
        <f>ABS(-11.88-AN8)</f>
        <v>6.1589596273291933</v>
      </c>
      <c r="AQ8" s="637"/>
      <c r="AR8" s="637"/>
      <c r="AS8" s="637"/>
      <c r="AT8" s="637"/>
      <c r="AU8" s="637"/>
      <c r="AV8" s="637"/>
      <c r="AW8" s="637"/>
      <c r="AX8" s="637"/>
      <c r="AY8" s="637"/>
      <c r="AZ8" s="637"/>
      <c r="BA8" s="637"/>
      <c r="BB8" s="634">
        <f>ABS(BQ8-AN8)</f>
        <v>7.8249068322981374</v>
      </c>
      <c r="BC8" s="637"/>
      <c r="BD8" s="637"/>
      <c r="BE8" s="637"/>
      <c r="BF8" s="637"/>
      <c r="BG8" s="637"/>
      <c r="BH8" s="637"/>
      <c r="BI8" s="637"/>
      <c r="BJ8" s="637"/>
      <c r="BK8" s="637"/>
      <c r="BL8" s="637"/>
      <c r="BM8" s="637"/>
      <c r="BN8" s="574"/>
      <c r="BO8" s="574"/>
      <c r="BP8" s="2">
        <v>0.70140360399478929</v>
      </c>
      <c r="BQ8" s="2">
        <v>-13.545947204968945</v>
      </c>
      <c r="BR8" s="7"/>
      <c r="BS8" s="528"/>
      <c r="BT8" s="528"/>
      <c r="BU8" s="528"/>
      <c r="BV8" s="528"/>
      <c r="BW8" s="585"/>
      <c r="BX8" s="528"/>
      <c r="BY8" s="528"/>
      <c r="BZ8" s="528"/>
      <c r="CA8" s="528"/>
      <c r="CB8" s="585"/>
      <c r="CC8" s="528"/>
      <c r="CD8" s="585"/>
      <c r="CE8" s="528"/>
      <c r="CF8" s="585"/>
      <c r="CG8" s="528"/>
      <c r="CH8" s="585"/>
      <c r="CI8" s="528"/>
      <c r="CJ8" s="585"/>
      <c r="CK8" s="528"/>
      <c r="CL8" s="585"/>
      <c r="CM8" s="240"/>
      <c r="CN8" s="393"/>
      <c r="CR8" s="286"/>
      <c r="CS8" s="278"/>
      <c r="CT8" s="281"/>
      <c r="CU8" s="281"/>
      <c r="CV8" s="281"/>
      <c r="CW8" s="281"/>
      <c r="CX8" s="281"/>
      <c r="CY8" s="281"/>
      <c r="CZ8" s="281"/>
      <c r="DA8" s="281"/>
      <c r="DB8" s="281"/>
      <c r="DC8" s="248"/>
      <c r="DD8" s="281"/>
      <c r="DE8" s="281"/>
      <c r="DF8" s="281"/>
      <c r="DG8" s="281"/>
      <c r="DH8" s="281"/>
      <c r="DI8" s="281"/>
      <c r="DL8" s="281"/>
      <c r="DM8" s="281"/>
      <c r="DN8" s="281"/>
      <c r="DO8" s="281"/>
      <c r="DP8" s="281"/>
      <c r="DQ8" s="281"/>
      <c r="DR8" s="281"/>
      <c r="DT8" s="251" t="s">
        <v>443</v>
      </c>
      <c r="DU8" s="218">
        <v>2.2518747286148497</v>
      </c>
      <c r="DV8" s="218">
        <v>-13.915046583850932</v>
      </c>
      <c r="DW8" s="492"/>
      <c r="DX8" s="506">
        <f t="shared" si="0"/>
        <v>0</v>
      </c>
      <c r="DY8" s="492"/>
      <c r="DZ8" s="492"/>
      <c r="EA8" s="506">
        <f t="shared" si="1"/>
        <v>0</v>
      </c>
      <c r="EB8" s="506">
        <f t="shared" si="2"/>
        <v>0</v>
      </c>
      <c r="EC8" s="492"/>
      <c r="ED8" s="492"/>
      <c r="EE8" s="506"/>
      <c r="EF8" s="412">
        <f>IF(AND(DV8&lt;0,DV8&gt;-11.8),1,0)</f>
        <v>0</v>
      </c>
      <c r="EH8" s="412">
        <f>SUM(EF7:EF8)</f>
        <v>0</v>
      </c>
      <c r="EI8" s="412">
        <f>SUM(EG7:EG8)</f>
        <v>0</v>
      </c>
      <c r="EJ8" s="244">
        <f>SUM(EH8:EI8)</f>
        <v>0</v>
      </c>
      <c r="EK8" s="402"/>
      <c r="EL8" s="412">
        <f>IF(AND(DV8&lt;0,DV8&gt;-6.4),1,0)</f>
        <v>0</v>
      </c>
      <c r="EM8" s="390"/>
      <c r="EN8" s="412"/>
      <c r="EO8" s="412"/>
      <c r="EP8" s="412"/>
      <c r="EQ8" s="244"/>
      <c r="ER8" s="273">
        <v>-1.2182273122014762</v>
      </c>
      <c r="ES8" s="274">
        <v>11.478990683229814</v>
      </c>
      <c r="ET8" s="523"/>
      <c r="EU8" s="518">
        <f>ABS(ER8)</f>
        <v>1.2182273122014762</v>
      </c>
      <c r="EV8" s="287"/>
      <c r="EW8" s="281">
        <f>SUM(EU7:EU8)</f>
        <v>1.2182273122014762</v>
      </c>
      <c r="EX8" s="278"/>
      <c r="EY8" s="278">
        <f>AVERAGE(EU7:EU8)</f>
        <v>1.2182273122014762</v>
      </c>
      <c r="EZ8" s="281"/>
      <c r="FA8" s="281">
        <f>_xlfn.VAR.P(EU7:EU8)</f>
        <v>0</v>
      </c>
      <c r="FB8" s="281"/>
      <c r="FC8" s="281">
        <f>MAX(EU7:EU8)</f>
        <v>1.2182273122014762</v>
      </c>
      <c r="FD8" s="523"/>
      <c r="FE8" s="268"/>
      <c r="FF8" s="240"/>
      <c r="FG8" s="268"/>
      <c r="FH8" s="240"/>
      <c r="FI8" s="268"/>
      <c r="FJ8" s="240"/>
      <c r="FK8" s="268"/>
      <c r="FM8" s="393"/>
      <c r="FN8" s="240"/>
      <c r="FO8" s="268"/>
      <c r="FP8" s="521"/>
      <c r="FQ8" s="284"/>
      <c r="FR8" s="282"/>
      <c r="FS8" s="284"/>
      <c r="FT8" s="282"/>
      <c r="FU8" s="282"/>
      <c r="FV8" s="282"/>
      <c r="FW8" s="282"/>
      <c r="FX8" s="282"/>
      <c r="FY8" s="282"/>
      <c r="FZ8" s="282"/>
      <c r="GA8" s="282"/>
      <c r="GB8" s="282"/>
      <c r="GC8" s="282"/>
      <c r="GD8" s="284"/>
      <c r="GE8" s="282"/>
      <c r="GF8" s="284"/>
      <c r="GG8" s="282"/>
      <c r="GH8" s="282"/>
      <c r="GI8" s="282"/>
      <c r="GJ8" s="282"/>
      <c r="GK8" s="282"/>
      <c r="GL8" s="282"/>
      <c r="GM8" s="282"/>
      <c r="GN8" s="282"/>
      <c r="GO8" s="282"/>
      <c r="GP8" s="282"/>
      <c r="GQ8" s="292"/>
      <c r="GR8" s="534">
        <f>ABS(DU8-ER7)</f>
        <v>1.0336474164133738</v>
      </c>
      <c r="GS8" s="534">
        <f>ABS(ER8-DU7)</f>
        <v>0.14766391663048184</v>
      </c>
      <c r="GT8" s="586">
        <f>SUM(GR7:GR8)</f>
        <v>1.0336474164133738</v>
      </c>
      <c r="GU8" s="531">
        <f>SUM(GS7:GS8)</f>
        <v>0.14766391663048184</v>
      </c>
      <c r="GV8" s="531">
        <f>AVERAGE(GR7:GR8)</f>
        <v>1.0336474164133738</v>
      </c>
      <c r="GW8" s="531">
        <f>AVERAGE(GS7:GS8)</f>
        <v>0.14766391663048184</v>
      </c>
      <c r="GX8" s="531">
        <f>MAX(GR7:GR8)</f>
        <v>1.0336474164133738</v>
      </c>
      <c r="GY8" s="531">
        <f>MAX(GS7:GS8)</f>
        <v>0.14766391663048184</v>
      </c>
      <c r="GZ8" s="588">
        <f>ABS(DV8-ES7)</f>
        <v>0</v>
      </c>
      <c r="HA8" s="588">
        <f>ABS(ES8-DV7)</f>
        <v>0.73819875776397481</v>
      </c>
      <c r="HB8" s="586">
        <f>SUM(GZ7:GZ8)</f>
        <v>0</v>
      </c>
      <c r="HC8" s="531">
        <f>SUM(HA7:HA8)</f>
        <v>0.73819875776397481</v>
      </c>
      <c r="HD8" s="531">
        <f>AVERAGE(GZ7:GZ8)</f>
        <v>0</v>
      </c>
      <c r="HE8" s="531">
        <f>AVERAGE(HA7:HA8)</f>
        <v>0.73819875776397481</v>
      </c>
      <c r="HF8" s="531">
        <f>MAX(GZ7:GZ8)</f>
        <v>0</v>
      </c>
      <c r="HG8" s="531">
        <f>MAX(HA7:HA8)</f>
        <v>0.73819875776397481</v>
      </c>
      <c r="HH8" s="588">
        <f>SQRT(GR8^2+GZ8^2)</f>
        <v>1.0336474164133738</v>
      </c>
      <c r="HI8" s="588">
        <f>SQRT(GS8^2+HA8^2)</f>
        <v>0.75282271368425746</v>
      </c>
      <c r="HJ8" s="586">
        <f>SUM(HH7:HH8)</f>
        <v>1.0336474164133738</v>
      </c>
      <c r="HK8" s="586">
        <f>SUM(HI7:HI8)</f>
        <v>0.75282271368425746</v>
      </c>
      <c r="HL8" s="531">
        <f>AVERAGE(HH7:HH8)</f>
        <v>1.0336474164133738</v>
      </c>
      <c r="HM8" s="531">
        <f>AVERAGE(HI7:HI8)</f>
        <v>0.75282271368425746</v>
      </c>
      <c r="HN8" s="531">
        <f>MAX(HH7:HH8)</f>
        <v>1.0336474164133738</v>
      </c>
      <c r="HO8" s="531">
        <f>MAX(HI7:HI8)</f>
        <v>0.75282271368425746</v>
      </c>
      <c r="HP8" s="286">
        <f>MIN(HH7:HH8)</f>
        <v>1.0336474164133738</v>
      </c>
      <c r="HQ8" s="286">
        <f>MIN(HI7:HI8)</f>
        <v>0.75282271368425746</v>
      </c>
      <c r="HR8" s="278">
        <f>HN8-HP8</f>
        <v>0</v>
      </c>
      <c r="HS8" s="278">
        <f>HO8-HQ8</f>
        <v>0</v>
      </c>
      <c r="HT8" s="393"/>
      <c r="HU8" s="520"/>
      <c r="HV8" s="393"/>
      <c r="HW8" s="520"/>
      <c r="HX8" s="393"/>
      <c r="HY8" s="520"/>
      <c r="HZ8" s="393"/>
      <c r="IA8" s="520"/>
      <c r="IB8" s="393"/>
      <c r="IC8" s="520"/>
      <c r="ID8" s="393"/>
      <c r="II8" s="244">
        <v>1</v>
      </c>
      <c r="IJ8" s="244">
        <v>0</v>
      </c>
      <c r="IK8" s="244">
        <v>0</v>
      </c>
      <c r="IL8" s="244">
        <v>0</v>
      </c>
      <c r="IM8" s="244">
        <v>1</v>
      </c>
      <c r="IN8" s="462">
        <f>COUNTIF(IJ7:IJ8,IJ7=1)</f>
        <v>0</v>
      </c>
      <c r="IO8" s="462">
        <f>COUNTIF(IK7:IK8,IK7=1)</f>
        <v>0</v>
      </c>
      <c r="IP8" s="462">
        <f>COUNTIF(IL7:IL8,IL7=1)</f>
        <v>0</v>
      </c>
      <c r="IQ8" s="244">
        <v>1</v>
      </c>
      <c r="IR8" s="244">
        <v>0</v>
      </c>
      <c r="IS8" s="244">
        <v>0</v>
      </c>
      <c r="IT8" s="244"/>
      <c r="IU8" s="251">
        <v>1</v>
      </c>
      <c r="IV8" s="244">
        <v>0</v>
      </c>
      <c r="IW8" s="251">
        <v>0</v>
      </c>
      <c r="IX8" s="487">
        <v>0</v>
      </c>
      <c r="IY8" s="251"/>
      <c r="IZ8" s="244">
        <v>0</v>
      </c>
      <c r="JA8" s="244">
        <v>0</v>
      </c>
      <c r="JB8" s="245">
        <v>0</v>
      </c>
      <c r="JC8" s="245">
        <v>1</v>
      </c>
      <c r="JD8" s="245"/>
      <c r="JE8" s="244">
        <v>0</v>
      </c>
      <c r="JF8" s="244">
        <v>0</v>
      </c>
      <c r="JG8" s="244">
        <v>0</v>
      </c>
      <c r="JH8" s="244">
        <v>1</v>
      </c>
      <c r="JI8" s="244">
        <v>0</v>
      </c>
      <c r="JJ8" s="244">
        <v>0</v>
      </c>
      <c r="JK8" s="244">
        <v>0</v>
      </c>
      <c r="JL8" s="244">
        <v>1</v>
      </c>
      <c r="JM8" s="244">
        <v>0</v>
      </c>
      <c r="JN8" s="244">
        <v>0</v>
      </c>
      <c r="JO8" s="244">
        <v>0</v>
      </c>
      <c r="JP8" s="245">
        <v>0</v>
      </c>
      <c r="JQ8" s="245">
        <v>0</v>
      </c>
      <c r="JR8" s="245">
        <v>0</v>
      </c>
      <c r="JS8" s="244">
        <v>0</v>
      </c>
      <c r="JT8" s="244">
        <v>1</v>
      </c>
      <c r="JU8" s="251">
        <v>0</v>
      </c>
      <c r="JV8" s="244">
        <v>0</v>
      </c>
      <c r="JW8" s="244">
        <v>1</v>
      </c>
      <c r="JX8" s="244">
        <v>0</v>
      </c>
      <c r="JY8" s="251">
        <v>0</v>
      </c>
      <c r="JZ8" s="512">
        <v>0</v>
      </c>
      <c r="KA8" s="512">
        <v>0</v>
      </c>
      <c r="KB8" s="523">
        <v>0</v>
      </c>
      <c r="KC8" s="523">
        <v>1</v>
      </c>
      <c r="KD8" s="512">
        <v>0</v>
      </c>
      <c r="KE8" s="251">
        <v>0</v>
      </c>
      <c r="KF8" s="244">
        <v>0</v>
      </c>
      <c r="KG8" s="244"/>
      <c r="KH8" s="244">
        <v>0</v>
      </c>
      <c r="KI8" s="244">
        <v>1</v>
      </c>
      <c r="KJ8" s="244">
        <v>0</v>
      </c>
      <c r="KK8" s="219">
        <v>1</v>
      </c>
      <c r="KL8" s="244">
        <v>0</v>
      </c>
      <c r="KM8" s="244">
        <v>0</v>
      </c>
      <c r="KN8" s="244">
        <v>0</v>
      </c>
      <c r="KO8" s="244">
        <v>0</v>
      </c>
      <c r="KP8" s="244">
        <v>0</v>
      </c>
      <c r="KQ8" s="244">
        <v>0</v>
      </c>
      <c r="KR8" s="219">
        <v>1</v>
      </c>
      <c r="KS8" s="244">
        <v>0</v>
      </c>
      <c r="LA8" s="219"/>
    </row>
    <row r="9" spans="1:315" x14ac:dyDescent="0.15">
      <c r="A9" s="4"/>
      <c r="B9" s="256">
        <v>4.5925925925925926E-2</v>
      </c>
      <c r="C9" s="10"/>
      <c r="D9" s="11"/>
      <c r="E9" s="11"/>
      <c r="F9" s="14"/>
      <c r="G9" s="13"/>
      <c r="H9" s="14" t="s">
        <v>348</v>
      </c>
      <c r="I9" s="596">
        <v>3</v>
      </c>
      <c r="J9" s="471">
        <v>1</v>
      </c>
      <c r="K9" s="14">
        <v>0</v>
      </c>
      <c r="L9" s="9">
        <v>1</v>
      </c>
      <c r="M9" s="23">
        <v>1</v>
      </c>
      <c r="N9" s="23">
        <v>1</v>
      </c>
      <c r="O9" s="23">
        <v>0</v>
      </c>
      <c r="P9" s="14"/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1</v>
      </c>
      <c r="W9" s="14">
        <v>0</v>
      </c>
      <c r="X9" s="14">
        <v>0</v>
      </c>
      <c r="Y9" s="14">
        <v>1</v>
      </c>
      <c r="Z9" s="14">
        <v>0</v>
      </c>
      <c r="AA9" s="9">
        <v>0</v>
      </c>
      <c r="AB9" s="15"/>
      <c r="AC9" s="15"/>
      <c r="AD9" s="15"/>
      <c r="AE9" s="15"/>
      <c r="AF9" s="15"/>
      <c r="AG9" s="15"/>
      <c r="AH9" s="54"/>
      <c r="AI9" s="15"/>
      <c r="AJ9" s="15"/>
      <c r="AK9" s="15"/>
      <c r="AL9" s="632"/>
      <c r="AM9" s="639"/>
      <c r="AN9" s="640"/>
      <c r="AO9" s="639"/>
      <c r="AP9" s="640"/>
      <c r="AQ9" s="640"/>
      <c r="AR9" s="640"/>
      <c r="AS9" s="640"/>
      <c r="AT9" s="640"/>
      <c r="AU9" s="640"/>
      <c r="AV9" s="640"/>
      <c r="AW9" s="640"/>
      <c r="AX9" s="640"/>
      <c r="AY9" s="640"/>
      <c r="AZ9" s="640"/>
      <c r="BA9" s="640"/>
      <c r="BB9" s="639"/>
      <c r="BC9" s="640"/>
      <c r="BD9" s="640"/>
      <c r="BE9" s="640"/>
      <c r="BF9" s="640"/>
      <c r="BG9" s="640"/>
      <c r="BH9" s="640"/>
      <c r="BI9" s="640"/>
      <c r="BJ9" s="640"/>
      <c r="BK9" s="640"/>
      <c r="BL9" s="640"/>
      <c r="BM9" s="640"/>
      <c r="BN9" s="575"/>
      <c r="BO9" s="575"/>
      <c r="BP9" s="64">
        <v>1.2182273122014762</v>
      </c>
      <c r="BQ9" s="64">
        <v>12.291009316770186</v>
      </c>
      <c r="BR9" s="6"/>
      <c r="BS9" s="527"/>
      <c r="BT9" s="527"/>
      <c r="BU9" s="527"/>
      <c r="BV9" s="527"/>
      <c r="BW9" s="584"/>
      <c r="BX9" s="527"/>
      <c r="BY9" s="527"/>
      <c r="BZ9" s="527"/>
      <c r="CA9" s="527"/>
      <c r="CB9" s="584"/>
      <c r="CC9" s="527"/>
      <c r="CD9" s="584"/>
      <c r="CE9" s="527"/>
      <c r="CF9" s="584"/>
      <c r="CG9" s="527"/>
      <c r="CH9" s="584"/>
      <c r="CI9" s="527"/>
      <c r="CJ9" s="584"/>
      <c r="CK9" s="527"/>
      <c r="CL9" s="584"/>
      <c r="CO9" s="70"/>
      <c r="CP9" s="70"/>
      <c r="CQ9" s="70"/>
      <c r="CR9" s="70"/>
      <c r="CS9" s="70"/>
      <c r="CT9" s="70"/>
      <c r="CU9" s="70"/>
      <c r="CV9" s="70"/>
      <c r="CW9" s="70"/>
      <c r="CX9" s="70"/>
      <c r="CY9" s="70"/>
      <c r="CZ9" s="70"/>
      <c r="DA9" s="70"/>
      <c r="DB9" s="70"/>
      <c r="DC9" s="70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17" t="s">
        <v>442</v>
      </c>
      <c r="DU9" s="131">
        <v>1.2182273122014762</v>
      </c>
      <c r="DV9" s="131">
        <v>12.291009316770186</v>
      </c>
      <c r="DW9" s="494"/>
      <c r="DX9" s="506"/>
      <c r="DY9" s="494"/>
      <c r="DZ9" s="494"/>
      <c r="EA9" s="506">
        <f t="shared" si="1"/>
        <v>0</v>
      </c>
      <c r="EB9" s="506">
        <f t="shared" si="2"/>
        <v>0</v>
      </c>
      <c r="EC9" s="494"/>
      <c r="ED9" s="494"/>
      <c r="EE9" s="511"/>
      <c r="EF9" s="124"/>
      <c r="EG9" s="124"/>
      <c r="EH9" s="124"/>
      <c r="EI9" s="124"/>
      <c r="EJ9" s="124"/>
      <c r="EK9" s="124"/>
      <c r="EL9" s="124"/>
      <c r="EM9" s="124"/>
      <c r="EN9" s="124"/>
      <c r="EO9" s="124"/>
      <c r="EP9" s="124"/>
      <c r="EQ9" s="124"/>
      <c r="ER9" s="124">
        <v>-4.0238417281806331</v>
      </c>
      <c r="ES9" s="124">
        <v>-14.28414596273292</v>
      </c>
      <c r="ET9" s="519"/>
      <c r="EU9" s="519"/>
      <c r="EV9" s="284"/>
      <c r="EW9" s="282"/>
      <c r="EX9" s="282"/>
      <c r="EY9" s="282"/>
      <c r="EZ9" s="282"/>
      <c r="FA9" s="282"/>
      <c r="FB9" s="282"/>
      <c r="FC9" s="282"/>
      <c r="FD9" s="519"/>
      <c r="FE9" s="141"/>
      <c r="FF9" s="141"/>
      <c r="FH9" s="141"/>
      <c r="FJ9" s="141"/>
      <c r="FQ9" s="284"/>
      <c r="FR9" s="209"/>
      <c r="FS9" s="284"/>
      <c r="FT9" s="209"/>
      <c r="FU9" s="209"/>
      <c r="FV9" s="209"/>
      <c r="FW9" s="209"/>
      <c r="FX9" s="209"/>
      <c r="FY9" s="209"/>
      <c r="FZ9" s="209"/>
      <c r="GA9" s="209"/>
      <c r="GB9" s="209"/>
      <c r="GC9" s="209"/>
      <c r="GD9" s="284"/>
      <c r="GE9" s="209"/>
      <c r="GF9" s="284"/>
      <c r="GG9" s="209"/>
      <c r="GH9" s="209"/>
      <c r="GI9" s="209"/>
      <c r="GJ9" s="209"/>
      <c r="GK9" s="209"/>
      <c r="GL9" s="209"/>
      <c r="GM9" s="209"/>
      <c r="GN9" s="209"/>
      <c r="GO9" s="209"/>
      <c r="GP9" s="209"/>
      <c r="GR9" s="588"/>
      <c r="GS9" s="534"/>
      <c r="GT9" s="588"/>
      <c r="GU9" s="534"/>
      <c r="GV9" s="534"/>
      <c r="GW9" s="534"/>
      <c r="GX9" s="534"/>
      <c r="GY9" s="534"/>
      <c r="GZ9" s="588"/>
      <c r="HA9" s="534"/>
      <c r="HB9" s="588"/>
      <c r="HC9" s="534"/>
      <c r="HD9" s="534"/>
      <c r="HE9" s="534"/>
      <c r="HF9" s="534"/>
      <c r="HG9" s="534"/>
      <c r="HH9" s="588"/>
      <c r="HI9" s="534"/>
      <c r="HJ9" s="588"/>
      <c r="HK9" s="534"/>
      <c r="HL9" s="534"/>
      <c r="HM9" s="534"/>
      <c r="HN9" s="534"/>
      <c r="HO9" s="534"/>
      <c r="HP9" s="285"/>
      <c r="HQ9" s="208"/>
      <c r="HR9" s="208"/>
      <c r="HS9" s="208"/>
      <c r="IE9" s="159"/>
      <c r="IF9" s="159"/>
      <c r="IG9" s="159">
        <v>-0.39360745989250995</v>
      </c>
      <c r="IH9" s="159">
        <v>0</v>
      </c>
      <c r="II9" s="175">
        <v>0</v>
      </c>
      <c r="IJ9" s="175">
        <v>0</v>
      </c>
      <c r="IK9" s="159"/>
      <c r="IL9" s="159"/>
      <c r="IM9" s="159"/>
      <c r="IP9" s="385"/>
      <c r="IQ9" s="159"/>
      <c r="IR9" s="159"/>
      <c r="IS9" s="159"/>
      <c r="IZ9" s="159"/>
      <c r="JA9" s="159"/>
      <c r="JB9" s="159"/>
      <c r="JC9" s="159"/>
      <c r="JD9" s="159"/>
      <c r="JE9" s="159"/>
      <c r="JF9" s="159"/>
      <c r="JG9" s="159"/>
      <c r="JH9" s="159"/>
      <c r="JI9" s="159"/>
      <c r="JJ9" s="159"/>
      <c r="JK9" s="159"/>
      <c r="JL9" s="159"/>
      <c r="JM9" s="159"/>
      <c r="JN9" s="159"/>
      <c r="JO9" s="159"/>
      <c r="JP9" s="159"/>
      <c r="JQ9" s="159"/>
      <c r="JR9" s="159"/>
      <c r="JS9" s="159"/>
      <c r="JT9" s="159"/>
      <c r="JV9" s="159"/>
      <c r="JW9" s="159"/>
      <c r="JX9" s="159"/>
      <c r="KE9" s="159"/>
      <c r="KF9" s="159"/>
      <c r="KG9" s="159"/>
      <c r="KH9" s="159"/>
      <c r="KI9" s="159"/>
      <c r="KJ9" s="159"/>
      <c r="KK9" s="159"/>
      <c r="KL9" s="159"/>
      <c r="KM9" s="159"/>
      <c r="KN9" s="159"/>
      <c r="KO9" s="159"/>
      <c r="KP9" s="159"/>
      <c r="KQ9" s="159"/>
      <c r="KR9" s="159"/>
      <c r="KS9" s="159"/>
      <c r="KT9" s="159"/>
      <c r="KU9" s="159"/>
      <c r="KV9" s="159"/>
      <c r="KW9" s="159"/>
      <c r="KX9" s="159"/>
      <c r="KY9" s="159"/>
      <c r="KZ9" s="159"/>
      <c r="LA9" s="159"/>
      <c r="LB9" s="159" t="s">
        <v>522</v>
      </c>
      <c r="LC9" s="159"/>
    </row>
    <row r="10" spans="1:315" ht="14.25" thickBot="1" x14ac:dyDescent="0.2">
      <c r="A10" s="4"/>
      <c r="B10" s="256">
        <v>5.3773148148148153E-2</v>
      </c>
      <c r="C10" s="26"/>
      <c r="D10" s="293"/>
      <c r="E10" s="11"/>
      <c r="F10" s="27"/>
      <c r="G10" s="28"/>
      <c r="H10" s="27"/>
      <c r="I10" s="598"/>
      <c r="J10" s="471">
        <v>1</v>
      </c>
      <c r="K10" s="27">
        <v>0</v>
      </c>
      <c r="L10" s="29">
        <v>1</v>
      </c>
      <c r="M10" s="23">
        <v>1</v>
      </c>
      <c r="N10" s="23">
        <v>1</v>
      </c>
      <c r="O10" s="23">
        <v>0</v>
      </c>
      <c r="P10" s="27"/>
      <c r="Q10" s="27">
        <v>1</v>
      </c>
      <c r="R10" s="27">
        <v>0</v>
      </c>
      <c r="S10" s="27">
        <v>0</v>
      </c>
      <c r="T10" s="27">
        <v>0</v>
      </c>
      <c r="U10" s="27">
        <v>0</v>
      </c>
      <c r="V10" s="27">
        <v>1</v>
      </c>
      <c r="W10" s="27">
        <v>0</v>
      </c>
      <c r="X10" s="27">
        <v>0</v>
      </c>
      <c r="Y10" s="27">
        <v>0</v>
      </c>
      <c r="Z10" s="27">
        <v>0</v>
      </c>
      <c r="AA10" s="29">
        <v>1</v>
      </c>
      <c r="AB10" s="23"/>
      <c r="AC10" s="23"/>
      <c r="AD10" s="23"/>
      <c r="AE10" s="23"/>
      <c r="AF10" s="23"/>
      <c r="AG10" s="23"/>
      <c r="AH10" s="452"/>
      <c r="AI10" s="23"/>
      <c r="AJ10" s="23"/>
      <c r="AK10" s="23"/>
      <c r="AL10" s="641"/>
      <c r="AM10" s="639"/>
      <c r="AN10" s="640"/>
      <c r="AO10" s="639"/>
      <c r="AP10" s="640"/>
      <c r="AQ10" s="640"/>
      <c r="AR10" s="640"/>
      <c r="AS10" s="640"/>
      <c r="AT10" s="640"/>
      <c r="AU10" s="640"/>
      <c r="AV10" s="640"/>
      <c r="AW10" s="640"/>
      <c r="AX10" s="640"/>
      <c r="AY10" s="640"/>
      <c r="AZ10" s="640"/>
      <c r="BA10" s="640"/>
      <c r="BB10" s="639"/>
      <c r="BC10" s="640"/>
      <c r="BD10" s="640"/>
      <c r="BE10" s="640"/>
      <c r="BF10" s="640"/>
      <c r="BG10" s="640"/>
      <c r="BH10" s="640"/>
      <c r="BI10" s="640"/>
      <c r="BJ10" s="640"/>
      <c r="BK10" s="640"/>
      <c r="BL10" s="640"/>
      <c r="BM10" s="640"/>
      <c r="BN10" s="575"/>
      <c r="BO10" s="575"/>
      <c r="BP10" s="64">
        <v>1.1443953538862399</v>
      </c>
      <c r="BQ10" s="64">
        <v>12.217189440993788</v>
      </c>
      <c r="BR10" s="6"/>
      <c r="BS10" s="529"/>
      <c r="BT10" s="529"/>
      <c r="BU10" s="529"/>
      <c r="BV10" s="529"/>
      <c r="BW10" s="587"/>
      <c r="BX10" s="529"/>
      <c r="BY10" s="529"/>
      <c r="BZ10" s="529"/>
      <c r="CA10" s="529"/>
      <c r="CB10" s="587"/>
      <c r="CC10" s="529"/>
      <c r="CD10" s="587"/>
      <c r="CE10" s="529"/>
      <c r="CF10" s="587"/>
      <c r="CG10" s="529"/>
      <c r="CH10" s="587"/>
      <c r="CI10" s="529"/>
      <c r="CJ10" s="587"/>
      <c r="CK10" s="529"/>
      <c r="CL10" s="587"/>
      <c r="CM10" s="149"/>
      <c r="CN10" s="416"/>
      <c r="CO10" s="76"/>
      <c r="CP10" s="76"/>
      <c r="CQ10" s="76"/>
      <c r="CR10" s="94"/>
      <c r="CS10" s="84"/>
      <c r="CT10" s="84"/>
      <c r="CU10" s="84"/>
      <c r="CV10" s="84"/>
      <c r="CW10" s="84"/>
      <c r="CX10" s="84"/>
      <c r="CY10" s="282"/>
      <c r="CZ10" s="282"/>
      <c r="DA10" s="282"/>
      <c r="DB10" s="282"/>
      <c r="DC10" s="78"/>
      <c r="DD10" s="282"/>
      <c r="DE10" s="282"/>
      <c r="DF10" s="282"/>
      <c r="DG10" s="282"/>
      <c r="DH10" s="132"/>
      <c r="DI10" s="132"/>
      <c r="DJ10" s="116"/>
      <c r="DK10" s="116"/>
      <c r="DL10" s="132"/>
      <c r="DM10" s="132"/>
      <c r="DN10" s="132"/>
      <c r="DO10" s="132"/>
      <c r="DP10" s="132"/>
      <c r="DQ10" s="132"/>
      <c r="DR10" s="132"/>
      <c r="DS10" s="116"/>
      <c r="DT10" s="117" t="s">
        <v>442</v>
      </c>
      <c r="DU10" s="136">
        <v>1.1443953538862399</v>
      </c>
      <c r="DV10" s="136">
        <v>12.217189440993788</v>
      </c>
      <c r="DW10" s="492"/>
      <c r="DX10" s="506"/>
      <c r="DY10" s="492"/>
      <c r="DZ10" s="492"/>
      <c r="EA10" s="506">
        <f t="shared" si="1"/>
        <v>0</v>
      </c>
      <c r="EB10" s="506">
        <f t="shared" si="2"/>
        <v>0</v>
      </c>
      <c r="EC10" s="492"/>
      <c r="ED10" s="492"/>
      <c r="EE10" s="506"/>
      <c r="EF10" s="402"/>
      <c r="EG10" s="402"/>
      <c r="EH10" s="402"/>
      <c r="EI10" s="402"/>
      <c r="EJ10" s="402"/>
      <c r="EK10" s="402"/>
      <c r="EL10" s="402"/>
      <c r="EM10" s="402"/>
      <c r="EN10" s="402"/>
      <c r="EO10" s="402"/>
      <c r="EP10" s="402"/>
      <c r="EQ10" s="402"/>
      <c r="ER10" s="115">
        <v>-3.7285138949196694</v>
      </c>
      <c r="ES10" s="115">
        <v>-13.250667701863355</v>
      </c>
      <c r="ET10" s="519"/>
      <c r="EU10" s="519"/>
      <c r="EV10" s="284"/>
      <c r="EW10" s="282"/>
      <c r="EX10" s="282"/>
      <c r="EY10" s="282"/>
      <c r="EZ10" s="282"/>
      <c r="FA10" s="282"/>
      <c r="FB10" s="282"/>
      <c r="FC10" s="282"/>
      <c r="FD10" s="519"/>
      <c r="FE10" s="153"/>
      <c r="FF10" s="149"/>
      <c r="FG10" s="269"/>
      <c r="FH10" s="149"/>
      <c r="FI10" s="269"/>
      <c r="FJ10" s="149"/>
      <c r="FK10" s="269"/>
      <c r="FN10" s="149"/>
      <c r="FO10" s="269"/>
      <c r="FP10" s="149"/>
      <c r="FQ10" s="284"/>
      <c r="FR10" s="209"/>
      <c r="FS10" s="284"/>
      <c r="FT10" s="209"/>
      <c r="FU10" s="209"/>
      <c r="FV10" s="209"/>
      <c r="FW10" s="209"/>
      <c r="FX10" s="209"/>
      <c r="FY10" s="209"/>
      <c r="FZ10" s="209"/>
      <c r="GA10" s="209"/>
      <c r="GB10" s="209"/>
      <c r="GC10" s="209"/>
      <c r="GD10" s="284"/>
      <c r="GE10" s="209"/>
      <c r="GF10" s="284"/>
      <c r="GG10" s="209"/>
      <c r="GH10" s="209"/>
      <c r="GI10" s="209"/>
      <c r="GJ10" s="209"/>
      <c r="GK10" s="209"/>
      <c r="GL10" s="209"/>
      <c r="GM10" s="209"/>
      <c r="GN10" s="209"/>
      <c r="GO10" s="209"/>
      <c r="GP10" s="209"/>
      <c r="GQ10" s="149"/>
      <c r="GR10" s="588"/>
      <c r="GS10" s="534"/>
      <c r="GT10" s="588"/>
      <c r="GU10" s="534"/>
      <c r="GV10" s="534"/>
      <c r="GW10" s="534"/>
      <c r="GX10" s="534"/>
      <c r="GY10" s="534"/>
      <c r="GZ10" s="588"/>
      <c r="HA10" s="534"/>
      <c r="HB10" s="588"/>
      <c r="HC10" s="534"/>
      <c r="HD10" s="534"/>
      <c r="HE10" s="534"/>
      <c r="HF10" s="534"/>
      <c r="HG10" s="534"/>
      <c r="HH10" s="588"/>
      <c r="HI10" s="534"/>
      <c r="HJ10" s="588"/>
      <c r="HK10" s="534"/>
      <c r="HL10" s="534"/>
      <c r="HM10" s="534"/>
      <c r="HN10" s="534"/>
      <c r="HO10" s="534"/>
      <c r="HP10" s="284"/>
      <c r="HQ10" s="209"/>
      <c r="HR10" s="209"/>
      <c r="HS10" s="209"/>
      <c r="HT10" s="510"/>
      <c r="HU10" s="518"/>
      <c r="HV10" s="510"/>
      <c r="HW10" s="518"/>
      <c r="HX10" s="510"/>
      <c r="HY10" s="518"/>
      <c r="HZ10" s="510"/>
      <c r="IA10" s="518"/>
      <c r="IB10" s="510"/>
      <c r="IC10" s="518"/>
      <c r="ID10" s="510"/>
      <c r="IE10" s="183"/>
      <c r="IF10" s="183"/>
      <c r="IG10" s="183">
        <v>-2.8733344572153228</v>
      </c>
      <c r="IH10" s="183">
        <v>0</v>
      </c>
      <c r="II10" s="183">
        <v>0</v>
      </c>
      <c r="IJ10" s="183">
        <v>0</v>
      </c>
      <c r="IK10" s="183"/>
      <c r="IL10" s="183"/>
      <c r="IM10" s="183"/>
      <c r="IP10" s="464"/>
      <c r="IQ10" s="183"/>
      <c r="IR10" s="183"/>
      <c r="IS10" s="183"/>
      <c r="IT10" s="412"/>
      <c r="IU10" s="416"/>
      <c r="IV10" s="412"/>
      <c r="IW10" s="416"/>
      <c r="IX10" s="482"/>
      <c r="IY10" s="416"/>
      <c r="IZ10" s="183"/>
      <c r="JA10" s="183"/>
      <c r="JB10" s="184"/>
      <c r="JC10" s="184"/>
      <c r="JD10" s="184"/>
      <c r="JE10" s="183"/>
      <c r="JF10" s="183"/>
      <c r="JG10" s="183"/>
      <c r="JH10" s="183"/>
      <c r="JI10" s="183"/>
      <c r="JJ10" s="183"/>
      <c r="JK10" s="183"/>
      <c r="JL10" s="183"/>
      <c r="JM10" s="183"/>
      <c r="JN10" s="183"/>
      <c r="JO10" s="183"/>
      <c r="JP10" s="184"/>
      <c r="JQ10" s="184"/>
      <c r="JR10" s="184"/>
      <c r="JS10" s="183"/>
      <c r="JT10" s="183"/>
      <c r="JU10" s="510"/>
      <c r="JV10" s="183"/>
      <c r="JW10" s="183"/>
      <c r="JX10" s="183"/>
      <c r="JY10" s="510"/>
      <c r="JZ10" s="505"/>
      <c r="KA10" s="505"/>
      <c r="KB10" s="518"/>
      <c r="KC10" s="518"/>
      <c r="KD10" s="505"/>
      <c r="KE10" s="187"/>
      <c r="KF10" s="183"/>
      <c r="KG10" s="183"/>
      <c r="KH10" s="183"/>
      <c r="KI10" s="183"/>
      <c r="KJ10" s="183"/>
      <c r="KK10" s="200"/>
      <c r="KL10" s="183"/>
      <c r="KM10" s="183"/>
      <c r="KN10" s="183"/>
      <c r="KO10" s="183"/>
      <c r="KP10" s="183"/>
      <c r="KQ10" s="183"/>
      <c r="KR10" s="200"/>
      <c r="KS10" s="183"/>
      <c r="KT10" s="183"/>
      <c r="KU10" s="183"/>
      <c r="KV10" s="183"/>
      <c r="KW10" s="183"/>
      <c r="KX10" s="183"/>
      <c r="KY10" s="183"/>
      <c r="KZ10" s="183"/>
      <c r="LA10" s="200"/>
      <c r="LB10" s="183" t="s">
        <v>523</v>
      </c>
      <c r="LC10" s="183"/>
    </row>
    <row r="11" spans="1:315" ht="14.45" customHeight="1" thickBot="1" x14ac:dyDescent="0.2">
      <c r="A11" s="4"/>
      <c r="B11" s="256">
        <v>5.9108796296296291E-2</v>
      </c>
      <c r="C11" s="10"/>
      <c r="D11" s="11"/>
      <c r="E11" s="11"/>
      <c r="F11" s="14"/>
      <c r="G11" s="13"/>
      <c r="H11" s="14"/>
      <c r="I11" s="596"/>
      <c r="J11" s="471">
        <v>1</v>
      </c>
      <c r="K11" s="14">
        <v>0</v>
      </c>
      <c r="L11" s="9">
        <v>1</v>
      </c>
      <c r="M11" s="23">
        <v>1</v>
      </c>
      <c r="N11" s="23">
        <v>0</v>
      </c>
      <c r="O11" s="23">
        <v>1</v>
      </c>
      <c r="P11" s="14"/>
      <c r="Q11" s="14">
        <v>0</v>
      </c>
      <c r="R11" s="14">
        <v>0</v>
      </c>
      <c r="S11" s="14">
        <v>1</v>
      </c>
      <c r="T11" s="14">
        <v>1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1</v>
      </c>
      <c r="AA11" s="9">
        <v>0</v>
      </c>
      <c r="AB11" s="15"/>
      <c r="AC11" s="15"/>
      <c r="AD11" s="15"/>
      <c r="AE11" s="15">
        <v>0.66448762483716894</v>
      </c>
      <c r="AF11" s="15">
        <v>0.44291925465838666</v>
      </c>
      <c r="AG11" s="15">
        <v>0.79857452357865955</v>
      </c>
      <c r="AH11" s="54">
        <f>AM12-BP11</f>
        <v>-3.5439339991315677</v>
      </c>
      <c r="AI11" s="15">
        <f>AN12-BQ11</f>
        <v>-17.347670807453415</v>
      </c>
      <c r="AJ11" s="15"/>
      <c r="AK11" s="15"/>
      <c r="AL11" s="632">
        <f>((AH11*AH12)+(AI11*AI12))/(SQRT(AH11^2+AI11^2)*SQRT(AH12^2+AI12^2))</f>
        <v>0.999994114515113</v>
      </c>
      <c r="AM11" s="633"/>
      <c r="AN11" s="634"/>
      <c r="AO11" s="633"/>
      <c r="AP11" s="634"/>
      <c r="AQ11" s="634"/>
      <c r="AR11" s="634"/>
      <c r="AS11" s="634"/>
      <c r="AT11" s="634"/>
      <c r="AU11" s="634"/>
      <c r="AV11" s="634"/>
      <c r="AW11" s="634"/>
      <c r="AX11" s="634"/>
      <c r="AY11" s="634"/>
      <c r="AZ11" s="634"/>
      <c r="BA11" s="634"/>
      <c r="BB11" s="633"/>
      <c r="BC11" s="634"/>
      <c r="BD11" s="634"/>
      <c r="BE11" s="634"/>
      <c r="BF11" s="634"/>
      <c r="BG11" s="634"/>
      <c r="BH11" s="634"/>
      <c r="BI11" s="634"/>
      <c r="BJ11" s="634"/>
      <c r="BK11" s="634"/>
      <c r="BL11" s="634"/>
      <c r="BM11" s="634"/>
      <c r="BN11" s="573"/>
      <c r="BO11" s="573"/>
      <c r="BP11" s="64">
        <v>1.4397231871472</v>
      </c>
      <c r="BQ11" s="64">
        <v>12.143369565217391</v>
      </c>
      <c r="BR11" s="6"/>
      <c r="BS11" s="527"/>
      <c r="BT11" s="527"/>
      <c r="BU11" s="527"/>
      <c r="BV11" s="527"/>
      <c r="BW11" s="584"/>
      <c r="BX11" s="527"/>
      <c r="BY11" s="527"/>
      <c r="BZ11" s="527"/>
      <c r="CA11" s="527"/>
      <c r="CC11" s="527"/>
      <c r="CD11" s="584"/>
      <c r="CE11" s="527"/>
      <c r="CF11" s="584"/>
      <c r="CG11" s="527"/>
      <c r="CH11" s="584"/>
      <c r="CI11" s="527"/>
      <c r="CJ11" s="584"/>
      <c r="CK11" s="527"/>
      <c r="CL11" s="584"/>
      <c r="CN11" s="536"/>
      <c r="CO11" s="537"/>
      <c r="CP11" s="537"/>
      <c r="CQ11" s="537"/>
      <c r="CR11" s="538">
        <f>(CN12*CN13+CO12*CO13)/(SQRT(CN12^2+CO12^2)*SQRT(CN13^2+CO13^2))</f>
        <v>0.98917261179493421</v>
      </c>
      <c r="CS11" s="539"/>
      <c r="CT11" s="70"/>
      <c r="CU11" s="70"/>
      <c r="CV11" s="70"/>
      <c r="CW11" s="70"/>
      <c r="CX11" s="70"/>
      <c r="CY11" s="517"/>
      <c r="CZ11" s="517"/>
      <c r="DA11" s="517"/>
      <c r="DB11" s="280"/>
      <c r="DC11" s="70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17" t="s">
        <v>442</v>
      </c>
      <c r="DU11" s="128">
        <v>1.4397231871471992</v>
      </c>
      <c r="DV11" s="128">
        <v>12.143369565217391</v>
      </c>
      <c r="DX11" s="506">
        <f t="shared" si="0"/>
        <v>0</v>
      </c>
      <c r="EA11" s="506">
        <f t="shared" si="1"/>
        <v>0</v>
      </c>
      <c r="EB11" s="506">
        <f t="shared" si="2"/>
        <v>0</v>
      </c>
      <c r="EG11" s="244">
        <f>IF(AND(DV11&gt;0,DV11&lt;11.9),1,0)</f>
        <v>0</v>
      </c>
      <c r="EM11" s="244">
        <f>IF(AND(DV11&gt;0,DV11&lt;6.4),1,0)</f>
        <v>0</v>
      </c>
      <c r="ER11" s="105">
        <v>-3.6546819366044287</v>
      </c>
      <c r="ES11" s="105">
        <v>-12.364829192546585</v>
      </c>
      <c r="EV11" s="284"/>
      <c r="EW11" s="209"/>
      <c r="EX11" s="209"/>
      <c r="EY11" s="209"/>
      <c r="EZ11" s="209"/>
      <c r="FA11" s="209"/>
      <c r="FB11" s="209"/>
      <c r="FC11" s="209"/>
      <c r="FE11" s="141"/>
      <c r="FF11" s="141"/>
      <c r="FG11" s="267"/>
      <c r="FH11" s="144"/>
      <c r="FJ11" s="141"/>
      <c r="FQ11" s="284"/>
      <c r="FR11" s="209"/>
      <c r="FS11" s="284"/>
      <c r="FT11" s="209"/>
      <c r="FU11" s="209"/>
      <c r="FV11" s="209"/>
      <c r="FW11" s="209"/>
      <c r="FX11" s="209"/>
      <c r="FY11" s="209"/>
      <c r="FZ11" s="209"/>
      <c r="GA11" s="209"/>
      <c r="GB11" s="209"/>
      <c r="GC11" s="209"/>
      <c r="GD11" s="284"/>
      <c r="GE11" s="209"/>
      <c r="GF11" s="284"/>
      <c r="GG11" s="209"/>
      <c r="GH11" s="209"/>
      <c r="GI11" s="209"/>
      <c r="GJ11" s="209"/>
      <c r="GK11" s="209"/>
      <c r="GL11" s="209"/>
      <c r="GM11" s="209"/>
      <c r="GN11" s="209"/>
      <c r="GO11" s="209"/>
      <c r="GP11" s="209"/>
      <c r="GR11" s="588"/>
      <c r="GS11" s="534"/>
      <c r="GT11" s="588"/>
      <c r="GU11" s="534"/>
      <c r="GV11" s="534"/>
      <c r="GW11" s="534"/>
      <c r="GX11" s="534"/>
      <c r="GY11" s="534"/>
      <c r="GZ11" s="588"/>
      <c r="HA11" s="534"/>
      <c r="HB11" s="588"/>
      <c r="HC11" s="534"/>
      <c r="HD11" s="534"/>
      <c r="HE11" s="534"/>
      <c r="HF11" s="534"/>
      <c r="HG11" s="534"/>
      <c r="HH11" s="588"/>
      <c r="HI11" s="534"/>
      <c r="HJ11" s="588"/>
      <c r="HK11" s="534"/>
      <c r="HL11" s="534"/>
      <c r="HM11" s="534"/>
      <c r="HN11" s="534"/>
      <c r="HO11" s="534"/>
      <c r="HP11" s="285"/>
      <c r="HQ11" s="208"/>
      <c r="HR11" s="208"/>
      <c r="HS11" s="208"/>
      <c r="IE11" s="159"/>
      <c r="IF11" s="159"/>
      <c r="IG11" s="159"/>
      <c r="IH11" s="159"/>
      <c r="II11" s="159">
        <v>0</v>
      </c>
      <c r="IJ11" s="159">
        <v>0</v>
      </c>
      <c r="IK11" s="159"/>
      <c r="IL11" s="159"/>
      <c r="IM11" s="159"/>
      <c r="IP11" s="385"/>
      <c r="IQ11" s="159"/>
      <c r="IR11" s="159"/>
      <c r="IS11" s="159"/>
      <c r="IZ11" s="159"/>
      <c r="JA11" s="159"/>
      <c r="JB11" s="159"/>
      <c r="JC11" s="159"/>
      <c r="JD11" s="159"/>
      <c r="JE11" s="159"/>
      <c r="JF11" s="159"/>
      <c r="JG11" s="159"/>
      <c r="JH11" s="159"/>
      <c r="JI11" s="159"/>
      <c r="JJ11" s="159"/>
      <c r="JK11" s="159"/>
      <c r="JL11" s="159"/>
      <c r="JM11" s="159"/>
      <c r="JN11" s="159"/>
      <c r="JO11" s="159"/>
      <c r="JP11" s="159"/>
      <c r="JQ11" s="159"/>
      <c r="JR11" s="159"/>
      <c r="JS11" s="159"/>
      <c r="JT11" s="159"/>
      <c r="JV11" s="159"/>
      <c r="JW11" s="159"/>
      <c r="JX11" s="159"/>
      <c r="KE11" s="159"/>
      <c r="KF11" s="159"/>
      <c r="KG11" s="159"/>
      <c r="KH11" s="159"/>
      <c r="KI11" s="159"/>
      <c r="KJ11" s="159"/>
      <c r="KK11" s="159"/>
      <c r="KL11" s="159"/>
      <c r="KM11" s="159"/>
      <c r="KN11" s="159"/>
      <c r="KO11" s="159"/>
      <c r="KP11" s="159"/>
      <c r="KQ11" s="159"/>
      <c r="KR11" s="159"/>
      <c r="KS11" s="159"/>
      <c r="KT11" s="159"/>
      <c r="KU11" s="159"/>
      <c r="KV11" s="159"/>
      <c r="KW11" s="159"/>
      <c r="KX11" s="159"/>
      <c r="KY11" s="159"/>
      <c r="KZ11" s="159"/>
      <c r="LA11" s="159"/>
      <c r="LB11" s="159"/>
      <c r="LC11" s="159"/>
    </row>
    <row r="12" spans="1:315" x14ac:dyDescent="0.15">
      <c r="A12" s="4"/>
      <c r="B12" s="256">
        <v>5.9722222222222225E-2</v>
      </c>
      <c r="C12" s="10">
        <v>0.23</v>
      </c>
      <c r="D12" s="11">
        <v>0.76665899999999998</v>
      </c>
      <c r="E12" s="11"/>
      <c r="F12" s="14"/>
      <c r="G12" s="13"/>
      <c r="H12" s="14"/>
      <c r="I12" s="596"/>
      <c r="J12" s="9">
        <v>2</v>
      </c>
      <c r="K12" s="14"/>
      <c r="L12" s="9"/>
      <c r="M12" s="23">
        <v>0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9"/>
      <c r="AB12" s="15"/>
      <c r="AC12" s="15"/>
      <c r="AD12" s="15"/>
      <c r="AE12" s="15"/>
      <c r="AF12" s="15"/>
      <c r="AG12" s="15"/>
      <c r="AH12" s="58">
        <f>ER11-BP11</f>
        <v>-5.0944051237516286</v>
      </c>
      <c r="AI12" s="20">
        <f>ES11-BQ11</f>
        <v>-24.508198757763978</v>
      </c>
      <c r="AJ12" s="15"/>
      <c r="AK12" s="15"/>
      <c r="AL12" s="635">
        <f>DEGREES(ACOS(AL11))</f>
        <v>0.19657530929458636</v>
      </c>
      <c r="AM12" s="633">
        <v>-2.1042108119843679</v>
      </c>
      <c r="AN12" s="634">
        <v>-5.2043012422360251</v>
      </c>
      <c r="AO12" s="633"/>
      <c r="AP12" s="638">
        <f>ABS(-11.88-AN12)</f>
        <v>6.6756987577639757</v>
      </c>
      <c r="AQ12" s="634"/>
      <c r="AR12" s="634"/>
      <c r="AS12" s="634"/>
      <c r="AT12" s="634"/>
      <c r="AU12" s="634"/>
      <c r="AV12" s="634"/>
      <c r="AW12" s="634"/>
      <c r="AX12" s="634"/>
      <c r="AY12" s="634"/>
      <c r="AZ12" s="634"/>
      <c r="BA12" s="634"/>
      <c r="BB12" s="634">
        <f>ABS(BQ12-AN12)</f>
        <v>6.7176086956521752</v>
      </c>
      <c r="BC12" s="527"/>
      <c r="BD12" s="634"/>
      <c r="BE12" s="634"/>
      <c r="BF12" s="634"/>
      <c r="BG12" s="634"/>
      <c r="BH12" s="634"/>
      <c r="BI12" s="634"/>
      <c r="BJ12" s="634"/>
      <c r="BK12" s="634"/>
      <c r="BL12" s="634"/>
      <c r="BM12" s="634"/>
      <c r="BN12" s="573"/>
      <c r="BO12" s="573"/>
      <c r="BP12" s="554">
        <v>-3.8023458532349106</v>
      </c>
      <c r="BQ12" s="555">
        <v>-11.9219099378882</v>
      </c>
      <c r="BR12" s="6"/>
      <c r="BS12" s="527">
        <f>(BP11+BP12+BP13)/3</f>
        <v>-1.5135551454624399</v>
      </c>
      <c r="BT12" s="527">
        <f>(BQ11+BQ12+BQ13)/3</f>
        <v>4.1462163561076641</v>
      </c>
      <c r="BU12" s="527"/>
      <c r="BV12" s="527"/>
      <c r="BW12" s="584"/>
      <c r="BX12" s="527"/>
      <c r="BY12" s="527"/>
      <c r="BZ12" s="527"/>
      <c r="CA12" s="527"/>
      <c r="CB12" s="584">
        <f>SQRT((BP11-BP12)^2+(BQ11-BQ12)^2)+SQRT((BP12-BP13)^2+(BQ12-BQ13)^2)+SQRT((BP13-BP11)^2+(BQ13-BQ11)^2)</f>
        <v>52.441801100907071</v>
      </c>
      <c r="CD12" s="584"/>
      <c r="CE12" s="527"/>
      <c r="CF12" s="584"/>
      <c r="CG12" s="527"/>
      <c r="CH12" s="584"/>
      <c r="CI12" s="527"/>
      <c r="CJ12" s="584"/>
      <c r="CK12" s="527"/>
      <c r="CL12" s="584"/>
      <c r="CN12" s="540">
        <f>BP11-BP12</f>
        <v>5.2420690403821109</v>
      </c>
      <c r="CO12" s="383">
        <f>BQ11-BQ12</f>
        <v>24.065279503105593</v>
      </c>
      <c r="CP12" s="517"/>
      <c r="CQ12" s="517"/>
      <c r="CR12" s="97">
        <f>DEGREES(ACOS(CR11))</f>
        <v>8.4390220333995618</v>
      </c>
      <c r="CS12" s="541">
        <f>(CP13*CP14+CQ13*CQ14)/(SQRT(CP13^2+CQ13^2)*SQRT(CP14^2+CQ14^2))</f>
        <v>0.95472157946494474</v>
      </c>
      <c r="CT12" s="70"/>
      <c r="CU12" s="70"/>
      <c r="CV12" s="70"/>
      <c r="CW12" s="70"/>
      <c r="CX12" s="70"/>
      <c r="CY12" s="517"/>
      <c r="CZ12" s="517"/>
      <c r="DA12" s="517"/>
      <c r="DB12" s="517"/>
      <c r="DC12" s="70"/>
      <c r="DD12" s="540">
        <f>BP13-BP12</f>
        <v>1.6243030829353016</v>
      </c>
      <c r="DE12" s="517">
        <f>BQ13-BQ12</f>
        <v>24.139099378882001</v>
      </c>
      <c r="DH12" s="563">
        <f>(DD12*DD13+DE12*DE13)/(SQRT(DD12^2+DE12^2)*SQRT(DD13^2+DE13^2))</f>
        <v>0.9857611822648249</v>
      </c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17" t="s">
        <v>443</v>
      </c>
      <c r="DU12" s="105">
        <v>-2.9901943117672598</v>
      </c>
      <c r="DV12" s="105">
        <v>-11.921909937888199</v>
      </c>
      <c r="DX12" s="506">
        <f t="shared" si="0"/>
        <v>0</v>
      </c>
      <c r="EA12" s="506">
        <f t="shared" si="1"/>
        <v>0</v>
      </c>
      <c r="EB12" s="506">
        <f t="shared" si="2"/>
        <v>0</v>
      </c>
      <c r="EF12" s="412">
        <f>IF(AND(DV12&lt;0,DV12&gt;-11.8),1,0)</f>
        <v>0</v>
      </c>
      <c r="EL12" s="412">
        <f>IF(AND(DV12&lt;0,DV12&gt;-6.4),1,0)</f>
        <v>0</v>
      </c>
      <c r="EM12" s="390"/>
      <c r="ER12" s="128">
        <v>0.77523556231003032</v>
      </c>
      <c r="ES12" s="128">
        <v>11.700450310559006</v>
      </c>
      <c r="EU12" s="518">
        <f>ABS(ER12)</f>
        <v>0.77523556231003032</v>
      </c>
      <c r="EV12" s="284"/>
      <c r="EW12" s="209"/>
      <c r="EX12" s="209"/>
      <c r="EY12" s="209"/>
      <c r="EZ12" s="209"/>
      <c r="FA12" s="209"/>
      <c r="FB12" s="209"/>
      <c r="FC12" s="209"/>
      <c r="FE12" s="141"/>
      <c r="FF12" s="141"/>
      <c r="FG12" s="268"/>
      <c r="FH12" s="240"/>
      <c r="FI12" s="268"/>
      <c r="FJ12" s="240"/>
      <c r="FK12" s="268"/>
      <c r="FL12" s="268"/>
      <c r="FM12" s="268"/>
      <c r="FN12" s="268"/>
      <c r="FO12" s="268"/>
      <c r="FP12" s="268"/>
      <c r="FQ12" s="284"/>
      <c r="FR12" s="209"/>
      <c r="FS12" s="284"/>
      <c r="FT12" s="209"/>
      <c r="FU12" s="209"/>
      <c r="FV12" s="209"/>
      <c r="FW12" s="209"/>
      <c r="FX12" s="209"/>
      <c r="FY12" s="209"/>
      <c r="FZ12" s="209"/>
      <c r="GA12" s="209"/>
      <c r="GB12" s="209"/>
      <c r="GC12" s="209"/>
      <c r="GD12" s="284"/>
      <c r="GE12" s="209"/>
      <c r="GF12" s="284"/>
      <c r="GG12" s="209"/>
      <c r="GH12" s="209"/>
      <c r="GI12" s="209"/>
      <c r="GJ12" s="209"/>
      <c r="GK12" s="209"/>
      <c r="GL12" s="209"/>
      <c r="GM12" s="209"/>
      <c r="GN12" s="209"/>
      <c r="GO12" s="209"/>
      <c r="GP12" s="209"/>
      <c r="GR12" s="534">
        <f>ABS(DU12-ER11)</f>
        <v>0.66448762483716894</v>
      </c>
      <c r="GS12" s="534">
        <f>ABS(ER12-DU11)</f>
        <v>0.66448762483716883</v>
      </c>
      <c r="GT12" s="588"/>
      <c r="GU12" s="534"/>
      <c r="GV12" s="534"/>
      <c r="GW12" s="534"/>
      <c r="GX12" s="534"/>
      <c r="GY12" s="534"/>
      <c r="GZ12" s="588">
        <f>ABS(DV12-ES11)</f>
        <v>0.44291925465838666</v>
      </c>
      <c r="HA12" s="588">
        <f>ABS(ES12-DV11)</f>
        <v>0.44291925465838489</v>
      </c>
      <c r="HB12" s="588"/>
      <c r="HC12" s="534"/>
      <c r="HD12" s="534"/>
      <c r="HE12" s="534"/>
      <c r="HF12" s="534"/>
      <c r="HG12" s="534"/>
      <c r="HH12" s="588">
        <f>SQRT(GR12^2+GZ12^2)</f>
        <v>0.79857452357865955</v>
      </c>
      <c r="HI12" s="588">
        <f>SQRT(GS12^2+HA12^2)</f>
        <v>0.79857452357865844</v>
      </c>
      <c r="HJ12" s="588"/>
      <c r="HK12" s="534"/>
      <c r="HL12" s="534"/>
      <c r="HM12" s="534"/>
      <c r="HN12" s="534"/>
      <c r="HO12" s="534"/>
      <c r="HP12" s="285"/>
      <c r="HQ12" s="208"/>
      <c r="HR12" s="208"/>
      <c r="HS12" s="208"/>
      <c r="IE12" s="159"/>
      <c r="IF12" s="159"/>
      <c r="IG12" s="159"/>
      <c r="IH12" s="159"/>
      <c r="II12" s="159">
        <v>1</v>
      </c>
      <c r="IJ12" s="159">
        <v>0</v>
      </c>
      <c r="IK12" s="159">
        <v>1</v>
      </c>
      <c r="IL12" s="159">
        <v>0</v>
      </c>
      <c r="IM12" s="159">
        <v>0</v>
      </c>
      <c r="IP12" s="385"/>
      <c r="IQ12" s="159">
        <v>1</v>
      </c>
      <c r="IR12" s="159">
        <v>0</v>
      </c>
      <c r="IS12" s="159">
        <v>0</v>
      </c>
      <c r="IZ12" s="159">
        <v>1</v>
      </c>
      <c r="JA12" s="159">
        <v>0</v>
      </c>
      <c r="JB12" s="176">
        <v>0</v>
      </c>
      <c r="JC12" s="176">
        <v>0</v>
      </c>
      <c r="JD12" s="159"/>
      <c r="JE12" s="159">
        <v>0</v>
      </c>
      <c r="JF12" s="159">
        <v>0</v>
      </c>
      <c r="JG12" s="159">
        <v>0</v>
      </c>
      <c r="JH12" s="159">
        <v>1</v>
      </c>
      <c r="JI12" s="159">
        <v>0</v>
      </c>
      <c r="JJ12" s="159">
        <v>0</v>
      </c>
      <c r="JK12" s="159">
        <v>1</v>
      </c>
      <c r="JL12" s="159">
        <v>0</v>
      </c>
      <c r="JM12" s="159">
        <v>1</v>
      </c>
      <c r="JN12" s="159">
        <v>0</v>
      </c>
      <c r="JO12" s="159">
        <v>0</v>
      </c>
      <c r="JP12" s="176">
        <v>0</v>
      </c>
      <c r="JQ12" s="176">
        <v>0</v>
      </c>
      <c r="JR12" s="176">
        <v>0</v>
      </c>
      <c r="JS12" s="159">
        <v>0</v>
      </c>
      <c r="JT12" s="159">
        <v>0</v>
      </c>
      <c r="JU12" s="383">
        <v>1</v>
      </c>
      <c r="JV12" s="159">
        <v>0</v>
      </c>
      <c r="JW12" s="159">
        <v>0</v>
      </c>
      <c r="JX12" s="159">
        <v>0</v>
      </c>
      <c r="KE12" s="187">
        <v>1</v>
      </c>
      <c r="KF12" s="175">
        <v>0</v>
      </c>
      <c r="KG12" s="175"/>
      <c r="KH12" s="175">
        <v>0</v>
      </c>
      <c r="KI12" s="175">
        <v>0</v>
      </c>
      <c r="KJ12" s="160">
        <v>1</v>
      </c>
      <c r="KK12" s="175">
        <v>0</v>
      </c>
      <c r="KL12" s="159">
        <v>1</v>
      </c>
      <c r="KM12" s="159">
        <v>0</v>
      </c>
      <c r="KN12" s="159">
        <v>0</v>
      </c>
      <c r="KO12" s="159">
        <v>0</v>
      </c>
      <c r="KP12" s="159">
        <v>0</v>
      </c>
      <c r="KQ12" s="160">
        <v>0</v>
      </c>
      <c r="KR12" s="175">
        <v>0</v>
      </c>
      <c r="KS12" s="175">
        <v>0</v>
      </c>
      <c r="KT12" s="159"/>
      <c r="KU12" s="159"/>
      <c r="KV12" s="159"/>
      <c r="KW12" s="159"/>
      <c r="KX12" s="159"/>
      <c r="KY12" s="159"/>
      <c r="KZ12" s="160"/>
      <c r="LA12" s="159"/>
      <c r="LB12" s="159" t="s">
        <v>524</v>
      </c>
      <c r="LC12" s="159"/>
    </row>
    <row r="13" spans="1:315" ht="14.25" thickBot="1" x14ac:dyDescent="0.2">
      <c r="A13" s="4"/>
      <c r="B13" s="256">
        <v>6.0462962962962961E-2</v>
      </c>
      <c r="C13" s="10">
        <v>1.04</v>
      </c>
      <c r="D13" s="11">
        <v>1.1333333200000002</v>
      </c>
      <c r="E13" s="11"/>
      <c r="F13" s="14"/>
      <c r="G13" s="13"/>
      <c r="H13" s="14"/>
      <c r="I13" s="596"/>
      <c r="J13" s="471">
        <v>3</v>
      </c>
      <c r="K13" s="14"/>
      <c r="L13" s="9"/>
      <c r="M13" s="23">
        <v>0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9"/>
      <c r="AB13" s="15"/>
      <c r="AC13" s="15"/>
      <c r="AD13" s="15"/>
      <c r="AE13" s="15"/>
      <c r="AF13" s="15"/>
      <c r="AG13" s="15"/>
      <c r="AH13" s="54"/>
      <c r="AI13" s="15"/>
      <c r="AJ13" s="15"/>
      <c r="AK13" s="15"/>
      <c r="AL13" s="632"/>
      <c r="AM13" s="633">
        <v>-2.2518747286148497</v>
      </c>
      <c r="AN13" s="634">
        <v>11.552810559006211</v>
      </c>
      <c r="AO13" s="634">
        <f>ABS(11.88-AN13)</f>
        <v>0.32718944099378966</v>
      </c>
      <c r="AP13" s="634"/>
      <c r="AQ13" s="634"/>
      <c r="AR13" s="634"/>
      <c r="AS13" s="634"/>
      <c r="AT13" s="634"/>
      <c r="AU13" s="634"/>
      <c r="AV13" s="634"/>
      <c r="AW13" s="634"/>
      <c r="AX13" s="634"/>
      <c r="AY13" s="634"/>
      <c r="AZ13" s="634"/>
      <c r="BA13" s="634"/>
      <c r="BB13" s="584"/>
      <c r="BC13" s="634">
        <f>ABS(BQ13-AN13)</f>
        <v>0.66437888198758976</v>
      </c>
      <c r="BD13" s="634"/>
      <c r="BE13" s="634"/>
      <c r="BF13" s="634"/>
      <c r="BG13" s="634"/>
      <c r="BH13" s="634"/>
      <c r="BI13" s="634"/>
      <c r="BJ13" s="634"/>
      <c r="BK13" s="634"/>
      <c r="BL13" s="634"/>
      <c r="BM13" s="634"/>
      <c r="BN13" s="573"/>
      <c r="BO13" s="573"/>
      <c r="BP13" s="556">
        <v>-2.178042770299609</v>
      </c>
      <c r="BQ13" s="557">
        <v>12.217189440993801</v>
      </c>
      <c r="BR13" s="6"/>
      <c r="BS13" s="527"/>
      <c r="BT13" s="527"/>
      <c r="BU13" s="527">
        <f>(BP12+BP13+BP14)/3</f>
        <v>-0.79984621508177733</v>
      </c>
      <c r="BV13" s="527">
        <f>(BQ12+BQ13+BQ14)/3</f>
        <v>-3.8509368530020667</v>
      </c>
      <c r="BW13" s="584"/>
      <c r="BX13" s="527"/>
      <c r="BY13" s="527"/>
      <c r="BZ13" s="527"/>
      <c r="CA13" s="527"/>
      <c r="CC13" s="584">
        <f>SQRT((BP12-BP13)^2+(BQ12-BQ13)^2)+SQRT((BP13-BP14)^2+(BQ13-BQ14)^2)+SQRT((BP14-BP12)^2+(BQ14-BQ12)^2)</f>
        <v>56.321999014344208</v>
      </c>
      <c r="CD13" s="584"/>
      <c r="CE13" s="584"/>
      <c r="CF13" s="584"/>
      <c r="CG13" s="527"/>
      <c r="CH13" s="584"/>
      <c r="CI13" s="527"/>
      <c r="CJ13" s="584"/>
      <c r="CK13" s="527"/>
      <c r="CL13" s="584"/>
      <c r="CN13" s="540">
        <f>BP13-BP12</f>
        <v>1.6243030829353016</v>
      </c>
      <c r="CO13" s="383">
        <f>BQ13-BQ12</f>
        <v>24.139099378882001</v>
      </c>
      <c r="CP13" s="517">
        <f>BP12-BP13</f>
        <v>-1.6243030829353016</v>
      </c>
      <c r="CQ13" s="517">
        <f>BQ12-BQ13</f>
        <v>-24.139099378882001</v>
      </c>
      <c r="CR13" s="285">
        <f>(CN14*CN15+CO14*CO15)/(SQRT(CN14^2+CO14^2)*SQRT(CN15^2+CO15^2))</f>
        <v>0.99115264161575944</v>
      </c>
      <c r="CS13" s="542">
        <f>DEGREES(ACOS(CS12))</f>
        <v>17.307554999690947</v>
      </c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546">
        <f>BP15-BP14</f>
        <v>-2.5102865827181935</v>
      </c>
      <c r="DE13" s="493">
        <f>BQ15-BQ14</f>
        <v>24.582018633540372</v>
      </c>
      <c r="DH13" s="563">
        <f>DEGREES(ACOS(DH12))</f>
        <v>9.6803545997642786</v>
      </c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17" t="s">
        <v>444</v>
      </c>
      <c r="DU13" s="129">
        <v>-1.5135551454624401</v>
      </c>
      <c r="DV13" s="128">
        <v>12.80774844720497</v>
      </c>
      <c r="DX13" s="506">
        <f t="shared" si="0"/>
        <v>0</v>
      </c>
      <c r="EA13" s="506">
        <f t="shared" si="1"/>
        <v>0</v>
      </c>
      <c r="EB13" s="506">
        <f t="shared" si="2"/>
        <v>0</v>
      </c>
      <c r="EG13" s="244">
        <f>IF(AND(DV13&gt;0,DV13&lt;11.9),1,0)</f>
        <v>0</v>
      </c>
      <c r="EM13" s="244">
        <f>IF(AND(DV13&gt;0,DV13&lt;6.4),1,0)</f>
        <v>0</v>
      </c>
      <c r="ER13" s="105">
        <v>-0.77523556231003032</v>
      </c>
      <c r="ES13" s="105">
        <v>-11.848090062111801</v>
      </c>
      <c r="ET13" s="518">
        <f>ABS(ER13)</f>
        <v>0.77523556231003032</v>
      </c>
      <c r="EV13" s="284"/>
      <c r="EW13" s="209"/>
      <c r="EX13" s="209"/>
      <c r="EY13" s="209"/>
      <c r="EZ13" s="209"/>
      <c r="FA13" s="209"/>
      <c r="FB13" s="209"/>
      <c r="FC13" s="209"/>
      <c r="FE13" s="383">
        <f>ABS((BP11*BQ12+BP12*BQ13+BP13*BQ11-BQ11*BP12-BQ12*BP13-BQ13*BP11)/2)</f>
        <v>43.724758914075124</v>
      </c>
      <c r="FF13" s="141"/>
      <c r="FH13" s="141"/>
      <c r="FJ13" s="141"/>
      <c r="FQ13" s="284">
        <f>FE13/(D12+D13)</f>
        <v>23.013124028877716</v>
      </c>
      <c r="FR13" s="209"/>
      <c r="FS13" s="284"/>
      <c r="FT13" s="209"/>
      <c r="FU13" s="209"/>
      <c r="FV13" s="209"/>
      <c r="FW13" s="209"/>
      <c r="FX13" s="209"/>
      <c r="FY13" s="209"/>
      <c r="FZ13" s="209"/>
      <c r="GA13" s="209"/>
      <c r="GB13" s="209"/>
      <c r="GC13" s="209"/>
      <c r="GD13" s="284">
        <f>FE13*(((ABS(DV12-AN12))/(ABS(DV11-DV12))))^2</f>
        <v>3.4070225504107805</v>
      </c>
      <c r="GE13" s="209"/>
      <c r="GF13" s="284"/>
      <c r="GG13" s="209"/>
      <c r="GH13" s="209"/>
      <c r="GI13" s="209"/>
      <c r="GJ13" s="209"/>
      <c r="GK13" s="209"/>
      <c r="GL13" s="209"/>
      <c r="GM13" s="209"/>
      <c r="GN13" s="209"/>
      <c r="GO13" s="209"/>
      <c r="GP13" s="209"/>
      <c r="GR13" s="534">
        <f>ABS(ER13-DU12)</f>
        <v>2.2149587494572294</v>
      </c>
      <c r="GS13" s="534">
        <f>ABS(DU13-ER12)</f>
        <v>2.2887907077724705</v>
      </c>
      <c r="GT13" s="588"/>
      <c r="GU13" s="534"/>
      <c r="GV13" s="534"/>
      <c r="GW13" s="534"/>
      <c r="GX13" s="534"/>
      <c r="GY13" s="534"/>
      <c r="GZ13" s="588">
        <f>ABS(ES13-DV12)</f>
        <v>7.3819875776397481E-2</v>
      </c>
      <c r="HA13" s="588">
        <f>ABS(DV13-ES12)</f>
        <v>1.107298136645964</v>
      </c>
      <c r="HB13" s="588"/>
      <c r="HC13" s="534"/>
      <c r="HD13" s="534"/>
      <c r="HE13" s="534"/>
      <c r="HF13" s="534"/>
      <c r="HG13" s="534"/>
      <c r="HH13" s="588">
        <f>SQRT(GR13^2+GZ13^2)</f>
        <v>2.2161885379761297</v>
      </c>
      <c r="HI13" s="588">
        <f>SQRT(GS13^2+HA13^2)</f>
        <v>2.5425719394749149</v>
      </c>
      <c r="HJ13" s="588"/>
      <c r="HK13" s="534"/>
      <c r="HL13" s="534"/>
      <c r="HM13" s="534"/>
      <c r="HN13" s="534"/>
      <c r="HO13" s="534"/>
      <c r="HP13" s="285"/>
      <c r="HQ13" s="208"/>
      <c r="HR13" s="208"/>
      <c r="HS13" s="208"/>
      <c r="IE13" s="159"/>
      <c r="IF13" s="159"/>
      <c r="IG13" s="159"/>
      <c r="IH13" s="159"/>
      <c r="II13" s="175">
        <v>0</v>
      </c>
      <c r="IJ13" s="175">
        <v>1</v>
      </c>
      <c r="IK13" s="175">
        <v>1</v>
      </c>
      <c r="IL13" s="175">
        <v>0</v>
      </c>
      <c r="IM13" s="175">
        <v>0</v>
      </c>
      <c r="IP13" s="464"/>
      <c r="IQ13" s="175">
        <v>0</v>
      </c>
      <c r="IR13" s="175">
        <v>1</v>
      </c>
      <c r="IS13" s="175">
        <v>0</v>
      </c>
      <c r="IT13" s="402"/>
      <c r="IU13" s="416"/>
      <c r="IV13" s="402"/>
      <c r="IW13" s="416"/>
      <c r="IX13" s="483"/>
      <c r="IY13" s="416"/>
      <c r="IZ13" s="175">
        <v>0</v>
      </c>
      <c r="JA13" s="175">
        <v>0</v>
      </c>
      <c r="JB13" s="178">
        <v>0</v>
      </c>
      <c r="JC13" s="178">
        <v>1</v>
      </c>
      <c r="JD13" s="178"/>
      <c r="JE13" s="175">
        <v>0</v>
      </c>
      <c r="JF13" s="175">
        <v>0</v>
      </c>
      <c r="JG13" s="175">
        <v>1</v>
      </c>
      <c r="JH13" s="175">
        <v>0</v>
      </c>
      <c r="JI13" s="175">
        <v>0</v>
      </c>
      <c r="JJ13" s="175">
        <v>0</v>
      </c>
      <c r="JK13" s="175">
        <v>1</v>
      </c>
      <c r="JL13" s="175">
        <v>0</v>
      </c>
      <c r="JM13" s="175">
        <v>0</v>
      </c>
      <c r="JN13" s="175">
        <v>0</v>
      </c>
      <c r="JO13" s="175">
        <v>0</v>
      </c>
      <c r="JP13" s="178">
        <v>0</v>
      </c>
      <c r="JQ13" s="178">
        <v>0</v>
      </c>
      <c r="JR13" s="178">
        <v>0</v>
      </c>
      <c r="JS13" s="175">
        <v>1</v>
      </c>
      <c r="JT13" s="175">
        <v>0</v>
      </c>
      <c r="JU13" s="510">
        <v>1</v>
      </c>
      <c r="JV13" s="175">
        <v>0</v>
      </c>
      <c r="JW13" s="175">
        <v>0</v>
      </c>
      <c r="JX13" s="175">
        <v>0</v>
      </c>
      <c r="JY13" s="510"/>
      <c r="JZ13" s="506"/>
      <c r="KA13" s="506"/>
      <c r="KB13" s="519"/>
      <c r="KC13" s="519"/>
      <c r="KD13" s="506"/>
      <c r="KE13" s="187">
        <v>1</v>
      </c>
      <c r="KF13" s="175">
        <v>0</v>
      </c>
      <c r="KG13" s="175"/>
      <c r="KH13" s="175">
        <v>0</v>
      </c>
      <c r="KI13" s="175">
        <v>0</v>
      </c>
      <c r="KJ13" s="175">
        <v>1</v>
      </c>
      <c r="KK13" s="160">
        <v>0</v>
      </c>
      <c r="KL13" s="175">
        <v>1</v>
      </c>
      <c r="KM13" s="175">
        <v>0</v>
      </c>
      <c r="KN13" s="175">
        <v>0</v>
      </c>
      <c r="KO13" s="175">
        <v>0</v>
      </c>
      <c r="KP13" s="175">
        <v>0</v>
      </c>
      <c r="KQ13" s="175">
        <v>0</v>
      </c>
      <c r="KR13" s="160">
        <v>0</v>
      </c>
      <c r="KS13" s="175">
        <v>0</v>
      </c>
      <c r="KT13" s="159"/>
      <c r="KU13" s="159"/>
      <c r="KV13" s="159"/>
      <c r="KW13" s="159"/>
      <c r="KX13" s="159"/>
      <c r="KY13" s="159"/>
      <c r="KZ13" s="159"/>
      <c r="LA13" s="159"/>
      <c r="LB13" s="159"/>
      <c r="LC13" s="159"/>
    </row>
    <row r="14" spans="1:315" ht="14.25" thickBot="1" x14ac:dyDescent="0.2">
      <c r="A14" s="4"/>
      <c r="B14" s="256">
        <v>6.1319444444444447E-2</v>
      </c>
      <c r="C14" s="10">
        <v>1.1399999999999999</v>
      </c>
      <c r="D14" s="11">
        <v>1.4666666199999998</v>
      </c>
      <c r="E14" s="11"/>
      <c r="F14" s="14"/>
      <c r="G14" s="13"/>
      <c r="H14" s="14"/>
      <c r="I14" s="596"/>
      <c r="J14" s="9">
        <v>4</v>
      </c>
      <c r="K14" s="14"/>
      <c r="L14" s="9"/>
      <c r="M14" s="23">
        <v>0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9"/>
      <c r="AB14" s="15"/>
      <c r="AC14" s="15"/>
      <c r="AD14" s="15"/>
      <c r="AE14" s="15"/>
      <c r="AF14" s="15"/>
      <c r="AG14" s="15"/>
      <c r="AH14" s="54"/>
      <c r="AI14" s="15"/>
      <c r="AJ14" s="15"/>
      <c r="AK14" s="15"/>
      <c r="AL14" s="632"/>
      <c r="AM14" s="633">
        <v>2.6948664785062957</v>
      </c>
      <c r="AN14" s="634">
        <v>-6.6068788819875781</v>
      </c>
      <c r="AO14" s="633"/>
      <c r="AP14" s="634">
        <f t="shared" ref="AP14" si="3">ABS(-11.88-AN14)</f>
        <v>5.2731211180124227</v>
      </c>
      <c r="AQ14" s="634"/>
      <c r="AR14" s="634"/>
      <c r="AS14" s="634"/>
      <c r="AT14" s="634"/>
      <c r="AU14" s="634"/>
      <c r="AV14" s="634"/>
      <c r="AW14" s="634"/>
      <c r="AX14" s="634"/>
      <c r="AY14" s="634"/>
      <c r="AZ14" s="634"/>
      <c r="BA14" s="634"/>
      <c r="BB14" s="634">
        <f t="shared" ref="BB14" si="4">ABS(BQ14-AN14)</f>
        <v>5.2412111801242229</v>
      </c>
      <c r="BC14" s="527"/>
      <c r="BD14" s="634"/>
      <c r="BE14" s="634"/>
      <c r="BF14" s="634"/>
      <c r="BG14" s="634"/>
      <c r="BH14" s="634"/>
      <c r="BI14" s="634"/>
      <c r="BJ14" s="634"/>
      <c r="BK14" s="634"/>
      <c r="BL14" s="634"/>
      <c r="BM14" s="634"/>
      <c r="BN14" s="573"/>
      <c r="BO14" s="573"/>
      <c r="BP14" s="558">
        <v>3.5808499782891876</v>
      </c>
      <c r="BQ14" s="559">
        <v>-11.848090062111801</v>
      </c>
      <c r="BR14" s="6"/>
      <c r="BS14" s="527">
        <f>(BP13+BP14+BP15)/3</f>
        <v>0.82445686785352434</v>
      </c>
      <c r="BT14" s="527">
        <f>(BQ13+BQ14+BQ15)/3</f>
        <v>4.3676759834368575</v>
      </c>
      <c r="BU14" s="527"/>
      <c r="BV14" s="527"/>
      <c r="BW14" s="584"/>
      <c r="BX14" s="527"/>
      <c r="BY14" s="527"/>
      <c r="BZ14" s="527"/>
      <c r="CA14" s="527"/>
      <c r="CB14" s="584">
        <f>SQRT((BP13-BP14)^2+(BQ13-BQ14)^2)+SQRT((BP14-BP15)^2+(BQ14-BQ15)^2)+SQRT((BP15-BP13)^2+(BQ15-BQ13)^2)</f>
        <v>52.744054305882109</v>
      </c>
      <c r="CD14" s="584"/>
      <c r="CE14" s="527"/>
      <c r="CF14" s="584"/>
      <c r="CG14" s="527"/>
      <c r="CH14" s="584"/>
      <c r="CI14" s="527"/>
      <c r="CJ14" s="584"/>
      <c r="CK14" s="527"/>
      <c r="CL14" s="584"/>
      <c r="CN14" s="540">
        <f>BP13-BP14</f>
        <v>-5.7588927485887966</v>
      </c>
      <c r="CO14" s="383">
        <f>BQ13-BQ14</f>
        <v>24.0652795031056</v>
      </c>
      <c r="CP14" s="517">
        <f>BP14-BP13</f>
        <v>5.7588927485887966</v>
      </c>
      <c r="CQ14" s="517">
        <f>BQ14-BQ13</f>
        <v>-24.0652795031056</v>
      </c>
      <c r="CR14" s="97">
        <f>DEGREES(ACOS(CR13))</f>
        <v>7.6272003999266156</v>
      </c>
      <c r="CS14" s="541">
        <f>(CP15*CP16+CQ15*CQ16)/(SQRT(CP15^2+CQ15^2)*SQRT(CP16^2+CQ16^2))</f>
        <v>0.96322239808837185</v>
      </c>
      <c r="CT14" s="70"/>
      <c r="CU14" s="70"/>
      <c r="CV14" s="70"/>
      <c r="CW14" s="70"/>
      <c r="CX14" s="70"/>
      <c r="CY14" s="70"/>
      <c r="CZ14" s="70"/>
      <c r="DA14" s="70"/>
      <c r="DB14" s="70"/>
      <c r="DC14" s="70"/>
      <c r="DH14" s="562">
        <f>DEGREES(ACOS(((BP13-BP12)*(BP15-BP14)+(BQ13-BQ12)*(BQ15-BQ14))/(SQRT((BP13-BP12)^2+(BQ13-BQ12)^2)*SQRT((BP15-BP14)^2+(BQ15-BQ14)^2))))</f>
        <v>9.6803545997642786</v>
      </c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17" t="s">
        <v>443</v>
      </c>
      <c r="DU14" s="105">
        <v>2.7686984368215368</v>
      </c>
      <c r="DV14" s="105">
        <v>-12.217189440993788</v>
      </c>
      <c r="DX14" s="506">
        <f t="shared" si="0"/>
        <v>0</v>
      </c>
      <c r="EA14" s="506">
        <f t="shared" si="1"/>
        <v>0</v>
      </c>
      <c r="EB14" s="506">
        <f t="shared" si="2"/>
        <v>0</v>
      </c>
      <c r="EF14" s="412">
        <f>IF(AND(DV14&lt;0,DV14&gt;-11.8),1,0)</f>
        <v>0</v>
      </c>
      <c r="EL14" s="412">
        <f>IF(AND(DV14&lt;0,DV14&gt;-6.4),1,0)</f>
        <v>0</v>
      </c>
      <c r="EM14" s="390"/>
      <c r="ER14" s="129">
        <v>-0.92289947894051227</v>
      </c>
      <c r="ES14" s="128">
        <v>12.733928571428573</v>
      </c>
      <c r="EU14" s="518">
        <f>ABS(ER14)</f>
        <v>0.92289947894051227</v>
      </c>
      <c r="EV14" s="284"/>
      <c r="EW14" s="209"/>
      <c r="EX14" s="209"/>
      <c r="EY14" s="209"/>
      <c r="EZ14" s="209"/>
      <c r="FA14" s="209"/>
      <c r="FB14" s="209"/>
      <c r="FC14" s="209"/>
      <c r="FE14" s="141"/>
      <c r="FF14" s="144">
        <v>89.051896029551017</v>
      </c>
      <c r="FH14" s="141"/>
      <c r="FJ14" s="141"/>
      <c r="FQ14" s="284"/>
      <c r="FR14" s="284">
        <f>FF14/(D13+D14)</f>
        <v>34.250730032536467</v>
      </c>
      <c r="FS14" s="284"/>
      <c r="FT14" s="209"/>
      <c r="FU14" s="209"/>
      <c r="FV14" s="209"/>
      <c r="FW14" s="209"/>
      <c r="FX14" s="209"/>
      <c r="FY14" s="209"/>
      <c r="FZ14" s="209"/>
      <c r="GA14" s="209"/>
      <c r="GB14" s="209"/>
      <c r="GC14" s="209"/>
      <c r="GD14" s="284"/>
      <c r="GE14" s="284">
        <f>FF14*(((DV13-AN13)/(ABS(DV12-DV13))))^2</f>
        <v>0.2293249984632684</v>
      </c>
      <c r="GF14" s="284"/>
      <c r="GG14" s="209"/>
      <c r="GH14" s="209"/>
      <c r="GI14" s="209"/>
      <c r="GJ14" s="209"/>
      <c r="GK14" s="209"/>
      <c r="GL14" s="209"/>
      <c r="GM14" s="209"/>
      <c r="GN14" s="209"/>
      <c r="GO14" s="209"/>
      <c r="GP14" s="209"/>
      <c r="GR14" s="534">
        <f>ABS(DU14-ER13)</f>
        <v>3.5439339991315673</v>
      </c>
      <c r="GS14" s="534">
        <f>ABS(ER14-DU13)</f>
        <v>0.5906556665219278</v>
      </c>
      <c r="GT14" s="588"/>
      <c r="GU14" s="534"/>
      <c r="GV14" s="534"/>
      <c r="GW14" s="534"/>
      <c r="GX14" s="534"/>
      <c r="GY14" s="534"/>
      <c r="GZ14" s="588">
        <f>ABS(DV14-ES13)</f>
        <v>0.36909937888198741</v>
      </c>
      <c r="HA14" s="588">
        <f>ABS(ES14-DV13)</f>
        <v>7.3819875776397481E-2</v>
      </c>
      <c r="HB14" s="588"/>
      <c r="HC14" s="534"/>
      <c r="HD14" s="534"/>
      <c r="HE14" s="534"/>
      <c r="HF14" s="534"/>
      <c r="HG14" s="534"/>
      <c r="HH14" s="588">
        <f t="shared" ref="HH14:HI16" si="5">SQRT(GR14^2+GZ14^2)</f>
        <v>3.5631029372853842</v>
      </c>
      <c r="HI14" s="588">
        <f t="shared" si="5"/>
        <v>0.59525077946534899</v>
      </c>
      <c r="HJ14" s="588"/>
      <c r="HK14" s="534"/>
      <c r="HL14" s="534"/>
      <c r="HM14" s="534"/>
      <c r="HN14" s="534"/>
      <c r="HO14" s="534"/>
      <c r="HP14" s="285"/>
      <c r="HQ14" s="208"/>
      <c r="HR14" s="208"/>
      <c r="HS14" s="208"/>
      <c r="IE14" s="159"/>
      <c r="IF14" s="159"/>
      <c r="IG14" s="159"/>
      <c r="IH14" s="159"/>
      <c r="II14" s="175">
        <v>0</v>
      </c>
      <c r="IJ14" s="175">
        <v>1</v>
      </c>
      <c r="IK14" s="175">
        <v>1</v>
      </c>
      <c r="IL14" s="175">
        <v>0</v>
      </c>
      <c r="IM14" s="175">
        <v>0</v>
      </c>
      <c r="IP14" s="464"/>
      <c r="IQ14" s="175">
        <v>0</v>
      </c>
      <c r="IR14" s="175">
        <v>1</v>
      </c>
      <c r="IS14" s="175">
        <v>0</v>
      </c>
      <c r="IT14" s="402"/>
      <c r="IU14" s="416"/>
      <c r="IV14" s="402"/>
      <c r="IW14" s="416"/>
      <c r="IX14" s="483"/>
      <c r="IY14" s="416"/>
      <c r="IZ14" s="175">
        <v>0</v>
      </c>
      <c r="JA14" s="175">
        <v>0</v>
      </c>
      <c r="JB14" s="178">
        <v>1</v>
      </c>
      <c r="JC14" s="178">
        <v>0</v>
      </c>
      <c r="JD14" s="178"/>
      <c r="JE14" s="175">
        <v>0</v>
      </c>
      <c r="JF14" s="175">
        <v>0</v>
      </c>
      <c r="JG14" s="175">
        <v>1</v>
      </c>
      <c r="JH14" s="175">
        <v>0</v>
      </c>
      <c r="JI14" s="175">
        <v>0</v>
      </c>
      <c r="JJ14" s="175">
        <v>0</v>
      </c>
      <c r="JK14" s="175">
        <v>1</v>
      </c>
      <c r="JL14" s="175">
        <v>0</v>
      </c>
      <c r="JM14" s="175">
        <v>1</v>
      </c>
      <c r="JN14" s="175">
        <v>0</v>
      </c>
      <c r="JO14" s="175">
        <v>0</v>
      </c>
      <c r="JP14" s="178">
        <v>0</v>
      </c>
      <c r="JQ14" s="178">
        <v>0</v>
      </c>
      <c r="JR14" s="178">
        <v>0</v>
      </c>
      <c r="JS14" s="175">
        <v>0</v>
      </c>
      <c r="JT14" s="175">
        <v>0</v>
      </c>
      <c r="JU14" s="510">
        <v>1</v>
      </c>
      <c r="JV14" s="175">
        <v>0</v>
      </c>
      <c r="JW14" s="175">
        <v>0</v>
      </c>
      <c r="JX14" s="175">
        <v>0</v>
      </c>
      <c r="JY14" s="510"/>
      <c r="JZ14" s="506"/>
      <c r="KA14" s="506"/>
      <c r="KB14" s="519"/>
      <c r="KC14" s="519"/>
      <c r="KD14" s="506"/>
      <c r="KE14" s="187">
        <v>1</v>
      </c>
      <c r="KF14" s="175">
        <v>0</v>
      </c>
      <c r="KG14" s="175"/>
      <c r="KH14" s="175">
        <v>0</v>
      </c>
      <c r="KI14" s="175">
        <v>0</v>
      </c>
      <c r="KJ14" s="175">
        <v>1</v>
      </c>
      <c r="KK14" s="160">
        <v>0</v>
      </c>
      <c r="KL14" s="175">
        <v>1</v>
      </c>
      <c r="KM14" s="175">
        <v>0</v>
      </c>
      <c r="KN14" s="175">
        <v>0</v>
      </c>
      <c r="KO14" s="175">
        <v>0</v>
      </c>
      <c r="KP14" s="175">
        <v>0</v>
      </c>
      <c r="KQ14" s="175">
        <v>0</v>
      </c>
      <c r="KR14" s="160">
        <v>0</v>
      </c>
      <c r="KS14" s="175">
        <v>0</v>
      </c>
      <c r="KT14" s="159"/>
      <c r="KU14" s="159"/>
      <c r="KV14" s="159"/>
      <c r="KW14" s="159"/>
      <c r="KX14" s="159"/>
      <c r="KY14" s="159"/>
      <c r="KZ14" s="159"/>
      <c r="LA14" s="159"/>
      <c r="LB14" s="159" t="s">
        <v>525</v>
      </c>
      <c r="LC14" s="159"/>
    </row>
    <row r="15" spans="1:315" ht="14.25" thickBot="1" x14ac:dyDescent="0.2">
      <c r="A15" s="4"/>
      <c r="B15" s="256">
        <v>6.2037037037037036E-2</v>
      </c>
      <c r="C15" s="10">
        <v>1.02</v>
      </c>
      <c r="D15" s="11">
        <v>1.0666666600000001</v>
      </c>
      <c r="E15" s="11"/>
      <c r="F15" s="14"/>
      <c r="G15" s="13"/>
      <c r="H15" s="14"/>
      <c r="I15" s="596"/>
      <c r="J15" s="471">
        <v>5</v>
      </c>
      <c r="K15" s="14"/>
      <c r="L15" s="9"/>
      <c r="M15" s="23">
        <v>0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9"/>
      <c r="AB15" s="15"/>
      <c r="AC15" s="15"/>
      <c r="AD15" s="15"/>
      <c r="AE15" s="15"/>
      <c r="AF15" s="15"/>
      <c r="AG15" s="15"/>
      <c r="AH15" s="54"/>
      <c r="AI15" s="15"/>
      <c r="AJ15" s="15"/>
      <c r="AK15" s="15"/>
      <c r="AL15" s="632"/>
      <c r="AM15" s="633">
        <v>2.2518747286148502</v>
      </c>
      <c r="AN15" s="634">
        <v>11.774270186335404</v>
      </c>
      <c r="AO15" s="634">
        <f t="shared" ref="AO15" si="6">ABS(11.88-AN15)</f>
        <v>0.10572981366459722</v>
      </c>
      <c r="AP15" s="634"/>
      <c r="AQ15" s="634"/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584"/>
      <c r="BC15" s="634">
        <f t="shared" ref="BC15" si="7">ABS(BQ15-AN15)</f>
        <v>0.95965838509316903</v>
      </c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573"/>
      <c r="BO15" s="573"/>
      <c r="BP15" s="560">
        <v>1.0705633955709943</v>
      </c>
      <c r="BQ15" s="561">
        <v>12.733928571428573</v>
      </c>
      <c r="BR15" s="6"/>
      <c r="BS15" s="527"/>
      <c r="BT15" s="527"/>
      <c r="BU15" s="527">
        <f>(BP14+BP15+BP16)/3</f>
        <v>0.43068642350557235</v>
      </c>
      <c r="BV15" s="527">
        <f>(BQ14+BQ15+BQ16)/3</f>
        <v>-4.0477898550724634</v>
      </c>
      <c r="BW15" s="584"/>
      <c r="BX15" s="527"/>
      <c r="BY15" s="527"/>
      <c r="BZ15" s="527"/>
      <c r="CA15" s="527"/>
      <c r="CC15" s="584">
        <f>SQRT((BP14-BP15)^2+(BQ14-BQ15)^2)+SQRT((BP15-BP16)^2+(BQ15-BQ16)^2)+SQRT((BP16-BP14)^2+(BQ16-BQ14)^2)</f>
        <v>57.891070812532242</v>
      </c>
      <c r="CD15" s="584"/>
      <c r="CE15" s="584"/>
      <c r="CF15" s="584"/>
      <c r="CG15" s="527"/>
      <c r="CH15" s="584"/>
      <c r="CI15" s="527"/>
      <c r="CJ15" s="584"/>
      <c r="CK15" s="527"/>
      <c r="CL15" s="584"/>
      <c r="CN15" s="540">
        <f>BP15-BP14</f>
        <v>-2.5102865827181935</v>
      </c>
      <c r="CO15" s="383">
        <f>BQ15-BQ14</f>
        <v>24.582018633540372</v>
      </c>
      <c r="CP15" s="517">
        <f>BP14-BP15</f>
        <v>2.5102865827181935</v>
      </c>
      <c r="CQ15" s="517">
        <f>BQ14-BQ15</f>
        <v>-24.582018633540372</v>
      </c>
      <c r="CR15" s="517"/>
      <c r="CS15" s="542">
        <f>DEGREES(ACOS(CS14))</f>
        <v>15.587247323749668</v>
      </c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H15" s="105"/>
      <c r="DI15" s="211">
        <f>DEGREES(ACOS(((BP14-BP13)*(BP16-BP15)+(BQ14-BQ13)*(BQ16-BQ15))/(SQRT((BP14-BP13)^2+(BQ14-BQ13)^2)*SQRT((BP16-BP15)^2+(BQ16-BQ15)^2))))</f>
        <v>23.214447723676386</v>
      </c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17" t="s">
        <v>337</v>
      </c>
      <c r="DU15" s="129">
        <v>0.406075770733825</v>
      </c>
      <c r="DV15" s="128">
        <v>13.029208074534163</v>
      </c>
      <c r="DX15" s="506">
        <f t="shared" si="0"/>
        <v>0</v>
      </c>
      <c r="EA15" s="506">
        <f t="shared" si="1"/>
        <v>0</v>
      </c>
      <c r="EB15" s="506">
        <f t="shared" si="2"/>
        <v>0</v>
      </c>
      <c r="EG15" s="244">
        <f>IF(AND(DV15&gt;0,DV15&lt;11.9),1,0)</f>
        <v>0</v>
      </c>
      <c r="EM15" s="244">
        <f>IF(AND(DV15&gt;0,DV15&lt;6.4),1,0)</f>
        <v>0</v>
      </c>
      <c r="ER15" s="105">
        <v>2.399538645245332</v>
      </c>
      <c r="ES15" s="105">
        <v>-11.995729813664596</v>
      </c>
      <c r="ET15" s="518">
        <f>ABS(ER15)</f>
        <v>2.399538645245332</v>
      </c>
      <c r="EV15" s="284"/>
      <c r="EW15" s="209"/>
      <c r="EX15" s="209"/>
      <c r="EY15" s="209"/>
      <c r="EZ15" s="209"/>
      <c r="FA15" s="209"/>
      <c r="FB15" s="209"/>
      <c r="FC15" s="209"/>
      <c r="FE15" s="151">
        <v>40.577230304180588</v>
      </c>
      <c r="FF15" s="141"/>
      <c r="FH15" s="141"/>
      <c r="FJ15" s="141"/>
      <c r="FQ15" s="284">
        <f>FE15/(D14+D15)</f>
        <v>16.017328088857141</v>
      </c>
      <c r="FR15" s="209"/>
      <c r="FS15" s="284"/>
      <c r="FT15" s="209"/>
      <c r="FU15" s="209"/>
      <c r="FV15" s="209"/>
      <c r="FW15" s="209"/>
      <c r="FX15" s="209"/>
      <c r="FY15" s="209"/>
      <c r="FZ15" s="209"/>
      <c r="GA15" s="209"/>
      <c r="GB15" s="209"/>
      <c r="GC15" s="209"/>
      <c r="GD15" s="284">
        <f>FE15*(((ABS(DV14-AN14))/(ABS(DV13-DV14))))^2</f>
        <v>2.0394365019182481</v>
      </c>
      <c r="GE15" s="209"/>
      <c r="GF15" s="284"/>
      <c r="GG15" s="209"/>
      <c r="GH15" s="209"/>
      <c r="GI15" s="209"/>
      <c r="GJ15" s="209"/>
      <c r="GK15" s="209"/>
      <c r="GL15" s="209"/>
      <c r="GM15" s="209"/>
      <c r="GN15" s="209"/>
      <c r="GO15" s="209"/>
      <c r="GP15" s="209"/>
      <c r="GR15" s="534">
        <f>ABS(ER15-DU14)</f>
        <v>0.36915979157620482</v>
      </c>
      <c r="GS15" s="534">
        <f>ABS(DU15-ER14)</f>
        <v>1.3289752496743372</v>
      </c>
      <c r="GT15" s="588"/>
      <c r="GU15" s="534"/>
      <c r="GV15" s="534"/>
      <c r="GW15" s="534"/>
      <c r="GX15" s="534"/>
      <c r="GY15" s="534"/>
      <c r="GZ15" s="588">
        <f>ABS(ES15-DV14)</f>
        <v>0.22145962732919244</v>
      </c>
      <c r="HA15" s="588">
        <f>ABS(DV15-ES14)</f>
        <v>0.29527950310558992</v>
      </c>
      <c r="HB15" s="588"/>
      <c r="HC15" s="534"/>
      <c r="HD15" s="534"/>
      <c r="HE15" s="534"/>
      <c r="HF15" s="534"/>
      <c r="HG15" s="534"/>
      <c r="HH15" s="588">
        <f t="shared" si="5"/>
        <v>0.43049194911562721</v>
      </c>
      <c r="HI15" s="588">
        <f t="shared" si="5"/>
        <v>1.3613835606474947</v>
      </c>
      <c r="HJ15" s="588"/>
      <c r="HK15" s="534"/>
      <c r="HL15" s="534"/>
      <c r="HM15" s="534"/>
      <c r="HN15" s="534"/>
      <c r="HO15" s="534"/>
      <c r="HP15" s="285"/>
      <c r="HQ15" s="208"/>
      <c r="HR15" s="208"/>
      <c r="HS15" s="208"/>
      <c r="IE15" s="159"/>
      <c r="IF15" s="159"/>
      <c r="IG15" s="159"/>
      <c r="IH15" s="159"/>
      <c r="II15" s="175">
        <v>0</v>
      </c>
      <c r="IJ15" s="175">
        <v>1</v>
      </c>
      <c r="IK15" s="175">
        <v>1</v>
      </c>
      <c r="IL15" s="175">
        <v>0</v>
      </c>
      <c r="IM15" s="175">
        <v>0</v>
      </c>
      <c r="IP15" s="464"/>
      <c r="IQ15" s="175">
        <v>1</v>
      </c>
      <c r="IR15" s="175">
        <v>0</v>
      </c>
      <c r="IS15" s="175">
        <v>0</v>
      </c>
      <c r="IT15" s="402"/>
      <c r="IU15" s="416"/>
      <c r="IV15" s="402"/>
      <c r="IW15" s="416"/>
      <c r="IX15" s="483"/>
      <c r="IY15" s="416"/>
      <c r="IZ15" s="175">
        <v>0</v>
      </c>
      <c r="JA15" s="175">
        <v>0</v>
      </c>
      <c r="JB15" s="178">
        <v>0</v>
      </c>
      <c r="JC15" s="178">
        <v>0</v>
      </c>
      <c r="JD15" s="178"/>
      <c r="JE15" s="175">
        <v>1</v>
      </c>
      <c r="JF15" s="175">
        <v>1</v>
      </c>
      <c r="JG15" s="175">
        <v>0</v>
      </c>
      <c r="JH15" s="175">
        <v>0</v>
      </c>
      <c r="JI15" s="175">
        <v>0</v>
      </c>
      <c r="JJ15" s="175">
        <v>0</v>
      </c>
      <c r="JK15" s="175">
        <v>1</v>
      </c>
      <c r="JL15" s="175">
        <v>0</v>
      </c>
      <c r="JM15" s="175">
        <v>0</v>
      </c>
      <c r="JN15" s="175">
        <v>0</v>
      </c>
      <c r="JO15" s="175">
        <v>0</v>
      </c>
      <c r="JP15" s="178">
        <v>0</v>
      </c>
      <c r="JQ15" s="178">
        <v>0</v>
      </c>
      <c r="JR15" s="178">
        <v>0</v>
      </c>
      <c r="JS15" s="175">
        <v>1</v>
      </c>
      <c r="JT15" s="175">
        <v>0</v>
      </c>
      <c r="JU15" s="510">
        <v>1</v>
      </c>
      <c r="JV15" s="175">
        <v>0</v>
      </c>
      <c r="JW15" s="175">
        <v>0</v>
      </c>
      <c r="JX15" s="175">
        <v>0</v>
      </c>
      <c r="JY15" s="510"/>
      <c r="JZ15" s="506"/>
      <c r="KA15" s="506"/>
      <c r="KB15" s="519"/>
      <c r="KC15" s="519"/>
      <c r="KD15" s="506"/>
      <c r="KE15" s="187">
        <v>1</v>
      </c>
      <c r="KF15" s="175">
        <v>0</v>
      </c>
      <c r="KG15" s="175"/>
      <c r="KH15" s="175">
        <v>0</v>
      </c>
      <c r="KI15" s="175">
        <v>0</v>
      </c>
      <c r="KJ15" s="175">
        <v>1</v>
      </c>
      <c r="KK15" s="160">
        <v>0</v>
      </c>
      <c r="KL15" s="175">
        <v>1</v>
      </c>
      <c r="KM15" s="175">
        <v>0</v>
      </c>
      <c r="KN15" s="175">
        <v>0</v>
      </c>
      <c r="KO15" s="175">
        <v>0</v>
      </c>
      <c r="KP15" s="175">
        <v>0</v>
      </c>
      <c r="KQ15" s="175">
        <v>0</v>
      </c>
      <c r="KR15" s="160">
        <v>0</v>
      </c>
      <c r="KS15" s="175">
        <v>0</v>
      </c>
      <c r="KT15" s="159"/>
      <c r="KU15" s="159"/>
      <c r="KV15" s="159"/>
      <c r="KW15" s="159"/>
      <c r="KX15" s="159"/>
      <c r="KY15" s="159"/>
      <c r="KZ15" s="159"/>
      <c r="LA15" s="159"/>
      <c r="LB15" s="159" t="s">
        <v>526</v>
      </c>
      <c r="LC15" s="159"/>
    </row>
    <row r="16" spans="1:315" x14ac:dyDescent="0.15">
      <c r="A16" s="4"/>
      <c r="B16" s="256">
        <v>6.2731481481481485E-2</v>
      </c>
      <c r="C16" s="10">
        <v>1</v>
      </c>
      <c r="D16" s="11">
        <v>1</v>
      </c>
      <c r="E16" s="11"/>
      <c r="F16" s="14"/>
      <c r="G16" s="13"/>
      <c r="H16" s="14"/>
      <c r="I16" s="596"/>
      <c r="J16" s="9">
        <v>6</v>
      </c>
      <c r="K16" s="14"/>
      <c r="L16" s="9"/>
      <c r="M16" s="23">
        <v>0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9"/>
      <c r="AB16" s="15"/>
      <c r="AC16" s="15"/>
      <c r="AD16" s="15"/>
      <c r="AE16" s="15"/>
      <c r="AF16" s="15"/>
      <c r="AG16" s="15"/>
      <c r="AH16" s="54"/>
      <c r="AI16" s="15"/>
      <c r="AJ16" s="15"/>
      <c r="AK16" s="15"/>
      <c r="AL16" s="632"/>
      <c r="AM16" s="633">
        <v>-2.9901943117672598</v>
      </c>
      <c r="AN16" s="634">
        <v>-11.109891304347826</v>
      </c>
      <c r="AO16" s="633"/>
      <c r="AP16" s="634">
        <f t="shared" ref="AP16" si="8">ABS(-11.88-AN16)</f>
        <v>0.77010869565217455</v>
      </c>
      <c r="AQ16" s="634"/>
      <c r="AR16" s="634"/>
      <c r="AS16" s="634"/>
      <c r="AT16" s="634"/>
      <c r="AU16" s="634"/>
      <c r="AV16" s="634"/>
      <c r="AW16" s="634"/>
      <c r="AX16" s="634"/>
      <c r="AY16" s="634"/>
      <c r="AZ16" s="634"/>
      <c r="BA16" s="634"/>
      <c r="BB16" s="634">
        <f t="shared" ref="BB16" si="9">ABS(BQ16-AN16)</f>
        <v>1.9193167701863363</v>
      </c>
      <c r="BC16" s="527"/>
      <c r="BD16" s="634"/>
      <c r="BE16" s="634"/>
      <c r="BF16" s="634"/>
      <c r="BG16" s="634"/>
      <c r="BH16" s="634"/>
      <c r="BI16" s="634"/>
      <c r="BJ16" s="634"/>
      <c r="BK16" s="634"/>
      <c r="BL16" s="634"/>
      <c r="BM16" s="634"/>
      <c r="BN16" s="573"/>
      <c r="BO16" s="573"/>
      <c r="BP16" s="4">
        <v>-3.3593541033434646</v>
      </c>
      <c r="BQ16" s="4">
        <v>-13.029208074534163</v>
      </c>
      <c r="BR16" s="6"/>
      <c r="BS16" s="527"/>
      <c r="BT16" s="527"/>
      <c r="BU16" s="527"/>
      <c r="BV16" s="527"/>
      <c r="BW16" s="584"/>
      <c r="BX16" s="527"/>
      <c r="BY16" s="527"/>
      <c r="BZ16" s="527"/>
      <c r="CA16" s="527"/>
      <c r="CB16" s="584"/>
      <c r="CD16" s="584"/>
      <c r="CE16" s="527"/>
      <c r="CF16" s="584"/>
      <c r="CG16" s="527"/>
      <c r="CH16" s="584"/>
      <c r="CI16" s="527"/>
      <c r="CJ16" s="584"/>
      <c r="CK16" s="527"/>
      <c r="CL16" s="584"/>
      <c r="CN16" s="540"/>
      <c r="CO16" s="517"/>
      <c r="CP16" s="517">
        <f>BP16-BP15</f>
        <v>-4.4299174989144587</v>
      </c>
      <c r="CQ16" s="517">
        <f>BQ16-BQ15</f>
        <v>-25.763136645962735</v>
      </c>
      <c r="CR16" s="517"/>
      <c r="CS16" s="543"/>
      <c r="CT16" s="70"/>
      <c r="CU16" s="70"/>
      <c r="CV16" s="572"/>
      <c r="CW16" s="70"/>
      <c r="CX16" s="70"/>
      <c r="CY16" s="70"/>
      <c r="CZ16" s="70"/>
      <c r="DA16" s="70"/>
      <c r="DB16" s="70"/>
      <c r="DC16" s="70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17" t="s">
        <v>445</v>
      </c>
      <c r="DU16" s="105">
        <v>-2.2518747286148497</v>
      </c>
      <c r="DV16" s="105">
        <v>-12.881568322981368</v>
      </c>
      <c r="DX16" s="506">
        <f t="shared" si="0"/>
        <v>0</v>
      </c>
      <c r="EA16" s="506">
        <f t="shared" si="1"/>
        <v>0</v>
      </c>
      <c r="EB16" s="506">
        <f t="shared" si="2"/>
        <v>0</v>
      </c>
      <c r="EF16" s="412">
        <f>IF(AND(DV16&lt;0,DV16&gt;-11.8),1,0)</f>
        <v>0</v>
      </c>
      <c r="EL16" s="412">
        <f>IF(AND(DV16&lt;0,DV16&gt;-6.4),1,0)</f>
        <v>0</v>
      </c>
      <c r="EM16" s="390"/>
      <c r="ER16" s="129">
        <v>0.92289947894051227</v>
      </c>
      <c r="ES16" s="128">
        <v>13.39830745341615</v>
      </c>
      <c r="EU16" s="518">
        <f>ABS(ER16)</f>
        <v>0.92289947894051227</v>
      </c>
      <c r="EV16" s="284"/>
      <c r="EW16" s="209"/>
      <c r="EX16" s="209"/>
      <c r="EY16" s="209"/>
      <c r="EZ16" s="209"/>
      <c r="FA16" s="209"/>
      <c r="FB16" s="209"/>
      <c r="FC16" s="209"/>
      <c r="FE16" s="141"/>
      <c r="FF16" s="144">
        <v>86.784585377228723</v>
      </c>
      <c r="FQ16" s="284"/>
      <c r="FR16" s="284">
        <f>FF16/(D15+D16)</f>
        <v>41.992541447022091</v>
      </c>
      <c r="FS16" s="284"/>
      <c r="FT16" s="209"/>
      <c r="FU16" s="209"/>
      <c r="FV16" s="209"/>
      <c r="FW16" s="209"/>
      <c r="FX16" s="209"/>
      <c r="FY16" s="209"/>
      <c r="FZ16" s="209"/>
      <c r="GA16" s="209"/>
      <c r="GB16" s="209"/>
      <c r="GC16" s="209"/>
      <c r="GD16" s="284"/>
      <c r="GE16" s="284">
        <f>FF16*(((DV15-AN15)/(ABS(DV14-DV15))))^2</f>
        <v>0.21443132223606534</v>
      </c>
      <c r="GF16" s="284"/>
      <c r="GG16" s="209"/>
      <c r="GH16" s="209"/>
      <c r="GI16" s="209"/>
      <c r="GJ16" s="209"/>
      <c r="GK16" s="209"/>
      <c r="GL16" s="209"/>
      <c r="GM16" s="209"/>
      <c r="GN16" s="209"/>
      <c r="GO16" s="209"/>
      <c r="GP16" s="209"/>
      <c r="GR16" s="534">
        <f>ABS(DU16-ER15)</f>
        <v>4.6514133738601817</v>
      </c>
      <c r="GS16" s="534">
        <f>ABS(ER16-DU15)</f>
        <v>0.51682370820668733</v>
      </c>
      <c r="GT16" s="588"/>
      <c r="GU16" s="534"/>
      <c r="GV16" s="534"/>
      <c r="GW16" s="534"/>
      <c r="GX16" s="534"/>
      <c r="GY16" s="534"/>
      <c r="GZ16" s="588">
        <f>ABS(DV16-ES15)</f>
        <v>0.88583850931677155</v>
      </c>
      <c r="HA16" s="588">
        <f>ABS(ES16-DV15)</f>
        <v>0.36909937888198741</v>
      </c>
      <c r="HB16" s="588"/>
      <c r="HC16" s="534"/>
      <c r="HD16" s="534"/>
      <c r="HE16" s="534"/>
      <c r="HF16" s="534"/>
      <c r="HG16" s="534"/>
      <c r="HH16" s="588">
        <f t="shared" si="5"/>
        <v>4.7350138583866803</v>
      </c>
      <c r="HI16" s="588">
        <f t="shared" si="5"/>
        <v>0.63509140826780197</v>
      </c>
      <c r="HJ16" s="588"/>
      <c r="HK16" s="534"/>
      <c r="HL16" s="534"/>
      <c r="HM16" s="534"/>
      <c r="HN16" s="534"/>
      <c r="HO16" s="534"/>
      <c r="HP16" s="285"/>
      <c r="HQ16" s="208"/>
      <c r="HR16" s="208"/>
      <c r="HS16" s="208"/>
      <c r="IE16" s="159"/>
      <c r="IF16" s="159"/>
      <c r="IG16" s="159"/>
      <c r="IH16" s="159"/>
      <c r="II16" s="175">
        <v>0</v>
      </c>
      <c r="IJ16" s="175">
        <v>1</v>
      </c>
      <c r="IK16" s="175">
        <v>1</v>
      </c>
      <c r="IL16" s="175">
        <v>0</v>
      </c>
      <c r="IM16" s="175">
        <v>0</v>
      </c>
      <c r="IP16" s="464"/>
      <c r="IQ16" s="175">
        <v>1</v>
      </c>
      <c r="IR16" s="175">
        <v>0</v>
      </c>
      <c r="IS16" s="175">
        <v>0</v>
      </c>
      <c r="IT16" s="402"/>
      <c r="IU16" s="416"/>
      <c r="IV16" s="402"/>
      <c r="IW16" s="416"/>
      <c r="IX16" s="483"/>
      <c r="IY16" s="416"/>
      <c r="IZ16" s="175">
        <v>0</v>
      </c>
      <c r="JA16" s="175">
        <v>0</v>
      </c>
      <c r="JB16" s="178">
        <v>0</v>
      </c>
      <c r="JC16" s="178">
        <v>0</v>
      </c>
      <c r="JD16" s="178"/>
      <c r="JE16" s="175">
        <v>1</v>
      </c>
      <c r="JF16" s="175">
        <v>0</v>
      </c>
      <c r="JG16" s="175">
        <v>1</v>
      </c>
      <c r="JH16" s="175">
        <v>0</v>
      </c>
      <c r="JI16" s="175">
        <v>0</v>
      </c>
      <c r="JJ16" s="175">
        <v>0</v>
      </c>
      <c r="JK16" s="175">
        <v>1</v>
      </c>
      <c r="JL16" s="175">
        <v>0</v>
      </c>
      <c r="JM16" s="175">
        <v>1</v>
      </c>
      <c r="JN16" s="175">
        <v>0</v>
      </c>
      <c r="JO16" s="175">
        <v>0</v>
      </c>
      <c r="JP16" s="178">
        <v>0</v>
      </c>
      <c r="JQ16" s="178">
        <v>0</v>
      </c>
      <c r="JR16" s="178">
        <v>0</v>
      </c>
      <c r="JS16" s="175">
        <v>0</v>
      </c>
      <c r="JT16" s="175">
        <v>0</v>
      </c>
      <c r="JU16" s="510">
        <v>1</v>
      </c>
      <c r="JV16" s="175">
        <v>0</v>
      </c>
      <c r="JW16" s="175">
        <v>0</v>
      </c>
      <c r="JX16" s="175">
        <v>0</v>
      </c>
      <c r="JY16" s="510"/>
      <c r="JZ16" s="506"/>
      <c r="KA16" s="506"/>
      <c r="KB16" s="519"/>
      <c r="KC16" s="519"/>
      <c r="KD16" s="506"/>
      <c r="KE16" s="187">
        <v>1</v>
      </c>
      <c r="KF16" s="175">
        <v>0</v>
      </c>
      <c r="KG16" s="175"/>
      <c r="KH16" s="175">
        <v>0</v>
      </c>
      <c r="KI16" s="175">
        <v>0</v>
      </c>
      <c r="KJ16" s="175">
        <v>0</v>
      </c>
      <c r="KK16" s="160">
        <v>0</v>
      </c>
      <c r="KL16" s="175">
        <v>0</v>
      </c>
      <c r="KM16" s="175">
        <v>0</v>
      </c>
      <c r="KN16" s="175">
        <v>0</v>
      </c>
      <c r="KO16" s="175">
        <v>0</v>
      </c>
      <c r="KP16" s="175">
        <v>1</v>
      </c>
      <c r="KQ16" s="175">
        <v>0</v>
      </c>
      <c r="KR16" s="160">
        <v>0</v>
      </c>
      <c r="KS16" s="175">
        <v>1</v>
      </c>
      <c r="KT16" s="159"/>
      <c r="KU16" s="159"/>
      <c r="KV16" s="159"/>
      <c r="KW16" s="159"/>
      <c r="KX16" s="159"/>
      <c r="KY16" s="159"/>
      <c r="KZ16" s="159"/>
      <c r="LA16" s="159"/>
      <c r="LB16" s="159" t="s">
        <v>527</v>
      </c>
      <c r="LC16" s="159"/>
    </row>
    <row r="17" spans="1:314" s="218" customFormat="1" x14ac:dyDescent="0.15">
      <c r="A17" s="2"/>
      <c r="B17" s="257">
        <v>6.3460648148148155E-2</v>
      </c>
      <c r="C17" s="17"/>
      <c r="D17" s="18"/>
      <c r="E17" s="18">
        <f>SUM(D12:D16)</f>
        <v>5.4333255999999999</v>
      </c>
      <c r="F17" s="20"/>
      <c r="G17" s="19"/>
      <c r="H17" s="20"/>
      <c r="I17" s="597"/>
      <c r="J17" s="16"/>
      <c r="K17" s="20"/>
      <c r="L17" s="16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16"/>
      <c r="AB17" s="20"/>
      <c r="AC17" s="20"/>
      <c r="AD17" s="20"/>
      <c r="AE17" s="20"/>
      <c r="AF17" s="20"/>
      <c r="AG17" s="20"/>
      <c r="AH17" s="58"/>
      <c r="AI17" s="20"/>
      <c r="AJ17" s="20"/>
      <c r="AK17" s="20"/>
      <c r="AL17" s="642"/>
      <c r="AM17" s="636"/>
      <c r="AN17" s="637"/>
      <c r="AO17" s="636"/>
      <c r="AP17" s="637"/>
      <c r="AQ17" s="528">
        <f>SUM(AO12:AO17)</f>
        <v>0.43291925465838688</v>
      </c>
      <c r="AR17" s="528">
        <f>SUM(AP12:AP17)</f>
        <v>12.718928571428572</v>
      </c>
      <c r="AS17" s="528">
        <f>AVERAGE(AO12:AO17)</f>
        <v>0.21645962732919344</v>
      </c>
      <c r="AT17" s="528">
        <f>AVERAGE(AP12:AP17)</f>
        <v>4.239642857142857</v>
      </c>
      <c r="AU17" s="528">
        <f>MAX(AO12:AO17)</f>
        <v>0.32718944099378966</v>
      </c>
      <c r="AV17" s="528">
        <f>MAX(AP12:AP17)</f>
        <v>6.6756987577639757</v>
      </c>
      <c r="AW17" s="528">
        <f>MIN(AO12:AO17)</f>
        <v>0.10572981366459722</v>
      </c>
      <c r="AX17" s="528">
        <f>MIN(AP12:AP17)</f>
        <v>0.77010869565217455</v>
      </c>
      <c r="AY17" s="528">
        <f>AU17-AW17</f>
        <v>0.22145962732919244</v>
      </c>
      <c r="AZ17" s="528">
        <f>AV17-AX17</f>
        <v>5.9055900621118012</v>
      </c>
      <c r="BA17" s="528"/>
      <c r="BB17" s="636"/>
      <c r="BC17" s="637"/>
      <c r="BD17" s="528">
        <f>SUM(BB12:BB17)</f>
        <v>13.878136645962735</v>
      </c>
      <c r="BE17" s="528">
        <f>SUM(BC12:BC17)</f>
        <v>1.6240372670807588</v>
      </c>
      <c r="BF17" s="528">
        <f>AVERAGE(BB12:BB17)</f>
        <v>4.6260455486542451</v>
      </c>
      <c r="BG17" s="528">
        <f>AVERAGE(BC12:BC17)</f>
        <v>0.8120186335403794</v>
      </c>
      <c r="BH17" s="528">
        <f>MAX(BB12:BB17)</f>
        <v>6.7176086956521752</v>
      </c>
      <c r="BI17" s="528">
        <f>MAX(BC12:BC17)</f>
        <v>0.95965838509316903</v>
      </c>
      <c r="BJ17" s="528">
        <f>MIN(BB12:BB17)</f>
        <v>1.9193167701863363</v>
      </c>
      <c r="BK17" s="528">
        <f>MIN(BC12:BC17)</f>
        <v>0.66437888198758976</v>
      </c>
      <c r="BL17" s="528">
        <f>BH17-BJ17</f>
        <v>4.7982919254658389</v>
      </c>
      <c r="BM17" s="528">
        <f>BI17-BK17</f>
        <v>0.29527950310557927</v>
      </c>
      <c r="BN17" s="574"/>
      <c r="BO17" s="574"/>
      <c r="BP17" s="7"/>
      <c r="BQ17" s="7"/>
      <c r="BR17" s="7"/>
      <c r="BS17" s="528"/>
      <c r="BT17" s="528"/>
      <c r="BU17" s="528"/>
      <c r="BV17" s="528"/>
      <c r="BW17" s="585">
        <f>AVERAGE(BS12:BS17)</f>
        <v>-0.34454913880445776</v>
      </c>
      <c r="BX17" s="585">
        <f>AVERAGE(BT12:BT17)</f>
        <v>4.2569461697722613</v>
      </c>
      <c r="BY17" s="585">
        <f>AVERAGE(BU12:BU17)</f>
        <v>-0.18457989578810249</v>
      </c>
      <c r="BZ17" s="585">
        <f>AVERAGE(BV12:BV17)</f>
        <v>-3.9493633540372652</v>
      </c>
      <c r="CA17" s="528"/>
      <c r="CB17" s="585"/>
      <c r="CC17" s="528"/>
      <c r="CD17" s="585">
        <f>SUM(CB12:CB16)</f>
        <v>105.18585540678919</v>
      </c>
      <c r="CE17" s="585">
        <f>SUM(CC12:CC16)</f>
        <v>114.21306982687645</v>
      </c>
      <c r="CF17" s="585" t="e">
        <f ca="1">[1]!Mean(CB12:CB17)</f>
        <v>#NAME?</v>
      </c>
      <c r="CG17" s="585" t="e">
        <f ca="1">[1]!Mean(CC12:CC17)</f>
        <v>#NAME?</v>
      </c>
      <c r="CH17" s="585">
        <f>MAX(CB12:CB16)</f>
        <v>52.744054305882109</v>
      </c>
      <c r="CI17" s="585">
        <f>MAX(CC12:CC16)</f>
        <v>57.891070812532242</v>
      </c>
      <c r="CJ17" s="585">
        <f>MIN(CB12:CB16)</f>
        <v>52.441801100907071</v>
      </c>
      <c r="CK17" s="528">
        <f>MIN(CC12:CC16)</f>
        <v>56.321999014344208</v>
      </c>
      <c r="CL17" s="585">
        <f>CH17-CJ17</f>
        <v>0.30225320497503816</v>
      </c>
      <c r="CM17" s="528">
        <f>CI17-CK17</f>
        <v>1.569071798188034</v>
      </c>
      <c r="CN17" s="544"/>
      <c r="CO17" s="520"/>
      <c r="CP17" s="520"/>
      <c r="CQ17" s="520"/>
      <c r="CR17" s="286"/>
      <c r="CS17" s="545"/>
      <c r="CT17" s="281">
        <v>18.046547686736872</v>
      </c>
      <c r="CU17" s="281">
        <v>34.812746300993936</v>
      </c>
      <c r="CV17" s="281">
        <v>4.511636921684218</v>
      </c>
      <c r="CW17" s="281">
        <v>8.703186575248484</v>
      </c>
      <c r="CX17" s="281">
        <v>8.4390220333995618</v>
      </c>
      <c r="CY17" s="281">
        <v>17.307554999690947</v>
      </c>
      <c r="CZ17" s="281">
        <v>0.98917261179493421</v>
      </c>
      <c r="DA17" s="281">
        <v>0.95472157946494474</v>
      </c>
      <c r="DB17" s="281">
        <v>7.4498494216046272</v>
      </c>
      <c r="DC17" s="248">
        <v>16.352833420226002</v>
      </c>
      <c r="DD17" s="281"/>
      <c r="DE17" s="281"/>
      <c r="DF17" s="281"/>
      <c r="DG17" s="281"/>
      <c r="DH17" s="281"/>
      <c r="DI17" s="281"/>
      <c r="DJ17" s="281">
        <f>SUM(DH14:DH16)</f>
        <v>9.6803545997642786</v>
      </c>
      <c r="DK17" s="281">
        <f>SUM(DI14:DI16)</f>
        <v>23.214447723676386</v>
      </c>
      <c r="DL17" s="281">
        <f>AVERAGE(DH14:DH16)</f>
        <v>9.6803545997642786</v>
      </c>
      <c r="DM17" s="281">
        <f>AVERAGE(DI14:DI16)</f>
        <v>23.214447723676386</v>
      </c>
      <c r="DN17" s="281">
        <f>MAX(DH14:DH16)</f>
        <v>9.6803545997642786</v>
      </c>
      <c r="DO17" s="281">
        <f>MAX(DI14:DI16)</f>
        <v>23.214447723676386</v>
      </c>
      <c r="DP17" s="281">
        <f>MIN(DH14:DH16)</f>
        <v>9.6803545997642786</v>
      </c>
      <c r="DQ17" s="281">
        <f>MIN(DI14:DI16)</f>
        <v>23.214447723676386</v>
      </c>
      <c r="DR17" s="281">
        <f>DN17-DP17</f>
        <v>0</v>
      </c>
      <c r="DS17" s="281">
        <f>DO17-DQ17</f>
        <v>0</v>
      </c>
      <c r="DT17" s="251"/>
      <c r="DU17" s="244"/>
      <c r="DV17" s="244"/>
      <c r="DW17" s="495"/>
      <c r="DX17" s="506">
        <f t="shared" si="0"/>
        <v>0</v>
      </c>
      <c r="DY17" s="495"/>
      <c r="DZ17" s="495"/>
      <c r="EA17" s="506">
        <f t="shared" si="1"/>
        <v>0</v>
      </c>
      <c r="EB17" s="506">
        <f t="shared" si="2"/>
        <v>0</v>
      </c>
      <c r="EC17" s="495"/>
      <c r="ED17" s="495"/>
      <c r="EE17" s="512"/>
      <c r="EF17" s="244"/>
      <c r="EG17" s="244"/>
      <c r="EH17" s="412">
        <f>SUM(EF11:EF17)</f>
        <v>0</v>
      </c>
      <c r="EI17" s="412">
        <f>SUM(EG11:EG17)</f>
        <v>0</v>
      </c>
      <c r="EJ17" s="244">
        <f>SUM(EH17:EI17)</f>
        <v>0</v>
      </c>
      <c r="EK17" s="244"/>
      <c r="EL17" s="244"/>
      <c r="EM17" s="244"/>
      <c r="EN17" s="244"/>
      <c r="EO17" s="244"/>
      <c r="EP17" s="244"/>
      <c r="EQ17" s="244"/>
      <c r="ER17" s="244"/>
      <c r="ES17" s="249"/>
      <c r="ET17" s="523"/>
      <c r="EU17" s="523"/>
      <c r="EV17" s="287">
        <f>SUM(ET10:ET17)</f>
        <v>3.1747742075553624</v>
      </c>
      <c r="EW17" s="281">
        <f>SUM(EU10:EU17)</f>
        <v>2.621034520191055</v>
      </c>
      <c r="EX17" s="278">
        <f>AVERAGE(ET10:ET17)</f>
        <v>1.5873871037776812</v>
      </c>
      <c r="EY17" s="278">
        <f>AVERAGE(EU10:EU17)</f>
        <v>0.87367817339701836</v>
      </c>
      <c r="EZ17" s="281">
        <f>_xlfn.VAR.P(ET10:ET17)</f>
        <v>0.65959012630828129</v>
      </c>
      <c r="FA17" s="281">
        <f>_xlfn.VAR.P(EU10:EU17)</f>
        <v>4.8454738388119829E-3</v>
      </c>
      <c r="FB17" s="281">
        <f>MAX(ET10:ET17)</f>
        <v>2.399538645245332</v>
      </c>
      <c r="FC17" s="281">
        <f>MAX(EU10:EU17)</f>
        <v>0.92289947894051227</v>
      </c>
      <c r="FD17" s="523"/>
      <c r="FE17" s="268"/>
      <c r="FF17" s="240"/>
      <c r="FG17" s="218">
        <f>SUM(FE13:FE17)</f>
        <v>84.301989218255713</v>
      </c>
      <c r="FH17" s="520">
        <f>SUM(FF13:FF17)</f>
        <v>175.83648140677974</v>
      </c>
      <c r="FI17" s="218">
        <f>AVERAGE(FE13:FE17)</f>
        <v>42.150994609127856</v>
      </c>
      <c r="FJ17" s="520">
        <f>AVERAGE(FF13:FF17)</f>
        <v>87.91824070338987</v>
      </c>
      <c r="FK17" s="218">
        <f>MAX(FE13:FE17)</f>
        <v>43.724758914075124</v>
      </c>
      <c r="FL17" s="520">
        <f>MAX(FF13:FF17)</f>
        <v>89.051896029551017</v>
      </c>
      <c r="FM17" s="218">
        <f>MIN(FE13:FE17)</f>
        <v>40.577230304180588</v>
      </c>
      <c r="FN17" s="520">
        <f>MIN(FF13:FF17)</f>
        <v>86.784585377228723</v>
      </c>
      <c r="FO17" s="218">
        <f>FK17-FM17</f>
        <v>3.1475286098945361</v>
      </c>
      <c r="FP17" s="520">
        <f>FL17-FN17</f>
        <v>2.2673106523222941</v>
      </c>
      <c r="FQ17" s="287"/>
      <c r="FR17" s="287"/>
      <c r="FS17" s="286">
        <f>SUM(FQ13:FQ17)</f>
        <v>39.030452117734853</v>
      </c>
      <c r="FT17" s="278">
        <f>SUM(FR13:FR17)</f>
        <v>76.243271479558558</v>
      </c>
      <c r="FU17" s="278">
        <f>AVERAGE(FQ13:FQ17)</f>
        <v>19.515226058867427</v>
      </c>
      <c r="FV17" s="278">
        <f>AVERAGE(FR13:FR17)</f>
        <v>38.121635739779279</v>
      </c>
      <c r="FW17" s="278">
        <f>MAX(FQ13:FQ17)</f>
        <v>23.013124028877716</v>
      </c>
      <c r="FX17" s="278">
        <f>MAX(FR13:FR17)</f>
        <v>41.992541447022091</v>
      </c>
      <c r="FY17" s="278">
        <f>MIN(FQ13:FQ17)</f>
        <v>16.017328088857141</v>
      </c>
      <c r="FZ17" s="278">
        <f>MIN(FR13:FR17)</f>
        <v>34.250730032536467</v>
      </c>
      <c r="GA17" s="278">
        <f>FW17-FY17</f>
        <v>6.9957959400205745</v>
      </c>
      <c r="GB17" s="278">
        <f>FX17-FZ17</f>
        <v>7.7418114144856247</v>
      </c>
      <c r="GC17" s="278"/>
      <c r="GD17" s="286"/>
      <c r="GE17" s="278"/>
      <c r="GF17" s="286">
        <f>SUM(GD13:GD17)</f>
        <v>5.446459052329029</v>
      </c>
      <c r="GG17" s="278">
        <f>SUM(GE13:GE17)</f>
        <v>0.44375632069933374</v>
      </c>
      <c r="GH17" s="278">
        <f>AVERAGE(GD13:GD17)</f>
        <v>2.7232295261645145</v>
      </c>
      <c r="GI17" s="278">
        <f>AVERAGE(GE13:GE17)</f>
        <v>0.22187816034966687</v>
      </c>
      <c r="GJ17" s="278">
        <f>MAX(GD13:GD17)</f>
        <v>3.4070225504107805</v>
      </c>
      <c r="GK17" s="278">
        <f>MAX(GE13:GE17)</f>
        <v>0.2293249984632684</v>
      </c>
      <c r="GL17" s="278">
        <f>MIN(GD13:GD17)</f>
        <v>2.0394365019182481</v>
      </c>
      <c r="GM17" s="278">
        <f>MIN(GE13:GE17)</f>
        <v>0.21443132223606534</v>
      </c>
      <c r="GN17" s="278">
        <f>GJ17-GL17</f>
        <v>1.3675860484925324</v>
      </c>
      <c r="GO17" s="278">
        <f>GK17-GM17</f>
        <v>1.4893676227203057E-2</v>
      </c>
      <c r="GP17" s="278"/>
      <c r="GQ17" s="270"/>
      <c r="GR17" s="589"/>
      <c r="GS17" s="590"/>
      <c r="GT17" s="586">
        <f>SUM(GR11:GR17)</f>
        <v>11.443953538862353</v>
      </c>
      <c r="GU17" s="531">
        <f>SUM(GS11:GS17)</f>
        <v>5.3897329570125923</v>
      </c>
      <c r="GV17" s="531">
        <f>AVERAGE(GR11:GR17)</f>
        <v>2.2887907077724705</v>
      </c>
      <c r="GW17" s="531">
        <f>AVERAGE(GS11:GS17)</f>
        <v>1.0779465914025184</v>
      </c>
      <c r="GX17" s="531">
        <f>MAX(GR11:GR17)</f>
        <v>4.6514133738601817</v>
      </c>
      <c r="GY17" s="531">
        <f>MAX(GS11:GS17)</f>
        <v>2.2887907077724705</v>
      </c>
      <c r="GZ17" s="588"/>
      <c r="HA17" s="590"/>
      <c r="HB17" s="586">
        <f>SUM(GZ11:GZ17)</f>
        <v>1.9931366459627355</v>
      </c>
      <c r="HC17" s="531">
        <f>SUM(HA11:HA17)</f>
        <v>2.2884161490683237</v>
      </c>
      <c r="HD17" s="531">
        <f>AVERAGE(GZ11:GZ17)</f>
        <v>0.39862732919254712</v>
      </c>
      <c r="HE17" s="531">
        <f>AVERAGE(HA11:HA17)</f>
        <v>0.45768322981366472</v>
      </c>
      <c r="HF17" s="531">
        <f>MAX(GZ11:GZ17)</f>
        <v>0.88583850931677155</v>
      </c>
      <c r="HG17" s="531">
        <f>MAX(HA11:HA17)</f>
        <v>1.107298136645964</v>
      </c>
      <c r="HH17" s="589"/>
      <c r="HI17" s="590"/>
      <c r="HJ17" s="586">
        <f>SUM(HH11:HH17)</f>
        <v>11.743371806342481</v>
      </c>
      <c r="HK17" s="531">
        <f>SUM(HI11:HI17)</f>
        <v>5.9328722114342192</v>
      </c>
      <c r="HL17" s="531">
        <f>AVERAGE(HH11:HH17)</f>
        <v>2.3486743612684959</v>
      </c>
      <c r="HM17" s="531">
        <f>AVERAGE(HI11:HI17)</f>
        <v>1.1865744422868438</v>
      </c>
      <c r="HN17" s="531">
        <f>MAX(HH11:HH17)</f>
        <v>4.7350138583866803</v>
      </c>
      <c r="HO17" s="531">
        <f>MAX(HI11:HI17)</f>
        <v>2.5425719394749149</v>
      </c>
      <c r="HP17" s="286">
        <f>MIN(HH12:HH17)</f>
        <v>0.43049194911562721</v>
      </c>
      <c r="HQ17" s="278">
        <f>MIN(HI12:HI17)</f>
        <v>0.59525077946534899</v>
      </c>
      <c r="HR17" s="278">
        <f>HN17-HP17</f>
        <v>4.3045219092710534</v>
      </c>
      <c r="HS17" s="278">
        <f>HO17-HQ17</f>
        <v>1.9473211600095659</v>
      </c>
      <c r="HT17" s="618"/>
      <c r="HU17" s="272"/>
      <c r="HV17" s="618"/>
      <c r="HW17" s="272"/>
      <c r="HX17" s="618"/>
      <c r="HY17" s="272"/>
      <c r="HZ17" s="618"/>
      <c r="IA17" s="272"/>
      <c r="IB17" s="618"/>
      <c r="IC17" s="272"/>
      <c r="ID17" s="618"/>
      <c r="IE17" s="272"/>
      <c r="IF17" s="272"/>
      <c r="IG17" s="244">
        <v>1.0705633955709943</v>
      </c>
      <c r="IH17" s="244">
        <v>12.586288819875778</v>
      </c>
      <c r="IN17" s="218">
        <v>0</v>
      </c>
      <c r="IO17" s="462">
        <v>0</v>
      </c>
      <c r="IP17" s="462">
        <f>COUNTIF(IL12:IL17,1)</f>
        <v>0</v>
      </c>
      <c r="IT17" s="390"/>
      <c r="IU17" s="393">
        <v>2</v>
      </c>
      <c r="IV17" s="390">
        <v>1</v>
      </c>
      <c r="IW17" s="393">
        <v>1</v>
      </c>
      <c r="IX17" s="484">
        <v>1</v>
      </c>
      <c r="IY17" s="393"/>
      <c r="JB17" s="226"/>
      <c r="JC17" s="226"/>
      <c r="JD17" s="226"/>
      <c r="JP17" s="226"/>
      <c r="JQ17" s="226"/>
      <c r="JR17" s="226"/>
      <c r="JU17" s="393"/>
      <c r="JY17" s="393">
        <v>3</v>
      </c>
      <c r="JZ17" s="507">
        <v>2</v>
      </c>
      <c r="KA17" s="507">
        <v>0</v>
      </c>
      <c r="KB17" s="520">
        <v>0</v>
      </c>
      <c r="KC17" s="520">
        <v>0</v>
      </c>
      <c r="KD17" s="507">
        <v>0</v>
      </c>
      <c r="KE17" s="220"/>
      <c r="KK17" s="219"/>
      <c r="KR17" s="219"/>
      <c r="LA17" s="219"/>
      <c r="LB17" s="218" t="s">
        <v>528</v>
      </c>
    </row>
    <row r="18" spans="1:314" x14ac:dyDescent="0.15">
      <c r="A18" s="4"/>
      <c r="B18" s="256">
        <v>7.8599537037037037E-2</v>
      </c>
      <c r="C18" s="10"/>
      <c r="D18" s="11"/>
      <c r="E18" s="11"/>
      <c r="F18" s="14"/>
      <c r="G18" s="13"/>
      <c r="H18" s="14" t="s">
        <v>349</v>
      </c>
      <c r="I18" s="596">
        <v>4</v>
      </c>
      <c r="J18" s="471">
        <v>1</v>
      </c>
      <c r="K18" s="14">
        <v>0</v>
      </c>
      <c r="L18" s="9">
        <v>1</v>
      </c>
      <c r="M18" s="23">
        <v>1</v>
      </c>
      <c r="N18" s="23">
        <v>1</v>
      </c>
      <c r="O18" s="23">
        <v>0</v>
      </c>
      <c r="P18" s="14"/>
      <c r="Q18" s="14">
        <v>1</v>
      </c>
      <c r="R18" s="14">
        <v>0</v>
      </c>
      <c r="S18" s="14">
        <v>0</v>
      </c>
      <c r="T18" s="14">
        <v>1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9">
        <v>1</v>
      </c>
      <c r="AB18" s="15"/>
      <c r="AC18" s="15"/>
      <c r="AD18" s="15"/>
      <c r="AE18" s="15">
        <v>0.51682370820668666</v>
      </c>
      <c r="AF18" s="15">
        <v>0.51673913043478237</v>
      </c>
      <c r="AG18" s="15">
        <v>0.73083929443278117</v>
      </c>
      <c r="AH18" s="54">
        <f>AM19-BP18</f>
        <v>3.8392618323925314</v>
      </c>
      <c r="AI18" s="15">
        <f>AN19-BQ18</f>
        <v>-17.347670807453415</v>
      </c>
      <c r="AJ18" s="15"/>
      <c r="AK18" s="15"/>
      <c r="AL18" s="632">
        <f>((AH18*AH19)+(AI18*AI19))/(SQRT(AH18^2+AI18^2)*SQRT(AH19^2+AI19^2))</f>
        <v>0.99926209771567065</v>
      </c>
      <c r="AM18" s="633"/>
      <c r="AN18" s="634"/>
      <c r="AO18" s="633"/>
      <c r="AP18" s="634"/>
      <c r="AQ18" s="634"/>
      <c r="AR18" s="634"/>
      <c r="AS18" s="634"/>
      <c r="AT18" s="634"/>
      <c r="AU18" s="634"/>
      <c r="AV18" s="634"/>
      <c r="AW18" s="634"/>
      <c r="AX18" s="634"/>
      <c r="AY18" s="634"/>
      <c r="AZ18" s="634"/>
      <c r="BA18" s="634"/>
      <c r="BB18" s="633"/>
      <c r="BC18" s="634"/>
      <c r="BD18" s="634"/>
      <c r="BE18" s="634"/>
      <c r="BF18" s="634"/>
      <c r="BG18" s="634"/>
      <c r="BH18" s="634"/>
      <c r="BI18" s="634"/>
      <c r="BJ18" s="634"/>
      <c r="BK18" s="634"/>
      <c r="BL18" s="634"/>
      <c r="BM18" s="634"/>
      <c r="BN18" s="573"/>
      <c r="BO18" s="573"/>
      <c r="BP18" s="64">
        <v>-1.2182273122014762</v>
      </c>
      <c r="BQ18" s="64">
        <v>12.069549689440993</v>
      </c>
      <c r="BR18" s="6"/>
      <c r="BS18" s="527"/>
      <c r="BT18" s="527"/>
      <c r="BU18" s="527"/>
      <c r="BV18" s="527"/>
      <c r="BW18" s="584"/>
      <c r="BX18" s="527"/>
      <c r="BY18" s="527"/>
      <c r="BZ18" s="527"/>
      <c r="CA18" s="527"/>
      <c r="CB18" s="584"/>
      <c r="CC18" s="527"/>
      <c r="CD18" s="584"/>
      <c r="CE18" s="527"/>
      <c r="CF18" s="584"/>
      <c r="CG18" s="527"/>
      <c r="CH18" s="584"/>
      <c r="CI18" s="527"/>
      <c r="CJ18" s="584"/>
      <c r="CK18" s="527"/>
      <c r="CL18" s="584"/>
      <c r="CN18" s="540"/>
      <c r="CO18" s="517"/>
      <c r="CP18" s="517"/>
      <c r="CQ18" s="517"/>
      <c r="CR18" s="285"/>
      <c r="CS18" s="543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8" t="s">
        <v>442</v>
      </c>
      <c r="DU18" s="128">
        <v>-1.2182273122014762</v>
      </c>
      <c r="DV18" s="128">
        <v>12.069549689440993</v>
      </c>
      <c r="DX18" s="506">
        <f t="shared" si="0"/>
        <v>0</v>
      </c>
      <c r="EA18" s="506">
        <f t="shared" si="1"/>
        <v>0</v>
      </c>
      <c r="EB18" s="506">
        <f t="shared" si="2"/>
        <v>0</v>
      </c>
      <c r="EG18" s="244">
        <f>IF(AND(DV18&gt;0,DV18&lt;11.9),1,0)</f>
        <v>0</v>
      </c>
      <c r="EM18" s="244">
        <f>IF(AND(DV18&gt;0,DV18&lt;6.4),1,0)</f>
        <v>0</v>
      </c>
      <c r="ER18" s="105">
        <v>3.5070180199739465</v>
      </c>
      <c r="ES18" s="105">
        <v>-13.98886645962733</v>
      </c>
      <c r="EV18" s="284"/>
      <c r="EW18" s="209"/>
      <c r="EX18" s="209"/>
      <c r="EY18" s="209"/>
      <c r="EZ18" s="209"/>
      <c r="FA18" s="209"/>
      <c r="FB18" s="209"/>
      <c r="FC18" s="209"/>
      <c r="FE18" s="141"/>
      <c r="FF18" s="141"/>
      <c r="FH18" s="141"/>
      <c r="FJ18" s="141"/>
      <c r="FQ18" s="284"/>
      <c r="FR18" s="209"/>
      <c r="FS18" s="284"/>
      <c r="FT18" s="209"/>
      <c r="FU18" s="209"/>
      <c r="FV18" s="209"/>
      <c r="FW18" s="209"/>
      <c r="FX18" s="209"/>
      <c r="FY18" s="209"/>
      <c r="FZ18" s="209"/>
      <c r="GA18" s="209"/>
      <c r="GB18" s="209"/>
      <c r="GC18" s="209"/>
      <c r="GD18" s="284"/>
      <c r="GE18" s="209"/>
      <c r="GF18" s="284"/>
      <c r="GG18" s="209"/>
      <c r="GH18" s="209"/>
      <c r="GI18" s="209"/>
      <c r="GJ18" s="209"/>
      <c r="GK18" s="209"/>
      <c r="GL18" s="209"/>
      <c r="GM18" s="209"/>
      <c r="GN18" s="209"/>
      <c r="GO18" s="209"/>
      <c r="GP18" s="209"/>
      <c r="GR18" s="588"/>
      <c r="GS18" s="534"/>
      <c r="GT18" s="588"/>
      <c r="GU18" s="534"/>
      <c r="GV18" s="534"/>
      <c r="GW18" s="534"/>
      <c r="GX18" s="534"/>
      <c r="GY18" s="534"/>
      <c r="GZ18" s="588"/>
      <c r="HA18" s="534"/>
      <c r="HB18" s="588"/>
      <c r="HC18" s="534"/>
      <c r="HD18" s="534"/>
      <c r="HE18" s="534"/>
      <c r="HF18" s="534"/>
      <c r="HG18" s="534"/>
      <c r="HH18" s="588"/>
      <c r="HI18" s="534"/>
      <c r="HJ18" s="588"/>
      <c r="HK18" s="534"/>
      <c r="HL18" s="534"/>
      <c r="HM18" s="534"/>
      <c r="HN18" s="534"/>
      <c r="HO18" s="534"/>
      <c r="HP18" s="285"/>
      <c r="HQ18" s="208"/>
      <c r="HR18" s="208"/>
      <c r="HS18" s="208"/>
      <c r="IE18" s="159"/>
      <c r="IF18" s="159"/>
      <c r="IG18" s="159"/>
      <c r="IH18" s="159"/>
      <c r="II18" s="175">
        <v>0</v>
      </c>
      <c r="IJ18" s="175">
        <v>0</v>
      </c>
      <c r="IK18" s="159"/>
      <c r="IL18" s="159"/>
      <c r="IM18" s="159"/>
      <c r="IP18" s="385"/>
      <c r="IQ18" s="159"/>
      <c r="IR18" s="159"/>
      <c r="IS18" s="159"/>
      <c r="IZ18" s="159"/>
      <c r="JA18" s="159"/>
      <c r="JB18" s="159"/>
      <c r="JC18" s="159"/>
      <c r="JD18" s="159"/>
      <c r="JE18" s="159"/>
      <c r="JF18" s="159"/>
      <c r="JG18" s="159"/>
      <c r="JH18" s="159"/>
      <c r="JI18" s="159"/>
      <c r="JJ18" s="159"/>
      <c r="JK18" s="159"/>
      <c r="JL18" s="159"/>
      <c r="JM18" s="159"/>
      <c r="JN18" s="159"/>
      <c r="JO18" s="159"/>
      <c r="JP18" s="159"/>
      <c r="JQ18" s="159"/>
      <c r="JR18" s="159"/>
      <c r="JS18" s="159"/>
      <c r="JT18" s="159"/>
      <c r="JV18" s="159"/>
      <c r="JW18" s="159"/>
      <c r="JX18" s="159"/>
      <c r="KE18" s="159"/>
      <c r="KF18" s="159"/>
      <c r="KG18" s="159"/>
      <c r="KH18" s="159"/>
      <c r="KI18" s="159"/>
      <c r="KJ18" s="159"/>
      <c r="KK18" s="159"/>
      <c r="KL18" s="159"/>
      <c r="KM18" s="159"/>
      <c r="KN18" s="159"/>
      <c r="KO18" s="159"/>
      <c r="KP18" s="159"/>
      <c r="KQ18" s="159"/>
      <c r="KR18" s="159"/>
      <c r="KS18" s="159"/>
      <c r="KT18" s="159"/>
      <c r="KU18" s="159"/>
      <c r="KV18" s="159"/>
      <c r="KW18" s="159"/>
      <c r="KX18" s="159"/>
      <c r="KY18" s="159"/>
      <c r="KZ18" s="159"/>
      <c r="LA18" s="159"/>
      <c r="LB18" s="159" t="s">
        <v>529</v>
      </c>
    </row>
    <row r="19" spans="1:314" x14ac:dyDescent="0.15">
      <c r="A19" s="4"/>
      <c r="B19" s="256">
        <v>7.9247685185185185E-2</v>
      </c>
      <c r="C19" s="10">
        <v>0.26</v>
      </c>
      <c r="D19" s="11">
        <v>0.86665800000000004</v>
      </c>
      <c r="E19" s="11"/>
      <c r="F19" s="14"/>
      <c r="G19" s="13"/>
      <c r="H19" s="14"/>
      <c r="I19" s="596"/>
      <c r="J19" s="9">
        <v>2</v>
      </c>
      <c r="K19" s="14"/>
      <c r="L19" s="9"/>
      <c r="M19" s="23">
        <v>0</v>
      </c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9"/>
      <c r="AB19" s="15"/>
      <c r="AC19" s="15"/>
      <c r="AD19" s="15"/>
      <c r="AE19" s="15"/>
      <c r="AF19" s="15"/>
      <c r="AG19" s="15"/>
      <c r="AH19" s="58">
        <f>ER18-BP18</f>
        <v>4.7252453321754224</v>
      </c>
      <c r="AI19" s="20">
        <f>ES18-BQ18</f>
        <v>-26.058416149068321</v>
      </c>
      <c r="AJ19" s="15"/>
      <c r="AK19" s="15"/>
      <c r="AL19" s="635">
        <f>DEGREES(ACOS(AL18))</f>
        <v>2.2012216053259368</v>
      </c>
      <c r="AM19" s="633">
        <v>2.621034520191055</v>
      </c>
      <c r="AN19" s="634">
        <v>-5.2781211180124226</v>
      </c>
      <c r="AO19" s="633"/>
      <c r="AP19" s="638">
        <f>ABS(-11.88-AN19)</f>
        <v>6.6018788819875782</v>
      </c>
      <c r="AQ19" s="634"/>
      <c r="AR19" s="634"/>
      <c r="AS19" s="634"/>
      <c r="AT19" s="634"/>
      <c r="AU19" s="634"/>
      <c r="AV19" s="634"/>
      <c r="AW19" s="634"/>
      <c r="AX19" s="634"/>
      <c r="AY19" s="634"/>
      <c r="AZ19" s="634"/>
      <c r="BA19" s="634"/>
      <c r="BB19" s="634">
        <f>ABS(BQ19-AN19)</f>
        <v>8.194006211180124</v>
      </c>
      <c r="BC19" s="527"/>
      <c r="BD19" s="634"/>
      <c r="BE19" s="634"/>
      <c r="BF19" s="634"/>
      <c r="BG19" s="634"/>
      <c r="BH19" s="634"/>
      <c r="BI19" s="634"/>
      <c r="BJ19" s="634"/>
      <c r="BK19" s="634"/>
      <c r="BL19" s="634"/>
      <c r="BM19" s="634"/>
      <c r="BN19" s="573"/>
      <c r="BO19" s="573"/>
      <c r="BP19" s="4">
        <v>4.3930015197568384</v>
      </c>
      <c r="BQ19" s="4">
        <v>-13.472127329192547</v>
      </c>
      <c r="BR19" s="6"/>
      <c r="BS19" s="527">
        <f>(BP18+BP19+BP20)/3</f>
        <v>1.636608409321175</v>
      </c>
      <c r="BT19" s="527">
        <f>(BQ18+BQ19+BQ20)/3</f>
        <v>2.6452122153209108</v>
      </c>
      <c r="BU19" s="527"/>
      <c r="BV19" s="527"/>
      <c r="BW19" s="584"/>
      <c r="BX19" s="527"/>
      <c r="BY19" s="527"/>
      <c r="BZ19" s="527"/>
      <c r="CA19" s="527"/>
      <c r="CB19" s="584">
        <f>SQRT((BP18-BP19)^2+(BQ18-BQ19)^2)+SQRT((BP19-BP20)^2+(BQ19-BQ20)^2)+SQRT((BP20-BP18)^2+(BQ20-BQ18)^2)</f>
        <v>53.138145604590093</v>
      </c>
      <c r="CD19" s="584"/>
      <c r="CE19" s="527"/>
      <c r="CF19" s="584"/>
      <c r="CG19" s="527"/>
      <c r="CH19" s="584"/>
      <c r="CI19" s="527"/>
      <c r="CJ19" s="584"/>
      <c r="CK19" s="527"/>
      <c r="CL19" s="584"/>
      <c r="CN19" s="540">
        <f>BP18-BP19</f>
        <v>-5.6112288319583143</v>
      </c>
      <c r="CO19" s="383">
        <f>BQ18-BQ19</f>
        <v>25.541677018633543</v>
      </c>
      <c r="CP19" s="517"/>
      <c r="CQ19" s="517"/>
      <c r="CR19" s="97">
        <f>DEGREES(ACOS(((BP18-BP19)*(BP20-BP19)+(BQ18-BQ19)*(BQ20-BQ19))/(SQRT((BP18-BP19)^2+(BQ18-BQ19)^2)*SQRT((BP20-BP19)^2+(BQ20-BQ19)^2))))</f>
        <v>5.744072070465462</v>
      </c>
      <c r="CS19" s="541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517">
        <f>BP20-BP19</f>
        <v>-2.6579504993486753</v>
      </c>
      <c r="DE19" s="517">
        <f>BQ20-BQ19</f>
        <v>22.810341614906832</v>
      </c>
      <c r="DF19" s="517"/>
      <c r="DG19" s="517"/>
      <c r="DH19" s="517"/>
      <c r="DI19" s="517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8" t="s">
        <v>443</v>
      </c>
      <c r="DU19" s="105">
        <v>4.0238417281806331</v>
      </c>
      <c r="DV19" s="105">
        <v>-13.472127329192547</v>
      </c>
      <c r="DX19" s="506">
        <f t="shared" si="0"/>
        <v>0</v>
      </c>
      <c r="EA19" s="506">
        <f t="shared" si="1"/>
        <v>0</v>
      </c>
      <c r="EB19" s="506">
        <f t="shared" si="2"/>
        <v>0</v>
      </c>
      <c r="EF19" s="412">
        <f>IF(AND(DV19&lt;0,DV19&gt;-11.8),1,0)</f>
        <v>0</v>
      </c>
      <c r="EL19" s="412">
        <f>IF(AND(DV19&lt;0,DV19&gt;-6.4),1,0)</f>
        <v>0</v>
      </c>
      <c r="EM19" s="390"/>
      <c r="ER19" s="128">
        <v>-1.5135551454624401</v>
      </c>
      <c r="ES19" s="128">
        <v>11.036071428571429</v>
      </c>
      <c r="EU19" s="518">
        <f>ABS(ER19)</f>
        <v>1.5135551454624401</v>
      </c>
      <c r="EV19" s="284"/>
      <c r="EW19" s="209"/>
      <c r="EX19" s="209"/>
      <c r="EY19" s="209"/>
      <c r="EZ19" s="209"/>
      <c r="FA19" s="209"/>
      <c r="FB19" s="209"/>
      <c r="FC19" s="209"/>
      <c r="FE19" s="141"/>
      <c r="FF19" s="141"/>
      <c r="FH19" s="141"/>
      <c r="FJ19" s="141"/>
      <c r="FQ19" s="284"/>
      <c r="FR19" s="209"/>
      <c r="FS19" s="284"/>
      <c r="FT19" s="209"/>
      <c r="FU19" s="209"/>
      <c r="FV19" s="209"/>
      <c r="FW19" s="209"/>
      <c r="FX19" s="209"/>
      <c r="FY19" s="209"/>
      <c r="FZ19" s="209"/>
      <c r="GA19" s="209"/>
      <c r="GB19" s="209"/>
      <c r="GC19" s="209"/>
      <c r="GD19" s="284"/>
      <c r="GE19" s="209"/>
      <c r="GF19" s="284"/>
      <c r="GG19" s="209"/>
      <c r="GH19" s="209"/>
      <c r="GI19" s="209"/>
      <c r="GJ19" s="209"/>
      <c r="GK19" s="209"/>
      <c r="GL19" s="209"/>
      <c r="GM19" s="209"/>
      <c r="GN19" s="209"/>
      <c r="GO19" s="209"/>
      <c r="GP19" s="209"/>
      <c r="GR19" s="534">
        <f>ABS(DU19-ER18)</f>
        <v>0.51682370820668666</v>
      </c>
      <c r="GS19" s="534">
        <f>ABS(ER19-DU18)</f>
        <v>0.2953278332609639</v>
      </c>
      <c r="GT19" s="588"/>
      <c r="GU19" s="534"/>
      <c r="GV19" s="534"/>
      <c r="GW19" s="534"/>
      <c r="GX19" s="534"/>
      <c r="GY19" s="534"/>
      <c r="GZ19" s="588">
        <f>ABS(DV19-ES18)</f>
        <v>0.51673913043478237</v>
      </c>
      <c r="HA19" s="588">
        <f>ABS(ES19-DV18)</f>
        <v>1.0334782608695647</v>
      </c>
      <c r="HB19" s="588"/>
      <c r="HC19" s="534"/>
      <c r="HD19" s="534"/>
      <c r="HE19" s="534"/>
      <c r="HF19" s="534"/>
      <c r="HG19" s="534"/>
      <c r="HH19" s="588">
        <f t="shared" ref="HH19:HI23" si="10">SQRT(GR19^2+GZ19^2)</f>
        <v>0.73083929443278117</v>
      </c>
      <c r="HI19" s="588">
        <f t="shared" si="10"/>
        <v>1.0748468936497866</v>
      </c>
      <c r="HJ19" s="588"/>
      <c r="HK19" s="534"/>
      <c r="HL19" s="534"/>
      <c r="HM19" s="534"/>
      <c r="HN19" s="534"/>
      <c r="HO19" s="534"/>
      <c r="HP19" s="285"/>
      <c r="HQ19" s="208"/>
      <c r="HR19" s="208"/>
      <c r="HS19" s="208"/>
      <c r="IE19" s="159"/>
      <c r="IF19" s="159"/>
      <c r="IG19" s="159"/>
      <c r="IH19" s="159"/>
      <c r="II19" s="175">
        <v>1</v>
      </c>
      <c r="IJ19" s="175">
        <v>0</v>
      </c>
      <c r="IK19" s="175">
        <v>0</v>
      </c>
      <c r="IL19" s="175">
        <v>0</v>
      </c>
      <c r="IM19" s="175">
        <v>1</v>
      </c>
      <c r="IP19" s="464"/>
      <c r="IQ19" s="175">
        <v>0</v>
      </c>
      <c r="IR19" s="175">
        <v>1</v>
      </c>
      <c r="IS19" s="175">
        <v>0</v>
      </c>
      <c r="IT19" s="402"/>
      <c r="IU19" s="416"/>
      <c r="IV19" s="402"/>
      <c r="IW19" s="416"/>
      <c r="IX19" s="483"/>
      <c r="IY19" s="416"/>
      <c r="IZ19" s="175">
        <v>1</v>
      </c>
      <c r="JA19" s="175">
        <v>0</v>
      </c>
      <c r="JB19" s="178">
        <v>0</v>
      </c>
      <c r="JC19" s="178">
        <v>0</v>
      </c>
      <c r="JD19" s="178"/>
      <c r="JE19" s="175">
        <v>0</v>
      </c>
      <c r="JF19" s="175">
        <v>0</v>
      </c>
      <c r="JG19" s="175">
        <v>1</v>
      </c>
      <c r="JH19" s="175">
        <v>0</v>
      </c>
      <c r="JI19" s="175">
        <v>0</v>
      </c>
      <c r="JJ19" s="175">
        <v>1</v>
      </c>
      <c r="JK19" s="175">
        <v>0</v>
      </c>
      <c r="JL19" s="175">
        <v>0</v>
      </c>
      <c r="JM19" s="175">
        <v>0</v>
      </c>
      <c r="JN19" s="175">
        <v>0</v>
      </c>
      <c r="JO19" s="175">
        <v>0</v>
      </c>
      <c r="JP19" s="178">
        <v>0</v>
      </c>
      <c r="JQ19" s="178">
        <v>0</v>
      </c>
      <c r="JR19" s="178">
        <v>0</v>
      </c>
      <c r="JS19" s="175">
        <v>0</v>
      </c>
      <c r="JT19" s="175">
        <v>1</v>
      </c>
      <c r="JU19" s="510">
        <v>0</v>
      </c>
      <c r="JV19" s="175">
        <v>0</v>
      </c>
      <c r="JW19" s="175">
        <v>0</v>
      </c>
      <c r="JX19" s="175">
        <v>0</v>
      </c>
      <c r="JY19" s="510"/>
      <c r="JZ19" s="506"/>
      <c r="KA19" s="506"/>
      <c r="KB19" s="519"/>
      <c r="KC19" s="519"/>
      <c r="KD19" s="506"/>
      <c r="KE19" s="187">
        <v>0</v>
      </c>
      <c r="KF19" s="175">
        <v>0</v>
      </c>
      <c r="KG19" s="175"/>
      <c r="KH19" s="175">
        <v>0</v>
      </c>
      <c r="KI19" s="175">
        <v>1</v>
      </c>
      <c r="KJ19" s="175">
        <v>0</v>
      </c>
      <c r="KK19" s="160">
        <v>1</v>
      </c>
      <c r="KL19" s="175">
        <v>1</v>
      </c>
      <c r="KM19" s="175">
        <v>0</v>
      </c>
      <c r="KN19" s="175">
        <v>0</v>
      </c>
      <c r="KO19" s="175">
        <v>0</v>
      </c>
      <c r="KP19" s="175">
        <v>0</v>
      </c>
      <c r="KQ19" s="175">
        <v>0</v>
      </c>
      <c r="KR19" s="160">
        <v>0</v>
      </c>
      <c r="KS19" s="159"/>
      <c r="KT19" s="159"/>
      <c r="KU19" s="159"/>
      <c r="KV19" s="159"/>
      <c r="KW19" s="159"/>
      <c r="KX19" s="159"/>
      <c r="KY19" s="159"/>
      <c r="KZ19" s="159"/>
      <c r="LA19" s="159"/>
      <c r="LB19" s="159" t="s">
        <v>530</v>
      </c>
    </row>
    <row r="20" spans="1:314" x14ac:dyDescent="0.15">
      <c r="A20" s="4"/>
      <c r="B20" s="256">
        <v>8.0868055555555554E-2</v>
      </c>
      <c r="C20" s="10">
        <v>2.2000000000000002</v>
      </c>
      <c r="D20" s="11">
        <v>2.6666000000000007</v>
      </c>
      <c r="E20" s="11"/>
      <c r="F20" s="14"/>
      <c r="G20" s="13"/>
      <c r="H20" s="14"/>
      <c r="I20" s="596"/>
      <c r="J20" s="471">
        <v>3</v>
      </c>
      <c r="K20" s="14"/>
      <c r="L20" s="9"/>
      <c r="M20" s="23">
        <v>0</v>
      </c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9"/>
      <c r="AB20" s="15"/>
      <c r="AC20" s="15"/>
      <c r="AD20" s="15"/>
      <c r="AE20" s="535"/>
      <c r="AF20" s="535"/>
      <c r="AG20" s="15"/>
      <c r="AH20" s="54"/>
      <c r="AI20" s="15"/>
      <c r="AJ20" s="15"/>
      <c r="AK20" s="15"/>
      <c r="AL20" s="632"/>
      <c r="AM20" s="633">
        <v>1.5135551454624401</v>
      </c>
      <c r="AN20" s="634">
        <v>6.5330590062111806</v>
      </c>
      <c r="AO20" s="634">
        <f>ABS(11.88-AN20)</f>
        <v>5.3469409937888202</v>
      </c>
      <c r="AP20" s="634"/>
      <c r="AQ20" s="634"/>
      <c r="AR20" s="634"/>
      <c r="AS20" s="634"/>
      <c r="AT20" s="634"/>
      <c r="AU20" s="634"/>
      <c r="AV20" s="634"/>
      <c r="AW20" s="634"/>
      <c r="AX20" s="634"/>
      <c r="AY20" s="634"/>
      <c r="AZ20" s="634"/>
      <c r="BA20" s="634"/>
      <c r="BB20" s="584"/>
      <c r="BC20" s="634">
        <f>ABS(BQ20-AN20)</f>
        <v>2.8051552795031061</v>
      </c>
      <c r="BD20" s="634"/>
      <c r="BE20" s="634"/>
      <c r="BF20" s="634"/>
      <c r="BG20" s="634"/>
      <c r="BH20" s="634"/>
      <c r="BI20" s="634"/>
      <c r="BJ20" s="634"/>
      <c r="BK20" s="634"/>
      <c r="BL20" s="634"/>
      <c r="BM20" s="634"/>
      <c r="BN20" s="573"/>
      <c r="BO20" s="573"/>
      <c r="BP20" s="65">
        <v>1.7350510204081631</v>
      </c>
      <c r="BQ20" s="64">
        <v>9.3382142857142867</v>
      </c>
      <c r="BR20" s="6"/>
      <c r="BS20" s="527"/>
      <c r="BT20" s="527"/>
      <c r="BU20" s="527">
        <f>(BP19+BP20+BP21)/3</f>
        <v>3.1132475756259943</v>
      </c>
      <c r="BV20" s="527">
        <f>(BQ19+BQ20+BQ21)/3</f>
        <v>-6.1639596273291923</v>
      </c>
      <c r="BW20" s="584"/>
      <c r="BX20" s="527"/>
      <c r="BY20" s="527"/>
      <c r="BZ20" s="527"/>
      <c r="CA20" s="527"/>
      <c r="CC20" s="584">
        <f>SQRT((BP19-BP20)^2+(BQ19-BQ20)^2)+SQRT((BP20-BP21)^2+(BQ20-BQ21)^2)+SQRT((BP21-BP19)^2+(BQ21-BQ19)^2)</f>
        <v>48.183373378274673</v>
      </c>
      <c r="CD20" s="584"/>
      <c r="CE20" s="584"/>
      <c r="CF20" s="584"/>
      <c r="CG20" s="527"/>
      <c r="CH20" s="584"/>
      <c r="CI20" s="527"/>
      <c r="CJ20" s="584"/>
      <c r="CK20" s="527"/>
      <c r="CL20" s="584"/>
      <c r="CN20" s="540">
        <f>BP20-BP19</f>
        <v>-2.6579504993486753</v>
      </c>
      <c r="CO20" s="383">
        <f>BQ20-BQ19</f>
        <v>22.810341614906832</v>
      </c>
      <c r="CP20" s="517">
        <f>BP19-BP20</f>
        <v>2.6579504993486753</v>
      </c>
      <c r="CQ20" s="517">
        <f>BQ19-BQ20</f>
        <v>-22.810341614906832</v>
      </c>
      <c r="CR20" s="285"/>
      <c r="CS20" s="542">
        <f>DEGREES(ACOS(((BP19-BP20)*(BP21-BP20)+(BQ19-BQ20)*(BQ21-BQ20))/(SQRT((BP19-BP20)^2+(BQ19-BQ20)^2)*SQRT((BP21-BP20)^2+(BQ21-BQ20)^2))))</f>
        <v>3.0805521890590848</v>
      </c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517">
        <f>BP22-BP21</f>
        <v>-5.0944051237516277</v>
      </c>
      <c r="DE20" s="517">
        <f>BQ22-BQ21</f>
        <v>19.783726708074536</v>
      </c>
      <c r="DF20" s="517">
        <f>BP21-BP20</f>
        <v>1.4766391663048197</v>
      </c>
      <c r="DG20" s="517">
        <f>BQ21-BQ20</f>
        <v>-23.696180124223602</v>
      </c>
      <c r="DH20" s="211">
        <f>DEGREES(ACOS(((BP20-BP19)*(BP22-BP21)+(BQ20-BQ19)*(BQ22-BQ21))/(SQRT((BP20-BP19)^2+(BQ20-BQ19)^2)*SQRT((BP22-BP21)^2+(BQ22-BQ21)^2))))</f>
        <v>7.7938683383821781</v>
      </c>
      <c r="DI20" s="519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17" t="s">
        <v>442</v>
      </c>
      <c r="DU20" s="129">
        <v>0.99673143725575331</v>
      </c>
      <c r="DV20" s="128">
        <v>9.7811335403726716</v>
      </c>
      <c r="DX20" s="506">
        <f t="shared" si="0"/>
        <v>0</v>
      </c>
      <c r="EA20" s="506">
        <f t="shared" si="1"/>
        <v>0</v>
      </c>
      <c r="EB20" s="506">
        <f t="shared" si="2"/>
        <v>0</v>
      </c>
      <c r="EG20" s="244">
        <f>IF(AND(DV20&gt;0,DV20&lt;11.9),1,0)</f>
        <v>1</v>
      </c>
      <c r="EM20" s="244">
        <f>IF(AND(DV20&gt;0,DV20&lt;6.4),1,0)</f>
        <v>0</v>
      </c>
      <c r="ER20" s="105">
        <v>0.11074793747286148</v>
      </c>
      <c r="ES20" s="105">
        <v>-14.210326086956522</v>
      </c>
      <c r="ET20" s="518">
        <f>ABS(ER20)</f>
        <v>0.11074793747286148</v>
      </c>
      <c r="EV20" s="284"/>
      <c r="EW20" s="209"/>
      <c r="EX20" s="209"/>
      <c r="EY20" s="209"/>
      <c r="EZ20" s="209"/>
      <c r="FA20" s="209"/>
      <c r="FB20" s="209"/>
      <c r="FC20" s="209"/>
      <c r="FE20" s="151">
        <v>30.052766675252105</v>
      </c>
      <c r="FF20" s="141"/>
      <c r="FH20" s="141"/>
      <c r="FJ20" s="141"/>
      <c r="FQ20" s="284">
        <f>FE20/(D19+D20)</f>
        <v>8.5056813499756032</v>
      </c>
      <c r="FR20" s="209"/>
      <c r="FS20" s="284"/>
      <c r="FT20" s="209"/>
      <c r="FU20" s="209"/>
      <c r="FV20" s="209"/>
      <c r="FW20" s="209"/>
      <c r="FX20" s="209"/>
      <c r="FY20" s="209"/>
      <c r="FZ20" s="209"/>
      <c r="GA20" s="209"/>
      <c r="GB20" s="209"/>
      <c r="GC20" s="209"/>
      <c r="GD20" s="284">
        <f>FE20*(((ABS(DV19-AN19))/(ABS(DV18-DV19))))^2</f>
        <v>3.0929878897205145</v>
      </c>
      <c r="GE20" s="209"/>
      <c r="GF20" s="284"/>
      <c r="GG20" s="209"/>
      <c r="GH20" s="209"/>
      <c r="GI20" s="209"/>
      <c r="GJ20" s="209"/>
      <c r="GK20" s="209"/>
      <c r="GL20" s="209"/>
      <c r="GM20" s="209"/>
      <c r="GN20" s="209"/>
      <c r="GO20" s="209"/>
      <c r="GP20" s="209"/>
      <c r="GR20" s="534">
        <f>ABS(ER20-DU19)</f>
        <v>3.9130937907077716</v>
      </c>
      <c r="GS20" s="534">
        <f>ABS(DU20-ER19)</f>
        <v>2.5102865827181935</v>
      </c>
      <c r="GT20" s="588"/>
      <c r="GU20" s="534"/>
      <c r="GV20" s="534"/>
      <c r="GW20" s="534"/>
      <c r="GX20" s="534"/>
      <c r="GY20" s="534"/>
      <c r="GZ20" s="588">
        <f>ABS(ES20-DV19)</f>
        <v>0.73819875776397481</v>
      </c>
      <c r="HA20" s="588">
        <f>ABS(DV20-ES19)</f>
        <v>1.2549378881987572</v>
      </c>
      <c r="HB20" s="588"/>
      <c r="HC20" s="534"/>
      <c r="HD20" s="534"/>
      <c r="HE20" s="534"/>
      <c r="HF20" s="534"/>
      <c r="HG20" s="534"/>
      <c r="HH20" s="588">
        <f t="shared" si="10"/>
        <v>3.9821150687593136</v>
      </c>
      <c r="HI20" s="588">
        <f t="shared" si="10"/>
        <v>2.8064938679091642</v>
      </c>
      <c r="HJ20" s="588"/>
      <c r="HK20" s="534"/>
      <c r="HL20" s="534"/>
      <c r="HM20" s="534"/>
      <c r="HN20" s="534"/>
      <c r="HO20" s="534"/>
      <c r="HP20" s="285"/>
      <c r="HQ20" s="208"/>
      <c r="HR20" s="208"/>
      <c r="HS20" s="208"/>
      <c r="IE20" s="159"/>
      <c r="IF20" s="159"/>
      <c r="IG20" s="159"/>
      <c r="IH20" s="159"/>
      <c r="II20" s="175">
        <v>0</v>
      </c>
      <c r="IJ20" s="175">
        <v>1</v>
      </c>
      <c r="IK20" s="175">
        <v>0</v>
      </c>
      <c r="IL20" s="175">
        <v>1</v>
      </c>
      <c r="IM20" s="175">
        <v>0</v>
      </c>
      <c r="IP20" s="464"/>
      <c r="IQ20" s="175">
        <v>1</v>
      </c>
      <c r="IR20" s="175">
        <v>0</v>
      </c>
      <c r="IS20" s="175">
        <v>0</v>
      </c>
      <c r="IT20" s="402"/>
      <c r="IU20" s="416"/>
      <c r="IV20" s="402"/>
      <c r="IW20" s="416"/>
      <c r="IX20" s="483"/>
      <c r="IY20" s="416"/>
      <c r="IZ20" s="175">
        <v>1</v>
      </c>
      <c r="JA20" s="175">
        <v>0</v>
      </c>
      <c r="JB20" s="178">
        <v>0</v>
      </c>
      <c r="JC20" s="178">
        <v>0</v>
      </c>
      <c r="JD20" s="178"/>
      <c r="JE20" s="175">
        <v>0</v>
      </c>
      <c r="JF20" s="175">
        <v>0</v>
      </c>
      <c r="JG20" s="175">
        <v>0</v>
      </c>
      <c r="JH20" s="175">
        <v>0</v>
      </c>
      <c r="JI20" s="175">
        <v>1</v>
      </c>
      <c r="JJ20" s="175">
        <v>0</v>
      </c>
      <c r="JK20" s="175">
        <v>0</v>
      </c>
      <c r="JL20" s="175">
        <v>1</v>
      </c>
      <c r="JM20" s="175">
        <v>1</v>
      </c>
      <c r="JN20" s="175">
        <v>0</v>
      </c>
      <c r="JO20" s="175">
        <v>0</v>
      </c>
      <c r="JP20" s="178">
        <v>0</v>
      </c>
      <c r="JQ20" s="178">
        <v>0</v>
      </c>
      <c r="JR20" s="178">
        <v>0</v>
      </c>
      <c r="JS20" s="175">
        <v>0</v>
      </c>
      <c r="JT20" s="175">
        <v>0</v>
      </c>
      <c r="JU20" s="510">
        <v>0</v>
      </c>
      <c r="JV20" s="175">
        <v>0</v>
      </c>
      <c r="JW20" s="175">
        <v>1</v>
      </c>
      <c r="JX20" s="175">
        <v>0</v>
      </c>
      <c r="JY20" s="510"/>
      <c r="JZ20" s="506"/>
      <c r="KA20" s="506"/>
      <c r="KB20" s="519"/>
      <c r="KC20" s="519"/>
      <c r="KD20" s="506"/>
      <c r="KE20" s="187">
        <v>0</v>
      </c>
      <c r="KF20" s="175">
        <v>1</v>
      </c>
      <c r="KG20" s="175"/>
      <c r="KH20" s="175">
        <v>0</v>
      </c>
      <c r="KI20" s="175">
        <v>0</v>
      </c>
      <c r="KJ20" s="175">
        <v>1</v>
      </c>
      <c r="KK20" s="160">
        <v>0</v>
      </c>
      <c r="KL20" s="175">
        <v>1</v>
      </c>
      <c r="KM20" s="175">
        <v>0</v>
      </c>
      <c r="KN20" s="175">
        <v>0</v>
      </c>
      <c r="KO20" s="175">
        <v>0</v>
      </c>
      <c r="KP20" s="175">
        <v>0</v>
      </c>
      <c r="KQ20" s="175">
        <v>0</v>
      </c>
      <c r="KR20" s="160">
        <v>0</v>
      </c>
      <c r="KS20" s="175">
        <v>1</v>
      </c>
      <c r="KT20" s="159"/>
      <c r="KU20" s="159"/>
      <c r="KV20" s="159"/>
      <c r="KW20" s="159"/>
      <c r="KX20" s="159"/>
      <c r="KY20" s="159"/>
      <c r="KZ20" s="159"/>
      <c r="LA20" s="159"/>
      <c r="LB20" s="159" t="s">
        <v>531</v>
      </c>
    </row>
    <row r="21" spans="1:314" x14ac:dyDescent="0.15">
      <c r="A21" s="4"/>
      <c r="B21" s="256">
        <v>8.1550925925925929E-2</v>
      </c>
      <c r="C21" s="10">
        <v>1.01</v>
      </c>
      <c r="D21" s="11">
        <v>1.03333333</v>
      </c>
      <c r="E21" s="11"/>
      <c r="F21" s="14"/>
      <c r="G21" s="13"/>
      <c r="H21" s="14"/>
      <c r="I21" s="596"/>
      <c r="J21" s="9">
        <v>4</v>
      </c>
      <c r="K21" s="14"/>
      <c r="L21" s="9"/>
      <c r="M21" s="23">
        <v>0</v>
      </c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9"/>
      <c r="AB21" s="15"/>
      <c r="AC21" s="15"/>
      <c r="AD21" s="15"/>
      <c r="AE21" s="15"/>
      <c r="AF21" s="15"/>
      <c r="AG21" s="15"/>
      <c r="AH21" s="54"/>
      <c r="AI21" s="15"/>
      <c r="AJ21" s="15"/>
      <c r="AK21" s="15"/>
      <c r="AL21" s="632"/>
      <c r="AM21" s="633">
        <v>2.3257066869300909</v>
      </c>
      <c r="AN21" s="634">
        <v>-6.2377795031055907</v>
      </c>
      <c r="AO21" s="633"/>
      <c r="AP21" s="640">
        <f t="shared" ref="AP21" si="11">ABS(-11.88-AN21)</f>
        <v>5.6422204968944101</v>
      </c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>
        <f t="shared" ref="BB21" si="12">ABS(BQ21-AN21)</f>
        <v>8.1201863354037265</v>
      </c>
      <c r="BC21" s="52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573"/>
      <c r="BO21" s="573"/>
      <c r="BP21" s="4">
        <v>3.2116901867129828</v>
      </c>
      <c r="BQ21" s="4">
        <v>-14.357965838509317</v>
      </c>
      <c r="BR21" s="6"/>
      <c r="BS21" s="527">
        <f>(BP20+BP21+BP22)/3</f>
        <v>1.0213420900275005</v>
      </c>
      <c r="BT21" s="527">
        <f>(BQ20+BQ21+BQ22)/3</f>
        <v>0.13533643892339567</v>
      </c>
      <c r="BU21" s="527"/>
      <c r="BV21" s="527"/>
      <c r="BW21" s="584"/>
      <c r="BX21" s="527"/>
      <c r="BY21" s="527"/>
      <c r="BZ21" s="527"/>
      <c r="CA21" s="527"/>
      <c r="CB21" s="584">
        <f>SQRT((BP20-BP21)^2+(BQ20-BQ21)^2)+SQRT((BP21-BP22)^2+(BQ21-BQ22)^2)+SQRT((BP22-BP20)^2+(BQ22-BQ20)^2)</f>
        <v>49.500005822752044</v>
      </c>
      <c r="CD21" s="584"/>
      <c r="CE21" s="527"/>
      <c r="CF21" s="584"/>
      <c r="CG21" s="527"/>
      <c r="CH21" s="584"/>
      <c r="CI21" s="527"/>
      <c r="CJ21" s="584"/>
      <c r="CK21" s="527"/>
      <c r="CL21" s="584"/>
      <c r="CN21" s="540">
        <f>BP20-BP21</f>
        <v>-1.4766391663048197</v>
      </c>
      <c r="CO21" s="383">
        <f>BQ20-BQ21</f>
        <v>23.696180124223602</v>
      </c>
      <c r="CP21" s="517">
        <f>BP21-BP20</f>
        <v>1.4766391663048197</v>
      </c>
      <c r="CQ21" s="517">
        <f>BQ21-BQ20</f>
        <v>-23.696180124223602</v>
      </c>
      <c r="CR21" s="97">
        <f>DEGREES(ACOS(((BP20-BP21)*(BP22-BP21)+(BQ20-BQ21)*(BQ22-BQ21))/(SQRT((BP20-BP21)^2+(BQ20-BQ21)^2)*SQRT((BP22-BP21)^2+(BQ22-BQ21)^2))))</f>
        <v>10.874420527441593</v>
      </c>
      <c r="CS21" s="541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517"/>
      <c r="DE21" s="517"/>
      <c r="DF21" s="517">
        <f>BP23-BP22</f>
        <v>-1.1074793747286147</v>
      </c>
      <c r="DG21" s="517">
        <f>BQ23-BQ22</f>
        <v>-15.206894409937888</v>
      </c>
      <c r="DH21" s="519"/>
      <c r="DI21" s="211">
        <f>DEGREES(ACOS(((BP21-BP20)*(BP23-BP22)+(BQ21-BQ20)*(BQ23-BQ22))/(SQRT((BP21-BP20)^2+(BQ21-BQ20)^2)*SQRT((BP23-BP22)^2+(BQ23-BQ22)^2))))</f>
        <v>7.7311558728244716</v>
      </c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17" t="s">
        <v>337</v>
      </c>
      <c r="DU21" s="105">
        <v>2.399538645245332</v>
      </c>
      <c r="DV21" s="105">
        <v>-14.57942546583851</v>
      </c>
      <c r="DX21" s="506">
        <f t="shared" si="0"/>
        <v>0</v>
      </c>
      <c r="EA21" s="506">
        <f t="shared" si="1"/>
        <v>0</v>
      </c>
      <c r="EB21" s="506">
        <f t="shared" si="2"/>
        <v>0</v>
      </c>
      <c r="EF21" s="412">
        <f>IF(AND(DV21&lt;0,DV21&gt;-11.8),1,0)</f>
        <v>0</v>
      </c>
      <c r="EL21" s="412">
        <f>IF(AND(DV21&lt;0,DV21&gt;-6.4),1,0)</f>
        <v>0</v>
      </c>
      <c r="EM21" s="390"/>
      <c r="ER21" s="129">
        <v>0.47990772904906637</v>
      </c>
      <c r="ES21" s="128">
        <v>7.3450776397515529</v>
      </c>
      <c r="EU21" s="518">
        <f>ABS(ER21)</f>
        <v>0.47990772904906637</v>
      </c>
      <c r="EV21" s="284"/>
      <c r="EW21" s="209"/>
      <c r="EX21" s="209"/>
      <c r="EY21" s="209"/>
      <c r="EZ21" s="209"/>
      <c r="FA21" s="209"/>
      <c r="FB21" s="209"/>
      <c r="FC21" s="209"/>
      <c r="FE21" s="141"/>
      <c r="FF21" s="144">
        <v>14.650314984236061</v>
      </c>
      <c r="FH21" s="141"/>
      <c r="FJ21" s="141"/>
      <c r="FQ21" s="284"/>
      <c r="FR21" s="284">
        <f>FF21/(D20+D21)</f>
        <v>3.9596159383326128</v>
      </c>
      <c r="FS21" s="284"/>
      <c r="FT21" s="209"/>
      <c r="FU21" s="209"/>
      <c r="FV21" s="209"/>
      <c r="FW21" s="209"/>
      <c r="FX21" s="209"/>
      <c r="FY21" s="209"/>
      <c r="FZ21" s="209"/>
      <c r="GA21" s="209"/>
      <c r="GB21" s="209"/>
      <c r="GC21" s="209"/>
      <c r="GD21" s="284"/>
      <c r="GE21" s="284">
        <f>FF21*(((DV20-AN20)/(ABS(DV19-DV20))))^2</f>
        <v>0.28584539994437907</v>
      </c>
      <c r="GF21" s="284"/>
      <c r="GG21" s="209"/>
      <c r="GH21" s="209"/>
      <c r="GI21" s="209"/>
      <c r="GJ21" s="209"/>
      <c r="GK21" s="209"/>
      <c r="GL21" s="209"/>
      <c r="GM21" s="209"/>
      <c r="GN21" s="209"/>
      <c r="GO21" s="209"/>
      <c r="GP21" s="209"/>
      <c r="GR21" s="534">
        <f>ABS(DU21-ER20)</f>
        <v>2.2887907077724705</v>
      </c>
      <c r="GS21" s="534">
        <f>ABS(ER21-DU20)</f>
        <v>0.51682370820668688</v>
      </c>
      <c r="GT21" s="588"/>
      <c r="GU21" s="534"/>
      <c r="GV21" s="534"/>
      <c r="GW21" s="534"/>
      <c r="GX21" s="534"/>
      <c r="GY21" s="534"/>
      <c r="GZ21" s="588">
        <f>ABS(DV21-ES20)</f>
        <v>0.36909937888198741</v>
      </c>
      <c r="HA21" s="588">
        <f>ABS(ES21-DV20)</f>
        <v>2.4360559006211187</v>
      </c>
      <c r="HB21" s="588"/>
      <c r="HC21" s="534"/>
      <c r="HD21" s="534"/>
      <c r="HE21" s="534"/>
      <c r="HF21" s="534"/>
      <c r="HG21" s="534"/>
      <c r="HH21" s="588">
        <f t="shared" si="10"/>
        <v>2.3183608984531885</v>
      </c>
      <c r="HI21" s="588">
        <f t="shared" si="10"/>
        <v>2.4902761084497196</v>
      </c>
      <c r="HJ21" s="588"/>
      <c r="HK21" s="534"/>
      <c r="HL21" s="534"/>
      <c r="HM21" s="534"/>
      <c r="HN21" s="534"/>
      <c r="HO21" s="534"/>
      <c r="HP21" s="285"/>
      <c r="HQ21" s="208"/>
      <c r="HR21" s="208"/>
      <c r="HS21" s="208"/>
      <c r="IE21" s="159"/>
      <c r="IF21" s="159"/>
      <c r="IG21" s="159"/>
      <c r="IH21" s="159"/>
      <c r="II21" s="175">
        <v>0</v>
      </c>
      <c r="IJ21" s="175">
        <v>1</v>
      </c>
      <c r="IK21" s="175">
        <v>0</v>
      </c>
      <c r="IL21" s="175">
        <v>0</v>
      </c>
      <c r="IM21" s="175">
        <v>1</v>
      </c>
      <c r="IP21" s="464"/>
      <c r="IQ21" s="175">
        <v>0</v>
      </c>
      <c r="IR21" s="175">
        <v>1</v>
      </c>
      <c r="IS21" s="175">
        <v>0</v>
      </c>
      <c r="IT21" s="402"/>
      <c r="IU21" s="416"/>
      <c r="IV21" s="402"/>
      <c r="IW21" s="416"/>
      <c r="IX21" s="483"/>
      <c r="IY21" s="416"/>
      <c r="IZ21" s="175">
        <v>1</v>
      </c>
      <c r="JA21" s="175">
        <v>0</v>
      </c>
      <c r="JB21" s="178">
        <v>0</v>
      </c>
      <c r="JC21" s="178">
        <v>0</v>
      </c>
      <c r="JD21" s="178"/>
      <c r="JE21" s="175">
        <v>0</v>
      </c>
      <c r="JF21" s="175">
        <v>1</v>
      </c>
      <c r="JG21" s="175">
        <v>0</v>
      </c>
      <c r="JH21" s="175">
        <v>0</v>
      </c>
      <c r="JI21" s="175">
        <v>0</v>
      </c>
      <c r="JJ21" s="175">
        <v>0</v>
      </c>
      <c r="JK21" s="175">
        <v>0</v>
      </c>
      <c r="JL21" s="175">
        <v>1</v>
      </c>
      <c r="JM21" s="175">
        <v>1</v>
      </c>
      <c r="JN21" s="175">
        <v>0</v>
      </c>
      <c r="JO21" s="175">
        <v>0</v>
      </c>
      <c r="JP21" s="178">
        <v>0</v>
      </c>
      <c r="JQ21" s="178">
        <v>0</v>
      </c>
      <c r="JR21" s="178">
        <v>0</v>
      </c>
      <c r="JS21" s="175">
        <v>0</v>
      </c>
      <c r="JT21" s="175">
        <v>0</v>
      </c>
      <c r="JU21" s="510">
        <v>0</v>
      </c>
      <c r="JV21" s="175">
        <v>0</v>
      </c>
      <c r="JW21" s="175">
        <v>1</v>
      </c>
      <c r="JX21" s="175">
        <v>0</v>
      </c>
      <c r="JY21" s="510"/>
      <c r="JZ21" s="506"/>
      <c r="KA21" s="506"/>
      <c r="KB21" s="519"/>
      <c r="KC21" s="519"/>
      <c r="KD21" s="506"/>
      <c r="KE21" s="187">
        <v>1</v>
      </c>
      <c r="KF21" s="175">
        <v>0</v>
      </c>
      <c r="KG21" s="175"/>
      <c r="KH21" s="175">
        <v>0</v>
      </c>
      <c r="KI21" s="175">
        <v>0</v>
      </c>
      <c r="KJ21" s="175">
        <v>0</v>
      </c>
      <c r="KK21" s="160">
        <v>1</v>
      </c>
      <c r="KL21" s="175">
        <v>1</v>
      </c>
      <c r="KM21" s="175">
        <v>0</v>
      </c>
      <c r="KN21" s="175">
        <v>0</v>
      </c>
      <c r="KO21" s="175">
        <v>0</v>
      </c>
      <c r="KP21" s="175">
        <v>0</v>
      </c>
      <c r="KQ21" s="175">
        <v>0</v>
      </c>
      <c r="KR21" s="160">
        <v>0</v>
      </c>
      <c r="KS21" s="159"/>
      <c r="KT21" s="159"/>
      <c r="KU21" s="159"/>
      <c r="KV21" s="159"/>
      <c r="KW21" s="159"/>
      <c r="KX21" s="159"/>
      <c r="KY21" s="159"/>
      <c r="KZ21" s="159"/>
      <c r="LA21" s="159"/>
      <c r="LB21" s="159" t="s">
        <v>532</v>
      </c>
    </row>
    <row r="22" spans="1:314" x14ac:dyDescent="0.15">
      <c r="A22" s="4"/>
      <c r="B22" s="256">
        <v>8.217592592592593E-2</v>
      </c>
      <c r="C22" s="10">
        <v>0.24</v>
      </c>
      <c r="D22" s="11">
        <v>0.79999199999999993</v>
      </c>
      <c r="E22" s="11"/>
      <c r="F22" s="14"/>
      <c r="G22" s="13"/>
      <c r="H22" s="14"/>
      <c r="I22" s="596"/>
      <c r="J22" s="471">
        <v>5</v>
      </c>
      <c r="K22" s="14"/>
      <c r="L22" s="9"/>
      <c r="M22" s="23">
        <v>0</v>
      </c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9"/>
      <c r="AB22" s="15"/>
      <c r="AC22" s="15"/>
      <c r="AD22" s="15"/>
      <c r="AE22" s="15"/>
      <c r="AF22" s="15"/>
      <c r="AG22" s="15"/>
      <c r="AH22" s="54"/>
      <c r="AI22" s="15"/>
      <c r="AJ22" s="15"/>
      <c r="AK22" s="15"/>
      <c r="AL22" s="632"/>
      <c r="AM22" s="643"/>
      <c r="AN22" s="644"/>
      <c r="AO22" s="644">
        <f>ABS(11.88-AN22)</f>
        <v>11.88</v>
      </c>
      <c r="AP22" s="640"/>
      <c r="AQ22" s="634"/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584"/>
      <c r="BC22" s="634">
        <f t="shared" ref="BC22" si="13">ABS(BQ22-AN22)</f>
        <v>5.4257608695652175</v>
      </c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573"/>
      <c r="BO22" s="573"/>
      <c r="BP22" s="65">
        <v>-1.8827149370386451</v>
      </c>
      <c r="BQ22" s="64">
        <v>5.4257608695652175</v>
      </c>
      <c r="BR22" s="6"/>
      <c r="BS22" s="527"/>
      <c r="BT22" s="527"/>
      <c r="BU22" s="527">
        <f>(BP21+BP22+BP23)/3</f>
        <v>-0.55373968736430734</v>
      </c>
      <c r="BV22" s="527">
        <f>(BQ21+BQ22+BQ23)/3</f>
        <v>-6.2377795031055898</v>
      </c>
      <c r="BW22" s="584"/>
      <c r="BX22" s="527"/>
      <c r="BY22" s="527"/>
      <c r="BZ22" s="527"/>
      <c r="CA22" s="527"/>
      <c r="CC22" s="584">
        <f>SQRT((BP21-BP22)^2+(BQ21-BQ22)^2)+SQRT((BP22-BP23)^2+(BQ22-BQ23)^2)+SQRT((BP23-BP21)^2+(BQ23-BQ21)^2)</f>
        <v>43.384123061098656</v>
      </c>
      <c r="CD22" s="584"/>
      <c r="CE22" s="584"/>
      <c r="CF22" s="584"/>
      <c r="CG22" s="527"/>
      <c r="CH22" s="584"/>
      <c r="CI22" s="527"/>
      <c r="CJ22" s="584"/>
      <c r="CK22" s="527"/>
      <c r="CL22" s="584"/>
      <c r="CN22" s="540">
        <f>BP22-BP21</f>
        <v>-5.0944051237516277</v>
      </c>
      <c r="CO22" s="383">
        <f>BQ22-BQ21</f>
        <v>19.783726708074536</v>
      </c>
      <c r="CP22" s="517">
        <f>BP21-BP22</f>
        <v>5.0944051237516277</v>
      </c>
      <c r="CQ22" s="517">
        <f>BQ21-BQ22</f>
        <v>-19.783726708074536</v>
      </c>
      <c r="CR22" s="517"/>
      <c r="CS22" s="542">
        <f>DEGREES(ACOS(((BP21-BP22)*(BP23-BP22)+(BQ21-BQ22)*(BQ23-BQ22))/(SQRT((BP21-BP22)^2+(BQ21-BQ22)^2)*SQRT((BP23-BP22)^2+(BQ23-BQ22)^2))))</f>
        <v>18.605576400266141</v>
      </c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517"/>
      <c r="DE22" s="517"/>
      <c r="DF22" s="517"/>
      <c r="DG22" s="517"/>
      <c r="DT22" s="117" t="s">
        <v>337</v>
      </c>
      <c r="DU22" s="129">
        <v>-0.70140360399478929</v>
      </c>
      <c r="DV22" s="128">
        <v>5.8686801242236024</v>
      </c>
      <c r="DX22" s="506">
        <f t="shared" si="0"/>
        <v>0</v>
      </c>
      <c r="EA22" s="506">
        <f t="shared" si="1"/>
        <v>0</v>
      </c>
      <c r="EB22" s="506">
        <f t="shared" si="2"/>
        <v>0</v>
      </c>
      <c r="EG22" s="244">
        <f>IF(AND(DV22&gt;0,DV22&lt;11.9),1,0)</f>
        <v>1</v>
      </c>
      <c r="EM22" s="244">
        <f>IF(AND(DV22&gt;0,DV22&lt;6.4),1,0)</f>
        <v>1</v>
      </c>
      <c r="ER22" s="105">
        <v>3.2855221450282235</v>
      </c>
      <c r="ES22" s="105">
        <v>-14.28414596273292</v>
      </c>
      <c r="ET22" s="518">
        <f>ABS(ER22)</f>
        <v>3.2855221450282235</v>
      </c>
      <c r="EV22" s="284"/>
      <c r="EW22" s="209"/>
      <c r="EX22" s="209"/>
      <c r="EY22" s="209"/>
      <c r="EZ22" s="209"/>
      <c r="FA22" s="209"/>
      <c r="FB22" s="209"/>
      <c r="FC22" s="209"/>
      <c r="FE22" s="151">
        <v>45.752257862786323</v>
      </c>
      <c r="FF22" s="141"/>
      <c r="FH22" s="141"/>
      <c r="FJ22" s="141"/>
      <c r="FQ22" s="284">
        <f>FE22/(D21+D22)</f>
        <v>24.955885959851067</v>
      </c>
      <c r="FR22" s="209"/>
      <c r="FS22" s="284"/>
      <c r="FT22" s="209"/>
      <c r="FU22" s="209"/>
      <c r="FV22" s="209"/>
      <c r="FW22" s="209"/>
      <c r="FX22" s="209"/>
      <c r="FY22" s="209"/>
      <c r="FZ22" s="209"/>
      <c r="GA22" s="209"/>
      <c r="GB22" s="209"/>
      <c r="GC22" s="209"/>
      <c r="GD22" s="284">
        <f>FE22*(((ABS(DV21-AN21))/(ABS(DV20-DV21))))^2</f>
        <v>5.3646517966016374</v>
      </c>
      <c r="GE22" s="209"/>
      <c r="GF22" s="284"/>
      <c r="GG22" s="209"/>
      <c r="GH22" s="209"/>
      <c r="GI22" s="209"/>
      <c r="GJ22" s="209"/>
      <c r="GK22" s="209"/>
      <c r="GL22" s="209"/>
      <c r="GM22" s="209"/>
      <c r="GN22" s="209"/>
      <c r="GO22" s="209"/>
      <c r="GP22" s="209"/>
      <c r="GR22" s="534">
        <f>ABS(ER22-DU21)</f>
        <v>0.88598349978289148</v>
      </c>
      <c r="GS22" s="534">
        <f>ABS(DU22-ER21)</f>
        <v>1.1813113330438556</v>
      </c>
      <c r="GT22" s="588"/>
      <c r="GU22" s="534"/>
      <c r="GV22" s="534"/>
      <c r="GW22" s="534"/>
      <c r="GX22" s="534"/>
      <c r="GY22" s="534"/>
      <c r="GZ22" s="588">
        <f>ABS(ES22-DV21)</f>
        <v>0.29527950310558992</v>
      </c>
      <c r="HA22" s="588">
        <f>ABS(DV22-ES21)</f>
        <v>1.4763975155279505</v>
      </c>
      <c r="HB22" s="588"/>
      <c r="HC22" s="534"/>
      <c r="HD22" s="534"/>
      <c r="HE22" s="534"/>
      <c r="HF22" s="534"/>
      <c r="HG22" s="534"/>
      <c r="HH22" s="588">
        <f t="shared" si="10"/>
        <v>0.93389332733552877</v>
      </c>
      <c r="HI22" s="588">
        <f t="shared" si="10"/>
        <v>1.8908321156133763</v>
      </c>
      <c r="HJ22" s="588"/>
      <c r="HK22" s="534"/>
      <c r="HL22" s="534"/>
      <c r="HM22" s="534"/>
      <c r="HN22" s="534"/>
      <c r="HO22" s="534"/>
      <c r="HP22" s="285"/>
      <c r="HQ22" s="208"/>
      <c r="HR22" s="208"/>
      <c r="HS22" s="208"/>
      <c r="IE22" s="159"/>
      <c r="IF22" s="159"/>
      <c r="IG22" s="159"/>
      <c r="IH22" s="159"/>
      <c r="II22" s="175">
        <v>0</v>
      </c>
      <c r="IJ22" s="175">
        <v>1</v>
      </c>
      <c r="IK22" s="175">
        <v>0</v>
      </c>
      <c r="IL22" s="175">
        <v>0</v>
      </c>
      <c r="IM22" s="175">
        <v>1</v>
      </c>
      <c r="IP22" s="464"/>
      <c r="IQ22" s="175">
        <v>0</v>
      </c>
      <c r="IR22" s="175">
        <v>1</v>
      </c>
      <c r="IS22" s="175">
        <v>0</v>
      </c>
      <c r="IT22" s="402"/>
      <c r="IU22" s="416"/>
      <c r="IV22" s="402"/>
      <c r="IW22" s="416"/>
      <c r="IX22" s="483"/>
      <c r="IY22" s="416"/>
      <c r="IZ22" s="175">
        <v>0</v>
      </c>
      <c r="JA22" s="175">
        <v>0</v>
      </c>
      <c r="JB22" s="178">
        <v>0</v>
      </c>
      <c r="JC22" s="178">
        <v>1</v>
      </c>
      <c r="JD22" s="178"/>
      <c r="JE22" s="175">
        <v>0</v>
      </c>
      <c r="JF22" s="175">
        <v>1</v>
      </c>
      <c r="JG22" s="175">
        <v>0</v>
      </c>
      <c r="JH22" s="175">
        <v>0</v>
      </c>
      <c r="JI22" s="175">
        <v>0</v>
      </c>
      <c r="JJ22" s="175">
        <v>0</v>
      </c>
      <c r="JK22" s="175">
        <v>0</v>
      </c>
      <c r="JL22" s="175">
        <v>1</v>
      </c>
      <c r="JM22" s="175">
        <v>0</v>
      </c>
      <c r="JN22" s="175">
        <v>0</v>
      </c>
      <c r="JO22" s="175">
        <v>1</v>
      </c>
      <c r="JP22" s="178">
        <v>0</v>
      </c>
      <c r="JQ22" s="178">
        <v>0</v>
      </c>
      <c r="JR22" s="178">
        <v>0</v>
      </c>
      <c r="JS22" s="175">
        <v>0</v>
      </c>
      <c r="JT22" s="175">
        <v>0</v>
      </c>
      <c r="JU22" s="510">
        <v>0</v>
      </c>
      <c r="JV22" s="175">
        <v>1</v>
      </c>
      <c r="JW22" s="175">
        <v>0</v>
      </c>
      <c r="JX22" s="175">
        <v>0</v>
      </c>
      <c r="JY22" s="510"/>
      <c r="JZ22" s="506"/>
      <c r="KA22" s="506"/>
      <c r="KB22" s="519"/>
      <c r="KC22" s="519"/>
      <c r="KD22" s="506"/>
      <c r="KE22" s="187">
        <v>0</v>
      </c>
      <c r="KF22" s="175">
        <v>1</v>
      </c>
      <c r="KG22" s="175"/>
      <c r="KH22" s="175">
        <v>0</v>
      </c>
      <c r="KI22" s="175">
        <v>0</v>
      </c>
      <c r="KJ22" s="175">
        <v>0</v>
      </c>
      <c r="KK22" s="160">
        <v>1</v>
      </c>
      <c r="KL22" s="175">
        <v>1</v>
      </c>
      <c r="KM22" s="175">
        <v>0</v>
      </c>
      <c r="KN22" s="175">
        <v>0</v>
      </c>
      <c r="KO22" s="175">
        <v>0</v>
      </c>
      <c r="KP22" s="175">
        <v>0</v>
      </c>
      <c r="KQ22" s="175">
        <v>0</v>
      </c>
      <c r="KR22" s="160">
        <v>0</v>
      </c>
      <c r="KS22" s="175">
        <v>1</v>
      </c>
      <c r="KT22" s="159"/>
      <c r="KU22" s="159"/>
      <c r="KV22" s="159"/>
      <c r="KW22" s="159"/>
      <c r="KX22" s="159"/>
      <c r="KY22" s="159"/>
      <c r="KZ22" s="159"/>
      <c r="LA22" s="159"/>
      <c r="LB22" s="159" t="s">
        <v>533</v>
      </c>
    </row>
    <row r="23" spans="1:314" ht="14.25" thickBot="1" x14ac:dyDescent="0.2">
      <c r="A23" s="4"/>
      <c r="B23" s="256">
        <v>8.3414351851851851E-2</v>
      </c>
      <c r="C23" s="10">
        <v>1.17</v>
      </c>
      <c r="D23" s="11">
        <v>1.5666666099999997</v>
      </c>
      <c r="E23" s="11"/>
      <c r="F23" s="14"/>
      <c r="G23" s="13"/>
      <c r="H23" s="14"/>
      <c r="I23" s="596"/>
      <c r="J23" s="9">
        <v>6</v>
      </c>
      <c r="K23" s="14"/>
      <c r="L23" s="9"/>
      <c r="M23" s="23">
        <v>0</v>
      </c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9"/>
      <c r="AB23" s="15"/>
      <c r="AC23" s="15"/>
      <c r="AD23" s="15"/>
      <c r="AE23" s="15"/>
      <c r="AF23" s="15"/>
      <c r="AG23" s="15"/>
      <c r="AH23" s="54"/>
      <c r="AI23" s="15"/>
      <c r="AJ23" s="15"/>
      <c r="AK23" s="15"/>
      <c r="AL23" s="632"/>
      <c r="AM23" s="633">
        <v>-2.621034520191055</v>
      </c>
      <c r="AN23" s="634">
        <v>-6.4592391304347831</v>
      </c>
      <c r="AO23" s="633"/>
      <c r="AP23" s="640">
        <f t="shared" ref="AP23" si="14">ABS(-11.88-AN23)</f>
        <v>5.4207608695652176</v>
      </c>
      <c r="AQ23" s="634"/>
      <c r="AR23" s="634"/>
      <c r="AS23" s="634"/>
      <c r="AT23" s="634"/>
      <c r="AU23" s="634"/>
      <c r="AV23" s="634"/>
      <c r="AW23" s="634"/>
      <c r="AX23" s="634"/>
      <c r="AY23" s="634"/>
      <c r="AZ23" s="634"/>
      <c r="BA23" s="634"/>
      <c r="BB23" s="634">
        <f t="shared" ref="BB23" si="15">ABS(BQ23-AN23)</f>
        <v>3.3218944099378884</v>
      </c>
      <c r="BC23" s="527"/>
      <c r="BD23" s="634"/>
      <c r="BE23" s="634"/>
      <c r="BF23" s="634"/>
      <c r="BG23" s="634"/>
      <c r="BH23" s="634"/>
      <c r="BI23" s="634"/>
      <c r="BJ23" s="634"/>
      <c r="BK23" s="634"/>
      <c r="BL23" s="634"/>
      <c r="BM23" s="634"/>
      <c r="BN23" s="573"/>
      <c r="BO23" s="573"/>
      <c r="BP23" s="4">
        <v>-2.9901943117672598</v>
      </c>
      <c r="BQ23" s="4">
        <v>-9.7811335403726716</v>
      </c>
      <c r="BR23" s="6"/>
      <c r="BS23" s="527"/>
      <c r="BT23" s="527"/>
      <c r="BU23" s="527"/>
      <c r="BV23" s="527"/>
      <c r="BW23" s="584"/>
      <c r="BX23" s="527"/>
      <c r="BY23" s="527"/>
      <c r="BZ23" s="527"/>
      <c r="CA23" s="527"/>
      <c r="CB23" s="584"/>
      <c r="CD23" s="584"/>
      <c r="CE23" s="527"/>
      <c r="CF23" s="584"/>
      <c r="CG23" s="527"/>
      <c r="CH23" s="584"/>
      <c r="CI23" s="527"/>
      <c r="CJ23" s="584"/>
      <c r="CK23" s="527"/>
      <c r="CL23" s="584"/>
      <c r="CN23" s="546"/>
      <c r="CO23" s="431"/>
      <c r="CP23" s="493">
        <f>BP23-BP22</f>
        <v>-1.1074793747286147</v>
      </c>
      <c r="CQ23" s="493">
        <f>BQ23-BQ22</f>
        <v>-15.206894409937888</v>
      </c>
      <c r="CR23" s="493"/>
      <c r="CS23" s="547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H23" s="105"/>
      <c r="DI23" s="105"/>
      <c r="DJ23" s="105"/>
      <c r="DK23" s="105"/>
      <c r="DL23" s="105"/>
      <c r="DM23" s="105"/>
      <c r="DN23" s="105"/>
      <c r="DO23" s="105"/>
      <c r="DP23" s="105"/>
      <c r="DQ23" s="105"/>
      <c r="DR23" s="105"/>
      <c r="DS23" s="105"/>
      <c r="DT23" s="117" t="s">
        <v>337</v>
      </c>
      <c r="DU23" s="105">
        <v>-1.88271493703865</v>
      </c>
      <c r="DV23" s="105">
        <v>-10.593152173913044</v>
      </c>
      <c r="DX23" s="506">
        <f t="shared" si="0"/>
        <v>0</v>
      </c>
      <c r="EA23" s="506">
        <f t="shared" si="1"/>
        <v>0</v>
      </c>
      <c r="EB23" s="506">
        <f t="shared" si="2"/>
        <v>0</v>
      </c>
      <c r="EF23" s="412">
        <f>IF(AND(DV23&lt;0,DV23&gt;-11.8),1,0)</f>
        <v>1</v>
      </c>
      <c r="EL23" s="412">
        <f>IF(AND(DV23&lt;0,DV23&gt;-6.4),1,0)</f>
        <v>0</v>
      </c>
      <c r="EM23" s="390"/>
      <c r="ER23" s="129">
        <v>-1.3658912288319582</v>
      </c>
      <c r="ES23" s="128">
        <v>3.5802639751552796</v>
      </c>
      <c r="EU23" s="518">
        <f>ABS(ER23)</f>
        <v>1.3658912288319582</v>
      </c>
      <c r="EV23" s="284"/>
      <c r="EW23" s="209"/>
      <c r="EX23" s="209"/>
      <c r="EY23" s="209"/>
      <c r="EZ23" s="209"/>
      <c r="FA23" s="209"/>
      <c r="FB23" s="209"/>
      <c r="FC23" s="209"/>
      <c r="FE23" s="141"/>
      <c r="FF23" s="144">
        <v>49.690075041398877</v>
      </c>
      <c r="FH23" s="516"/>
      <c r="FJ23" s="516"/>
      <c r="FL23" s="516"/>
      <c r="FN23" s="516"/>
      <c r="FQ23" s="284"/>
      <c r="FR23" s="284">
        <f>FF23/(D22+D23)</f>
        <v>20.995877830220255</v>
      </c>
      <c r="FS23" s="284"/>
      <c r="FT23" s="209"/>
      <c r="FU23" s="209"/>
      <c r="FV23" s="209"/>
      <c r="FW23" s="209"/>
      <c r="FX23" s="209"/>
      <c r="FY23" s="209"/>
      <c r="FZ23" s="209"/>
      <c r="GA23" s="209"/>
      <c r="GB23" s="209"/>
      <c r="GC23" s="209"/>
      <c r="GD23" s="284"/>
      <c r="GE23" s="284">
        <f>FF23*(((DV22-AN22)/(ABS(DV21-DV22))))^2</f>
        <v>4.093024759613721</v>
      </c>
      <c r="GF23" s="284"/>
      <c r="GG23" s="209"/>
      <c r="GH23" s="209"/>
      <c r="GI23" s="209"/>
      <c r="GJ23" s="209"/>
      <c r="GK23" s="209"/>
      <c r="GL23" s="209"/>
      <c r="GM23" s="209"/>
      <c r="GN23" s="209"/>
      <c r="GO23" s="209"/>
      <c r="GP23" s="209"/>
      <c r="GR23" s="534">
        <f>ABS(DU23-ER22)</f>
        <v>5.1682370820668737</v>
      </c>
      <c r="GS23" s="534">
        <f>ABS(ER23-DU22)</f>
        <v>0.66448762483716894</v>
      </c>
      <c r="GT23" s="588"/>
      <c r="GU23" s="534"/>
      <c r="GV23" s="534"/>
      <c r="GW23" s="534"/>
      <c r="GX23" s="534"/>
      <c r="GY23" s="534"/>
      <c r="GZ23" s="588">
        <f>ABS(DV23-ES22)</f>
        <v>3.6909937888198758</v>
      </c>
      <c r="HA23" s="588">
        <f>ABS(ES23-DV22)</f>
        <v>2.2884161490683228</v>
      </c>
      <c r="HB23" s="588"/>
      <c r="HC23" s="534"/>
      <c r="HD23" s="534"/>
      <c r="HE23" s="534"/>
      <c r="HF23" s="534"/>
      <c r="HG23" s="534"/>
      <c r="HH23" s="588">
        <f t="shared" si="10"/>
        <v>6.3509140826780213</v>
      </c>
      <c r="HI23" s="588">
        <f t="shared" si="10"/>
        <v>2.3829377404536682</v>
      </c>
      <c r="HJ23" s="588"/>
      <c r="HK23" s="534"/>
      <c r="HL23" s="534"/>
      <c r="HM23" s="534"/>
      <c r="HN23" s="534"/>
      <c r="HO23" s="534"/>
      <c r="HP23" s="285"/>
      <c r="HQ23" s="208"/>
      <c r="HR23" s="208"/>
      <c r="HS23" s="208"/>
      <c r="IE23" s="159"/>
      <c r="IF23" s="159"/>
      <c r="IG23" s="159"/>
      <c r="IH23" s="159"/>
      <c r="II23" s="175">
        <v>0</v>
      </c>
      <c r="IJ23" s="175">
        <v>1</v>
      </c>
      <c r="IK23" s="175">
        <v>0</v>
      </c>
      <c r="IL23" s="175">
        <v>1</v>
      </c>
      <c r="IM23" s="175">
        <v>0</v>
      </c>
      <c r="IP23" s="464"/>
      <c r="IQ23" s="175">
        <v>1</v>
      </c>
      <c r="IR23" s="175">
        <v>0</v>
      </c>
      <c r="IS23" s="175">
        <v>0</v>
      </c>
      <c r="IT23" s="402"/>
      <c r="IU23" s="416">
        <v>1</v>
      </c>
      <c r="IV23" s="492">
        <v>1</v>
      </c>
      <c r="IW23" s="416">
        <v>2</v>
      </c>
      <c r="IX23" s="492">
        <v>1</v>
      </c>
      <c r="IY23" s="416"/>
      <c r="IZ23" s="175">
        <v>0</v>
      </c>
      <c r="JA23" s="175">
        <v>0</v>
      </c>
      <c r="JB23" s="178">
        <v>0</v>
      </c>
      <c r="JC23" s="178">
        <v>1</v>
      </c>
      <c r="JD23" s="178"/>
      <c r="JE23" s="175">
        <v>0</v>
      </c>
      <c r="JF23" s="175">
        <v>1</v>
      </c>
      <c r="JG23" s="175">
        <v>0</v>
      </c>
      <c r="JH23" s="175">
        <v>0</v>
      </c>
      <c r="JI23" s="175">
        <v>0</v>
      </c>
      <c r="JJ23" s="175">
        <v>0</v>
      </c>
      <c r="JK23" s="175">
        <v>1</v>
      </c>
      <c r="JL23" s="175">
        <v>0</v>
      </c>
      <c r="JM23" s="175">
        <v>1</v>
      </c>
      <c r="JN23" s="175">
        <v>0</v>
      </c>
      <c r="JO23" s="175">
        <v>0</v>
      </c>
      <c r="JP23" s="178">
        <v>0</v>
      </c>
      <c r="JQ23" s="178">
        <v>0</v>
      </c>
      <c r="JR23" s="178">
        <v>0</v>
      </c>
      <c r="JS23" s="175">
        <v>0</v>
      </c>
      <c r="JT23" s="175">
        <v>0</v>
      </c>
      <c r="JU23" s="510">
        <v>1</v>
      </c>
      <c r="JV23" s="175">
        <v>0</v>
      </c>
      <c r="JW23" s="175">
        <v>0</v>
      </c>
      <c r="JX23" s="175">
        <v>0</v>
      </c>
      <c r="JY23" s="510"/>
      <c r="JZ23" s="506"/>
      <c r="KA23" s="506"/>
      <c r="KB23" s="519"/>
      <c r="KC23" s="519"/>
      <c r="KD23" s="506"/>
      <c r="KE23" s="187">
        <v>0</v>
      </c>
      <c r="KF23" s="175">
        <v>1</v>
      </c>
      <c r="KG23" s="175"/>
      <c r="KH23" s="175">
        <v>0</v>
      </c>
      <c r="KI23" s="175">
        <v>0</v>
      </c>
      <c r="KJ23" s="175">
        <v>1</v>
      </c>
      <c r="KK23" s="160">
        <v>0</v>
      </c>
      <c r="KL23" s="175">
        <v>1</v>
      </c>
      <c r="KM23" s="175">
        <v>0</v>
      </c>
      <c r="KN23" s="175">
        <v>0</v>
      </c>
      <c r="KO23" s="175">
        <v>0</v>
      </c>
      <c r="KP23" s="175">
        <v>0</v>
      </c>
      <c r="KQ23" s="175">
        <v>0</v>
      </c>
      <c r="KR23" s="160">
        <v>0</v>
      </c>
      <c r="KS23" s="159">
        <v>1</v>
      </c>
      <c r="KT23" s="159"/>
      <c r="KU23" s="159"/>
      <c r="KV23" s="159"/>
      <c r="KW23" s="159"/>
      <c r="KX23" s="159"/>
      <c r="KY23" s="159"/>
      <c r="KZ23" s="159"/>
      <c r="LA23" s="159"/>
      <c r="LB23" s="159" t="s">
        <v>534</v>
      </c>
    </row>
    <row r="24" spans="1:314" s="218" customFormat="1" x14ac:dyDescent="0.15">
      <c r="A24" s="2"/>
      <c r="B24" s="257">
        <v>8.3564814814814814E-2</v>
      </c>
      <c r="C24" s="17"/>
      <c r="D24" s="18"/>
      <c r="E24" s="18">
        <f>SUM(D19:D23)</f>
        <v>6.9332499400000005</v>
      </c>
      <c r="F24" s="20"/>
      <c r="G24" s="19"/>
      <c r="H24" s="20"/>
      <c r="I24" s="597"/>
      <c r="J24" s="16"/>
      <c r="K24" s="20"/>
      <c r="L24" s="16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16"/>
      <c r="AB24" s="20"/>
      <c r="AC24" s="20"/>
      <c r="AD24" s="20"/>
      <c r="AE24" s="20"/>
      <c r="AF24" s="20"/>
      <c r="AG24" s="20"/>
      <c r="AH24" s="58"/>
      <c r="AI24" s="20"/>
      <c r="AJ24" s="20"/>
      <c r="AK24" s="20"/>
      <c r="AL24" s="642"/>
      <c r="AM24" s="636">
        <v>3.7285138949196694</v>
      </c>
      <c r="AN24" s="637">
        <v>9.1905745341614917</v>
      </c>
      <c r="AO24" s="634">
        <f t="shared" ref="AO24" si="16">ABS(11.88-AN24)</f>
        <v>2.6894254658385091</v>
      </c>
      <c r="AP24" s="634"/>
      <c r="AQ24" s="528">
        <f>SUM(AO19:AO24)</f>
        <v>19.916366459627334</v>
      </c>
      <c r="AR24" s="528">
        <f>SUM(AP19:AP24)</f>
        <v>17.664860248447205</v>
      </c>
      <c r="AS24" s="528">
        <f>AVERAGE(AO19:AO24)</f>
        <v>6.6387888198757778</v>
      </c>
      <c r="AT24" s="528">
        <f>AVERAGE(AP19:AP24)</f>
        <v>5.8882867494824014</v>
      </c>
      <c r="AU24" s="528">
        <f>MAX(AO19:AO24)</f>
        <v>11.88</v>
      </c>
      <c r="AV24" s="528">
        <f>MAX(AP19:AP24)</f>
        <v>6.6018788819875782</v>
      </c>
      <c r="AW24" s="528">
        <f>MIN(AO19:AO24)</f>
        <v>2.6894254658385091</v>
      </c>
      <c r="AX24" s="528">
        <f>MIN(AP19:AP24)</f>
        <v>5.4207608695652176</v>
      </c>
      <c r="AY24" s="528">
        <f>AU24-AW24</f>
        <v>9.1905745341614917</v>
      </c>
      <c r="AZ24" s="528">
        <f>AV24-AX24</f>
        <v>1.1811180124223606</v>
      </c>
      <c r="BA24" s="528"/>
      <c r="BB24" s="584"/>
      <c r="BC24" s="634"/>
      <c r="BD24" s="528">
        <f>SUM(BB19:BB24)</f>
        <v>19.636086956521737</v>
      </c>
      <c r="BE24" s="528">
        <f>SUM(BC19:BC24)</f>
        <v>8.2309161490683245</v>
      </c>
      <c r="BF24" s="528">
        <f>AVERAGE(BB19:BB24)</f>
        <v>6.5453623188405787</v>
      </c>
      <c r="BG24" s="528">
        <f>AVERAGE(BC19:BC24)</f>
        <v>4.1154580745341622</v>
      </c>
      <c r="BH24" s="528">
        <f>MAX(BB19:BB24)</f>
        <v>8.194006211180124</v>
      </c>
      <c r="BI24" s="528">
        <f>MAX(BC19:BC24)</f>
        <v>5.4257608695652175</v>
      </c>
      <c r="BJ24" s="528">
        <f>MIN(BB19:BB24)</f>
        <v>3.3218944099378884</v>
      </c>
      <c r="BK24" s="528">
        <f>MIN(BC19:BC24)</f>
        <v>2.8051552795031061</v>
      </c>
      <c r="BL24" s="528">
        <f>BH24-BJ24</f>
        <v>4.8721118012422355</v>
      </c>
      <c r="BM24" s="528">
        <f>BI24-BK24</f>
        <v>2.6206055900621115</v>
      </c>
      <c r="BN24" s="574"/>
      <c r="BO24" s="574"/>
      <c r="BP24" s="2"/>
      <c r="BQ24" s="2"/>
      <c r="BR24" s="7"/>
      <c r="BS24" s="528"/>
      <c r="BT24" s="528"/>
      <c r="BU24" s="528"/>
      <c r="BV24" s="528"/>
      <c r="BW24" s="585">
        <f>AVERAGE(BS19:BS24)</f>
        <v>1.3289752496743379</v>
      </c>
      <c r="BX24" s="585">
        <f>AVERAGE(BT19:BT24)</f>
        <v>1.3902743271221532</v>
      </c>
      <c r="BY24" s="585">
        <f>AVERAGE(BU19:BU24)</f>
        <v>1.2797539441308434</v>
      </c>
      <c r="BZ24" s="585">
        <f>AVERAGE(BV19:BV24)</f>
        <v>-6.2008695652173911</v>
      </c>
      <c r="CA24" s="528"/>
      <c r="CB24" s="585"/>
      <c r="CC24" s="528"/>
      <c r="CD24" s="585">
        <f>SUM(CB18:CB23)</f>
        <v>102.63815142734214</v>
      </c>
      <c r="CE24" s="585">
        <f>SUM(CC19:CC23)</f>
        <v>91.567496439373329</v>
      </c>
      <c r="CF24" s="585" t="e">
        <f ca="1">[1]!Mean(CB19:CB24)</f>
        <v>#NAME?</v>
      </c>
      <c r="CG24" s="585" t="e">
        <f ca="1">[1]!Mean(CC19:CC24)</f>
        <v>#NAME?</v>
      </c>
      <c r="CH24" s="585">
        <f>MAX(CB19:CB23)</f>
        <v>53.138145604590093</v>
      </c>
      <c r="CI24" s="585">
        <f>MAX(CC19:CC23)</f>
        <v>48.183373378274673</v>
      </c>
      <c r="CJ24" s="585">
        <f>MIN(CB19:CB23)</f>
        <v>49.500005822752044</v>
      </c>
      <c r="CK24" s="528">
        <f>MIN(CC19:CC23)</f>
        <v>43.384123061098656</v>
      </c>
      <c r="CL24" s="585">
        <f>CH24-CJ24</f>
        <v>3.6381397818380492</v>
      </c>
      <c r="CM24" s="528">
        <f>CI24-CK24</f>
        <v>4.7992503171760177</v>
      </c>
      <c r="CN24" s="383"/>
      <c r="CO24" s="383"/>
      <c r="CR24" s="286"/>
      <c r="CS24" s="278"/>
      <c r="CT24" s="281">
        <v>18.595514512220653</v>
      </c>
      <c r="CU24" s="281">
        <v>23.63242092032414</v>
      </c>
      <c r="CV24" s="281">
        <v>4.6488786280551633</v>
      </c>
      <c r="CW24" s="281">
        <v>5.9081052300810351</v>
      </c>
      <c r="CX24" s="281">
        <v>10.874420527441593</v>
      </c>
      <c r="CY24" s="281">
        <v>18.605576400266141</v>
      </c>
      <c r="CZ24" s="281">
        <v>0.98204303574192731</v>
      </c>
      <c r="DA24" s="281">
        <v>0.94773736231320072</v>
      </c>
      <c r="DB24" s="281">
        <v>9.8923774916996656</v>
      </c>
      <c r="DC24" s="248">
        <v>17.65783903795294</v>
      </c>
      <c r="DD24" s="281"/>
      <c r="DE24" s="281"/>
      <c r="DF24" s="281"/>
      <c r="DG24" s="281"/>
      <c r="DH24" s="281"/>
      <c r="DI24" s="281"/>
      <c r="DJ24" s="281">
        <f>SUM(DH19:DH21)</f>
        <v>7.7938683383821781</v>
      </c>
      <c r="DK24" s="281">
        <f>SUM(DI19:DI21)</f>
        <v>7.7311558728244716</v>
      </c>
      <c r="DL24" s="281">
        <f>AVERAGE(DH19:DH21)</f>
        <v>7.7938683383821781</v>
      </c>
      <c r="DM24" s="281">
        <f>AVERAGE(DI19:DI21)</f>
        <v>7.7311558728244716</v>
      </c>
      <c r="DN24" s="281">
        <f>MAX(DH19:DH21)</f>
        <v>7.7938683383821781</v>
      </c>
      <c r="DO24" s="281">
        <f>MAX(DI19:DI21)</f>
        <v>7.7311558728244716</v>
      </c>
      <c r="DP24" s="281">
        <f>MIN(DH19:DH21)</f>
        <v>7.7938683383821781</v>
      </c>
      <c r="DQ24" s="281">
        <f>MIN(DI19:DI21)</f>
        <v>7.7311558728244716</v>
      </c>
      <c r="DR24" s="281">
        <f>DN24-DP24</f>
        <v>0</v>
      </c>
      <c r="DS24" s="281">
        <f>DO24-DQ24</f>
        <v>0</v>
      </c>
      <c r="DT24" s="220"/>
      <c r="DW24" s="495"/>
      <c r="DX24" s="506">
        <f t="shared" si="0"/>
        <v>0</v>
      </c>
      <c r="DY24" s="495"/>
      <c r="DZ24" s="495"/>
      <c r="EA24" s="506">
        <f t="shared" si="1"/>
        <v>0</v>
      </c>
      <c r="EB24" s="506">
        <f t="shared" si="2"/>
        <v>0</v>
      </c>
      <c r="EC24" s="495"/>
      <c r="ED24" s="495"/>
      <c r="EE24" s="512"/>
      <c r="EF24" s="244"/>
      <c r="EG24" s="244"/>
      <c r="EH24" s="412">
        <f>SUM(EF18:EF24)</f>
        <v>1</v>
      </c>
      <c r="EI24" s="412">
        <f>SUM(EG18:EG24)</f>
        <v>2</v>
      </c>
      <c r="EJ24" s="244">
        <f>SUM(EH24:EI24)</f>
        <v>3</v>
      </c>
      <c r="EK24" s="244"/>
      <c r="EL24" s="244"/>
      <c r="EM24" s="244"/>
      <c r="EN24" s="244">
        <v>0</v>
      </c>
      <c r="EO24" s="244">
        <v>1</v>
      </c>
      <c r="EP24" s="244"/>
      <c r="EQ24" s="244"/>
      <c r="ES24" s="219"/>
      <c r="ET24" s="523"/>
      <c r="EU24" s="523"/>
      <c r="EV24" s="287">
        <f>SUM(ET17:ET24)</f>
        <v>3.396270082501085</v>
      </c>
      <c r="EW24" s="281">
        <f>SUM(EU17:EU24)</f>
        <v>3.3593541033434646</v>
      </c>
      <c r="EX24" s="278">
        <f>AVERAGE(ET17:ET24)</f>
        <v>1.6981350412505425</v>
      </c>
      <c r="EY24" s="278">
        <f>AVERAGE(EU17:EU24)</f>
        <v>1.1197847011144881</v>
      </c>
      <c r="EZ24" s="281">
        <f>_xlfn.VAR.P(ET17:ET24)</f>
        <v>2.5197978172396942</v>
      </c>
      <c r="FA24" s="281">
        <f>_xlfn.VAR.P(EU17:EU24)</f>
        <v>0.20835537506891535</v>
      </c>
      <c r="FB24" s="281">
        <f>MAX(ET17:ET24)</f>
        <v>3.2855221450282235</v>
      </c>
      <c r="FC24" s="281">
        <f>MAX(EU17:EU24)</f>
        <v>1.5135551454624401</v>
      </c>
      <c r="FD24" s="523"/>
      <c r="FE24" s="268"/>
      <c r="FF24" s="240"/>
      <c r="FG24" s="520">
        <f>SUM(FE20:FE24)</f>
        <v>75.805024538038424</v>
      </c>
      <c r="FH24" s="520">
        <f>SUM(FF20:FF24)</f>
        <v>64.340390025634946</v>
      </c>
      <c r="FI24" s="520">
        <f>AVERAGE(FE20:FE24)</f>
        <v>37.902512269019212</v>
      </c>
      <c r="FJ24" s="520">
        <f>AVERAGE(FF20:FF24)</f>
        <v>32.170195012817473</v>
      </c>
      <c r="FK24" s="520">
        <f>MAX(FE20:FE24)</f>
        <v>45.752257862786323</v>
      </c>
      <c r="FL24" s="520">
        <f>MAX(FF20:FF24)</f>
        <v>49.690075041398877</v>
      </c>
      <c r="FM24" s="520">
        <f>MIN(FE20:FE24)</f>
        <v>30.052766675252105</v>
      </c>
      <c r="FN24" s="520">
        <f>MIN(FF20:FF24)</f>
        <v>14.650314984236061</v>
      </c>
      <c r="FO24" s="520">
        <f>FK24-FM24</f>
        <v>15.699491187534218</v>
      </c>
      <c r="FP24" s="520">
        <f>FL24-FN24</f>
        <v>35.039760057162816</v>
      </c>
      <c r="FQ24" s="287"/>
      <c r="FR24" s="287"/>
      <c r="FS24" s="286">
        <f>SUM(FQ20:FQ24)</f>
        <v>33.46156730982667</v>
      </c>
      <c r="FT24" s="278">
        <f>SUM(FR20:FR24)</f>
        <v>24.95549376855287</v>
      </c>
      <c r="FU24" s="278">
        <f>AVERAGE(FQ20:FQ24)</f>
        <v>16.730783654913335</v>
      </c>
      <c r="FV24" s="278">
        <f>AVERAGE(FR20:FR24)</f>
        <v>12.477746884276435</v>
      </c>
      <c r="FW24" s="278">
        <f>MAX(FQ20:FQ24)</f>
        <v>24.955885959851067</v>
      </c>
      <c r="FX24" s="278">
        <f>MAX(FR20:FR24)</f>
        <v>20.995877830220255</v>
      </c>
      <c r="FY24" s="278">
        <f>MIN(FQ20:FQ24)</f>
        <v>8.5056813499756032</v>
      </c>
      <c r="FZ24" s="278">
        <f>MIN(FR20:FR24)</f>
        <v>3.9596159383326128</v>
      </c>
      <c r="GA24" s="278">
        <f>FW24-FY24</f>
        <v>16.450204609875463</v>
      </c>
      <c r="GB24" s="278">
        <f>FX24-FZ24</f>
        <v>17.036261891887641</v>
      </c>
      <c r="GC24" s="278"/>
      <c r="GD24" s="286"/>
      <c r="GE24" s="278"/>
      <c r="GF24" s="286">
        <f>SUM(GD20:GD24)</f>
        <v>8.4576396863221515</v>
      </c>
      <c r="GG24" s="278">
        <f>SUM(GE20:GE24)</f>
        <v>4.3788701595581001</v>
      </c>
      <c r="GH24" s="278">
        <f>AVERAGE(GD20:GD24)</f>
        <v>4.2288198431610757</v>
      </c>
      <c r="GI24" s="278">
        <f>AVERAGE(GE20:GE24)</f>
        <v>2.1894350797790501</v>
      </c>
      <c r="GJ24" s="278">
        <f>MAX(GD20:GD24)</f>
        <v>5.3646517966016374</v>
      </c>
      <c r="GK24" s="278">
        <f>MAX(GE20:GE24)</f>
        <v>4.093024759613721</v>
      </c>
      <c r="GL24" s="278">
        <f>MIN(GD20:GD24)</f>
        <v>3.0929878897205145</v>
      </c>
      <c r="GM24" s="278">
        <f>MIN(GE20:GE24)</f>
        <v>0.28584539994437907</v>
      </c>
      <c r="GN24" s="278">
        <f>GJ24-GL24</f>
        <v>2.2716639068811229</v>
      </c>
      <c r="GO24" s="278">
        <f>GK24-GM24</f>
        <v>3.807179359669342</v>
      </c>
      <c r="GP24" s="278"/>
      <c r="GQ24" s="270"/>
      <c r="GR24" s="586"/>
      <c r="GS24" s="531"/>
      <c r="GT24" s="586">
        <f>SUM(GR18:GR24)</f>
        <v>12.772928788536694</v>
      </c>
      <c r="GU24" s="531">
        <f>SUM(GS18:GS24)</f>
        <v>5.1682370820668684</v>
      </c>
      <c r="GV24" s="531">
        <f>AVERAGE(GR18:GR24)</f>
        <v>2.554585757707339</v>
      </c>
      <c r="GW24" s="531">
        <f>AVERAGE(GS18:GS24)</f>
        <v>1.0336474164133738</v>
      </c>
      <c r="GX24" s="531">
        <f>MAX(GR18:GR24)</f>
        <v>5.1682370820668737</v>
      </c>
      <c r="GY24" s="531">
        <f>MAX(GS18:GS24)</f>
        <v>2.5102865827181935</v>
      </c>
      <c r="GZ24" s="586"/>
      <c r="HA24" s="531"/>
      <c r="HB24" s="586">
        <f>SUM(GZ18:GZ24)</f>
        <v>5.6103105590062103</v>
      </c>
      <c r="HC24" s="531">
        <f>SUM(HA18:HA24)</f>
        <v>8.4892857142857139</v>
      </c>
      <c r="HD24" s="531">
        <f>AVERAGE(GZ18:GZ24)</f>
        <v>1.1220621118012422</v>
      </c>
      <c r="HE24" s="531">
        <f>AVERAGE(HA18:HA24)</f>
        <v>1.6978571428571427</v>
      </c>
      <c r="HF24" s="531">
        <f>MAX(GZ18:GZ24)</f>
        <v>3.6909937888198758</v>
      </c>
      <c r="HG24" s="531">
        <f>MAX(HA18:HA24)</f>
        <v>2.4360559006211187</v>
      </c>
      <c r="HH24" s="585"/>
      <c r="HI24" s="528"/>
      <c r="HJ24" s="586">
        <f>SUM(HH18:HH24)</f>
        <v>14.316122671658833</v>
      </c>
      <c r="HK24" s="531">
        <f>SUM(HI18:HI24)</f>
        <v>10.645386726075715</v>
      </c>
      <c r="HL24" s="531">
        <f>AVERAGE(HH18:HH24)</f>
        <v>2.8632245343317666</v>
      </c>
      <c r="HM24" s="531">
        <f>AVERAGE(HI18:HI24)</f>
        <v>2.1290773452151432</v>
      </c>
      <c r="HN24" s="531">
        <f>MAX(HH18:HH24)</f>
        <v>6.3509140826780213</v>
      </c>
      <c r="HO24" s="531">
        <f>MAX(HI18:HI24)</f>
        <v>2.8064938679091642</v>
      </c>
      <c r="HP24" s="286">
        <f>MIN(HH19:HH24)</f>
        <v>0.73083929443278117</v>
      </c>
      <c r="HQ24" s="278">
        <f>MIN(HI19:HI24)</f>
        <v>1.0748468936497866</v>
      </c>
      <c r="HR24" s="278">
        <f>HN24-HP24</f>
        <v>5.6200747882452404</v>
      </c>
      <c r="HS24" s="278">
        <f>HO24-HQ24</f>
        <v>1.7316469742593776</v>
      </c>
      <c r="HT24" s="393"/>
      <c r="HU24" s="520"/>
      <c r="HV24" s="393"/>
      <c r="HW24" s="520"/>
      <c r="HX24" s="393"/>
      <c r="HY24" s="520"/>
      <c r="HZ24" s="393"/>
      <c r="IA24" s="520"/>
      <c r="IB24" s="393"/>
      <c r="IC24" s="520"/>
      <c r="ID24" s="393"/>
      <c r="IN24" s="218">
        <v>1</v>
      </c>
      <c r="IO24" s="218">
        <v>1</v>
      </c>
      <c r="IP24" s="462">
        <f>COUNTIF(IL19:IL24,1)</f>
        <v>2</v>
      </c>
      <c r="IT24" s="390"/>
      <c r="IU24" s="393"/>
      <c r="IV24" s="390"/>
      <c r="IW24" s="393"/>
      <c r="IX24" s="484"/>
      <c r="IY24" s="393"/>
      <c r="JB24" s="226"/>
      <c r="JC24" s="226"/>
      <c r="JD24" s="226"/>
      <c r="JP24" s="226"/>
      <c r="JQ24" s="226"/>
      <c r="JR24" s="226"/>
      <c r="JU24" s="393"/>
      <c r="JY24" s="393">
        <v>1</v>
      </c>
      <c r="JZ24" s="507">
        <v>0</v>
      </c>
      <c r="KA24" s="507">
        <v>1</v>
      </c>
      <c r="KB24" s="520">
        <v>0</v>
      </c>
      <c r="KC24" s="520">
        <v>0</v>
      </c>
      <c r="KD24" s="507">
        <v>0</v>
      </c>
      <c r="KE24" s="220"/>
      <c r="KK24" s="219"/>
      <c r="KR24" s="219"/>
      <c r="LA24" s="219"/>
      <c r="LB24" s="218" t="s">
        <v>535</v>
      </c>
    </row>
    <row r="25" spans="1:314" x14ac:dyDescent="0.15">
      <c r="A25" s="4"/>
      <c r="B25" s="403">
        <v>0.10024305555555556</v>
      </c>
      <c r="C25" s="10"/>
      <c r="D25" s="11"/>
      <c r="E25" s="11"/>
      <c r="F25" s="14"/>
      <c r="G25" s="13"/>
      <c r="H25" s="14" t="s">
        <v>350</v>
      </c>
      <c r="I25" s="596">
        <v>5</v>
      </c>
      <c r="J25" s="9">
        <v>1</v>
      </c>
      <c r="K25" s="14">
        <v>0</v>
      </c>
      <c r="L25" s="9">
        <v>1</v>
      </c>
      <c r="M25" s="23">
        <v>1</v>
      </c>
      <c r="N25" s="23">
        <v>1</v>
      </c>
      <c r="O25" s="23">
        <v>0</v>
      </c>
      <c r="P25" s="14"/>
      <c r="Q25" s="14">
        <v>1</v>
      </c>
      <c r="R25" s="14">
        <v>0</v>
      </c>
      <c r="S25" s="14">
        <v>0</v>
      </c>
      <c r="T25" s="14">
        <v>0</v>
      </c>
      <c r="U25" s="14">
        <v>1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9">
        <v>1</v>
      </c>
      <c r="AB25" s="15"/>
      <c r="AC25" s="15"/>
      <c r="AD25" s="15"/>
      <c r="AE25" s="15"/>
      <c r="AF25" s="15"/>
      <c r="AG25" s="15"/>
      <c r="AH25" s="54">
        <f>AM26-BP25</f>
        <v>-5.3159009986973507</v>
      </c>
      <c r="AI25" s="15">
        <f>AN26-BQ25</f>
        <v>-17.716770186335403</v>
      </c>
      <c r="AJ25" s="15"/>
      <c r="AK25" s="15"/>
      <c r="AL25" s="632">
        <f>((AH25*AH26)+(AI25*AI26))/(SQRT(AH25^2+AI25^2)*SQRT(AH26^2+AI26^2))</f>
        <v>0.99526379450912339</v>
      </c>
      <c r="AM25" s="633"/>
      <c r="AN25" s="634"/>
      <c r="AO25" s="633"/>
      <c r="AP25" s="634"/>
      <c r="AQ25" s="634"/>
      <c r="AR25" s="634"/>
      <c r="AS25" s="634"/>
      <c r="AT25" s="634"/>
      <c r="AU25" s="634"/>
      <c r="AV25" s="634"/>
      <c r="AW25" s="634"/>
      <c r="AX25" s="634"/>
      <c r="AY25" s="634"/>
      <c r="AZ25" s="634"/>
      <c r="BA25" s="634"/>
      <c r="BB25" s="633"/>
      <c r="BC25" s="634"/>
      <c r="BD25" s="634"/>
      <c r="BE25" s="634"/>
      <c r="BF25" s="634"/>
      <c r="BG25" s="634"/>
      <c r="BH25" s="634"/>
      <c r="BI25" s="634"/>
      <c r="BJ25" s="634"/>
      <c r="BK25" s="634"/>
      <c r="BL25" s="634"/>
      <c r="BM25" s="634"/>
      <c r="BN25" s="573"/>
      <c r="BO25" s="573"/>
      <c r="BP25" s="4">
        <v>1.4397231871471992</v>
      </c>
      <c r="BQ25" s="4">
        <v>11.848090062111801</v>
      </c>
      <c r="BR25" s="6"/>
      <c r="BS25" s="527"/>
      <c r="BT25" s="527"/>
      <c r="BU25" s="527"/>
      <c r="BV25" s="527"/>
      <c r="BW25" s="584"/>
      <c r="BX25" s="527"/>
      <c r="BY25" s="527"/>
      <c r="BZ25" s="527"/>
      <c r="CA25" s="527"/>
      <c r="CB25" s="584"/>
      <c r="CC25" s="527"/>
      <c r="CD25" s="584"/>
      <c r="CE25" s="527"/>
      <c r="CF25" s="584"/>
      <c r="CG25" s="527"/>
      <c r="CH25" s="584"/>
      <c r="CI25" s="527"/>
      <c r="CJ25" s="584"/>
      <c r="CK25" s="527"/>
      <c r="CL25" s="584"/>
      <c r="CO25" s="70"/>
      <c r="CP25" s="70"/>
      <c r="CQ25" s="70"/>
      <c r="CR25" s="70"/>
      <c r="CS25" s="70"/>
      <c r="CT25" s="70"/>
      <c r="CU25" s="70"/>
      <c r="CV25" s="70"/>
      <c r="CW25" s="70"/>
      <c r="CX25" s="70"/>
      <c r="CY25" s="70"/>
      <c r="CZ25" s="70"/>
      <c r="DA25" s="70"/>
      <c r="DB25" s="70"/>
      <c r="DC25" s="70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8" t="s">
        <v>442</v>
      </c>
      <c r="DU25" s="478">
        <v>1.4397231871471992</v>
      </c>
      <c r="DV25" s="478">
        <v>11.848090062111801</v>
      </c>
      <c r="DX25" s="506">
        <f>IF(AND(DU25&gt;5.4,DU25&lt;-5.4),1,0)</f>
        <v>0</v>
      </c>
      <c r="EA25" s="506">
        <f t="shared" si="1"/>
        <v>0</v>
      </c>
      <c r="EB25" s="506">
        <f t="shared" si="2"/>
        <v>0</v>
      </c>
      <c r="ER25" s="105">
        <v>-3.6546819366044287</v>
      </c>
      <c r="ES25" s="105">
        <v>-14.062686335403727</v>
      </c>
      <c r="EV25" s="284"/>
      <c r="EW25" s="209"/>
      <c r="EX25" s="209"/>
      <c r="EY25" s="209"/>
      <c r="EZ25" s="209"/>
      <c r="FA25" s="209"/>
      <c r="FB25" s="209"/>
      <c r="FC25" s="209"/>
      <c r="FE25" s="141"/>
      <c r="FF25" s="141"/>
      <c r="FH25" s="141"/>
      <c r="FJ25" s="141"/>
      <c r="FQ25" s="284"/>
      <c r="FR25" s="209"/>
      <c r="FS25" s="284"/>
      <c r="FT25" s="209"/>
      <c r="FU25" s="209"/>
      <c r="FV25" s="209"/>
      <c r="FW25" s="209"/>
      <c r="FX25" s="209"/>
      <c r="FY25" s="209"/>
      <c r="FZ25" s="209"/>
      <c r="GA25" s="209"/>
      <c r="GB25" s="209"/>
      <c r="GC25" s="209"/>
      <c r="GD25" s="284"/>
      <c r="GE25" s="209"/>
      <c r="GF25" s="284"/>
      <c r="GG25" s="209"/>
      <c r="GH25" s="209"/>
      <c r="GI25" s="209"/>
      <c r="GJ25" s="209"/>
      <c r="GK25" s="209"/>
      <c r="GL25" s="209"/>
      <c r="GM25" s="209"/>
      <c r="GN25" s="209"/>
      <c r="GO25" s="209"/>
      <c r="GP25" s="209"/>
      <c r="GR25" s="587"/>
      <c r="GS25" s="529"/>
      <c r="GT25" s="587"/>
      <c r="GU25" s="529"/>
      <c r="GV25" s="529"/>
      <c r="GW25" s="529"/>
      <c r="GX25" s="529"/>
      <c r="GY25" s="529"/>
      <c r="GZ25" s="587"/>
      <c r="HA25" s="529"/>
      <c r="HB25" s="587"/>
      <c r="HC25" s="529"/>
      <c r="HD25" s="529"/>
      <c r="HE25" s="529"/>
      <c r="HF25" s="529"/>
      <c r="HG25" s="529"/>
      <c r="HH25" s="584"/>
      <c r="HI25" s="527"/>
      <c r="HJ25" s="587"/>
      <c r="HK25" s="529"/>
      <c r="HL25" s="529"/>
      <c r="HM25" s="529"/>
      <c r="HN25" s="529"/>
      <c r="HO25" s="529"/>
      <c r="HP25" s="285"/>
      <c r="HQ25" s="208"/>
      <c r="HR25" s="208"/>
      <c r="HS25" s="208"/>
      <c r="IE25" s="159"/>
      <c r="IF25" s="159"/>
      <c r="IG25" s="159"/>
      <c r="IH25" s="159"/>
      <c r="II25" s="159">
        <v>0</v>
      </c>
      <c r="IJ25" s="159">
        <v>0</v>
      </c>
      <c r="IK25" s="159"/>
      <c r="IL25" s="159"/>
      <c r="IM25" s="159"/>
      <c r="IP25" s="385"/>
      <c r="IQ25" s="159"/>
      <c r="IR25" s="159"/>
      <c r="IS25" s="159"/>
      <c r="IZ25" s="159"/>
      <c r="JA25" s="159"/>
      <c r="JB25" s="159"/>
      <c r="JC25" s="159"/>
      <c r="JD25" s="159"/>
      <c r="JE25" s="159"/>
      <c r="JF25" s="159"/>
      <c r="JG25" s="159"/>
      <c r="JH25" s="159"/>
      <c r="JI25" s="159"/>
      <c r="JJ25" s="159"/>
      <c r="JK25" s="159"/>
      <c r="JL25" s="159"/>
      <c r="JM25" s="159"/>
      <c r="JN25" s="159"/>
      <c r="JO25" s="159"/>
      <c r="JP25" s="159"/>
      <c r="JQ25" s="159"/>
      <c r="JR25" s="159"/>
      <c r="JS25" s="159"/>
      <c r="JT25" s="159"/>
      <c r="JV25" s="159"/>
      <c r="JW25" s="159"/>
      <c r="JX25" s="159"/>
      <c r="KE25" s="159"/>
      <c r="KF25" s="159"/>
      <c r="KG25" s="159"/>
      <c r="KH25" s="159"/>
      <c r="KI25" s="159"/>
      <c r="KJ25" s="159"/>
      <c r="KK25" s="159"/>
      <c r="KL25" s="159"/>
      <c r="KM25" s="159"/>
      <c r="KN25" s="159"/>
      <c r="KO25" s="159"/>
      <c r="KP25" s="159"/>
      <c r="KQ25" s="159"/>
      <c r="KR25" s="159"/>
      <c r="KS25" s="159"/>
      <c r="KT25" s="159"/>
      <c r="KU25" s="159"/>
      <c r="KV25" s="159"/>
      <c r="KW25" s="159"/>
      <c r="KX25" s="159"/>
      <c r="KY25" s="159"/>
      <c r="KZ25" s="159"/>
      <c r="LA25" s="159"/>
      <c r="LB25" s="159"/>
    </row>
    <row r="26" spans="1:314" s="218" customFormat="1" x14ac:dyDescent="0.15">
      <c r="A26" s="2"/>
      <c r="B26" s="619">
        <v>0.10084490740740741</v>
      </c>
      <c r="C26" s="17"/>
      <c r="D26" s="18"/>
      <c r="E26" s="18"/>
      <c r="F26" s="20"/>
      <c r="G26" s="19"/>
      <c r="H26" s="20"/>
      <c r="I26" s="597"/>
      <c r="J26" s="16"/>
      <c r="K26" s="20"/>
      <c r="L26" s="16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16"/>
      <c r="AB26" s="20"/>
      <c r="AC26" s="20"/>
      <c r="AD26" s="20"/>
      <c r="AE26" s="20"/>
      <c r="AF26" s="20"/>
      <c r="AG26" s="20"/>
      <c r="AH26" s="58">
        <f>ER25-BP25</f>
        <v>-5.0944051237516277</v>
      </c>
      <c r="AI26" s="20">
        <f>ES25-BQ25</f>
        <v>-25.910776397515527</v>
      </c>
      <c r="AJ26" s="15"/>
      <c r="AK26" s="15"/>
      <c r="AL26" s="635">
        <f>DEGREES(ACOS(AL25))</f>
        <v>5.578590163814412</v>
      </c>
      <c r="AM26" s="636">
        <v>-3.8761778115501517</v>
      </c>
      <c r="AN26" s="637">
        <v>-5.8686801242236024</v>
      </c>
      <c r="AO26" s="636"/>
      <c r="AP26" s="637"/>
      <c r="AQ26" s="637"/>
      <c r="AR26" s="637"/>
      <c r="AS26" s="637"/>
      <c r="AT26" s="637"/>
      <c r="AU26" s="637"/>
      <c r="AV26" s="637"/>
      <c r="AW26" s="637"/>
      <c r="AX26" s="637"/>
      <c r="AY26" s="637"/>
      <c r="AZ26" s="637"/>
      <c r="BA26" s="637"/>
      <c r="BB26" s="636"/>
      <c r="BC26" s="637"/>
      <c r="BD26" s="637"/>
      <c r="BE26" s="637"/>
      <c r="BF26" s="637"/>
      <c r="BG26" s="637"/>
      <c r="BH26" s="637"/>
      <c r="BI26" s="637"/>
      <c r="BJ26" s="637"/>
      <c r="BK26" s="637"/>
      <c r="BL26" s="637"/>
      <c r="BM26" s="637"/>
      <c r="BN26" s="574"/>
      <c r="BO26" s="574"/>
      <c r="BP26" s="2" t="s">
        <v>337</v>
      </c>
      <c r="BQ26" s="2"/>
      <c r="BR26" s="7"/>
      <c r="BS26" s="528"/>
      <c r="BT26" s="528"/>
      <c r="BU26" s="528"/>
      <c r="BV26" s="528"/>
      <c r="BW26" s="585"/>
      <c r="BX26" s="528"/>
      <c r="BY26" s="528"/>
      <c r="BZ26" s="528"/>
      <c r="CA26" s="528"/>
      <c r="CB26" s="585"/>
      <c r="CC26" s="528"/>
      <c r="CD26" s="585"/>
      <c r="CE26" s="528"/>
      <c r="CF26" s="585"/>
      <c r="CG26" s="528"/>
      <c r="CH26" s="585"/>
      <c r="CI26" s="528"/>
      <c r="CJ26" s="585"/>
      <c r="CK26" s="528"/>
      <c r="CL26" s="585"/>
      <c r="CM26" s="240"/>
      <c r="CN26" s="393"/>
      <c r="CR26" s="286"/>
      <c r="CS26" s="278"/>
      <c r="CT26" s="281"/>
      <c r="CU26" s="281"/>
      <c r="CV26" s="281"/>
      <c r="CW26" s="281"/>
      <c r="CX26" s="281"/>
      <c r="CY26" s="281"/>
      <c r="CZ26" s="281"/>
      <c r="DA26" s="281"/>
      <c r="DB26" s="281"/>
      <c r="DC26" s="248"/>
      <c r="DD26" s="281"/>
      <c r="DE26" s="281"/>
      <c r="DF26" s="281"/>
      <c r="DG26" s="281"/>
      <c r="DH26" s="281"/>
      <c r="DI26" s="281"/>
      <c r="DL26" s="281"/>
      <c r="DM26" s="281"/>
      <c r="DN26" s="281"/>
      <c r="DO26" s="281"/>
      <c r="DP26" s="281"/>
      <c r="DQ26" s="281"/>
      <c r="DR26" s="281"/>
      <c r="DT26" s="220"/>
      <c r="DW26" s="495"/>
      <c r="DX26" s="506">
        <f>IF(AND(DU26&gt;5.4,DU26&lt;-5.4),1,0)</f>
        <v>0</v>
      </c>
      <c r="DY26" s="495"/>
      <c r="DZ26" s="495"/>
      <c r="EA26" s="506">
        <f t="shared" si="1"/>
        <v>0</v>
      </c>
      <c r="EB26" s="506">
        <f t="shared" si="2"/>
        <v>0</v>
      </c>
      <c r="EC26" s="495"/>
      <c r="ED26" s="495"/>
      <c r="EE26" s="512"/>
      <c r="EF26" s="244"/>
      <c r="EG26" s="244"/>
      <c r="EH26" s="244"/>
      <c r="EI26" s="244"/>
      <c r="EJ26" s="244"/>
      <c r="EK26" s="244"/>
      <c r="EL26" s="244"/>
      <c r="EM26" s="244"/>
      <c r="EN26" s="244"/>
      <c r="EO26" s="244"/>
      <c r="EP26" s="244"/>
      <c r="EQ26" s="244"/>
      <c r="ES26" s="219"/>
      <c r="ET26" s="523"/>
      <c r="EU26" s="523"/>
      <c r="EV26" s="287"/>
      <c r="EW26" s="281"/>
      <c r="EX26" s="281"/>
      <c r="EY26" s="281"/>
      <c r="EZ26" s="281"/>
      <c r="FA26" s="281"/>
      <c r="FB26" s="281"/>
      <c r="FC26" s="281"/>
      <c r="FD26" s="523"/>
      <c r="FE26" s="268"/>
      <c r="FF26" s="240"/>
      <c r="FG26" s="268"/>
      <c r="FH26" s="240"/>
      <c r="FI26" s="268"/>
      <c r="FJ26" s="240"/>
      <c r="FK26" s="268"/>
      <c r="FM26" s="393"/>
      <c r="FN26" s="240"/>
      <c r="FO26" s="268"/>
      <c r="FP26" s="521"/>
      <c r="FQ26" s="287"/>
      <c r="FR26" s="281"/>
      <c r="FS26" s="287"/>
      <c r="FT26" s="281"/>
      <c r="FU26" s="281"/>
      <c r="FV26" s="281"/>
      <c r="FW26" s="281"/>
      <c r="FX26" s="281"/>
      <c r="FY26" s="281"/>
      <c r="FZ26" s="281"/>
      <c r="GA26" s="281"/>
      <c r="GB26" s="281"/>
      <c r="GC26" s="281"/>
      <c r="GD26" s="287"/>
      <c r="GE26" s="281"/>
      <c r="GF26" s="287"/>
      <c r="GG26" s="281"/>
      <c r="GH26" s="281"/>
      <c r="GI26" s="281"/>
      <c r="GJ26" s="281"/>
      <c r="GK26" s="281"/>
      <c r="GL26" s="281"/>
      <c r="GM26" s="281"/>
      <c r="GN26" s="281"/>
      <c r="GO26" s="281"/>
      <c r="GP26" s="281"/>
      <c r="GQ26" s="250"/>
      <c r="GR26" s="586"/>
      <c r="GS26" s="531"/>
      <c r="GT26" s="586"/>
      <c r="GU26" s="531"/>
      <c r="GV26" s="531"/>
      <c r="GW26" s="531"/>
      <c r="GX26" s="531"/>
      <c r="GY26" s="531"/>
      <c r="GZ26" s="586"/>
      <c r="HA26" s="531"/>
      <c r="HB26" s="586"/>
      <c r="HC26" s="531"/>
      <c r="HD26" s="531"/>
      <c r="HE26" s="531"/>
      <c r="HF26" s="531"/>
      <c r="HG26" s="531"/>
      <c r="HH26" s="585"/>
      <c r="HI26" s="528"/>
      <c r="HJ26" s="586"/>
      <c r="HK26" s="531"/>
      <c r="HL26" s="531"/>
      <c r="HM26" s="531"/>
      <c r="HN26" s="531"/>
      <c r="HO26" s="531"/>
      <c r="HP26" s="286"/>
      <c r="HQ26" s="278"/>
      <c r="HR26" s="278"/>
      <c r="HS26" s="278"/>
      <c r="HT26" s="393"/>
      <c r="HU26" s="520"/>
      <c r="HV26" s="393"/>
      <c r="HW26" s="520"/>
      <c r="HX26" s="393"/>
      <c r="HY26" s="520"/>
      <c r="HZ26" s="393"/>
      <c r="IA26" s="520"/>
      <c r="IB26" s="393"/>
      <c r="IC26" s="520"/>
      <c r="ID26" s="393"/>
      <c r="IN26" s="462"/>
      <c r="IP26" s="462"/>
      <c r="IT26" s="390"/>
      <c r="IU26" s="393"/>
      <c r="IV26" s="390"/>
      <c r="IW26" s="393"/>
      <c r="IX26" s="484"/>
      <c r="IY26" s="393"/>
      <c r="JB26" s="226"/>
      <c r="JC26" s="226"/>
      <c r="JD26" s="226"/>
      <c r="JP26" s="226"/>
      <c r="JQ26" s="226"/>
      <c r="JR26" s="226"/>
      <c r="JU26" s="393"/>
      <c r="JY26" s="393"/>
      <c r="JZ26" s="507"/>
      <c r="KA26" s="507"/>
      <c r="KB26" s="520"/>
      <c r="KC26" s="520"/>
      <c r="KD26" s="507"/>
      <c r="KE26" s="220"/>
      <c r="KK26" s="219"/>
      <c r="KR26" s="219"/>
      <c r="KS26" s="218">
        <v>1</v>
      </c>
      <c r="LA26" s="219"/>
      <c r="LB26" s="218" t="s">
        <v>536</v>
      </c>
    </row>
    <row r="27" spans="1:314" x14ac:dyDescent="0.15">
      <c r="A27" s="4"/>
      <c r="B27" s="224">
        <v>0.14379629629629628</v>
      </c>
      <c r="C27" s="10"/>
      <c r="D27" s="11"/>
      <c r="E27" s="11"/>
      <c r="F27" s="14"/>
      <c r="G27" s="13" t="s">
        <v>351</v>
      </c>
      <c r="H27" s="14" t="s">
        <v>335</v>
      </c>
      <c r="I27" s="596">
        <v>6</v>
      </c>
      <c r="J27" s="9">
        <v>1</v>
      </c>
      <c r="K27" s="14">
        <v>1</v>
      </c>
      <c r="L27" s="9">
        <v>0</v>
      </c>
      <c r="M27" s="23">
        <v>1</v>
      </c>
      <c r="N27" s="23">
        <v>1</v>
      </c>
      <c r="O27" s="23">
        <v>0</v>
      </c>
      <c r="P27" s="14"/>
      <c r="Q27" s="14">
        <v>1</v>
      </c>
      <c r="R27" s="14">
        <v>0</v>
      </c>
      <c r="S27" s="14">
        <v>0</v>
      </c>
      <c r="T27" s="14">
        <v>0</v>
      </c>
      <c r="U27" s="14">
        <v>1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9">
        <v>1</v>
      </c>
      <c r="AB27" s="15"/>
      <c r="AC27" s="15"/>
      <c r="AD27" s="15"/>
      <c r="AE27" s="15"/>
      <c r="AF27" s="15"/>
      <c r="AG27" s="15"/>
      <c r="AH27" s="54">
        <f>AM28-BP27</f>
        <v>-4.7252453321754233</v>
      </c>
      <c r="AI27" s="15">
        <f>AN28-BQ27</f>
        <v>-18.528788819875778</v>
      </c>
      <c r="AJ27" s="15"/>
      <c r="AK27" s="15"/>
      <c r="AL27" s="632">
        <f>((AH27*AH28)+(AI27*AI28))/(SQRT(AH27^2+AI27^2)*SQRT(AH28^2+AI28^2))</f>
        <v>0.99765506938522053</v>
      </c>
      <c r="AM27" s="633"/>
      <c r="AN27" s="634"/>
      <c r="AO27" s="633"/>
      <c r="AP27" s="634"/>
      <c r="AQ27" s="634"/>
      <c r="AR27" s="634"/>
      <c r="AS27" s="634"/>
      <c r="AT27" s="634"/>
      <c r="AU27" s="634"/>
      <c r="AV27" s="634"/>
      <c r="AW27" s="634"/>
      <c r="AX27" s="634"/>
      <c r="AY27" s="634"/>
      <c r="AZ27" s="634"/>
      <c r="BA27" s="634"/>
      <c r="BB27" s="633"/>
      <c r="BC27" s="634"/>
      <c r="BD27" s="634"/>
      <c r="BE27" s="634"/>
      <c r="BF27" s="634"/>
      <c r="BG27" s="634"/>
      <c r="BH27" s="634"/>
      <c r="BI27" s="634"/>
      <c r="BJ27" s="634"/>
      <c r="BK27" s="634"/>
      <c r="BL27" s="634"/>
      <c r="BM27" s="634"/>
      <c r="BN27" s="573"/>
      <c r="BO27" s="573"/>
      <c r="BP27" s="4">
        <v>1.0705633955709943</v>
      </c>
      <c r="BQ27" s="4">
        <v>12.291009316770186</v>
      </c>
      <c r="BR27" s="6"/>
      <c r="BS27" s="527"/>
      <c r="BT27" s="527"/>
      <c r="BU27" s="527"/>
      <c r="BV27" s="527"/>
      <c r="BW27" s="584"/>
      <c r="BX27" s="527"/>
      <c r="BY27" s="527"/>
      <c r="BZ27" s="527"/>
      <c r="CA27" s="527"/>
      <c r="CB27" s="584"/>
      <c r="CC27" s="527"/>
      <c r="CD27" s="584"/>
      <c r="CE27" s="527"/>
      <c r="CF27" s="584"/>
      <c r="CG27" s="527"/>
      <c r="CH27" s="584"/>
      <c r="CI27" s="527"/>
      <c r="CJ27" s="584"/>
      <c r="CK27" s="527"/>
      <c r="CL27" s="584"/>
      <c r="CO27" s="70"/>
      <c r="CP27" s="70"/>
      <c r="CQ27" s="70"/>
      <c r="CR27" s="70"/>
      <c r="CS27" s="70"/>
      <c r="CT27" s="70"/>
      <c r="CU27" s="70"/>
      <c r="CV27" s="70"/>
      <c r="CW27" s="70"/>
      <c r="CX27" s="70"/>
      <c r="CY27" s="70"/>
      <c r="CZ27" s="70"/>
      <c r="DA27" s="70"/>
      <c r="DB27" s="70"/>
      <c r="DC27" s="70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8" t="s">
        <v>442</v>
      </c>
      <c r="DU27" s="105">
        <v>1.0705633955709943</v>
      </c>
      <c r="DV27" s="105">
        <v>12.291009316770186</v>
      </c>
      <c r="DX27" s="506">
        <f t="shared" si="0"/>
        <v>0</v>
      </c>
      <c r="EA27" s="506">
        <f t="shared" si="1"/>
        <v>0</v>
      </c>
      <c r="EB27" s="506">
        <f t="shared" si="2"/>
        <v>0</v>
      </c>
      <c r="ER27" s="105">
        <v>-3.4331860616587058</v>
      </c>
      <c r="ES27" s="105">
        <v>-12.291009316770186</v>
      </c>
      <c r="EV27" s="284"/>
      <c r="EW27" s="209"/>
      <c r="EX27" s="209"/>
      <c r="EY27" s="209"/>
      <c r="EZ27" s="209"/>
      <c r="FA27" s="209"/>
      <c r="FB27" s="209"/>
      <c r="FC27" s="209"/>
      <c r="FE27" s="141"/>
      <c r="FF27" s="141"/>
      <c r="FH27" s="141"/>
      <c r="FJ27" s="141"/>
      <c r="FQ27" s="284"/>
      <c r="FR27" s="209"/>
      <c r="FS27" s="284"/>
      <c r="FT27" s="209"/>
      <c r="FU27" s="209"/>
      <c r="FV27" s="209"/>
      <c r="FW27" s="209"/>
      <c r="FX27" s="209"/>
      <c r="FY27" s="209"/>
      <c r="FZ27" s="209"/>
      <c r="GA27" s="209"/>
      <c r="GB27" s="209"/>
      <c r="GC27" s="209"/>
      <c r="GD27" s="284"/>
      <c r="GE27" s="209"/>
      <c r="GF27" s="284"/>
      <c r="GG27" s="209"/>
      <c r="GH27" s="209"/>
      <c r="GI27" s="209"/>
      <c r="GJ27" s="209"/>
      <c r="GK27" s="209"/>
      <c r="GL27" s="209"/>
      <c r="GM27" s="209"/>
      <c r="GN27" s="209"/>
      <c r="GO27" s="209"/>
      <c r="GP27" s="209"/>
      <c r="GR27" s="587"/>
      <c r="GS27" s="529"/>
      <c r="GT27" s="587"/>
      <c r="GU27" s="529"/>
      <c r="GV27" s="529"/>
      <c r="GW27" s="529"/>
      <c r="GX27" s="529"/>
      <c r="GY27" s="529"/>
      <c r="GZ27" s="587"/>
      <c r="HA27" s="529"/>
      <c r="HB27" s="587"/>
      <c r="HC27" s="529"/>
      <c r="HD27" s="529"/>
      <c r="HE27" s="529"/>
      <c r="HF27" s="529"/>
      <c r="HG27" s="529"/>
      <c r="HH27" s="584"/>
      <c r="HI27" s="527"/>
      <c r="HJ27" s="587"/>
      <c r="HK27" s="529"/>
      <c r="HL27" s="529"/>
      <c r="HM27" s="529"/>
      <c r="HN27" s="529"/>
      <c r="HO27" s="529"/>
      <c r="HP27" s="285"/>
      <c r="HQ27" s="208"/>
      <c r="HR27" s="208"/>
      <c r="HS27" s="208"/>
      <c r="IE27" s="159"/>
      <c r="IF27" s="159"/>
      <c r="IG27" s="159"/>
      <c r="IH27" s="159"/>
      <c r="II27" s="159">
        <v>0</v>
      </c>
      <c r="IJ27" s="159">
        <v>0</v>
      </c>
      <c r="IK27" s="159"/>
      <c r="IL27" s="159"/>
      <c r="IM27" s="159"/>
      <c r="IP27" s="385"/>
      <c r="IQ27" s="159"/>
      <c r="IR27" s="159"/>
      <c r="IS27" s="159"/>
      <c r="IZ27" s="159"/>
      <c r="JA27" s="159"/>
      <c r="JB27" s="159"/>
      <c r="JC27" s="159"/>
      <c r="JD27" s="159"/>
      <c r="JE27" s="159"/>
      <c r="JF27" s="159"/>
      <c r="JG27" s="159"/>
      <c r="JH27" s="159"/>
      <c r="JI27" s="159"/>
      <c r="JJ27" s="159"/>
      <c r="JK27" s="159"/>
      <c r="JL27" s="159"/>
      <c r="JM27" s="159"/>
      <c r="JN27" s="159"/>
      <c r="JO27" s="159"/>
      <c r="JP27" s="159"/>
      <c r="JQ27" s="159"/>
      <c r="JR27" s="159"/>
      <c r="JS27" s="159"/>
      <c r="JT27" s="159"/>
      <c r="JV27" s="159"/>
      <c r="JW27" s="159"/>
      <c r="JX27" s="159"/>
      <c r="KE27" s="159"/>
      <c r="KF27" s="159"/>
      <c r="KG27" s="159"/>
      <c r="KH27" s="159"/>
      <c r="KI27" s="159"/>
      <c r="KJ27" s="159"/>
      <c r="KK27" s="159"/>
      <c r="KL27" s="159"/>
      <c r="KM27" s="159"/>
      <c r="KN27" s="159"/>
      <c r="KO27" s="159"/>
      <c r="KP27" s="159"/>
      <c r="KQ27" s="159"/>
      <c r="KR27" s="159"/>
      <c r="KS27" s="159"/>
      <c r="KT27" s="159"/>
      <c r="KU27" s="159"/>
      <c r="KV27" s="159"/>
      <c r="KW27" s="159"/>
      <c r="KX27" s="159"/>
      <c r="KY27" s="159"/>
      <c r="KZ27" s="159"/>
      <c r="LA27" s="159"/>
      <c r="LB27" s="159"/>
    </row>
    <row r="28" spans="1:314" s="218" customFormat="1" ht="14.25" thickBot="1" x14ac:dyDescent="0.2">
      <c r="A28" s="2"/>
      <c r="B28" s="252">
        <v>0.14405092592592592</v>
      </c>
      <c r="C28" s="17"/>
      <c r="D28" s="18"/>
      <c r="E28" s="18"/>
      <c r="F28" s="20"/>
      <c r="G28" s="19"/>
      <c r="H28" s="20"/>
      <c r="I28" s="597"/>
      <c r="J28" s="16"/>
      <c r="K28" s="20"/>
      <c r="L28" s="16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16"/>
      <c r="AB28" s="20"/>
      <c r="AC28" s="20"/>
      <c r="AD28" s="20"/>
      <c r="AE28" s="20"/>
      <c r="AF28" s="20"/>
      <c r="AG28" s="20"/>
      <c r="AH28" s="58">
        <f>ER27-BP27</f>
        <v>-4.5037494572297003</v>
      </c>
      <c r="AI28" s="20">
        <f>ES27-BQ27</f>
        <v>-24.582018633540372</v>
      </c>
      <c r="AJ28" s="15"/>
      <c r="AK28" s="15"/>
      <c r="AL28" s="635">
        <f>DEGREES(ACOS(AL27))</f>
        <v>3.9245288947554511</v>
      </c>
      <c r="AM28" s="636">
        <v>-3.6546819366044287</v>
      </c>
      <c r="AN28" s="637">
        <v>-6.2377795031055907</v>
      </c>
      <c r="AO28" s="636"/>
      <c r="AP28" s="637"/>
      <c r="AQ28" s="637"/>
      <c r="AR28" s="637"/>
      <c r="AS28" s="637"/>
      <c r="AT28" s="637"/>
      <c r="AU28" s="637"/>
      <c r="AV28" s="637"/>
      <c r="AW28" s="637"/>
      <c r="AX28" s="637"/>
      <c r="AY28" s="637"/>
      <c r="AZ28" s="637"/>
      <c r="BA28" s="637"/>
      <c r="BB28" s="636"/>
      <c r="BC28" s="637"/>
      <c r="BD28" s="637"/>
      <c r="BE28" s="637"/>
      <c r="BF28" s="637"/>
      <c r="BG28" s="637"/>
      <c r="BH28" s="637"/>
      <c r="BI28" s="637"/>
      <c r="BJ28" s="637"/>
      <c r="BK28" s="637"/>
      <c r="BL28" s="637"/>
      <c r="BM28" s="637"/>
      <c r="BN28" s="574"/>
      <c r="BO28" s="574"/>
      <c r="BP28" s="2" t="s">
        <v>337</v>
      </c>
      <c r="BQ28" s="2"/>
      <c r="BR28" s="7"/>
      <c r="BS28" s="528"/>
      <c r="BT28" s="528"/>
      <c r="BU28" s="528"/>
      <c r="BV28" s="528"/>
      <c r="BW28" s="585"/>
      <c r="BX28" s="528"/>
      <c r="BY28" s="528"/>
      <c r="BZ28" s="528"/>
      <c r="CA28" s="528"/>
      <c r="CB28" s="585"/>
      <c r="CC28" s="528"/>
      <c r="CD28" s="585"/>
      <c r="CE28" s="528"/>
      <c r="CF28" s="585"/>
      <c r="CG28" s="528"/>
      <c r="CH28" s="585"/>
      <c r="CI28" s="528"/>
      <c r="CJ28" s="585"/>
      <c r="CK28" s="528"/>
      <c r="CL28" s="585"/>
      <c r="CM28" s="240"/>
      <c r="CN28" s="393"/>
      <c r="CR28" s="285"/>
      <c r="CS28" s="280"/>
      <c r="CT28" s="281"/>
      <c r="CU28" s="281"/>
      <c r="CV28" s="281"/>
      <c r="CW28" s="281"/>
      <c r="CX28" s="281"/>
      <c r="CY28" s="281"/>
      <c r="CZ28" s="281"/>
      <c r="DA28" s="281"/>
      <c r="DB28" s="281"/>
      <c r="DC28" s="248"/>
      <c r="DD28" s="281"/>
      <c r="DE28" s="281"/>
      <c r="DF28" s="281"/>
      <c r="DG28" s="281"/>
      <c r="DH28" s="281"/>
      <c r="DI28" s="281"/>
      <c r="DL28" s="281"/>
      <c r="DM28" s="281"/>
      <c r="DN28" s="281"/>
      <c r="DO28" s="281"/>
      <c r="DP28" s="281"/>
      <c r="DQ28" s="281"/>
      <c r="DR28" s="281"/>
      <c r="DT28" s="220"/>
      <c r="DW28" s="495"/>
      <c r="DX28" s="506">
        <f t="shared" si="0"/>
        <v>0</v>
      </c>
      <c r="DY28" s="495"/>
      <c r="DZ28" s="495"/>
      <c r="EA28" s="506">
        <f t="shared" si="1"/>
        <v>0</v>
      </c>
      <c r="EB28" s="506">
        <f t="shared" si="2"/>
        <v>0</v>
      </c>
      <c r="EC28" s="495"/>
      <c r="ED28" s="495"/>
      <c r="EE28" s="512"/>
      <c r="EF28" s="244"/>
      <c r="EG28" s="244"/>
      <c r="EH28" s="244"/>
      <c r="EI28" s="244"/>
      <c r="EJ28" s="244"/>
      <c r="EK28" s="244"/>
      <c r="EL28" s="244"/>
      <c r="EM28" s="244"/>
      <c r="EN28" s="244"/>
      <c r="EO28" s="244"/>
      <c r="EP28" s="244"/>
      <c r="EQ28" s="244"/>
      <c r="ES28" s="219"/>
      <c r="ET28" s="523"/>
      <c r="EU28" s="523"/>
      <c r="EV28" s="287"/>
      <c r="EW28" s="281"/>
      <c r="EX28" s="281"/>
      <c r="EY28" s="281"/>
      <c r="EZ28" s="281"/>
      <c r="FA28" s="281"/>
      <c r="FB28" s="281"/>
      <c r="FC28" s="281"/>
      <c r="FD28" s="523"/>
      <c r="FE28" s="268"/>
      <c r="FF28" s="240"/>
      <c r="FG28" s="268"/>
      <c r="FH28" s="240"/>
      <c r="FI28" s="268"/>
      <c r="FJ28" s="240"/>
      <c r="FK28" s="268"/>
      <c r="FM28" s="393"/>
      <c r="FN28" s="240"/>
      <c r="FO28" s="268"/>
      <c r="FP28" s="521"/>
      <c r="FQ28" s="287"/>
      <c r="FR28" s="281"/>
      <c r="FS28" s="287"/>
      <c r="FT28" s="281"/>
      <c r="FU28" s="281"/>
      <c r="FV28" s="281"/>
      <c r="FW28" s="281"/>
      <c r="FX28" s="281"/>
      <c r="FY28" s="281"/>
      <c r="FZ28" s="281"/>
      <c r="GA28" s="281"/>
      <c r="GB28" s="281"/>
      <c r="GC28" s="281"/>
      <c r="GD28" s="287"/>
      <c r="GE28" s="281"/>
      <c r="GF28" s="287"/>
      <c r="GG28" s="281"/>
      <c r="GH28" s="281"/>
      <c r="GI28" s="281"/>
      <c r="GJ28" s="281"/>
      <c r="GK28" s="281"/>
      <c r="GL28" s="281"/>
      <c r="GM28" s="281"/>
      <c r="GN28" s="281"/>
      <c r="GO28" s="281"/>
      <c r="GP28" s="281"/>
      <c r="GQ28" s="250"/>
      <c r="GR28" s="586"/>
      <c r="GS28" s="531"/>
      <c r="GT28" s="586"/>
      <c r="GU28" s="531"/>
      <c r="GV28" s="531"/>
      <c r="GW28" s="531"/>
      <c r="GX28" s="531"/>
      <c r="GY28" s="531"/>
      <c r="GZ28" s="586"/>
      <c r="HA28" s="531"/>
      <c r="HB28" s="586"/>
      <c r="HC28" s="531"/>
      <c r="HD28" s="531"/>
      <c r="HE28" s="531"/>
      <c r="HF28" s="531"/>
      <c r="HG28" s="531"/>
      <c r="HH28" s="585"/>
      <c r="HI28" s="528"/>
      <c r="HJ28" s="586"/>
      <c r="HK28" s="531"/>
      <c r="HL28" s="531"/>
      <c r="HM28" s="531"/>
      <c r="HN28" s="531"/>
      <c r="HO28" s="531"/>
      <c r="HP28" s="286"/>
      <c r="HQ28" s="278"/>
      <c r="HR28" s="278"/>
      <c r="HS28" s="278"/>
      <c r="HT28" s="393"/>
      <c r="HU28" s="520"/>
      <c r="HV28" s="393"/>
      <c r="HW28" s="520"/>
      <c r="HX28" s="393"/>
      <c r="HY28" s="520"/>
      <c r="HZ28" s="393"/>
      <c r="IA28" s="520"/>
      <c r="IB28" s="393"/>
      <c r="IC28" s="520"/>
      <c r="ID28" s="393"/>
      <c r="IN28" s="462"/>
      <c r="IP28" s="462"/>
      <c r="IT28" s="390"/>
      <c r="IU28" s="393"/>
      <c r="IV28" s="390"/>
      <c r="IW28" s="393"/>
      <c r="IX28" s="484"/>
      <c r="IY28" s="393"/>
      <c r="JB28" s="226"/>
      <c r="JC28" s="226"/>
      <c r="JD28" s="226"/>
      <c r="JP28" s="226"/>
      <c r="JQ28" s="226"/>
      <c r="JR28" s="226"/>
      <c r="JU28" s="393"/>
      <c r="JY28" s="393"/>
      <c r="JZ28" s="507"/>
      <c r="KA28" s="507"/>
      <c r="KB28" s="520"/>
      <c r="KC28" s="520"/>
      <c r="KD28" s="507"/>
      <c r="KE28" s="220"/>
      <c r="KK28" s="219"/>
      <c r="KR28" s="219"/>
      <c r="LA28" s="219"/>
    </row>
    <row r="29" spans="1:314" x14ac:dyDescent="0.15">
      <c r="A29" s="4"/>
      <c r="B29" s="224">
        <v>0.15655092592592593</v>
      </c>
      <c r="C29" s="10"/>
      <c r="D29" s="11"/>
      <c r="E29" s="11"/>
      <c r="F29" s="14"/>
      <c r="G29" s="13"/>
      <c r="H29" s="14" t="s">
        <v>352</v>
      </c>
      <c r="I29" s="596">
        <v>7</v>
      </c>
      <c r="J29" s="9">
        <v>1</v>
      </c>
      <c r="K29" s="14">
        <v>1</v>
      </c>
      <c r="L29" s="9">
        <v>0</v>
      </c>
      <c r="M29" s="23">
        <v>1</v>
      </c>
      <c r="N29" s="23">
        <v>1</v>
      </c>
      <c r="O29" s="23">
        <v>0</v>
      </c>
      <c r="P29" s="14"/>
      <c r="Q29" s="14">
        <v>1</v>
      </c>
      <c r="R29" s="14">
        <v>0</v>
      </c>
      <c r="S29" s="14">
        <v>0</v>
      </c>
      <c r="T29" s="14">
        <v>1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9">
        <v>1</v>
      </c>
      <c r="AB29" s="15">
        <v>0.2815113264417386</v>
      </c>
      <c r="AC29" s="15">
        <v>0.50117469879518062</v>
      </c>
      <c r="AD29" s="15">
        <v>0.76115057368541161</v>
      </c>
      <c r="AE29" s="15"/>
      <c r="AF29" s="15"/>
      <c r="AG29" s="15"/>
      <c r="AH29" s="54">
        <f>AM30-BP29</f>
        <v>4.1345896656534951</v>
      </c>
      <c r="AI29" s="15">
        <f>AN30-BQ29</f>
        <v>-18.528788819875778</v>
      </c>
      <c r="AJ29" s="15"/>
      <c r="AK29" s="15"/>
      <c r="AL29" s="632">
        <f>((AH29*AH30)+(AI29*AI30))/(SQRT(AH29^2+AI29^2)*SQRT(AH30^2+AI30^2))</f>
        <v>0.99943460048479138</v>
      </c>
      <c r="AM29" s="633"/>
      <c r="AN29" s="634"/>
      <c r="AO29" s="633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3"/>
      <c r="BC29" s="634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573"/>
      <c r="BO29" s="573"/>
      <c r="BP29" s="4">
        <v>-1.1443953538862353</v>
      </c>
      <c r="BQ29" s="4">
        <v>12.291009316770186</v>
      </c>
      <c r="BR29" s="6"/>
      <c r="BS29" s="527"/>
      <c r="BT29" s="527"/>
      <c r="BU29" s="527"/>
      <c r="BV29" s="527"/>
      <c r="BW29" s="584"/>
      <c r="BX29" s="527"/>
      <c r="BY29" s="527"/>
      <c r="BZ29" s="527"/>
      <c r="CA29" s="527"/>
      <c r="CB29" s="584"/>
      <c r="CC29" s="527"/>
      <c r="CD29" s="584"/>
      <c r="CE29" s="527"/>
      <c r="CF29" s="584"/>
      <c r="CG29" s="527"/>
      <c r="CH29" s="584"/>
      <c r="CI29" s="527"/>
      <c r="CJ29" s="584"/>
      <c r="CK29" s="527"/>
      <c r="CL29" s="584"/>
      <c r="CN29" s="416"/>
      <c r="CO29" s="75"/>
      <c r="CP29" s="70"/>
      <c r="CQ29" s="70"/>
      <c r="CR29" s="549"/>
      <c r="CS29" s="539"/>
      <c r="CT29" s="70"/>
      <c r="CU29" s="70"/>
      <c r="CV29" s="70"/>
      <c r="CW29" s="70"/>
      <c r="CX29" s="70"/>
      <c r="CY29" s="70"/>
      <c r="CZ29" s="70"/>
      <c r="DA29" s="70"/>
      <c r="DB29" s="70"/>
      <c r="DC29" s="70"/>
      <c r="DH29" s="105"/>
      <c r="DI29" s="105"/>
      <c r="DJ29" s="105"/>
      <c r="DK29" s="105"/>
      <c r="DL29" s="105"/>
      <c r="DM29" s="105"/>
      <c r="DN29" s="105"/>
      <c r="DO29" s="105"/>
      <c r="DP29" s="105"/>
      <c r="DQ29" s="105"/>
      <c r="DR29" s="105"/>
      <c r="DS29" s="105"/>
      <c r="DT29" s="108" t="s">
        <v>442</v>
      </c>
      <c r="DU29" s="105">
        <v>-1.1443953538862353</v>
      </c>
      <c r="DV29" s="105">
        <v>12.291009316770186</v>
      </c>
      <c r="DX29" s="506">
        <f t="shared" si="0"/>
        <v>0</v>
      </c>
      <c r="EA29" s="506">
        <f t="shared" si="1"/>
        <v>0</v>
      </c>
      <c r="EB29" s="506">
        <f t="shared" si="2"/>
        <v>0</v>
      </c>
      <c r="EF29" s="244">
        <f>IF(AND(DV29&gt;0,DV29&lt;11.9),1,0)</f>
        <v>0</v>
      </c>
      <c r="EL29" s="244">
        <f>IF(AND(DV29&gt;0,DV29&lt;6.4),1,0)</f>
        <v>0</v>
      </c>
      <c r="ER29" s="128">
        <v>3.5070180199739465</v>
      </c>
      <c r="ES29" s="128">
        <v>-12.438649068322983</v>
      </c>
      <c r="EV29" s="284"/>
      <c r="EW29" s="209"/>
      <c r="EX29" s="209"/>
      <c r="EY29" s="209"/>
      <c r="EZ29" s="209"/>
      <c r="FA29" s="209"/>
      <c r="FB29" s="209"/>
      <c r="FC29" s="209"/>
      <c r="FE29" s="141"/>
      <c r="FF29" s="141"/>
      <c r="FH29" s="141"/>
      <c r="FJ29" s="141"/>
      <c r="FQ29" s="284"/>
      <c r="FR29" s="209"/>
      <c r="FS29" s="284"/>
      <c r="FT29" s="209"/>
      <c r="FU29" s="209"/>
      <c r="FV29" s="209"/>
      <c r="FW29" s="209"/>
      <c r="FX29" s="209"/>
      <c r="FY29" s="209"/>
      <c r="FZ29" s="209"/>
      <c r="GA29" s="209"/>
      <c r="GB29" s="209"/>
      <c r="GC29" s="209"/>
      <c r="GD29" s="284"/>
      <c r="GE29" s="209"/>
      <c r="GF29" s="284"/>
      <c r="GG29" s="209"/>
      <c r="GH29" s="209"/>
      <c r="GI29" s="209"/>
      <c r="GJ29" s="209"/>
      <c r="GK29" s="209"/>
      <c r="GL29" s="209"/>
      <c r="GM29" s="209"/>
      <c r="GN29" s="209"/>
      <c r="GO29" s="209"/>
      <c r="GP29" s="209"/>
      <c r="GR29" s="587"/>
      <c r="GS29" s="529"/>
      <c r="GT29" s="587"/>
      <c r="GU29" s="529"/>
      <c r="GV29" s="529"/>
      <c r="GW29" s="529"/>
      <c r="GX29" s="529"/>
      <c r="GY29" s="529"/>
      <c r="GZ29" s="587"/>
      <c r="HA29" s="529"/>
      <c r="HB29" s="587"/>
      <c r="HC29" s="529"/>
      <c r="HD29" s="529"/>
      <c r="HE29" s="529"/>
      <c r="HF29" s="529"/>
      <c r="HG29" s="529"/>
      <c r="HH29" s="587"/>
      <c r="HI29" s="529"/>
      <c r="HJ29" s="587"/>
      <c r="HK29" s="529"/>
      <c r="HL29" s="529"/>
      <c r="HM29" s="529"/>
      <c r="HN29" s="529"/>
      <c r="HO29" s="529"/>
      <c r="HP29" s="285"/>
      <c r="HQ29" s="208"/>
      <c r="HR29" s="208"/>
      <c r="HS29" s="208"/>
      <c r="IE29" s="159"/>
      <c r="IF29" s="159"/>
      <c r="IG29" s="159"/>
      <c r="IH29" s="159"/>
      <c r="II29" s="159">
        <v>0</v>
      </c>
      <c r="IJ29" s="159">
        <v>0</v>
      </c>
      <c r="IK29" s="159"/>
      <c r="IL29" s="159"/>
      <c r="IM29" s="159"/>
      <c r="IP29" s="385"/>
      <c r="IQ29" s="159"/>
      <c r="IR29" s="159"/>
      <c r="IS29" s="159"/>
      <c r="IZ29" s="159"/>
      <c r="JA29" s="159"/>
      <c r="JB29" s="159"/>
      <c r="JC29" s="159"/>
      <c r="JD29" s="159"/>
      <c r="JE29" s="159"/>
      <c r="JF29" s="159"/>
      <c r="JG29" s="159"/>
      <c r="JH29" s="159"/>
      <c r="JI29" s="159"/>
      <c r="JJ29" s="159"/>
      <c r="JK29" s="159"/>
      <c r="JL29" s="159"/>
      <c r="JM29" s="159"/>
      <c r="JN29" s="159"/>
      <c r="JO29" s="159"/>
      <c r="JP29" s="159"/>
      <c r="JQ29" s="159"/>
      <c r="JR29" s="159"/>
      <c r="JS29" s="159"/>
      <c r="JT29" s="159"/>
      <c r="JV29" s="159"/>
      <c r="JW29" s="159"/>
      <c r="JX29" s="159"/>
      <c r="KE29" s="159"/>
      <c r="KF29" s="159"/>
      <c r="KG29" s="159"/>
      <c r="KH29" s="159"/>
      <c r="KI29" s="159"/>
      <c r="KJ29" s="159"/>
      <c r="KK29" s="159"/>
      <c r="KL29" s="159"/>
      <c r="KM29" s="159"/>
      <c r="KN29" s="159"/>
      <c r="KO29" s="159"/>
      <c r="KP29" s="159"/>
      <c r="KQ29" s="159"/>
      <c r="KR29" s="159"/>
      <c r="KS29" s="159"/>
      <c r="KT29" s="159"/>
      <c r="KU29" s="159"/>
      <c r="KV29" s="159"/>
      <c r="KW29" s="159"/>
      <c r="KX29" s="159"/>
      <c r="KY29" s="159"/>
      <c r="KZ29" s="159"/>
      <c r="LA29" s="159"/>
      <c r="LB29" s="159"/>
    </row>
    <row r="30" spans="1:314" x14ac:dyDescent="0.15">
      <c r="A30" s="4"/>
      <c r="B30" s="224">
        <v>0.15711805555555555</v>
      </c>
      <c r="C30" s="10">
        <v>0.19</v>
      </c>
      <c r="D30" s="11">
        <v>0.63332699999999997</v>
      </c>
      <c r="E30" s="11"/>
      <c r="F30" s="14"/>
      <c r="G30" s="13"/>
      <c r="H30" s="14"/>
      <c r="I30" s="596"/>
      <c r="J30" s="471">
        <v>2</v>
      </c>
      <c r="K30" s="14"/>
      <c r="L30" s="9"/>
      <c r="M30" s="23">
        <v>0</v>
      </c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9"/>
      <c r="AB30" s="15"/>
      <c r="AC30" s="15"/>
      <c r="AD30" s="15"/>
      <c r="AE30" s="15"/>
      <c r="AF30" s="15"/>
      <c r="AG30" s="15"/>
      <c r="AH30" s="58">
        <f>ER29-BP29</f>
        <v>4.6514133738601817</v>
      </c>
      <c r="AI30" s="20">
        <f>ES29-BQ29</f>
        <v>-24.729658385093167</v>
      </c>
      <c r="AJ30" s="15"/>
      <c r="AK30" s="15"/>
      <c r="AL30" s="635">
        <f>DEGREES(ACOS(AL29))</f>
        <v>1.9267963313567358</v>
      </c>
      <c r="AM30" s="633">
        <v>2.9901943117672598</v>
      </c>
      <c r="AN30" s="634">
        <v>-6.2377795031055907</v>
      </c>
      <c r="AO30" s="638">
        <f>ABS(-11.88-AN30)</f>
        <v>5.6422204968944101</v>
      </c>
      <c r="AP30" s="527"/>
      <c r="AQ30" s="634"/>
      <c r="AR30" s="634"/>
      <c r="AS30" s="634"/>
      <c r="AT30" s="634"/>
      <c r="AU30" s="634"/>
      <c r="AV30" s="634"/>
      <c r="AW30" s="634"/>
      <c r="AX30" s="634"/>
      <c r="AY30" s="634"/>
      <c r="AZ30" s="634"/>
      <c r="BA30" s="634"/>
      <c r="BB30" s="633"/>
      <c r="BC30" s="634">
        <f>ABS(BQ30-AN30)</f>
        <v>5.6124690349061055</v>
      </c>
      <c r="BD30" s="634"/>
      <c r="BE30" s="634"/>
      <c r="BF30" s="634"/>
      <c r="BG30" s="634"/>
      <c r="BH30" s="634"/>
      <c r="BI30" s="634"/>
      <c r="BJ30" s="634"/>
      <c r="BK30" s="634"/>
      <c r="BL30" s="634"/>
      <c r="BM30" s="634"/>
      <c r="BN30" s="573"/>
      <c r="BO30" s="573"/>
      <c r="BP30" s="65">
        <v>4.5531866456922456</v>
      </c>
      <c r="BQ30" s="64">
        <v>-11.850248538011696</v>
      </c>
      <c r="BR30" s="6"/>
      <c r="BS30" s="527"/>
      <c r="BT30" s="527"/>
      <c r="BU30" s="527">
        <f>(BP29+BP30+BP31)/3</f>
        <v>3.5620681643318296E-2</v>
      </c>
      <c r="BV30" s="527">
        <f>(BQ29+BQ30+BQ31)/3</f>
        <v>3.6336502790793408</v>
      </c>
      <c r="BW30" s="584"/>
      <c r="BX30" s="527"/>
      <c r="BY30" s="527"/>
      <c r="BZ30" s="527"/>
      <c r="CA30" s="527"/>
      <c r="CC30" s="584">
        <f>SQRT((BP29-BP30)^2+(BQ29-BQ30)^2)+SQRT((BP30-BP31)^2+(BQ30-BQ31)^2)+SQRT((BP31-BP29)^2+(BQ31-BQ29)^2)</f>
        <v>51.287004460791138</v>
      </c>
      <c r="CD30" s="584"/>
      <c r="CE30" s="584"/>
      <c r="CF30" s="584"/>
      <c r="CG30" s="527"/>
      <c r="CH30" s="584"/>
      <c r="CI30" s="527"/>
      <c r="CJ30" s="584"/>
      <c r="CK30" s="527"/>
      <c r="CL30" s="584"/>
      <c r="CN30" s="416"/>
      <c r="CO30" s="75"/>
      <c r="CP30" s="70"/>
      <c r="CQ30" s="70"/>
      <c r="CR30" s="540"/>
      <c r="CS30" s="542">
        <f>DEGREES(ACOS(((BP29-BP30)*(BP31-BP30)+(BQ29-BQ30)*(BQ31-BQ30))/(SQRT((BP29-BP30)^2+(BQ29-BQ30)^2)*SQRT((BP31-BP30)^2+(BQ31-BQ30)^2))))</f>
        <v>6.1168888119396057</v>
      </c>
      <c r="CT30" s="70"/>
      <c r="CU30" s="70"/>
      <c r="CV30" s="70"/>
      <c r="CW30" s="70"/>
      <c r="CX30" s="70"/>
      <c r="CY30" s="70"/>
      <c r="CZ30" s="70"/>
      <c r="DA30" s="70"/>
      <c r="DB30" s="70"/>
      <c r="DC30" s="70"/>
      <c r="DD30" s="516">
        <f>BP31-BP30</f>
        <v>-7.8551158925683016</v>
      </c>
      <c r="DE30" s="516">
        <f>BQ31-BQ30</f>
        <v>22.310438596491231</v>
      </c>
      <c r="DH30" s="105"/>
      <c r="DI30" s="564">
        <f>DEGREES(ACOS(((BP31-BP30)*(BP33-BP32)+(BQ31-BQ30)*(BQ33-BQ32))/(SQRT((BP31-BP30)^2+(BQ31-BQ30)^2)*SQRT((BP33-BP32)^2+(BQ33-BQ32)^2))))</f>
        <v>7.8445232104953728</v>
      </c>
      <c r="DJ30" s="105"/>
      <c r="DK30" s="105"/>
      <c r="DL30" s="105"/>
      <c r="DM30" s="105"/>
      <c r="DN30" s="105"/>
      <c r="DO30" s="105"/>
      <c r="DP30" s="105"/>
      <c r="DQ30" s="105"/>
      <c r="DR30" s="105"/>
      <c r="DS30" s="105"/>
      <c r="DT30" s="108" t="s">
        <v>445</v>
      </c>
      <c r="DU30" s="129">
        <v>3.7885293464156851</v>
      </c>
      <c r="DV30" s="128">
        <v>-12.058757309941521</v>
      </c>
      <c r="DX30" s="506">
        <f t="shared" si="0"/>
        <v>0</v>
      </c>
      <c r="EA30" s="506">
        <f t="shared" si="1"/>
        <v>0</v>
      </c>
      <c r="EB30" s="506">
        <f t="shared" si="2"/>
        <v>0</v>
      </c>
      <c r="EG30" s="412">
        <f>IF(AND(DV30&lt;0,DV30&gt;-11.8),1,0)</f>
        <v>0</v>
      </c>
      <c r="EM30" s="412">
        <f>IF(AND(DV30&lt;0,DV30&gt;-6.4),1,0)</f>
        <v>0</v>
      </c>
      <c r="ER30" s="105">
        <v>-0.79941444924367666</v>
      </c>
      <c r="ES30" s="105">
        <v>11.572236842105264</v>
      </c>
      <c r="ET30" s="518">
        <f>ABS(ER30)</f>
        <v>0.79941444924367666</v>
      </c>
      <c r="EV30" s="284"/>
      <c r="EW30" s="209"/>
      <c r="EX30" s="209"/>
      <c r="EY30" s="209"/>
      <c r="EZ30" s="209"/>
      <c r="FA30" s="209"/>
      <c r="FB30" s="209"/>
      <c r="FC30" s="209"/>
      <c r="FE30" s="141"/>
      <c r="FF30" s="141"/>
      <c r="FH30" s="141"/>
      <c r="FJ30" s="141"/>
      <c r="FQ30" s="284"/>
      <c r="FR30" s="209"/>
      <c r="FS30" s="284"/>
      <c r="FT30" s="209"/>
      <c r="FU30" s="209"/>
      <c r="FV30" s="209"/>
      <c r="FW30" s="209"/>
      <c r="FX30" s="209"/>
      <c r="FY30" s="209"/>
      <c r="FZ30" s="209"/>
      <c r="GA30" s="209"/>
      <c r="GB30" s="209"/>
      <c r="GC30" s="209"/>
      <c r="GD30" s="284"/>
      <c r="GE30" s="209"/>
      <c r="GF30" s="284"/>
      <c r="GG30" s="209"/>
      <c r="GH30" s="209"/>
      <c r="GI30" s="209"/>
      <c r="GJ30" s="209"/>
      <c r="GK30" s="209"/>
      <c r="GL30" s="209"/>
      <c r="GM30" s="209"/>
      <c r="GN30" s="209"/>
      <c r="GO30" s="209"/>
      <c r="GP30" s="209"/>
      <c r="GR30" s="529">
        <f>ABS(ER30-DU29)</f>
        <v>0.34498090464255859</v>
      </c>
      <c r="GS30" s="529">
        <f>ABS(DU30-ER29)</f>
        <v>0.2815113264417386</v>
      </c>
      <c r="GT30" s="587"/>
      <c r="GU30" s="529"/>
      <c r="GV30" s="529"/>
      <c r="GW30" s="529"/>
      <c r="GX30" s="529"/>
      <c r="GY30" s="529"/>
      <c r="GZ30" s="587">
        <f>ABS(ES30-DV29)</f>
        <v>0.718772474664922</v>
      </c>
      <c r="HA30" s="587">
        <f>ABS(DV30-ES29)</f>
        <v>0.37989175838146139</v>
      </c>
      <c r="HB30" s="587"/>
      <c r="HC30" s="529"/>
      <c r="HD30" s="529"/>
      <c r="HE30" s="529"/>
      <c r="HF30" s="529"/>
      <c r="HG30" s="529"/>
      <c r="HH30" s="587">
        <f t="shared" ref="HH30:HI35" si="17">SQRT(GR30^2+GZ30^2)</f>
        <v>0.79727391460145869</v>
      </c>
      <c r="HI30" s="587">
        <f t="shared" si="17"/>
        <v>0.47282806071673211</v>
      </c>
      <c r="HJ30" s="587"/>
      <c r="HK30" s="529"/>
      <c r="HL30" s="529"/>
      <c r="HM30" s="529"/>
      <c r="HN30" s="529"/>
      <c r="HO30" s="529"/>
      <c r="HP30" s="285"/>
      <c r="HQ30" s="208"/>
      <c r="HR30" s="208"/>
      <c r="HS30" s="208"/>
      <c r="IE30" s="159"/>
      <c r="IF30" s="159"/>
      <c r="IG30" s="159"/>
      <c r="IH30" s="159"/>
      <c r="II30" s="159">
        <v>1</v>
      </c>
      <c r="IJ30" s="159">
        <v>0</v>
      </c>
      <c r="IK30" s="159">
        <v>1</v>
      </c>
      <c r="IL30" s="159">
        <v>0</v>
      </c>
      <c r="IM30" s="159">
        <v>0</v>
      </c>
      <c r="IP30" s="385"/>
      <c r="IQ30" s="159">
        <v>0</v>
      </c>
      <c r="IR30" s="159">
        <v>1</v>
      </c>
      <c r="IS30" s="159">
        <v>0</v>
      </c>
      <c r="IZ30" s="159">
        <v>1</v>
      </c>
      <c r="JA30" s="159">
        <v>0</v>
      </c>
      <c r="JB30" s="176">
        <v>0</v>
      </c>
      <c r="JC30" s="176">
        <v>0</v>
      </c>
      <c r="JD30" s="159"/>
      <c r="JE30" s="176">
        <v>0</v>
      </c>
      <c r="JF30" s="176">
        <v>0</v>
      </c>
      <c r="JG30" s="176">
        <v>1</v>
      </c>
      <c r="JH30" s="176">
        <v>0</v>
      </c>
      <c r="JI30" s="176">
        <v>0</v>
      </c>
      <c r="JJ30" s="176">
        <v>0</v>
      </c>
      <c r="JK30" s="176">
        <v>1</v>
      </c>
      <c r="JL30" s="176">
        <v>0</v>
      </c>
      <c r="JM30" s="176">
        <v>1</v>
      </c>
      <c r="JN30" s="176">
        <v>0</v>
      </c>
      <c r="JO30" s="176">
        <v>0</v>
      </c>
      <c r="JP30" s="176">
        <v>0</v>
      </c>
      <c r="JQ30" s="176">
        <v>0</v>
      </c>
      <c r="JR30" s="176">
        <v>0</v>
      </c>
      <c r="JS30" s="176">
        <v>0</v>
      </c>
      <c r="JT30" s="176">
        <v>0</v>
      </c>
      <c r="JU30" s="501">
        <v>1</v>
      </c>
      <c r="JV30" s="176">
        <v>0</v>
      </c>
      <c r="JW30" s="176">
        <v>0</v>
      </c>
      <c r="JX30" s="176">
        <v>0</v>
      </c>
      <c r="JY30" s="501"/>
      <c r="JZ30" s="405"/>
      <c r="KA30" s="405"/>
      <c r="KB30" s="405"/>
      <c r="KC30" s="405"/>
      <c r="KD30" s="405"/>
      <c r="KE30" s="187">
        <v>0</v>
      </c>
      <c r="KF30" s="175">
        <v>0</v>
      </c>
      <c r="KG30" s="175"/>
      <c r="KH30" s="175">
        <v>0</v>
      </c>
      <c r="KI30" s="175">
        <v>0</v>
      </c>
      <c r="KJ30" s="175">
        <v>1</v>
      </c>
      <c r="KK30" s="160">
        <v>0</v>
      </c>
      <c r="KL30" s="176">
        <v>1</v>
      </c>
      <c r="KM30" s="176">
        <v>0</v>
      </c>
      <c r="KN30" s="176">
        <v>0</v>
      </c>
      <c r="KO30" s="176">
        <v>0</v>
      </c>
      <c r="KP30" s="176">
        <v>0</v>
      </c>
      <c r="KQ30" s="176">
        <v>0</v>
      </c>
      <c r="KR30" s="160">
        <v>0</v>
      </c>
      <c r="KS30" s="175">
        <v>0</v>
      </c>
      <c r="KT30" s="159"/>
      <c r="KU30" s="159"/>
      <c r="KV30" s="159"/>
      <c r="KW30" s="159"/>
      <c r="KX30" s="159"/>
      <c r="KY30" s="159"/>
      <c r="KZ30" s="159"/>
      <c r="LA30" s="159"/>
      <c r="LB30" s="159"/>
    </row>
    <row r="31" spans="1:314" x14ac:dyDescent="0.15">
      <c r="A31" s="4"/>
      <c r="B31" s="224">
        <v>0.15834490740740739</v>
      </c>
      <c r="C31" s="10">
        <v>1.1599999999999999</v>
      </c>
      <c r="D31" s="11">
        <v>1.5333332799999999</v>
      </c>
      <c r="E31" s="11"/>
      <c r="F31" s="14"/>
      <c r="G31" s="13"/>
      <c r="H31" s="14"/>
      <c r="I31" s="596"/>
      <c r="J31" s="9">
        <v>3</v>
      </c>
      <c r="K31" s="14"/>
      <c r="L31" s="9"/>
      <c r="M31" s="23">
        <v>0</v>
      </c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9"/>
      <c r="AB31" s="15"/>
      <c r="AC31" s="15"/>
      <c r="AD31" s="15"/>
      <c r="AE31" s="15"/>
      <c r="AF31" s="15"/>
      <c r="AG31" s="15"/>
      <c r="AH31" s="54"/>
      <c r="AI31" s="15"/>
      <c r="AJ31" s="15"/>
      <c r="AK31" s="15"/>
      <c r="AL31" s="632"/>
      <c r="AM31" s="633">
        <v>-1.4945574485860043</v>
      </c>
      <c r="AN31" s="634">
        <v>5.8034941520467838</v>
      </c>
      <c r="AO31" s="584"/>
      <c r="AP31" s="634">
        <f>ABS(11.88-AN31)</f>
        <v>6.076505847953217</v>
      </c>
      <c r="AQ31" s="634"/>
      <c r="AR31" s="634"/>
      <c r="AS31" s="634"/>
      <c r="AT31" s="634"/>
      <c r="AU31" s="634"/>
      <c r="AV31" s="634"/>
      <c r="AW31" s="634"/>
      <c r="AX31" s="634"/>
      <c r="AY31" s="634"/>
      <c r="AZ31" s="634"/>
      <c r="BA31" s="634"/>
      <c r="BB31" s="634">
        <f>ABS(BQ31-AN31)</f>
        <v>4.6566959064327493</v>
      </c>
      <c r="BC31" s="634"/>
      <c r="BD31" s="634"/>
      <c r="BE31" s="634"/>
      <c r="BF31" s="634"/>
      <c r="BG31" s="634"/>
      <c r="BH31" s="634"/>
      <c r="BI31" s="634"/>
      <c r="BJ31" s="634"/>
      <c r="BK31" s="634"/>
      <c r="BL31" s="634"/>
      <c r="BM31" s="634"/>
      <c r="BN31" s="573"/>
      <c r="BO31" s="573"/>
      <c r="BP31" s="4">
        <v>-3.3019292468760555</v>
      </c>
      <c r="BQ31" s="4">
        <v>10.460190058479533</v>
      </c>
      <c r="BR31" s="6"/>
      <c r="BS31" s="527">
        <f>(BP30+BP31+BP32)/3</f>
        <v>1.9579861148142228</v>
      </c>
      <c r="BT31" s="527">
        <f>(BQ30+BQ31+BQ32)/3</f>
        <v>-4.5292738791423002</v>
      </c>
      <c r="BU31" s="527"/>
      <c r="BV31" s="527"/>
      <c r="BW31" s="584"/>
      <c r="BX31" s="527"/>
      <c r="BY31" s="527"/>
      <c r="BZ31" s="527"/>
      <c r="CA31" s="527"/>
      <c r="CB31" s="584">
        <f>SQRT((BP30-BP31)^2+(BQ30-BQ31)^2)+SQRT((BP31-BP32)^2+(BQ31-BQ32)^2)+SQRT((BP32-BP30)^2+(BQ32-BQ30)^2)</f>
        <v>48.011078450091347</v>
      </c>
      <c r="CD31" s="584"/>
      <c r="CE31" s="527"/>
      <c r="CF31" s="584"/>
      <c r="CG31" s="527"/>
      <c r="CH31" s="584"/>
      <c r="CI31" s="527"/>
      <c r="CJ31" s="584"/>
      <c r="CK31" s="527"/>
      <c r="CL31" s="584"/>
      <c r="CN31" s="416">
        <v>7.8551158925683016</v>
      </c>
      <c r="CO31" s="75">
        <v>-22.310438596491231</v>
      </c>
      <c r="CP31" s="70"/>
      <c r="CQ31" s="70"/>
      <c r="CR31" s="550">
        <f>DEGREES(ACOS(((BP30-BP31)*(BP32-BP31)+(BQ30-BQ31)*(BQ32-BQ31))/(SQRT((BP30-BP31)^2+(BQ30-BQ31)^2)*SQRT((BP32-BP31)^2+(BQ32-BQ31)^2))))</f>
        <v>0.11896685562032784</v>
      </c>
      <c r="CS31" s="543"/>
      <c r="CT31" s="70"/>
      <c r="CU31" s="70"/>
      <c r="CV31" s="70"/>
      <c r="CW31" s="70"/>
      <c r="CX31" s="70"/>
      <c r="CY31" s="70"/>
      <c r="CZ31" s="70"/>
      <c r="DA31" s="70"/>
      <c r="DB31" s="70"/>
      <c r="DC31" s="70"/>
      <c r="DD31" s="516">
        <f>BP33-BP32</f>
        <v>-5.2135724950674565</v>
      </c>
      <c r="DE31" s="516">
        <f>BQ33-BQ32</f>
        <v>25.507573099415204</v>
      </c>
      <c r="DH31" s="105"/>
      <c r="DI31" s="516">
        <f>(DD30*DD31+DE30*DE31)/(SQRT(DD30^2+DE30^2)*SQRT(DD31^2+DE31^2))</f>
        <v>0.99064207995362652</v>
      </c>
      <c r="DJ31" s="105"/>
      <c r="DK31" s="105"/>
      <c r="DL31" s="105"/>
      <c r="DM31" s="105"/>
      <c r="DN31" s="105"/>
      <c r="DO31" s="105"/>
      <c r="DP31" s="105"/>
      <c r="DQ31" s="105"/>
      <c r="DR31" s="105"/>
      <c r="DS31" s="105"/>
      <c r="DT31" s="108" t="s">
        <v>445</v>
      </c>
      <c r="DU31" s="105">
        <v>-2.3982433477310301</v>
      </c>
      <c r="DV31" s="105">
        <v>11.155219298245614</v>
      </c>
      <c r="DX31" s="506">
        <f t="shared" si="0"/>
        <v>0</v>
      </c>
      <c r="EA31" s="506">
        <f t="shared" si="1"/>
        <v>0</v>
      </c>
      <c r="EB31" s="506">
        <f t="shared" si="2"/>
        <v>0</v>
      </c>
      <c r="EF31" s="244">
        <f>IF(AND(DV31&gt;0,DV31&lt;11.9),1,0)</f>
        <v>1</v>
      </c>
      <c r="EL31" s="244">
        <f>IF(AND(DV31&gt;0,DV31&lt;6.4),1,0)</f>
        <v>0</v>
      </c>
      <c r="ER31" s="129">
        <v>1.6335860484544698</v>
      </c>
      <c r="ES31" s="128">
        <v>-12.406271929824563</v>
      </c>
      <c r="EU31" s="518">
        <f>ABS(ER31)</f>
        <v>1.6335860484544698</v>
      </c>
      <c r="EV31" s="284"/>
      <c r="EW31" s="209"/>
      <c r="EX31" s="209"/>
      <c r="EY31" s="209"/>
      <c r="EZ31" s="209"/>
      <c r="FA31" s="209"/>
      <c r="FB31" s="209"/>
      <c r="FC31" s="209"/>
      <c r="FE31" s="141"/>
      <c r="FF31" s="144">
        <v>31.258412445808499</v>
      </c>
      <c r="FH31" s="141"/>
      <c r="FJ31" s="141"/>
      <c r="FQ31" s="284"/>
      <c r="FR31" s="209">
        <f>FF31/(D30+D31)</f>
        <v>14.427002116736316</v>
      </c>
      <c r="FS31" s="284"/>
      <c r="FT31" s="209"/>
      <c r="FU31" s="209"/>
      <c r="FV31" s="209"/>
      <c r="FW31" s="209"/>
      <c r="FX31" s="209"/>
      <c r="FY31" s="209"/>
      <c r="FZ31" s="209"/>
      <c r="GA31" s="209"/>
      <c r="GB31" s="209"/>
      <c r="GC31" s="209"/>
      <c r="GD31" s="284"/>
      <c r="GE31" s="284">
        <f>FF31*(((ABS(DV30-AN30))/(ABS(DV29-DV30))))^2</f>
        <v>1.786360873457681</v>
      </c>
      <c r="GF31" s="284"/>
      <c r="GG31" s="209"/>
      <c r="GH31" s="209"/>
      <c r="GI31" s="209"/>
      <c r="GJ31" s="209"/>
      <c r="GK31" s="209"/>
      <c r="GL31" s="209"/>
      <c r="GM31" s="209"/>
      <c r="GN31" s="209"/>
      <c r="GO31" s="209"/>
      <c r="GP31" s="209"/>
      <c r="GR31" s="529">
        <f>ABS(DU31-ER30)</f>
        <v>1.5988288984873535</v>
      </c>
      <c r="GS31" s="529">
        <f>ABS(ER31-DU30)</f>
        <v>2.1549432979612151</v>
      </c>
      <c r="GT31" s="587"/>
      <c r="GU31" s="529"/>
      <c r="GV31" s="529"/>
      <c r="GW31" s="529"/>
      <c r="GX31" s="529"/>
      <c r="GY31" s="529"/>
      <c r="GZ31" s="587">
        <f>ABS(DV31-ES30)</f>
        <v>0.41701754385965017</v>
      </c>
      <c r="HA31" s="587">
        <f>ABS(ES31-DV30)</f>
        <v>0.34751461988304122</v>
      </c>
      <c r="HB31" s="587"/>
      <c r="HC31" s="529"/>
      <c r="HD31" s="529"/>
      <c r="HE31" s="529"/>
      <c r="HF31" s="529"/>
      <c r="HG31" s="529"/>
      <c r="HH31" s="587">
        <f t="shared" si="17"/>
        <v>1.6523188186681828</v>
      </c>
      <c r="HI31" s="587">
        <f t="shared" si="17"/>
        <v>2.182784237724932</v>
      </c>
      <c r="HJ31" s="587"/>
      <c r="HK31" s="529"/>
      <c r="HL31" s="529"/>
      <c r="HM31" s="529"/>
      <c r="HN31" s="529"/>
      <c r="HO31" s="529"/>
      <c r="HP31" s="285"/>
      <c r="HQ31" s="208"/>
      <c r="HR31" s="208"/>
      <c r="HS31" s="208"/>
      <c r="IE31" s="159"/>
      <c r="IF31" s="159"/>
      <c r="IG31" s="159"/>
      <c r="IH31" s="159"/>
      <c r="II31" s="159">
        <v>0</v>
      </c>
      <c r="IJ31" s="159">
        <v>1</v>
      </c>
      <c r="IK31" s="159">
        <v>1</v>
      </c>
      <c r="IL31" s="159">
        <v>0</v>
      </c>
      <c r="IM31" s="159">
        <v>0</v>
      </c>
      <c r="IP31" s="385"/>
      <c r="IQ31" s="159">
        <v>0</v>
      </c>
      <c r="IR31" s="159">
        <v>1</v>
      </c>
      <c r="IS31" s="159">
        <v>0</v>
      </c>
      <c r="IZ31" s="159">
        <v>0</v>
      </c>
      <c r="JA31" s="159">
        <v>0</v>
      </c>
      <c r="JB31" s="176">
        <v>1</v>
      </c>
      <c r="JC31" s="176">
        <v>0</v>
      </c>
      <c r="JD31" s="159"/>
      <c r="JE31" s="176">
        <v>0</v>
      </c>
      <c r="JF31" s="176">
        <v>0</v>
      </c>
      <c r="JG31" s="176">
        <v>1</v>
      </c>
      <c r="JH31" s="176">
        <v>0</v>
      </c>
      <c r="JI31" s="176">
        <v>0</v>
      </c>
      <c r="JJ31" s="176">
        <v>0</v>
      </c>
      <c r="JK31" s="176">
        <v>1</v>
      </c>
      <c r="JL31" s="176">
        <v>0</v>
      </c>
      <c r="JM31" s="176">
        <v>1</v>
      </c>
      <c r="JN31" s="176">
        <v>0</v>
      </c>
      <c r="JO31" s="176">
        <v>0</v>
      </c>
      <c r="JP31" s="176">
        <v>0</v>
      </c>
      <c r="JQ31" s="176">
        <v>0</v>
      </c>
      <c r="JR31" s="176">
        <v>0</v>
      </c>
      <c r="JS31" s="176">
        <v>0</v>
      </c>
      <c r="JT31" s="176">
        <v>0</v>
      </c>
      <c r="JU31" s="501">
        <v>1</v>
      </c>
      <c r="JV31" s="176">
        <v>0</v>
      </c>
      <c r="JW31" s="176">
        <v>0</v>
      </c>
      <c r="JX31" s="176">
        <v>0</v>
      </c>
      <c r="JY31" s="501"/>
      <c r="JZ31" s="405"/>
      <c r="KA31" s="405"/>
      <c r="KB31" s="405"/>
      <c r="KC31" s="405"/>
      <c r="KD31" s="405"/>
      <c r="KE31" s="187">
        <v>1</v>
      </c>
      <c r="KF31" s="175">
        <v>0</v>
      </c>
      <c r="KG31" s="175"/>
      <c r="KH31" s="175">
        <v>0</v>
      </c>
      <c r="KI31" s="175">
        <v>0</v>
      </c>
      <c r="KJ31" s="175">
        <v>1</v>
      </c>
      <c r="KK31" s="160">
        <v>0</v>
      </c>
      <c r="KL31" s="176">
        <v>1</v>
      </c>
      <c r="KM31" s="176">
        <v>0</v>
      </c>
      <c r="KN31" s="176">
        <v>0</v>
      </c>
      <c r="KO31" s="176">
        <v>0</v>
      </c>
      <c r="KP31" s="176">
        <v>0</v>
      </c>
      <c r="KQ31" s="176">
        <v>0</v>
      </c>
      <c r="KR31" s="160">
        <v>0</v>
      </c>
      <c r="KS31" s="175">
        <v>0</v>
      </c>
      <c r="KT31" s="159"/>
      <c r="KU31" s="159"/>
      <c r="KV31" s="159"/>
      <c r="KW31" s="159"/>
      <c r="KX31" s="159"/>
      <c r="KY31" s="159"/>
      <c r="KZ31" s="159"/>
      <c r="LA31" s="159"/>
      <c r="LB31" s="159"/>
    </row>
    <row r="32" spans="1:314" x14ac:dyDescent="0.15">
      <c r="A32" s="4"/>
      <c r="B32" s="224">
        <v>0.15908564814814816</v>
      </c>
      <c r="C32" s="10">
        <v>1.04</v>
      </c>
      <c r="D32" s="11">
        <v>1.1333333200000002</v>
      </c>
      <c r="E32" s="11"/>
      <c r="F32" s="14"/>
      <c r="G32" s="13"/>
      <c r="H32" s="14"/>
      <c r="I32" s="596"/>
      <c r="J32" s="471">
        <v>4</v>
      </c>
      <c r="K32" s="14"/>
      <c r="L32" s="9"/>
      <c r="M32" s="23">
        <v>0</v>
      </c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9"/>
      <c r="AB32" s="15"/>
      <c r="AC32" s="15"/>
      <c r="AD32" s="15"/>
      <c r="AE32" s="15"/>
      <c r="AF32" s="15"/>
      <c r="AG32" s="15"/>
      <c r="AH32" s="54"/>
      <c r="AI32" s="15"/>
      <c r="AJ32" s="15"/>
      <c r="AK32" s="15"/>
      <c r="AL32" s="632"/>
      <c r="AM32" s="633">
        <v>2.4677576476652625</v>
      </c>
      <c r="AN32" s="634">
        <v>-6.2900146198830411</v>
      </c>
      <c r="AO32" s="640">
        <f t="shared" ref="AO32" si="18">ABS(-11.88-AN32)</f>
        <v>5.5899853801169597</v>
      </c>
      <c r="AP32" s="527"/>
      <c r="AQ32" s="634"/>
      <c r="AR32" s="634"/>
      <c r="AS32" s="634"/>
      <c r="AT32" s="634"/>
      <c r="AU32" s="634"/>
      <c r="AV32" s="634"/>
      <c r="AW32" s="634"/>
      <c r="AX32" s="634"/>
      <c r="AY32" s="634"/>
      <c r="AZ32" s="634"/>
      <c r="BA32" s="634"/>
      <c r="BB32" s="633"/>
      <c r="BC32" s="634">
        <f>ABS(BQ32-AN32)</f>
        <v>5.9077485380116963</v>
      </c>
      <c r="BD32" s="634"/>
      <c r="BE32" s="634"/>
      <c r="BF32" s="634"/>
      <c r="BG32" s="634"/>
      <c r="BH32" s="634"/>
      <c r="BI32" s="634"/>
      <c r="BJ32" s="634"/>
      <c r="BK32" s="634"/>
      <c r="BL32" s="634"/>
      <c r="BM32" s="634"/>
      <c r="BN32" s="573"/>
      <c r="BO32" s="573"/>
      <c r="BP32" s="65">
        <v>4.6227009456264776</v>
      </c>
      <c r="BQ32" s="64">
        <v>-12.197763157894737</v>
      </c>
      <c r="BR32" s="6"/>
      <c r="BS32" s="527"/>
      <c r="BT32" s="527"/>
      <c r="BU32" s="527">
        <f>(BP31+BP32+BP33)/3</f>
        <v>0.24330004976981456</v>
      </c>
      <c r="BV32" s="527">
        <f>(BQ31+BQ32+BQ33)/3</f>
        <v>3.8574122807017548</v>
      </c>
      <c r="BW32" s="584"/>
      <c r="BX32" s="527"/>
      <c r="BY32" s="527"/>
      <c r="BZ32" s="527"/>
      <c r="CA32" s="527"/>
      <c r="CC32" s="584">
        <f>SQRT((BP31-BP32)^2+(BQ31-BQ32)^2)+SQRT((BP32-BP33)^2+(BQ32-BQ33)^2)+SQRT((BP33-BP31)^2+(BQ33-BQ31)^2)</f>
        <v>53.971948217064373</v>
      </c>
      <c r="CD32" s="584"/>
      <c r="CE32" s="584"/>
      <c r="CF32" s="584"/>
      <c r="CG32" s="527"/>
      <c r="CH32" s="584"/>
      <c r="CI32" s="527"/>
      <c r="CJ32" s="584"/>
      <c r="CK32" s="527"/>
      <c r="CL32" s="584"/>
      <c r="CN32" s="383">
        <v>7.9246301925025335</v>
      </c>
      <c r="CO32" s="70">
        <v>-22.657953216374271</v>
      </c>
      <c r="CP32" s="70"/>
      <c r="CQ32" s="70"/>
      <c r="CR32" s="540"/>
      <c r="CS32" s="542">
        <f>DEGREES(ACOS(((BP31-BP32)*(BP33-BP32)+(BQ31-BQ32)*(BQ33-BQ32))/(SQRT((BP31-BP32)^2+(BQ31-BQ32)^2)*SQRT((BP33-BP32)^2+(BQ33-BQ32)^2))))</f>
        <v>7.725556354879842</v>
      </c>
      <c r="CT32" s="70"/>
      <c r="CU32" s="70"/>
      <c r="CV32" s="70"/>
      <c r="CW32" s="70"/>
      <c r="CX32" s="70"/>
      <c r="CY32" s="70"/>
      <c r="CZ32" s="70"/>
      <c r="DA32" s="70"/>
      <c r="DB32" s="70"/>
      <c r="DC32" s="70"/>
      <c r="DD32" s="516">
        <f>BP33-BP32</f>
        <v>-5.2135724950674565</v>
      </c>
      <c r="DE32" s="516">
        <f>BQ33-BQ32</f>
        <v>25.507573099415204</v>
      </c>
      <c r="DI32" s="211">
        <f>DEGREES(ACOS(((BP31-BP30)*(BP33-BP32)+(BQ31-BQ30)*(BQ33-BQ32))/(SQRT((BP31-BP30)^2+(BQ31-BQ30)^2)*SQRT((BP33-BP32)^2+(BQ33-BQ32)^2))))</f>
        <v>7.8445232104953728</v>
      </c>
      <c r="DJ32" s="105"/>
      <c r="DK32" s="516"/>
      <c r="DM32" s="105"/>
      <c r="DN32" s="105"/>
      <c r="DO32" s="105"/>
      <c r="DP32" s="105"/>
      <c r="DQ32" s="105"/>
      <c r="DR32" s="105"/>
      <c r="DS32" s="105"/>
      <c r="DT32" s="108" t="s">
        <v>445</v>
      </c>
      <c r="DU32" s="129">
        <v>3.3714435468102901</v>
      </c>
      <c r="DV32" s="128">
        <v>-12.267266081871346</v>
      </c>
      <c r="DX32" s="506">
        <f t="shared" si="0"/>
        <v>0</v>
      </c>
      <c r="EA32" s="506">
        <f t="shared" si="1"/>
        <v>0</v>
      </c>
      <c r="EB32" s="506">
        <f t="shared" si="2"/>
        <v>0</v>
      </c>
      <c r="EG32" s="412">
        <f>IF(AND(DV32&lt;0,DV32&gt;-11.8),1,0)</f>
        <v>0</v>
      </c>
      <c r="EM32" s="412">
        <f>IF(AND(DV32&lt;0,DV32&gt;-6.4),1,0)</f>
        <v>0</v>
      </c>
      <c r="ER32" s="105">
        <v>-1.3555288487175388</v>
      </c>
      <c r="ES32" s="105">
        <v>12.128260233918128</v>
      </c>
      <c r="ET32" s="518">
        <f>ABS(ER32)</f>
        <v>1.3555288487175388</v>
      </c>
      <c r="EV32" s="284"/>
      <c r="EW32" s="209"/>
      <c r="EX32" s="209"/>
      <c r="EY32" s="209"/>
      <c r="EZ32" s="209"/>
      <c r="FA32" s="209"/>
      <c r="FB32" s="209"/>
      <c r="FC32" s="209"/>
      <c r="FE32" s="151">
        <v>0.58943654664117417</v>
      </c>
      <c r="FF32" s="141"/>
      <c r="FH32" s="141"/>
      <c r="FJ32" s="141"/>
      <c r="FQ32" s="284">
        <f>FE32/(D31+D32)</f>
        <v>0.22103871051640808</v>
      </c>
      <c r="FR32" s="209"/>
      <c r="FS32" s="284"/>
      <c r="FT32" s="209"/>
      <c r="FU32" s="209"/>
      <c r="FV32" s="209"/>
      <c r="FW32" s="209"/>
      <c r="FX32" s="209"/>
      <c r="FY32" s="209"/>
      <c r="FZ32" s="209"/>
      <c r="GA32" s="209"/>
      <c r="GB32" s="209"/>
      <c r="GC32" s="209"/>
      <c r="GD32" s="284">
        <f>FE32*(((DV31-AN31)/(ABS(DV30-DV31))))^2</f>
        <v>3.1327488302157848E-2</v>
      </c>
      <c r="GE32" s="209"/>
      <c r="GF32" s="284"/>
      <c r="GG32" s="209"/>
      <c r="GH32" s="209"/>
      <c r="GI32" s="209"/>
      <c r="GJ32" s="209"/>
      <c r="GK32" s="209"/>
      <c r="GL32" s="209"/>
      <c r="GM32" s="209"/>
      <c r="GN32" s="209"/>
      <c r="GO32" s="209"/>
      <c r="GP32" s="209"/>
      <c r="GR32" s="529">
        <f>ABS(ER32-DU31)</f>
        <v>1.0427144990134913</v>
      </c>
      <c r="GS32" s="529">
        <f>ABS(DU32-ER31)</f>
        <v>1.7378574983558204</v>
      </c>
      <c r="GT32" s="584"/>
      <c r="GU32" s="527"/>
      <c r="GV32" s="527"/>
      <c r="GW32" s="527"/>
      <c r="GX32" s="527"/>
      <c r="GY32" s="527"/>
      <c r="GZ32" s="587">
        <f>ABS(ES32-DV31)</f>
        <v>0.97304093567251471</v>
      </c>
      <c r="HA32" s="587">
        <f>ABS(DV32-ES31)</f>
        <v>0.13900584795321613</v>
      </c>
      <c r="HB32" s="584"/>
      <c r="HC32" s="527"/>
      <c r="HD32" s="527"/>
      <c r="HE32" s="527"/>
      <c r="HF32" s="527"/>
      <c r="HG32" s="527"/>
      <c r="HH32" s="587">
        <f t="shared" si="17"/>
        <v>1.4262055212862552</v>
      </c>
      <c r="HI32" s="587">
        <f t="shared" si="17"/>
        <v>1.7434079586708164</v>
      </c>
      <c r="HJ32" s="584"/>
      <c r="HK32" s="527"/>
      <c r="HL32" s="527"/>
      <c r="HM32" s="527"/>
      <c r="HN32" s="527"/>
      <c r="HO32" s="527"/>
      <c r="HP32" s="285"/>
      <c r="HQ32" s="208"/>
      <c r="HR32" s="208"/>
      <c r="HS32" s="208"/>
      <c r="IE32" s="159"/>
      <c r="IF32" s="159"/>
      <c r="IG32" s="159"/>
      <c r="IH32" s="159"/>
      <c r="II32" s="159">
        <v>0</v>
      </c>
      <c r="IJ32" s="159">
        <v>1</v>
      </c>
      <c r="IK32" s="159">
        <v>1</v>
      </c>
      <c r="IL32" s="159">
        <v>0</v>
      </c>
      <c r="IM32" s="159">
        <v>0</v>
      </c>
      <c r="IP32" s="385"/>
      <c r="IQ32" s="159">
        <v>0</v>
      </c>
      <c r="IR32" s="159">
        <v>1</v>
      </c>
      <c r="IS32" s="159">
        <v>0</v>
      </c>
      <c r="IZ32" s="159">
        <v>0</v>
      </c>
      <c r="JA32" s="159">
        <v>0</v>
      </c>
      <c r="JB32" s="176">
        <v>0</v>
      </c>
      <c r="JC32" s="176">
        <v>1</v>
      </c>
      <c r="JD32" s="159"/>
      <c r="JE32" s="176">
        <v>0</v>
      </c>
      <c r="JF32" s="176">
        <v>0</v>
      </c>
      <c r="JG32" s="176">
        <v>1</v>
      </c>
      <c r="JH32" s="176">
        <v>0</v>
      </c>
      <c r="JI32" s="176">
        <v>0</v>
      </c>
      <c r="JJ32" s="176">
        <v>0</v>
      </c>
      <c r="JK32" s="176">
        <v>1</v>
      </c>
      <c r="JL32" s="176">
        <v>0</v>
      </c>
      <c r="JM32" s="176">
        <v>1</v>
      </c>
      <c r="JN32" s="176">
        <v>0</v>
      </c>
      <c r="JO32" s="176">
        <v>0</v>
      </c>
      <c r="JP32" s="176">
        <v>0</v>
      </c>
      <c r="JQ32" s="176">
        <v>0</v>
      </c>
      <c r="JR32" s="176">
        <v>0</v>
      </c>
      <c r="JS32" s="176">
        <v>0</v>
      </c>
      <c r="JT32" s="176">
        <v>0</v>
      </c>
      <c r="JU32" s="501">
        <v>1</v>
      </c>
      <c r="JV32" s="176">
        <v>0</v>
      </c>
      <c r="JW32" s="176">
        <v>0</v>
      </c>
      <c r="JX32" s="176">
        <v>0</v>
      </c>
      <c r="JY32" s="501"/>
      <c r="JZ32" s="405"/>
      <c r="KA32" s="405"/>
      <c r="KB32" s="405"/>
      <c r="KC32" s="405"/>
      <c r="KD32" s="405"/>
      <c r="KE32" s="187">
        <v>1</v>
      </c>
      <c r="KF32" s="175">
        <v>0</v>
      </c>
      <c r="KG32" s="175"/>
      <c r="KH32" s="175">
        <v>0</v>
      </c>
      <c r="KI32" s="175">
        <v>0</v>
      </c>
      <c r="KJ32" s="175">
        <v>1</v>
      </c>
      <c r="KK32" s="160">
        <v>0</v>
      </c>
      <c r="KL32" s="176">
        <v>1</v>
      </c>
      <c r="KM32" s="176">
        <v>0</v>
      </c>
      <c r="KN32" s="176">
        <v>0</v>
      </c>
      <c r="KO32" s="176">
        <v>0</v>
      </c>
      <c r="KP32" s="176">
        <v>0</v>
      </c>
      <c r="KQ32" s="176">
        <v>0</v>
      </c>
      <c r="KR32" s="160">
        <v>0</v>
      </c>
      <c r="KS32" s="175">
        <v>0</v>
      </c>
      <c r="KT32" s="159"/>
      <c r="KU32" s="159"/>
      <c r="KV32" s="159"/>
      <c r="KW32" s="159"/>
      <c r="KX32" s="159"/>
      <c r="KY32" s="159"/>
      <c r="KZ32" s="159"/>
      <c r="LA32" s="159"/>
      <c r="LB32" s="159"/>
    </row>
    <row r="33" spans="1:314" x14ac:dyDescent="0.15">
      <c r="A33" s="4"/>
      <c r="B33" s="224">
        <v>0.15991898148148148</v>
      </c>
      <c r="C33" s="10">
        <v>1.1200000000000001</v>
      </c>
      <c r="D33" s="11">
        <v>1.3999999600000004</v>
      </c>
      <c r="E33" s="11"/>
      <c r="F33" s="14"/>
      <c r="G33" s="13"/>
      <c r="H33" s="14"/>
      <c r="I33" s="596"/>
      <c r="J33" s="9">
        <v>5</v>
      </c>
      <c r="K33" s="14"/>
      <c r="L33" s="9"/>
      <c r="M33" s="23">
        <v>0</v>
      </c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9"/>
      <c r="AB33" s="15"/>
      <c r="AC33" s="15"/>
      <c r="AD33" s="15"/>
      <c r="AE33" s="15"/>
      <c r="AF33" s="15"/>
      <c r="AG33" s="15"/>
      <c r="AH33" s="54"/>
      <c r="AI33" s="15"/>
      <c r="AJ33" s="15"/>
      <c r="AK33" s="15"/>
      <c r="AL33" s="632"/>
      <c r="AM33" s="633">
        <v>0.72990014930944391</v>
      </c>
      <c r="AN33" s="634">
        <v>7.8885818713450293</v>
      </c>
      <c r="AO33" s="587"/>
      <c r="AP33" s="634">
        <f t="shared" ref="AP33" si="19">ABS(11.88-AN33)</f>
        <v>3.9914181286549715</v>
      </c>
      <c r="AQ33" s="634"/>
      <c r="AR33" s="634"/>
      <c r="AS33" s="634"/>
      <c r="AT33" s="634"/>
      <c r="AU33" s="634"/>
      <c r="AV33" s="634"/>
      <c r="AW33" s="634"/>
      <c r="AX33" s="634"/>
      <c r="AY33" s="634"/>
      <c r="AZ33" s="634"/>
      <c r="BA33" s="634"/>
      <c r="BB33" s="634">
        <f t="shared" ref="BB33" si="20">ABS(BQ33-AN33)</f>
        <v>5.421228070175439</v>
      </c>
      <c r="BC33" s="634"/>
      <c r="BD33" s="634"/>
      <c r="BE33" s="634"/>
      <c r="BF33" s="634"/>
      <c r="BG33" s="634"/>
      <c r="BH33" s="634"/>
      <c r="BI33" s="634"/>
      <c r="BJ33" s="634"/>
      <c r="BK33" s="634"/>
      <c r="BL33" s="634"/>
      <c r="BM33" s="634"/>
      <c r="BN33" s="573"/>
      <c r="BO33" s="573"/>
      <c r="BP33" s="4">
        <v>-0.59087154944097842</v>
      </c>
      <c r="BQ33" s="4">
        <v>13.309809941520468</v>
      </c>
      <c r="BR33" s="6"/>
      <c r="BS33" s="527">
        <f>(BP32+BP33+BP34)/3</f>
        <v>0.31281434970404715</v>
      </c>
      <c r="BT33" s="527">
        <f>(BQ32+BQ33+BQ34)/3</f>
        <v>-4.2280945419103313</v>
      </c>
      <c r="BU33" s="527"/>
      <c r="BV33" s="527"/>
      <c r="BW33" s="584"/>
      <c r="BX33" s="527"/>
      <c r="BY33" s="527"/>
      <c r="BZ33" s="527"/>
      <c r="CA33" s="527"/>
      <c r="CB33" s="584">
        <f>SQRT((BP32-BP33)^2+(BQ32-BQ33)^2)+SQRT((BP33-BP34)^2+(BQ33-BQ34)^2)+SQRT((BP34-BP32)^2+(BQ34-BQ32)^2)</f>
        <v>61.136283499488265</v>
      </c>
      <c r="CD33" s="584"/>
      <c r="CE33" s="527"/>
      <c r="CF33" s="584"/>
      <c r="CG33" s="527"/>
      <c r="CH33" s="584"/>
      <c r="CI33" s="527"/>
      <c r="CJ33" s="584"/>
      <c r="CK33" s="527"/>
      <c r="CL33" s="584"/>
      <c r="CO33" s="70"/>
      <c r="CP33" s="70"/>
      <c r="CQ33" s="70"/>
      <c r="CR33" s="550">
        <f>DEGREES(ACOS(((BP32-BP33)*(BP34-BP33)+(BQ32-BQ33)*(BQ34-BQ33))/(SQRT((BP32-BP33)^2+(BQ32-BQ33)^2)*SQRT((BP34-BP33)^2+(BQ34-BQ33)^2))))</f>
        <v>16.826507324024863</v>
      </c>
      <c r="CS33" s="543"/>
      <c r="CT33" s="70"/>
      <c r="CU33" s="70"/>
      <c r="CV33" s="70"/>
      <c r="CW33" s="70"/>
      <c r="CX33" s="70"/>
      <c r="CY33" s="70"/>
      <c r="CZ33" s="70"/>
      <c r="DA33" s="70"/>
      <c r="DB33" s="70"/>
      <c r="DC33" s="70"/>
      <c r="DD33" s="516">
        <f>BP35-BP34</f>
        <v>7.090458593291741</v>
      </c>
      <c r="DE33" s="516">
        <f>BQ35-BQ34</f>
        <v>25.924590643274854</v>
      </c>
      <c r="DH33" s="211">
        <f>DEGREES(ACOS(((BP32-BP31)*(BP34-BP33)+(BQ32-BQ31)*(BQ34-BQ33))/(SQRT((BP32-BP31)^2+(BQ32-BQ31)^2)*SQRT((BP34-BP33)^2+(BQ34-BQ33)^2))))</f>
        <v>24.552063678904755</v>
      </c>
      <c r="DJ33" s="105"/>
      <c r="DK33" s="516">
        <f>(DD32*DD33+DE32*DE33)/(SQRT(DD32^2+DE32^2)*SQRT(DD33^2+DE33^2))</f>
        <v>0.8922058611557987</v>
      </c>
      <c r="DL33" s="516"/>
      <c r="DM33" s="105"/>
      <c r="DN33" s="105"/>
      <c r="DO33" s="105"/>
      <c r="DP33" s="105"/>
      <c r="DQ33" s="105"/>
      <c r="DR33" s="105"/>
      <c r="DS33" s="105"/>
      <c r="DT33" s="108" t="s">
        <v>443</v>
      </c>
      <c r="DU33" s="105">
        <v>-1.4250431486517714</v>
      </c>
      <c r="DV33" s="105">
        <v>13.031798245614036</v>
      </c>
      <c r="DX33" s="506">
        <f t="shared" si="0"/>
        <v>0</v>
      </c>
      <c r="EA33" s="506">
        <f t="shared" si="1"/>
        <v>0</v>
      </c>
      <c r="EB33" s="506">
        <f t="shared" si="2"/>
        <v>0</v>
      </c>
      <c r="EF33" s="244">
        <f>IF(AND(DV33&gt;0,DV33&lt;11.9),1,0)</f>
        <v>0</v>
      </c>
      <c r="EL33" s="244">
        <f>IF(AND(DV33&gt;0,DV33&lt;6.4),1,0)</f>
        <v>0</v>
      </c>
      <c r="ER33" s="129">
        <v>2.4677576476652625</v>
      </c>
      <c r="ES33" s="128">
        <v>-13.031798245614036</v>
      </c>
      <c r="EU33" s="518">
        <f>ABS(ER33)</f>
        <v>2.4677576476652625</v>
      </c>
      <c r="EV33" s="284"/>
      <c r="EW33" s="209"/>
      <c r="EX33" s="209"/>
      <c r="EY33" s="209"/>
      <c r="EZ33" s="209"/>
      <c r="FA33" s="209"/>
      <c r="FB33" s="209"/>
      <c r="FC33" s="209"/>
      <c r="FE33" s="141"/>
      <c r="FF33" s="144">
        <v>42.004601118838522</v>
      </c>
      <c r="FH33" s="141"/>
      <c r="FJ33" s="141"/>
      <c r="FQ33" s="284"/>
      <c r="FR33" s="209">
        <f>FF33/(D32+D33)</f>
        <v>16.580763948610233</v>
      </c>
      <c r="FS33" s="284"/>
      <c r="FT33" s="209"/>
      <c r="FU33" s="209"/>
      <c r="FV33" s="209"/>
      <c r="FW33" s="209"/>
      <c r="FX33" s="209"/>
      <c r="FY33" s="209"/>
      <c r="FZ33" s="209"/>
      <c r="GA33" s="209"/>
      <c r="GB33" s="209"/>
      <c r="GC33" s="209"/>
      <c r="GD33" s="284"/>
      <c r="GE33" s="284">
        <f>FF33*(((ABS(DV32-AN32))/(ABS(DV31-DV32))))^2</f>
        <v>2.7354826570184629</v>
      </c>
      <c r="GF33" s="284"/>
      <c r="GG33" s="209"/>
      <c r="GH33" s="209"/>
      <c r="GI33" s="209"/>
      <c r="GJ33" s="209"/>
      <c r="GK33" s="209"/>
      <c r="GL33" s="209"/>
      <c r="GM33" s="209"/>
      <c r="GN33" s="209"/>
      <c r="GO33" s="209"/>
      <c r="GP33" s="209"/>
      <c r="GR33" s="529">
        <f>ABS(DU33-ER32)</f>
        <v>6.9514299934232637E-2</v>
      </c>
      <c r="GS33" s="529">
        <f>ABS(ER33-DU32)</f>
        <v>0.90368589914502762</v>
      </c>
      <c r="GT33" s="587"/>
      <c r="GU33" s="529"/>
      <c r="GV33" s="529"/>
      <c r="GW33" s="529"/>
      <c r="GX33" s="529"/>
      <c r="GY33" s="529"/>
      <c r="GZ33" s="587">
        <f>ABS(DV33-ES32)</f>
        <v>0.90353801169590753</v>
      </c>
      <c r="HA33" s="587">
        <f>ABS(ES33-DV32)</f>
        <v>0.76453216374268962</v>
      </c>
      <c r="HB33" s="587"/>
      <c r="HC33" s="529"/>
      <c r="HD33" s="529"/>
      <c r="HE33" s="529"/>
      <c r="HF33" s="529"/>
      <c r="HG33" s="529"/>
      <c r="HH33" s="587">
        <f t="shared" si="17"/>
        <v>0.90620813088094754</v>
      </c>
      <c r="HI33" s="587">
        <f t="shared" si="17"/>
        <v>1.1837050450642828</v>
      </c>
      <c r="HJ33" s="587"/>
      <c r="HK33" s="529"/>
      <c r="HL33" s="529"/>
      <c r="HM33" s="529"/>
      <c r="HN33" s="529"/>
      <c r="HO33" s="529"/>
      <c r="HP33" s="285"/>
      <c r="HQ33" s="208"/>
      <c r="HR33" s="208"/>
      <c r="HS33" s="208"/>
      <c r="IE33" s="159"/>
      <c r="IF33" s="159"/>
      <c r="IG33" s="159"/>
      <c r="IH33" s="159"/>
      <c r="II33" s="159">
        <v>0</v>
      </c>
      <c r="IJ33" s="159">
        <v>1</v>
      </c>
      <c r="IK33" s="159">
        <v>0</v>
      </c>
      <c r="IL33" s="159">
        <v>1</v>
      </c>
      <c r="IM33" s="159">
        <v>0</v>
      </c>
      <c r="IP33" s="385"/>
      <c r="IQ33" s="159">
        <v>1</v>
      </c>
      <c r="IR33" s="159">
        <v>0</v>
      </c>
      <c r="IS33" s="159">
        <v>0</v>
      </c>
      <c r="IZ33" s="159">
        <v>0</v>
      </c>
      <c r="JA33" s="159">
        <v>1</v>
      </c>
      <c r="JB33" s="176">
        <v>0</v>
      </c>
      <c r="JC33" s="176">
        <v>0</v>
      </c>
      <c r="JD33" s="159"/>
      <c r="JE33" s="176">
        <v>0</v>
      </c>
      <c r="JF33" s="176">
        <v>0</v>
      </c>
      <c r="JG33" s="176">
        <v>0</v>
      </c>
      <c r="JH33" s="176">
        <v>1</v>
      </c>
      <c r="JI33" s="176">
        <v>0</v>
      </c>
      <c r="JJ33" s="176">
        <v>0</v>
      </c>
      <c r="JK33" s="176">
        <v>1</v>
      </c>
      <c r="JL33" s="176">
        <v>0</v>
      </c>
      <c r="JM33" s="176">
        <v>1</v>
      </c>
      <c r="JN33" s="176">
        <v>0</v>
      </c>
      <c r="JO33" s="176">
        <v>0</v>
      </c>
      <c r="JP33" s="176">
        <v>0</v>
      </c>
      <c r="JQ33" s="176">
        <v>0</v>
      </c>
      <c r="JR33" s="176">
        <v>0</v>
      </c>
      <c r="JS33" s="176">
        <v>0</v>
      </c>
      <c r="JT33" s="176">
        <v>0</v>
      </c>
      <c r="JU33" s="501">
        <v>1</v>
      </c>
      <c r="JV33" s="176">
        <v>0</v>
      </c>
      <c r="JW33" s="176">
        <v>0</v>
      </c>
      <c r="JX33" s="176">
        <v>0</v>
      </c>
      <c r="JY33" s="501"/>
      <c r="JZ33" s="405"/>
      <c r="KA33" s="405"/>
      <c r="KB33" s="405"/>
      <c r="KC33" s="405"/>
      <c r="KD33" s="405"/>
      <c r="KE33" s="187">
        <v>1</v>
      </c>
      <c r="KF33" s="175">
        <v>0</v>
      </c>
      <c r="KG33" s="175"/>
      <c r="KH33" s="175">
        <v>0</v>
      </c>
      <c r="KI33" s="175">
        <v>0</v>
      </c>
      <c r="KJ33" s="175">
        <v>0</v>
      </c>
      <c r="KK33" s="160">
        <v>1</v>
      </c>
      <c r="KL33" s="176">
        <v>1</v>
      </c>
      <c r="KM33" s="176">
        <v>0</v>
      </c>
      <c r="KN33" s="176">
        <v>0</v>
      </c>
      <c r="KO33" s="176">
        <v>0</v>
      </c>
      <c r="KP33" s="176">
        <v>0</v>
      </c>
      <c r="KQ33" s="176">
        <v>0</v>
      </c>
      <c r="KR33" s="160">
        <v>0</v>
      </c>
      <c r="KS33" s="175">
        <v>1</v>
      </c>
      <c r="KT33" s="159"/>
      <c r="KU33" s="159"/>
      <c r="KV33" s="159"/>
      <c r="KW33" s="159"/>
      <c r="KX33" s="159"/>
      <c r="KY33" s="159"/>
      <c r="KZ33" s="159"/>
      <c r="LA33" s="159"/>
      <c r="LB33" s="159"/>
    </row>
    <row r="34" spans="1:314" x14ac:dyDescent="0.15">
      <c r="A34" s="4"/>
      <c r="B34" s="224">
        <v>0.16068287037037035</v>
      </c>
      <c r="C34" s="10">
        <v>1.03</v>
      </c>
      <c r="D34" s="11">
        <v>1.0999999900000001</v>
      </c>
      <c r="E34" s="11"/>
      <c r="F34" s="14"/>
      <c r="G34" s="13"/>
      <c r="H34" s="14"/>
      <c r="I34" s="596"/>
      <c r="J34" s="471">
        <v>6</v>
      </c>
      <c r="K34" s="14"/>
      <c r="L34" s="9"/>
      <c r="M34" s="23">
        <v>0</v>
      </c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9"/>
      <c r="AB34" s="15"/>
      <c r="AC34" s="15"/>
      <c r="AD34" s="15"/>
      <c r="AE34" s="15"/>
      <c r="AF34" s="15"/>
      <c r="AG34" s="15"/>
      <c r="AH34" s="54"/>
      <c r="AI34" s="15"/>
      <c r="AJ34" s="15"/>
      <c r="AK34" s="15"/>
      <c r="AL34" s="632"/>
      <c r="AM34" s="633">
        <v>-2.5372719475994954</v>
      </c>
      <c r="AN34" s="634">
        <v>-9.6956578947368417</v>
      </c>
      <c r="AO34" s="640">
        <f t="shared" ref="AO34" si="21">ABS(-11.88-AN34)</f>
        <v>2.1843421052631591</v>
      </c>
      <c r="AP34" s="527"/>
      <c r="AQ34" s="634"/>
      <c r="AR34" s="634"/>
      <c r="AS34" s="634"/>
      <c r="AT34" s="634"/>
      <c r="AU34" s="634"/>
      <c r="AV34" s="634"/>
      <c r="AW34" s="634"/>
      <c r="AX34" s="634"/>
      <c r="AY34" s="634"/>
      <c r="AZ34" s="634"/>
      <c r="BA34" s="634"/>
      <c r="BB34" s="633"/>
      <c r="BC34" s="634">
        <f t="shared" ref="BC34" si="22">ABS(BQ34-AN34)</f>
        <v>4.1006725146198839</v>
      </c>
      <c r="BD34" s="634"/>
      <c r="BE34" s="634"/>
      <c r="BF34" s="634"/>
      <c r="BG34" s="634"/>
      <c r="BH34" s="634"/>
      <c r="BI34" s="634"/>
      <c r="BJ34" s="634"/>
      <c r="BK34" s="634"/>
      <c r="BL34" s="634"/>
      <c r="BM34" s="634"/>
      <c r="BN34" s="573"/>
      <c r="BO34" s="573"/>
      <c r="BP34" s="65">
        <v>-3.0933863470733574</v>
      </c>
      <c r="BQ34" s="64">
        <v>-13.796330409356726</v>
      </c>
      <c r="BR34" s="6"/>
      <c r="BS34" s="527"/>
      <c r="BT34" s="527"/>
      <c r="BU34" s="527">
        <f>(BP33+BP34+BP35)/3</f>
        <v>0.10427144990134914</v>
      </c>
      <c r="BV34" s="527">
        <f>(BQ33+BQ34+BQ35)/3</f>
        <v>3.8805799220272905</v>
      </c>
      <c r="BW34" s="584"/>
      <c r="BX34" s="527"/>
      <c r="BY34" s="527"/>
      <c r="BZ34" s="527"/>
      <c r="CA34" s="527"/>
      <c r="CC34" s="584">
        <f>SQRT((BP33-BP34)^2+(BQ33-BQ34)^2)+SQRT((BP34-BP35)^2+(BQ34-BQ35)^2)+SQRT((BP35-BP33)^2+(BQ35-BQ33)^2)</f>
        <v>58.83579786195719</v>
      </c>
      <c r="CD34" s="584"/>
      <c r="CE34" s="584"/>
      <c r="CF34" s="584"/>
      <c r="CG34" s="527"/>
      <c r="CH34" s="584"/>
      <c r="CI34" s="527"/>
      <c r="CJ34" s="584"/>
      <c r="CK34" s="527"/>
      <c r="CL34" s="584"/>
      <c r="CO34" s="70"/>
      <c r="CP34" s="70"/>
      <c r="CQ34" s="70"/>
      <c r="CR34" s="540"/>
      <c r="CS34" s="542">
        <f>DEGREES(ACOS(((BP33-BP34)*(BP35-BP34)+(BQ33-BQ34)*(BQ35-BQ34))/(SQRT((BP33-BP34)^2+(BQ33-BQ34)^2)*SQRT((BP35-BP34)^2+(BQ35-BQ34)^2))))</f>
        <v>10.021735981933171</v>
      </c>
      <c r="CT34" s="70"/>
      <c r="CU34" s="70"/>
      <c r="CV34" s="70"/>
      <c r="CW34" s="70"/>
      <c r="CX34" s="70"/>
      <c r="CY34" s="70"/>
      <c r="CZ34" s="70"/>
      <c r="DA34" s="70"/>
      <c r="DB34" s="70"/>
      <c r="DC34" s="70"/>
      <c r="DE34" s="282"/>
      <c r="DH34" s="105"/>
      <c r="DI34" s="211">
        <f>DEGREES(ACOS(((BP33-BP32)*(BP35-BP34)+(BQ33-BQ32)*(BQ35-BQ34))/(SQRT((BP33-BP32)^2+(BQ33-BQ32)^2)*SQRT((BP35-BP34)^2+(BQ35-BQ34)^2))))</f>
        <v>26.848243305958022</v>
      </c>
      <c r="DJ34" s="105"/>
      <c r="DK34" s="516">
        <f>DEGREES(ACOS(DK33))</f>
        <v>26.848243305958022</v>
      </c>
      <c r="DM34" s="105"/>
      <c r="DN34" s="105"/>
      <c r="DO34" s="105"/>
      <c r="DP34" s="105"/>
      <c r="DQ34" s="105"/>
      <c r="DR34" s="105"/>
      <c r="DS34" s="105"/>
      <c r="DT34" s="108" t="s">
        <v>445</v>
      </c>
      <c r="DU34" s="129">
        <v>-2.1201861479940991</v>
      </c>
      <c r="DV34" s="128">
        <v>-14.143845029239767</v>
      </c>
      <c r="DX34" s="506">
        <f t="shared" si="0"/>
        <v>0</v>
      </c>
      <c r="EA34" s="506">
        <f t="shared" si="1"/>
        <v>0</v>
      </c>
      <c r="EB34" s="506">
        <f t="shared" si="2"/>
        <v>0</v>
      </c>
      <c r="EG34" s="412">
        <f>IF(AND(DV34&lt;0,DV34&gt;-11.8),1,0)</f>
        <v>0</v>
      </c>
      <c r="EM34" s="412">
        <f>IF(AND(DV34&lt;0,DV34&gt;-6.4),1,0)</f>
        <v>0</v>
      </c>
      <c r="ER34" s="105">
        <v>-0.24330004976981462</v>
      </c>
      <c r="ES34" s="105">
        <v>13.240307017543859</v>
      </c>
      <c r="ET34" s="518">
        <f>ABS(ER34)</f>
        <v>0.24330004976981462</v>
      </c>
      <c r="EV34" s="284"/>
      <c r="EW34" s="209"/>
      <c r="EX34" s="209"/>
      <c r="EY34" s="209"/>
      <c r="EZ34" s="209"/>
      <c r="FA34" s="209"/>
      <c r="FB34" s="209"/>
      <c r="FC34" s="209"/>
      <c r="FE34" s="151">
        <v>102.57645345687381</v>
      </c>
      <c r="FF34" s="141"/>
      <c r="FH34" s="141"/>
      <c r="FJ34" s="141"/>
      <c r="FQ34" s="284">
        <f>FE34/(D33+D34)</f>
        <v>41.030582203361163</v>
      </c>
      <c r="FR34" s="209"/>
      <c r="FS34" s="284"/>
      <c r="FT34" s="209"/>
      <c r="FU34" s="209"/>
      <c r="FV34" s="209"/>
      <c r="FW34" s="209"/>
      <c r="FX34" s="209"/>
      <c r="FY34" s="209"/>
      <c r="FZ34" s="209"/>
      <c r="GA34" s="209"/>
      <c r="GB34" s="209"/>
      <c r="GC34" s="209"/>
      <c r="GD34" s="284">
        <f>FE34*(((DV33-AN33)/(ABS(DV32-DV33))))^2</f>
        <v>4.2394386179948151</v>
      </c>
      <c r="GE34" s="209"/>
      <c r="GF34" s="284"/>
      <c r="GG34" s="209"/>
      <c r="GH34" s="209"/>
      <c r="GI34" s="209"/>
      <c r="GJ34" s="209"/>
      <c r="GK34" s="209"/>
      <c r="GL34" s="209"/>
      <c r="GM34" s="209"/>
      <c r="GN34" s="209"/>
      <c r="GO34" s="209"/>
      <c r="GP34" s="209"/>
      <c r="GR34" s="529">
        <f>ABS(ER34-DU33)</f>
        <v>1.1817430988819568</v>
      </c>
      <c r="GS34" s="529">
        <f>ABS(DU34-ER33)</f>
        <v>4.5879437956593616</v>
      </c>
      <c r="GT34" s="584"/>
      <c r="GU34" s="527"/>
      <c r="GV34" s="527"/>
      <c r="GW34" s="527"/>
      <c r="GX34" s="527"/>
      <c r="GY34" s="527"/>
      <c r="GZ34" s="587">
        <f>ABS(ES34-DV33)</f>
        <v>0.20850877192982331</v>
      </c>
      <c r="HA34" s="587">
        <f>ABS(DV34-ES33)</f>
        <v>1.1120467836257308</v>
      </c>
      <c r="HB34" s="584"/>
      <c r="HC34" s="527"/>
      <c r="HD34" s="527"/>
      <c r="HE34" s="527"/>
      <c r="HF34" s="527"/>
      <c r="HG34" s="527"/>
      <c r="HH34" s="587">
        <f t="shared" si="17"/>
        <v>1.1999969415489415</v>
      </c>
      <c r="HI34" s="587">
        <f t="shared" si="17"/>
        <v>4.7207919167340524</v>
      </c>
      <c r="HJ34" s="584"/>
      <c r="HK34" s="527"/>
      <c r="HL34" s="527"/>
      <c r="HM34" s="527"/>
      <c r="HN34" s="527"/>
      <c r="HO34" s="527"/>
      <c r="HP34" s="285"/>
      <c r="HQ34" s="208"/>
      <c r="HR34" s="208"/>
      <c r="HS34" s="208"/>
      <c r="IE34" s="159"/>
      <c r="IF34" s="159"/>
      <c r="IG34" s="159"/>
      <c r="IH34" s="159"/>
      <c r="II34" s="159">
        <v>0</v>
      </c>
      <c r="IJ34" s="159">
        <v>1</v>
      </c>
      <c r="IK34" s="159">
        <v>1</v>
      </c>
      <c r="IL34" s="159">
        <v>0</v>
      </c>
      <c r="IM34" s="159">
        <v>0</v>
      </c>
      <c r="IP34" s="385"/>
      <c r="IQ34" s="159">
        <v>1</v>
      </c>
      <c r="IR34" s="159">
        <v>0</v>
      </c>
      <c r="IS34" s="159">
        <v>0</v>
      </c>
      <c r="IZ34" s="159">
        <v>0</v>
      </c>
      <c r="JA34" s="159">
        <v>0</v>
      </c>
      <c r="JB34" s="176">
        <v>0</v>
      </c>
      <c r="JC34" s="176">
        <v>0</v>
      </c>
      <c r="JD34" s="159"/>
      <c r="JE34" s="176">
        <v>1</v>
      </c>
      <c r="JF34" s="176">
        <v>0</v>
      </c>
      <c r="JG34" s="176">
        <v>1</v>
      </c>
      <c r="JH34" s="176">
        <v>0</v>
      </c>
      <c r="JI34" s="176">
        <v>0</v>
      </c>
      <c r="JJ34" s="176">
        <v>0</v>
      </c>
      <c r="JK34" s="176">
        <v>0</v>
      </c>
      <c r="JL34" s="176">
        <v>1</v>
      </c>
      <c r="JM34" s="176">
        <v>1</v>
      </c>
      <c r="JN34" s="176">
        <v>0</v>
      </c>
      <c r="JO34" s="176">
        <v>0</v>
      </c>
      <c r="JP34" s="176">
        <v>0</v>
      </c>
      <c r="JQ34" s="176">
        <v>0</v>
      </c>
      <c r="JR34" s="176">
        <v>0</v>
      </c>
      <c r="JS34" s="176">
        <v>0</v>
      </c>
      <c r="JT34" s="176">
        <v>0</v>
      </c>
      <c r="JU34" s="501">
        <v>1</v>
      </c>
      <c r="JV34" s="176">
        <v>0</v>
      </c>
      <c r="JW34" s="176">
        <v>0</v>
      </c>
      <c r="JX34" s="176">
        <v>0</v>
      </c>
      <c r="JY34" s="501"/>
      <c r="JZ34" s="405"/>
      <c r="KA34" s="405"/>
      <c r="KB34" s="405"/>
      <c r="KC34" s="405"/>
      <c r="KD34" s="405"/>
      <c r="KE34" s="187">
        <v>1</v>
      </c>
      <c r="KF34" s="175">
        <v>0</v>
      </c>
      <c r="KG34" s="175"/>
      <c r="KH34" s="175">
        <v>0</v>
      </c>
      <c r="KI34" s="175">
        <v>0</v>
      </c>
      <c r="KJ34" s="175">
        <v>0</v>
      </c>
      <c r="KK34" s="160">
        <v>1</v>
      </c>
      <c r="KL34" s="176">
        <v>1</v>
      </c>
      <c r="KM34" s="176">
        <v>0</v>
      </c>
      <c r="KN34" s="176">
        <v>0</v>
      </c>
      <c r="KO34" s="176">
        <v>0</v>
      </c>
      <c r="KP34" s="176">
        <v>0</v>
      </c>
      <c r="KQ34" s="176">
        <v>0</v>
      </c>
      <c r="KR34" s="160">
        <v>0</v>
      </c>
      <c r="KS34" s="175">
        <v>0</v>
      </c>
      <c r="KT34" s="159"/>
      <c r="KU34" s="159"/>
      <c r="KV34" s="159"/>
      <c r="KW34" s="159"/>
      <c r="KX34" s="159"/>
      <c r="KY34" s="159"/>
      <c r="KZ34" s="159"/>
      <c r="LA34" s="159"/>
      <c r="LB34" s="159" t="s">
        <v>537</v>
      </c>
    </row>
    <row r="35" spans="1:314" x14ac:dyDescent="0.15">
      <c r="A35" s="4"/>
      <c r="B35" s="224">
        <v>0.16181712962962963</v>
      </c>
      <c r="C35" s="10">
        <v>1.18</v>
      </c>
      <c r="D35" s="11">
        <v>1.5999999399999998</v>
      </c>
      <c r="E35" s="11"/>
      <c r="F35" s="14"/>
      <c r="G35" s="13"/>
      <c r="H35" s="14"/>
      <c r="I35" s="596"/>
      <c r="J35" s="9">
        <v>7</v>
      </c>
      <c r="K35" s="14"/>
      <c r="L35" s="9"/>
      <c r="M35" s="23">
        <v>0</v>
      </c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9"/>
      <c r="AB35" s="15"/>
      <c r="AC35" s="15"/>
      <c r="AD35" s="15"/>
      <c r="AE35" s="15"/>
      <c r="AF35" s="15"/>
      <c r="AG35" s="15"/>
      <c r="AH35" s="54"/>
      <c r="AI35" s="15"/>
      <c r="AJ35" s="15"/>
      <c r="AK35" s="15"/>
      <c r="AL35" s="632"/>
      <c r="AM35" s="633">
        <v>2.3287290477967972</v>
      </c>
      <c r="AN35" s="634">
        <v>6.3595175438596492</v>
      </c>
      <c r="AO35" s="587"/>
      <c r="AP35" s="634">
        <f t="shared" ref="AP35" si="23">ABS(11.88-AN35)</f>
        <v>5.5204824561403516</v>
      </c>
      <c r="AQ35" s="634"/>
      <c r="AR35" s="634"/>
      <c r="AS35" s="634"/>
      <c r="AT35" s="634"/>
      <c r="AU35" s="634"/>
      <c r="AV35" s="634"/>
      <c r="AW35" s="634"/>
      <c r="AX35" s="634"/>
      <c r="AY35" s="634"/>
      <c r="AZ35" s="634"/>
      <c r="BA35" s="634"/>
      <c r="BB35" s="634">
        <f>ABS(BQ35-AN35)</f>
        <v>5.7687426900584793</v>
      </c>
      <c r="BC35" s="634"/>
      <c r="BD35" s="634"/>
      <c r="BE35" s="634"/>
      <c r="BF35" s="634"/>
      <c r="BG35" s="634"/>
      <c r="BH35" s="634"/>
      <c r="BI35" s="634"/>
      <c r="BJ35" s="634"/>
      <c r="BK35" s="634"/>
      <c r="BL35" s="634"/>
      <c r="BM35" s="634"/>
      <c r="BN35" s="573"/>
      <c r="BO35" s="573"/>
      <c r="BP35" s="4">
        <v>3.9970722462183832</v>
      </c>
      <c r="BQ35" s="4">
        <v>12.128260233918128</v>
      </c>
      <c r="BR35" s="6"/>
      <c r="BS35" s="527"/>
      <c r="BT35" s="527"/>
      <c r="BU35" s="527"/>
      <c r="BV35" s="527"/>
      <c r="CA35" s="527"/>
      <c r="CB35" s="584"/>
      <c r="CC35" s="527"/>
      <c r="CD35" s="584"/>
      <c r="CE35" s="527"/>
      <c r="CH35" s="584"/>
      <c r="CI35" s="527"/>
      <c r="CJ35" s="584"/>
      <c r="CK35" s="527"/>
      <c r="CL35" s="584"/>
      <c r="CO35" s="70"/>
      <c r="CP35" s="70"/>
      <c r="CQ35" s="70"/>
      <c r="CR35" s="551"/>
      <c r="CS35" s="548"/>
      <c r="CT35" s="70"/>
      <c r="CU35" s="70"/>
      <c r="CV35" s="70"/>
      <c r="CW35" s="70"/>
      <c r="CX35" s="70"/>
      <c r="CY35" s="70"/>
      <c r="CZ35" s="70"/>
      <c r="DA35" s="70"/>
      <c r="DB35" s="70"/>
      <c r="DC35" s="70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8" t="s">
        <v>443</v>
      </c>
      <c r="DU35" s="105">
        <v>3.0238720471391245</v>
      </c>
      <c r="DV35" s="105">
        <v>12.336769005847954</v>
      </c>
      <c r="DX35" s="506">
        <f t="shared" si="0"/>
        <v>0</v>
      </c>
      <c r="EA35" s="506">
        <f t="shared" si="1"/>
        <v>0</v>
      </c>
      <c r="EB35" s="506">
        <f t="shared" si="2"/>
        <v>0</v>
      </c>
      <c r="EF35" s="244">
        <f>IF(AND(DV35&gt;0,DV35&lt;11.9),1,0)</f>
        <v>0</v>
      </c>
      <c r="EL35" s="244">
        <f>IF(AND(DV35&gt;0,DV35&lt;6.4),1,0)</f>
        <v>0</v>
      </c>
      <c r="ER35" s="129">
        <v>-1.7726146483229352</v>
      </c>
      <c r="ES35" s="128">
        <v>-14.074342105263158</v>
      </c>
      <c r="EU35" s="518">
        <f>ABS(ER35)</f>
        <v>1.7726146483229352</v>
      </c>
      <c r="EV35" s="284"/>
      <c r="EW35" s="209"/>
      <c r="EX35" s="209"/>
      <c r="EY35" s="209"/>
      <c r="EZ35" s="209"/>
      <c r="FA35" s="209"/>
      <c r="FB35" s="209"/>
      <c r="FC35" s="209"/>
      <c r="FE35" s="141"/>
      <c r="FF35" s="144">
        <v>63.65914703724598</v>
      </c>
      <c r="FH35" s="516"/>
      <c r="FJ35" s="516"/>
      <c r="FL35" s="516"/>
      <c r="FN35" s="516"/>
      <c r="FQ35" s="284"/>
      <c r="FR35" s="209">
        <f>FF35/(D34+D35)</f>
        <v>23.577462476914206</v>
      </c>
      <c r="FS35" s="284"/>
      <c r="FT35" s="209"/>
      <c r="FU35" s="209"/>
      <c r="FV35" s="209"/>
      <c r="FW35" s="209"/>
      <c r="FX35" s="209"/>
      <c r="FY35" s="209"/>
      <c r="FZ35" s="209"/>
      <c r="GA35" s="209"/>
      <c r="GB35" s="209"/>
      <c r="GC35" s="209"/>
      <c r="GD35" s="284"/>
      <c r="GE35" s="284">
        <f>FF35*(((ABS(DV34-AN34))/(ABS(DV33-DV34))))^2</f>
        <v>1.705560967448928</v>
      </c>
      <c r="GF35" s="284"/>
      <c r="GG35" s="209"/>
      <c r="GH35" s="209"/>
      <c r="GI35" s="209"/>
      <c r="GJ35" s="209"/>
      <c r="GK35" s="209"/>
      <c r="GL35" s="209"/>
      <c r="GM35" s="209"/>
      <c r="GN35" s="209"/>
      <c r="GO35" s="209"/>
      <c r="GP35" s="209"/>
      <c r="GR35" s="529">
        <f>ABS(DU35-ER34)</f>
        <v>3.2671720969089391</v>
      </c>
      <c r="GS35" s="529">
        <f>ABS(ER35-DU34)</f>
        <v>0.34757149967116385</v>
      </c>
      <c r="GT35" s="587"/>
      <c r="GU35" s="529"/>
      <c r="GV35" s="529"/>
      <c r="GW35" s="529"/>
      <c r="GX35" s="529"/>
      <c r="GY35" s="529"/>
      <c r="GZ35" s="587">
        <f>ABS(DV35-ES34)</f>
        <v>0.90353801169590575</v>
      </c>
      <c r="HA35" s="587">
        <f>ABS(ES35-DV34)</f>
        <v>6.9502923976608955E-2</v>
      </c>
      <c r="HB35" s="587"/>
      <c r="HC35" s="529"/>
      <c r="HD35" s="529"/>
      <c r="HE35" s="529"/>
      <c r="HF35" s="529"/>
      <c r="HG35" s="529"/>
      <c r="HH35" s="587">
        <f t="shared" si="17"/>
        <v>3.3898074354452268</v>
      </c>
      <c r="HI35" s="587">
        <f t="shared" si="17"/>
        <v>0.35445254100508311</v>
      </c>
      <c r="HJ35" s="587"/>
      <c r="HK35" s="529"/>
      <c r="HL35" s="529"/>
      <c r="HM35" s="529"/>
      <c r="HN35" s="529"/>
      <c r="HO35" s="529"/>
      <c r="HP35" s="285"/>
      <c r="HQ35" s="208"/>
      <c r="HR35" s="208"/>
      <c r="HS35" s="208"/>
      <c r="IE35" s="159"/>
      <c r="IF35" s="159"/>
      <c r="IG35" s="159"/>
      <c r="IH35" s="159"/>
      <c r="II35" s="159">
        <v>0</v>
      </c>
      <c r="IJ35" s="159">
        <v>1</v>
      </c>
      <c r="IK35" s="159">
        <v>0</v>
      </c>
      <c r="IL35" s="159">
        <v>1</v>
      </c>
      <c r="IM35" s="159">
        <v>0</v>
      </c>
      <c r="IP35" s="385"/>
      <c r="IQ35" s="159">
        <v>1</v>
      </c>
      <c r="IR35" s="159">
        <v>0</v>
      </c>
      <c r="IS35" s="159">
        <v>0</v>
      </c>
      <c r="IZ35" s="159">
        <v>1</v>
      </c>
      <c r="JA35" s="159">
        <v>0</v>
      </c>
      <c r="JB35" s="176">
        <v>0</v>
      </c>
      <c r="JC35" s="176">
        <v>0</v>
      </c>
      <c r="JD35" s="159"/>
      <c r="JE35" s="176">
        <v>0</v>
      </c>
      <c r="JF35" s="176">
        <v>0</v>
      </c>
      <c r="JG35" s="176">
        <v>0</v>
      </c>
      <c r="JH35" s="176">
        <v>1</v>
      </c>
      <c r="JI35" s="176">
        <v>0</v>
      </c>
      <c r="JJ35" s="176">
        <v>0</v>
      </c>
      <c r="JK35" s="176">
        <v>1</v>
      </c>
      <c r="JL35" s="176">
        <v>0</v>
      </c>
      <c r="JM35" s="176">
        <v>1</v>
      </c>
      <c r="JN35" s="176">
        <v>0</v>
      </c>
      <c r="JO35" s="176">
        <v>0</v>
      </c>
      <c r="JP35" s="176">
        <v>0</v>
      </c>
      <c r="JQ35" s="176">
        <v>0</v>
      </c>
      <c r="JR35" s="176">
        <v>0</v>
      </c>
      <c r="JS35" s="176">
        <v>0</v>
      </c>
      <c r="JT35" s="176">
        <v>0</v>
      </c>
      <c r="JU35" s="501">
        <v>1</v>
      </c>
      <c r="JV35" s="176">
        <v>0</v>
      </c>
      <c r="JW35" s="176">
        <v>0</v>
      </c>
      <c r="JX35" s="176">
        <v>0</v>
      </c>
      <c r="JY35" s="501"/>
      <c r="JZ35" s="405"/>
      <c r="KA35" s="405"/>
      <c r="KB35" s="405"/>
      <c r="KC35" s="405"/>
      <c r="KD35" s="405"/>
      <c r="KE35" s="187">
        <v>0</v>
      </c>
      <c r="KF35" s="175">
        <v>1</v>
      </c>
      <c r="KG35" s="175"/>
      <c r="KH35" s="175">
        <v>0</v>
      </c>
      <c r="KI35" s="175">
        <v>0</v>
      </c>
      <c r="KJ35" s="175">
        <v>0</v>
      </c>
      <c r="KK35" s="160">
        <v>1</v>
      </c>
      <c r="KL35" s="176">
        <v>1</v>
      </c>
      <c r="KM35" s="176">
        <v>0</v>
      </c>
      <c r="KN35" s="176">
        <v>0</v>
      </c>
      <c r="KO35" s="176">
        <v>0</v>
      </c>
      <c r="KP35" s="176">
        <v>0</v>
      </c>
      <c r="KQ35" s="176">
        <v>0</v>
      </c>
      <c r="KR35" s="160">
        <v>0</v>
      </c>
      <c r="KS35" s="175">
        <v>1</v>
      </c>
      <c r="KT35" s="159"/>
      <c r="KU35" s="159"/>
      <c r="KV35" s="159"/>
      <c r="KW35" s="159"/>
      <c r="KX35" s="159"/>
      <c r="KY35" s="159"/>
      <c r="KZ35" s="159"/>
      <c r="LA35" s="159"/>
      <c r="LB35" s="159"/>
    </row>
    <row r="36" spans="1:314" s="218" customFormat="1" ht="14.25" thickBot="1" x14ac:dyDescent="0.2">
      <c r="A36" s="2"/>
      <c r="B36" s="252">
        <v>0.16214120370370369</v>
      </c>
      <c r="C36" s="17"/>
      <c r="D36" s="18"/>
      <c r="E36" s="18">
        <f>SUM(D30:D35)</f>
        <v>7.39999349</v>
      </c>
      <c r="F36" s="20"/>
      <c r="G36" s="19"/>
      <c r="H36" s="20"/>
      <c r="I36" s="597"/>
      <c r="J36" s="16"/>
      <c r="K36" s="20"/>
      <c r="L36" s="16"/>
      <c r="M36" s="25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16"/>
      <c r="AB36" s="20"/>
      <c r="AC36" s="20"/>
      <c r="AD36" s="20"/>
      <c r="AE36" s="20"/>
      <c r="AF36" s="20"/>
      <c r="AG36" s="20"/>
      <c r="AH36" s="58"/>
      <c r="AI36" s="20"/>
      <c r="AJ36" s="20"/>
      <c r="AK36" s="20"/>
      <c r="AL36" s="642"/>
      <c r="AM36" s="636">
        <v>2.9543577472048921</v>
      </c>
      <c r="AN36" s="637">
        <v>-6.7070321637426904</v>
      </c>
      <c r="AO36" s="640">
        <f t="shared" ref="AO36" si="24">ABS(-11.88-AN36)</f>
        <v>5.1729678362573104</v>
      </c>
      <c r="AP36" s="527"/>
      <c r="AQ36" s="528">
        <f>SUM(AO30:AO36)</f>
        <v>18.58951581853184</v>
      </c>
      <c r="AR36" s="528">
        <f>SUM(AP30:AP36)</f>
        <v>15.58840643274854</v>
      </c>
      <c r="AS36" s="528">
        <f>AVERAGE(AO30:AO36)</f>
        <v>4.64737895463296</v>
      </c>
      <c r="AT36" s="528">
        <f>AVERAGE(AP30:AP36)</f>
        <v>5.196135477582847</v>
      </c>
      <c r="AU36" s="528">
        <f>MAX(AO30:AO36)</f>
        <v>5.6422204968944101</v>
      </c>
      <c r="AV36" s="528">
        <f>MAX(AP30:AP36)</f>
        <v>6.076505847953217</v>
      </c>
      <c r="AW36" s="528">
        <f>MIN(AO30:AO36)</f>
        <v>2.1843421052631591</v>
      </c>
      <c r="AX36" s="528">
        <f>MIN(AP30:AP36)</f>
        <v>3.9914181286549715</v>
      </c>
      <c r="AY36" s="528">
        <f>AU36-AW36</f>
        <v>3.457878391631251</v>
      </c>
      <c r="AZ36" s="528">
        <f>AV36-AX36</f>
        <v>2.0850877192982455</v>
      </c>
      <c r="BA36" s="528"/>
      <c r="BB36" s="636"/>
      <c r="BC36" s="637"/>
      <c r="BD36" s="528">
        <f>SUM(BB30:BB36)</f>
        <v>15.846666666666668</v>
      </c>
      <c r="BE36" s="528">
        <f>SUM(BC30:BC36)</f>
        <v>15.620890087537685</v>
      </c>
      <c r="BF36" s="528">
        <f>AVERAGE(BB30:BB36)</f>
        <v>5.2822222222222228</v>
      </c>
      <c r="BG36" s="528">
        <f>AVERAGE(BC30:BC36)</f>
        <v>5.2069633625125613</v>
      </c>
      <c r="BH36" s="528">
        <f>MAX(BB30:BB36)</f>
        <v>5.7687426900584793</v>
      </c>
      <c r="BI36" s="528">
        <f>MAX(BC30:BC36)</f>
        <v>5.9077485380116963</v>
      </c>
      <c r="BJ36" s="528">
        <f>MIN(BB30:BB36)</f>
        <v>4.6566959064327493</v>
      </c>
      <c r="BK36" s="528">
        <f>MIN(BC30:BC36)</f>
        <v>4.1006725146198839</v>
      </c>
      <c r="BL36" s="528">
        <f>BH36-BJ36</f>
        <v>1.11204678362573</v>
      </c>
      <c r="BM36" s="528">
        <f>BI36-BK36</f>
        <v>1.8070760233918124</v>
      </c>
      <c r="BN36" s="574"/>
      <c r="BO36" s="574"/>
      <c r="BP36" s="2"/>
      <c r="BQ36" s="2"/>
      <c r="BR36" s="7"/>
      <c r="BS36" s="528"/>
      <c r="BT36" s="528"/>
      <c r="BU36" s="528"/>
      <c r="BV36" s="528"/>
      <c r="BW36" s="585">
        <f>AVERAGE(BS30:BS36)</f>
        <v>1.135400232259135</v>
      </c>
      <c r="BX36" s="585">
        <f>AVERAGE(BT30:BT36)</f>
        <v>-4.3786842105263162</v>
      </c>
      <c r="BY36" s="585">
        <f>AVERAGE(BU30:BU36)</f>
        <v>0.12773072710482733</v>
      </c>
      <c r="BZ36" s="585">
        <f>AVERAGE(BV30:BV36)</f>
        <v>3.790547493936129</v>
      </c>
      <c r="CA36" s="528"/>
      <c r="CB36" s="585"/>
      <c r="CC36" s="528"/>
      <c r="CD36" s="585">
        <f>SUM(CB30:CB35)</f>
        <v>109.14736194957962</v>
      </c>
      <c r="CE36" s="585">
        <f>SUM(CC31:CC35)</f>
        <v>112.80774607902157</v>
      </c>
      <c r="CF36" s="585" t="e">
        <f ca="1">[1]!Mean(CB30:CB35)</f>
        <v>#NAME?</v>
      </c>
      <c r="CG36" s="585" t="e">
        <f ca="1">[1]!Mean(CC30:CC35)</f>
        <v>#NAME?</v>
      </c>
      <c r="CH36" s="585">
        <f>MAX(CB30:CB35)</f>
        <v>61.136283499488265</v>
      </c>
      <c r="CI36" s="585">
        <f>MAX(CC30:CC35)</f>
        <v>58.83579786195719</v>
      </c>
      <c r="CJ36" s="585">
        <f>MIN(CB30:CB35)</f>
        <v>48.011078450091347</v>
      </c>
      <c r="CK36" s="585">
        <f>MIN(CC30:CC35)</f>
        <v>51.287004460791138</v>
      </c>
      <c r="CL36" s="585">
        <f>CH36-CJ36</f>
        <v>13.125205049396918</v>
      </c>
      <c r="CM36" s="528">
        <f>CI36-CK36</f>
        <v>7.5487934011660514</v>
      </c>
      <c r="CN36" s="393"/>
      <c r="CR36" s="552"/>
      <c r="CS36" s="553"/>
      <c r="CT36" s="281">
        <v>16.945474179645192</v>
      </c>
      <c r="CU36" s="281">
        <v>23.864181148752621</v>
      </c>
      <c r="CV36" s="281">
        <v>8.472737089822596</v>
      </c>
      <c r="CW36" s="281">
        <v>7.9547270495842071</v>
      </c>
      <c r="CX36" s="281">
        <v>16.826507324024863</v>
      </c>
      <c r="CY36" s="281">
        <v>10.021735981933171</v>
      </c>
      <c r="CZ36" s="281">
        <v>0.11896685562032784</v>
      </c>
      <c r="DA36" s="281">
        <v>6.1168888119396057</v>
      </c>
      <c r="DB36" s="281">
        <v>16.707540468404535</v>
      </c>
      <c r="DC36" s="248">
        <v>3.9048471699935652</v>
      </c>
      <c r="DD36" s="281"/>
      <c r="DE36" s="281"/>
      <c r="DF36" s="281"/>
      <c r="DG36" s="281"/>
      <c r="DH36" s="281"/>
      <c r="DI36" s="281"/>
      <c r="DJ36" s="281">
        <f>SUM(DH32:DH34)</f>
        <v>24.552063678904755</v>
      </c>
      <c r="DK36" s="281">
        <f>SUM(DI32:DI34)</f>
        <v>34.692766516453396</v>
      </c>
      <c r="DL36" s="281">
        <f>AVERAGE(DH32:DH34)</f>
        <v>24.552063678904755</v>
      </c>
      <c r="DM36" s="281">
        <f>AVERAGE(DI32:DI34)</f>
        <v>17.346383258226698</v>
      </c>
      <c r="DN36" s="281">
        <f>MAX(DH32:DH34)</f>
        <v>24.552063678904755</v>
      </c>
      <c r="DO36" s="281">
        <f>MAX(DI32:DI34)</f>
        <v>26.848243305958022</v>
      </c>
      <c r="DP36" s="281">
        <f>MIN(DH32:DH34)</f>
        <v>24.552063678904755</v>
      </c>
      <c r="DQ36" s="281">
        <f>MIN(DI32:DI34)</f>
        <v>7.8445232104953728</v>
      </c>
      <c r="DR36" s="281">
        <f>DN36-DP36</f>
        <v>0</v>
      </c>
      <c r="DS36" s="281">
        <f>DO36-DQ36</f>
        <v>19.003720095462647</v>
      </c>
      <c r="DT36" s="220"/>
      <c r="DW36" s="495"/>
      <c r="DX36" s="506">
        <f t="shared" si="0"/>
        <v>0</v>
      </c>
      <c r="DY36" s="495"/>
      <c r="DZ36" s="495"/>
      <c r="EA36" s="506">
        <f t="shared" si="1"/>
        <v>0</v>
      </c>
      <c r="EB36" s="506">
        <f t="shared" si="2"/>
        <v>0</v>
      </c>
      <c r="EC36" s="495"/>
      <c r="ED36" s="495"/>
      <c r="EE36" s="512"/>
      <c r="EF36" s="244"/>
      <c r="EG36" s="244"/>
      <c r="EH36" s="412">
        <f>SUM(EF29:EF36)</f>
        <v>1</v>
      </c>
      <c r="EI36" s="412">
        <f>SUM(EG29:EG36)</f>
        <v>0</v>
      </c>
      <c r="EJ36" s="244">
        <f>SUM(EH36:EI36)</f>
        <v>1</v>
      </c>
      <c r="EK36" s="244"/>
      <c r="EL36" s="244"/>
      <c r="EM36" s="244"/>
      <c r="EN36" s="244"/>
      <c r="EO36" s="244"/>
      <c r="EP36" s="244"/>
      <c r="EQ36" s="244"/>
      <c r="ES36" s="219"/>
      <c r="ET36" s="523"/>
      <c r="EU36" s="523"/>
      <c r="EV36" s="287">
        <f>SUM(ET29:ET36)</f>
        <v>2.3982433477310301</v>
      </c>
      <c r="EW36" s="281">
        <f>SUM(EU29:EU36)</f>
        <v>5.8739583444426682</v>
      </c>
      <c r="EX36" s="278">
        <f>AVERAGE(ET29:ET36)</f>
        <v>0.79941444924367666</v>
      </c>
      <c r="EY36" s="278">
        <f>AVERAGE(EU29:EU36)</f>
        <v>1.9579861148142228</v>
      </c>
      <c r="EZ36" s="281">
        <f>_xlfn.VAR.P(ET29:ET36)</f>
        <v>0.20617548353478277</v>
      </c>
      <c r="FA36" s="281">
        <f>_xlfn.VAR.P(EU29:EU36)</f>
        <v>0.13315499978287923</v>
      </c>
      <c r="FB36" s="281">
        <f>MAX(ET29:ET36)</f>
        <v>1.3555288487175388</v>
      </c>
      <c r="FC36" s="281">
        <f>MAX(EU29:EU36)</f>
        <v>2.4677576476652625</v>
      </c>
      <c r="FD36" s="523"/>
      <c r="FE36" s="268"/>
      <c r="FF36" s="240"/>
      <c r="FG36" s="520">
        <f>SUM(FE31:FE36)</f>
        <v>103.16589000351499</v>
      </c>
      <c r="FH36" s="520">
        <f>SUM(FF31:FF36)</f>
        <v>136.92216060189301</v>
      </c>
      <c r="FI36" s="520">
        <f>AVERAGE(FE31:FE36)</f>
        <v>51.582945001757494</v>
      </c>
      <c r="FJ36" s="520">
        <f>AVERAGE(FF31:FF36)</f>
        <v>45.640720200631002</v>
      </c>
      <c r="FK36" s="520">
        <f>MAX(FE31:FE36)</f>
        <v>102.57645345687381</v>
      </c>
      <c r="FL36" s="520">
        <f>MAX(FF31:FF36)</f>
        <v>63.65914703724598</v>
      </c>
      <c r="FM36" s="520">
        <f>MIN(FE31:FE36)</f>
        <v>0.58943654664117417</v>
      </c>
      <c r="FN36" s="520">
        <f>MIN(FF31:FF36)</f>
        <v>31.258412445808499</v>
      </c>
      <c r="FO36" s="520">
        <f>FK36-FM36</f>
        <v>101.98701691023263</v>
      </c>
      <c r="FP36" s="520">
        <f>FL36-FN36</f>
        <v>32.400734591437484</v>
      </c>
      <c r="FQ36" s="287"/>
      <c r="FR36" s="287"/>
      <c r="FS36" s="286">
        <f>SUM(FQ31:FQ36)</f>
        <v>41.251620913877574</v>
      </c>
      <c r="FT36" s="278">
        <f>SUM(FR31:FR36)</f>
        <v>54.585228542260758</v>
      </c>
      <c r="FU36" s="278">
        <f>AVERAGE(FQ31:FQ36)</f>
        <v>20.625810456938787</v>
      </c>
      <c r="FV36" s="278">
        <f>AVERAGE(FR31:FR36)</f>
        <v>18.195076180753585</v>
      </c>
      <c r="FW36" s="278">
        <f>MAX(FQ31:FQ36)</f>
        <v>41.030582203361163</v>
      </c>
      <c r="FX36" s="278">
        <f>MAX(FR31:FR36)</f>
        <v>23.577462476914206</v>
      </c>
      <c r="FY36" s="278">
        <f>MIN(FQ31:FQ36)</f>
        <v>0.22103871051640808</v>
      </c>
      <c r="FZ36" s="278">
        <f>MIN(FR31:FR36)</f>
        <v>14.427002116736316</v>
      </c>
      <c r="GA36" s="278">
        <f>FW36-FY36</f>
        <v>40.809543492844753</v>
      </c>
      <c r="GB36" s="278">
        <f>FX36-FZ36</f>
        <v>9.15046036017789</v>
      </c>
      <c r="GC36" s="278"/>
      <c r="GD36" s="286"/>
      <c r="GE36" s="278"/>
      <c r="GF36" s="286">
        <f>SUM(GD31:GD36)</f>
        <v>4.2707661062969731</v>
      </c>
      <c r="GG36" s="278">
        <f>SUM(GE31:GE36)</f>
        <v>6.2274044979250718</v>
      </c>
      <c r="GH36" s="278">
        <f>AVERAGE(GD31:GD36)</f>
        <v>2.1353830531484865</v>
      </c>
      <c r="GI36" s="278">
        <f>AVERAGE(GE31:GE36)</f>
        <v>2.0758014993083571</v>
      </c>
      <c r="GJ36" s="278">
        <f>MAX(GD31:GD36)</f>
        <v>4.2394386179948151</v>
      </c>
      <c r="GK36" s="278">
        <f>MAX(GE31:GE36)</f>
        <v>2.7354826570184629</v>
      </c>
      <c r="GL36" s="278">
        <f>MIN(GD31:GD36)</f>
        <v>3.1327488302157848E-2</v>
      </c>
      <c r="GM36" s="278">
        <f>MIN(GE31:GE36)</f>
        <v>1.705560967448928</v>
      </c>
      <c r="GN36" s="278">
        <f>GJ36-GL36</f>
        <v>4.2081111296926572</v>
      </c>
      <c r="GO36" s="278">
        <f>GK36-GM36</f>
        <v>1.0299216895695349</v>
      </c>
      <c r="GP36" s="278"/>
      <c r="GQ36" s="270"/>
      <c r="GR36" s="586"/>
      <c r="GS36" s="531"/>
      <c r="GT36" s="586">
        <f>SUM(GR30:GR36)</f>
        <v>7.5049537978685326</v>
      </c>
      <c r="GU36" s="531">
        <f>SUM(GS30:GS36)</f>
        <v>10.013513317234327</v>
      </c>
      <c r="GV36" s="531">
        <f>AVERAGE(GR30:GR36)</f>
        <v>1.2508256329780887</v>
      </c>
      <c r="GW36" s="531">
        <f>AVERAGE(GS30:GS36)</f>
        <v>1.6689188862057212</v>
      </c>
      <c r="GX36" s="531">
        <f>MAX(GR30:GR36)</f>
        <v>3.2671720969089391</v>
      </c>
      <c r="GY36" s="531">
        <f>MAX(GS30:GS36)</f>
        <v>4.5879437956593616</v>
      </c>
      <c r="GZ36" s="586"/>
      <c r="HA36" s="531"/>
      <c r="HB36" s="586">
        <f>SUM(GZ30:GZ36)</f>
        <v>4.1244157495187235</v>
      </c>
      <c r="HC36" s="531">
        <f>SUM(HA30:HA36)</f>
        <v>2.8124940975627482</v>
      </c>
      <c r="HD36" s="531">
        <f>AVERAGE(GZ30:GZ36)</f>
        <v>0.68740262491978721</v>
      </c>
      <c r="HE36" s="531">
        <f>AVERAGE(HA30:HA36)</f>
        <v>0.46874901626045801</v>
      </c>
      <c r="HF36" s="531">
        <f>MAX(GZ30:GZ36)</f>
        <v>0.97304093567251471</v>
      </c>
      <c r="HG36" s="531">
        <f>MAX(HA30:HA36)</f>
        <v>1.1120467836257308</v>
      </c>
      <c r="HH36" s="585"/>
      <c r="HI36" s="528"/>
      <c r="HJ36" s="586">
        <f>SUM(HH30:HH36)</f>
        <v>9.3718107624310125</v>
      </c>
      <c r="HK36" s="531">
        <f>SUM(HI30:HI36)</f>
        <v>10.657969759915899</v>
      </c>
      <c r="HL36" s="531">
        <f>AVERAGE(HH30:HH36)</f>
        <v>1.5619684604051687</v>
      </c>
      <c r="HM36" s="531">
        <f>AVERAGE(HI30:HI36)</f>
        <v>1.7763282933193165</v>
      </c>
      <c r="HN36" s="531">
        <f>MAX(HH30:HH36)</f>
        <v>3.3898074354452268</v>
      </c>
      <c r="HO36" s="531">
        <f>MAX(HI30:HI36)</f>
        <v>4.7207919167340524</v>
      </c>
      <c r="HP36" s="286">
        <f>MIN(HH30:HH36)</f>
        <v>0.79727391460145869</v>
      </c>
      <c r="HQ36" s="278">
        <f>MIN(HI30:HI36)</f>
        <v>0.35445254100508311</v>
      </c>
      <c r="HR36" s="278">
        <f>HN36-HP36</f>
        <v>2.5925335208437681</v>
      </c>
      <c r="HS36" s="278">
        <f>HO36-HQ36</f>
        <v>4.3663393757289697</v>
      </c>
      <c r="HT36" s="393"/>
      <c r="HU36" s="520"/>
      <c r="HV36" s="393"/>
      <c r="HW36" s="520"/>
      <c r="HX36" s="393"/>
      <c r="HY36" s="520"/>
      <c r="HZ36" s="393"/>
      <c r="IA36" s="520"/>
      <c r="IB36" s="393"/>
      <c r="IC36" s="520"/>
      <c r="ID36" s="393"/>
      <c r="IN36" s="462">
        <v>2</v>
      </c>
      <c r="IO36" s="218">
        <v>0</v>
      </c>
      <c r="IP36" s="462">
        <f>COUNTIF(IL30:IL36,1)</f>
        <v>2</v>
      </c>
      <c r="IT36" s="390"/>
      <c r="IU36" s="393">
        <v>2</v>
      </c>
      <c r="IV36" s="390">
        <v>1</v>
      </c>
      <c r="IW36" s="393">
        <v>1</v>
      </c>
      <c r="IX36" s="484">
        <v>2</v>
      </c>
      <c r="IY36" s="393"/>
      <c r="JB36" s="226"/>
      <c r="JC36" s="226"/>
      <c r="JD36" s="226"/>
      <c r="JP36" s="226"/>
      <c r="JQ36" s="226"/>
      <c r="JR36" s="226"/>
      <c r="JU36" s="393"/>
      <c r="JY36" s="393">
        <v>3</v>
      </c>
      <c r="JZ36" s="507">
        <v>3</v>
      </c>
      <c r="KA36" s="507">
        <v>0</v>
      </c>
      <c r="KB36" s="520">
        <v>0</v>
      </c>
      <c r="KC36" s="520">
        <v>0</v>
      </c>
      <c r="KD36" s="507">
        <v>0</v>
      </c>
      <c r="KE36" s="220"/>
      <c r="KK36" s="219"/>
      <c r="KR36" s="219"/>
      <c r="LA36" s="219"/>
    </row>
    <row r="37" spans="1:314" x14ac:dyDescent="0.15">
      <c r="A37" s="4"/>
      <c r="B37" s="224">
        <v>0.17451388888888889</v>
      </c>
      <c r="C37" s="10"/>
      <c r="D37" s="11"/>
      <c r="E37" s="11"/>
      <c r="F37" s="14"/>
      <c r="G37" s="13"/>
      <c r="H37" s="14" t="s">
        <v>353</v>
      </c>
      <c r="I37" s="596">
        <v>8</v>
      </c>
      <c r="J37" s="9">
        <v>1</v>
      </c>
      <c r="K37" s="14">
        <v>1</v>
      </c>
      <c r="L37" s="9">
        <v>0</v>
      </c>
      <c r="M37" s="23">
        <v>1</v>
      </c>
      <c r="N37" s="23">
        <v>1</v>
      </c>
      <c r="O37" s="23">
        <v>0</v>
      </c>
      <c r="P37" s="14"/>
      <c r="Q37" s="14">
        <v>1</v>
      </c>
      <c r="R37" s="14">
        <v>0</v>
      </c>
      <c r="S37" s="14">
        <v>0</v>
      </c>
      <c r="T37" s="14">
        <v>1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9">
        <v>0</v>
      </c>
      <c r="AB37" s="15">
        <v>0.57286483319295423</v>
      </c>
      <c r="AC37" s="15">
        <v>0.50117469879518062</v>
      </c>
      <c r="AD37" s="15">
        <v>0.76115057368541161</v>
      </c>
      <c r="AE37" s="15"/>
      <c r="AF37" s="15"/>
      <c r="AG37" s="15"/>
      <c r="AH37" s="54">
        <f>AM38-BP37</f>
        <v>-4.7261348738418718</v>
      </c>
      <c r="AI37" s="15">
        <f>AN38-BQ37</f>
        <v>-18.042289156626502</v>
      </c>
      <c r="AJ37" s="15"/>
      <c r="AK37" s="15"/>
      <c r="AL37" s="632">
        <f>((AH37*AH38)+(AI37*AI38))/(SQRT(AH37^2+AI37^2)*SQRT(AH38^2+AI38^2))</f>
        <v>0.99786057153206065</v>
      </c>
      <c r="AM37" s="633"/>
      <c r="AN37" s="634"/>
      <c r="AO37" s="633"/>
      <c r="AP37" s="634"/>
      <c r="AQ37" s="634"/>
      <c r="AR37" s="634"/>
      <c r="AS37" s="634"/>
      <c r="AT37" s="634"/>
      <c r="AU37" s="634"/>
      <c r="AV37" s="634"/>
      <c r="AW37" s="634"/>
      <c r="AX37" s="634"/>
      <c r="AY37" s="634"/>
      <c r="AZ37" s="634"/>
      <c r="BA37" s="634"/>
      <c r="BB37" s="633"/>
      <c r="BC37" s="634"/>
      <c r="BD37" s="634"/>
      <c r="BE37" s="634"/>
      <c r="BF37" s="634"/>
      <c r="BG37" s="634"/>
      <c r="BH37" s="634"/>
      <c r="BI37" s="634"/>
      <c r="BJ37" s="634"/>
      <c r="BK37" s="634"/>
      <c r="BL37" s="634"/>
      <c r="BM37" s="634"/>
      <c r="BN37" s="573"/>
      <c r="BO37" s="573"/>
      <c r="BP37" s="4">
        <v>1.1099256143113487</v>
      </c>
      <c r="BQ37" s="4">
        <v>12.171385542168673</v>
      </c>
      <c r="BR37" s="6"/>
      <c r="BS37" s="527"/>
      <c r="BT37" s="527"/>
      <c r="BU37" s="527"/>
      <c r="BV37" s="527"/>
      <c r="BW37" s="584"/>
      <c r="BX37" s="527"/>
      <c r="BY37" s="527"/>
      <c r="BZ37" s="527"/>
      <c r="CA37" s="527"/>
      <c r="CB37" s="584"/>
      <c r="CC37" s="527"/>
      <c r="CD37" s="584"/>
      <c r="CE37" s="527"/>
      <c r="CF37" s="584"/>
      <c r="CG37" s="527"/>
      <c r="CH37" s="584"/>
      <c r="CI37" s="527"/>
      <c r="CJ37" s="584"/>
      <c r="CK37" s="527"/>
      <c r="CL37" s="584"/>
      <c r="CO37" s="70"/>
      <c r="CP37" s="70"/>
      <c r="CQ37" s="70"/>
      <c r="CR37" s="70"/>
      <c r="CS37" s="70"/>
      <c r="CT37" s="70"/>
      <c r="CU37" s="70"/>
      <c r="CV37" s="70"/>
      <c r="CW37" s="70"/>
      <c r="CX37" s="70"/>
      <c r="CY37" s="70"/>
      <c r="CZ37" s="70"/>
      <c r="DA37" s="70"/>
      <c r="DB37" s="70"/>
      <c r="DC37" s="70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8" t="s">
        <v>442</v>
      </c>
      <c r="DU37" s="105">
        <v>1.1099256143113487</v>
      </c>
      <c r="DV37" s="105">
        <v>12.171385542168673</v>
      </c>
      <c r="DX37" s="506">
        <f t="shared" si="0"/>
        <v>0</v>
      </c>
      <c r="EA37" s="506">
        <f t="shared" si="1"/>
        <v>0</v>
      </c>
      <c r="EB37" s="506">
        <f t="shared" si="2"/>
        <v>0</v>
      </c>
      <c r="EF37" s="244">
        <f>IF(AND(DV37&gt;0,DV37&lt;11.9),1,0)</f>
        <v>0</v>
      </c>
      <c r="EL37" s="244">
        <f>IF(AND(DV37&gt;0,DV37&lt;6.4),1,0)</f>
        <v>0</v>
      </c>
      <c r="ER37" s="128">
        <v>-3.6878173636796423</v>
      </c>
      <c r="ES37" s="128">
        <v>-12.672560240963854</v>
      </c>
      <c r="EV37" s="284"/>
      <c r="EW37" s="209"/>
      <c r="EX37" s="209"/>
      <c r="EY37" s="209"/>
      <c r="EZ37" s="209"/>
      <c r="FA37" s="209"/>
      <c r="FB37" s="209"/>
      <c r="FC37" s="209"/>
      <c r="FE37" s="141"/>
      <c r="FF37" s="141"/>
      <c r="FH37" s="141"/>
      <c r="FJ37" s="141"/>
      <c r="FQ37" s="284"/>
      <c r="FR37" s="209"/>
      <c r="FS37" s="284"/>
      <c r="FT37" s="209"/>
      <c r="FU37" s="209"/>
      <c r="FV37" s="209"/>
      <c r="FW37" s="209"/>
      <c r="FX37" s="209"/>
      <c r="FY37" s="209"/>
      <c r="FZ37" s="209"/>
      <c r="GA37" s="209"/>
      <c r="GB37" s="209"/>
      <c r="GC37" s="209"/>
      <c r="GD37" s="284"/>
      <c r="GE37" s="209"/>
      <c r="GF37" s="284"/>
      <c r="GG37" s="209"/>
      <c r="GH37" s="209"/>
      <c r="GI37" s="209"/>
      <c r="GJ37" s="209"/>
      <c r="GK37" s="209"/>
      <c r="GL37" s="209"/>
      <c r="GM37" s="209"/>
      <c r="GN37" s="209"/>
      <c r="GO37" s="209"/>
      <c r="GP37" s="209"/>
      <c r="GR37" s="587"/>
      <c r="GS37" s="529"/>
      <c r="GT37" s="587"/>
      <c r="GU37" s="529"/>
      <c r="GV37" s="529"/>
      <c r="GW37" s="529"/>
      <c r="GX37" s="529"/>
      <c r="GY37" s="529"/>
      <c r="GZ37" s="587"/>
      <c r="HA37" s="529"/>
      <c r="HB37" s="587"/>
      <c r="HC37" s="529"/>
      <c r="HD37" s="529"/>
      <c r="HE37" s="529"/>
      <c r="HF37" s="529"/>
      <c r="HG37" s="529"/>
      <c r="HH37" s="584"/>
      <c r="HI37" s="527"/>
      <c r="HJ37" s="587"/>
      <c r="HK37" s="529"/>
      <c r="HL37" s="529"/>
      <c r="HM37" s="529"/>
      <c r="HN37" s="529"/>
      <c r="HO37" s="529"/>
      <c r="HP37" s="285"/>
      <c r="HQ37" s="208"/>
      <c r="HR37" s="208"/>
      <c r="HS37" s="208"/>
      <c r="IE37" s="159"/>
      <c r="IF37" s="159"/>
      <c r="IG37" s="159"/>
      <c r="IH37" s="159"/>
      <c r="II37" s="159"/>
      <c r="IJ37" s="159"/>
      <c r="IK37" s="159"/>
      <c r="IL37" s="159"/>
      <c r="IM37" s="159"/>
      <c r="IP37" s="385"/>
      <c r="IQ37" s="159"/>
      <c r="IR37" s="159"/>
      <c r="IS37" s="159"/>
      <c r="IZ37" s="159"/>
      <c r="JA37" s="159"/>
      <c r="JB37" s="159"/>
      <c r="JC37" s="159"/>
      <c r="JD37" s="159"/>
      <c r="JE37" s="159"/>
      <c r="JF37" s="159"/>
      <c r="JG37" s="159"/>
      <c r="JH37" s="159"/>
      <c r="JI37" s="159"/>
      <c r="JJ37" s="159"/>
      <c r="JK37" s="159"/>
      <c r="JL37" s="159"/>
      <c r="JM37" s="159"/>
      <c r="JN37" s="159"/>
      <c r="JO37" s="159"/>
      <c r="JP37" s="159"/>
      <c r="JQ37" s="159"/>
      <c r="JR37" s="159"/>
      <c r="JS37" s="159"/>
      <c r="JT37" s="159"/>
      <c r="JV37" s="159"/>
      <c r="JW37" s="159"/>
      <c r="JX37" s="159"/>
      <c r="KE37" s="159"/>
      <c r="KF37" s="159"/>
      <c r="KG37" s="159"/>
      <c r="KH37" s="159"/>
      <c r="KI37" s="159"/>
      <c r="KJ37" s="159"/>
      <c r="KK37" s="159"/>
      <c r="KL37" s="159"/>
      <c r="KM37" s="159"/>
      <c r="KN37" s="159"/>
      <c r="KO37" s="159"/>
      <c r="KP37" s="159"/>
      <c r="KQ37" s="159"/>
      <c r="KR37" s="159"/>
      <c r="KS37" s="159">
        <v>1</v>
      </c>
      <c r="KT37" s="159"/>
      <c r="KU37" s="159"/>
      <c r="KV37" s="159"/>
      <c r="KW37" s="159"/>
      <c r="KX37" s="159"/>
      <c r="KY37" s="159"/>
      <c r="KZ37" s="159"/>
      <c r="LA37" s="159"/>
      <c r="LB37" s="159"/>
    </row>
    <row r="38" spans="1:314" x14ac:dyDescent="0.15">
      <c r="A38" s="4"/>
      <c r="B38" s="224">
        <v>0.17511574074074074</v>
      </c>
      <c r="C38" s="10">
        <v>0.22</v>
      </c>
      <c r="D38" s="11">
        <v>0.73332600000000003</v>
      </c>
      <c r="E38" s="11"/>
      <c r="F38" s="14"/>
      <c r="G38" s="13"/>
      <c r="H38" s="14"/>
      <c r="I38" s="596"/>
      <c r="J38" s="471">
        <v>2</v>
      </c>
      <c r="K38" s="14"/>
      <c r="L38" s="9"/>
      <c r="M38" s="23">
        <v>0</v>
      </c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9"/>
      <c r="AB38" s="15"/>
      <c r="AC38" s="15"/>
      <c r="AD38" s="15"/>
      <c r="AE38" s="15"/>
      <c r="AF38" s="15"/>
      <c r="AG38" s="15"/>
      <c r="AH38" s="58">
        <f>ER37-BP37</f>
        <v>-4.7977429779909908</v>
      </c>
      <c r="AI38" s="20">
        <f>ES37-BQ37</f>
        <v>-24.843945783132526</v>
      </c>
      <c r="AJ38" s="15"/>
      <c r="AK38" s="15"/>
      <c r="AL38" s="635">
        <f>DEGREES(ACOS(AL37))</f>
        <v>3.7485557507237073</v>
      </c>
      <c r="AM38" s="633">
        <v>-3.6162092595305229</v>
      </c>
      <c r="AN38" s="634">
        <v>-5.8709036144578306</v>
      </c>
      <c r="AO38" s="638">
        <f>ABS(-11.88-AN38)</f>
        <v>6.0090963855421702</v>
      </c>
      <c r="AP38" s="527"/>
      <c r="AQ38" s="634"/>
      <c r="AR38" s="634"/>
      <c r="AS38" s="634"/>
      <c r="AT38" s="634"/>
      <c r="AU38" s="634"/>
      <c r="AV38" s="634"/>
      <c r="AW38" s="634"/>
      <c r="AX38" s="634"/>
      <c r="AY38" s="634"/>
      <c r="AZ38" s="634"/>
      <c r="BA38" s="634"/>
      <c r="BB38" s="633"/>
      <c r="BC38" s="634">
        <f>ABS(BQ38-AN38)</f>
        <v>6.157289156626506</v>
      </c>
      <c r="BD38" s="634"/>
      <c r="BE38" s="634"/>
      <c r="BF38" s="634"/>
      <c r="BG38" s="634"/>
      <c r="BH38" s="634"/>
      <c r="BI38" s="634"/>
      <c r="BJ38" s="634"/>
      <c r="BK38" s="634"/>
      <c r="BL38" s="634"/>
      <c r="BM38" s="634"/>
      <c r="BN38" s="573"/>
      <c r="BO38" s="573"/>
      <c r="BP38" s="65">
        <v>-6.0508848006005778</v>
      </c>
      <c r="BQ38" s="64">
        <v>-12.028192771084337</v>
      </c>
      <c r="BR38" s="6"/>
      <c r="BS38" s="527"/>
      <c r="BT38" s="527"/>
      <c r="BU38" s="527">
        <f>(BP37+BP38+BP39)/3</f>
        <v>-2.494348961194321</v>
      </c>
      <c r="BV38" s="527">
        <f>(BQ37+BQ38+BQ39)/3</f>
        <v>3.9139357429718871</v>
      </c>
      <c r="BW38" s="584"/>
      <c r="BX38" s="527"/>
      <c r="BY38" s="527"/>
      <c r="BZ38" s="527"/>
      <c r="CA38" s="527"/>
      <c r="CC38" s="584">
        <f>SQRT((BP37-BP38)^2+(BQ37-BQ38)^2)+SQRT((BP38-BP39)^2+(BQ38-BQ39)^2)+SQRT((BP39-BP37)^2+(BQ39-BQ37)^2)</f>
        <v>52.819401148654208</v>
      </c>
      <c r="CD38" s="584"/>
      <c r="CE38" s="584"/>
      <c r="CF38" s="584"/>
      <c r="CG38" s="527"/>
      <c r="CH38" s="584"/>
      <c r="CI38" s="527"/>
      <c r="CJ38" s="584"/>
      <c r="CK38" s="527"/>
      <c r="CL38" s="584"/>
      <c r="CO38" s="70"/>
      <c r="CP38" s="70"/>
      <c r="CQ38" s="70"/>
      <c r="CR38" s="516"/>
      <c r="CS38" s="97">
        <f>DEGREES(ACOS(((BP37-BP38)*(BP39-BP38)+(BQ37-BQ38)*(BQ39-BQ38))/(SQRT((BP37-BP38)^2+(BQ37-BQ38)^2)*SQRT((BP39-BP38)^2+(BQ39-BQ38)^2))))</f>
        <v>8.0366156708945091</v>
      </c>
      <c r="CT38" s="70"/>
      <c r="CU38" s="70"/>
      <c r="CV38" s="70"/>
      <c r="CW38" s="70"/>
      <c r="CX38" s="70"/>
      <c r="CY38" s="70"/>
      <c r="CZ38" s="70"/>
      <c r="DA38" s="70"/>
      <c r="DB38" s="70"/>
      <c r="DC38" s="70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8" t="s">
        <v>443</v>
      </c>
      <c r="DU38" s="129">
        <v>-4.2606821968725965</v>
      </c>
      <c r="DV38" s="128">
        <v>-12.171385542168673</v>
      </c>
      <c r="DX38" s="506">
        <f t="shared" si="0"/>
        <v>0</v>
      </c>
      <c r="EA38" s="506">
        <f t="shared" si="1"/>
        <v>1</v>
      </c>
      <c r="EB38" s="506">
        <f t="shared" si="2"/>
        <v>0</v>
      </c>
      <c r="ED38" s="491">
        <v>1</v>
      </c>
      <c r="EG38" s="412">
        <f>IF(AND(DV38&lt;0,DV38&gt;-11.8),1,0)</f>
        <v>0</v>
      </c>
      <c r="EM38" s="412">
        <f>IF(AND(DV38&lt;0,DV38&gt;-6.4),1,0)</f>
        <v>0</v>
      </c>
      <c r="ER38" s="105">
        <v>0.75188509356575228</v>
      </c>
      <c r="ES38" s="105">
        <v>11.527018072289156</v>
      </c>
      <c r="ET38" s="518">
        <f>ABS(ER38)</f>
        <v>0.75188509356575228</v>
      </c>
      <c r="EV38" s="284"/>
      <c r="EW38" s="209"/>
      <c r="EX38" s="209"/>
      <c r="EY38" s="209"/>
      <c r="EZ38" s="209"/>
      <c r="FA38" s="209"/>
      <c r="FB38" s="209"/>
      <c r="FC38" s="209"/>
      <c r="FE38" s="141"/>
      <c r="FF38" s="141"/>
      <c r="FH38" s="141"/>
      <c r="FJ38" s="141"/>
      <c r="FQ38" s="284"/>
      <c r="FR38" s="209"/>
      <c r="FS38" s="284"/>
      <c r="FT38" s="209"/>
      <c r="FU38" s="209"/>
      <c r="FV38" s="209"/>
      <c r="FW38" s="209"/>
      <c r="FX38" s="209"/>
      <c r="FY38" s="209"/>
      <c r="FZ38" s="209"/>
      <c r="GA38" s="209"/>
      <c r="GB38" s="209"/>
      <c r="GC38" s="209"/>
      <c r="GD38" s="284"/>
      <c r="GE38" s="209"/>
      <c r="GF38" s="284"/>
      <c r="GG38" s="209"/>
      <c r="GH38" s="209"/>
      <c r="GI38" s="209"/>
      <c r="GJ38" s="209"/>
      <c r="GK38" s="209"/>
      <c r="GL38" s="209"/>
      <c r="GM38" s="209"/>
      <c r="GN38" s="209"/>
      <c r="GO38" s="209"/>
      <c r="GP38" s="209"/>
      <c r="GR38" s="529">
        <f>ABS(ER38-DU37)</f>
        <v>0.35804052074559645</v>
      </c>
      <c r="GS38" s="529">
        <f>ABS(DU38-ER37)</f>
        <v>0.57286483319295423</v>
      </c>
      <c r="GT38" s="584"/>
      <c r="GU38" s="527"/>
      <c r="GV38" s="527"/>
      <c r="GW38" s="527"/>
      <c r="GX38" s="527"/>
      <c r="GY38" s="527"/>
      <c r="GZ38" s="587">
        <f>ABS(ES38-DV37)</f>
        <v>0.64436746987951743</v>
      </c>
      <c r="HA38" s="587">
        <f>ABS(DV38-ES37)</f>
        <v>0.50117469879518062</v>
      </c>
      <c r="HB38" s="584"/>
      <c r="HC38" s="527"/>
      <c r="HD38" s="527"/>
      <c r="HE38" s="527"/>
      <c r="HF38" s="527"/>
      <c r="HG38" s="527"/>
      <c r="HH38" s="587">
        <f t="shared" ref="HH38:HI43" si="25">SQRT(GR38^2+GZ38^2)</f>
        <v>0.73715836204624896</v>
      </c>
      <c r="HI38" s="587">
        <f t="shared" si="25"/>
        <v>0.76115057368541161</v>
      </c>
      <c r="HJ38" s="584"/>
      <c r="HK38" s="527"/>
      <c r="HL38" s="527"/>
      <c r="HM38" s="527"/>
      <c r="HN38" s="527"/>
      <c r="HO38" s="527"/>
      <c r="HP38" s="285"/>
      <c r="HQ38" s="208"/>
      <c r="HR38" s="208"/>
      <c r="HS38" s="208"/>
      <c r="IE38" s="159"/>
      <c r="IF38" s="159"/>
      <c r="IG38" s="159"/>
      <c r="IH38" s="159"/>
      <c r="II38" s="159">
        <v>1</v>
      </c>
      <c r="IJ38" s="159">
        <v>0</v>
      </c>
      <c r="IK38" s="159">
        <v>1</v>
      </c>
      <c r="IL38" s="159">
        <v>0</v>
      </c>
      <c r="IM38" s="159">
        <v>0</v>
      </c>
      <c r="IP38" s="385"/>
      <c r="IQ38" s="159">
        <v>1</v>
      </c>
      <c r="IR38" s="159">
        <v>0</v>
      </c>
      <c r="IS38" s="159">
        <v>0</v>
      </c>
      <c r="IZ38" s="159">
        <v>0</v>
      </c>
      <c r="JA38" s="159">
        <v>0</v>
      </c>
      <c r="JB38" s="176">
        <v>0</v>
      </c>
      <c r="JC38" s="176">
        <v>1</v>
      </c>
      <c r="JD38" s="159"/>
      <c r="JE38" s="176">
        <v>0</v>
      </c>
      <c r="JF38" s="176">
        <v>0</v>
      </c>
      <c r="JG38" s="176">
        <v>0</v>
      </c>
      <c r="JH38" s="176">
        <v>1</v>
      </c>
      <c r="JI38" s="176">
        <v>0</v>
      </c>
      <c r="JJ38" s="176">
        <v>0</v>
      </c>
      <c r="JK38" s="176">
        <v>0</v>
      </c>
      <c r="JL38" s="176">
        <v>1</v>
      </c>
      <c r="JM38" s="176">
        <v>1</v>
      </c>
      <c r="JN38" s="176">
        <v>0</v>
      </c>
      <c r="JO38" s="176">
        <v>0</v>
      </c>
      <c r="JP38" s="176">
        <v>0</v>
      </c>
      <c r="JQ38" s="176">
        <v>0</v>
      </c>
      <c r="JR38" s="176">
        <v>0</v>
      </c>
      <c r="JS38" s="176">
        <v>0</v>
      </c>
      <c r="JT38" s="176">
        <v>0</v>
      </c>
      <c r="JU38" s="501">
        <v>0</v>
      </c>
      <c r="JV38" s="176">
        <v>0</v>
      </c>
      <c r="JW38" s="176">
        <v>1</v>
      </c>
      <c r="JX38" s="176">
        <v>0</v>
      </c>
      <c r="JY38" s="501"/>
      <c r="JZ38" s="405"/>
      <c r="KA38" s="405"/>
      <c r="KB38" s="405"/>
      <c r="KC38" s="405"/>
      <c r="KD38" s="405"/>
      <c r="KE38" s="187">
        <v>0</v>
      </c>
      <c r="KF38" s="175">
        <v>0</v>
      </c>
      <c r="KG38" s="175"/>
      <c r="KH38" s="175">
        <v>0</v>
      </c>
      <c r="KI38" s="175">
        <v>1</v>
      </c>
      <c r="KJ38" s="175">
        <v>0</v>
      </c>
      <c r="KK38" s="160">
        <v>1</v>
      </c>
      <c r="KL38" s="176">
        <v>1</v>
      </c>
      <c r="KM38" s="176">
        <v>0</v>
      </c>
      <c r="KN38" s="176">
        <v>0</v>
      </c>
      <c r="KO38" s="176">
        <v>0</v>
      </c>
      <c r="KP38" s="176">
        <v>0</v>
      </c>
      <c r="KQ38" s="176">
        <v>0</v>
      </c>
      <c r="KR38" s="160">
        <v>0</v>
      </c>
      <c r="KS38" s="175">
        <v>0</v>
      </c>
      <c r="KT38" s="159"/>
      <c r="KU38" s="159"/>
      <c r="KV38" s="159"/>
      <c r="KW38" s="159"/>
      <c r="KX38" s="159"/>
      <c r="KY38" s="159"/>
      <c r="KZ38" s="159"/>
      <c r="LA38" s="159"/>
      <c r="LB38" s="159"/>
    </row>
    <row r="39" spans="1:314" x14ac:dyDescent="0.15">
      <c r="A39" s="4"/>
      <c r="B39" s="224">
        <v>0.17596064814814816</v>
      </c>
      <c r="C39" s="10">
        <v>1.1299999999999999</v>
      </c>
      <c r="D39" s="11">
        <v>1.4333332899999998</v>
      </c>
      <c r="E39" s="11"/>
      <c r="F39" s="14"/>
      <c r="G39" s="13"/>
      <c r="H39" s="14"/>
      <c r="I39" s="596"/>
      <c r="J39" s="9">
        <v>3</v>
      </c>
      <c r="K39" s="14"/>
      <c r="L39" s="9"/>
      <c r="M39" s="23">
        <v>0</v>
      </c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9"/>
      <c r="AB39" s="15"/>
      <c r="AC39" s="15"/>
      <c r="AD39" s="15"/>
      <c r="AE39" s="15"/>
      <c r="AF39" s="15"/>
      <c r="AG39" s="15"/>
      <c r="AH39" s="54"/>
      <c r="AI39" s="15"/>
      <c r="AJ39" s="15"/>
      <c r="AK39" s="15"/>
      <c r="AL39" s="632"/>
      <c r="AM39" s="633">
        <v>-2.8285201138902112</v>
      </c>
      <c r="AN39" s="634">
        <v>6.5868674698795173</v>
      </c>
      <c r="AO39" s="584"/>
      <c r="AP39" s="634">
        <f>ABS(11.88-AN39)</f>
        <v>5.2931325301204835</v>
      </c>
      <c r="AQ39" s="634"/>
      <c r="AR39" s="634"/>
      <c r="AS39" s="634"/>
      <c r="AT39" s="634"/>
      <c r="AU39" s="634"/>
      <c r="AV39" s="634"/>
      <c r="AW39" s="634"/>
      <c r="AX39" s="634"/>
      <c r="AY39" s="634"/>
      <c r="AZ39" s="634"/>
      <c r="BA39" s="634"/>
      <c r="BB39" s="634">
        <f>ABS(BQ39-AN39)</f>
        <v>5.0117469879518071</v>
      </c>
      <c r="BC39" s="634"/>
      <c r="BD39" s="634"/>
      <c r="BE39" s="634"/>
      <c r="BF39" s="634"/>
      <c r="BG39" s="634"/>
      <c r="BH39" s="634"/>
      <c r="BI39" s="634"/>
      <c r="BJ39" s="634"/>
      <c r="BK39" s="634"/>
      <c r="BL39" s="634"/>
      <c r="BM39" s="634"/>
      <c r="BN39" s="573"/>
      <c r="BO39" s="573"/>
      <c r="BP39" s="4">
        <v>-2.5420876972937339</v>
      </c>
      <c r="BQ39" s="4">
        <v>11.598614457831324</v>
      </c>
      <c r="BR39" s="6"/>
      <c r="BS39" s="527">
        <f>(BP38+BP39+BP40)/3</f>
        <v>-1.6827904475043027</v>
      </c>
      <c r="BT39" s="527">
        <f>(BQ38+BQ39+BQ40)/3</f>
        <v>-4.486706827309237</v>
      </c>
      <c r="BU39" s="527"/>
      <c r="BV39" s="527"/>
      <c r="BW39" s="584"/>
      <c r="BX39" s="527"/>
      <c r="BY39" s="527"/>
      <c r="BZ39" s="527"/>
      <c r="CA39" s="527"/>
      <c r="CB39" s="584">
        <f>SQRT((BP38-BP39)^2+(BQ38-BQ39)^2)+SQRT((BP39-BP40)^2+(BQ39-BQ40)^2)+SQRT((BP40-BP38)^2+(BQ40-BQ38)^2)</f>
        <v>58.903750327539569</v>
      </c>
      <c r="CD39" s="584"/>
      <c r="CE39" s="527"/>
      <c r="CF39" s="584"/>
      <c r="CG39" s="527"/>
      <c r="CH39" s="584"/>
      <c r="CI39" s="527"/>
      <c r="CJ39" s="584"/>
      <c r="CK39" s="527"/>
      <c r="CL39" s="584"/>
      <c r="CO39" s="70"/>
      <c r="CP39" s="70"/>
      <c r="CQ39" s="70"/>
      <c r="CR39" s="542">
        <f>DEGREES(ACOS(((BP38-BP39)*(BP40-BP39)+(BQ38-BQ39)*(BQ40-BQ39))/(SQRT((BP38-BP39)^2+(BQ38-BQ39)^2)*SQRT((BP40-BP39)^2+(BQ40-BQ39)^2))))</f>
        <v>22.328768163107966</v>
      </c>
      <c r="CS39" s="516"/>
      <c r="CT39" s="70"/>
      <c r="CU39" s="70"/>
      <c r="CV39" s="70"/>
      <c r="CW39" s="70"/>
      <c r="CX39" s="70"/>
      <c r="CY39" s="70"/>
      <c r="CZ39" s="70"/>
      <c r="DA39" s="70"/>
      <c r="DB39" s="70"/>
      <c r="DC39" s="70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8" t="s">
        <v>443</v>
      </c>
      <c r="DU39" s="105">
        <v>-1.754398551653422</v>
      </c>
      <c r="DV39" s="105">
        <v>11.813403614457831</v>
      </c>
      <c r="DX39" s="506">
        <f t="shared" si="0"/>
        <v>0</v>
      </c>
      <c r="EA39" s="506">
        <f t="shared" si="1"/>
        <v>0</v>
      </c>
      <c r="EB39" s="506">
        <f t="shared" si="2"/>
        <v>0</v>
      </c>
      <c r="EF39" s="244">
        <f>IF(AND(DV39&gt;0,DV39&lt;11.9),1,0)</f>
        <v>1</v>
      </c>
      <c r="EL39" s="244">
        <f>IF(AND(DV39&gt;0,DV39&lt;6.4),1,0)</f>
        <v>0</v>
      </c>
      <c r="ER39" s="129">
        <v>-4.1890740927234766</v>
      </c>
      <c r="ES39" s="128">
        <v>-12.314578313253012</v>
      </c>
      <c r="EU39" s="518">
        <f>ABS(ER39)</f>
        <v>4.1890740927234766</v>
      </c>
      <c r="EV39" s="284"/>
      <c r="EW39" s="209"/>
      <c r="EX39" s="209"/>
      <c r="EY39" s="209"/>
      <c r="EZ39" s="209"/>
      <c r="FA39" s="209"/>
      <c r="FB39" s="209"/>
      <c r="FC39" s="209"/>
      <c r="FE39" s="141"/>
      <c r="FF39" s="144">
        <v>42.137838494573188</v>
      </c>
      <c r="FH39" s="141"/>
      <c r="FJ39" s="141"/>
      <c r="FQ39" s="284"/>
      <c r="FR39" s="209">
        <f>FF39/(D38+D39)</f>
        <v>19.448299365320697</v>
      </c>
      <c r="FS39" s="284"/>
      <c r="FT39" s="209"/>
      <c r="FU39" s="209"/>
      <c r="FV39" s="209"/>
      <c r="FW39" s="209"/>
      <c r="FX39" s="209"/>
      <c r="FY39" s="209"/>
      <c r="FZ39" s="209"/>
      <c r="GA39" s="209"/>
      <c r="GB39" s="209"/>
      <c r="GC39" s="209"/>
      <c r="GD39" s="284"/>
      <c r="GE39" s="284">
        <f>FF39*(((ABS(DV38-AN38))/(ABS(DV37-DV38))))^2</f>
        <v>2.8227977621278102</v>
      </c>
      <c r="GF39" s="284"/>
      <c r="GG39" s="209"/>
      <c r="GH39" s="209"/>
      <c r="GI39" s="209"/>
      <c r="GJ39" s="209"/>
      <c r="GK39" s="209"/>
      <c r="GL39" s="209"/>
      <c r="GM39" s="209"/>
      <c r="GN39" s="209"/>
      <c r="GO39" s="209"/>
      <c r="GP39" s="209"/>
      <c r="GR39" s="529">
        <f>ABS(DU39-ER38)</f>
        <v>2.5062836452191743</v>
      </c>
      <c r="GS39" s="529">
        <f>ABS(ER39-DU38)</f>
        <v>7.1608104149119889E-2</v>
      </c>
      <c r="GT39" s="587"/>
      <c r="GU39" s="529"/>
      <c r="GV39" s="529"/>
      <c r="GW39" s="529"/>
      <c r="GX39" s="529"/>
      <c r="GY39" s="529"/>
      <c r="GZ39" s="587">
        <f>ABS(DV39-ES38)</f>
        <v>0.2863855421686754</v>
      </c>
      <c r="HA39" s="587">
        <f>ABS(ES39-DV38)</f>
        <v>0.14319277108433859</v>
      </c>
      <c r="HB39" s="587"/>
      <c r="HC39" s="529"/>
      <c r="HD39" s="529"/>
      <c r="HE39" s="529"/>
      <c r="HF39" s="529"/>
      <c r="HG39" s="529"/>
      <c r="HH39" s="587">
        <f t="shared" si="25"/>
        <v>2.5225927909705042</v>
      </c>
      <c r="HI39" s="587">
        <f t="shared" si="25"/>
        <v>0.16009962607902303</v>
      </c>
      <c r="HJ39" s="587"/>
      <c r="HK39" s="529"/>
      <c r="HL39" s="529"/>
      <c r="HM39" s="529"/>
      <c r="HN39" s="529"/>
      <c r="HO39" s="529"/>
      <c r="HP39" s="285"/>
      <c r="HQ39" s="208"/>
      <c r="HR39" s="208"/>
      <c r="HS39" s="208"/>
      <c r="IE39" s="159"/>
      <c r="IF39" s="159"/>
      <c r="IG39" s="159"/>
      <c r="IH39" s="159"/>
      <c r="II39" s="159">
        <v>0</v>
      </c>
      <c r="IJ39" s="159">
        <v>1</v>
      </c>
      <c r="IK39" s="159">
        <v>0</v>
      </c>
      <c r="IL39" s="159">
        <v>1</v>
      </c>
      <c r="IM39" s="159">
        <v>0</v>
      </c>
      <c r="IP39" s="385"/>
      <c r="IQ39" s="159">
        <v>0</v>
      </c>
      <c r="IR39" s="159">
        <v>1</v>
      </c>
      <c r="IS39" s="159">
        <v>0</v>
      </c>
      <c r="IZ39" s="159">
        <v>0</v>
      </c>
      <c r="JA39" s="159">
        <v>0</v>
      </c>
      <c r="JB39" s="176">
        <v>0</v>
      </c>
      <c r="JC39" s="176">
        <v>1</v>
      </c>
      <c r="JD39" s="159"/>
      <c r="JE39" s="176">
        <v>0</v>
      </c>
      <c r="JF39" s="176">
        <v>0</v>
      </c>
      <c r="JG39" s="176">
        <v>1</v>
      </c>
      <c r="JH39" s="176">
        <v>0</v>
      </c>
      <c r="JI39" s="176">
        <v>0</v>
      </c>
      <c r="JJ39" s="176">
        <v>0</v>
      </c>
      <c r="JK39" s="176">
        <v>1</v>
      </c>
      <c r="JL39" s="176">
        <v>0</v>
      </c>
      <c r="JM39" s="176">
        <v>1</v>
      </c>
      <c r="JN39" s="176">
        <v>0</v>
      </c>
      <c r="JO39" s="176">
        <v>0</v>
      </c>
      <c r="JP39" s="176">
        <v>0</v>
      </c>
      <c r="JQ39" s="176">
        <v>0</v>
      </c>
      <c r="JR39" s="176">
        <v>0</v>
      </c>
      <c r="JS39" s="176">
        <v>0</v>
      </c>
      <c r="JT39" s="176">
        <v>0</v>
      </c>
      <c r="JU39" s="501">
        <v>1</v>
      </c>
      <c r="JV39" s="176">
        <v>0</v>
      </c>
      <c r="JW39" s="176">
        <v>0</v>
      </c>
      <c r="JX39" s="176">
        <v>0</v>
      </c>
      <c r="JY39" s="501"/>
      <c r="JZ39" s="405"/>
      <c r="KA39" s="405"/>
      <c r="KB39" s="405"/>
      <c r="KC39" s="405"/>
      <c r="KD39" s="405"/>
      <c r="KE39" s="187">
        <v>1</v>
      </c>
      <c r="KF39" s="175">
        <v>0</v>
      </c>
      <c r="KG39" s="175"/>
      <c r="KH39" s="175">
        <v>0</v>
      </c>
      <c r="KI39" s="175">
        <v>0</v>
      </c>
      <c r="KJ39" s="175">
        <v>1</v>
      </c>
      <c r="KK39" s="160">
        <v>0</v>
      </c>
      <c r="KL39" s="176">
        <v>1</v>
      </c>
      <c r="KM39" s="176">
        <v>0</v>
      </c>
      <c r="KN39" s="176">
        <v>0</v>
      </c>
      <c r="KO39" s="176">
        <v>0</v>
      </c>
      <c r="KP39" s="176">
        <v>0</v>
      </c>
      <c r="KQ39" s="176">
        <v>0</v>
      </c>
      <c r="KR39" s="160">
        <v>0</v>
      </c>
      <c r="KS39" s="175">
        <v>1</v>
      </c>
      <c r="KT39" s="159"/>
      <c r="KU39" s="159"/>
      <c r="KV39" s="159"/>
      <c r="KW39" s="159"/>
      <c r="KX39" s="159"/>
      <c r="KY39" s="159"/>
      <c r="KZ39" s="159"/>
      <c r="LA39" s="159"/>
      <c r="LB39" s="159"/>
    </row>
    <row r="40" spans="1:314" x14ac:dyDescent="0.15">
      <c r="A40" s="4"/>
      <c r="B40" s="224">
        <v>0.17710648148148148</v>
      </c>
      <c r="C40" s="10">
        <v>1.0900000000000001</v>
      </c>
      <c r="D40" s="11">
        <v>1.2999999700000002</v>
      </c>
      <c r="E40" s="11"/>
      <c r="F40" s="14"/>
      <c r="G40" s="13"/>
      <c r="H40" s="14"/>
      <c r="I40" s="596"/>
      <c r="J40" s="471">
        <v>4</v>
      </c>
      <c r="K40" s="14"/>
      <c r="L40" s="9"/>
      <c r="M40" s="14">
        <v>0</v>
      </c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9"/>
      <c r="AB40" s="15"/>
      <c r="AC40" s="15"/>
      <c r="AD40" s="15"/>
      <c r="AE40" s="15"/>
      <c r="AF40" s="15"/>
      <c r="AG40" s="15"/>
      <c r="AH40" s="54"/>
      <c r="AI40" s="15"/>
      <c r="AJ40" s="15"/>
      <c r="AK40" s="15"/>
      <c r="AL40" s="632"/>
      <c r="AM40" s="633">
        <v>2.1124390723990198</v>
      </c>
      <c r="AN40" s="634">
        <v>-7.0164457831325295</v>
      </c>
      <c r="AO40" s="640">
        <f t="shared" ref="AO40:AO44" si="26">ABS(-11.88-AN40)</f>
        <v>4.8635542168674712</v>
      </c>
      <c r="AP40" s="527"/>
      <c r="AQ40" s="634"/>
      <c r="AR40" s="634"/>
      <c r="AS40" s="634"/>
      <c r="AT40" s="634"/>
      <c r="AU40" s="634"/>
      <c r="AV40" s="634"/>
      <c r="AW40" s="634"/>
      <c r="AX40" s="634"/>
      <c r="AY40" s="634"/>
      <c r="AZ40" s="634"/>
      <c r="BA40" s="634"/>
      <c r="BB40" s="633"/>
      <c r="BC40" s="634">
        <f>ABS(BQ40-AN40)</f>
        <v>6.0140963855421683</v>
      </c>
      <c r="BD40" s="634"/>
      <c r="BE40" s="634"/>
      <c r="BF40" s="634"/>
      <c r="BG40" s="634"/>
      <c r="BH40" s="634"/>
      <c r="BI40" s="634"/>
      <c r="BJ40" s="634"/>
      <c r="BK40" s="634"/>
      <c r="BL40" s="634"/>
      <c r="BM40" s="634"/>
      <c r="BN40" s="573"/>
      <c r="BO40" s="573"/>
      <c r="BP40" s="65">
        <v>3.5446011553814039</v>
      </c>
      <c r="BQ40" s="64">
        <v>-13.030542168674698</v>
      </c>
      <c r="BR40" s="6"/>
      <c r="BS40" s="527"/>
      <c r="BT40" s="527"/>
      <c r="BU40" s="527">
        <f>(BP39+BP40+BP41)/3</f>
        <v>-0.75188509356575217</v>
      </c>
      <c r="BV40" s="527">
        <f>(BQ39+BQ40+BQ41)/3</f>
        <v>3.341164658634538</v>
      </c>
      <c r="BW40" s="584"/>
      <c r="BX40" s="527"/>
      <c r="BY40" s="527"/>
      <c r="BZ40" s="527"/>
      <c r="CA40" s="527"/>
      <c r="CC40" s="584">
        <f>SQRT((BP39-BP40)^2+(BQ39-BQ40)^2)+SQRT((BP40-BP41)^2+(BQ40-BQ41)^2)+SQRT((BP41-BP39)^2+(BQ41-BQ39)^2)</f>
        <v>51.513764922356948</v>
      </c>
      <c r="CD40" s="584"/>
      <c r="CE40" s="584"/>
      <c r="CF40" s="584"/>
      <c r="CG40" s="527"/>
      <c r="CH40" s="584"/>
      <c r="CI40" s="527"/>
      <c r="CJ40" s="584"/>
      <c r="CK40" s="527"/>
      <c r="CL40" s="584"/>
      <c r="CO40" s="70"/>
      <c r="CP40" s="70"/>
      <c r="CQ40" s="70"/>
      <c r="CR40" s="516"/>
      <c r="CS40" s="97">
        <f>DEGREES(ACOS(((BP39-BP40)*(BP41-BP40)+(BQ39-BQ40)*(BQ41-BQ40))/(SQRT((BP39-BP40)^2+(BQ39-BQ40)^2)*SQRT((BP41-BP40)^2+(BQ41-BQ40)^2))))</f>
        <v>1.6449689176716007</v>
      </c>
      <c r="CT40" s="70"/>
      <c r="CU40" s="70"/>
      <c r="CV40" s="70"/>
      <c r="CW40" s="70"/>
      <c r="CX40" s="70"/>
      <c r="CY40" s="70"/>
      <c r="CZ40" s="70"/>
      <c r="DA40" s="70"/>
      <c r="DB40" s="70"/>
      <c r="DC40" s="70"/>
      <c r="DH40" s="516"/>
      <c r="DI40" s="211">
        <f>DEGREES(ACOS(((BP39-BP38)*(BP41-BP40)+(BQ39-BQ38)*(BQ41-BQ40))/(SQRT((BP39-BP38)^2+(BQ39-BQ38)^2)*SQRT((BP41-BP40)^2+(BQ41-BQ40)^2))))</f>
        <v>23.973737080779554</v>
      </c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8" t="s">
        <v>443</v>
      </c>
      <c r="DU40" s="129">
        <v>2.4704795931446148</v>
      </c>
      <c r="DV40" s="128">
        <v>-13.030542168674698</v>
      </c>
      <c r="DX40" s="506">
        <f t="shared" si="0"/>
        <v>0</v>
      </c>
      <c r="EA40" s="506">
        <f t="shared" si="1"/>
        <v>0</v>
      </c>
      <c r="EB40" s="506">
        <f t="shared" si="2"/>
        <v>0</v>
      </c>
      <c r="EG40" s="412">
        <f>IF(AND(DV40&lt;0,DV40&gt;-11.8),1,0)</f>
        <v>0</v>
      </c>
      <c r="EM40" s="412">
        <f>IF(AND(DV40&lt;0,DV40&gt;-6.4),1,0)</f>
        <v>0</v>
      </c>
      <c r="ER40" s="105">
        <v>-1.6111823433551835</v>
      </c>
      <c r="ES40" s="105">
        <v>12.242981927710842</v>
      </c>
      <c r="ET40" s="518">
        <f>ABS(ER40)</f>
        <v>1.6111823433551835</v>
      </c>
      <c r="EV40" s="284"/>
      <c r="EW40" s="209"/>
      <c r="EX40" s="209"/>
      <c r="EY40" s="209"/>
      <c r="EZ40" s="209"/>
      <c r="FA40" s="209"/>
      <c r="FB40" s="209"/>
      <c r="FC40" s="209"/>
      <c r="FE40" s="151">
        <v>115.1138688062601</v>
      </c>
      <c r="FF40" s="141"/>
      <c r="FH40" s="141"/>
      <c r="FJ40" s="141"/>
      <c r="FQ40" s="284">
        <f>FE40/(D39+D40)</f>
        <v>42.114831180980872</v>
      </c>
      <c r="FR40" s="209"/>
      <c r="FS40" s="284"/>
      <c r="FT40" s="209"/>
      <c r="FU40" s="209"/>
      <c r="FV40" s="209"/>
      <c r="FW40" s="209"/>
      <c r="FX40" s="209"/>
      <c r="FY40" s="209"/>
      <c r="FZ40" s="209"/>
      <c r="GA40" s="209"/>
      <c r="GB40" s="209"/>
      <c r="GC40" s="209"/>
      <c r="GD40" s="284">
        <f>FE40*(((DV39-AN39)/(ABS(DV38-DV39))))^2</f>
        <v>5.4661778290805119</v>
      </c>
      <c r="GE40" s="209"/>
      <c r="GF40" s="284"/>
      <c r="GG40" s="209"/>
      <c r="GH40" s="209"/>
      <c r="GI40" s="209"/>
      <c r="GJ40" s="209"/>
      <c r="GK40" s="209"/>
      <c r="GL40" s="209"/>
      <c r="GM40" s="209"/>
      <c r="GN40" s="209"/>
      <c r="GO40" s="209"/>
      <c r="GP40" s="209"/>
      <c r="GR40" s="529">
        <f>ABS(ER40-DU39)</f>
        <v>0.14321620829823845</v>
      </c>
      <c r="GS40" s="529">
        <f>ABS(DU40-ER39)</f>
        <v>6.6595536858680919</v>
      </c>
      <c r="GT40" s="584"/>
      <c r="GU40" s="527"/>
      <c r="GV40" s="527"/>
      <c r="GW40" s="527"/>
      <c r="GX40" s="527"/>
      <c r="GY40" s="527"/>
      <c r="GZ40" s="587">
        <f>ABS(ES40-DV39)</f>
        <v>0.42957831325301044</v>
      </c>
      <c r="HA40" s="587">
        <f>ABS(DV40-ES39)</f>
        <v>0.71596385542168584</v>
      </c>
      <c r="HB40" s="584"/>
      <c r="HC40" s="527"/>
      <c r="HD40" s="527"/>
      <c r="HE40" s="527"/>
      <c r="HF40" s="527"/>
      <c r="HG40" s="527"/>
      <c r="HH40" s="587">
        <f t="shared" si="25"/>
        <v>0.45282271314127565</v>
      </c>
      <c r="HI40" s="587">
        <f t="shared" si="25"/>
        <v>6.6979294962868616</v>
      </c>
      <c r="HJ40" s="584"/>
      <c r="HK40" s="527"/>
      <c r="HL40" s="527"/>
      <c r="HM40" s="527"/>
      <c r="HN40" s="527"/>
      <c r="HO40" s="527"/>
      <c r="HP40" s="285"/>
      <c r="HQ40" s="208"/>
      <c r="HR40" s="208"/>
      <c r="HS40" s="208"/>
      <c r="IE40" s="159"/>
      <c r="IF40" s="159"/>
      <c r="IG40" s="159"/>
      <c r="IH40" s="159"/>
      <c r="II40" s="159">
        <v>0</v>
      </c>
      <c r="IJ40" s="159">
        <v>1</v>
      </c>
      <c r="IK40" s="159">
        <v>0</v>
      </c>
      <c r="IL40" s="159">
        <v>0</v>
      </c>
      <c r="IM40" s="159">
        <v>1</v>
      </c>
      <c r="IP40" s="385"/>
      <c r="IQ40" s="159">
        <v>0</v>
      </c>
      <c r="IR40" s="159">
        <v>1</v>
      </c>
      <c r="IS40" s="159">
        <v>0</v>
      </c>
      <c r="IZ40" s="159">
        <v>0</v>
      </c>
      <c r="JA40" s="159">
        <v>0</v>
      </c>
      <c r="JB40" s="176">
        <v>0</v>
      </c>
      <c r="JC40" s="176">
        <v>1</v>
      </c>
      <c r="JD40" s="159"/>
      <c r="JE40" s="176">
        <v>0</v>
      </c>
      <c r="JF40" s="176">
        <v>0</v>
      </c>
      <c r="JG40" s="176">
        <v>0</v>
      </c>
      <c r="JH40" s="176">
        <v>1</v>
      </c>
      <c r="JI40" s="176">
        <v>0</v>
      </c>
      <c r="JJ40" s="176">
        <v>0</v>
      </c>
      <c r="JK40" s="176">
        <v>0</v>
      </c>
      <c r="JL40" s="176">
        <v>1</v>
      </c>
      <c r="JM40" s="176">
        <v>1</v>
      </c>
      <c r="JN40" s="176">
        <v>0</v>
      </c>
      <c r="JO40" s="176">
        <v>0</v>
      </c>
      <c r="JP40" s="176">
        <v>0</v>
      </c>
      <c r="JQ40" s="176">
        <v>0</v>
      </c>
      <c r="JR40" s="176">
        <v>0</v>
      </c>
      <c r="JS40" s="176">
        <v>0</v>
      </c>
      <c r="JT40" s="176">
        <v>0</v>
      </c>
      <c r="JU40" s="501">
        <v>0</v>
      </c>
      <c r="JV40" s="176">
        <v>1</v>
      </c>
      <c r="JW40" s="176">
        <v>0</v>
      </c>
      <c r="JX40" s="176">
        <v>0</v>
      </c>
      <c r="JY40" s="501"/>
      <c r="JZ40" s="405"/>
      <c r="KA40" s="405"/>
      <c r="KB40" s="405"/>
      <c r="KC40" s="405"/>
      <c r="KD40" s="405"/>
      <c r="KE40" s="187">
        <v>0</v>
      </c>
      <c r="KF40" s="175">
        <v>0</v>
      </c>
      <c r="KG40" s="175"/>
      <c r="KH40" s="175">
        <v>0</v>
      </c>
      <c r="KI40" s="175">
        <v>1</v>
      </c>
      <c r="KJ40" s="175">
        <v>0</v>
      </c>
      <c r="KK40" s="160">
        <v>1</v>
      </c>
      <c r="KL40" s="176">
        <v>1</v>
      </c>
      <c r="KM40" s="176">
        <v>0</v>
      </c>
      <c r="KN40" s="176">
        <v>0</v>
      </c>
      <c r="KO40" s="176">
        <v>0</v>
      </c>
      <c r="KP40" s="176">
        <v>0</v>
      </c>
      <c r="KQ40" s="176">
        <v>0</v>
      </c>
      <c r="KR40" s="160">
        <v>0</v>
      </c>
      <c r="KS40" s="175">
        <v>0</v>
      </c>
      <c r="KT40" s="159"/>
      <c r="KU40" s="159"/>
      <c r="KV40" s="159"/>
      <c r="KW40" s="159"/>
      <c r="KX40" s="159"/>
      <c r="KY40" s="159"/>
      <c r="KZ40" s="159"/>
      <c r="LA40" s="159"/>
      <c r="LB40" s="159"/>
    </row>
    <row r="41" spans="1:314" x14ac:dyDescent="0.15">
      <c r="A41" s="4"/>
      <c r="B41" s="224">
        <v>0.17811342592592594</v>
      </c>
      <c r="C41" s="10">
        <v>1.27</v>
      </c>
      <c r="D41" s="11">
        <v>1.89999991</v>
      </c>
      <c r="E41" s="11"/>
      <c r="F41" s="14"/>
      <c r="G41" s="13"/>
      <c r="H41" s="14"/>
      <c r="I41" s="596"/>
      <c r="J41" s="9">
        <v>5</v>
      </c>
      <c r="K41" s="14"/>
      <c r="L41" s="9"/>
      <c r="M41" s="14">
        <v>0</v>
      </c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9"/>
      <c r="AB41" s="15"/>
      <c r="AC41" s="15"/>
      <c r="AD41" s="15"/>
      <c r="AE41" s="15"/>
      <c r="AF41" s="15"/>
      <c r="AG41" s="15"/>
      <c r="AH41" s="54"/>
      <c r="AI41" s="15"/>
      <c r="AJ41" s="15"/>
      <c r="AK41" s="15"/>
      <c r="AL41" s="632"/>
      <c r="AM41" s="633">
        <v>-2.4704795931446148</v>
      </c>
      <c r="AN41" s="634">
        <v>9.5223192771084335</v>
      </c>
      <c r="AO41" s="587"/>
      <c r="AP41" s="634">
        <f t="shared" ref="AP41" si="27">ABS(11.88-AN41)</f>
        <v>2.3576807228915673</v>
      </c>
      <c r="AQ41" s="634"/>
      <c r="AR41" s="634"/>
      <c r="AS41" s="634"/>
      <c r="AT41" s="634"/>
      <c r="AU41" s="634"/>
      <c r="AV41" s="634"/>
      <c r="AW41" s="634"/>
      <c r="AX41" s="634"/>
      <c r="AY41" s="634"/>
      <c r="AZ41" s="634"/>
      <c r="BA41" s="634"/>
      <c r="BB41" s="634">
        <f t="shared" ref="BB41" si="28">ABS(BQ41-AN41)</f>
        <v>1.9331024096385541</v>
      </c>
      <c r="BC41" s="634"/>
      <c r="BD41" s="634"/>
      <c r="BE41" s="634"/>
      <c r="BF41" s="634"/>
      <c r="BG41" s="634"/>
      <c r="BH41" s="634"/>
      <c r="BI41" s="634"/>
      <c r="BJ41" s="634"/>
      <c r="BK41" s="634"/>
      <c r="BL41" s="634"/>
      <c r="BM41" s="634"/>
      <c r="BN41" s="573"/>
      <c r="BO41" s="573"/>
      <c r="BP41" s="4">
        <v>-3.2581687387849265</v>
      </c>
      <c r="BQ41" s="4">
        <v>11.455421686746988</v>
      </c>
      <c r="BR41" s="6"/>
      <c r="BS41" s="527">
        <f>(BP40+BP41+BP42)/3</f>
        <v>-1.0860562462616421</v>
      </c>
      <c r="BT41" s="527">
        <f>(BQ40+BQ41+BQ42)/3</f>
        <v>-4.9640160642570281</v>
      </c>
      <c r="BU41" s="527"/>
      <c r="BV41" s="527"/>
      <c r="BW41" s="584"/>
      <c r="BX41" s="527"/>
      <c r="BY41" s="527"/>
      <c r="BZ41" s="527"/>
      <c r="CA41" s="527"/>
      <c r="CB41" s="584">
        <f>SQRT((BP40-BP41)^2+(BQ40-BQ41)^2)+SQRT((BP41-BP42)^2+(BQ41-BQ42)^2)+SQRT((BP42-BP40)^2+(BQ42-BQ40)^2)</f>
        <v>57.282374215096247</v>
      </c>
      <c r="CD41" s="584"/>
      <c r="CE41" s="527"/>
      <c r="CF41" s="584"/>
      <c r="CG41" s="527"/>
      <c r="CH41" s="584"/>
      <c r="CI41" s="527"/>
      <c r="CJ41" s="584"/>
      <c r="CK41" s="527"/>
      <c r="CL41" s="584"/>
      <c r="CO41" s="70"/>
      <c r="CP41" s="70"/>
      <c r="CQ41" s="70"/>
      <c r="CR41" s="542">
        <f>DEGREES(ACOS(((BP40-BP41)*(BP42-BP41)+(BQ40-BQ41)*(BQ42-BQ41))/(SQRT((BP40-BP41)^2+(BQ40-BQ41)^2)*SQRT((BP42-BP41)^2+(BQ42-BQ41)^2))))</f>
        <v>16.1889871971369</v>
      </c>
      <c r="CS41" s="516"/>
      <c r="CT41" s="70"/>
      <c r="CU41" s="70"/>
      <c r="CV41" s="70"/>
      <c r="CW41" s="70"/>
      <c r="CX41" s="70"/>
      <c r="CY41" s="70"/>
      <c r="CZ41" s="70"/>
      <c r="DA41" s="70"/>
      <c r="DB41" s="70"/>
      <c r="DC41" s="70"/>
      <c r="DH41" s="211">
        <f>DEGREES(ACOS(((BP40-BP39)*(BP42-BP41)+(BQ40-BQ39)*(BQ42-BQ41))/(SQRT((BP40-BP39)^2+(BQ40-BQ39)^2)*SQRT((BP42-BP41)^2+(BQ42-BQ41)^2))))</f>
        <v>14.544018279465311</v>
      </c>
      <c r="DI41" s="516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8" t="s">
        <v>443</v>
      </c>
      <c r="DU41" s="105">
        <v>-2.3988714889954954</v>
      </c>
      <c r="DV41" s="105">
        <v>11.813403614457831</v>
      </c>
      <c r="DX41" s="506">
        <f t="shared" si="0"/>
        <v>0</v>
      </c>
      <c r="EA41" s="506">
        <f t="shared" si="1"/>
        <v>0</v>
      </c>
      <c r="EB41" s="506">
        <f t="shared" si="2"/>
        <v>0</v>
      </c>
      <c r="EF41" s="244">
        <f>IF(AND(DV41&gt;0,DV41&lt;11.9),1,0)</f>
        <v>1</v>
      </c>
      <c r="EL41" s="244">
        <f>IF(AND(DV41&gt;0,DV41&lt;6.4),1,0)</f>
        <v>0</v>
      </c>
      <c r="ER41" s="129">
        <v>1.0383175101622293</v>
      </c>
      <c r="ES41" s="128">
        <v>-13.102138554216866</v>
      </c>
      <c r="EU41" s="518">
        <f>ABS(ER41)</f>
        <v>1.0383175101622293</v>
      </c>
      <c r="EV41" s="284"/>
      <c r="EW41" s="209"/>
      <c r="EX41" s="209"/>
      <c r="EY41" s="209"/>
      <c r="EZ41" s="209"/>
      <c r="FA41" s="209"/>
      <c r="FB41" s="209"/>
      <c r="FC41" s="209"/>
      <c r="FE41" s="141"/>
      <c r="FF41" s="144">
        <v>9.2540209858504188</v>
      </c>
      <c r="FH41" s="141"/>
      <c r="FJ41" s="141"/>
      <c r="FQ41" s="284"/>
      <c r="FR41" s="209">
        <f>FF41/(D40+D41)</f>
        <v>2.8918816665238185</v>
      </c>
      <c r="FS41" s="284"/>
      <c r="FT41" s="209"/>
      <c r="FU41" s="209"/>
      <c r="FV41" s="209"/>
      <c r="FW41" s="209"/>
      <c r="FX41" s="209"/>
      <c r="FY41" s="209"/>
      <c r="FZ41" s="209"/>
      <c r="GA41" s="209"/>
      <c r="GB41" s="209"/>
      <c r="GC41" s="209"/>
      <c r="GD41" s="284"/>
      <c r="GE41" s="284">
        <f>FF41*(((ABS(DV40-AN40))/(ABS(DV39-DV40))))^2</f>
        <v>0.54228813524039365</v>
      </c>
      <c r="GF41" s="284"/>
      <c r="GG41" s="209"/>
      <c r="GH41" s="209"/>
      <c r="GI41" s="209"/>
      <c r="GJ41" s="209"/>
      <c r="GK41" s="209"/>
      <c r="GL41" s="209"/>
      <c r="GM41" s="209"/>
      <c r="GN41" s="209"/>
      <c r="GO41" s="209"/>
      <c r="GP41" s="209"/>
      <c r="GR41" s="529">
        <f>ABS(DU41-ER40)</f>
        <v>0.78768914564031189</v>
      </c>
      <c r="GS41" s="529">
        <f>ABS(ER41-DU40)</f>
        <v>1.4321620829823856</v>
      </c>
      <c r="GT41" s="587"/>
      <c r="GU41" s="529"/>
      <c r="GV41" s="529"/>
      <c r="GW41" s="529"/>
      <c r="GX41" s="529"/>
      <c r="GY41" s="529"/>
      <c r="GZ41" s="587">
        <f>ABS(DV41-ES40)</f>
        <v>0.42957831325301044</v>
      </c>
      <c r="HA41" s="587">
        <f>ABS(ES41-DV40)</f>
        <v>7.1596385542168406E-2</v>
      </c>
      <c r="HB41" s="587"/>
      <c r="HC41" s="529"/>
      <c r="HD41" s="529"/>
      <c r="HE41" s="529"/>
      <c r="HF41" s="529"/>
      <c r="HG41" s="529"/>
      <c r="HH41" s="587">
        <f t="shared" si="25"/>
        <v>0.89721330650902964</v>
      </c>
      <c r="HI41" s="587">
        <f t="shared" si="25"/>
        <v>1.4339505829543597</v>
      </c>
      <c r="HJ41" s="587"/>
      <c r="HK41" s="529"/>
      <c r="HL41" s="529"/>
      <c r="HM41" s="529"/>
      <c r="HN41" s="529"/>
      <c r="HO41" s="529"/>
      <c r="HP41" s="285"/>
      <c r="HQ41" s="208"/>
      <c r="HR41" s="208"/>
      <c r="HS41" s="208"/>
      <c r="IE41" s="159"/>
      <c r="IF41" s="159"/>
      <c r="IG41" s="159"/>
      <c r="IH41" s="159"/>
      <c r="II41" s="159">
        <v>0</v>
      </c>
      <c r="IJ41" s="159">
        <v>1</v>
      </c>
      <c r="IK41" s="159">
        <v>0</v>
      </c>
      <c r="IL41" s="159">
        <v>1</v>
      </c>
      <c r="IM41" s="159">
        <v>0</v>
      </c>
      <c r="IP41" s="385"/>
      <c r="IQ41" s="159">
        <v>0</v>
      </c>
      <c r="IR41" s="159">
        <v>1</v>
      </c>
      <c r="IS41" s="159">
        <v>0</v>
      </c>
      <c r="IZ41" s="159">
        <v>0</v>
      </c>
      <c r="JA41" s="159">
        <v>0</v>
      </c>
      <c r="JB41" s="176">
        <v>1</v>
      </c>
      <c r="JC41" s="176">
        <v>0</v>
      </c>
      <c r="JD41" s="159"/>
      <c r="JE41" s="176">
        <v>0</v>
      </c>
      <c r="JF41" s="176">
        <v>0</v>
      </c>
      <c r="JG41" s="176">
        <v>1</v>
      </c>
      <c r="JH41" s="176">
        <v>0</v>
      </c>
      <c r="JI41" s="176">
        <v>0</v>
      </c>
      <c r="JJ41" s="176">
        <v>0</v>
      </c>
      <c r="JK41" s="176">
        <v>1</v>
      </c>
      <c r="JL41" s="176">
        <v>0</v>
      </c>
      <c r="JM41" s="176">
        <v>1</v>
      </c>
      <c r="JN41" s="176">
        <v>0</v>
      </c>
      <c r="JO41" s="176">
        <v>0</v>
      </c>
      <c r="JP41" s="176">
        <v>0</v>
      </c>
      <c r="JQ41" s="176">
        <v>0</v>
      </c>
      <c r="JR41" s="176">
        <v>0</v>
      </c>
      <c r="JS41" s="176">
        <v>0</v>
      </c>
      <c r="JT41" s="176">
        <v>0</v>
      </c>
      <c r="JU41" s="501">
        <v>1</v>
      </c>
      <c r="JV41" s="176">
        <v>0</v>
      </c>
      <c r="JW41" s="176">
        <v>0</v>
      </c>
      <c r="JX41" s="176">
        <v>0</v>
      </c>
      <c r="JY41" s="501"/>
      <c r="JZ41" s="405"/>
      <c r="KA41" s="405"/>
      <c r="KB41" s="405"/>
      <c r="KC41" s="405"/>
      <c r="KD41" s="405"/>
      <c r="KE41" s="187">
        <v>1</v>
      </c>
      <c r="KF41" s="175">
        <v>0</v>
      </c>
      <c r="KG41" s="175"/>
      <c r="KH41" s="175">
        <v>0</v>
      </c>
      <c r="KI41" s="175">
        <v>0</v>
      </c>
      <c r="KJ41" s="175">
        <v>1</v>
      </c>
      <c r="KK41" s="160">
        <v>0</v>
      </c>
      <c r="KL41" s="176">
        <v>1</v>
      </c>
      <c r="KM41" s="176">
        <v>0</v>
      </c>
      <c r="KN41" s="176">
        <v>0</v>
      </c>
      <c r="KO41" s="176">
        <v>0</v>
      </c>
      <c r="KP41" s="176">
        <v>0</v>
      </c>
      <c r="KQ41" s="176">
        <v>0</v>
      </c>
      <c r="KR41" s="160">
        <v>0</v>
      </c>
      <c r="KS41" s="175">
        <v>0</v>
      </c>
      <c r="KT41" s="159"/>
      <c r="KU41" s="159"/>
      <c r="KV41" s="159"/>
      <c r="KW41" s="159"/>
      <c r="KX41" s="159"/>
      <c r="KY41" s="159"/>
      <c r="KZ41" s="159"/>
      <c r="LA41" s="159"/>
      <c r="LB41" s="159" t="s">
        <v>538</v>
      </c>
    </row>
    <row r="42" spans="1:314" x14ac:dyDescent="0.15">
      <c r="A42" s="4"/>
      <c r="B42" s="224">
        <v>0.17923611111111112</v>
      </c>
      <c r="C42" s="10">
        <v>1.07</v>
      </c>
      <c r="D42" s="11">
        <v>1.2333333100000001</v>
      </c>
      <c r="E42" s="11"/>
      <c r="F42" s="14"/>
      <c r="G42" s="13"/>
      <c r="H42" s="14"/>
      <c r="I42" s="596"/>
      <c r="J42" s="471">
        <v>6</v>
      </c>
      <c r="K42" s="14"/>
      <c r="L42" s="9"/>
      <c r="M42" s="14">
        <v>0</v>
      </c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9"/>
      <c r="AB42" s="15"/>
      <c r="AC42" s="15"/>
      <c r="AD42" s="15"/>
      <c r="AE42" s="15"/>
      <c r="AF42" s="15"/>
      <c r="AG42" s="15"/>
      <c r="AH42" s="54"/>
      <c r="AI42" s="15"/>
      <c r="AJ42" s="15"/>
      <c r="AK42" s="15"/>
      <c r="AL42" s="632"/>
      <c r="AM42" s="633">
        <v>-3.329776842934046</v>
      </c>
      <c r="AN42" s="634">
        <v>-6.4436746987951805</v>
      </c>
      <c r="AO42" s="640">
        <f t="shared" si="26"/>
        <v>5.4363253012048203</v>
      </c>
      <c r="AP42" s="527"/>
      <c r="AQ42" s="634"/>
      <c r="AR42" s="634"/>
      <c r="AS42" s="634"/>
      <c r="AT42" s="634"/>
      <c r="AU42" s="634"/>
      <c r="AV42" s="634"/>
      <c r="AW42" s="634"/>
      <c r="AX42" s="634"/>
      <c r="AY42" s="634"/>
      <c r="AZ42" s="634"/>
      <c r="BA42" s="634"/>
      <c r="BB42" s="633"/>
      <c r="BC42" s="634">
        <f t="shared" ref="BC42" si="29">ABS(BQ42-AN42)</f>
        <v>6.8732530120481927</v>
      </c>
      <c r="BD42" s="634"/>
      <c r="BE42" s="634"/>
      <c r="BF42" s="634"/>
      <c r="BG42" s="634"/>
      <c r="BH42" s="634"/>
      <c r="BI42" s="634"/>
      <c r="BJ42" s="634"/>
      <c r="BK42" s="634"/>
      <c r="BL42" s="634"/>
      <c r="BM42" s="634"/>
      <c r="BN42" s="573"/>
      <c r="BO42" s="573"/>
      <c r="BP42" s="65">
        <v>-3.5446011553814039</v>
      </c>
      <c r="BQ42" s="64">
        <v>-13.316927710843373</v>
      </c>
      <c r="BR42" s="6"/>
      <c r="BS42" s="527"/>
      <c r="BT42" s="527"/>
      <c r="BU42" s="527">
        <f>(BP41+BP42+BP43)/3</f>
        <v>-3.3059074748843393</v>
      </c>
      <c r="BV42" s="527">
        <f>(BQ41+BQ42+BQ43)/3</f>
        <v>3.6275502008032121</v>
      </c>
      <c r="BW42" s="584"/>
      <c r="BX42" s="527"/>
      <c r="BY42" s="527"/>
      <c r="BZ42" s="527"/>
      <c r="CA42" s="527"/>
      <c r="CC42" s="584">
        <f>SQRT((BP41-BP42)^2+(BQ41-BQ42)^2)+SQRT((BP42-BP43)^2+(BQ42-BQ43)^2)+SQRT((BP43-BP41)^2+(BQ43-BQ41)^2)</f>
        <v>52.135299307946028</v>
      </c>
      <c r="CD42" s="584"/>
      <c r="CE42" s="584"/>
      <c r="CF42" s="584"/>
      <c r="CG42" s="527"/>
      <c r="CH42" s="584"/>
      <c r="CI42" s="527"/>
      <c r="CJ42" s="584"/>
      <c r="CK42" s="527"/>
      <c r="CL42" s="584"/>
      <c r="CO42" s="70"/>
      <c r="CP42" s="70"/>
      <c r="CQ42" s="70"/>
      <c r="CR42" s="516"/>
      <c r="CS42" s="97">
        <f>DEGREES(ACOS(((BP41-BP42)*(BP43-BP42)+(BQ41-BQ42)*(BQ43-BQ42))/(SQRT((BP41-BP42)^2+(BQ41-BQ42)^2)*SQRT((BP43-BP42)^2+(BQ43-BQ42)^2))))</f>
        <v>0.28204709464672773</v>
      </c>
      <c r="CT42" s="70"/>
      <c r="CU42" s="70"/>
      <c r="CV42" s="70"/>
      <c r="CW42" s="70"/>
      <c r="CX42" s="70"/>
      <c r="CY42" s="70"/>
      <c r="CZ42" s="70"/>
      <c r="DA42" s="70"/>
      <c r="DB42" s="70"/>
      <c r="DC42" s="70"/>
      <c r="DH42" s="516"/>
      <c r="DI42" s="211">
        <f>DEGREES(ACOS(((BP41-BP40)*(BP43-BP42)+(BQ41-BQ40)*(BQ43-BQ42))/(SQRT((BP41-BP40)^2+(BQ41-BQ40)^2)*SQRT((BP43-BP42)^2+(BQ43-BQ42)^2))))</f>
        <v>16.47103429178317</v>
      </c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8" t="s">
        <v>445</v>
      </c>
      <c r="DU42" s="129">
        <v>-2.327263384846376</v>
      </c>
      <c r="DV42" s="128">
        <v>-13.245331325301205</v>
      </c>
      <c r="DX42" s="506">
        <f t="shared" si="0"/>
        <v>0</v>
      </c>
      <c r="EA42" s="506">
        <f t="shared" si="1"/>
        <v>0</v>
      </c>
      <c r="EB42" s="506">
        <f t="shared" si="2"/>
        <v>0</v>
      </c>
      <c r="EG42" s="412">
        <f>IF(AND(DV42&lt;0,DV42&gt;-11.8),1,0)</f>
        <v>0</v>
      </c>
      <c r="EM42" s="412">
        <f>IF(AND(DV42&lt;0,DV42&gt;-6.4),1,0)</f>
        <v>0</v>
      </c>
      <c r="ER42" s="105">
        <v>-0.60866888526751373</v>
      </c>
      <c r="ES42" s="105">
        <v>11.956596385542168</v>
      </c>
      <c r="ET42" s="518">
        <f>ABS(ER42)</f>
        <v>0.60866888526751373</v>
      </c>
      <c r="EV42" s="284"/>
      <c r="EW42" s="209"/>
      <c r="EX42" s="209"/>
      <c r="EY42" s="209"/>
      <c r="EZ42" s="209"/>
      <c r="FA42" s="209"/>
      <c r="FB42" s="209"/>
      <c r="FC42" s="209"/>
      <c r="FE42" s="151">
        <v>87.767083244749784</v>
      </c>
      <c r="FF42" s="141"/>
      <c r="FH42" s="141"/>
      <c r="FJ42" s="141"/>
      <c r="FQ42" s="284">
        <f>FE42/(D41+D42)</f>
        <v>28.010772261479993</v>
      </c>
      <c r="FR42" s="209"/>
      <c r="FS42" s="284"/>
      <c r="FT42" s="209"/>
      <c r="FU42" s="209"/>
      <c r="FV42" s="209"/>
      <c r="FW42" s="209"/>
      <c r="FX42" s="209"/>
      <c r="FY42" s="209"/>
      <c r="FZ42" s="209"/>
      <c r="GA42" s="209"/>
      <c r="GB42" s="209"/>
      <c r="GC42" s="209"/>
      <c r="GD42" s="284">
        <f>FE42*(((DV41-AN41)/(ABS(DV40-DV41))))^2</f>
        <v>0.74640179091782</v>
      </c>
      <c r="GE42" s="209"/>
      <c r="GF42" s="284"/>
      <c r="GG42" s="209"/>
      <c r="GH42" s="209"/>
      <c r="GI42" s="209"/>
      <c r="GJ42" s="209"/>
      <c r="GK42" s="209"/>
      <c r="GL42" s="209"/>
      <c r="GM42" s="209"/>
      <c r="GN42" s="209"/>
      <c r="GO42" s="209"/>
      <c r="GP42" s="209"/>
      <c r="GR42" s="529">
        <f>ABS(ER42-DU41)</f>
        <v>1.7902026037279817</v>
      </c>
      <c r="GS42" s="529">
        <f>ABS(DU42-ER41)</f>
        <v>3.3655808950086055</v>
      </c>
      <c r="GT42" s="584"/>
      <c r="GU42" s="527"/>
      <c r="GV42" s="527"/>
      <c r="GW42" s="527"/>
      <c r="GX42" s="527"/>
      <c r="GY42" s="527"/>
      <c r="GZ42" s="587">
        <f>ABS(ES42-DV41)</f>
        <v>0.14319277108433681</v>
      </c>
      <c r="HA42" s="587">
        <f>ABS(DV42-ES41)</f>
        <v>0.14319277108433859</v>
      </c>
      <c r="HB42" s="584"/>
      <c r="HC42" s="527"/>
      <c r="HD42" s="527"/>
      <c r="HE42" s="527"/>
      <c r="HF42" s="527"/>
      <c r="HG42" s="527"/>
      <c r="HH42" s="587">
        <f t="shared" si="25"/>
        <v>1.7959202465825861</v>
      </c>
      <c r="HI42" s="587">
        <f t="shared" si="25"/>
        <v>3.3686256738524301</v>
      </c>
      <c r="HJ42" s="584"/>
      <c r="HK42" s="527"/>
      <c r="HL42" s="527"/>
      <c r="HM42" s="527"/>
      <c r="HN42" s="527"/>
      <c r="HO42" s="527"/>
      <c r="HP42" s="285"/>
      <c r="HQ42" s="208"/>
      <c r="HR42" s="208"/>
      <c r="HS42" s="208"/>
      <c r="IE42" s="159"/>
      <c r="IF42" s="159"/>
      <c r="IG42" s="159"/>
      <c r="IH42" s="159"/>
      <c r="II42" s="159">
        <v>0</v>
      </c>
      <c r="IJ42" s="159">
        <v>1</v>
      </c>
      <c r="IK42" s="159">
        <v>0</v>
      </c>
      <c r="IL42" s="159">
        <v>1</v>
      </c>
      <c r="IM42" s="159">
        <v>0</v>
      </c>
      <c r="IP42" s="385"/>
      <c r="IQ42" s="159">
        <v>1</v>
      </c>
      <c r="IR42" s="159">
        <v>0</v>
      </c>
      <c r="IS42" s="159">
        <v>0</v>
      </c>
      <c r="IZ42" s="159">
        <v>1</v>
      </c>
      <c r="JA42" s="159">
        <v>0</v>
      </c>
      <c r="JB42" s="176">
        <v>0</v>
      </c>
      <c r="JC42" s="176">
        <v>0</v>
      </c>
      <c r="JD42" s="159"/>
      <c r="JE42" s="176">
        <v>0</v>
      </c>
      <c r="JF42" s="176">
        <v>0</v>
      </c>
      <c r="JG42" s="176">
        <v>1</v>
      </c>
      <c r="JH42" s="176">
        <v>0</v>
      </c>
      <c r="JI42" s="176">
        <v>0</v>
      </c>
      <c r="JJ42" s="176">
        <v>0</v>
      </c>
      <c r="JK42" s="176">
        <v>1</v>
      </c>
      <c r="JL42" s="176">
        <v>0</v>
      </c>
      <c r="JM42" s="176">
        <v>1</v>
      </c>
      <c r="JN42" s="176">
        <v>0</v>
      </c>
      <c r="JO42" s="176">
        <v>0</v>
      </c>
      <c r="JP42" s="176">
        <v>0</v>
      </c>
      <c r="JQ42" s="176">
        <v>0</v>
      </c>
      <c r="JR42" s="176">
        <v>0</v>
      </c>
      <c r="JS42" s="176">
        <v>0</v>
      </c>
      <c r="JT42" s="176">
        <v>0</v>
      </c>
      <c r="JU42" s="501">
        <v>1</v>
      </c>
      <c r="JV42" s="176">
        <v>0</v>
      </c>
      <c r="JW42" s="176">
        <v>0</v>
      </c>
      <c r="JX42" s="176">
        <v>0</v>
      </c>
      <c r="JY42" s="501"/>
      <c r="JZ42" s="405"/>
      <c r="KA42" s="405"/>
      <c r="KB42" s="405"/>
      <c r="KC42" s="405"/>
      <c r="KD42" s="405"/>
      <c r="KE42" s="187">
        <v>0</v>
      </c>
      <c r="KF42" s="175">
        <v>1</v>
      </c>
      <c r="KG42" s="175"/>
      <c r="KH42" s="175">
        <v>0</v>
      </c>
      <c r="KI42" s="175">
        <v>0</v>
      </c>
      <c r="KJ42" s="175">
        <v>0</v>
      </c>
      <c r="KK42" s="160">
        <v>1</v>
      </c>
      <c r="KL42" s="176">
        <v>1</v>
      </c>
      <c r="KM42" s="176">
        <v>0</v>
      </c>
      <c r="KN42" s="176">
        <v>0</v>
      </c>
      <c r="KO42" s="176">
        <v>0</v>
      </c>
      <c r="KP42" s="176">
        <v>0</v>
      </c>
      <c r="KQ42" s="176">
        <v>0</v>
      </c>
      <c r="KR42" s="160">
        <v>0</v>
      </c>
      <c r="KS42" s="175">
        <v>1</v>
      </c>
      <c r="KT42" s="159"/>
      <c r="KU42" s="159"/>
      <c r="KV42" s="159"/>
      <c r="KW42" s="159"/>
      <c r="KX42" s="159"/>
      <c r="KY42" s="159"/>
      <c r="KZ42" s="159"/>
      <c r="LA42" s="159"/>
      <c r="LB42" s="159"/>
    </row>
    <row r="43" spans="1:314" x14ac:dyDescent="0.15">
      <c r="A43" s="4"/>
      <c r="B43" s="224">
        <v>0.17997685185185186</v>
      </c>
      <c r="C43" s="10">
        <v>1.04</v>
      </c>
      <c r="D43" s="11">
        <v>1.1333333200000002</v>
      </c>
      <c r="E43" s="11"/>
      <c r="F43" s="14"/>
      <c r="G43" s="13"/>
      <c r="H43" s="14"/>
      <c r="I43" s="596"/>
      <c r="J43" s="9">
        <v>7</v>
      </c>
      <c r="K43" s="14"/>
      <c r="L43" s="9"/>
      <c r="M43" s="14">
        <v>0</v>
      </c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9"/>
      <c r="AB43" s="15"/>
      <c r="AC43" s="15"/>
      <c r="AD43" s="15"/>
      <c r="AE43" s="15"/>
      <c r="AF43" s="15"/>
      <c r="AG43" s="15"/>
      <c r="AH43" s="54"/>
      <c r="AI43" s="15"/>
      <c r="AJ43" s="15"/>
      <c r="AK43" s="15"/>
      <c r="AL43" s="632"/>
      <c r="AM43" s="633">
        <v>-2.8285201138902112</v>
      </c>
      <c r="AN43" s="634">
        <v>11.240632530120481</v>
      </c>
      <c r="AO43" s="587"/>
      <c r="AP43" s="634">
        <f t="shared" ref="AP43" si="30">ABS(11.88-AN43)</f>
        <v>0.6393674698795202</v>
      </c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>
        <f>ABS(BQ43-AN43)</f>
        <v>1.5035240963855419</v>
      </c>
      <c r="BC43" s="634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573"/>
      <c r="BO43" s="573"/>
      <c r="BP43" s="4">
        <v>-3.1149525304866881</v>
      </c>
      <c r="BQ43" s="4">
        <v>12.744156626506022</v>
      </c>
      <c r="BR43" s="6"/>
      <c r="BS43" s="527"/>
      <c r="BT43" s="527"/>
      <c r="BU43" s="527"/>
      <c r="BV43" s="527"/>
      <c r="CA43" s="527"/>
      <c r="CB43" s="584"/>
      <c r="CC43" s="527"/>
      <c r="CD43" s="584"/>
      <c r="CE43" s="527"/>
      <c r="CF43" s="584"/>
      <c r="CG43" s="527"/>
      <c r="CH43" s="584"/>
      <c r="CI43" s="527"/>
      <c r="CJ43" s="584"/>
      <c r="CK43" s="527"/>
      <c r="CL43" s="584"/>
      <c r="CO43" s="70"/>
      <c r="CP43" s="70"/>
      <c r="CQ43" s="70"/>
      <c r="CR43" s="70"/>
      <c r="CS43" s="70"/>
      <c r="CT43" s="70"/>
      <c r="CU43" s="70"/>
      <c r="CV43" s="70"/>
      <c r="CW43" s="70"/>
      <c r="CX43" s="70"/>
      <c r="CY43" s="70"/>
      <c r="CZ43" s="70"/>
      <c r="DA43" s="70"/>
      <c r="DB43" s="70"/>
      <c r="DC43" s="70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8" t="s">
        <v>443</v>
      </c>
      <c r="DU43" s="105">
        <v>-2.0408309682498991</v>
      </c>
      <c r="DV43" s="105">
        <v>12.744156626506022</v>
      </c>
      <c r="DX43" s="506">
        <f t="shared" si="0"/>
        <v>0</v>
      </c>
      <c r="EA43" s="506">
        <f t="shared" si="1"/>
        <v>0</v>
      </c>
      <c r="EB43" s="506">
        <f t="shared" si="2"/>
        <v>0</v>
      </c>
      <c r="EF43" s="244">
        <f>IF(AND(DV43&gt;0,DV43&lt;11.9),1,0)</f>
        <v>0</v>
      </c>
      <c r="EL43" s="244">
        <f>IF(AND(DV43&gt;0,DV43&lt;6.4),1,0)</f>
        <v>0</v>
      </c>
      <c r="ER43" s="129">
        <v>-1.8260066558025412</v>
      </c>
      <c r="ES43" s="128">
        <v>-13.388524096385542</v>
      </c>
      <c r="EU43" s="518">
        <f>ABS(ER43)</f>
        <v>1.8260066558025412</v>
      </c>
      <c r="EV43" s="284"/>
      <c r="EW43" s="209"/>
      <c r="EX43" s="209"/>
      <c r="EY43" s="209"/>
      <c r="EZ43" s="209"/>
      <c r="FA43" s="209"/>
      <c r="FB43" s="209"/>
      <c r="FC43" s="209"/>
      <c r="FE43" s="141"/>
      <c r="FF43" s="144">
        <v>1.5893332441072729</v>
      </c>
      <c r="FH43" s="516"/>
      <c r="FJ43" s="516"/>
      <c r="FL43" s="516"/>
      <c r="FN43" s="516"/>
      <c r="FQ43" s="284"/>
      <c r="FR43" s="209">
        <f>FF43/(D42+D43)</f>
        <v>0.67154926847778007</v>
      </c>
      <c r="FS43" s="284"/>
      <c r="FT43" s="209"/>
      <c r="FU43" s="209"/>
      <c r="FV43" s="209"/>
      <c r="FW43" s="209"/>
      <c r="FX43" s="209"/>
      <c r="FY43" s="209"/>
      <c r="FZ43" s="209"/>
      <c r="GA43" s="209"/>
      <c r="GB43" s="209"/>
      <c r="GC43" s="209"/>
      <c r="GD43" s="284"/>
      <c r="GE43" s="284">
        <f>FF43*(((ABS(DV42-AN42))/(ABS(DV41-DV42))))^2</f>
        <v>0.11709169410667872</v>
      </c>
      <c r="GF43" s="284"/>
      <c r="GG43" s="209"/>
      <c r="GH43" s="209"/>
      <c r="GI43" s="209"/>
      <c r="GJ43" s="209"/>
      <c r="GK43" s="209"/>
      <c r="GL43" s="209"/>
      <c r="GM43" s="209"/>
      <c r="GN43" s="209"/>
      <c r="GO43" s="209"/>
      <c r="GP43" s="209"/>
      <c r="GR43" s="529">
        <f>ABS(DU43-ER42)</f>
        <v>1.4321620829823853</v>
      </c>
      <c r="GS43" s="529">
        <f>ABS(ER43-DU42)</f>
        <v>0.50125672904383478</v>
      </c>
      <c r="GT43" s="587"/>
      <c r="GU43" s="529"/>
      <c r="GV43" s="529"/>
      <c r="GW43" s="529"/>
      <c r="GX43" s="529"/>
      <c r="GY43" s="529"/>
      <c r="GZ43" s="587">
        <f>ABS(DV43-ES42)</f>
        <v>0.78756024096385424</v>
      </c>
      <c r="HA43" s="587">
        <f>ABS(ES43-DV42)</f>
        <v>0.14319277108433681</v>
      </c>
      <c r="HB43" s="587"/>
      <c r="HC43" s="529"/>
      <c r="HD43" s="529"/>
      <c r="HE43" s="529"/>
      <c r="HF43" s="529"/>
      <c r="HG43" s="529"/>
      <c r="HH43" s="587">
        <f t="shared" si="25"/>
        <v>1.6344232515109081</v>
      </c>
      <c r="HI43" s="587">
        <f t="shared" si="25"/>
        <v>0.52130842895788265</v>
      </c>
      <c r="HJ43" s="587"/>
      <c r="HK43" s="529"/>
      <c r="HL43" s="529"/>
      <c r="HM43" s="529"/>
      <c r="HN43" s="529"/>
      <c r="HO43" s="529"/>
      <c r="HP43" s="285"/>
      <c r="HQ43" s="208"/>
      <c r="HR43" s="208"/>
      <c r="HS43" s="208"/>
      <c r="IE43" s="159"/>
      <c r="IF43" s="159"/>
      <c r="IG43" s="159"/>
      <c r="IH43" s="159"/>
      <c r="II43" s="159">
        <v>0</v>
      </c>
      <c r="IJ43" s="159">
        <v>1</v>
      </c>
      <c r="IK43" s="159">
        <v>0</v>
      </c>
      <c r="IL43" s="159">
        <v>0</v>
      </c>
      <c r="IM43" s="159">
        <v>1</v>
      </c>
      <c r="IP43" s="385"/>
      <c r="IQ43" s="159">
        <v>0</v>
      </c>
      <c r="IR43" s="159">
        <v>1</v>
      </c>
      <c r="IS43" s="159">
        <v>0</v>
      </c>
      <c r="IZ43" s="159">
        <v>0</v>
      </c>
      <c r="JA43" s="159">
        <v>0</v>
      </c>
      <c r="JB43" s="176">
        <v>0</v>
      </c>
      <c r="JC43" s="176">
        <v>1</v>
      </c>
      <c r="JD43" s="159"/>
      <c r="JE43" s="176">
        <v>0</v>
      </c>
      <c r="JF43" s="176">
        <v>0</v>
      </c>
      <c r="JG43" s="176">
        <v>1</v>
      </c>
      <c r="JH43" s="176">
        <v>0</v>
      </c>
      <c r="JI43" s="176">
        <v>0</v>
      </c>
      <c r="JJ43" s="176">
        <v>0</v>
      </c>
      <c r="JK43" s="176">
        <v>0</v>
      </c>
      <c r="JL43" s="176">
        <v>1</v>
      </c>
      <c r="JM43" s="176">
        <v>0</v>
      </c>
      <c r="JN43" s="176">
        <v>0</v>
      </c>
      <c r="JO43" s="176">
        <v>0</v>
      </c>
      <c r="JP43" s="176">
        <v>0</v>
      </c>
      <c r="JQ43" s="176">
        <v>0</v>
      </c>
      <c r="JR43" s="176">
        <v>0</v>
      </c>
      <c r="JS43" s="176">
        <v>0</v>
      </c>
      <c r="JT43" s="176">
        <v>1</v>
      </c>
      <c r="JU43" s="501">
        <v>0</v>
      </c>
      <c r="JV43" s="176">
        <v>1</v>
      </c>
      <c r="JW43" s="176">
        <v>0</v>
      </c>
      <c r="JX43" s="176">
        <v>0</v>
      </c>
      <c r="JY43" s="501"/>
      <c r="JZ43" s="405"/>
      <c r="KA43" s="405"/>
      <c r="KB43" s="405"/>
      <c r="KC43" s="405"/>
      <c r="KD43" s="405"/>
      <c r="KE43" s="187">
        <v>0</v>
      </c>
      <c r="KF43" s="175">
        <v>0</v>
      </c>
      <c r="KG43" s="175"/>
      <c r="KH43" s="175">
        <v>1</v>
      </c>
      <c r="KI43" s="175">
        <v>0</v>
      </c>
      <c r="KJ43" s="175">
        <v>0</v>
      </c>
      <c r="KK43" s="160">
        <v>1</v>
      </c>
      <c r="KL43" s="176">
        <v>0</v>
      </c>
      <c r="KM43" s="176">
        <v>0</v>
      </c>
      <c r="KN43" s="176">
        <v>0</v>
      </c>
      <c r="KO43" s="176">
        <v>0</v>
      </c>
      <c r="KP43" s="176">
        <v>1</v>
      </c>
      <c r="KQ43" s="176">
        <v>0</v>
      </c>
      <c r="KR43" s="160">
        <v>0</v>
      </c>
      <c r="KS43" s="175">
        <v>0</v>
      </c>
      <c r="KT43" s="159"/>
      <c r="KU43" s="159"/>
      <c r="KV43" s="159"/>
      <c r="KW43" s="159"/>
      <c r="KX43" s="159"/>
      <c r="KY43" s="159"/>
      <c r="KZ43" s="159"/>
      <c r="LA43" s="159"/>
      <c r="LB43" s="159"/>
    </row>
    <row r="44" spans="1:314" s="218" customFormat="1" x14ac:dyDescent="0.15">
      <c r="A44" s="2"/>
      <c r="B44" s="252"/>
      <c r="C44" s="17"/>
      <c r="D44" s="18"/>
      <c r="E44" s="18">
        <f>SUM(D38:D43)</f>
        <v>7.7333258000000002</v>
      </c>
      <c r="F44" s="20"/>
      <c r="G44" s="19"/>
      <c r="H44" s="20"/>
      <c r="I44" s="597"/>
      <c r="J44" s="16"/>
      <c r="K44" s="20"/>
      <c r="L44" s="16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16"/>
      <c r="AB44" s="20"/>
      <c r="AC44" s="20"/>
      <c r="AD44" s="20"/>
      <c r="AE44" s="20"/>
      <c r="AF44" s="20"/>
      <c r="AG44" s="20"/>
      <c r="AH44" s="58"/>
      <c r="AI44" s="20"/>
      <c r="AJ44" s="20"/>
      <c r="AK44" s="20"/>
      <c r="AL44" s="642"/>
      <c r="AM44" s="636">
        <v>3.1865606346358075</v>
      </c>
      <c r="AN44" s="637">
        <v>-12.099789156626505</v>
      </c>
      <c r="AO44" s="640">
        <f t="shared" si="26"/>
        <v>0.21978915662650422</v>
      </c>
      <c r="AP44" s="527"/>
      <c r="AQ44" s="528">
        <f>SUM(AO38:AO44)</f>
        <v>16.528765060240968</v>
      </c>
      <c r="AR44" s="528">
        <f>SUM(AP38:AP44)</f>
        <v>8.29018072289157</v>
      </c>
      <c r="AS44" s="528">
        <f>AVERAGE(AO38:AO44)</f>
        <v>4.1321912650602419</v>
      </c>
      <c r="AT44" s="528">
        <f>AVERAGE(AP38:AP44)</f>
        <v>2.76339357429719</v>
      </c>
      <c r="AU44" s="528">
        <f>MAX(AO38:AO44)</f>
        <v>6.0090963855421702</v>
      </c>
      <c r="AV44" s="528">
        <f>MAX(AP38:AP44)</f>
        <v>5.2931325301204835</v>
      </c>
      <c r="AW44" s="528">
        <f>MIN(AO38:AO44)</f>
        <v>0.21978915662650422</v>
      </c>
      <c r="AX44" s="528">
        <f>MIN(AP38:AP44)</f>
        <v>0.6393674698795202</v>
      </c>
      <c r="AY44" s="528">
        <f>AU44-AW44</f>
        <v>5.789307228915666</v>
      </c>
      <c r="AZ44" s="528">
        <f>AV44-AX44</f>
        <v>4.6537650602409633</v>
      </c>
      <c r="BA44" s="528"/>
      <c r="BB44" s="636"/>
      <c r="BC44" s="637"/>
      <c r="BD44" s="528">
        <f>SUM(BB38:BB44)</f>
        <v>8.4483734939759039</v>
      </c>
      <c r="BE44" s="528">
        <f>SUM(BC38:BC44)</f>
        <v>19.044638554216867</v>
      </c>
      <c r="BF44" s="528">
        <f>AVERAGE(BB38:BB44)</f>
        <v>2.816124497991968</v>
      </c>
      <c r="BG44" s="528">
        <f>AVERAGE(BC38:BC44)</f>
        <v>6.3482128514056226</v>
      </c>
      <c r="BH44" s="528">
        <f>MAX(BB38:BB44)</f>
        <v>5.0117469879518071</v>
      </c>
      <c r="BI44" s="528">
        <f>MAX(BC38:BC44)</f>
        <v>6.8732530120481927</v>
      </c>
      <c r="BJ44" s="528">
        <f>MIN(BB38:BB44)</f>
        <v>1.5035240963855419</v>
      </c>
      <c r="BK44" s="528">
        <f>MIN(BC38:BC44)</f>
        <v>6.0140963855421683</v>
      </c>
      <c r="BL44" s="528">
        <f>BH44-BJ44</f>
        <v>3.5082228915662652</v>
      </c>
      <c r="BM44" s="528">
        <f>BI44-BK44</f>
        <v>0.85915662650602442</v>
      </c>
      <c r="BN44" s="574"/>
      <c r="BO44" s="574"/>
      <c r="BP44" s="2"/>
      <c r="BQ44" s="2"/>
      <c r="BR44" s="7"/>
      <c r="BS44" s="528"/>
      <c r="BT44" s="528"/>
      <c r="BU44" s="528"/>
      <c r="BV44" s="528"/>
      <c r="BW44" s="585">
        <f>AVERAGE(BS38:BS44)</f>
        <v>-1.3844233468829725</v>
      </c>
      <c r="BX44" s="585">
        <f>AVERAGE(BT38:BT44)</f>
        <v>-4.7253614457831326</v>
      </c>
      <c r="BY44" s="585">
        <f>AVERAGE(BU38:BU44)</f>
        <v>-2.1840471765481375</v>
      </c>
      <c r="BZ44" s="585">
        <f>AVERAGE(BV38:BV44)</f>
        <v>3.6275502008032121</v>
      </c>
      <c r="CA44" s="528"/>
      <c r="CB44" s="585"/>
      <c r="CC44" s="528"/>
      <c r="CD44" s="585">
        <f>SUM(CB38:CB43)</f>
        <v>116.18612454263581</v>
      </c>
      <c r="CE44" s="585">
        <f>SUM(CC39:CC43)</f>
        <v>103.64906423030297</v>
      </c>
      <c r="CF44" s="585" t="e">
        <f ca="1">[1]!Mean(CB38:CB43)</f>
        <v>#NAME?</v>
      </c>
      <c r="CG44" s="585" t="e">
        <f ca="1">[1]!Mean(CC38:CC43)</f>
        <v>#NAME?</v>
      </c>
      <c r="CH44" s="585">
        <f>MAX(CB38:CB43)</f>
        <v>58.903750327539569</v>
      </c>
      <c r="CI44" s="585">
        <f>MAX(CC38:CC43)</f>
        <v>52.819401148654208</v>
      </c>
      <c r="CJ44" s="585">
        <f>MIN(CB38:CB43)</f>
        <v>57.282374215096247</v>
      </c>
      <c r="CK44" s="585">
        <f>MIN(CC38:CC43)</f>
        <v>51.513764922356948</v>
      </c>
      <c r="CL44" s="585">
        <f>CH44-CJ44</f>
        <v>1.6213761124433219</v>
      </c>
      <c r="CM44" s="528">
        <f>CI44-CK44</f>
        <v>1.3056362262972598</v>
      </c>
      <c r="CN44" s="393"/>
      <c r="CR44" s="286"/>
      <c r="CS44" s="278"/>
      <c r="CT44" s="281">
        <v>38.517755360244863</v>
      </c>
      <c r="CU44" s="281">
        <v>9.9636316832128387</v>
      </c>
      <c r="CV44" s="281">
        <v>19.258877680122431</v>
      </c>
      <c r="CW44" s="281">
        <v>3.3212105610709464</v>
      </c>
      <c r="CX44" s="281">
        <v>22.328768163107966</v>
      </c>
      <c r="CY44" s="281">
        <v>8.0366156708945091</v>
      </c>
      <c r="CZ44" s="281">
        <v>16.1889871971369</v>
      </c>
      <c r="DA44" s="281">
        <v>0.28204709464672773</v>
      </c>
      <c r="DB44" s="281">
        <v>6.1397809659710667</v>
      </c>
      <c r="DC44" s="248">
        <v>7.754568576247781</v>
      </c>
      <c r="DD44" s="281"/>
      <c r="DE44" s="281"/>
      <c r="DF44" s="281"/>
      <c r="DG44" s="281"/>
      <c r="DH44" s="281"/>
      <c r="DI44" s="281"/>
      <c r="DJ44" s="281">
        <f>SUM(DH40:DH42)</f>
        <v>14.544018279465311</v>
      </c>
      <c r="DK44" s="281">
        <f>SUM(DI40:DI42)</f>
        <v>40.444771372562727</v>
      </c>
      <c r="DL44" s="281">
        <f>AVERAGE(DH40:DH42)</f>
        <v>14.544018279465311</v>
      </c>
      <c r="DM44" s="281">
        <f>AVERAGE(DI40:DI42)</f>
        <v>20.222385686281363</v>
      </c>
      <c r="DN44" s="281">
        <f>MAX(DH40:DH42)</f>
        <v>14.544018279465311</v>
      </c>
      <c r="DO44" s="281">
        <f>MAX(DI40:DI42)</f>
        <v>23.973737080779554</v>
      </c>
      <c r="DP44" s="281">
        <f>MIN(DH40:DH42)</f>
        <v>14.544018279465311</v>
      </c>
      <c r="DQ44" s="281">
        <f>MIN(DI40:DI42)</f>
        <v>16.47103429178317</v>
      </c>
      <c r="DR44" s="281">
        <f>DN44-DP44</f>
        <v>0</v>
      </c>
      <c r="DS44" s="281">
        <f>DO44-DQ44</f>
        <v>7.502702788996384</v>
      </c>
      <c r="DT44" s="220"/>
      <c r="DW44" s="492"/>
      <c r="DX44" s="506">
        <f t="shared" si="0"/>
        <v>0</v>
      </c>
      <c r="DY44" s="492"/>
      <c r="DZ44" s="492"/>
      <c r="EA44" s="506">
        <f t="shared" si="1"/>
        <v>0</v>
      </c>
      <c r="EB44" s="506">
        <f t="shared" si="2"/>
        <v>0</v>
      </c>
      <c r="EC44" s="492"/>
      <c r="ED44" s="492"/>
      <c r="EE44" s="506"/>
      <c r="EF44" s="402"/>
      <c r="EG44" s="402"/>
      <c r="EH44" s="412">
        <f>SUM(EF37:EF44)</f>
        <v>2</v>
      </c>
      <c r="EI44" s="412">
        <f>SUM(EG37:EG44)</f>
        <v>0</v>
      </c>
      <c r="EJ44" s="244">
        <f>SUM(EH44:EI44)</f>
        <v>2</v>
      </c>
      <c r="EK44" s="402"/>
      <c r="EL44" s="402"/>
      <c r="EM44" s="402"/>
      <c r="EN44" s="402"/>
      <c r="EO44" s="402"/>
      <c r="EP44" s="402"/>
      <c r="EQ44" s="244"/>
      <c r="ET44" s="523"/>
      <c r="EU44" s="523"/>
      <c r="EV44" s="287">
        <f>SUM(ET37:ET44)</f>
        <v>2.9717363221884496</v>
      </c>
      <c r="EW44" s="281">
        <f>SUM(EU37:EU44)</f>
        <v>7.0533982586882473</v>
      </c>
      <c r="EX44" s="278">
        <f>AVERAGE(ET37:ET44)</f>
        <v>0.99057877406281658</v>
      </c>
      <c r="EY44" s="278">
        <f>AVERAGE(EU37:EU44)</f>
        <v>2.3511327528960826</v>
      </c>
      <c r="EZ44" s="281">
        <f>_xlfn.VAR.P(ET37:ET44)</f>
        <v>0.19599287549576674</v>
      </c>
      <c r="FA44" s="281">
        <f>_xlfn.VAR.P(EU37:EU44)</f>
        <v>1.7924232160165177</v>
      </c>
      <c r="FB44" s="281">
        <f>MAX(ET37:ET44)</f>
        <v>1.6111823433551835</v>
      </c>
      <c r="FC44" s="281">
        <f>MAX(EU37:EU44)</f>
        <v>4.1890740927234766</v>
      </c>
      <c r="FD44" s="523"/>
      <c r="FE44" s="268"/>
      <c r="FF44" s="240"/>
      <c r="FG44" s="521">
        <f>SUM(FE39:FE44)</f>
        <v>202.8809520510099</v>
      </c>
      <c r="FH44" s="521">
        <f>SUM(FF39:FF44)</f>
        <v>52.981192724530878</v>
      </c>
      <c r="FI44" s="520">
        <f>AVERAGE(FE39:FE44)</f>
        <v>101.44047602550495</v>
      </c>
      <c r="FJ44" s="520">
        <f>AVERAGE(FF39:FF44)</f>
        <v>17.660397574843625</v>
      </c>
      <c r="FK44" s="520">
        <f>MAX(FE39:FE44)</f>
        <v>115.1138688062601</v>
      </c>
      <c r="FL44" s="520">
        <f>MAX(FF39:FF44)</f>
        <v>42.137838494573188</v>
      </c>
      <c r="FM44" s="520">
        <f>MIN(FE39:FE44)</f>
        <v>87.767083244749784</v>
      </c>
      <c r="FN44" s="520">
        <f>MIN(FF39:FF44)</f>
        <v>1.5893332441072729</v>
      </c>
      <c r="FO44" s="520">
        <f>FK44-FM44</f>
        <v>27.346785561510316</v>
      </c>
      <c r="FP44" s="520">
        <f>FL44-FN44</f>
        <v>40.548505250465915</v>
      </c>
      <c r="FQ44" s="287"/>
      <c r="FR44" s="287"/>
      <c r="FS44" s="286">
        <f>SUM(FQ39:FQ44)</f>
        <v>70.125603442460857</v>
      </c>
      <c r="FT44" s="278">
        <f>SUM(FR39:FR44)</f>
        <v>23.011730300322295</v>
      </c>
      <c r="FU44" s="278">
        <f>AVERAGE(FQ39:FQ44)</f>
        <v>35.062801721230429</v>
      </c>
      <c r="FV44" s="278">
        <f>AVERAGE(FR39:FR44)</f>
        <v>7.6705767667740981</v>
      </c>
      <c r="FW44" s="278">
        <f>MAX(FQ39:FQ44)</f>
        <v>42.114831180980872</v>
      </c>
      <c r="FX44" s="278">
        <f>MAX(FR39:FR44)</f>
        <v>19.448299365320697</v>
      </c>
      <c r="FY44" s="278">
        <f>MIN(FQ39:FQ44)</f>
        <v>28.010772261479993</v>
      </c>
      <c r="FZ44" s="278">
        <f>MIN(FR39:FR44)</f>
        <v>0.67154926847778007</v>
      </c>
      <c r="GA44" s="278">
        <f>FW44-FY44</f>
        <v>14.104058919500879</v>
      </c>
      <c r="GB44" s="278">
        <f>FX44-FZ44</f>
        <v>18.776750096842918</v>
      </c>
      <c r="GC44" s="278"/>
      <c r="GD44" s="284"/>
      <c r="GE44" s="209"/>
      <c r="GF44" s="286">
        <f>SUM(GD39:GD44)</f>
        <v>6.2125796199983316</v>
      </c>
      <c r="GG44" s="278">
        <f>SUM(GE39:GE44)</f>
        <v>3.4821775914748825</v>
      </c>
      <c r="GH44" s="278">
        <f>AVERAGE(GD39:GD44)</f>
        <v>3.1062898099991658</v>
      </c>
      <c r="GI44" s="278">
        <f>AVERAGE(GE39:GE44)</f>
        <v>1.1607258638249609</v>
      </c>
      <c r="GJ44" s="278">
        <f>MAX(GD39:GD44)</f>
        <v>5.4661778290805119</v>
      </c>
      <c r="GK44" s="278">
        <f>MAX(GE39:GE44)</f>
        <v>2.8227977621278102</v>
      </c>
      <c r="GL44" s="278">
        <f>MIN(GD39:GD44)</f>
        <v>0.74640179091782</v>
      </c>
      <c r="GM44" s="278">
        <f>MIN(GE39:GE44)</f>
        <v>0.11709169410667872</v>
      </c>
      <c r="GN44" s="278">
        <f>GJ44-GL44</f>
        <v>4.7197760381626921</v>
      </c>
      <c r="GO44" s="278">
        <f>GK44-GM44</f>
        <v>2.7057060680211316</v>
      </c>
      <c r="GP44" s="278"/>
      <c r="GQ44" s="270"/>
      <c r="GR44" s="586"/>
      <c r="GS44" s="531"/>
      <c r="GT44" s="586">
        <f>SUM(GR38:GR44)</f>
        <v>7.0175942066136887</v>
      </c>
      <c r="GU44" s="531">
        <f>SUM(GS38:GS44)</f>
        <v>12.603026330244992</v>
      </c>
      <c r="GV44" s="531">
        <f>AVERAGE(GR38:GR44)</f>
        <v>1.1695990344356149</v>
      </c>
      <c r="GW44" s="531">
        <f>AVERAGE(GS38:GS44)</f>
        <v>2.1005043883741652</v>
      </c>
      <c r="GX44" s="531">
        <f>MAX(GR38:GR44)</f>
        <v>2.5062836452191743</v>
      </c>
      <c r="GY44" s="531">
        <f>MAX(GS38:GS44)</f>
        <v>6.6595536858680919</v>
      </c>
      <c r="GZ44" s="586"/>
      <c r="HA44" s="531"/>
      <c r="HB44" s="586">
        <f>SUM(GZ38:GZ44)</f>
        <v>2.7206626506024048</v>
      </c>
      <c r="HC44" s="531">
        <f>SUM(HA38:HA44)</f>
        <v>1.7183132530120488</v>
      </c>
      <c r="HD44" s="531">
        <f>AVERAGE(GZ38:GZ44)</f>
        <v>0.45344377510040079</v>
      </c>
      <c r="HE44" s="531">
        <f>AVERAGE(HA38:HA44)</f>
        <v>0.28638554216867479</v>
      </c>
      <c r="HF44" s="531">
        <f>MAX(GZ38:GZ44)</f>
        <v>0.78756024096385424</v>
      </c>
      <c r="HG44" s="531">
        <f>MAX(HA38:HA44)</f>
        <v>0.71596385542168584</v>
      </c>
      <c r="HH44" s="585"/>
      <c r="HI44" s="528"/>
      <c r="HJ44" s="586">
        <f>SUM(HH38:HH44)</f>
        <v>8.0401306707605524</v>
      </c>
      <c r="HK44" s="531">
        <f>SUM(HI38:HI44)</f>
        <v>12.943064381815969</v>
      </c>
      <c r="HL44" s="531">
        <f>AVERAGE(HH38:HH44)</f>
        <v>1.3400217784600921</v>
      </c>
      <c r="HM44" s="531">
        <f>AVERAGE(HI38:HI44)</f>
        <v>2.157177396969328</v>
      </c>
      <c r="HN44" s="531">
        <f>MAX(HH38:HH44)</f>
        <v>2.5225927909705042</v>
      </c>
      <c r="HO44" s="531">
        <f>MAX(HI38:HI44)</f>
        <v>6.6979294962868616</v>
      </c>
      <c r="HP44" s="286">
        <f>MIN(HH38:HH44)</f>
        <v>0.45282271314127565</v>
      </c>
      <c r="HQ44" s="278">
        <f>MIN(HI38:HI44)</f>
        <v>0.16009962607902303</v>
      </c>
      <c r="HR44" s="278">
        <f>HN44-HP44</f>
        <v>2.0697700778292285</v>
      </c>
      <c r="HS44" s="278">
        <f>HO44-HQ44</f>
        <v>6.5378298702078386</v>
      </c>
      <c r="HT44" s="393"/>
      <c r="HU44" s="520"/>
      <c r="HV44" s="393"/>
      <c r="HW44" s="520"/>
      <c r="HX44" s="393"/>
      <c r="HY44" s="520"/>
      <c r="HZ44" s="393"/>
      <c r="IA44" s="520"/>
      <c r="IB44" s="393"/>
      <c r="IC44" s="520"/>
      <c r="ID44" s="393"/>
      <c r="IN44" s="462">
        <v>2</v>
      </c>
      <c r="IO44" s="218">
        <v>1</v>
      </c>
      <c r="IP44" s="462">
        <f>COUNTIF(IL38:IL44,1)</f>
        <v>3</v>
      </c>
      <c r="IT44" s="390"/>
      <c r="IU44" s="393">
        <v>0</v>
      </c>
      <c r="IV44" s="390">
        <v>2</v>
      </c>
      <c r="IW44" s="393">
        <v>3</v>
      </c>
      <c r="IX44" s="484">
        <v>1</v>
      </c>
      <c r="IY44" s="393"/>
      <c r="JB44" s="226"/>
      <c r="JC44" s="226"/>
      <c r="JD44" s="226"/>
      <c r="JE44" s="226"/>
      <c r="JF44" s="226"/>
      <c r="JG44" s="226"/>
      <c r="JH44" s="226"/>
      <c r="JI44" s="226"/>
      <c r="JJ44" s="226"/>
      <c r="JK44" s="226"/>
      <c r="JL44" s="226"/>
      <c r="JM44" s="226"/>
      <c r="JN44" s="226"/>
      <c r="JO44" s="226"/>
      <c r="JP44" s="226"/>
      <c r="JQ44" s="226"/>
      <c r="JR44" s="226"/>
      <c r="JS44" s="226"/>
      <c r="JT44" s="226"/>
      <c r="JU44" s="500"/>
      <c r="JV44" s="226"/>
      <c r="JW44" s="226"/>
      <c r="JX44" s="226"/>
      <c r="JY44" s="500">
        <v>2</v>
      </c>
      <c r="JZ44" s="406">
        <v>1</v>
      </c>
      <c r="KA44" s="406">
        <v>1</v>
      </c>
      <c r="KB44" s="406">
        <v>1</v>
      </c>
      <c r="KC44" s="406">
        <v>0</v>
      </c>
      <c r="KD44" s="406">
        <v>1</v>
      </c>
      <c r="KE44" s="251"/>
      <c r="KF44" s="244"/>
      <c r="KG44" s="244"/>
      <c r="KH44" s="244"/>
      <c r="KI44" s="244"/>
      <c r="KJ44" s="244"/>
      <c r="KK44" s="219"/>
      <c r="KL44" s="226"/>
      <c r="KM44" s="226"/>
      <c r="KN44" s="226"/>
      <c r="KO44" s="226"/>
      <c r="KP44" s="226"/>
      <c r="KQ44" s="226"/>
      <c r="KR44" s="219"/>
      <c r="KS44" s="244"/>
      <c r="LA44" s="219"/>
    </row>
    <row r="45" spans="1:314" x14ac:dyDescent="0.15">
      <c r="A45" s="4"/>
      <c r="B45" s="224">
        <v>0.19724537037037038</v>
      </c>
      <c r="C45" s="10"/>
      <c r="D45" s="11"/>
      <c r="E45" s="11"/>
      <c r="F45" s="14"/>
      <c r="G45" s="13"/>
      <c r="H45" s="14" t="s">
        <v>354</v>
      </c>
      <c r="I45" s="596">
        <v>9</v>
      </c>
      <c r="J45" s="9">
        <v>1</v>
      </c>
      <c r="K45" s="14">
        <v>1</v>
      </c>
      <c r="L45" s="9">
        <v>0</v>
      </c>
      <c r="M45" s="23">
        <v>1</v>
      </c>
      <c r="N45" s="23">
        <v>1</v>
      </c>
      <c r="O45" s="23">
        <v>0</v>
      </c>
      <c r="P45" s="14"/>
      <c r="Q45" s="14">
        <v>1</v>
      </c>
      <c r="R45" s="14">
        <v>0</v>
      </c>
      <c r="S45" s="14">
        <v>0</v>
      </c>
      <c r="T45" s="14">
        <v>0</v>
      </c>
      <c r="U45" s="14">
        <v>1</v>
      </c>
      <c r="V45" s="14">
        <v>0</v>
      </c>
      <c r="W45" s="14">
        <v>0</v>
      </c>
      <c r="X45" s="14">
        <v>0</v>
      </c>
      <c r="Y45" s="14"/>
      <c r="Z45" s="14"/>
      <c r="AA45" s="9"/>
      <c r="AB45" s="15"/>
      <c r="AC45" s="15"/>
      <c r="AD45" s="15"/>
      <c r="AE45" s="15"/>
      <c r="AF45" s="15"/>
      <c r="AG45" s="15"/>
      <c r="AH45" s="54">
        <f>AM46-BP45</f>
        <v>4.910346966663238</v>
      </c>
      <c r="AI45" s="15">
        <f>AN46-BQ45</f>
        <v>-18.490966368895556</v>
      </c>
      <c r="AJ45" s="15"/>
      <c r="AK45" s="15"/>
      <c r="AL45" s="632">
        <f>((AH45*AH46)+(AI45*AI46))/(SQRT(AH45^2+AI45^2)*SQRT(AH46^2+AI46^2))</f>
        <v>0.99739112823315867</v>
      </c>
      <c r="AM45" s="633"/>
      <c r="AN45" s="634"/>
      <c r="AO45" s="633"/>
      <c r="AP45" s="634"/>
      <c r="AQ45" s="634"/>
      <c r="AR45" s="634"/>
      <c r="AS45" s="634"/>
      <c r="AT45" s="634"/>
      <c r="AU45" s="634"/>
      <c r="AV45" s="634"/>
      <c r="AW45" s="634"/>
      <c r="AX45" s="634"/>
      <c r="AY45" s="634"/>
      <c r="AZ45" s="634"/>
      <c r="BA45" s="634"/>
      <c r="BB45" s="633"/>
      <c r="BC45" s="634"/>
      <c r="BD45" s="634"/>
      <c r="BE45" s="634"/>
      <c r="BF45" s="634"/>
      <c r="BG45" s="634"/>
      <c r="BH45" s="634"/>
      <c r="BI45" s="634"/>
      <c r="BJ45" s="634"/>
      <c r="BK45" s="634"/>
      <c r="BL45" s="634"/>
      <c r="BM45" s="634"/>
      <c r="BN45" s="573"/>
      <c r="BO45" s="573"/>
      <c r="BP45" s="4">
        <v>-1.3247499267587064</v>
      </c>
      <c r="BQ45" s="4">
        <v>12.028192771084337</v>
      </c>
      <c r="BR45" s="6"/>
      <c r="BS45" s="527"/>
      <c r="BT45" s="527"/>
      <c r="BU45" s="527"/>
      <c r="BV45" s="527"/>
      <c r="BW45" s="584"/>
      <c r="BX45" s="527"/>
      <c r="BY45" s="527"/>
      <c r="BZ45" s="527"/>
      <c r="CA45" s="527"/>
      <c r="CB45" s="584"/>
      <c r="CC45" s="527"/>
      <c r="CD45" s="584"/>
      <c r="CE45" s="527"/>
      <c r="CF45" s="584"/>
      <c r="CG45" s="527"/>
      <c r="CH45" s="584"/>
      <c r="CI45" s="527"/>
      <c r="CJ45" s="584"/>
      <c r="CK45" s="527"/>
      <c r="CL45" s="584"/>
      <c r="CO45" s="70"/>
      <c r="CP45" s="70"/>
      <c r="CQ45" s="70"/>
      <c r="CR45" s="70"/>
      <c r="CS45" s="70"/>
      <c r="CT45" s="70"/>
      <c r="CU45" s="70"/>
      <c r="CV45" s="70"/>
      <c r="CW45" s="70"/>
      <c r="CX45" s="70"/>
      <c r="CY45" s="70"/>
      <c r="CZ45" s="70"/>
      <c r="DA45" s="70"/>
      <c r="DB45" s="70"/>
      <c r="DC45" s="70"/>
      <c r="DH45" s="105"/>
      <c r="DI45" s="105"/>
      <c r="DJ45" s="105"/>
      <c r="DK45" s="105"/>
      <c r="DL45" s="105"/>
      <c r="DM45" s="105"/>
      <c r="DN45" s="105"/>
      <c r="DO45" s="105"/>
      <c r="DP45" s="105"/>
      <c r="DQ45" s="105"/>
      <c r="DR45" s="105"/>
      <c r="DS45" s="105"/>
      <c r="DT45" s="108" t="s">
        <v>442</v>
      </c>
      <c r="DU45" s="105">
        <v>-1.3247499267587064</v>
      </c>
      <c r="DV45" s="105">
        <v>12.028192771084337</v>
      </c>
      <c r="DX45" s="506">
        <f t="shared" si="0"/>
        <v>0</v>
      </c>
      <c r="EA45" s="506">
        <f t="shared" si="1"/>
        <v>0</v>
      </c>
      <c r="EB45" s="506">
        <f t="shared" si="2"/>
        <v>0</v>
      </c>
      <c r="EF45" s="476">
        <f>IF(AND(DV45&gt;0,DV45&lt;11.9),1,0)</f>
        <v>0</v>
      </c>
      <c r="EG45" s="124"/>
      <c r="EH45" s="124"/>
      <c r="EI45" s="124"/>
      <c r="EJ45" s="124"/>
      <c r="EK45" s="124"/>
      <c r="EL45" s="124"/>
      <c r="EM45" s="124"/>
      <c r="EN45" s="402"/>
      <c r="EO45" s="402"/>
      <c r="EP45" s="402"/>
      <c r="ER45" s="128">
        <v>3.329776842934046</v>
      </c>
      <c r="ES45" s="128">
        <v>-12.529367469879517</v>
      </c>
      <c r="EV45" s="284"/>
      <c r="EW45" s="209"/>
      <c r="EX45" s="209"/>
      <c r="EY45" s="209"/>
      <c r="EZ45" s="209"/>
      <c r="FA45" s="209"/>
      <c r="FB45" s="209"/>
      <c r="FC45" s="209"/>
      <c r="FE45" s="141"/>
      <c r="FF45" s="141"/>
      <c r="FH45" s="141"/>
      <c r="FJ45" s="141"/>
      <c r="FQ45" s="284"/>
      <c r="FR45" s="209"/>
      <c r="FS45" s="284"/>
      <c r="FT45" s="209"/>
      <c r="FU45" s="209"/>
      <c r="FV45" s="209"/>
      <c r="FW45" s="209"/>
      <c r="FX45" s="209"/>
      <c r="FY45" s="209"/>
      <c r="FZ45" s="209"/>
      <c r="GA45" s="209"/>
      <c r="GB45" s="209"/>
      <c r="GC45" s="209"/>
      <c r="GD45" s="284"/>
      <c r="GE45" s="209"/>
      <c r="GF45" s="284"/>
      <c r="GG45" s="209"/>
      <c r="GH45" s="209"/>
      <c r="GI45" s="209"/>
      <c r="GJ45" s="209"/>
      <c r="GK45" s="209"/>
      <c r="GL45" s="209"/>
      <c r="GM45" s="209"/>
      <c r="GN45" s="209"/>
      <c r="GO45" s="209"/>
      <c r="GP45" s="209"/>
      <c r="GR45" s="587"/>
      <c r="GS45" s="529"/>
      <c r="GT45" s="587"/>
      <c r="GU45" s="529"/>
      <c r="GV45" s="529"/>
      <c r="GW45" s="529"/>
      <c r="GX45" s="529"/>
      <c r="GY45" s="529"/>
      <c r="GZ45" s="587"/>
      <c r="HA45" s="529"/>
      <c r="HB45" s="587"/>
      <c r="HC45" s="529"/>
      <c r="HD45" s="529"/>
      <c r="HE45" s="529"/>
      <c r="HF45" s="529"/>
      <c r="HG45" s="529"/>
      <c r="HH45" s="584"/>
      <c r="HI45" s="527"/>
      <c r="HJ45" s="587"/>
      <c r="HK45" s="529"/>
      <c r="HL45" s="529"/>
      <c r="HM45" s="529"/>
      <c r="HN45" s="529"/>
      <c r="HO45" s="529"/>
      <c r="HP45" s="285"/>
      <c r="HQ45" s="208"/>
      <c r="HR45" s="208"/>
      <c r="HS45" s="208"/>
      <c r="IE45" s="159"/>
      <c r="IF45" s="159"/>
      <c r="IG45" s="159"/>
      <c r="IH45" s="159"/>
      <c r="II45" s="159">
        <v>0</v>
      </c>
      <c r="IJ45" s="159">
        <v>0</v>
      </c>
      <c r="IK45" s="159"/>
      <c r="IL45" s="159"/>
      <c r="IM45" s="159"/>
      <c r="IP45" s="385"/>
      <c r="IQ45" s="159"/>
      <c r="IR45" s="159"/>
      <c r="IS45" s="159"/>
      <c r="IZ45" s="159"/>
      <c r="JA45" s="159"/>
      <c r="JB45" s="159"/>
      <c r="JC45" s="159"/>
      <c r="JD45" s="159"/>
      <c r="JE45" s="159"/>
      <c r="JF45" s="159"/>
      <c r="JG45" s="159"/>
      <c r="JH45" s="159"/>
      <c r="JI45" s="159"/>
      <c r="JJ45" s="159"/>
      <c r="JK45" s="159"/>
      <c r="JL45" s="159"/>
      <c r="JM45" s="159"/>
      <c r="JN45" s="159"/>
      <c r="JO45" s="159"/>
      <c r="JP45" s="159"/>
      <c r="JQ45" s="159"/>
      <c r="JR45" s="159"/>
      <c r="JS45" s="159"/>
      <c r="JT45" s="159"/>
      <c r="JV45" s="159"/>
      <c r="JW45" s="159"/>
      <c r="JX45" s="159"/>
      <c r="KE45" s="187">
        <v>0</v>
      </c>
      <c r="KF45" s="175">
        <v>0</v>
      </c>
      <c r="KG45" s="175"/>
      <c r="KH45" s="175">
        <v>0</v>
      </c>
      <c r="KI45" s="175">
        <v>1</v>
      </c>
      <c r="KJ45" s="175">
        <v>1</v>
      </c>
      <c r="KK45" s="160">
        <v>0</v>
      </c>
      <c r="KL45" s="159"/>
      <c r="KM45" s="159"/>
      <c r="KN45" s="159"/>
      <c r="KO45" s="159"/>
      <c r="KP45" s="159"/>
      <c r="KQ45" s="159"/>
      <c r="KR45" s="159"/>
      <c r="KS45" s="175">
        <v>1</v>
      </c>
      <c r="KT45" s="159"/>
      <c r="KU45" s="159"/>
      <c r="KV45" s="159"/>
      <c r="KW45" s="159"/>
      <c r="KX45" s="159"/>
      <c r="KY45" s="159"/>
      <c r="KZ45" s="159"/>
      <c r="LA45" s="159"/>
      <c r="LB45" s="159"/>
    </row>
    <row r="46" spans="1:314" s="218" customFormat="1" x14ac:dyDescent="0.15">
      <c r="A46" s="2"/>
      <c r="B46" s="219"/>
      <c r="C46" s="17"/>
      <c r="D46" s="18"/>
      <c r="E46" s="18"/>
      <c r="F46" s="20"/>
      <c r="G46" s="19"/>
      <c r="H46" s="20"/>
      <c r="I46" s="597"/>
      <c r="J46" s="16"/>
      <c r="K46" s="20"/>
      <c r="L46" s="16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16"/>
      <c r="AB46" s="20"/>
      <c r="AC46" s="20"/>
      <c r="AD46" s="20"/>
      <c r="AE46" s="20"/>
      <c r="AF46" s="20"/>
      <c r="AG46" s="20"/>
      <c r="AH46" s="58">
        <f>ER45-BP45</f>
        <v>4.6545267696927528</v>
      </c>
      <c r="AI46" s="20">
        <f>ES45-BQ45</f>
        <v>-24.557560240963852</v>
      </c>
      <c r="AJ46" s="15"/>
      <c r="AK46" s="15"/>
      <c r="AL46" s="635">
        <f>DEGREES(ACOS(AL45))</f>
        <v>4.1396007797988226</v>
      </c>
      <c r="AM46" s="636">
        <v>3.5855970399045316</v>
      </c>
      <c r="AN46" s="637">
        <v>-6.4627735978112177</v>
      </c>
      <c r="AO46" s="636"/>
      <c r="AP46" s="637"/>
      <c r="AQ46" s="637"/>
      <c r="AR46" s="637"/>
      <c r="AS46" s="637"/>
      <c r="AT46" s="637"/>
      <c r="AU46" s="637"/>
      <c r="AV46" s="637"/>
      <c r="AW46" s="637"/>
      <c r="AX46" s="637"/>
      <c r="AY46" s="637"/>
      <c r="AZ46" s="637"/>
      <c r="BA46" s="637"/>
      <c r="BB46" s="636"/>
      <c r="BC46" s="637"/>
      <c r="BD46" s="637"/>
      <c r="BE46" s="637"/>
      <c r="BF46" s="637"/>
      <c r="BG46" s="637"/>
      <c r="BH46" s="637"/>
      <c r="BI46" s="637"/>
      <c r="BJ46" s="637"/>
      <c r="BK46" s="637"/>
      <c r="BL46" s="637"/>
      <c r="BM46" s="637"/>
      <c r="BN46" s="574"/>
      <c r="BO46" s="574"/>
      <c r="BP46" s="2"/>
      <c r="BQ46" s="2"/>
      <c r="BR46" s="7"/>
      <c r="BS46" s="528"/>
      <c r="BT46" s="528"/>
      <c r="BU46" s="528"/>
      <c r="BV46" s="528"/>
      <c r="BW46" s="585"/>
      <c r="BX46" s="528"/>
      <c r="BY46" s="528"/>
      <c r="BZ46" s="528"/>
      <c r="CA46" s="528"/>
      <c r="CB46" s="585"/>
      <c r="CC46" s="528"/>
      <c r="CD46" s="585"/>
      <c r="CE46" s="528"/>
      <c r="CF46" s="585"/>
      <c r="CG46" s="528"/>
      <c r="CH46" s="585"/>
      <c r="CI46" s="528"/>
      <c r="CJ46" s="585"/>
      <c r="CK46" s="528"/>
      <c r="CL46" s="585"/>
      <c r="CM46" s="240"/>
      <c r="CN46" s="393"/>
      <c r="CR46" s="286"/>
      <c r="CS46" s="278"/>
      <c r="CT46" s="281"/>
      <c r="CU46" s="281"/>
      <c r="CV46" s="281"/>
      <c r="CW46" s="281"/>
      <c r="CX46" s="281"/>
      <c r="CY46" s="281"/>
      <c r="CZ46" s="281"/>
      <c r="DA46" s="281"/>
      <c r="DB46" s="281"/>
      <c r="DC46" s="248"/>
      <c r="DD46" s="281"/>
      <c r="DE46" s="281"/>
      <c r="DF46" s="281"/>
      <c r="DG46" s="281"/>
      <c r="DH46" s="281"/>
      <c r="DI46" s="281"/>
      <c r="DL46" s="281"/>
      <c r="DM46" s="281"/>
      <c r="DN46" s="281"/>
      <c r="DO46" s="281"/>
      <c r="DP46" s="281"/>
      <c r="DQ46" s="281"/>
      <c r="DR46" s="281"/>
      <c r="DT46" s="220"/>
      <c r="DW46" s="495"/>
      <c r="DX46" s="506">
        <f t="shared" si="0"/>
        <v>0</v>
      </c>
      <c r="DY46" s="495"/>
      <c r="DZ46" s="495"/>
      <c r="EA46" s="506">
        <f t="shared" si="1"/>
        <v>0</v>
      </c>
      <c r="EB46" s="506">
        <f t="shared" si="2"/>
        <v>0</v>
      </c>
      <c r="EC46" s="495"/>
      <c r="ED46" s="495"/>
      <c r="EE46" s="512"/>
      <c r="EF46" s="244"/>
      <c r="EG46" s="244"/>
      <c r="EH46" s="244"/>
      <c r="EI46" s="244"/>
      <c r="EJ46" s="244"/>
      <c r="EK46" s="244"/>
      <c r="EL46" s="244"/>
      <c r="EM46" s="244"/>
      <c r="EN46" s="244"/>
      <c r="EO46" s="244"/>
      <c r="EP46" s="244"/>
      <c r="EQ46" s="244"/>
      <c r="ES46" s="219"/>
      <c r="ET46" s="523"/>
      <c r="EU46" s="523"/>
      <c r="EV46" s="287"/>
      <c r="EW46" s="281"/>
      <c r="EX46" s="281"/>
      <c r="EY46" s="281"/>
      <c r="EZ46" s="281"/>
      <c r="FA46" s="281"/>
      <c r="FB46" s="281"/>
      <c r="FC46" s="281"/>
      <c r="FD46" s="523"/>
      <c r="FE46" s="268"/>
      <c r="FF46" s="240"/>
      <c r="FG46" s="268"/>
      <c r="FH46" s="240"/>
      <c r="FI46" s="268"/>
      <c r="FJ46" s="240"/>
      <c r="FK46" s="268"/>
      <c r="FM46" s="393"/>
      <c r="FN46" s="240"/>
      <c r="FO46" s="268"/>
      <c r="FP46" s="521"/>
      <c r="FQ46" s="287"/>
      <c r="FR46" s="281"/>
      <c r="FS46" s="287"/>
      <c r="FT46" s="281"/>
      <c r="FU46" s="281"/>
      <c r="FV46" s="281"/>
      <c r="FW46" s="281"/>
      <c r="FX46" s="281"/>
      <c r="FY46" s="281"/>
      <c r="FZ46" s="281"/>
      <c r="GA46" s="281"/>
      <c r="GB46" s="281"/>
      <c r="GC46" s="281"/>
      <c r="GD46" s="287"/>
      <c r="GE46" s="281"/>
      <c r="GF46" s="287"/>
      <c r="GG46" s="281"/>
      <c r="GH46" s="281"/>
      <c r="GI46" s="281"/>
      <c r="GJ46" s="281"/>
      <c r="GK46" s="281"/>
      <c r="GL46" s="281"/>
      <c r="GM46" s="281"/>
      <c r="GN46" s="281"/>
      <c r="GO46" s="281"/>
      <c r="GP46" s="281"/>
      <c r="GQ46" s="250"/>
      <c r="GR46" s="586"/>
      <c r="GS46" s="531"/>
      <c r="GT46" s="586"/>
      <c r="GU46" s="531"/>
      <c r="GV46" s="531"/>
      <c r="GW46" s="531"/>
      <c r="GX46" s="531"/>
      <c r="GY46" s="531"/>
      <c r="GZ46" s="586"/>
      <c r="HA46" s="531"/>
      <c r="HB46" s="586"/>
      <c r="HC46" s="531"/>
      <c r="HD46" s="531"/>
      <c r="HE46" s="531"/>
      <c r="HF46" s="531"/>
      <c r="HG46" s="531"/>
      <c r="HH46" s="585"/>
      <c r="HI46" s="528"/>
      <c r="HJ46" s="586"/>
      <c r="HK46" s="531"/>
      <c r="HL46" s="531"/>
      <c r="HM46" s="531"/>
      <c r="HN46" s="531"/>
      <c r="HO46" s="531"/>
      <c r="HP46" s="286"/>
      <c r="HQ46" s="278"/>
      <c r="HR46" s="278"/>
      <c r="HS46" s="278"/>
      <c r="HT46" s="393"/>
      <c r="HU46" s="520"/>
      <c r="HV46" s="393"/>
      <c r="HW46" s="520"/>
      <c r="HX46" s="393"/>
      <c r="HY46" s="520"/>
      <c r="HZ46" s="393"/>
      <c r="IA46" s="520"/>
      <c r="IB46" s="393"/>
      <c r="IC46" s="520"/>
      <c r="ID46" s="393"/>
      <c r="IN46" s="462"/>
      <c r="IP46" s="462"/>
      <c r="IT46" s="390"/>
      <c r="IU46" s="393"/>
      <c r="IV46" s="390"/>
      <c r="IW46" s="393"/>
      <c r="IX46" s="484"/>
      <c r="IY46" s="393"/>
      <c r="JB46" s="226"/>
      <c r="JC46" s="226"/>
      <c r="JD46" s="226"/>
      <c r="JP46" s="226"/>
      <c r="JQ46" s="226"/>
      <c r="JR46" s="226"/>
      <c r="JU46" s="393"/>
      <c r="JY46" s="393"/>
      <c r="JZ46" s="507"/>
      <c r="KA46" s="507"/>
      <c r="KB46" s="520"/>
      <c r="KC46" s="520"/>
      <c r="KD46" s="507"/>
      <c r="KE46" s="220"/>
      <c r="KK46" s="219"/>
      <c r="KR46" s="219"/>
      <c r="LA46" s="219"/>
    </row>
    <row r="47" spans="1:314" x14ac:dyDescent="0.15">
      <c r="A47" s="4"/>
      <c r="B47" s="234">
        <v>0.21116898148148147</v>
      </c>
      <c r="C47" s="10"/>
      <c r="D47" s="11"/>
      <c r="E47" s="11"/>
      <c r="F47" s="14"/>
      <c r="G47" s="13"/>
      <c r="H47" s="14" t="s">
        <v>355</v>
      </c>
      <c r="I47" s="596">
        <v>10</v>
      </c>
      <c r="J47" s="9">
        <v>1</v>
      </c>
      <c r="K47" s="14">
        <v>1</v>
      </c>
      <c r="L47" s="9">
        <v>0</v>
      </c>
      <c r="M47" s="23">
        <v>1</v>
      </c>
      <c r="N47" s="23">
        <v>1</v>
      </c>
      <c r="O47" s="23">
        <v>0</v>
      </c>
      <c r="P47" s="14"/>
      <c r="Q47" s="14">
        <v>1</v>
      </c>
      <c r="R47" s="14">
        <v>0</v>
      </c>
      <c r="S47" s="14">
        <v>0</v>
      </c>
      <c r="T47" s="14">
        <v>1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9">
        <v>1</v>
      </c>
      <c r="AB47" s="15">
        <v>0.48028061772742658</v>
      </c>
      <c r="AC47" s="15">
        <v>0.90037878787878789</v>
      </c>
      <c r="AD47" s="15">
        <v>1.0204662823566066</v>
      </c>
      <c r="AE47" s="15"/>
      <c r="AF47" s="15"/>
      <c r="AG47" s="15"/>
      <c r="AH47" s="54">
        <f>AM48-BP47</f>
        <v>-4.4425957139786929</v>
      </c>
      <c r="AI47" s="15">
        <f>AN48-BQ47</f>
        <v>-18.367727272727272</v>
      </c>
      <c r="AJ47" s="15"/>
      <c r="AK47" s="15"/>
      <c r="AL47" s="632">
        <f>((AH47*AH48)+(AI47*AI48))/(SQRT(AH47^2+AI47^2)*SQRT(AH48^2+AI48^2))</f>
        <v>0.99844751177569835</v>
      </c>
      <c r="AM47" s="633"/>
      <c r="AN47" s="634"/>
      <c r="AO47" s="633"/>
      <c r="AP47" s="634"/>
      <c r="AQ47" s="634"/>
      <c r="AR47" s="634"/>
      <c r="AS47" s="634"/>
      <c r="AT47" s="634"/>
      <c r="AU47" s="634"/>
      <c r="AV47" s="634"/>
      <c r="AW47" s="634"/>
      <c r="AX47" s="634"/>
      <c r="AY47" s="634"/>
      <c r="AZ47" s="634"/>
      <c r="BA47" s="634"/>
      <c r="BB47" s="633"/>
      <c r="BC47" s="634"/>
      <c r="BD47" s="634"/>
      <c r="BE47" s="634"/>
      <c r="BF47" s="634"/>
      <c r="BG47" s="634"/>
      <c r="BH47" s="634"/>
      <c r="BI47" s="634"/>
      <c r="BJ47" s="634"/>
      <c r="BK47" s="634"/>
      <c r="BL47" s="634"/>
      <c r="BM47" s="634"/>
      <c r="BN47" s="573"/>
      <c r="BO47" s="573"/>
      <c r="BP47" s="4">
        <v>0.93054369684688842</v>
      </c>
      <c r="BQ47" s="4">
        <v>11.945025252525252</v>
      </c>
      <c r="BR47" s="6"/>
      <c r="BS47" s="527"/>
      <c r="BT47" s="527"/>
      <c r="BU47" s="527"/>
      <c r="BV47" s="527"/>
      <c r="BW47" s="584"/>
      <c r="BX47" s="527"/>
      <c r="BY47" s="527"/>
      <c r="BZ47" s="527"/>
      <c r="CA47" s="527"/>
      <c r="CB47" s="584"/>
      <c r="CC47" s="527"/>
      <c r="CD47" s="584"/>
      <c r="CE47" s="527"/>
      <c r="CF47" s="584"/>
      <c r="CG47" s="527"/>
      <c r="CH47" s="584"/>
      <c r="CI47" s="527"/>
      <c r="CJ47" s="584"/>
      <c r="CK47" s="527"/>
      <c r="CL47" s="584"/>
      <c r="CO47" s="70"/>
      <c r="CP47" s="70"/>
      <c r="CQ47" s="70"/>
      <c r="CR47" s="70"/>
      <c r="CS47" s="70"/>
      <c r="CT47" s="70"/>
      <c r="CU47" s="70"/>
      <c r="CV47" s="70"/>
      <c r="CW47" s="70"/>
      <c r="CX47" s="70"/>
      <c r="CY47" s="70"/>
      <c r="CZ47" s="70"/>
      <c r="DA47" s="70"/>
      <c r="DB47" s="70"/>
      <c r="DC47" s="70"/>
      <c r="DH47" s="105"/>
      <c r="DI47" s="105"/>
      <c r="DJ47" s="105"/>
      <c r="DK47" s="105"/>
      <c r="DL47" s="105"/>
      <c r="DM47" s="105"/>
      <c r="DN47" s="105"/>
      <c r="DO47" s="105"/>
      <c r="DP47" s="105"/>
      <c r="DQ47" s="105"/>
      <c r="DR47" s="105"/>
      <c r="DS47" s="105"/>
      <c r="DT47" s="108" t="s">
        <v>442</v>
      </c>
      <c r="DU47" s="105">
        <v>0.93054369684688842</v>
      </c>
      <c r="DV47" s="105">
        <v>11.945025252525252</v>
      </c>
      <c r="DX47" s="506">
        <f t="shared" si="0"/>
        <v>0</v>
      </c>
      <c r="EA47" s="506">
        <f t="shared" si="1"/>
        <v>0</v>
      </c>
      <c r="EB47" s="506">
        <f t="shared" si="2"/>
        <v>0</v>
      </c>
      <c r="EF47" s="244">
        <f>IF(AND(DV47&gt;0,DV47&lt;11.9),1,0)</f>
        <v>0</v>
      </c>
      <c r="EL47" s="244">
        <f>IF(AND(DV47&gt;0,DV47&lt;6.4),1,0)</f>
        <v>0</v>
      </c>
      <c r="ER47" s="128">
        <v>-3.6321221715636614</v>
      </c>
      <c r="ES47" s="128">
        <v>-12.905429292929293</v>
      </c>
      <c r="EV47" s="284"/>
      <c r="EW47" s="209"/>
      <c r="EX47" s="209"/>
      <c r="EY47" s="209"/>
      <c r="EZ47" s="209"/>
      <c r="FA47" s="209"/>
      <c r="FB47" s="209"/>
      <c r="FC47" s="209"/>
      <c r="FE47" s="141"/>
      <c r="FF47" s="141"/>
      <c r="FH47" s="141"/>
      <c r="FJ47" s="141"/>
      <c r="FQ47" s="284"/>
      <c r="FR47" s="209"/>
      <c r="FS47" s="284"/>
      <c r="FT47" s="209"/>
      <c r="FU47" s="209"/>
      <c r="FV47" s="209"/>
      <c r="FW47" s="209"/>
      <c r="FX47" s="209"/>
      <c r="FY47" s="209"/>
      <c r="FZ47" s="209"/>
      <c r="GA47" s="209"/>
      <c r="GB47" s="209"/>
      <c r="GC47" s="209"/>
      <c r="GD47" s="284"/>
      <c r="GE47" s="209"/>
      <c r="GF47" s="284"/>
      <c r="GG47" s="209"/>
      <c r="GH47" s="209"/>
      <c r="GI47" s="209"/>
      <c r="GJ47" s="209"/>
      <c r="GK47" s="209"/>
      <c r="GL47" s="209"/>
      <c r="GM47" s="209"/>
      <c r="GN47" s="209"/>
      <c r="GO47" s="209"/>
      <c r="GP47" s="209"/>
      <c r="GR47" s="587"/>
      <c r="GS47" s="529"/>
      <c r="GT47" s="587"/>
      <c r="GU47" s="529"/>
      <c r="GV47" s="529"/>
      <c r="GW47" s="529"/>
      <c r="GX47" s="529"/>
      <c r="GY47" s="529"/>
      <c r="GZ47" s="587"/>
      <c r="HA47" s="529"/>
      <c r="HB47" s="587"/>
      <c r="HC47" s="529"/>
      <c r="HD47" s="529"/>
      <c r="HE47" s="529"/>
      <c r="HF47" s="529"/>
      <c r="HG47" s="529"/>
      <c r="HH47" s="584"/>
      <c r="HI47" s="527"/>
      <c r="HJ47" s="587"/>
      <c r="HK47" s="529"/>
      <c r="HL47" s="529"/>
      <c r="HM47" s="529"/>
      <c r="HN47" s="529"/>
      <c r="HO47" s="529"/>
      <c r="HP47" s="285"/>
      <c r="HQ47" s="208"/>
      <c r="HR47" s="208"/>
      <c r="HS47" s="208"/>
      <c r="IE47" s="159"/>
      <c r="IF47" s="159"/>
      <c r="IG47" s="159"/>
      <c r="IH47" s="159"/>
      <c r="II47" s="159">
        <v>0</v>
      </c>
      <c r="IJ47" s="159">
        <v>0</v>
      </c>
      <c r="IK47" s="159"/>
      <c r="IL47" s="159"/>
      <c r="IM47" s="159"/>
      <c r="IP47" s="385"/>
      <c r="IQ47" s="159"/>
      <c r="IR47" s="159"/>
      <c r="IS47" s="159"/>
      <c r="IZ47" s="159"/>
      <c r="JA47" s="159"/>
      <c r="JB47" s="159"/>
      <c r="JC47" s="159"/>
      <c r="JD47" s="159"/>
      <c r="JE47" s="159"/>
      <c r="JF47" s="159"/>
      <c r="JG47" s="159"/>
      <c r="JH47" s="159"/>
      <c r="JI47" s="159"/>
      <c r="JJ47" s="159"/>
      <c r="JK47" s="159"/>
      <c r="JL47" s="159"/>
      <c r="JM47" s="159"/>
      <c r="JN47" s="159"/>
      <c r="JO47" s="159"/>
      <c r="JP47" s="159"/>
      <c r="JQ47" s="159"/>
      <c r="JR47" s="159"/>
      <c r="JS47" s="159"/>
      <c r="JT47" s="159"/>
      <c r="JV47" s="159"/>
      <c r="JW47" s="159"/>
      <c r="JX47" s="159"/>
      <c r="KE47" s="159"/>
      <c r="KF47" s="159"/>
      <c r="KG47" s="159"/>
      <c r="KH47" s="159"/>
      <c r="KI47" s="159"/>
      <c r="KJ47" s="159"/>
      <c r="KK47" s="159"/>
      <c r="KL47" s="159"/>
      <c r="KM47" s="159"/>
      <c r="KN47" s="159"/>
      <c r="KO47" s="159"/>
      <c r="KP47" s="159"/>
      <c r="KQ47" s="159"/>
      <c r="KR47" s="159"/>
      <c r="KS47" s="159">
        <v>1</v>
      </c>
      <c r="KT47" s="159"/>
      <c r="KU47" s="159"/>
      <c r="KV47" s="159"/>
      <c r="KW47" s="159"/>
      <c r="KX47" s="159"/>
      <c r="KY47" s="159"/>
      <c r="KZ47" s="159"/>
      <c r="LA47" s="159"/>
      <c r="LB47" s="159"/>
    </row>
    <row r="48" spans="1:314" s="218" customFormat="1" x14ac:dyDescent="0.15">
      <c r="A48" s="2"/>
      <c r="B48" s="253">
        <v>0.21141203703703704</v>
      </c>
      <c r="C48" s="17">
        <v>0.21</v>
      </c>
      <c r="D48" s="18">
        <v>0.69999299999999998</v>
      </c>
      <c r="E48" s="18">
        <v>0.7</v>
      </c>
      <c r="F48" s="20"/>
      <c r="G48" s="19"/>
      <c r="H48" s="20"/>
      <c r="I48" s="597"/>
      <c r="J48" s="472">
        <v>2</v>
      </c>
      <c r="K48" s="20"/>
      <c r="L48" s="16"/>
      <c r="M48" s="25">
        <v>0</v>
      </c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16"/>
      <c r="AB48" s="20"/>
      <c r="AC48" s="20"/>
      <c r="AD48" s="20"/>
      <c r="AE48" s="20"/>
      <c r="AF48" s="20"/>
      <c r="AG48" s="20"/>
      <c r="AH48" s="58">
        <f>ER47-BP47</f>
        <v>-4.5626658684105497</v>
      </c>
      <c r="AI48" s="20">
        <f>ES47-BQ47</f>
        <v>-24.850454545454546</v>
      </c>
      <c r="AJ48" s="15"/>
      <c r="AK48" s="15"/>
      <c r="AL48" s="635">
        <f>DEGREES(ACOS(AL47))</f>
        <v>3.1930666956247542</v>
      </c>
      <c r="AM48" s="636">
        <v>-3.5120520171318046</v>
      </c>
      <c r="AN48" s="637">
        <v>-6.4227020202020197</v>
      </c>
      <c r="AO48" s="636"/>
      <c r="AP48" s="637"/>
      <c r="AQ48" s="637"/>
      <c r="AR48" s="637"/>
      <c r="AS48" s="637"/>
      <c r="AT48" s="637"/>
      <c r="AU48" s="637"/>
      <c r="AV48" s="637"/>
      <c r="AW48" s="637"/>
      <c r="AX48" s="637"/>
      <c r="AY48" s="637"/>
      <c r="AZ48" s="637"/>
      <c r="BA48" s="637"/>
      <c r="BB48" s="636"/>
      <c r="BC48" s="637"/>
      <c r="BD48" s="637"/>
      <c r="BE48" s="637"/>
      <c r="BF48" s="637"/>
      <c r="BG48" s="637"/>
      <c r="BH48" s="637"/>
      <c r="BI48" s="637"/>
      <c r="BJ48" s="637"/>
      <c r="BK48" s="637"/>
      <c r="BL48" s="637"/>
      <c r="BM48" s="637"/>
      <c r="BN48" s="574"/>
      <c r="BO48" s="574"/>
      <c r="BP48" s="289">
        <v>-5.4932095652574384</v>
      </c>
      <c r="BQ48" s="66">
        <v>-11.945025252525252</v>
      </c>
      <c r="BR48" s="7"/>
      <c r="BS48" s="528"/>
      <c r="BT48" s="528"/>
      <c r="BU48" s="528"/>
      <c r="BV48" s="528"/>
      <c r="BW48" s="585"/>
      <c r="BX48" s="528"/>
      <c r="BY48" s="528"/>
      <c r="BZ48" s="528"/>
      <c r="CA48" s="528"/>
      <c r="CB48" s="585"/>
      <c r="CC48" s="528"/>
      <c r="CD48" s="585"/>
      <c r="CE48" s="528"/>
      <c r="CF48" s="585"/>
      <c r="CG48" s="528"/>
      <c r="CH48" s="585"/>
      <c r="CI48" s="528"/>
      <c r="CJ48" s="585"/>
      <c r="CK48" s="528"/>
      <c r="CL48" s="585"/>
      <c r="CM48" s="240"/>
      <c r="CN48" s="393"/>
      <c r="CR48" s="286"/>
      <c r="CS48" s="278"/>
      <c r="CT48" s="281"/>
      <c r="CU48" s="281"/>
      <c r="CV48" s="281"/>
      <c r="CW48" s="281"/>
      <c r="CX48" s="281"/>
      <c r="CY48" s="281"/>
      <c r="CZ48" s="281"/>
      <c r="DA48" s="281"/>
      <c r="DB48" s="281"/>
      <c r="DC48" s="248"/>
      <c r="DD48" s="281"/>
      <c r="DE48" s="281"/>
      <c r="DF48" s="281"/>
      <c r="DG48" s="281"/>
      <c r="DH48" s="281"/>
      <c r="DI48" s="281"/>
      <c r="DL48" s="281"/>
      <c r="DM48" s="281"/>
      <c r="DN48" s="281"/>
      <c r="DO48" s="281"/>
      <c r="DP48" s="281"/>
      <c r="DQ48" s="281"/>
      <c r="DR48" s="281"/>
      <c r="DT48" s="220" t="s">
        <v>443</v>
      </c>
      <c r="DU48" s="273">
        <v>-4.1124027892910879</v>
      </c>
      <c r="DV48" s="274">
        <v>-12.005050505050505</v>
      </c>
      <c r="DW48" s="492"/>
      <c r="DX48" s="506">
        <f t="shared" si="0"/>
        <v>0</v>
      </c>
      <c r="DY48" s="492"/>
      <c r="DZ48" s="492"/>
      <c r="EA48" s="506">
        <f t="shared" si="1"/>
        <v>1</v>
      </c>
      <c r="EB48" s="506">
        <f t="shared" si="2"/>
        <v>0</v>
      </c>
      <c r="EC48" s="492"/>
      <c r="ED48" s="492">
        <v>1</v>
      </c>
      <c r="EE48" s="506"/>
      <c r="EF48" s="412"/>
      <c r="EG48" s="412">
        <f>IF(AND(DV48&lt;0,DV48&gt;-11.8),1,0)</f>
        <v>0</v>
      </c>
      <c r="EH48" s="412">
        <v>0</v>
      </c>
      <c r="EI48" s="402">
        <v>0</v>
      </c>
      <c r="EJ48" s="402">
        <v>0</v>
      </c>
      <c r="EK48" s="402"/>
      <c r="EL48" s="412"/>
      <c r="EM48" s="412">
        <f>IF(AND(DV48&lt;0,DV48&gt;-6.4),1,0)</f>
        <v>0</v>
      </c>
      <c r="EN48" s="412"/>
      <c r="EO48" s="412"/>
      <c r="EP48" s="412"/>
      <c r="EQ48" s="402"/>
      <c r="ER48" s="382">
        <v>0.69040338798317502</v>
      </c>
      <c r="ES48" s="382">
        <v>11.584873737373737</v>
      </c>
      <c r="ET48" s="518">
        <f>ABS(ER48)</f>
        <v>0.69040338798317502</v>
      </c>
      <c r="EU48" s="519"/>
      <c r="EV48" s="287">
        <f>SUM(ET47:ET48)</f>
        <v>0.69040338798317502</v>
      </c>
      <c r="EW48" s="281"/>
      <c r="EX48" s="278">
        <f>AVERAGE(ET47:ET48)</f>
        <v>0.69040338798317502</v>
      </c>
      <c r="EY48" s="278"/>
      <c r="EZ48" s="281">
        <f>_xlfn.VAR.P(ET47:ET48)</f>
        <v>0</v>
      </c>
      <c r="FA48" s="281"/>
      <c r="FB48" s="281">
        <f>MAX(ET47:ET48)</f>
        <v>0.69040338798317502</v>
      </c>
      <c r="FC48" s="281"/>
      <c r="FD48" s="519"/>
      <c r="FE48" s="267"/>
      <c r="FF48" s="240"/>
      <c r="FG48" s="268"/>
      <c r="FH48" s="240"/>
      <c r="FI48" s="268"/>
      <c r="FJ48" s="240"/>
      <c r="FK48" s="268"/>
      <c r="FM48" s="393"/>
      <c r="FN48" s="240"/>
      <c r="FO48" s="268"/>
      <c r="FP48" s="521"/>
      <c r="FQ48" s="287"/>
      <c r="FR48" s="281"/>
      <c r="FS48" s="287"/>
      <c r="FT48" s="281"/>
      <c r="FU48" s="281"/>
      <c r="FV48" s="281"/>
      <c r="FW48" s="281"/>
      <c r="FX48" s="281"/>
      <c r="FY48" s="281"/>
      <c r="FZ48" s="281"/>
      <c r="GA48" s="281"/>
      <c r="GB48" s="281"/>
      <c r="GC48" s="281"/>
      <c r="GD48" s="287"/>
      <c r="GE48" s="281"/>
      <c r="GF48" s="287"/>
      <c r="GG48" s="281"/>
      <c r="GH48" s="281"/>
      <c r="GI48" s="281"/>
      <c r="GJ48" s="281"/>
      <c r="GK48" s="281"/>
      <c r="GL48" s="281"/>
      <c r="GM48" s="281"/>
      <c r="GN48" s="281"/>
      <c r="GO48" s="281"/>
      <c r="GP48" s="281"/>
      <c r="GQ48" s="250"/>
      <c r="GR48" s="586">
        <v>0.2401403088637134</v>
      </c>
      <c r="GS48" s="531">
        <v>0.48028061772742658</v>
      </c>
      <c r="GT48" s="586">
        <f>SUM(GR47:GR48)</f>
        <v>0.2401403088637134</v>
      </c>
      <c r="GU48" s="531">
        <f>SUM(GS47:GS48)</f>
        <v>0.48028061772742658</v>
      </c>
      <c r="GV48" s="531">
        <f>AVERAGE(GR47:GR48)</f>
        <v>0.2401403088637134</v>
      </c>
      <c r="GW48" s="531">
        <f>AVERAGE(GS47:GS48)</f>
        <v>0.48028061772742658</v>
      </c>
      <c r="GX48" s="531">
        <f>MAX(GR47:GR48)</f>
        <v>0.2401403088637134</v>
      </c>
      <c r="GY48" s="531">
        <f>MAX(GS47:GS48)</f>
        <v>0.48028061772742658</v>
      </c>
      <c r="GZ48" s="586">
        <v>0.36015151515151445</v>
      </c>
      <c r="HA48" s="531">
        <v>0.90037878787878789</v>
      </c>
      <c r="HB48" s="586">
        <f>SUM(GZ47:GZ48)</f>
        <v>0.36015151515151445</v>
      </c>
      <c r="HC48" s="531">
        <f>SUM(HA47:HA48)</f>
        <v>0.90037878787878789</v>
      </c>
      <c r="HD48" s="531">
        <f>AVERAGE(GZ47:GZ48)</f>
        <v>0.36015151515151445</v>
      </c>
      <c r="HE48" s="531">
        <f>AVERAGE(HA47:HA48)</f>
        <v>0.90037878787878789</v>
      </c>
      <c r="HF48" s="531">
        <f>MAX(GZ47:GZ48)</f>
        <v>0.36015151515151445</v>
      </c>
      <c r="HG48" s="531">
        <f>MAX(HA47:HA48)</f>
        <v>0.90037878787878789</v>
      </c>
      <c r="HH48" s="585">
        <v>0.43287005187133382</v>
      </c>
      <c r="HI48" s="528">
        <v>1.0204662823566066</v>
      </c>
      <c r="HJ48" s="586">
        <f>SUM(HH47:HH48)</f>
        <v>0.43287005187133382</v>
      </c>
      <c r="HK48" s="531">
        <f>SUM(HI47:HI48)</f>
        <v>1.0204662823566066</v>
      </c>
      <c r="HL48" s="531">
        <f>AVERAGE(HH47:HH48)</f>
        <v>0.43287005187133382</v>
      </c>
      <c r="HM48" s="531">
        <f>AVERAGE(HI47:HI48)</f>
        <v>1.0204662823566066</v>
      </c>
      <c r="HN48" s="531">
        <f>MAX(HH47:HH48)</f>
        <v>0.43287005187133382</v>
      </c>
      <c r="HO48" s="531">
        <f>MAX(HI47:HI48)</f>
        <v>1.0204662823566066</v>
      </c>
      <c r="HP48" s="286">
        <v>0.43287005187133382</v>
      </c>
      <c r="HQ48" s="278">
        <v>1.0204662823566066</v>
      </c>
      <c r="HR48" s="278">
        <v>0</v>
      </c>
      <c r="HS48" s="278">
        <v>0</v>
      </c>
      <c r="HT48" s="393"/>
      <c r="HU48" s="520"/>
      <c r="HV48" s="393"/>
      <c r="HW48" s="520"/>
      <c r="HX48" s="393"/>
      <c r="HY48" s="520"/>
      <c r="HZ48" s="393"/>
      <c r="IA48" s="520"/>
      <c r="IB48" s="393"/>
      <c r="IC48" s="520"/>
      <c r="ID48" s="393"/>
      <c r="II48" s="218">
        <v>1</v>
      </c>
      <c r="IJ48" s="218">
        <v>0</v>
      </c>
      <c r="IK48" s="218">
        <v>0</v>
      </c>
      <c r="IL48" s="218">
        <v>0</v>
      </c>
      <c r="IM48" s="218">
        <v>1</v>
      </c>
      <c r="IN48" s="462">
        <v>0</v>
      </c>
      <c r="IO48" s="218">
        <v>0</v>
      </c>
      <c r="IP48" s="462">
        <v>0</v>
      </c>
      <c r="IQ48" s="218">
        <v>1</v>
      </c>
      <c r="IR48" s="218">
        <v>0</v>
      </c>
      <c r="IS48" s="218">
        <v>0</v>
      </c>
      <c r="IT48" s="390"/>
      <c r="IU48" s="393">
        <v>1</v>
      </c>
      <c r="IV48" s="390">
        <v>0</v>
      </c>
      <c r="IW48" s="393">
        <v>0</v>
      </c>
      <c r="IX48" s="484">
        <v>0</v>
      </c>
      <c r="IY48" s="393"/>
      <c r="IZ48" s="218">
        <v>1</v>
      </c>
      <c r="JA48" s="218">
        <v>0</v>
      </c>
      <c r="JB48" s="226">
        <v>0</v>
      </c>
      <c r="JC48" s="226">
        <v>0</v>
      </c>
      <c r="JD48" s="226"/>
      <c r="JE48" s="226">
        <v>0</v>
      </c>
      <c r="JF48" s="226">
        <v>1</v>
      </c>
      <c r="JG48" s="226">
        <v>0</v>
      </c>
      <c r="JH48" s="226">
        <v>0</v>
      </c>
      <c r="JI48" s="226">
        <v>0</v>
      </c>
      <c r="JJ48" s="226">
        <v>0</v>
      </c>
      <c r="JK48" s="226">
        <v>0</v>
      </c>
      <c r="JL48" s="226">
        <v>1</v>
      </c>
      <c r="JM48" s="226">
        <v>0</v>
      </c>
      <c r="JN48" s="226">
        <v>0</v>
      </c>
      <c r="JO48" s="226">
        <v>0</v>
      </c>
      <c r="JP48" s="226">
        <v>0</v>
      </c>
      <c r="JQ48" s="226">
        <v>0</v>
      </c>
      <c r="JR48" s="226">
        <v>0</v>
      </c>
      <c r="JS48" s="226">
        <v>0</v>
      </c>
      <c r="JT48" s="226">
        <v>1</v>
      </c>
      <c r="JU48" s="500">
        <v>1</v>
      </c>
      <c r="JV48" s="226">
        <v>0</v>
      </c>
      <c r="JW48" s="226">
        <v>0</v>
      </c>
      <c r="JX48" s="226">
        <v>0</v>
      </c>
      <c r="JY48" s="500">
        <v>0</v>
      </c>
      <c r="JZ48" s="406">
        <v>1</v>
      </c>
      <c r="KA48" s="406">
        <v>0</v>
      </c>
      <c r="KB48" s="406">
        <v>0</v>
      </c>
      <c r="KC48" s="406">
        <v>0</v>
      </c>
      <c r="KD48" s="406">
        <v>0</v>
      </c>
      <c r="KE48" s="251">
        <v>0</v>
      </c>
      <c r="KF48" s="244">
        <v>0</v>
      </c>
      <c r="KG48" s="244"/>
      <c r="KH48" s="244">
        <v>0</v>
      </c>
      <c r="KI48" s="244">
        <v>1</v>
      </c>
      <c r="KJ48" s="244">
        <v>0</v>
      </c>
      <c r="KK48" s="219">
        <v>1</v>
      </c>
      <c r="KL48" s="226">
        <v>0</v>
      </c>
      <c r="KM48" s="226">
        <v>0</v>
      </c>
      <c r="KN48" s="226">
        <v>0</v>
      </c>
      <c r="KO48" s="226">
        <v>0</v>
      </c>
      <c r="KP48" s="226">
        <v>0</v>
      </c>
      <c r="KQ48" s="226">
        <v>0</v>
      </c>
      <c r="KR48" s="219">
        <v>1</v>
      </c>
      <c r="KS48" s="244">
        <v>0</v>
      </c>
      <c r="LA48" s="219"/>
    </row>
    <row r="49" spans="1:314" x14ac:dyDescent="0.15">
      <c r="A49" s="216"/>
      <c r="B49" s="234"/>
      <c r="C49" s="10"/>
      <c r="D49" s="11"/>
      <c r="E49" s="11"/>
      <c r="F49" s="15"/>
      <c r="G49" s="30"/>
      <c r="H49" s="15"/>
      <c r="I49" s="599"/>
      <c r="J49" s="9"/>
      <c r="K49" s="15"/>
      <c r="L49" s="9"/>
      <c r="M49" s="23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9"/>
      <c r="AB49" s="15"/>
      <c r="AC49" s="15"/>
      <c r="AD49" s="15"/>
      <c r="AE49" s="15"/>
      <c r="AF49" s="15"/>
      <c r="AG49" s="15"/>
      <c r="AH49" s="54"/>
      <c r="AI49" s="15"/>
      <c r="AJ49" s="15"/>
      <c r="AK49" s="15"/>
      <c r="AL49" s="632"/>
      <c r="AM49" s="633"/>
      <c r="AN49" s="645"/>
      <c r="AO49" s="633"/>
      <c r="AP49" s="645"/>
      <c r="AQ49" s="645"/>
      <c r="AR49" s="645"/>
      <c r="AS49" s="645"/>
      <c r="AT49" s="645"/>
      <c r="AU49" s="645"/>
      <c r="AV49" s="645"/>
      <c r="AW49" s="645"/>
      <c r="AX49" s="645"/>
      <c r="AY49" s="645"/>
      <c r="AZ49" s="645"/>
      <c r="BA49" s="645"/>
      <c r="BB49" s="633"/>
      <c r="BC49" s="645"/>
      <c r="BD49" s="645"/>
      <c r="BE49" s="645"/>
      <c r="BF49" s="645"/>
      <c r="BG49" s="645"/>
      <c r="BH49" s="645"/>
      <c r="BI49" s="645"/>
      <c r="BJ49" s="645"/>
      <c r="BK49" s="645"/>
      <c r="BL49" s="645"/>
      <c r="BM49" s="645"/>
      <c r="BN49" s="576"/>
      <c r="BO49" s="576"/>
      <c r="BP49" s="3"/>
      <c r="BQ49" s="6"/>
      <c r="BR49" s="6"/>
      <c r="BS49" s="530"/>
      <c r="BT49" s="530"/>
      <c r="BU49" s="530"/>
      <c r="BV49" s="530"/>
      <c r="BW49" s="584"/>
      <c r="BX49" s="530"/>
      <c r="BY49" s="530"/>
      <c r="BZ49" s="530"/>
      <c r="CA49" s="530"/>
      <c r="CB49" s="584"/>
      <c r="CC49" s="530"/>
      <c r="CD49" s="584"/>
      <c r="CE49" s="530"/>
      <c r="CF49" s="584"/>
      <c r="CG49" s="530"/>
      <c r="CH49" s="584"/>
      <c r="CI49" s="530"/>
      <c r="CJ49" s="584"/>
      <c r="CK49" s="530"/>
      <c r="CL49" s="584"/>
      <c r="CM49" s="271"/>
      <c r="CO49" s="71"/>
      <c r="CP49" s="71"/>
      <c r="CQ49" s="71"/>
      <c r="CR49" s="95"/>
      <c r="CS49" s="85"/>
      <c r="CT49" s="91"/>
      <c r="CU49" s="91"/>
      <c r="CV49" s="91"/>
      <c r="CW49" s="91"/>
      <c r="CX49" s="91"/>
      <c r="CY49" s="91"/>
      <c r="CZ49" s="91"/>
      <c r="DA49" s="91"/>
      <c r="DB49" s="91"/>
      <c r="DC49" s="78"/>
      <c r="DD49" s="282"/>
      <c r="DE49" s="282"/>
      <c r="DF49" s="282"/>
      <c r="DG49" s="282"/>
      <c r="DH49" s="135"/>
      <c r="DI49" s="135"/>
      <c r="DJ49" s="107"/>
      <c r="DK49" s="107"/>
      <c r="DL49" s="135"/>
      <c r="DM49" s="135"/>
      <c r="DN49" s="135"/>
      <c r="DO49" s="135"/>
      <c r="DP49" s="135"/>
      <c r="DQ49" s="135"/>
      <c r="DR49" s="135"/>
      <c r="DS49" s="107"/>
      <c r="DT49" s="108"/>
      <c r="DU49" s="115"/>
      <c r="DV49" s="116"/>
      <c r="DX49" s="506">
        <f t="shared" si="0"/>
        <v>0</v>
      </c>
      <c r="EA49" s="506">
        <f t="shared" si="1"/>
        <v>0</v>
      </c>
      <c r="EB49" s="506">
        <f t="shared" si="2"/>
        <v>0</v>
      </c>
      <c r="EF49" s="124"/>
      <c r="EG49" s="124"/>
      <c r="EH49" s="124"/>
      <c r="EI49" s="124"/>
      <c r="EJ49" s="124"/>
      <c r="EK49" s="124"/>
      <c r="EL49" s="124"/>
      <c r="EM49" s="124"/>
      <c r="EN49" s="124"/>
      <c r="EO49" s="124"/>
      <c r="EP49" s="124"/>
      <c r="EQ49" s="124"/>
      <c r="ER49" s="397"/>
      <c r="ES49" s="397"/>
      <c r="ET49" s="511"/>
      <c r="EU49" s="511"/>
      <c r="EV49" s="99"/>
      <c r="EW49" s="134"/>
      <c r="EX49" s="134"/>
      <c r="EY49" s="134"/>
      <c r="EZ49" s="134"/>
      <c r="FA49" s="134"/>
      <c r="FB49" s="134"/>
      <c r="FC49" s="134"/>
      <c r="FD49" s="511"/>
      <c r="FE49" s="154"/>
      <c r="FF49" s="157"/>
      <c r="FG49" s="267"/>
      <c r="FH49" s="157"/>
      <c r="FI49" s="267"/>
      <c r="FJ49" s="157"/>
      <c r="FK49" s="267"/>
      <c r="FN49" s="271"/>
      <c r="FO49" s="267"/>
      <c r="FP49" s="503"/>
      <c r="FQ49" s="284"/>
      <c r="FR49" s="282"/>
      <c r="FS49" s="284"/>
      <c r="FT49" s="282"/>
      <c r="FU49" s="282"/>
      <c r="FV49" s="282"/>
      <c r="FW49" s="282"/>
      <c r="FX49" s="282"/>
      <c r="FY49" s="282"/>
      <c r="FZ49" s="282"/>
      <c r="GA49" s="282"/>
      <c r="GB49" s="282"/>
      <c r="GC49" s="282"/>
      <c r="GD49" s="284"/>
      <c r="GE49" s="282"/>
      <c r="GF49" s="284"/>
      <c r="GG49" s="282"/>
      <c r="GH49" s="282"/>
      <c r="GI49" s="282"/>
      <c r="GJ49" s="282"/>
      <c r="GK49" s="282"/>
      <c r="GL49" s="282"/>
      <c r="GM49" s="282"/>
      <c r="GN49" s="282"/>
      <c r="GO49" s="282"/>
      <c r="GP49" s="282"/>
      <c r="GQ49" s="292"/>
      <c r="GR49" s="587"/>
      <c r="GS49" s="529"/>
      <c r="GT49" s="587"/>
      <c r="GU49" s="529"/>
      <c r="GV49" s="529"/>
      <c r="GW49" s="529"/>
      <c r="GX49" s="529"/>
      <c r="GY49" s="529"/>
      <c r="GZ49" s="587"/>
      <c r="HA49" s="529"/>
      <c r="HB49" s="587"/>
      <c r="HC49" s="529"/>
      <c r="HD49" s="529"/>
      <c r="HE49" s="529"/>
      <c r="HF49" s="529"/>
      <c r="HG49" s="529"/>
      <c r="HH49" s="584"/>
      <c r="HI49" s="527"/>
      <c r="HJ49" s="587"/>
      <c r="HK49" s="529"/>
      <c r="HL49" s="529"/>
      <c r="HM49" s="529"/>
      <c r="HN49" s="529"/>
      <c r="HO49" s="529"/>
      <c r="HP49" s="285"/>
      <c r="HQ49" s="208"/>
      <c r="HR49" s="208"/>
      <c r="HS49" s="208"/>
      <c r="HU49" s="517"/>
      <c r="HW49" s="517"/>
      <c r="HY49" s="517"/>
      <c r="IA49" s="517"/>
      <c r="IC49" s="517"/>
      <c r="IE49" s="161"/>
      <c r="IF49" s="161"/>
      <c r="IG49" s="161"/>
      <c r="IH49" s="161"/>
      <c r="II49" s="161"/>
      <c r="IJ49" s="161"/>
      <c r="IK49" s="161"/>
      <c r="IL49" s="161"/>
      <c r="IM49" s="161"/>
      <c r="IP49" s="385"/>
      <c r="IQ49" s="161"/>
      <c r="IR49" s="161"/>
      <c r="IS49" s="161"/>
      <c r="IT49" s="382"/>
      <c r="IV49" s="382"/>
      <c r="IX49" s="481"/>
      <c r="IZ49" s="161"/>
      <c r="JA49" s="161"/>
      <c r="JB49" s="206"/>
      <c r="JC49" s="206"/>
      <c r="JD49" s="206"/>
      <c r="JE49" s="206"/>
      <c r="JF49" s="206"/>
      <c r="JG49" s="206"/>
      <c r="JH49" s="206"/>
      <c r="JI49" s="206"/>
      <c r="JJ49" s="206"/>
      <c r="JK49" s="206"/>
      <c r="JL49" s="206"/>
      <c r="JM49" s="206"/>
      <c r="JN49" s="206"/>
      <c r="JO49" s="206"/>
      <c r="JP49" s="206"/>
      <c r="JQ49" s="206"/>
      <c r="JR49" s="206"/>
      <c r="JS49" s="206"/>
      <c r="JT49" s="206"/>
      <c r="JU49" s="501"/>
      <c r="JV49" s="206"/>
      <c r="JW49" s="206"/>
      <c r="JX49" s="206"/>
      <c r="JY49" s="501"/>
      <c r="JZ49" s="275"/>
      <c r="KA49" s="275"/>
      <c r="KB49" s="275"/>
      <c r="KC49" s="275"/>
      <c r="KD49" s="275"/>
      <c r="KE49" s="187"/>
      <c r="KF49" s="175"/>
      <c r="KG49" s="175"/>
      <c r="KH49" s="175"/>
      <c r="KI49" s="175"/>
      <c r="KJ49" s="175"/>
      <c r="KK49" s="160"/>
      <c r="KL49" s="206"/>
      <c r="KM49" s="206"/>
      <c r="KN49" s="206"/>
      <c r="KO49" s="206"/>
      <c r="KP49" s="206"/>
      <c r="KQ49" s="206"/>
      <c r="KR49" s="160"/>
      <c r="KS49" s="175"/>
      <c r="KT49" s="161"/>
      <c r="KU49" s="161"/>
      <c r="KV49" s="161"/>
      <c r="KW49" s="161"/>
      <c r="KX49" s="161"/>
      <c r="KY49" s="161"/>
      <c r="KZ49" s="161"/>
      <c r="LA49" s="160"/>
      <c r="LB49" s="161"/>
    </row>
    <row r="50" spans="1:314" x14ac:dyDescent="0.15">
      <c r="A50" s="214"/>
      <c r="B50" s="256">
        <v>0.23076388888888888</v>
      </c>
      <c r="C50" s="10"/>
      <c r="D50" s="11"/>
      <c r="E50" s="11"/>
      <c r="F50" s="14"/>
      <c r="G50" s="13" t="s">
        <v>356</v>
      </c>
      <c r="H50" s="14" t="s">
        <v>335</v>
      </c>
      <c r="I50" s="596">
        <v>11</v>
      </c>
      <c r="J50" s="471">
        <v>1</v>
      </c>
      <c r="K50" s="14">
        <v>0</v>
      </c>
      <c r="L50" s="9">
        <v>1</v>
      </c>
      <c r="M50" s="23">
        <v>1</v>
      </c>
      <c r="N50" s="23">
        <v>1</v>
      </c>
      <c r="O50" s="23">
        <v>0</v>
      </c>
      <c r="P50" s="14"/>
      <c r="Q50" s="14">
        <v>1</v>
      </c>
      <c r="R50" s="14">
        <v>0</v>
      </c>
      <c r="S50" s="14">
        <v>0</v>
      </c>
      <c r="T50" s="14">
        <v>0</v>
      </c>
      <c r="U50" s="14">
        <v>0</v>
      </c>
      <c r="V50" s="14">
        <v>1</v>
      </c>
      <c r="W50" s="14">
        <v>0</v>
      </c>
      <c r="X50" s="14">
        <v>0</v>
      </c>
      <c r="Y50" s="14">
        <v>0</v>
      </c>
      <c r="Z50" s="14">
        <v>0</v>
      </c>
      <c r="AA50" s="9">
        <v>1</v>
      </c>
      <c r="AB50" s="15"/>
      <c r="AC50" s="15"/>
      <c r="AD50" s="15"/>
      <c r="AE50" s="15"/>
      <c r="AF50" s="15"/>
      <c r="AG50" s="15"/>
      <c r="AH50" s="54"/>
      <c r="AI50" s="15"/>
      <c r="AJ50" s="15"/>
      <c r="AK50" s="15"/>
      <c r="AL50" s="632"/>
      <c r="AM50" s="633"/>
      <c r="AN50" s="634"/>
      <c r="AO50" s="633"/>
      <c r="AP50" s="634"/>
      <c r="AQ50" s="634"/>
      <c r="AR50" s="634"/>
      <c r="AS50" s="634"/>
      <c r="AT50" s="634"/>
      <c r="AU50" s="634"/>
      <c r="AV50" s="634"/>
      <c r="AW50" s="634"/>
      <c r="AX50" s="634"/>
      <c r="AY50" s="634"/>
      <c r="AZ50" s="634"/>
      <c r="BA50" s="634"/>
      <c r="BB50" s="633"/>
      <c r="BC50" s="634"/>
      <c r="BD50" s="634"/>
      <c r="BE50" s="634"/>
      <c r="BF50" s="634"/>
      <c r="BG50" s="634"/>
      <c r="BH50" s="634"/>
      <c r="BI50" s="634"/>
      <c r="BJ50" s="634"/>
      <c r="BK50" s="634"/>
      <c r="BL50" s="634"/>
      <c r="BM50" s="634"/>
      <c r="BN50" s="573"/>
      <c r="BO50" s="573"/>
      <c r="BP50" s="64">
        <v>-1.1106489284946732</v>
      </c>
      <c r="BQ50" s="64">
        <v>-12.065075757575757</v>
      </c>
      <c r="BR50" s="6"/>
      <c r="BS50" s="527"/>
      <c r="BT50" s="527"/>
      <c r="BU50" s="527"/>
      <c r="BV50" s="527"/>
      <c r="BW50" s="584"/>
      <c r="BX50" s="527"/>
      <c r="BY50" s="527"/>
      <c r="BZ50" s="527"/>
      <c r="CA50" s="527"/>
      <c r="CB50" s="584"/>
      <c r="CC50" s="527"/>
      <c r="CD50" s="584"/>
      <c r="CE50" s="527"/>
      <c r="CF50" s="584"/>
      <c r="CG50" s="527"/>
      <c r="CH50" s="584"/>
      <c r="CI50" s="527"/>
      <c r="CJ50" s="584"/>
      <c r="CK50" s="527"/>
      <c r="CL50" s="584"/>
      <c r="CO50" s="70"/>
      <c r="CP50" s="70"/>
      <c r="CQ50" s="70"/>
      <c r="CR50" s="70"/>
      <c r="CS50" s="70"/>
      <c r="CT50" s="70"/>
      <c r="CU50" s="70"/>
      <c r="CV50" s="70"/>
      <c r="CW50" s="70"/>
      <c r="CX50" s="70"/>
      <c r="CY50" s="70"/>
      <c r="CZ50" s="70"/>
      <c r="DA50" s="70"/>
      <c r="DB50" s="70"/>
      <c r="DC50" s="70"/>
      <c r="DH50" s="105"/>
      <c r="DI50" s="105"/>
      <c r="DJ50" s="105"/>
      <c r="DK50" s="105"/>
      <c r="DL50" s="105"/>
      <c r="DM50" s="105"/>
      <c r="DN50" s="105"/>
      <c r="DO50" s="105"/>
      <c r="DP50" s="105"/>
      <c r="DQ50" s="105"/>
      <c r="DR50" s="105"/>
      <c r="DS50" s="105"/>
      <c r="DT50" s="108" t="s">
        <v>442</v>
      </c>
      <c r="DU50" s="128">
        <v>-1.1106489284946732</v>
      </c>
      <c r="DV50" s="128">
        <v>-12.065075757575757</v>
      </c>
      <c r="DX50" s="506">
        <f t="shared" si="0"/>
        <v>0</v>
      </c>
      <c r="EA50" s="506">
        <f t="shared" si="1"/>
        <v>0</v>
      </c>
      <c r="EB50" s="506">
        <f t="shared" si="2"/>
        <v>0</v>
      </c>
      <c r="EF50" s="402"/>
      <c r="EG50" s="402"/>
      <c r="EH50" s="402"/>
      <c r="EI50" s="402"/>
      <c r="EJ50" s="402"/>
      <c r="EK50" s="402"/>
      <c r="EL50" s="402"/>
      <c r="EM50" s="402"/>
      <c r="EN50" s="402"/>
      <c r="EO50" s="402"/>
      <c r="EP50" s="402"/>
      <c r="EQ50" s="402"/>
      <c r="ER50" s="402">
        <v>4.1124027892910879</v>
      </c>
      <c r="ES50" s="402">
        <v>13.325606060606061</v>
      </c>
      <c r="ET50" s="519"/>
      <c r="EU50" s="519"/>
      <c r="EV50" s="284"/>
      <c r="EW50" s="282"/>
      <c r="EX50" s="282"/>
      <c r="EY50" s="282"/>
      <c r="EZ50" s="282"/>
      <c r="FA50" s="282"/>
      <c r="FB50" s="282"/>
      <c r="FC50" s="282"/>
      <c r="FD50" s="519"/>
      <c r="FE50" s="382"/>
      <c r="FF50" s="141"/>
      <c r="FH50" s="141"/>
      <c r="FJ50" s="141"/>
      <c r="FQ50" s="284"/>
      <c r="FR50" s="209"/>
      <c r="FS50" s="284"/>
      <c r="FT50" s="209"/>
      <c r="FU50" s="209"/>
      <c r="FV50" s="209"/>
      <c r="FW50" s="209"/>
      <c r="FX50" s="209"/>
      <c r="FY50" s="209"/>
      <c r="FZ50" s="209"/>
      <c r="GA50" s="209"/>
      <c r="GB50" s="209"/>
      <c r="GC50" s="209"/>
      <c r="GD50" s="284"/>
      <c r="GE50" s="209"/>
      <c r="GF50" s="284"/>
      <c r="GG50" s="209"/>
      <c r="GH50" s="209"/>
      <c r="GI50" s="209"/>
      <c r="GJ50" s="209"/>
      <c r="GK50" s="209"/>
      <c r="GL50" s="209"/>
      <c r="GM50" s="209"/>
      <c r="GN50" s="209"/>
      <c r="GO50" s="209"/>
      <c r="GP50" s="209"/>
      <c r="GR50" s="587"/>
      <c r="GS50" s="529"/>
      <c r="GT50" s="587"/>
      <c r="GU50" s="529"/>
      <c r="GV50" s="529"/>
      <c r="GW50" s="529"/>
      <c r="GX50" s="529"/>
      <c r="GY50" s="529"/>
      <c r="GZ50" s="587"/>
      <c r="HA50" s="529"/>
      <c r="HB50" s="587"/>
      <c r="HC50" s="529"/>
      <c r="HD50" s="529"/>
      <c r="HE50" s="529"/>
      <c r="HF50" s="529"/>
      <c r="HG50" s="529"/>
      <c r="HH50" s="584"/>
      <c r="HI50" s="527"/>
      <c r="HJ50" s="587"/>
      <c r="HK50" s="529"/>
      <c r="HL50" s="529"/>
      <c r="HM50" s="529"/>
      <c r="HN50" s="529"/>
      <c r="HO50" s="529"/>
      <c r="HP50" s="285"/>
      <c r="HQ50" s="208"/>
      <c r="HR50" s="208"/>
      <c r="HS50" s="208"/>
      <c r="IE50" s="159"/>
      <c r="IF50" s="159"/>
      <c r="IG50" s="179">
        <v>2.1312452411654541</v>
      </c>
      <c r="IH50" s="179">
        <v>-0.12005050505050505</v>
      </c>
      <c r="II50" s="159"/>
      <c r="IJ50" s="159"/>
      <c r="IK50" s="159"/>
      <c r="IL50" s="159"/>
      <c r="IM50" s="159"/>
      <c r="IP50" s="385"/>
      <c r="IQ50" s="159"/>
      <c r="IR50" s="159"/>
      <c r="IS50" s="159"/>
      <c r="IZ50" s="159"/>
      <c r="JA50" s="159"/>
      <c r="JB50" s="159"/>
      <c r="JC50" s="159"/>
      <c r="JD50" s="159"/>
      <c r="JE50" s="159"/>
      <c r="JF50" s="159"/>
      <c r="JG50" s="159"/>
      <c r="JH50" s="159"/>
      <c r="JI50" s="159"/>
      <c r="JJ50" s="159"/>
      <c r="JK50" s="159"/>
      <c r="JL50" s="159"/>
      <c r="JM50" s="159"/>
      <c r="JN50" s="159"/>
      <c r="JO50" s="159"/>
      <c r="JP50" s="159"/>
      <c r="JQ50" s="159"/>
      <c r="JR50" s="159"/>
      <c r="JS50" s="159"/>
      <c r="JT50" s="159"/>
      <c r="JV50" s="159"/>
      <c r="JW50" s="159"/>
      <c r="JX50" s="159"/>
      <c r="KE50" s="159"/>
      <c r="KF50" s="159"/>
      <c r="KG50" s="159"/>
      <c r="KH50" s="159"/>
      <c r="KI50" s="159"/>
      <c r="KJ50" s="159"/>
      <c r="KK50" s="159"/>
      <c r="KL50" s="159"/>
      <c r="KM50" s="159"/>
      <c r="KN50" s="159"/>
      <c r="KO50" s="159"/>
      <c r="KP50" s="159"/>
      <c r="KQ50" s="159"/>
      <c r="KR50" s="159"/>
      <c r="KS50" s="159"/>
      <c r="KT50" s="159" t="s">
        <v>539</v>
      </c>
      <c r="KU50" s="159"/>
      <c r="KV50" s="159"/>
      <c r="KW50" s="159"/>
      <c r="KX50" s="159"/>
      <c r="KY50" s="159"/>
      <c r="KZ50" s="159"/>
      <c r="LA50" s="159"/>
      <c r="LB50" s="159"/>
    </row>
    <row r="51" spans="1:314" x14ac:dyDescent="0.15">
      <c r="A51" s="214"/>
      <c r="B51" s="256">
        <v>0.2357060185185185</v>
      </c>
      <c r="C51" s="10"/>
      <c r="D51" s="11"/>
      <c r="E51" s="11"/>
      <c r="F51" s="14"/>
      <c r="G51" s="13"/>
      <c r="H51" s="14"/>
      <c r="I51" s="596"/>
      <c r="J51" s="471">
        <v>1</v>
      </c>
      <c r="K51" s="14">
        <v>0</v>
      </c>
      <c r="L51" s="9">
        <v>1</v>
      </c>
      <c r="M51" s="23">
        <v>1</v>
      </c>
      <c r="N51" s="23">
        <v>0</v>
      </c>
      <c r="O51" s="23">
        <v>1</v>
      </c>
      <c r="P51" s="14"/>
      <c r="Q51" s="14">
        <v>0</v>
      </c>
      <c r="R51" s="14">
        <v>0</v>
      </c>
      <c r="S51" s="14">
        <v>1</v>
      </c>
      <c r="T51" s="14">
        <v>1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9">
        <v>0</v>
      </c>
      <c r="AB51" s="15"/>
      <c r="AC51" s="15"/>
      <c r="AD51" s="15"/>
      <c r="AE51" s="15">
        <v>6.0035077215927934E-2</v>
      </c>
      <c r="AF51" s="15">
        <v>0.36015151515151445</v>
      </c>
      <c r="AG51" s="15">
        <v>0.3651209722301007</v>
      </c>
      <c r="AH51" s="54">
        <f>AM52-BP51</f>
        <v>2.8816837063645577</v>
      </c>
      <c r="AI51" s="15">
        <f>AN52-BQ51</f>
        <v>17.767474747474747</v>
      </c>
      <c r="AJ51" s="15"/>
      <c r="AK51" s="15"/>
      <c r="AL51" s="632">
        <f>((AH51*AH52)+(AI51*AI52))/(SQRT(AH51^2+AI51^2)*SQRT(AH52^2+AI52^2))</f>
        <v>0.99974021134039104</v>
      </c>
      <c r="AM51" s="633"/>
      <c r="AN51" s="634"/>
      <c r="AO51" s="633"/>
      <c r="AP51" s="634"/>
      <c r="AQ51" s="634"/>
      <c r="AR51" s="634"/>
      <c r="AS51" s="634"/>
      <c r="AT51" s="634"/>
      <c r="AU51" s="634"/>
      <c r="AV51" s="634"/>
      <c r="AW51" s="634"/>
      <c r="AX51" s="634"/>
      <c r="AY51" s="634"/>
      <c r="AZ51" s="634"/>
      <c r="BA51" s="634"/>
      <c r="BB51" s="633"/>
      <c r="BC51" s="634"/>
      <c r="BD51" s="634"/>
      <c r="BE51" s="634"/>
      <c r="BF51" s="634"/>
      <c r="BG51" s="634"/>
      <c r="BH51" s="634"/>
      <c r="BI51" s="634"/>
      <c r="BJ51" s="634"/>
      <c r="BK51" s="634"/>
      <c r="BL51" s="634"/>
      <c r="BM51" s="634"/>
      <c r="BN51" s="573"/>
      <c r="BO51" s="573"/>
      <c r="BP51" s="64">
        <v>-0.81047354241503189</v>
      </c>
      <c r="BQ51" s="64">
        <v>-12.065075757575757</v>
      </c>
      <c r="BR51" s="6"/>
      <c r="BS51" s="527"/>
      <c r="BT51" s="527"/>
      <c r="BU51" s="527"/>
      <c r="BV51" s="527"/>
      <c r="BW51" s="584"/>
      <c r="BX51" s="527"/>
      <c r="BY51" s="527"/>
      <c r="BZ51" s="527"/>
      <c r="CA51" s="527"/>
      <c r="CB51" s="584"/>
      <c r="CC51" s="527"/>
      <c r="CD51" s="584"/>
      <c r="CE51" s="527"/>
      <c r="CF51" s="584"/>
      <c r="CG51" s="527"/>
      <c r="CH51" s="584"/>
      <c r="CI51" s="527"/>
      <c r="CJ51" s="584"/>
      <c r="CK51" s="527"/>
      <c r="CL51" s="584"/>
      <c r="CO51" s="70"/>
      <c r="CP51" s="70"/>
      <c r="CQ51" s="70"/>
      <c r="CR51" s="70"/>
      <c r="CS51" s="70"/>
      <c r="CT51" s="70"/>
      <c r="CU51" s="70"/>
      <c r="CV51" s="70"/>
      <c r="CW51" s="70"/>
      <c r="CX51" s="70"/>
      <c r="CY51" s="70"/>
      <c r="CZ51" s="70"/>
      <c r="DA51" s="70"/>
      <c r="DB51" s="70"/>
      <c r="DC51" s="70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8" t="s">
        <v>442</v>
      </c>
      <c r="DU51" s="128">
        <v>-0.81047354241503189</v>
      </c>
      <c r="DV51" s="128">
        <v>-12.065075757575757</v>
      </c>
      <c r="DX51" s="506">
        <f t="shared" si="0"/>
        <v>0</v>
      </c>
      <c r="EA51" s="506">
        <f t="shared" si="1"/>
        <v>0</v>
      </c>
      <c r="EB51" s="506">
        <f t="shared" si="2"/>
        <v>0</v>
      </c>
      <c r="EG51" s="244">
        <f>IF(AND(DV51&lt;0,DV51&gt;-11.9),1,0)</f>
        <v>0</v>
      </c>
      <c r="EH51" s="402"/>
      <c r="EI51" s="402"/>
      <c r="EJ51" s="402"/>
      <c r="EK51" s="402"/>
      <c r="EM51" s="244">
        <f>IF(AND(DV51&lt;0,DV51&gt;-6.4),1,0)</f>
        <v>0</v>
      </c>
      <c r="EN51" s="402"/>
      <c r="EO51" s="402"/>
      <c r="EP51" s="402"/>
      <c r="EQ51" s="402"/>
      <c r="ER51" s="382">
        <v>3.6921572487795893</v>
      </c>
      <c r="ES51" s="382">
        <v>12.185126262626262</v>
      </c>
      <c r="ET51" s="519"/>
      <c r="EU51" s="519"/>
      <c r="EV51" s="284"/>
      <c r="EW51" s="282"/>
      <c r="EX51" s="282"/>
      <c r="EY51" s="282"/>
      <c r="EZ51" s="282"/>
      <c r="FA51" s="282"/>
      <c r="FB51" s="282"/>
      <c r="FC51" s="282"/>
      <c r="FD51" s="519"/>
      <c r="FE51" s="382"/>
      <c r="FF51" s="141"/>
      <c r="FH51" s="141"/>
      <c r="FJ51" s="141"/>
      <c r="FQ51" s="284"/>
      <c r="FR51" s="209"/>
      <c r="FS51" s="284"/>
      <c r="FT51" s="209"/>
      <c r="FU51" s="209"/>
      <c r="FV51" s="209"/>
      <c r="FW51" s="209"/>
      <c r="FX51" s="209"/>
      <c r="FY51" s="209"/>
      <c r="FZ51" s="209"/>
      <c r="GA51" s="209"/>
      <c r="GB51" s="209"/>
      <c r="GC51" s="209"/>
      <c r="GD51" s="284"/>
      <c r="GE51" s="209"/>
      <c r="GF51" s="284"/>
      <c r="GG51" s="209"/>
      <c r="GH51" s="209"/>
      <c r="GI51" s="209"/>
      <c r="GJ51" s="209"/>
      <c r="GK51" s="209"/>
      <c r="GL51" s="209"/>
      <c r="GM51" s="209"/>
      <c r="GN51" s="209"/>
      <c r="GO51" s="209"/>
      <c r="GP51" s="209"/>
      <c r="GR51" s="587"/>
      <c r="GS51" s="529"/>
      <c r="GT51" s="587"/>
      <c r="GU51" s="529"/>
      <c r="GV51" s="529"/>
      <c r="GW51" s="529"/>
      <c r="GX51" s="529"/>
      <c r="GY51" s="529"/>
      <c r="GZ51" s="587"/>
      <c r="HA51" s="529"/>
      <c r="HB51" s="587"/>
      <c r="HC51" s="529"/>
      <c r="HD51" s="529"/>
      <c r="HE51" s="529"/>
      <c r="HF51" s="529"/>
      <c r="HG51" s="529"/>
      <c r="HH51" s="584"/>
      <c r="HI51" s="527"/>
      <c r="HJ51" s="587"/>
      <c r="HK51" s="529"/>
      <c r="HL51" s="529"/>
      <c r="HM51" s="529"/>
      <c r="HN51" s="529"/>
      <c r="HO51" s="529"/>
      <c r="HP51" s="285"/>
      <c r="HQ51" s="208"/>
      <c r="HR51" s="208"/>
      <c r="HS51" s="208"/>
      <c r="IE51" s="159"/>
      <c r="IF51" s="159"/>
      <c r="IG51" s="159"/>
      <c r="IH51" s="159"/>
      <c r="II51" s="159">
        <v>0</v>
      </c>
      <c r="IJ51" s="159">
        <v>0</v>
      </c>
      <c r="IK51" s="159"/>
      <c r="IL51" s="159"/>
      <c r="IM51" s="159"/>
      <c r="IP51" s="385"/>
      <c r="IQ51" s="159"/>
      <c r="IR51" s="159"/>
      <c r="IS51" s="159"/>
      <c r="IZ51" s="159"/>
      <c r="JA51" s="159"/>
      <c r="JB51" s="159"/>
      <c r="JC51" s="159"/>
      <c r="JD51" s="159"/>
      <c r="JE51" s="159"/>
      <c r="JF51" s="159"/>
      <c r="JG51" s="159"/>
      <c r="JH51" s="159"/>
      <c r="JI51" s="159"/>
      <c r="JJ51" s="159"/>
      <c r="JK51" s="159"/>
      <c r="JL51" s="159"/>
      <c r="JM51" s="159"/>
      <c r="JN51" s="159"/>
      <c r="JO51" s="159"/>
      <c r="JP51" s="159"/>
      <c r="JQ51" s="159"/>
      <c r="JR51" s="159"/>
      <c r="JS51" s="159"/>
      <c r="JT51" s="159"/>
      <c r="JV51" s="159"/>
      <c r="JW51" s="159"/>
      <c r="JX51" s="159"/>
      <c r="KE51" s="159"/>
      <c r="KF51" s="159"/>
      <c r="KG51" s="159"/>
      <c r="KH51" s="159"/>
      <c r="KI51" s="159"/>
      <c r="KJ51" s="159"/>
      <c r="KK51" s="159"/>
      <c r="KL51" s="159"/>
      <c r="KM51" s="159"/>
      <c r="KN51" s="159"/>
      <c r="KO51" s="159"/>
      <c r="KP51" s="159"/>
      <c r="KQ51" s="159"/>
      <c r="KR51" s="159"/>
      <c r="KS51" s="159"/>
      <c r="KT51" s="159"/>
      <c r="KU51" s="159"/>
      <c r="KV51" s="159"/>
      <c r="KW51" s="159"/>
      <c r="KX51" s="159"/>
      <c r="KY51" s="159"/>
      <c r="KZ51" s="159"/>
      <c r="LA51" s="159"/>
      <c r="LB51" s="159"/>
    </row>
    <row r="52" spans="1:314" x14ac:dyDescent="0.15">
      <c r="A52" s="214"/>
      <c r="B52" s="256">
        <v>0.2363773148148148</v>
      </c>
      <c r="C52" s="10">
        <v>0.28000000000000003</v>
      </c>
      <c r="D52" s="11">
        <v>0.93332400000000004</v>
      </c>
      <c r="E52" s="11"/>
      <c r="F52" s="14"/>
      <c r="G52" s="13"/>
      <c r="H52" s="14"/>
      <c r="I52" s="596"/>
      <c r="J52" s="9">
        <v>2</v>
      </c>
      <c r="K52" s="14"/>
      <c r="L52" s="9"/>
      <c r="M52" s="23">
        <v>0</v>
      </c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9"/>
      <c r="AB52" s="15"/>
      <c r="AC52" s="15"/>
      <c r="AD52" s="15"/>
      <c r="AE52" s="15"/>
      <c r="AF52" s="15"/>
      <c r="AG52" s="15"/>
      <c r="AH52" s="58">
        <f>ER51-BP51</f>
        <v>4.5026307911946208</v>
      </c>
      <c r="AI52" s="20">
        <f>ES51-BQ51</f>
        <v>24.250202020202018</v>
      </c>
      <c r="AJ52" s="15"/>
      <c r="AK52" s="15"/>
      <c r="AL52" s="635">
        <f>DEGREES(ACOS(AL51))</f>
        <v>1.3060419519790119</v>
      </c>
      <c r="AM52" s="633">
        <v>2.0712101639495257</v>
      </c>
      <c r="AN52" s="634">
        <v>5.70239898989899</v>
      </c>
      <c r="AO52" s="633"/>
      <c r="AP52" s="638">
        <f>ABS(11.88-AN52)</f>
        <v>6.1776010101010108</v>
      </c>
      <c r="AQ52" s="634"/>
      <c r="AR52" s="634"/>
      <c r="AS52" s="634"/>
      <c r="AT52" s="634"/>
      <c r="AU52" s="634"/>
      <c r="AV52" s="634"/>
      <c r="AW52" s="634"/>
      <c r="AX52" s="634"/>
      <c r="AY52" s="634"/>
      <c r="AZ52" s="634"/>
      <c r="BA52" s="634"/>
      <c r="BB52" s="634">
        <f>ABS(BQ52-AN52)</f>
        <v>6.1826010101010098</v>
      </c>
      <c r="BC52" s="527"/>
      <c r="BD52" s="634"/>
      <c r="BE52" s="634"/>
      <c r="BF52" s="634"/>
      <c r="BG52" s="634"/>
      <c r="BH52" s="634"/>
      <c r="BI52" s="634"/>
      <c r="BJ52" s="634"/>
      <c r="BK52" s="634"/>
      <c r="BL52" s="634"/>
      <c r="BM52" s="634"/>
      <c r="BN52" s="573"/>
      <c r="BO52" s="573"/>
      <c r="BP52" s="4">
        <v>2.9717363221884501</v>
      </c>
      <c r="BQ52" s="4">
        <v>11.885</v>
      </c>
      <c r="BR52" s="6"/>
      <c r="BS52" s="527">
        <f>(BP51+BP52+BP53)/3</f>
        <v>9.0052615823892346E-2</v>
      </c>
      <c r="BT52" s="527">
        <f>(BQ51+BQ52+BQ53)/3</f>
        <v>-4.0417003367003366</v>
      </c>
      <c r="BU52" s="527"/>
      <c r="BV52" s="527"/>
      <c r="BW52" s="584"/>
      <c r="BX52" s="527"/>
      <c r="BY52" s="527"/>
      <c r="BZ52" s="527"/>
      <c r="CA52" s="527"/>
      <c r="CB52" s="584">
        <f>SQRT((BP51-BP52)^2+(BQ51-BQ52)^2)+SQRT((BP52-BP53)^2+(BQ52-BQ53)^2)+SQRT((BP53-BP51)^2+(BQ53-BQ51)^2)</f>
        <v>49.6552896264878</v>
      </c>
      <c r="CD52" s="584"/>
      <c r="CE52" s="527"/>
      <c r="CF52" s="584"/>
      <c r="CG52" s="527"/>
      <c r="CH52" s="584"/>
      <c r="CI52" s="527"/>
      <c r="CJ52" s="584"/>
      <c r="CK52" s="527"/>
      <c r="CL52" s="584"/>
      <c r="CO52" s="70"/>
      <c r="CP52" s="70"/>
      <c r="CQ52" s="70"/>
      <c r="CR52" s="97">
        <v>2.5595586324123598</v>
      </c>
      <c r="CS52" s="70"/>
      <c r="CT52" s="70"/>
      <c r="CU52" s="70"/>
      <c r="CV52" s="70"/>
      <c r="CW52" s="70"/>
      <c r="CX52" s="70"/>
      <c r="CY52" s="70"/>
      <c r="CZ52" s="70"/>
      <c r="DA52" s="70"/>
      <c r="DB52" s="70"/>
      <c r="DC52" s="70"/>
      <c r="DH52" s="105"/>
      <c r="DI52" s="105"/>
      <c r="DJ52" s="105"/>
      <c r="DK52" s="105"/>
      <c r="DL52" s="105"/>
      <c r="DM52" s="105"/>
      <c r="DN52" s="105"/>
      <c r="DO52" s="105"/>
      <c r="DP52" s="105"/>
      <c r="DQ52" s="105"/>
      <c r="DR52" s="105"/>
      <c r="DS52" s="105"/>
      <c r="DT52" s="108" t="s">
        <v>443</v>
      </c>
      <c r="DU52" s="105">
        <v>3.6321221715636614</v>
      </c>
      <c r="DV52" s="105">
        <v>11.824974747474748</v>
      </c>
      <c r="DX52" s="506">
        <f t="shared" si="0"/>
        <v>0</v>
      </c>
      <c r="EA52" s="506">
        <f t="shared" si="1"/>
        <v>0</v>
      </c>
      <c r="EB52" s="506">
        <f t="shared" si="2"/>
        <v>0</v>
      </c>
      <c r="EF52" s="402">
        <f>IF(AND(DV52&gt;0,DV52&lt;11.9),1,0)</f>
        <v>1</v>
      </c>
      <c r="EH52" s="402"/>
      <c r="EI52" s="402"/>
      <c r="EJ52" s="402"/>
      <c r="EK52" s="402"/>
      <c r="EL52" s="402">
        <f>IF(AND(DV52&gt;0,DV52&lt;6.4),1,0)</f>
        <v>0</v>
      </c>
      <c r="EN52" s="402"/>
      <c r="EO52" s="402"/>
      <c r="EP52" s="402"/>
      <c r="EQ52" s="402"/>
      <c r="ER52" s="283">
        <v>-9.0052615823892429E-2</v>
      </c>
      <c r="ES52" s="283">
        <v>-11.945025252525252</v>
      </c>
      <c r="EU52" s="518">
        <f>ABS(ER52)</f>
        <v>9.0052615823892429E-2</v>
      </c>
      <c r="EV52" s="284"/>
      <c r="EW52" s="282"/>
      <c r="EX52" s="282"/>
      <c r="EY52" s="282"/>
      <c r="EZ52" s="282"/>
      <c r="FA52" s="282"/>
      <c r="FB52" s="282"/>
      <c r="FC52" s="282"/>
      <c r="FD52" s="519"/>
      <c r="FE52" s="382"/>
      <c r="FF52" s="141"/>
      <c r="FH52" s="141"/>
      <c r="FJ52" s="141"/>
      <c r="FQ52" s="284"/>
      <c r="FR52" s="209"/>
      <c r="FS52" s="284"/>
      <c r="FT52" s="209"/>
      <c r="FU52" s="209"/>
      <c r="FV52" s="209"/>
      <c r="FW52" s="209"/>
      <c r="FX52" s="209"/>
      <c r="FY52" s="209"/>
      <c r="FZ52" s="209"/>
      <c r="GA52" s="209"/>
      <c r="GB52" s="209"/>
      <c r="GC52" s="209"/>
      <c r="GD52" s="284"/>
      <c r="GE52" s="209"/>
      <c r="GF52" s="284"/>
      <c r="GG52" s="209"/>
      <c r="GH52" s="209"/>
      <c r="GI52" s="209"/>
      <c r="GJ52" s="209"/>
      <c r="GK52" s="209"/>
      <c r="GL52" s="209"/>
      <c r="GM52" s="209"/>
      <c r="GN52" s="209"/>
      <c r="GO52" s="209"/>
      <c r="GP52" s="209"/>
      <c r="GR52" s="587">
        <v>6.0035077215927934E-2</v>
      </c>
      <c r="GS52" s="532">
        <v>0.72042092659113943</v>
      </c>
      <c r="GT52" s="584"/>
      <c r="GU52" s="527"/>
      <c r="GV52" s="527"/>
      <c r="GW52" s="527"/>
      <c r="GX52" s="527"/>
      <c r="GY52" s="527"/>
      <c r="GZ52" s="587">
        <v>0.36015151515151445</v>
      </c>
      <c r="HA52" s="532">
        <v>0.12005050505050541</v>
      </c>
      <c r="HB52" s="584"/>
      <c r="HC52" s="527"/>
      <c r="HD52" s="527"/>
      <c r="HE52" s="527"/>
      <c r="HF52" s="527"/>
      <c r="HG52" s="527"/>
      <c r="HH52" s="584">
        <v>0.3651209722301007</v>
      </c>
      <c r="HI52" s="527">
        <v>0.73035500630400096</v>
      </c>
      <c r="HJ52" s="584"/>
      <c r="HK52" s="527"/>
      <c r="HL52" s="527"/>
      <c r="HM52" s="527"/>
      <c r="HN52" s="527"/>
      <c r="HO52" s="527"/>
      <c r="HP52" s="285"/>
      <c r="HQ52" s="208"/>
      <c r="HR52" s="208"/>
      <c r="HS52" s="208"/>
      <c r="IE52" s="159"/>
      <c r="IF52" s="159"/>
      <c r="IG52" s="159"/>
      <c r="IH52" s="159"/>
      <c r="II52" s="159">
        <v>1</v>
      </c>
      <c r="IJ52" s="159">
        <v>0</v>
      </c>
      <c r="IK52" s="159">
        <v>0</v>
      </c>
      <c r="IL52" s="159">
        <v>0</v>
      </c>
      <c r="IM52" s="159">
        <v>1</v>
      </c>
      <c r="IP52" s="385"/>
      <c r="IQ52" s="159">
        <v>0</v>
      </c>
      <c r="IR52" s="159">
        <v>1</v>
      </c>
      <c r="IS52" s="159">
        <v>0</v>
      </c>
      <c r="IZ52" s="159">
        <v>1</v>
      </c>
      <c r="JA52" s="159">
        <v>0</v>
      </c>
      <c r="JB52" s="176">
        <v>0</v>
      </c>
      <c r="JC52" s="176">
        <v>0</v>
      </c>
      <c r="JD52" s="159"/>
      <c r="JE52" s="176">
        <v>0</v>
      </c>
      <c r="JF52" s="176">
        <v>0</v>
      </c>
      <c r="JG52" s="176">
        <v>0</v>
      </c>
      <c r="JH52" s="176">
        <v>1</v>
      </c>
      <c r="JI52" s="176">
        <v>0</v>
      </c>
      <c r="JJ52" s="176">
        <v>1</v>
      </c>
      <c r="JK52" s="176">
        <v>0</v>
      </c>
      <c r="JL52" s="176">
        <v>0</v>
      </c>
      <c r="JM52" s="176">
        <v>0</v>
      </c>
      <c r="JN52" s="176">
        <v>0</v>
      </c>
      <c r="JO52" s="176">
        <v>0</v>
      </c>
      <c r="JP52" s="176">
        <v>0</v>
      </c>
      <c r="JQ52" s="176">
        <v>0</v>
      </c>
      <c r="JR52" s="176">
        <v>0</v>
      </c>
      <c r="JS52" s="176">
        <v>0</v>
      </c>
      <c r="JT52" s="176">
        <v>1</v>
      </c>
      <c r="JU52" s="501">
        <v>1</v>
      </c>
      <c r="JV52" s="176">
        <v>0</v>
      </c>
      <c r="JW52" s="176">
        <v>0</v>
      </c>
      <c r="JX52" s="176">
        <v>0</v>
      </c>
      <c r="JY52" s="501"/>
      <c r="JZ52" s="405"/>
      <c r="KA52" s="405"/>
      <c r="KB52" s="405"/>
      <c r="KC52" s="405"/>
      <c r="KD52" s="405"/>
      <c r="KE52" s="187">
        <v>0</v>
      </c>
      <c r="KF52" s="175">
        <v>0</v>
      </c>
      <c r="KG52" s="175"/>
      <c r="KH52" s="175">
        <v>0</v>
      </c>
      <c r="KI52" s="175">
        <v>1</v>
      </c>
      <c r="KJ52" s="175">
        <v>0</v>
      </c>
      <c r="KK52" s="160">
        <v>1</v>
      </c>
      <c r="KL52" s="176">
        <v>1</v>
      </c>
      <c r="KM52" s="176">
        <v>0</v>
      </c>
      <c r="KN52" s="176">
        <v>0</v>
      </c>
      <c r="KO52" s="176">
        <v>0</v>
      </c>
      <c r="KP52" s="176">
        <v>0</v>
      </c>
      <c r="KQ52" s="176">
        <v>0</v>
      </c>
      <c r="KR52" s="160">
        <v>0</v>
      </c>
      <c r="KS52" s="175">
        <v>0</v>
      </c>
      <c r="KT52" s="159" t="s">
        <v>540</v>
      </c>
      <c r="KU52" s="159"/>
      <c r="KV52" s="159"/>
      <c r="KW52" s="159"/>
      <c r="KX52" s="159"/>
      <c r="KY52" s="159"/>
      <c r="KZ52" s="159"/>
      <c r="LA52" s="159"/>
      <c r="LB52" s="159"/>
    </row>
    <row r="53" spans="1:314" x14ac:dyDescent="0.15">
      <c r="A53" s="214"/>
      <c r="B53" s="256">
        <v>0.23766203703703703</v>
      </c>
      <c r="C53" s="10">
        <v>2.21</v>
      </c>
      <c r="D53" s="11">
        <v>5.0333329300000003</v>
      </c>
      <c r="E53" s="11"/>
      <c r="F53" s="14"/>
      <c r="G53" s="13"/>
      <c r="H53" s="14"/>
      <c r="I53" s="596"/>
      <c r="J53" s="471">
        <v>3</v>
      </c>
      <c r="K53" s="14"/>
      <c r="L53" s="9"/>
      <c r="M53" s="23">
        <v>0</v>
      </c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9"/>
      <c r="AB53" s="15"/>
      <c r="AC53" s="15"/>
      <c r="AD53" s="15"/>
      <c r="AE53" s="15"/>
      <c r="AF53" s="15"/>
      <c r="AG53" s="15"/>
      <c r="AH53" s="54"/>
      <c r="AI53" s="15"/>
      <c r="AJ53" s="15"/>
      <c r="AK53" s="15"/>
      <c r="AL53" s="632"/>
      <c r="AM53" s="633">
        <v>-2.1912803183813825</v>
      </c>
      <c r="AN53" s="634">
        <v>-10.024217171717172</v>
      </c>
      <c r="AO53" s="634">
        <f>ABS(-11.88-AN53)</f>
        <v>1.8557828282828286</v>
      </c>
      <c r="AP53" s="634"/>
      <c r="AQ53" s="634"/>
      <c r="AR53" s="634"/>
      <c r="AS53" s="634"/>
      <c r="AT53" s="634"/>
      <c r="AU53" s="634"/>
      <c r="AV53" s="634"/>
      <c r="AW53" s="634"/>
      <c r="AX53" s="634"/>
      <c r="AY53" s="634"/>
      <c r="AZ53" s="634"/>
      <c r="BA53" s="634"/>
      <c r="BB53" s="584"/>
      <c r="BC53" s="634">
        <f>ABS(BQ53-AN53)</f>
        <v>1.9208080808080794</v>
      </c>
      <c r="BD53" s="634"/>
      <c r="BE53" s="634"/>
      <c r="BF53" s="634"/>
      <c r="BG53" s="634"/>
      <c r="BH53" s="634"/>
      <c r="BI53" s="634"/>
      <c r="BJ53" s="634"/>
      <c r="BK53" s="634"/>
      <c r="BL53" s="634"/>
      <c r="BM53" s="634"/>
      <c r="BN53" s="573"/>
      <c r="BO53" s="573"/>
      <c r="BP53" s="65">
        <v>-1.891104932301741</v>
      </c>
      <c r="BQ53" s="64">
        <v>-11.945025252525252</v>
      </c>
      <c r="BR53" s="6"/>
      <c r="BS53" s="527"/>
      <c r="BT53" s="527"/>
      <c r="BU53" s="527"/>
      <c r="BV53" s="527"/>
      <c r="BW53" s="584"/>
      <c r="BX53" s="527"/>
      <c r="BY53" s="527"/>
      <c r="BZ53" s="527"/>
      <c r="CA53" s="527"/>
      <c r="CC53" s="584"/>
      <c r="CD53" s="584"/>
      <c r="CE53" s="584"/>
      <c r="CF53" s="584"/>
      <c r="CG53" s="527"/>
      <c r="CH53" s="584"/>
      <c r="CI53" s="527"/>
      <c r="CJ53" s="584"/>
      <c r="CK53" s="527"/>
      <c r="CL53" s="584"/>
      <c r="CO53" s="70"/>
      <c r="CP53" s="70"/>
      <c r="CQ53" s="70"/>
      <c r="CR53" s="70"/>
      <c r="CS53" s="84"/>
      <c r="CT53" s="70"/>
      <c r="CU53" s="70"/>
      <c r="CV53" s="70"/>
      <c r="CW53" s="70"/>
      <c r="CX53" s="70"/>
      <c r="CY53" s="70"/>
      <c r="CZ53" s="70"/>
      <c r="DA53" s="70"/>
      <c r="DB53" s="70"/>
      <c r="DC53" s="70"/>
      <c r="DH53" s="105"/>
      <c r="DI53" s="105"/>
      <c r="DJ53" s="105"/>
      <c r="DK53" s="105"/>
      <c r="DL53" s="105"/>
      <c r="DM53" s="105"/>
      <c r="DN53" s="105"/>
      <c r="DO53" s="105"/>
      <c r="DP53" s="105"/>
      <c r="DQ53" s="105"/>
      <c r="DR53" s="105"/>
      <c r="DS53" s="105"/>
      <c r="DT53" s="108" t="s">
        <v>443</v>
      </c>
      <c r="DU53" s="129">
        <v>-0.93054369684688842</v>
      </c>
      <c r="DV53" s="128">
        <v>-11.885</v>
      </c>
      <c r="DX53" s="506">
        <f t="shared" si="0"/>
        <v>0</v>
      </c>
      <c r="EA53" s="506">
        <f t="shared" si="1"/>
        <v>0</v>
      </c>
      <c r="EB53" s="506">
        <f t="shared" si="2"/>
        <v>0</v>
      </c>
      <c r="EG53" s="244">
        <f>IF(AND(DV53&lt;0,DV53&gt;-11.9),1,0)</f>
        <v>1</v>
      </c>
      <c r="EH53" s="402"/>
      <c r="EI53" s="402"/>
      <c r="EJ53" s="402"/>
      <c r="EK53" s="402"/>
      <c r="EM53" s="244">
        <f>IF(AND(DV53&lt;0,DV53&gt;-6.4),1,0)</f>
        <v>0</v>
      </c>
      <c r="EN53" s="402"/>
      <c r="EO53" s="402"/>
      <c r="EP53" s="402"/>
      <c r="EQ53" s="402"/>
      <c r="ER53" s="382">
        <v>1.2307190829265298</v>
      </c>
      <c r="ES53" s="382">
        <v>12.425227272727273</v>
      </c>
      <c r="ET53" s="518">
        <f>ABS(ER53)</f>
        <v>1.2307190829265298</v>
      </c>
      <c r="EV53" s="284"/>
      <c r="EW53" s="282"/>
      <c r="EX53" s="282"/>
      <c r="EY53" s="282"/>
      <c r="EZ53" s="282"/>
      <c r="FA53" s="282"/>
      <c r="FB53" s="282"/>
      <c r="FC53" s="282"/>
      <c r="FD53" s="519"/>
      <c r="FE53" s="267">
        <v>13.167629929126857</v>
      </c>
      <c r="FF53" s="141"/>
      <c r="FH53" s="516"/>
      <c r="FJ53" s="516"/>
      <c r="FL53" s="516"/>
      <c r="FN53" s="516"/>
      <c r="FQ53" s="284">
        <f>FE53/(D52+D53)</f>
        <v>2.206868952515233</v>
      </c>
      <c r="FR53" s="209"/>
      <c r="FS53" s="284"/>
      <c r="FT53" s="209"/>
      <c r="FU53" s="209"/>
      <c r="FV53" s="209"/>
      <c r="FW53" s="209"/>
      <c r="FX53" s="209"/>
      <c r="FY53" s="209"/>
      <c r="FZ53" s="209"/>
      <c r="GA53" s="209"/>
      <c r="GB53" s="209"/>
      <c r="GC53" s="209"/>
      <c r="GD53" s="284">
        <f>FE53*(((ABS(DV52-AN52))/(ABS(DV51-DV52))))^2</f>
        <v>0.86485203519251963</v>
      </c>
      <c r="GE53" s="209"/>
      <c r="GF53" s="284"/>
      <c r="GG53" s="209"/>
      <c r="GH53" s="209"/>
      <c r="GI53" s="209"/>
      <c r="GJ53" s="209"/>
      <c r="GK53" s="209"/>
      <c r="GL53" s="209"/>
      <c r="GM53" s="209"/>
      <c r="GN53" s="209"/>
      <c r="GO53" s="209"/>
      <c r="GP53" s="209"/>
      <c r="GR53" s="587">
        <v>2.4014030886371316</v>
      </c>
      <c r="GS53" s="529">
        <v>0.84049108102299597</v>
      </c>
      <c r="GZ53" s="587">
        <v>0.60025252525252526</v>
      </c>
      <c r="HA53" s="529">
        <v>6.0025252525251815E-2</v>
      </c>
      <c r="HC53" s="516"/>
      <c r="HD53" s="516"/>
      <c r="HE53" s="516"/>
      <c r="HH53" s="584">
        <v>2.4752858194939811</v>
      </c>
      <c r="HI53" s="527">
        <v>0.84263176312071486</v>
      </c>
      <c r="HK53" s="516"/>
      <c r="HL53" s="516"/>
      <c r="HM53" s="516"/>
      <c r="HN53" s="516"/>
      <c r="HO53" s="516"/>
      <c r="HQ53" s="159"/>
      <c r="HR53" s="159"/>
      <c r="HS53" s="159"/>
      <c r="IE53" s="159"/>
      <c r="IF53" s="159"/>
      <c r="IG53" s="159"/>
      <c r="IH53" s="159"/>
      <c r="II53" s="159">
        <v>0</v>
      </c>
      <c r="IJ53" s="159">
        <v>1</v>
      </c>
      <c r="IK53" s="159">
        <v>0</v>
      </c>
      <c r="IL53" s="159">
        <v>1</v>
      </c>
      <c r="IM53" s="159">
        <v>0</v>
      </c>
      <c r="IP53" s="385"/>
      <c r="IQ53" s="159">
        <v>1</v>
      </c>
      <c r="IR53" s="159">
        <v>0</v>
      </c>
      <c r="IS53" s="159">
        <v>0</v>
      </c>
      <c r="IZ53" s="159">
        <v>1</v>
      </c>
      <c r="JA53" s="159">
        <v>0</v>
      </c>
      <c r="JB53" s="176">
        <v>0</v>
      </c>
      <c r="JC53" s="176">
        <v>0</v>
      </c>
      <c r="JD53" s="159"/>
      <c r="JE53" s="176">
        <v>0</v>
      </c>
      <c r="JF53" s="176">
        <v>0</v>
      </c>
      <c r="JG53" s="176">
        <v>0</v>
      </c>
      <c r="JH53" s="176">
        <v>1</v>
      </c>
      <c r="JI53" s="176">
        <v>0</v>
      </c>
      <c r="JJ53" s="176">
        <v>0</v>
      </c>
      <c r="JK53" s="176">
        <v>1</v>
      </c>
      <c r="JL53" s="176">
        <v>0</v>
      </c>
      <c r="JM53" s="176">
        <v>1</v>
      </c>
      <c r="JN53" s="176">
        <v>0</v>
      </c>
      <c r="JO53" s="176">
        <v>0</v>
      </c>
      <c r="JP53" s="176">
        <v>0</v>
      </c>
      <c r="JQ53" s="176">
        <v>0</v>
      </c>
      <c r="JR53" s="176">
        <v>0</v>
      </c>
      <c r="JS53" s="176">
        <v>0</v>
      </c>
      <c r="JT53" s="176">
        <v>0</v>
      </c>
      <c r="JU53" s="501">
        <v>1</v>
      </c>
      <c r="JV53" s="176">
        <v>0</v>
      </c>
      <c r="JW53" s="176">
        <v>0</v>
      </c>
      <c r="JX53" s="176">
        <v>0</v>
      </c>
      <c r="JY53" s="501"/>
      <c r="JZ53" s="405"/>
      <c r="KA53" s="405"/>
      <c r="KB53" s="405"/>
      <c r="KC53" s="405"/>
      <c r="KD53" s="405"/>
      <c r="KE53" s="187">
        <v>0</v>
      </c>
      <c r="KF53" s="175">
        <v>1</v>
      </c>
      <c r="KG53" s="175"/>
      <c r="KH53" s="175">
        <v>0</v>
      </c>
      <c r="KI53" s="159"/>
      <c r="KJ53" s="159">
        <v>1</v>
      </c>
      <c r="KK53" s="160">
        <v>0</v>
      </c>
      <c r="KL53" s="176">
        <v>0</v>
      </c>
      <c r="KM53" s="176">
        <v>0</v>
      </c>
      <c r="KN53" s="176">
        <v>1</v>
      </c>
      <c r="KO53" s="176">
        <v>0</v>
      </c>
      <c r="KP53" s="176">
        <v>0</v>
      </c>
      <c r="KQ53" s="176">
        <v>0</v>
      </c>
      <c r="KR53" s="160">
        <v>0</v>
      </c>
      <c r="KS53" s="175">
        <v>1</v>
      </c>
      <c r="KT53" s="159"/>
      <c r="KU53" s="159"/>
      <c r="KV53" s="159"/>
      <c r="KW53" s="159"/>
      <c r="KX53" s="159"/>
      <c r="KY53" s="159"/>
      <c r="KZ53" s="159"/>
      <c r="LA53" s="159"/>
      <c r="LB53" s="159"/>
    </row>
    <row r="54" spans="1:314" s="218" customFormat="1" x14ac:dyDescent="0.15">
      <c r="A54" s="218" t="s">
        <v>593</v>
      </c>
      <c r="B54" s="258"/>
      <c r="C54" s="17"/>
      <c r="D54" s="18"/>
      <c r="E54" s="18">
        <f>SUM(D52:D53)</f>
        <v>5.9666569300000001</v>
      </c>
      <c r="F54" s="20"/>
      <c r="G54" s="19"/>
      <c r="H54" s="20"/>
      <c r="I54" s="597"/>
      <c r="J54" s="16"/>
      <c r="K54" s="20"/>
      <c r="L54" s="16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16"/>
      <c r="AB54" s="20"/>
      <c r="AC54" s="20"/>
      <c r="AD54" s="20"/>
      <c r="AE54" s="20"/>
      <c r="AF54" s="20"/>
      <c r="AG54" s="20"/>
      <c r="AH54" s="58"/>
      <c r="AI54" s="20"/>
      <c r="AJ54" s="20"/>
      <c r="AK54" s="20"/>
      <c r="AL54" s="642"/>
      <c r="AM54" s="636"/>
      <c r="AN54" s="637"/>
      <c r="AO54" s="636"/>
      <c r="AP54" s="637"/>
      <c r="AQ54" s="528">
        <f>SUM(AO51:AO54)</f>
        <v>1.8557828282828286</v>
      </c>
      <c r="AR54" s="528">
        <f>SUM(AP51:AP54)</f>
        <v>6.1776010101010108</v>
      </c>
      <c r="AS54" s="528">
        <f>AVERAGE(AO51:AO54)</f>
        <v>1.8557828282828286</v>
      </c>
      <c r="AT54" s="528">
        <f>AVERAGE(AP51:AP54)</f>
        <v>6.1776010101010108</v>
      </c>
      <c r="AU54" s="528">
        <f>MAX(AO51:AO54)</f>
        <v>1.8557828282828286</v>
      </c>
      <c r="AV54" s="528">
        <f>MAX(AP51:AP54)</f>
        <v>6.1776010101010108</v>
      </c>
      <c r="AW54" s="528">
        <f>MIN(AO51:AO54)</f>
        <v>1.8557828282828286</v>
      </c>
      <c r="AX54" s="528">
        <f>MIN(AP51:AP54)</f>
        <v>6.1776010101010108</v>
      </c>
      <c r="AY54" s="528">
        <f>AU54-AW54</f>
        <v>0</v>
      </c>
      <c r="AZ54" s="528">
        <f>AV54-AX54</f>
        <v>0</v>
      </c>
      <c r="BA54" s="528"/>
      <c r="BB54" s="634"/>
      <c r="BC54" s="527"/>
      <c r="BD54" s="528">
        <f>SUM(BB51:BB54)</f>
        <v>6.1826010101010098</v>
      </c>
      <c r="BE54" s="528">
        <f>SUM(BC51:BC54)</f>
        <v>1.9208080808080794</v>
      </c>
      <c r="BF54" s="528">
        <f>AVERAGE(BB51:BB54)</f>
        <v>6.1826010101010098</v>
      </c>
      <c r="BG54" s="528">
        <f>AVERAGE(BC51:BC54)</f>
        <v>1.9208080808080794</v>
      </c>
      <c r="BH54" s="528">
        <f>MAX(BB51:BB54)</f>
        <v>6.1826010101010098</v>
      </c>
      <c r="BI54" s="528">
        <f>MAX(BC51:BC54)</f>
        <v>1.9208080808080794</v>
      </c>
      <c r="BJ54" s="528">
        <f>MIN(BB51:BB54)</f>
        <v>6.1826010101010098</v>
      </c>
      <c r="BK54" s="528">
        <f>MIN(BC51:BC54)</f>
        <v>1.9208080808080794</v>
      </c>
      <c r="BL54" s="528">
        <f>BH54-BJ54</f>
        <v>0</v>
      </c>
      <c r="BM54" s="528">
        <f>BI54-BK54</f>
        <v>0</v>
      </c>
      <c r="BN54" s="574"/>
      <c r="BO54" s="574"/>
      <c r="BP54" s="7"/>
      <c r="BQ54" s="7"/>
      <c r="BR54" s="7"/>
      <c r="BS54" s="528"/>
      <c r="BT54" s="528"/>
      <c r="BU54" s="528"/>
      <c r="BV54" s="528"/>
      <c r="BW54" s="585">
        <f>AVERAGE(BS48:BS54)</f>
        <v>9.0052615823892346E-2</v>
      </c>
      <c r="BX54" s="585">
        <f>AVERAGE(BT48:BT54)</f>
        <v>-4.0417003367003366</v>
      </c>
      <c r="BY54" s="585"/>
      <c r="BZ54" s="585"/>
      <c r="CA54" s="528"/>
      <c r="CB54" s="585"/>
      <c r="CC54" s="528"/>
      <c r="CD54" s="585">
        <f>SUM(CB50:CB53)</f>
        <v>49.6552896264878</v>
      </c>
      <c r="CE54" s="585"/>
      <c r="CF54" s="585" t="e">
        <f ca="1">[1]!Mean(CB48:CB53)</f>
        <v>#NAME?</v>
      </c>
      <c r="CG54" s="585"/>
      <c r="CH54" s="585">
        <f>MAX(CB48:CB53)</f>
        <v>49.6552896264878</v>
      </c>
      <c r="CI54" s="585"/>
      <c r="CJ54" s="585">
        <f>MIN(CB48:CB53)</f>
        <v>49.6552896264878</v>
      </c>
      <c r="CK54" s="585"/>
      <c r="CL54" s="585"/>
      <c r="CM54" s="528"/>
      <c r="CN54" s="393"/>
      <c r="CR54" s="286"/>
      <c r="CS54" s="278"/>
      <c r="CT54" s="281">
        <v>2.5595586324123598</v>
      </c>
      <c r="CU54" s="281"/>
      <c r="CV54" s="281">
        <v>2.5595586324123598</v>
      </c>
      <c r="CW54" s="281"/>
      <c r="CX54" s="281">
        <v>2.5595586324123598</v>
      </c>
      <c r="CY54" s="281"/>
      <c r="CZ54" s="281">
        <v>2.5595586324123598</v>
      </c>
      <c r="DA54" s="281"/>
      <c r="DB54" s="281">
        <v>0</v>
      </c>
      <c r="DC54" s="248"/>
      <c r="DD54" s="281"/>
      <c r="DE54" s="281"/>
      <c r="DF54" s="281"/>
      <c r="DG54" s="281"/>
      <c r="DH54" s="281"/>
      <c r="DI54" s="281"/>
      <c r="DL54" s="281"/>
      <c r="DM54" s="281"/>
      <c r="DN54" s="281"/>
      <c r="DO54" s="281"/>
      <c r="DP54" s="281"/>
      <c r="DQ54" s="281"/>
      <c r="DR54" s="281"/>
      <c r="DT54" s="251"/>
      <c r="DU54" s="244"/>
      <c r="DV54" s="244"/>
      <c r="DW54" s="495"/>
      <c r="DX54" s="506">
        <f t="shared" si="0"/>
        <v>0</v>
      </c>
      <c r="DY54" s="495"/>
      <c r="DZ54" s="495"/>
      <c r="EA54" s="506">
        <f t="shared" si="1"/>
        <v>0</v>
      </c>
      <c r="EB54" s="506">
        <f t="shared" si="2"/>
        <v>0</v>
      </c>
      <c r="EC54" s="495"/>
      <c r="ED54" s="495"/>
      <c r="EE54" s="512"/>
      <c r="EF54" s="244"/>
      <c r="EG54" s="244"/>
      <c r="EH54" s="412">
        <f>SUM(EF47:EF54)</f>
        <v>1</v>
      </c>
      <c r="EI54" s="412">
        <f>SUM(EG47:EG54)</f>
        <v>1</v>
      </c>
      <c r="EJ54" s="244">
        <f>SUM(EH54:EI54)</f>
        <v>2</v>
      </c>
      <c r="EK54" s="244"/>
      <c r="EL54" s="244"/>
      <c r="EM54" s="244"/>
      <c r="EN54" s="244"/>
      <c r="EO54" s="244"/>
      <c r="EP54" s="244"/>
      <c r="EQ54" s="244"/>
      <c r="ER54" s="244"/>
      <c r="ES54" s="249"/>
      <c r="ET54" s="523"/>
      <c r="EU54" s="523"/>
      <c r="EV54" s="287">
        <f>SUM(ET49:ET54)</f>
        <v>1.2307190829265298</v>
      </c>
      <c r="EW54" s="281">
        <f>SUM(EU49:EU54)</f>
        <v>9.0052615823892429E-2</v>
      </c>
      <c r="EX54" s="278">
        <f>AVERAGE(ET49:ET54)</f>
        <v>1.2307190829265298</v>
      </c>
      <c r="EY54" s="278">
        <f>AVERAGE(EU49:EU54)</f>
        <v>9.0052615823892429E-2</v>
      </c>
      <c r="EZ54" s="281">
        <f>_xlfn.VAR.P(ET49:ET54)</f>
        <v>0</v>
      </c>
      <c r="FA54" s="281">
        <f>_xlfn.VAR.P(EU49:EU54)</f>
        <v>0</v>
      </c>
      <c r="FB54" s="281">
        <f>MAX(ET49:ET54)</f>
        <v>1.2307190829265298</v>
      </c>
      <c r="FC54" s="281">
        <f>MAX(EU49:EU54)</f>
        <v>9.0052615823892429E-2</v>
      </c>
      <c r="FD54" s="523"/>
      <c r="FE54" s="268"/>
      <c r="FF54" s="240"/>
      <c r="FG54" s="521">
        <f>SUM(FE50:FE54)</f>
        <v>13.167629929126857</v>
      </c>
      <c r="FH54" s="520"/>
      <c r="FI54" s="520">
        <f>AVERAGE(FE50:FE54)</f>
        <v>13.167629929126857</v>
      </c>
      <c r="FJ54" s="520"/>
      <c r="FK54" s="520">
        <f>MAX(FE50:FE54)</f>
        <v>13.167629929126857</v>
      </c>
      <c r="FL54" s="520"/>
      <c r="FM54" s="520">
        <f>MIN(FE50:FE54)</f>
        <v>13.167629929126857</v>
      </c>
      <c r="FN54" s="520"/>
      <c r="FO54" s="520">
        <f>FK54-FM54</f>
        <v>0</v>
      </c>
      <c r="FP54" s="520"/>
      <c r="FQ54" s="284"/>
      <c r="FR54" s="284"/>
      <c r="FS54" s="286">
        <f>SUM(FQ50:FQ54)</f>
        <v>2.206868952515233</v>
      </c>
      <c r="FT54" s="278"/>
      <c r="FU54" s="278">
        <f>AVERAGE(FQ50:FQ54)</f>
        <v>2.206868952515233</v>
      </c>
      <c r="FV54" s="278"/>
      <c r="FW54" s="278">
        <f>MAX(FQ50:FQ54)</f>
        <v>2.206868952515233</v>
      </c>
      <c r="FX54" s="278"/>
      <c r="FY54" s="278">
        <f>MIN(FQ50:FQ54)</f>
        <v>2.206868952515233</v>
      </c>
      <c r="FZ54" s="278"/>
      <c r="GA54" s="278">
        <f>FW54-FY54</f>
        <v>0</v>
      </c>
      <c r="GB54" s="278"/>
      <c r="GC54" s="278"/>
      <c r="GD54" s="284"/>
      <c r="GE54" s="284"/>
      <c r="GF54" s="286">
        <f>SUM(GD50:GD54)</f>
        <v>0.86485203519251963</v>
      </c>
      <c r="GG54" s="278"/>
      <c r="GH54" s="278">
        <f>AVERAGE(GD50:GD54)</f>
        <v>0.86485203519251963</v>
      </c>
      <c r="GI54" s="278"/>
      <c r="GJ54" s="278">
        <f>MAX(GD50:GD54)</f>
        <v>0.86485203519251963</v>
      </c>
      <c r="GK54" s="278"/>
      <c r="GL54" s="278">
        <f>MIN(GD50:GD54)</f>
        <v>0.86485203519251963</v>
      </c>
      <c r="GM54" s="278"/>
      <c r="GN54" s="278">
        <f>GJ54-GL54</f>
        <v>0</v>
      </c>
      <c r="GO54" s="278"/>
      <c r="GP54" s="278"/>
      <c r="GQ54" s="270"/>
      <c r="GR54" s="586"/>
      <c r="GS54" s="531"/>
      <c r="GT54" s="586">
        <f>SUM(GR52:GR53)</f>
        <v>2.4614381658530595</v>
      </c>
      <c r="GU54" s="531">
        <f>SUM(GS52:GS53)</f>
        <v>1.5609120076141354</v>
      </c>
      <c r="GV54" s="531">
        <f>AVERAGE(GR52:GR53)</f>
        <v>1.2307190829265298</v>
      </c>
      <c r="GW54" s="531">
        <f>AVERAGE(GS52:GS53)</f>
        <v>0.7804560038070677</v>
      </c>
      <c r="GX54" s="531">
        <f>MAX(GR52:GR53)</f>
        <v>2.4014030886371316</v>
      </c>
      <c r="GY54" s="531">
        <f>MAX(GS52:GS53)</f>
        <v>0.84049108102299597</v>
      </c>
      <c r="GZ54" s="586"/>
      <c r="HA54" s="531"/>
      <c r="HB54" s="586">
        <f>SUM(GZ52:GZ53)</f>
        <v>0.9604040404040397</v>
      </c>
      <c r="HC54" s="531">
        <f>SUM(HA52:HA53)</f>
        <v>0.18007575757575722</v>
      </c>
      <c r="HD54" s="531">
        <f>AVERAGE(GZ52:GZ53)</f>
        <v>0.48020202020201985</v>
      </c>
      <c r="HE54" s="531">
        <f>AVERAGE(HA52:HA53)</f>
        <v>9.0037878787878611E-2</v>
      </c>
      <c r="HF54" s="531">
        <f>MAX(GZ52:GZ53)</f>
        <v>0.60025252525252526</v>
      </c>
      <c r="HG54" s="531">
        <f>MAX(HA52:HA53)</f>
        <v>0.12005050505050541</v>
      </c>
      <c r="HH54" s="585"/>
      <c r="HI54" s="528"/>
      <c r="HJ54" s="586">
        <f>SUM(HH52:HH53)</f>
        <v>2.8404067917240816</v>
      </c>
      <c r="HK54" s="531">
        <f>SUM(HI52:HI53)</f>
        <v>1.5729867694247157</v>
      </c>
      <c r="HL54" s="531">
        <f>AVERAGE(HH52:HH53)</f>
        <v>1.4202033958620408</v>
      </c>
      <c r="HM54" s="531">
        <f>AVERAGE(HI52:HI53)</f>
        <v>0.78649338471235786</v>
      </c>
      <c r="HN54" s="531">
        <f>MAX(HH52:HH53)</f>
        <v>2.4752858194939811</v>
      </c>
      <c r="HO54" s="531">
        <f>MAX(HI52:HI53)</f>
        <v>0.84263176312071486</v>
      </c>
      <c r="HP54" s="286">
        <v>0.3651209722301007</v>
      </c>
      <c r="HQ54" s="278">
        <v>0.73035500630400096</v>
      </c>
      <c r="HR54" s="278">
        <v>2.1101648472638805</v>
      </c>
      <c r="HS54" s="278">
        <v>0.1122767568167139</v>
      </c>
      <c r="HT54" s="251"/>
      <c r="HU54" s="523"/>
      <c r="HV54" s="251"/>
      <c r="HW54" s="523"/>
      <c r="HX54" s="251"/>
      <c r="HY54" s="523"/>
      <c r="HZ54" s="251"/>
      <c r="IA54" s="523"/>
      <c r="IB54" s="251"/>
      <c r="IC54" s="523"/>
      <c r="ID54" s="251"/>
      <c r="IE54" s="244"/>
      <c r="IF54" s="244"/>
      <c r="IG54" s="244">
        <v>1.0506138512787451</v>
      </c>
      <c r="IH54" s="244">
        <v>-6.0025252525252523E-2</v>
      </c>
      <c r="IN54" s="385">
        <v>0</v>
      </c>
      <c r="IO54" s="385">
        <v>1</v>
      </c>
      <c r="IP54" s="462">
        <f>COUNTIF(IL49:IL54,1)</f>
        <v>1</v>
      </c>
      <c r="IT54" s="390"/>
      <c r="IU54" s="393">
        <v>0</v>
      </c>
      <c r="IV54" s="390">
        <v>1</v>
      </c>
      <c r="IW54" s="393">
        <v>1</v>
      </c>
      <c r="IX54" s="484">
        <v>0</v>
      </c>
      <c r="IY54" s="393"/>
      <c r="JB54" s="226"/>
      <c r="JC54" s="226"/>
      <c r="JD54" s="226"/>
      <c r="JP54" s="226"/>
      <c r="JQ54" s="226"/>
      <c r="JR54" s="226"/>
      <c r="JU54" s="393"/>
      <c r="JY54" s="393">
        <v>1</v>
      </c>
      <c r="JZ54" s="507">
        <v>1</v>
      </c>
      <c r="KA54" s="507">
        <v>0</v>
      </c>
      <c r="KB54" s="520">
        <v>0</v>
      </c>
      <c r="KC54" s="520">
        <v>0</v>
      </c>
      <c r="KD54" s="507">
        <v>0</v>
      </c>
      <c r="KE54" s="220"/>
      <c r="KK54" s="219"/>
      <c r="KR54" s="219"/>
      <c r="KT54" s="218" t="s">
        <v>539</v>
      </c>
      <c r="LA54" s="219"/>
    </row>
    <row r="55" spans="1:314" x14ac:dyDescent="0.15">
      <c r="A55" s="214"/>
      <c r="B55" s="256">
        <v>0.25103009259259262</v>
      </c>
      <c r="C55" s="10"/>
      <c r="D55" s="11"/>
      <c r="E55" s="11"/>
      <c r="F55" s="14"/>
      <c r="G55" s="13"/>
      <c r="H55" s="14" t="s">
        <v>352</v>
      </c>
      <c r="I55" s="596">
        <v>12</v>
      </c>
      <c r="J55" s="471">
        <v>1</v>
      </c>
      <c r="K55" s="14">
        <v>0</v>
      </c>
      <c r="L55" s="9">
        <v>1</v>
      </c>
      <c r="M55" s="23">
        <v>1</v>
      </c>
      <c r="N55" s="23">
        <v>1</v>
      </c>
      <c r="O55" s="23">
        <v>0</v>
      </c>
      <c r="P55" s="23"/>
      <c r="Q55" s="23">
        <v>1</v>
      </c>
      <c r="R55" s="23">
        <v>0</v>
      </c>
      <c r="S55" s="23">
        <v>0</v>
      </c>
      <c r="T55" s="23">
        <v>0</v>
      </c>
      <c r="U55" s="23">
        <v>1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9">
        <v>0</v>
      </c>
      <c r="AB55" s="15"/>
      <c r="AC55" s="15"/>
      <c r="AD55" s="15"/>
      <c r="AE55" s="15"/>
      <c r="AF55" s="15"/>
      <c r="AG55" s="15"/>
      <c r="AH55" s="54">
        <f>AM56-BP55</f>
        <v>-5.0582745909590638</v>
      </c>
      <c r="AI55" s="15">
        <f>AN56-BQ55</f>
        <v>17.911790780141846</v>
      </c>
      <c r="AJ55" s="15"/>
      <c r="AK55" s="15"/>
      <c r="AL55" s="632">
        <f>((AH55*AH56)+(AI55*AI56))/(SQRT(AH55^2+AI55^2)*SQRT(AH56^2+AI56^2))</f>
        <v>0.99471303298146851</v>
      </c>
      <c r="AM55" s="633"/>
      <c r="AN55" s="634"/>
      <c r="AO55" s="633"/>
      <c r="AP55" s="634"/>
      <c r="AQ55" s="634"/>
      <c r="AR55" s="634"/>
      <c r="AS55" s="634"/>
      <c r="AT55" s="634"/>
      <c r="AU55" s="634"/>
      <c r="AV55" s="634"/>
      <c r="AW55" s="634"/>
      <c r="AX55" s="634"/>
      <c r="AY55" s="634"/>
      <c r="AZ55" s="634"/>
      <c r="BA55" s="634"/>
      <c r="BB55" s="633"/>
      <c r="BC55" s="634"/>
      <c r="BD55" s="634"/>
      <c r="BE55" s="634"/>
      <c r="BF55" s="634"/>
      <c r="BG55" s="634"/>
      <c r="BH55" s="634"/>
      <c r="BI55" s="634"/>
      <c r="BJ55" s="634"/>
      <c r="BK55" s="634"/>
      <c r="BL55" s="634"/>
      <c r="BM55" s="634"/>
      <c r="BN55" s="573"/>
      <c r="BO55" s="573"/>
      <c r="BP55" s="4">
        <v>0.9273503416758283</v>
      </c>
      <c r="BQ55" s="4">
        <v>-12.222163120567377</v>
      </c>
      <c r="BR55" s="6"/>
      <c r="BS55" s="527"/>
      <c r="BT55" s="527"/>
      <c r="BU55" s="527"/>
      <c r="BV55" s="527"/>
      <c r="BW55" s="584"/>
      <c r="BX55" s="527"/>
      <c r="BY55" s="527"/>
      <c r="BZ55" s="527"/>
      <c r="CA55" s="527"/>
      <c r="CB55" s="584"/>
      <c r="CC55" s="527"/>
      <c r="CD55" s="584"/>
      <c r="CE55" s="527"/>
      <c r="CF55" s="584"/>
      <c r="CG55" s="527"/>
      <c r="CH55" s="584"/>
      <c r="CI55" s="527"/>
      <c r="CJ55" s="584"/>
      <c r="CK55" s="527"/>
      <c r="CL55" s="584"/>
      <c r="CO55" s="70"/>
      <c r="CP55" s="70"/>
      <c r="CQ55" s="70"/>
      <c r="CR55" s="70"/>
      <c r="CS55" s="70"/>
      <c r="CT55" s="70"/>
      <c r="CU55" s="70"/>
      <c r="CV55" s="70"/>
      <c r="CW55" s="70"/>
      <c r="CX55" s="70"/>
      <c r="CY55" s="70"/>
      <c r="CZ55" s="70"/>
      <c r="DA55" s="70"/>
      <c r="DB55" s="70"/>
      <c r="DC55" s="70"/>
      <c r="DH55" s="105"/>
      <c r="DI55" s="105"/>
      <c r="DJ55" s="105"/>
      <c r="DK55" s="105"/>
      <c r="DL55" s="105"/>
      <c r="DM55" s="105"/>
      <c r="DN55" s="105"/>
      <c r="DO55" s="105"/>
      <c r="DP55" s="105"/>
      <c r="DQ55" s="105"/>
      <c r="DR55" s="105"/>
      <c r="DS55" s="105"/>
      <c r="DT55" s="108" t="s">
        <v>442</v>
      </c>
      <c r="DU55" s="105">
        <v>0.9273503416758283</v>
      </c>
      <c r="DV55" s="105">
        <v>-12.222163120567377</v>
      </c>
      <c r="DX55" s="506">
        <f t="shared" si="0"/>
        <v>0</v>
      </c>
      <c r="EA55" s="506">
        <f t="shared" si="1"/>
        <v>0</v>
      </c>
      <c r="EB55" s="506">
        <f t="shared" si="2"/>
        <v>0</v>
      </c>
      <c r="ER55" s="105">
        <v>-3.5407922136713443</v>
      </c>
      <c r="ES55" s="105">
        <v>13.444379432624114</v>
      </c>
      <c r="EV55" s="284"/>
      <c r="EW55" s="209"/>
      <c r="EX55" s="209"/>
      <c r="EY55" s="209"/>
      <c r="EZ55" s="209"/>
      <c r="FA55" s="209"/>
      <c r="FB55" s="209"/>
      <c r="FC55" s="209"/>
      <c r="FE55" s="141"/>
      <c r="FF55" s="141"/>
      <c r="FH55" s="141"/>
      <c r="FJ55" s="141"/>
      <c r="FQ55" s="284"/>
      <c r="FR55" s="209"/>
      <c r="FS55" s="284"/>
      <c r="FT55" s="209"/>
      <c r="FU55" s="209"/>
      <c r="FV55" s="209"/>
      <c r="FW55" s="209"/>
      <c r="FX55" s="209"/>
      <c r="FY55" s="209"/>
      <c r="FZ55" s="209"/>
      <c r="GA55" s="209"/>
      <c r="GB55" s="209"/>
      <c r="GC55" s="209"/>
      <c r="GD55" s="284"/>
      <c r="GE55" s="209"/>
      <c r="GF55" s="284"/>
      <c r="GG55" s="209"/>
      <c r="GH55" s="209"/>
      <c r="GI55" s="209"/>
      <c r="GJ55" s="209"/>
      <c r="GK55" s="209"/>
      <c r="GL55" s="209"/>
      <c r="GM55" s="209"/>
      <c r="GN55" s="209"/>
      <c r="GO55" s="209"/>
      <c r="GP55" s="209"/>
      <c r="GR55" s="587"/>
      <c r="GS55" s="529"/>
      <c r="GT55" s="587"/>
      <c r="GU55" s="529"/>
      <c r="GV55" s="529"/>
      <c r="GW55" s="529"/>
      <c r="GX55" s="529"/>
      <c r="GY55" s="529"/>
      <c r="GZ55" s="587"/>
      <c r="HA55" s="529"/>
      <c r="HB55" s="587"/>
      <c r="HC55" s="529"/>
      <c r="HD55" s="529"/>
      <c r="HE55" s="529"/>
      <c r="HF55" s="529"/>
      <c r="HG55" s="529"/>
      <c r="HH55" s="584"/>
      <c r="HI55" s="527"/>
      <c r="HJ55" s="587"/>
      <c r="HK55" s="529"/>
      <c r="HL55" s="529"/>
      <c r="HM55" s="529"/>
      <c r="HN55" s="529"/>
      <c r="HO55" s="529"/>
      <c r="HP55" s="285"/>
      <c r="HQ55" s="208"/>
      <c r="HR55" s="208"/>
      <c r="HS55" s="208"/>
      <c r="IE55" s="159"/>
      <c r="IF55" s="159"/>
      <c r="IG55" s="159"/>
      <c r="IH55" s="159"/>
      <c r="II55" s="159"/>
      <c r="IJ55" s="159"/>
      <c r="IK55" s="159"/>
      <c r="IL55" s="159"/>
      <c r="IM55" s="159"/>
      <c r="IP55" s="385"/>
      <c r="IQ55" s="159"/>
      <c r="IR55" s="159"/>
      <c r="IS55" s="159"/>
      <c r="IZ55" s="159"/>
      <c r="JA55" s="159"/>
      <c r="JB55" s="159"/>
      <c r="JC55" s="159"/>
      <c r="JD55" s="159"/>
      <c r="JE55" s="159"/>
      <c r="JF55" s="159"/>
      <c r="JG55" s="159"/>
      <c r="JH55" s="159"/>
      <c r="JI55" s="159"/>
      <c r="JJ55" s="159"/>
      <c r="JK55" s="159"/>
      <c r="JL55" s="159"/>
      <c r="JM55" s="159"/>
      <c r="JN55" s="159"/>
      <c r="JO55" s="159"/>
      <c r="JP55" s="159"/>
      <c r="JQ55" s="159"/>
      <c r="JR55" s="159"/>
      <c r="JS55" s="159"/>
      <c r="JT55" s="159"/>
      <c r="JV55" s="159"/>
      <c r="JW55" s="159"/>
      <c r="JX55" s="159"/>
      <c r="KE55" s="159"/>
      <c r="KF55" s="159"/>
      <c r="KG55" s="159"/>
      <c r="KH55" s="159"/>
      <c r="KI55" s="159"/>
      <c r="KJ55" s="159"/>
      <c r="KK55" s="159"/>
      <c r="KL55" s="159"/>
      <c r="KM55" s="159"/>
      <c r="KN55" s="159"/>
      <c r="KO55" s="159"/>
      <c r="KP55" s="159"/>
      <c r="KQ55" s="159"/>
      <c r="KR55" s="159"/>
      <c r="KS55" s="159">
        <v>1</v>
      </c>
      <c r="KT55" s="159"/>
      <c r="KU55" s="159"/>
      <c r="KV55" s="159"/>
      <c r="KW55" s="159"/>
      <c r="KX55" s="159"/>
      <c r="KY55" s="159"/>
      <c r="KZ55" s="159"/>
      <c r="LA55" s="159"/>
      <c r="LB55" s="159"/>
    </row>
    <row r="56" spans="1:314" s="218" customFormat="1" x14ac:dyDescent="0.15">
      <c r="B56" s="258"/>
      <c r="C56" s="17"/>
      <c r="D56" s="18"/>
      <c r="E56" s="18"/>
      <c r="F56" s="20"/>
      <c r="G56" s="19"/>
      <c r="H56" s="20"/>
      <c r="I56" s="597"/>
      <c r="J56" s="16"/>
      <c r="K56" s="20"/>
      <c r="L56" s="16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16"/>
      <c r="AB56" s="20"/>
      <c r="AC56" s="20"/>
      <c r="AD56" s="20"/>
      <c r="AE56" s="20"/>
      <c r="AF56" s="20"/>
      <c r="AG56" s="20"/>
      <c r="AH56" s="58">
        <f>ER55-BP55</f>
        <v>-4.468142555347173</v>
      </c>
      <c r="AI56" s="20">
        <f>ES55-BQ55</f>
        <v>25.666542553191491</v>
      </c>
      <c r="AJ56" s="15"/>
      <c r="AK56" s="15"/>
      <c r="AL56" s="635">
        <f>DEGREES(ACOS(AL55))</f>
        <v>5.8943030140508075</v>
      </c>
      <c r="AM56" s="636">
        <v>-4.1309242492832352</v>
      </c>
      <c r="AN56" s="637">
        <v>5.6896276595744686</v>
      </c>
      <c r="AO56" s="636"/>
      <c r="AP56" s="637"/>
      <c r="AQ56" s="637"/>
      <c r="AR56" s="637"/>
      <c r="AS56" s="637"/>
      <c r="AT56" s="637"/>
      <c r="AU56" s="637"/>
      <c r="AV56" s="637"/>
      <c r="AW56" s="637"/>
      <c r="AX56" s="637"/>
      <c r="AY56" s="637"/>
      <c r="AZ56" s="637"/>
      <c r="BA56" s="637"/>
      <c r="BB56" s="636"/>
      <c r="BC56" s="637"/>
      <c r="BD56" s="637"/>
      <c r="BE56" s="637"/>
      <c r="BF56" s="637"/>
      <c r="BG56" s="637"/>
      <c r="BH56" s="637"/>
      <c r="BI56" s="637"/>
      <c r="BJ56" s="637"/>
      <c r="BK56" s="637"/>
      <c r="BL56" s="637"/>
      <c r="BM56" s="637"/>
      <c r="BN56" s="574"/>
      <c r="BO56" s="574"/>
      <c r="BP56" s="2"/>
      <c r="BQ56" s="2"/>
      <c r="BR56" s="7"/>
      <c r="BS56" s="528"/>
      <c r="BT56" s="528"/>
      <c r="BU56" s="528"/>
      <c r="BV56" s="528"/>
      <c r="BW56" s="585"/>
      <c r="BX56" s="528"/>
      <c r="BY56" s="528"/>
      <c r="BZ56" s="528"/>
      <c r="CA56" s="528"/>
      <c r="CB56" s="585"/>
      <c r="CC56" s="528"/>
      <c r="CD56" s="585"/>
      <c r="CE56" s="528"/>
      <c r="CF56" s="585"/>
      <c r="CG56" s="528"/>
      <c r="CH56" s="585"/>
      <c r="CI56" s="528"/>
      <c r="CJ56" s="585"/>
      <c r="CK56" s="528"/>
      <c r="CL56" s="585"/>
      <c r="CM56" s="240"/>
      <c r="CN56" s="393"/>
      <c r="CR56" s="286"/>
      <c r="CS56" s="278"/>
      <c r="CT56" s="281"/>
      <c r="CU56" s="281"/>
      <c r="CV56" s="281"/>
      <c r="CW56" s="281"/>
      <c r="CX56" s="281"/>
      <c r="CY56" s="281"/>
      <c r="CZ56" s="281"/>
      <c r="DA56" s="281"/>
      <c r="DB56" s="281"/>
      <c r="DC56" s="248"/>
      <c r="DD56" s="281"/>
      <c r="DE56" s="281"/>
      <c r="DF56" s="281"/>
      <c r="DG56" s="281"/>
      <c r="DH56" s="281"/>
      <c r="DI56" s="281"/>
      <c r="DL56" s="281"/>
      <c r="DM56" s="281"/>
      <c r="DN56" s="281"/>
      <c r="DO56" s="281"/>
      <c r="DP56" s="281"/>
      <c r="DQ56" s="281"/>
      <c r="DR56" s="281"/>
      <c r="DT56" s="220"/>
      <c r="DW56" s="495"/>
      <c r="DX56" s="506">
        <f t="shared" si="0"/>
        <v>0</v>
      </c>
      <c r="DY56" s="495"/>
      <c r="DZ56" s="495"/>
      <c r="EA56" s="506">
        <f t="shared" si="1"/>
        <v>0</v>
      </c>
      <c r="EB56" s="506">
        <f t="shared" si="2"/>
        <v>0</v>
      </c>
      <c r="EC56" s="495"/>
      <c r="ED56" s="495"/>
      <c r="EE56" s="512"/>
      <c r="EF56" s="244"/>
      <c r="EG56" s="244"/>
      <c r="EH56" s="244"/>
      <c r="EI56" s="244"/>
      <c r="EJ56" s="244"/>
      <c r="EK56" s="244"/>
      <c r="EL56" s="244"/>
      <c r="EM56" s="244"/>
      <c r="EN56" s="244"/>
      <c r="EO56" s="244"/>
      <c r="EP56" s="244"/>
      <c r="EQ56" s="244"/>
      <c r="ES56" s="219"/>
      <c r="ET56" s="523"/>
      <c r="EU56" s="523"/>
      <c r="EV56" s="287"/>
      <c r="EW56" s="281"/>
      <c r="EX56" s="281"/>
      <c r="EY56" s="281"/>
      <c r="EZ56" s="281"/>
      <c r="FA56" s="281"/>
      <c r="FB56" s="281"/>
      <c r="FC56" s="281"/>
      <c r="FD56" s="523"/>
      <c r="FE56" s="268"/>
      <c r="FF56" s="240"/>
      <c r="FG56" s="268"/>
      <c r="FH56" s="240"/>
      <c r="FI56" s="268"/>
      <c r="FJ56" s="240"/>
      <c r="FK56" s="268"/>
      <c r="FM56" s="393"/>
      <c r="FN56" s="240"/>
      <c r="FO56" s="268"/>
      <c r="FP56" s="521"/>
      <c r="FQ56" s="287"/>
      <c r="FR56" s="281"/>
      <c r="FS56" s="287"/>
      <c r="FT56" s="281"/>
      <c r="FU56" s="281"/>
      <c r="FV56" s="281"/>
      <c r="FW56" s="281"/>
      <c r="FX56" s="281"/>
      <c r="FY56" s="281"/>
      <c r="FZ56" s="281"/>
      <c r="GA56" s="281"/>
      <c r="GB56" s="281"/>
      <c r="GC56" s="281"/>
      <c r="GD56" s="287"/>
      <c r="GE56" s="281"/>
      <c r="GF56" s="287"/>
      <c r="GG56" s="281"/>
      <c r="GH56" s="281"/>
      <c r="GI56" s="281"/>
      <c r="GJ56" s="281"/>
      <c r="GK56" s="281"/>
      <c r="GL56" s="281"/>
      <c r="GM56" s="281"/>
      <c r="GN56" s="281"/>
      <c r="GO56" s="281"/>
      <c r="GP56" s="281"/>
      <c r="GQ56" s="250"/>
      <c r="GR56" s="586"/>
      <c r="GS56" s="531"/>
      <c r="GT56" s="586"/>
      <c r="GU56" s="531"/>
      <c r="GV56" s="531"/>
      <c r="GW56" s="531"/>
      <c r="GX56" s="531"/>
      <c r="GY56" s="531"/>
      <c r="GZ56" s="586"/>
      <c r="HA56" s="531"/>
      <c r="HB56" s="586"/>
      <c r="HC56" s="531"/>
      <c r="HD56" s="531"/>
      <c r="HE56" s="531"/>
      <c r="HF56" s="531"/>
      <c r="HG56" s="531"/>
      <c r="HH56" s="585"/>
      <c r="HI56" s="528"/>
      <c r="HJ56" s="586"/>
      <c r="HK56" s="531"/>
      <c r="HL56" s="531"/>
      <c r="HM56" s="531"/>
      <c r="HN56" s="531"/>
      <c r="HO56" s="531"/>
      <c r="HP56" s="286"/>
      <c r="HQ56" s="278"/>
      <c r="HR56" s="278"/>
      <c r="HS56" s="278"/>
      <c r="HT56" s="393"/>
      <c r="HU56" s="520"/>
      <c r="HV56" s="393"/>
      <c r="HW56" s="520"/>
      <c r="HX56" s="393"/>
      <c r="HY56" s="520"/>
      <c r="HZ56" s="393"/>
      <c r="IA56" s="520"/>
      <c r="IB56" s="393"/>
      <c r="IC56" s="520"/>
      <c r="ID56" s="393"/>
      <c r="IN56" s="462"/>
      <c r="IP56" s="462"/>
      <c r="IT56" s="390"/>
      <c r="IU56" s="393"/>
      <c r="IV56" s="390"/>
      <c r="IW56" s="393"/>
      <c r="IX56" s="484"/>
      <c r="IY56" s="393"/>
      <c r="JB56" s="226"/>
      <c r="JC56" s="226"/>
      <c r="JD56" s="226"/>
      <c r="JP56" s="226"/>
      <c r="JQ56" s="226"/>
      <c r="JR56" s="226"/>
      <c r="JU56" s="393"/>
      <c r="JY56" s="393"/>
      <c r="JZ56" s="507"/>
      <c r="KA56" s="507"/>
      <c r="KB56" s="520"/>
      <c r="KC56" s="520"/>
      <c r="KD56" s="507"/>
      <c r="KE56" s="220"/>
      <c r="KK56" s="219"/>
      <c r="KR56" s="219"/>
      <c r="LA56" s="219"/>
    </row>
    <row r="57" spans="1:314" x14ac:dyDescent="0.15">
      <c r="A57" s="214"/>
      <c r="B57" s="256">
        <v>0.26473379629629629</v>
      </c>
      <c r="C57" s="10"/>
      <c r="D57" s="11"/>
      <c r="E57" s="11"/>
      <c r="F57" s="14"/>
      <c r="G57" s="13"/>
      <c r="H57" s="14" t="s">
        <v>357</v>
      </c>
      <c r="I57" s="596">
        <v>13</v>
      </c>
      <c r="J57" s="471">
        <v>1</v>
      </c>
      <c r="K57" s="14">
        <v>0</v>
      </c>
      <c r="L57" s="9">
        <v>1</v>
      </c>
      <c r="M57" s="23">
        <v>1</v>
      </c>
      <c r="N57" s="23">
        <v>1</v>
      </c>
      <c r="O57" s="23">
        <v>0</v>
      </c>
      <c r="P57" s="14"/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1</v>
      </c>
      <c r="W57" s="14">
        <v>0</v>
      </c>
      <c r="X57" s="14">
        <v>0</v>
      </c>
      <c r="Y57" s="14">
        <v>1</v>
      </c>
      <c r="Z57" s="14">
        <v>0</v>
      </c>
      <c r="AA57" s="9">
        <v>0</v>
      </c>
      <c r="AB57" s="15"/>
      <c r="AC57" s="15"/>
      <c r="AD57" s="15"/>
      <c r="AE57" s="15"/>
      <c r="AF57" s="15"/>
      <c r="AG57" s="15"/>
      <c r="AH57" s="54"/>
      <c r="AI57" s="15"/>
      <c r="AJ57" s="15"/>
      <c r="AK57" s="15"/>
      <c r="AL57" s="632"/>
      <c r="AM57" s="633"/>
      <c r="AN57" s="634"/>
      <c r="AO57" s="633"/>
      <c r="AP57" s="634"/>
      <c r="AQ57" s="634"/>
      <c r="AR57" s="634"/>
      <c r="AS57" s="634"/>
      <c r="AT57" s="634"/>
      <c r="AU57" s="634"/>
      <c r="AV57" s="634"/>
      <c r="AW57" s="634"/>
      <c r="AX57" s="634"/>
      <c r="AY57" s="634"/>
      <c r="AZ57" s="634"/>
      <c r="BA57" s="634"/>
      <c r="BB57" s="633"/>
      <c r="BC57" s="634"/>
      <c r="BD57" s="634"/>
      <c r="BE57" s="634"/>
      <c r="BF57" s="634"/>
      <c r="BG57" s="634"/>
      <c r="BH57" s="634"/>
      <c r="BI57" s="634"/>
      <c r="BJ57" s="634"/>
      <c r="BK57" s="634"/>
      <c r="BL57" s="634"/>
      <c r="BM57" s="634"/>
      <c r="BN57" s="573"/>
      <c r="BO57" s="573"/>
      <c r="BP57" s="64">
        <v>-0.84304576515984386</v>
      </c>
      <c r="BQ57" s="64">
        <v>-11.969290780141845</v>
      </c>
      <c r="BR57" s="6"/>
      <c r="BS57" s="527"/>
      <c r="BT57" s="527"/>
      <c r="BU57" s="527"/>
      <c r="BV57" s="527"/>
      <c r="BW57" s="584"/>
      <c r="BX57" s="527"/>
      <c r="BY57" s="527"/>
      <c r="BZ57" s="527"/>
      <c r="CA57" s="527"/>
      <c r="CB57" s="584"/>
      <c r="CC57" s="527"/>
      <c r="CD57" s="584"/>
      <c r="CE57" s="527"/>
      <c r="CF57" s="584"/>
      <c r="CG57" s="527"/>
      <c r="CH57" s="584"/>
      <c r="CI57" s="527"/>
      <c r="CJ57" s="584"/>
      <c r="CK57" s="527"/>
      <c r="CL57" s="584"/>
      <c r="CO57" s="70"/>
      <c r="CP57" s="70"/>
      <c r="CQ57" s="70"/>
      <c r="CR57" s="70"/>
      <c r="CS57" s="70"/>
      <c r="CT57" s="70"/>
      <c r="CU57" s="70"/>
      <c r="CV57" s="70"/>
      <c r="CW57" s="70"/>
      <c r="CX57" s="70"/>
      <c r="CY57" s="70"/>
      <c r="CZ57" s="70"/>
      <c r="DA57" s="70"/>
      <c r="DB57" s="70"/>
      <c r="DC57" s="70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8" t="s">
        <v>442</v>
      </c>
      <c r="DU57" s="128">
        <v>-0.84304576515984386</v>
      </c>
      <c r="DV57" s="128">
        <v>-11.969290780141845</v>
      </c>
      <c r="DX57" s="506">
        <f t="shared" si="0"/>
        <v>0</v>
      </c>
      <c r="EA57" s="506">
        <f t="shared" si="1"/>
        <v>0</v>
      </c>
      <c r="EB57" s="506">
        <f t="shared" si="2"/>
        <v>0</v>
      </c>
      <c r="ER57" s="105">
        <v>4.0466196727672505</v>
      </c>
      <c r="ES57" s="105">
        <v>13.14936170212766</v>
      </c>
      <c r="EV57" s="284"/>
      <c r="EW57" s="209"/>
      <c r="EX57" s="209"/>
      <c r="EY57" s="209"/>
      <c r="EZ57" s="209"/>
      <c r="FA57" s="209"/>
      <c r="FB57" s="209"/>
      <c r="FC57" s="209"/>
      <c r="FE57" s="141"/>
      <c r="FF57" s="141"/>
      <c r="FH57" s="141"/>
      <c r="FJ57" s="141"/>
      <c r="FQ57" s="284"/>
      <c r="FR57" s="209"/>
      <c r="FS57" s="284"/>
      <c r="FT57" s="209"/>
      <c r="FU57" s="209"/>
      <c r="FV57" s="209"/>
      <c r="FW57" s="209"/>
      <c r="FX57" s="209"/>
      <c r="FY57" s="209"/>
      <c r="FZ57" s="209"/>
      <c r="GA57" s="209"/>
      <c r="GB57" s="209"/>
      <c r="GC57" s="209"/>
      <c r="GD57" s="284"/>
      <c r="GE57" s="209"/>
      <c r="GF57" s="284"/>
      <c r="GG57" s="209"/>
      <c r="GH57" s="209"/>
      <c r="GI57" s="209"/>
      <c r="GJ57" s="209"/>
      <c r="GK57" s="209"/>
      <c r="GL57" s="209"/>
      <c r="GM57" s="209"/>
      <c r="GN57" s="209"/>
      <c r="GO57" s="209"/>
      <c r="GP57" s="209"/>
      <c r="GR57" s="587"/>
      <c r="GS57" s="529"/>
      <c r="GT57" s="587"/>
      <c r="GU57" s="529"/>
      <c r="GV57" s="529"/>
      <c r="GW57" s="529"/>
      <c r="GX57" s="529"/>
      <c r="GY57" s="529"/>
      <c r="GZ57" s="587"/>
      <c r="HA57" s="529"/>
      <c r="HB57" s="587"/>
      <c r="HC57" s="529"/>
      <c r="HD57" s="529"/>
      <c r="HE57" s="529"/>
      <c r="HF57" s="529"/>
      <c r="HG57" s="529"/>
      <c r="HH57" s="584"/>
      <c r="HI57" s="527"/>
      <c r="HJ57" s="587"/>
      <c r="HK57" s="529"/>
      <c r="HL57" s="529"/>
      <c r="HM57" s="529"/>
      <c r="HN57" s="529"/>
      <c r="HO57" s="529"/>
      <c r="HP57" s="285"/>
      <c r="HQ57" s="208"/>
      <c r="HR57" s="208"/>
      <c r="HS57" s="208"/>
      <c r="IE57" s="159"/>
      <c r="IF57" s="159"/>
      <c r="IG57" s="180">
        <v>0.75874118864385953</v>
      </c>
      <c r="IH57" s="180">
        <v>-4.2145390070921988E-2</v>
      </c>
      <c r="II57" s="159"/>
      <c r="IJ57" s="159"/>
      <c r="IK57" s="159"/>
      <c r="IL57" s="159"/>
      <c r="IM57" s="159"/>
      <c r="IP57" s="385"/>
      <c r="IQ57" s="159"/>
      <c r="IR57" s="159"/>
      <c r="IS57" s="159"/>
      <c r="IZ57" s="159"/>
      <c r="JA57" s="159"/>
      <c r="JB57" s="159"/>
      <c r="JC57" s="159"/>
      <c r="JD57" s="159"/>
      <c r="JE57" s="159"/>
      <c r="JF57" s="159"/>
      <c r="JG57" s="159"/>
      <c r="JH57" s="159"/>
      <c r="JI57" s="159"/>
      <c r="JJ57" s="159"/>
      <c r="JK57" s="159"/>
      <c r="JL57" s="159"/>
      <c r="JM57" s="159"/>
      <c r="JN57" s="159"/>
      <c r="JO57" s="159"/>
      <c r="JP57" s="159"/>
      <c r="JQ57" s="159"/>
      <c r="JR57" s="159"/>
      <c r="JS57" s="159"/>
      <c r="JT57" s="159"/>
      <c r="JV57" s="159"/>
      <c r="JW57" s="159"/>
      <c r="JX57" s="159"/>
      <c r="KE57" s="159"/>
      <c r="KF57" s="159"/>
      <c r="KG57" s="159"/>
      <c r="KH57" s="159"/>
      <c r="KI57" s="159"/>
      <c r="KJ57" s="159"/>
      <c r="KK57" s="159"/>
      <c r="KL57" s="159"/>
      <c r="KM57" s="159"/>
      <c r="KN57" s="159"/>
      <c r="KO57" s="159"/>
      <c r="KP57" s="159"/>
      <c r="KQ57" s="159"/>
      <c r="KR57" s="159"/>
      <c r="KS57" s="159"/>
      <c r="KT57" s="159"/>
      <c r="KU57" s="159"/>
      <c r="KV57" s="159"/>
      <c r="KW57" s="159"/>
      <c r="KX57" s="159"/>
      <c r="KY57" s="159"/>
      <c r="KZ57" s="159"/>
      <c r="LA57" s="159"/>
      <c r="LB57" s="159" t="s">
        <v>541</v>
      </c>
    </row>
    <row r="58" spans="1:314" x14ac:dyDescent="0.15">
      <c r="A58" s="214"/>
      <c r="B58" s="256">
        <v>0.27027777777777778</v>
      </c>
      <c r="C58" s="10"/>
      <c r="D58" s="11"/>
      <c r="E58" s="11"/>
      <c r="F58" s="14"/>
      <c r="G58" s="13"/>
      <c r="H58" s="14"/>
      <c r="I58" s="596"/>
      <c r="J58" s="471">
        <v>1</v>
      </c>
      <c r="K58" s="14">
        <v>0</v>
      </c>
      <c r="L58" s="9">
        <v>1</v>
      </c>
      <c r="M58" s="23">
        <v>0</v>
      </c>
      <c r="N58" s="23">
        <v>1</v>
      </c>
      <c r="O58" s="23">
        <v>0</v>
      </c>
      <c r="P58" s="14"/>
      <c r="Q58" s="14">
        <v>0</v>
      </c>
      <c r="R58" s="14">
        <v>0</v>
      </c>
      <c r="S58" s="14">
        <v>1</v>
      </c>
      <c r="T58" s="14">
        <v>1</v>
      </c>
      <c r="U58" s="14">
        <v>0</v>
      </c>
      <c r="V58" s="14">
        <v>0</v>
      </c>
      <c r="W58" s="14">
        <v>0</v>
      </c>
      <c r="X58" s="14">
        <v>0</v>
      </c>
      <c r="Y58" s="14">
        <v>1</v>
      </c>
      <c r="Z58" s="14">
        <v>0</v>
      </c>
      <c r="AA58" s="9">
        <v>0</v>
      </c>
      <c r="AB58" s="15"/>
      <c r="AC58" s="15"/>
      <c r="AD58" s="15"/>
      <c r="AE58" s="15">
        <v>1.6860915303196879</v>
      </c>
      <c r="AF58" s="15">
        <v>8.4290780141843769E-2</v>
      </c>
      <c r="AG58" s="15">
        <v>1.6881971402157712</v>
      </c>
      <c r="AH58" s="54">
        <f>AM59-BP58</f>
        <v>1.0959594947077971</v>
      </c>
      <c r="AI58" s="15">
        <f>AN59-BQ58</f>
        <v>16.520992907801418</v>
      </c>
      <c r="AJ58" s="15"/>
      <c r="AK58" s="15"/>
      <c r="AL58" s="632">
        <f>((AH58*AH59)+(AI58*AI59))/(SQRT(AH58^2+AI58^2)*SQRT(AH59^2+AI59^2))</f>
        <v>0.99340839551495441</v>
      </c>
      <c r="AM58" s="633"/>
      <c r="AN58" s="634"/>
      <c r="AO58" s="633"/>
      <c r="AP58" s="634"/>
      <c r="AQ58" s="634"/>
      <c r="AR58" s="634"/>
      <c r="AS58" s="634"/>
      <c r="AT58" s="634"/>
      <c r="AU58" s="634"/>
      <c r="AV58" s="634"/>
      <c r="AW58" s="634"/>
      <c r="AX58" s="634"/>
      <c r="AY58" s="634"/>
      <c r="AZ58" s="634"/>
      <c r="BA58" s="634"/>
      <c r="BB58" s="633"/>
      <c r="BC58" s="634"/>
      <c r="BD58" s="634"/>
      <c r="BE58" s="634"/>
      <c r="BF58" s="634"/>
      <c r="BG58" s="634"/>
      <c r="BH58" s="634"/>
      <c r="BI58" s="634"/>
      <c r="BJ58" s="634"/>
      <c r="BK58" s="634"/>
      <c r="BL58" s="634"/>
      <c r="BM58" s="634"/>
      <c r="BN58" s="573"/>
      <c r="BO58" s="573"/>
      <c r="BP58" s="64">
        <v>-0.67443661212787509</v>
      </c>
      <c r="BQ58" s="64">
        <v>-11.885</v>
      </c>
      <c r="BR58" s="6"/>
      <c r="BS58" s="527"/>
      <c r="BT58" s="527"/>
      <c r="BU58" s="527"/>
      <c r="BV58" s="527"/>
      <c r="BW58" s="584"/>
      <c r="BX58" s="527"/>
      <c r="BY58" s="527"/>
      <c r="BZ58" s="527"/>
      <c r="CA58" s="527"/>
      <c r="CB58" s="584"/>
      <c r="CC58" s="527"/>
      <c r="CD58" s="584"/>
      <c r="CE58" s="527"/>
      <c r="CF58" s="584"/>
      <c r="CG58" s="527"/>
      <c r="CH58" s="584"/>
      <c r="CI58" s="527"/>
      <c r="CJ58" s="584"/>
      <c r="CK58" s="527"/>
      <c r="CL58" s="584"/>
      <c r="CO58" s="516"/>
      <c r="CP58" s="516"/>
      <c r="CQ58" s="516"/>
      <c r="CR58" s="285">
        <f>(CN59*CN60+CO59*CO60)/(SQRT(CN59^2+CO59^2)*SQRT(CN60^2+CO60^2))</f>
        <v>0.98306353044528727</v>
      </c>
      <c r="CS58" s="516"/>
      <c r="CT58" s="70"/>
      <c r="CU58" s="70"/>
      <c r="CV58" s="70"/>
      <c r="CW58" s="70"/>
      <c r="CX58" s="70"/>
      <c r="CY58" s="70"/>
      <c r="CZ58" s="70"/>
      <c r="DA58" s="70"/>
      <c r="DB58" s="70"/>
      <c r="DC58" s="70"/>
      <c r="DH58" s="518"/>
      <c r="DI58" s="518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8" t="s">
        <v>442</v>
      </c>
      <c r="DU58" s="128">
        <v>-0.67443661212787509</v>
      </c>
      <c r="DV58" s="128">
        <v>-11.885</v>
      </c>
      <c r="DX58" s="506">
        <f t="shared" si="0"/>
        <v>0</v>
      </c>
      <c r="EA58" s="506">
        <f t="shared" si="1"/>
        <v>0</v>
      </c>
      <c r="EB58" s="506">
        <f t="shared" si="2"/>
        <v>0</v>
      </c>
      <c r="EG58" s="244">
        <f>IF(AND(DV58&lt;0,DV58&gt;-11.9),1,0)</f>
        <v>1</v>
      </c>
      <c r="EM58" s="244">
        <f>IF(AND(DV58&lt;0,DV58&gt;-6.4),1,0)</f>
        <v>0</v>
      </c>
      <c r="ER58" s="105">
        <v>3.7094013667033132</v>
      </c>
      <c r="ES58" s="105">
        <v>12.053581560283689</v>
      </c>
      <c r="EV58" s="284"/>
      <c r="EW58" s="209"/>
      <c r="EX58" s="209"/>
      <c r="EY58" s="209"/>
      <c r="EZ58" s="209"/>
      <c r="FA58" s="209"/>
      <c r="FB58" s="209"/>
      <c r="FC58" s="209"/>
      <c r="FE58" s="141"/>
      <c r="FF58" s="141"/>
      <c r="FH58" s="141"/>
      <c r="FJ58" s="141"/>
      <c r="FQ58" s="284"/>
      <c r="FR58" s="209"/>
      <c r="FS58" s="284"/>
      <c r="FT58" s="209"/>
      <c r="FU58" s="209"/>
      <c r="FV58" s="209"/>
      <c r="FW58" s="209"/>
      <c r="FX58" s="209"/>
      <c r="FY58" s="209"/>
      <c r="FZ58" s="209"/>
      <c r="GA58" s="209"/>
      <c r="GB58" s="209"/>
      <c r="GC58" s="209"/>
      <c r="GD58" s="284"/>
      <c r="GE58" s="209"/>
      <c r="GF58" s="284"/>
      <c r="GG58" s="209"/>
      <c r="GH58" s="209"/>
      <c r="GI58" s="209"/>
      <c r="GJ58" s="209"/>
      <c r="GK58" s="209"/>
      <c r="GL58" s="209"/>
      <c r="GM58" s="209"/>
      <c r="GN58" s="209"/>
      <c r="GO58" s="209"/>
      <c r="GP58" s="209"/>
      <c r="GR58" s="587"/>
      <c r="GS58" s="529"/>
      <c r="GT58" s="587"/>
      <c r="GU58" s="529"/>
      <c r="GV58" s="529"/>
      <c r="GW58" s="529"/>
      <c r="GX58" s="529"/>
      <c r="GY58" s="529"/>
      <c r="GZ58" s="587"/>
      <c r="HA58" s="529"/>
      <c r="HB58" s="587"/>
      <c r="HC58" s="529"/>
      <c r="HD58" s="529"/>
      <c r="HE58" s="529"/>
      <c r="HF58" s="529"/>
      <c r="HG58" s="529"/>
      <c r="HH58" s="584"/>
      <c r="HI58" s="527"/>
      <c r="HJ58" s="587"/>
      <c r="HK58" s="529"/>
      <c r="HL58" s="529"/>
      <c r="HM58" s="529"/>
      <c r="HN58" s="529"/>
      <c r="HO58" s="529"/>
      <c r="HP58" s="285"/>
      <c r="HQ58" s="208"/>
      <c r="HR58" s="208"/>
      <c r="HS58" s="208"/>
      <c r="IE58" s="159"/>
      <c r="IF58" s="159"/>
      <c r="IG58" s="159"/>
      <c r="IH58" s="159"/>
      <c r="II58" s="159">
        <v>0</v>
      </c>
      <c r="IJ58" s="159">
        <v>0</v>
      </c>
      <c r="IK58" s="159"/>
      <c r="IL58" s="159"/>
      <c r="IM58" s="159"/>
      <c r="IP58" s="385"/>
      <c r="IQ58" s="159"/>
      <c r="IR58" s="159"/>
      <c r="IS58" s="159"/>
      <c r="IZ58" s="159"/>
      <c r="JA58" s="159"/>
      <c r="JB58" s="159"/>
      <c r="JC58" s="159"/>
      <c r="JD58" s="159"/>
      <c r="JE58" s="159"/>
      <c r="JF58" s="159"/>
      <c r="JG58" s="159"/>
      <c r="JH58" s="159"/>
      <c r="JI58" s="159"/>
      <c r="JJ58" s="159"/>
      <c r="JK58" s="159"/>
      <c r="JL58" s="159"/>
      <c r="JM58" s="159"/>
      <c r="JN58" s="159"/>
      <c r="JO58" s="159"/>
      <c r="JP58" s="159"/>
      <c r="JQ58" s="159"/>
      <c r="JR58" s="159"/>
      <c r="JS58" s="159"/>
      <c r="JT58" s="159"/>
      <c r="JV58" s="159"/>
      <c r="JW58" s="159"/>
      <c r="JX58" s="159"/>
      <c r="KE58" s="159"/>
      <c r="KF58" s="159"/>
      <c r="KG58" s="159"/>
      <c r="KH58" s="159"/>
      <c r="KI58" s="159"/>
      <c r="KJ58" s="159"/>
      <c r="KK58" s="159"/>
      <c r="KL58" s="159"/>
      <c r="KM58" s="159"/>
      <c r="KN58" s="159"/>
      <c r="KO58" s="159"/>
      <c r="KP58" s="159"/>
      <c r="KQ58" s="159"/>
      <c r="KR58" s="159"/>
      <c r="KS58" s="159"/>
      <c r="KT58" s="159"/>
      <c r="KU58" s="159"/>
      <c r="KV58" s="159"/>
      <c r="KW58" s="159"/>
      <c r="KX58" s="159"/>
      <c r="KY58" s="159"/>
      <c r="KZ58" s="159"/>
      <c r="LA58" s="159"/>
      <c r="LB58" s="159"/>
    </row>
    <row r="59" spans="1:314" x14ac:dyDescent="0.15">
      <c r="A59" s="214"/>
      <c r="B59" s="256">
        <v>0.27094907407407409</v>
      </c>
      <c r="C59" s="10">
        <v>0.28000000000000003</v>
      </c>
      <c r="D59" s="11">
        <v>0.93332400000000004</v>
      </c>
      <c r="E59" s="11"/>
      <c r="F59" s="14"/>
      <c r="G59" s="13"/>
      <c r="H59" s="14"/>
      <c r="I59" s="596"/>
      <c r="J59" s="9">
        <v>2</v>
      </c>
      <c r="K59" s="14"/>
      <c r="L59" s="9"/>
      <c r="M59" s="23">
        <v>0</v>
      </c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9"/>
      <c r="AB59" s="15"/>
      <c r="AC59" s="15"/>
      <c r="AD59" s="15"/>
      <c r="AE59" s="15"/>
      <c r="AF59" s="15"/>
      <c r="AG59" s="15"/>
      <c r="AH59" s="58">
        <f>ER58-BP58</f>
        <v>4.3838379788311883</v>
      </c>
      <c r="AI59" s="20">
        <f>ES58-BQ58</f>
        <v>23.938581560283687</v>
      </c>
      <c r="AJ59" s="15"/>
      <c r="AK59" s="15"/>
      <c r="AL59" s="635">
        <f>DEGREES(ACOS(AL58))</f>
        <v>6.5822147510284852</v>
      </c>
      <c r="AM59" s="633">
        <v>0.42152288257992193</v>
      </c>
      <c r="AN59" s="634">
        <v>4.6359929078014188</v>
      </c>
      <c r="AO59" s="633"/>
      <c r="AP59" s="638">
        <f>ABS(11.88-AN59)</f>
        <v>7.244007092198582</v>
      </c>
      <c r="AQ59" s="634"/>
      <c r="AR59" s="634"/>
      <c r="AS59" s="634"/>
      <c r="AT59" s="634"/>
      <c r="AU59" s="634"/>
      <c r="AV59" s="634"/>
      <c r="AW59" s="634"/>
      <c r="AX59" s="634"/>
      <c r="AY59" s="634"/>
      <c r="AZ59" s="634"/>
      <c r="BA59" s="634"/>
      <c r="BB59" s="634">
        <f>ABS(BQ59-AN59)</f>
        <v>7.1647163120567372</v>
      </c>
      <c r="BC59" s="527"/>
      <c r="BD59" s="634"/>
      <c r="BE59" s="634"/>
      <c r="BF59" s="634"/>
      <c r="BG59" s="634"/>
      <c r="BH59" s="634"/>
      <c r="BI59" s="634"/>
      <c r="BJ59" s="634"/>
      <c r="BK59" s="634"/>
      <c r="BL59" s="634"/>
      <c r="BM59" s="634"/>
      <c r="BN59" s="573"/>
      <c r="BO59" s="573"/>
      <c r="BP59" s="4">
        <v>1.0959594947077971</v>
      </c>
      <c r="BQ59" s="4">
        <v>11.800709219858156</v>
      </c>
      <c r="BR59" s="6"/>
      <c r="BS59" s="527">
        <f>(BP58+BP59+BP60)/3</f>
        <v>1.3769747497610785</v>
      </c>
      <c r="BT59" s="527">
        <f>(BQ58+BQ59+BQ60)/3</f>
        <v>-4.0038120567375888</v>
      </c>
      <c r="BU59" s="527"/>
      <c r="BV59" s="527"/>
      <c r="BW59" s="584"/>
      <c r="BX59" s="527"/>
      <c r="BY59" s="527"/>
      <c r="BZ59" s="527"/>
      <c r="CA59" s="527"/>
      <c r="CB59" s="584">
        <f>SQRT((BP58-BP59)^2+(BQ58-BQ59)^2)+SQRT((BP59-BP60)^2+(BQ59-BQ60)^2)+SQRT((BP60-BP58)^2+(BQ60-BQ58)^2)</f>
        <v>52.007168108123821</v>
      </c>
      <c r="CD59" s="584"/>
      <c r="CE59" s="527"/>
      <c r="CF59" s="584"/>
      <c r="CG59" s="527"/>
      <c r="CH59" s="584"/>
      <c r="CI59" s="527"/>
      <c r="CJ59" s="584"/>
      <c r="CK59" s="527"/>
      <c r="CL59" s="584"/>
      <c r="CN59" s="383">
        <f>BP58-BP59</f>
        <v>-1.7703961068356722</v>
      </c>
      <c r="CO59" s="383">
        <f>BQ58-BQ59</f>
        <v>-23.685709219858154</v>
      </c>
      <c r="CP59" s="516"/>
      <c r="CQ59" s="516"/>
      <c r="CR59" s="97">
        <f>DEGREES(ACOS(CR58))</f>
        <v>10.560000446363235</v>
      </c>
      <c r="CS59" s="285">
        <f>(CP60*CP61+CQ60*CQ61)/(SQRT(CP60^2+CQ60^2)*SQRT(CP61^2+CQ61^2))</f>
        <v>0.9999998336320266</v>
      </c>
      <c r="CT59" s="70"/>
      <c r="CU59" s="70"/>
      <c r="CV59" s="70"/>
      <c r="CW59" s="70"/>
      <c r="CX59" s="70"/>
      <c r="CY59" s="70"/>
      <c r="CZ59" s="70"/>
      <c r="DA59" s="70"/>
      <c r="DB59" s="70"/>
      <c r="DC59" s="70"/>
      <c r="DH59" s="518"/>
      <c r="DI59" s="518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8" t="s">
        <v>442</v>
      </c>
      <c r="DU59" s="105">
        <v>2.0233098363836253</v>
      </c>
      <c r="DV59" s="105">
        <v>11.969290780141845</v>
      </c>
      <c r="DX59" s="506">
        <f t="shared" si="0"/>
        <v>0</v>
      </c>
      <c r="EA59" s="506">
        <f t="shared" si="1"/>
        <v>0</v>
      </c>
      <c r="EB59" s="506">
        <f t="shared" si="2"/>
        <v>0</v>
      </c>
      <c r="EF59" s="402">
        <f>IF(AND(DV59&gt;0,DV59&lt;11.9),1,0)</f>
        <v>0</v>
      </c>
      <c r="EL59" s="402">
        <f>IF(AND(DV59&gt;0,DV59&lt;6.4),1,0)</f>
        <v>0</v>
      </c>
      <c r="ER59" s="128">
        <v>-8.4304576515984386E-2</v>
      </c>
      <c r="ES59" s="128">
        <v>-11.800709219858156</v>
      </c>
      <c r="EU59" s="518">
        <f>ABS(ER59)</f>
        <v>8.4304576515984386E-2</v>
      </c>
      <c r="EV59" s="284"/>
      <c r="EW59" s="209"/>
      <c r="EX59" s="209"/>
      <c r="EY59" s="209"/>
      <c r="EZ59" s="209"/>
      <c r="FA59" s="209"/>
      <c r="FB59" s="209"/>
      <c r="FC59" s="209"/>
      <c r="FE59" s="141"/>
      <c r="FF59" s="141"/>
      <c r="FH59" s="141"/>
      <c r="FJ59" s="141"/>
      <c r="FQ59" s="284"/>
      <c r="FR59" s="209"/>
      <c r="FS59" s="284"/>
      <c r="FT59" s="209"/>
      <c r="FU59" s="209"/>
      <c r="FV59" s="209"/>
      <c r="FW59" s="209"/>
      <c r="FX59" s="209"/>
      <c r="FY59" s="209"/>
      <c r="FZ59" s="209"/>
      <c r="GA59" s="209"/>
      <c r="GB59" s="209"/>
      <c r="GC59" s="209"/>
      <c r="GD59" s="284"/>
      <c r="GE59" s="209"/>
      <c r="GF59" s="284"/>
      <c r="GG59" s="209"/>
      <c r="GH59" s="209"/>
      <c r="GI59" s="209"/>
      <c r="GJ59" s="209"/>
      <c r="GK59" s="209"/>
      <c r="GL59" s="209"/>
      <c r="GM59" s="209"/>
      <c r="GN59" s="209"/>
      <c r="GO59" s="209"/>
      <c r="GP59" s="209"/>
      <c r="GR59" s="587">
        <v>1.6860915303196879</v>
      </c>
      <c r="GS59" s="532">
        <v>0.59013203561189065</v>
      </c>
      <c r="GT59" s="584"/>
      <c r="GU59" s="527"/>
      <c r="GV59" s="527"/>
      <c r="GW59" s="527"/>
      <c r="GX59" s="527"/>
      <c r="GY59" s="527"/>
      <c r="GZ59" s="587">
        <v>8.4290780141843769E-2</v>
      </c>
      <c r="HA59" s="532">
        <v>8.4290780141843769E-2</v>
      </c>
      <c r="HB59" s="584"/>
      <c r="HC59" s="527"/>
      <c r="HD59" s="527"/>
      <c r="HE59" s="527"/>
      <c r="HF59" s="527"/>
      <c r="HG59" s="527"/>
      <c r="HH59" s="587">
        <f t="shared" ref="HH59:HI65" si="31">SQRT(GR59^2+GZ59^2)</f>
        <v>1.6881971402157712</v>
      </c>
      <c r="HI59" s="587">
        <f t="shared" si="31"/>
        <v>0.59612142644964072</v>
      </c>
      <c r="HJ59" s="584"/>
      <c r="HK59" s="527"/>
      <c r="HL59" s="527"/>
      <c r="HM59" s="527"/>
      <c r="HN59" s="527"/>
      <c r="HO59" s="527"/>
      <c r="HP59" s="285"/>
      <c r="HQ59" s="208"/>
      <c r="HR59" s="208"/>
      <c r="HS59" s="208"/>
      <c r="IE59" s="159"/>
      <c r="IF59" s="159"/>
      <c r="IG59" s="159"/>
      <c r="IH59" s="159"/>
      <c r="II59" s="159">
        <v>1</v>
      </c>
      <c r="IJ59" s="159">
        <v>0</v>
      </c>
      <c r="IK59" s="159">
        <v>1</v>
      </c>
      <c r="IL59" s="159">
        <v>0</v>
      </c>
      <c r="IM59" s="159">
        <v>0</v>
      </c>
      <c r="IP59" s="385"/>
      <c r="IQ59" s="159">
        <v>0</v>
      </c>
      <c r="IR59" s="159">
        <v>1</v>
      </c>
      <c r="IS59" s="159">
        <v>0</v>
      </c>
      <c r="IZ59" s="159">
        <v>1</v>
      </c>
      <c r="JA59" s="159">
        <v>0</v>
      </c>
      <c r="JB59" s="176">
        <v>0</v>
      </c>
      <c r="JC59" s="176">
        <v>0</v>
      </c>
      <c r="JD59" s="159"/>
      <c r="JE59" s="176">
        <v>0</v>
      </c>
      <c r="JF59" s="176">
        <v>0</v>
      </c>
      <c r="JG59" s="176">
        <v>0</v>
      </c>
      <c r="JH59" s="176">
        <v>0</v>
      </c>
      <c r="JI59" s="176">
        <v>1</v>
      </c>
      <c r="JJ59" s="176">
        <v>0</v>
      </c>
      <c r="JK59" s="176">
        <v>0</v>
      </c>
      <c r="JL59" s="176">
        <v>1</v>
      </c>
      <c r="JM59" s="176">
        <v>1</v>
      </c>
      <c r="JN59" s="176">
        <v>0</v>
      </c>
      <c r="JO59" s="176">
        <v>0</v>
      </c>
      <c r="JP59" s="176">
        <v>0</v>
      </c>
      <c r="JQ59" s="176">
        <v>0</v>
      </c>
      <c r="JR59" s="176">
        <v>0</v>
      </c>
      <c r="JS59" s="176">
        <v>0</v>
      </c>
      <c r="JT59" s="176">
        <v>0</v>
      </c>
      <c r="JU59" s="501">
        <v>1</v>
      </c>
      <c r="JV59" s="176">
        <v>0</v>
      </c>
      <c r="JW59" s="176">
        <v>0</v>
      </c>
      <c r="JX59" s="176">
        <v>0</v>
      </c>
      <c r="JY59" s="501"/>
      <c r="JZ59" s="405"/>
      <c r="KA59" s="405"/>
      <c r="KB59" s="405"/>
      <c r="KC59" s="405"/>
      <c r="KD59" s="405"/>
      <c r="KE59" s="187">
        <v>0</v>
      </c>
      <c r="KF59" s="175">
        <v>0</v>
      </c>
      <c r="KG59" s="175"/>
      <c r="KH59" s="175">
        <v>0</v>
      </c>
      <c r="KI59" s="175">
        <v>1</v>
      </c>
      <c r="KJ59" s="175">
        <v>0</v>
      </c>
      <c r="KK59" s="160">
        <v>1</v>
      </c>
      <c r="KL59" s="176">
        <v>1</v>
      </c>
      <c r="KM59" s="176">
        <v>0</v>
      </c>
      <c r="KN59" s="176">
        <v>0</v>
      </c>
      <c r="KO59" s="176">
        <v>0</v>
      </c>
      <c r="KP59" s="176">
        <v>0</v>
      </c>
      <c r="KQ59" s="176">
        <v>0</v>
      </c>
      <c r="KR59" s="160">
        <v>0</v>
      </c>
      <c r="KS59" s="175">
        <v>0</v>
      </c>
      <c r="KT59" s="159"/>
      <c r="KU59" s="159"/>
      <c r="KV59" s="159"/>
      <c r="KW59" s="159"/>
      <c r="KX59" s="159"/>
      <c r="KY59" s="159"/>
      <c r="KZ59" s="159"/>
      <c r="LA59" s="159"/>
      <c r="LB59" s="159" t="s">
        <v>542</v>
      </c>
    </row>
    <row r="60" spans="1:314" x14ac:dyDescent="0.15">
      <c r="A60" s="214"/>
      <c r="B60" s="256">
        <v>0.27171296296296293</v>
      </c>
      <c r="C60" s="10">
        <v>1.1599999999999999</v>
      </c>
      <c r="D60" s="11">
        <v>1.5333332799999999</v>
      </c>
      <c r="E60" s="11"/>
      <c r="F60" s="14"/>
      <c r="G60" s="13"/>
      <c r="H60" s="14"/>
      <c r="I60" s="596"/>
      <c r="J60" s="471">
        <v>3</v>
      </c>
      <c r="K60" s="14"/>
      <c r="L60" s="9"/>
      <c r="M60" s="23">
        <v>0</v>
      </c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9"/>
      <c r="AB60" s="15"/>
      <c r="AC60" s="15"/>
      <c r="AD60" s="15"/>
      <c r="AE60" s="15"/>
      <c r="AF60" s="15"/>
      <c r="AG60" s="15"/>
      <c r="AH60" s="54"/>
      <c r="AI60" s="15"/>
      <c r="AJ60" s="15"/>
      <c r="AK60" s="15"/>
      <c r="AL60" s="632"/>
      <c r="AM60" s="633">
        <v>2.9085078898014616</v>
      </c>
      <c r="AN60" s="634">
        <v>-10.325620567375887</v>
      </c>
      <c r="AO60" s="634">
        <f>ABS(-11.88-AN60)</f>
        <v>1.5543794326241134</v>
      </c>
      <c r="AP60" s="634"/>
      <c r="AQ60" s="634"/>
      <c r="AR60" s="634"/>
      <c r="AS60" s="634"/>
      <c r="AT60" s="634"/>
      <c r="AU60" s="634"/>
      <c r="AV60" s="634"/>
      <c r="AW60" s="634"/>
      <c r="AX60" s="634"/>
      <c r="AY60" s="634"/>
      <c r="AZ60" s="634"/>
      <c r="BA60" s="634"/>
      <c r="BB60" s="584"/>
      <c r="BC60" s="634">
        <f>ABS(BQ60-AN60)</f>
        <v>1.6015248226950352</v>
      </c>
      <c r="BD60" s="634"/>
      <c r="BE60" s="634"/>
      <c r="BF60" s="634"/>
      <c r="BG60" s="634"/>
      <c r="BH60" s="634"/>
      <c r="BI60" s="634"/>
      <c r="BJ60" s="634"/>
      <c r="BK60" s="634"/>
      <c r="BL60" s="634"/>
      <c r="BM60" s="634"/>
      <c r="BN60" s="573"/>
      <c r="BO60" s="573"/>
      <c r="BP60" s="64">
        <v>3.7094013667033132</v>
      </c>
      <c r="BQ60" s="64">
        <v>-11.927145390070923</v>
      </c>
      <c r="BR60" s="6"/>
      <c r="BS60" s="527"/>
      <c r="BT60" s="527"/>
      <c r="BU60" s="527">
        <f>(BP59+BP60+BP61)/3</f>
        <v>1.9671067853729689</v>
      </c>
      <c r="BV60" s="527">
        <f>(BQ59+BQ60+BQ61)/3</f>
        <v>3.9335697399527185</v>
      </c>
      <c r="BW60" s="584"/>
      <c r="BX60" s="527"/>
      <c r="BY60" s="527"/>
      <c r="BZ60" s="527"/>
      <c r="CA60" s="527"/>
      <c r="CC60" s="584">
        <f>SQRT((BP59-BP60)^2+(BQ59-BQ60)^2)+SQRT((BP60-BP61)^2+(BQ60-BQ61)^2)+SQRT((BP61-BP59)^2+(BQ61-BQ59)^2)</f>
        <v>47.994808444606463</v>
      </c>
      <c r="CD60" s="584"/>
      <c r="CE60" s="584"/>
      <c r="CF60" s="584"/>
      <c r="CG60" s="527"/>
      <c r="CH60" s="584"/>
      <c r="CI60" s="527"/>
      <c r="CJ60" s="584"/>
      <c r="CK60" s="527"/>
      <c r="CL60" s="584"/>
      <c r="CN60" s="383">
        <f>BP60-BP59</f>
        <v>2.6134418719955161</v>
      </c>
      <c r="CO60" s="383">
        <f>BQ60-BQ59</f>
        <v>-23.727854609929079</v>
      </c>
      <c r="CP60" s="516">
        <f>BP59-BP60</f>
        <v>-2.6134418719955161</v>
      </c>
      <c r="CQ60" s="516">
        <f>BQ59-BQ60</f>
        <v>23.727854609929079</v>
      </c>
      <c r="CR60" s="285">
        <f>(CN61*CN62+CO61*CO62)/(SQRT(CN61^2+CO61^2)*SQRT(CN62^2+CO62^2))</f>
        <v>0.99885985147170064</v>
      </c>
      <c r="CS60" s="97">
        <f>DEGREES(ACOS(CS59))</f>
        <v>3.3050078809345913E-2</v>
      </c>
      <c r="CT60" s="70"/>
      <c r="CU60" s="70"/>
      <c r="CV60" s="70"/>
      <c r="CW60" s="70"/>
      <c r="CX60" s="70"/>
      <c r="CY60" s="70"/>
      <c r="CZ60" s="70"/>
      <c r="DA60" s="70"/>
      <c r="DB60" s="70"/>
      <c r="DC60" s="70"/>
      <c r="DH60" s="518"/>
      <c r="DI60" s="518"/>
      <c r="DJ60" s="105"/>
      <c r="DK60" s="105"/>
      <c r="DL60" s="105"/>
      <c r="DM60" s="105"/>
      <c r="DN60" s="105"/>
      <c r="DO60" s="105"/>
      <c r="DP60" s="105"/>
      <c r="DQ60" s="105"/>
      <c r="DR60" s="105"/>
      <c r="DS60" s="105"/>
      <c r="DT60" s="108" t="s">
        <v>445</v>
      </c>
      <c r="DU60" s="128">
        <v>2.9506601780594535</v>
      </c>
      <c r="DV60" s="128">
        <v>-11.969290780141845</v>
      </c>
      <c r="DX60" s="506">
        <f t="shared" si="0"/>
        <v>0</v>
      </c>
      <c r="EA60" s="506">
        <f t="shared" si="1"/>
        <v>0</v>
      </c>
      <c r="EB60" s="506">
        <f t="shared" si="2"/>
        <v>0</v>
      </c>
      <c r="EG60" s="244">
        <f>IF(AND(DV60&lt;0,DV60&gt;-11.9),1,0)</f>
        <v>0</v>
      </c>
      <c r="EH60" s="402"/>
      <c r="EI60" s="402"/>
      <c r="EJ60" s="402"/>
      <c r="EK60" s="402"/>
      <c r="EM60" s="244">
        <f>IF(AND(DV60&lt;0,DV60&gt;-6.4),1,0)</f>
        <v>0</v>
      </c>
      <c r="EN60" s="402"/>
      <c r="EO60" s="402"/>
      <c r="EP60" s="402"/>
      <c r="ER60" s="105">
        <v>-0.50582745909590632</v>
      </c>
      <c r="ES60" s="105">
        <v>12.180017730496454</v>
      </c>
      <c r="ET60" s="518">
        <f>ABS(ER60)</f>
        <v>0.50582745909590632</v>
      </c>
      <c r="EV60" s="284"/>
      <c r="EW60" s="209"/>
      <c r="EX60" s="209"/>
      <c r="EY60" s="209"/>
      <c r="EZ60" s="209"/>
      <c r="FA60" s="209"/>
      <c r="FB60" s="209"/>
      <c r="FC60" s="209"/>
      <c r="FE60" s="151">
        <v>51.954462834034423</v>
      </c>
      <c r="FF60" s="141"/>
      <c r="FH60" s="141"/>
      <c r="FJ60" s="141"/>
      <c r="FQ60" s="284">
        <f>FE60/(D59+D60)</f>
        <v>21.062700219965066</v>
      </c>
      <c r="FR60" s="209"/>
      <c r="FS60" s="284"/>
      <c r="FT60" s="209"/>
      <c r="FU60" s="209"/>
      <c r="FV60" s="209"/>
      <c r="FW60" s="209"/>
      <c r="FX60" s="209"/>
      <c r="FY60" s="209"/>
      <c r="FZ60" s="209"/>
      <c r="GA60" s="209"/>
      <c r="GB60" s="209"/>
      <c r="GC60" s="209"/>
      <c r="GD60" s="284">
        <f>FE60*(((ABS(DV59-AN59))/(ABS(DV58-DV59))))^2</f>
        <v>4.9100791518286737</v>
      </c>
      <c r="GE60" s="209"/>
      <c r="GF60" s="284"/>
      <c r="GG60" s="209"/>
      <c r="GH60" s="209"/>
      <c r="GI60" s="209"/>
      <c r="GJ60" s="209"/>
      <c r="GK60" s="209"/>
      <c r="GL60" s="209"/>
      <c r="GM60" s="209"/>
      <c r="GN60" s="209"/>
      <c r="GO60" s="209"/>
      <c r="GP60" s="209"/>
      <c r="GR60" s="587">
        <v>2.5291372954795315</v>
      </c>
      <c r="GS60" s="529">
        <v>3.0349647545754377</v>
      </c>
      <c r="GT60" s="587"/>
      <c r="GU60" s="529"/>
      <c r="GV60" s="529"/>
      <c r="GW60" s="529"/>
      <c r="GX60" s="529"/>
      <c r="GY60" s="529"/>
      <c r="GZ60" s="587">
        <v>0.21072695035460853</v>
      </c>
      <c r="HA60" s="529">
        <v>0.16858156028368931</v>
      </c>
      <c r="HB60" s="587"/>
      <c r="HC60" s="529"/>
      <c r="HD60" s="529"/>
      <c r="HE60" s="529"/>
      <c r="HF60" s="529"/>
      <c r="HG60" s="529"/>
      <c r="HH60" s="587">
        <f t="shared" si="31"/>
        <v>2.5379009647721231</v>
      </c>
      <c r="HI60" s="587">
        <f t="shared" si="31"/>
        <v>3.039643203401154</v>
      </c>
      <c r="HJ60" s="587"/>
      <c r="HK60" s="529"/>
      <c r="HL60" s="529"/>
      <c r="HM60" s="529"/>
      <c r="HN60" s="529"/>
      <c r="HO60" s="529"/>
      <c r="HP60" s="285"/>
      <c r="HQ60" s="208"/>
      <c r="HR60" s="208"/>
      <c r="HS60" s="208"/>
      <c r="IE60" s="159"/>
      <c r="IF60" s="159"/>
      <c r="IG60" s="159"/>
      <c r="IH60" s="159"/>
      <c r="II60" s="159">
        <v>0</v>
      </c>
      <c r="IJ60" s="159">
        <v>1</v>
      </c>
      <c r="IK60" s="159">
        <v>1</v>
      </c>
      <c r="IL60" s="159">
        <v>0</v>
      </c>
      <c r="IM60" s="159">
        <v>0</v>
      </c>
      <c r="IP60" s="385"/>
      <c r="IQ60" s="159">
        <v>0</v>
      </c>
      <c r="IR60" s="159">
        <v>1</v>
      </c>
      <c r="IS60" s="159">
        <v>0</v>
      </c>
      <c r="IZ60" s="159">
        <v>0</v>
      </c>
      <c r="JA60" s="159">
        <v>0</v>
      </c>
      <c r="JB60" s="176">
        <v>0</v>
      </c>
      <c r="JC60" s="176">
        <v>1</v>
      </c>
      <c r="JD60" s="159"/>
      <c r="JE60" s="176">
        <v>0</v>
      </c>
      <c r="JF60" s="176">
        <v>0</v>
      </c>
      <c r="JG60" s="176">
        <v>1</v>
      </c>
      <c r="JH60" s="176">
        <v>0</v>
      </c>
      <c r="JI60" s="176">
        <v>0</v>
      </c>
      <c r="JJ60" s="176">
        <v>0</v>
      </c>
      <c r="JK60" s="176">
        <v>1</v>
      </c>
      <c r="JL60" s="176">
        <v>0</v>
      </c>
      <c r="JM60" s="176">
        <v>1</v>
      </c>
      <c r="JN60" s="176">
        <v>0</v>
      </c>
      <c r="JO60" s="176">
        <v>0</v>
      </c>
      <c r="JP60" s="176">
        <v>0</v>
      </c>
      <c r="JQ60" s="176">
        <v>0</v>
      </c>
      <c r="JR60" s="176">
        <v>0</v>
      </c>
      <c r="JS60" s="176">
        <v>0</v>
      </c>
      <c r="JT60" s="176">
        <v>0</v>
      </c>
      <c r="JU60" s="501">
        <v>1</v>
      </c>
      <c r="JV60" s="176">
        <v>0</v>
      </c>
      <c r="JW60" s="176">
        <v>0</v>
      </c>
      <c r="JX60" s="176">
        <v>0</v>
      </c>
      <c r="JY60" s="501"/>
      <c r="JZ60" s="405"/>
      <c r="KA60" s="405"/>
      <c r="KB60" s="405"/>
      <c r="KC60" s="405"/>
      <c r="KD60" s="405"/>
      <c r="KE60" s="187">
        <v>1</v>
      </c>
      <c r="KF60" s="175">
        <v>0</v>
      </c>
      <c r="KG60" s="175"/>
      <c r="KH60" s="175">
        <v>0</v>
      </c>
      <c r="KI60" s="175">
        <v>0</v>
      </c>
      <c r="KJ60" s="175">
        <v>1</v>
      </c>
      <c r="KK60" s="160">
        <v>0</v>
      </c>
      <c r="KL60" s="176">
        <v>1</v>
      </c>
      <c r="KM60" s="176">
        <v>0</v>
      </c>
      <c r="KN60" s="176">
        <v>0</v>
      </c>
      <c r="KO60" s="176">
        <v>0</v>
      </c>
      <c r="KP60" s="176">
        <v>0</v>
      </c>
      <c r="KQ60" s="176">
        <v>0</v>
      </c>
      <c r="KR60" s="160">
        <v>0</v>
      </c>
      <c r="KS60" s="175">
        <v>0</v>
      </c>
      <c r="KT60" s="159"/>
      <c r="KU60" s="159"/>
      <c r="KV60" s="159"/>
      <c r="KW60" s="159"/>
      <c r="KX60" s="159"/>
      <c r="KY60" s="159"/>
      <c r="KZ60" s="159"/>
      <c r="LA60" s="159"/>
      <c r="LB60" s="159"/>
    </row>
    <row r="61" spans="1:314" ht="14.25" thickBot="1" x14ac:dyDescent="0.2">
      <c r="A61" s="214"/>
      <c r="B61" s="256">
        <v>0.27250000000000002</v>
      </c>
      <c r="C61" s="10">
        <v>1.08</v>
      </c>
      <c r="D61" s="11">
        <v>1.2666666400000002</v>
      </c>
      <c r="E61" s="11"/>
      <c r="F61" s="14"/>
      <c r="G61" s="13"/>
      <c r="H61" s="14"/>
      <c r="I61" s="596"/>
      <c r="J61" s="9">
        <v>4</v>
      </c>
      <c r="K61" s="14"/>
      <c r="L61" s="9"/>
      <c r="M61" s="23">
        <v>0</v>
      </c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9"/>
      <c r="AB61" s="15"/>
      <c r="AC61" s="15"/>
      <c r="AD61" s="15"/>
      <c r="AE61" s="15"/>
      <c r="AF61" s="15"/>
      <c r="AG61" s="15"/>
      <c r="AH61" s="54"/>
      <c r="AI61" s="15"/>
      <c r="AJ61" s="15"/>
      <c r="AK61" s="15"/>
      <c r="AL61" s="632"/>
      <c r="AM61" s="633">
        <v>1.2645686477397657</v>
      </c>
      <c r="AN61" s="634">
        <v>7.20686170212766</v>
      </c>
      <c r="AO61" s="633"/>
      <c r="AP61" s="640">
        <f t="shared" ref="AP61" si="32">ABS(11.88-AN61)</f>
        <v>4.6731382978723408</v>
      </c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>
        <f t="shared" ref="BB61" si="33">ABS(BQ61-AN61)</f>
        <v>4.7202836879432626</v>
      </c>
      <c r="BC61" s="527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573"/>
      <c r="BO61" s="573"/>
      <c r="BP61" s="4">
        <v>1.0959594947077971</v>
      </c>
      <c r="BQ61" s="4">
        <v>11.927145390070923</v>
      </c>
      <c r="BR61" s="6"/>
      <c r="BS61" s="527">
        <f>(BP60+BP61+BP62)/3</f>
        <v>2.4729342444688753</v>
      </c>
      <c r="BT61" s="527">
        <f>(BQ60+BQ61+BQ62)/3</f>
        <v>-4.256684397163121</v>
      </c>
      <c r="BU61" s="527"/>
      <c r="BV61" s="527"/>
      <c r="BW61" s="584"/>
      <c r="BX61" s="527"/>
      <c r="BY61" s="527"/>
      <c r="BZ61" s="527"/>
      <c r="CA61" s="527"/>
      <c r="CB61" s="584">
        <f>SQRT((BP60-BP61)^2+(BQ60-BQ61)^2)+SQRT((BP61-BP62)^2+(BQ61-BQ62)^2)+SQRT((BP62-BP60)^2+(BQ62-BQ60)^2)</f>
        <v>50.12341433978925</v>
      </c>
      <c r="CD61" s="584"/>
      <c r="CE61" s="527"/>
      <c r="CF61" s="584"/>
      <c r="CG61" s="527"/>
      <c r="CH61" s="584"/>
      <c r="CI61" s="527"/>
      <c r="CJ61" s="584"/>
      <c r="CK61" s="527"/>
      <c r="CL61" s="584"/>
      <c r="CN61" s="383">
        <f>BP60-BP61</f>
        <v>2.6134418719955161</v>
      </c>
      <c r="CO61" s="383">
        <f>BQ60-BQ61</f>
        <v>-23.854290780141845</v>
      </c>
      <c r="CP61" s="516">
        <f>BP61-BP60</f>
        <v>-2.6134418719955161</v>
      </c>
      <c r="CQ61" s="516">
        <f>BQ61-BQ60</f>
        <v>23.854290780141845</v>
      </c>
      <c r="CR61" s="97">
        <f>DEGREES(ACOS(CR60))</f>
        <v>2.7362742136467202</v>
      </c>
      <c r="CS61" s="285">
        <f>(CP62*CP63+CQ62*CQ63)/(SQRT(CP62^2+CQ62^2)*SQRT(CP63^2+CQ63^2))</f>
        <v>0.99436304724421753</v>
      </c>
      <c r="CT61" s="70"/>
      <c r="CU61" s="70"/>
      <c r="CV61" s="70"/>
      <c r="CW61" s="70"/>
      <c r="CX61" s="70"/>
      <c r="CY61" s="70"/>
      <c r="CZ61" s="70"/>
      <c r="DA61" s="70"/>
      <c r="DB61" s="70"/>
      <c r="DC61" s="70"/>
      <c r="DH61" s="562">
        <f>DEGREES(ACOS(((BP60-BP59)*(BP62-BP61)+(BQ60-BQ59)*(BQ62-BQ61))/(SQRT((BP60-BP59)^2+(BQ60-BQ59)^2)*SQRT((BP62-BP61)^2+(BQ62-BQ61)^2))))</f>
        <v>2.7693242924453791</v>
      </c>
      <c r="DI61" s="516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8" t="s">
        <v>443</v>
      </c>
      <c r="DU61" s="105">
        <v>-4.2152288257992193E-2</v>
      </c>
      <c r="DV61" s="105">
        <v>11.927145390070923</v>
      </c>
      <c r="DX61" s="506">
        <f t="shared" si="0"/>
        <v>0</v>
      </c>
      <c r="EA61" s="506">
        <f t="shared" si="1"/>
        <v>0</v>
      </c>
      <c r="EB61" s="506">
        <f t="shared" si="2"/>
        <v>0</v>
      </c>
      <c r="EF61" s="402">
        <f>IF(AND(DV61&gt;0,DV61&lt;11.9),1,0)</f>
        <v>0</v>
      </c>
      <c r="EH61" s="402"/>
      <c r="EI61" s="402"/>
      <c r="EJ61" s="402"/>
      <c r="EK61" s="402"/>
      <c r="EL61" s="402">
        <f>IF(AND(DV61&gt;0,DV61&lt;6.4),1,0)</f>
        <v>0</v>
      </c>
      <c r="EN61" s="402"/>
      <c r="EO61" s="402"/>
      <c r="EP61" s="402"/>
      <c r="ER61" s="128">
        <v>1.4331778007717346</v>
      </c>
      <c r="ES61" s="128">
        <v>-12.685762411347518</v>
      </c>
      <c r="EU61" s="518">
        <f>ABS(ER61)</f>
        <v>1.4331778007717346</v>
      </c>
      <c r="EV61" s="284"/>
      <c r="EW61" s="209"/>
      <c r="EX61" s="209"/>
      <c r="EY61" s="209"/>
      <c r="EZ61" s="209"/>
      <c r="FA61" s="209"/>
      <c r="FB61" s="209"/>
      <c r="FC61" s="209"/>
      <c r="FE61" s="141"/>
      <c r="FF61" s="144">
        <v>0.16521679068440065</v>
      </c>
      <c r="FH61" s="141"/>
      <c r="FJ61" s="141"/>
      <c r="FQ61" s="284"/>
      <c r="FR61" s="284">
        <f>FF61/(D60+D61)</f>
        <v>5.900599835888589E-2</v>
      </c>
      <c r="FS61" s="284"/>
      <c r="FT61" s="209"/>
      <c r="FU61" s="209"/>
      <c r="FV61" s="209"/>
      <c r="FW61" s="209"/>
      <c r="FX61" s="209"/>
      <c r="FY61" s="209"/>
      <c r="FZ61" s="209"/>
      <c r="GA61" s="209"/>
      <c r="GB61" s="209"/>
      <c r="GC61" s="209"/>
      <c r="GD61" s="284"/>
      <c r="GE61" s="284">
        <f>FF61*(((DV60-AN60)/(ABS(DV59-DV60))))^2</f>
        <v>7.7890900438582812E-4</v>
      </c>
      <c r="GF61" s="284"/>
      <c r="GG61" s="209"/>
      <c r="GH61" s="209"/>
      <c r="GI61" s="209"/>
      <c r="GJ61" s="209"/>
      <c r="GK61" s="209"/>
      <c r="GL61" s="209"/>
      <c r="GM61" s="209"/>
      <c r="GN61" s="209"/>
      <c r="GO61" s="209"/>
      <c r="GP61" s="209"/>
      <c r="GR61" s="587">
        <v>0.4636751708379141</v>
      </c>
      <c r="GS61" s="532">
        <v>1.5174823772877188</v>
      </c>
      <c r="GT61" s="584"/>
      <c r="GU61" s="527"/>
      <c r="GV61" s="527"/>
      <c r="GW61" s="527"/>
      <c r="GX61" s="527"/>
      <c r="GY61" s="527"/>
      <c r="GZ61" s="587">
        <v>0.25287234042553131</v>
      </c>
      <c r="HA61" s="532">
        <v>0.71647163120567292</v>
      </c>
      <c r="HB61" s="584"/>
      <c r="HC61" s="527"/>
      <c r="HD61" s="527"/>
      <c r="HE61" s="527"/>
      <c r="HF61" s="527"/>
      <c r="HG61" s="527"/>
      <c r="HH61" s="587">
        <f t="shared" si="31"/>
        <v>0.52814684000176948</v>
      </c>
      <c r="HI61" s="587">
        <f t="shared" si="31"/>
        <v>1.6781192936443179</v>
      </c>
      <c r="HJ61" s="584"/>
      <c r="HK61" s="527"/>
      <c r="HL61" s="527"/>
      <c r="HM61" s="527"/>
      <c r="HN61" s="527"/>
      <c r="HO61" s="527"/>
      <c r="HP61" s="285"/>
      <c r="HQ61" s="208"/>
      <c r="HR61" s="208"/>
      <c r="HS61" s="208"/>
      <c r="IE61" s="159"/>
      <c r="IF61" s="159"/>
      <c r="IG61" s="159"/>
      <c r="IH61" s="159"/>
      <c r="II61" s="159">
        <v>0</v>
      </c>
      <c r="IJ61" s="159">
        <v>1</v>
      </c>
      <c r="IK61" s="159">
        <v>0</v>
      </c>
      <c r="IL61" s="159">
        <v>1</v>
      </c>
      <c r="IM61" s="159">
        <v>0</v>
      </c>
      <c r="IP61" s="385"/>
      <c r="IQ61" s="159">
        <v>1</v>
      </c>
      <c r="IR61" s="159">
        <v>0</v>
      </c>
      <c r="IS61" s="159">
        <v>0</v>
      </c>
      <c r="IZ61" s="159">
        <v>0</v>
      </c>
      <c r="JA61" s="159">
        <v>0</v>
      </c>
      <c r="JB61" s="176">
        <v>1</v>
      </c>
      <c r="JC61" s="176">
        <v>0</v>
      </c>
      <c r="JD61" s="159"/>
      <c r="JE61" s="176">
        <v>0</v>
      </c>
      <c r="JF61" s="176">
        <v>0</v>
      </c>
      <c r="JG61" s="176">
        <v>1</v>
      </c>
      <c r="JH61" s="176">
        <v>0</v>
      </c>
      <c r="JI61" s="176">
        <v>0</v>
      </c>
      <c r="JJ61" s="176">
        <v>0</v>
      </c>
      <c r="JK61" s="176">
        <v>1</v>
      </c>
      <c r="JL61" s="176">
        <v>0</v>
      </c>
      <c r="JM61" s="176">
        <v>1</v>
      </c>
      <c r="JN61" s="176">
        <v>0</v>
      </c>
      <c r="JO61" s="176">
        <v>0</v>
      </c>
      <c r="JP61" s="176">
        <v>0</v>
      </c>
      <c r="JQ61" s="176">
        <v>0</v>
      </c>
      <c r="JR61" s="176">
        <v>0</v>
      </c>
      <c r="JS61" s="176">
        <v>0</v>
      </c>
      <c r="JT61" s="176">
        <v>0</v>
      </c>
      <c r="JU61" s="501">
        <v>1</v>
      </c>
      <c r="JV61" s="176">
        <v>0</v>
      </c>
      <c r="JW61" s="176">
        <v>0</v>
      </c>
      <c r="JX61" s="176">
        <v>0</v>
      </c>
      <c r="JY61" s="501"/>
      <c r="JZ61" s="405"/>
      <c r="KA61" s="405"/>
      <c r="KB61" s="405"/>
      <c r="KC61" s="405"/>
      <c r="KD61" s="405"/>
      <c r="KE61" s="187">
        <v>1</v>
      </c>
      <c r="KF61" s="175">
        <v>0</v>
      </c>
      <c r="KG61" s="175"/>
      <c r="KH61" s="175">
        <v>0</v>
      </c>
      <c r="KI61" s="175">
        <v>0</v>
      </c>
      <c r="KJ61" s="175">
        <v>1</v>
      </c>
      <c r="KK61" s="160">
        <v>0</v>
      </c>
      <c r="KL61" s="176">
        <v>1</v>
      </c>
      <c r="KM61" s="176">
        <v>0</v>
      </c>
      <c r="KN61" s="176">
        <v>0</v>
      </c>
      <c r="KO61" s="176">
        <v>0</v>
      </c>
      <c r="KP61" s="176">
        <v>0</v>
      </c>
      <c r="KQ61" s="176">
        <v>0</v>
      </c>
      <c r="KR61" s="160">
        <v>0</v>
      </c>
      <c r="KS61" s="175">
        <v>0</v>
      </c>
      <c r="KT61" s="159"/>
      <c r="KU61" s="159"/>
      <c r="KV61" s="159"/>
      <c r="KW61" s="159"/>
      <c r="KX61" s="159"/>
      <c r="KY61" s="159"/>
      <c r="KZ61" s="159"/>
      <c r="LA61" s="159"/>
      <c r="LB61" s="159"/>
    </row>
    <row r="62" spans="1:314" x14ac:dyDescent="0.15">
      <c r="A62" s="214"/>
      <c r="B62" s="256">
        <v>0.27324074074074073</v>
      </c>
      <c r="C62" s="10">
        <v>1.04</v>
      </c>
      <c r="D62" s="11">
        <v>1.1333333200000002</v>
      </c>
      <c r="E62" s="11"/>
      <c r="F62" s="14"/>
      <c r="G62" s="13"/>
      <c r="H62" s="14"/>
      <c r="I62" s="596"/>
      <c r="J62" s="471">
        <v>5</v>
      </c>
      <c r="K62" s="14"/>
      <c r="L62" s="9"/>
      <c r="M62" s="23">
        <v>0</v>
      </c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9"/>
      <c r="AB62" s="15"/>
      <c r="AC62" s="15"/>
      <c r="AD62" s="15"/>
      <c r="AE62" s="15"/>
      <c r="AF62" s="15"/>
      <c r="AG62" s="15"/>
      <c r="AH62" s="54"/>
      <c r="AI62" s="15"/>
      <c r="AJ62" s="15"/>
      <c r="AK62" s="15"/>
      <c r="AL62" s="632"/>
      <c r="AM62" s="633">
        <v>2.782051025027485</v>
      </c>
      <c r="AN62" s="634">
        <v>-10.409911347517731</v>
      </c>
      <c r="AO62" s="634">
        <f t="shared" ref="AO62" si="34">ABS(-11.88-AN62)</f>
        <v>1.4700886524822696</v>
      </c>
      <c r="AP62" s="640"/>
      <c r="AQ62" s="634"/>
      <c r="AR62" s="634"/>
      <c r="AS62" s="634"/>
      <c r="AT62" s="634"/>
      <c r="AU62" s="634"/>
      <c r="AV62" s="634"/>
      <c r="AW62" s="634"/>
      <c r="AX62" s="634"/>
      <c r="AY62" s="634"/>
      <c r="AZ62" s="634"/>
      <c r="BA62" s="634"/>
      <c r="BB62" s="584"/>
      <c r="BC62" s="634">
        <f t="shared" ref="BC62" si="35">ABS(BQ62-AN62)</f>
        <v>2.3601418439716308</v>
      </c>
      <c r="BD62" s="634"/>
      <c r="BE62" s="634"/>
      <c r="BF62" s="634"/>
      <c r="BG62" s="634"/>
      <c r="BH62" s="634"/>
      <c r="BI62" s="634"/>
      <c r="BJ62" s="634"/>
      <c r="BK62" s="634"/>
      <c r="BL62" s="634"/>
      <c r="BM62" s="634"/>
      <c r="BN62" s="573"/>
      <c r="BO62" s="573"/>
      <c r="BP62" s="64">
        <v>2.6134418719955161</v>
      </c>
      <c r="BQ62" s="64">
        <v>-12.770053191489362</v>
      </c>
      <c r="BR62" s="6"/>
      <c r="BS62" s="527"/>
      <c r="BT62" s="527"/>
      <c r="BU62" s="527">
        <f>(BP61+BP62+BP63)/3</f>
        <v>0.6744366121278752</v>
      </c>
      <c r="BV62" s="527">
        <f>(BQ61+BQ62+BQ63)/3</f>
        <v>3.9335697399527203</v>
      </c>
      <c r="BW62" s="584"/>
      <c r="BX62" s="527"/>
      <c r="BY62" s="527"/>
      <c r="BZ62" s="527"/>
      <c r="CA62" s="527"/>
      <c r="CC62" s="584">
        <f>SQRT((BP61-BP62)^2+(BQ61-BQ62)^2)+SQRT((BP62-BP63)^2+(BQ62-BQ63)^2)+SQRT((BP63-BP61)^2+(BQ63-BQ61)^2)</f>
        <v>53.391408106663512</v>
      </c>
      <c r="CD62" s="584"/>
      <c r="CE62" s="584"/>
      <c r="CF62" s="584"/>
      <c r="CG62" s="527"/>
      <c r="CH62" s="584"/>
      <c r="CI62" s="527"/>
      <c r="CJ62" s="584"/>
      <c r="CK62" s="527"/>
      <c r="CL62" s="584"/>
      <c r="CN62" s="383">
        <f>BP62-BP61</f>
        <v>1.5174823772877191</v>
      </c>
      <c r="CO62" s="383">
        <f>BQ62-BQ61</f>
        <v>-24.697198581560286</v>
      </c>
      <c r="CP62" s="516">
        <f>BP61-BP62</f>
        <v>-1.5174823772877191</v>
      </c>
      <c r="CQ62" s="516">
        <f>BQ61-BQ62</f>
        <v>24.697198581560286</v>
      </c>
      <c r="CR62" s="516"/>
      <c r="CS62" s="97">
        <f>DEGREES(ACOS(CS61))</f>
        <v>6.0864498366235429</v>
      </c>
      <c r="CT62" s="70"/>
      <c r="CU62" s="70"/>
      <c r="CV62" s="70"/>
      <c r="CW62" s="70"/>
      <c r="CX62" s="70"/>
      <c r="CY62" s="70"/>
      <c r="CZ62" s="70"/>
      <c r="DA62" s="70"/>
      <c r="DB62" s="70"/>
      <c r="DC62" s="70"/>
      <c r="DH62" s="516"/>
      <c r="DI62" s="211">
        <f>DEGREES(ACOS(((BP61-BP60)*(BP63-BP62)+(BQ61-BQ60)*(BQ63-BQ62))/(SQRT((BP61-BP60)^2+(BQ61-BQ60)^2)*SQRT((BP63-BP62)^2+(BQ63-BQ62)^2))))</f>
        <v>3.350175622976836</v>
      </c>
      <c r="DJ62" s="105"/>
      <c r="DK62" s="105"/>
      <c r="DL62" s="105"/>
      <c r="DM62" s="105"/>
      <c r="DN62" s="105"/>
      <c r="DO62" s="105"/>
      <c r="DP62" s="105"/>
      <c r="DQ62" s="105"/>
      <c r="DR62" s="105"/>
      <c r="DS62" s="105"/>
      <c r="DT62" s="108" t="s">
        <v>443</v>
      </c>
      <c r="DU62" s="128">
        <v>1.6860915303196899</v>
      </c>
      <c r="DV62" s="128">
        <v>-12.812198581560285</v>
      </c>
      <c r="DX62" s="506">
        <f t="shared" si="0"/>
        <v>0</v>
      </c>
      <c r="EA62" s="506">
        <f t="shared" si="1"/>
        <v>0</v>
      </c>
      <c r="EB62" s="506">
        <f t="shared" si="2"/>
        <v>0</v>
      </c>
      <c r="EG62" s="244">
        <f>IF(AND(DV62&lt;0,DV62&gt;-11.9),1,0)</f>
        <v>0</v>
      </c>
      <c r="EM62" s="244">
        <f>IF(AND(DV62&lt;0,DV62&gt;-6.4),1,0)</f>
        <v>0</v>
      </c>
      <c r="ER62" s="105">
        <v>-0.54797974735389854</v>
      </c>
      <c r="ES62" s="105">
        <v>12.053581560283689</v>
      </c>
      <c r="ET62" s="518">
        <f>ABS(ER62)</f>
        <v>0.54797974735389854</v>
      </c>
      <c r="EV62" s="284"/>
      <c r="EW62" s="209"/>
      <c r="EX62" s="209"/>
      <c r="EY62" s="209"/>
      <c r="EZ62" s="209"/>
      <c r="FA62" s="209"/>
      <c r="FB62" s="209"/>
      <c r="FC62" s="209"/>
      <c r="FE62" s="151">
        <v>14.173113506237875</v>
      </c>
      <c r="FF62" s="141"/>
      <c r="FH62" s="141"/>
      <c r="FJ62" s="141"/>
      <c r="FQ62" s="284">
        <f>FE62/(D61+D62)</f>
        <v>5.9054640593568477</v>
      </c>
      <c r="FR62" s="209"/>
      <c r="FS62" s="284"/>
      <c r="FT62" s="209"/>
      <c r="FU62" s="209"/>
      <c r="FV62" s="209"/>
      <c r="FW62" s="209"/>
      <c r="FX62" s="209"/>
      <c r="FY62" s="209"/>
      <c r="FZ62" s="209"/>
      <c r="GA62" s="209"/>
      <c r="GB62" s="209"/>
      <c r="GC62" s="209"/>
      <c r="GD62" s="284">
        <f>FE62*(((ABS(DV61-AN61))/(ABS(DV60-DV61))))^2</f>
        <v>0.55301281170505967</v>
      </c>
      <c r="GE62" s="209"/>
      <c r="GF62" s="284"/>
      <c r="GG62" s="209"/>
      <c r="GH62" s="209"/>
      <c r="GI62" s="209"/>
      <c r="GJ62" s="209"/>
      <c r="GK62" s="209"/>
      <c r="GL62" s="209"/>
      <c r="GM62" s="209"/>
      <c r="GN62" s="209"/>
      <c r="GO62" s="209"/>
      <c r="GP62" s="209"/>
      <c r="GR62" s="587">
        <v>0.50582745909590632</v>
      </c>
      <c r="GS62" s="529">
        <v>0.25291372954795532</v>
      </c>
      <c r="GT62" s="587"/>
      <c r="GU62" s="529"/>
      <c r="GV62" s="529"/>
      <c r="GW62" s="529"/>
      <c r="GX62" s="529"/>
      <c r="GY62" s="529"/>
      <c r="GZ62" s="587">
        <v>0.12643617021276654</v>
      </c>
      <c r="HA62" s="529">
        <v>0.12643617021276654</v>
      </c>
      <c r="HB62" s="587"/>
      <c r="HC62" s="529"/>
      <c r="HD62" s="529"/>
      <c r="HE62" s="529"/>
      <c r="HF62" s="529"/>
      <c r="HG62" s="529"/>
      <c r="HH62" s="587">
        <f t="shared" si="31"/>
        <v>0.5213899917657534</v>
      </c>
      <c r="HI62" s="587">
        <f t="shared" si="31"/>
        <v>0.28275689157282791</v>
      </c>
      <c r="HJ62" s="587"/>
      <c r="HK62" s="529"/>
      <c r="HL62" s="529"/>
      <c r="HM62" s="529"/>
      <c r="HN62" s="529"/>
      <c r="HO62" s="529"/>
      <c r="HP62" s="285"/>
      <c r="HQ62" s="208"/>
      <c r="HR62" s="208"/>
      <c r="HS62" s="208"/>
      <c r="IE62" s="159"/>
      <c r="IF62" s="159"/>
      <c r="IG62" s="159"/>
      <c r="IH62" s="159"/>
      <c r="II62" s="159">
        <v>0</v>
      </c>
      <c r="IJ62" s="159">
        <v>1</v>
      </c>
      <c r="IK62" s="159">
        <v>1</v>
      </c>
      <c r="IL62" s="159">
        <v>0</v>
      </c>
      <c r="IM62" s="159">
        <v>0</v>
      </c>
      <c r="IP62" s="385"/>
      <c r="IQ62" s="159">
        <v>0</v>
      </c>
      <c r="IR62" s="159">
        <v>1</v>
      </c>
      <c r="IS62" s="159">
        <v>0</v>
      </c>
      <c r="IZ62" s="159">
        <v>0</v>
      </c>
      <c r="JA62" s="159">
        <v>0</v>
      </c>
      <c r="JB62" s="176">
        <v>0</v>
      </c>
      <c r="JC62" s="176">
        <v>1</v>
      </c>
      <c r="JD62" s="159"/>
      <c r="JE62" s="176">
        <v>0</v>
      </c>
      <c r="JF62" s="176">
        <v>0</v>
      </c>
      <c r="JG62" s="176">
        <v>1</v>
      </c>
      <c r="JH62" s="176">
        <v>0</v>
      </c>
      <c r="JI62" s="176">
        <v>0</v>
      </c>
      <c r="JJ62" s="176">
        <v>0</v>
      </c>
      <c r="JK62" s="176">
        <v>1</v>
      </c>
      <c r="JL62" s="176">
        <v>0</v>
      </c>
      <c r="JM62" s="176">
        <v>1</v>
      </c>
      <c r="JN62" s="176">
        <v>0</v>
      </c>
      <c r="JO62" s="176">
        <v>0</v>
      </c>
      <c r="JP62" s="176">
        <v>0</v>
      </c>
      <c r="JQ62" s="176">
        <v>0</v>
      </c>
      <c r="JR62" s="176">
        <v>0</v>
      </c>
      <c r="JS62" s="176">
        <v>0</v>
      </c>
      <c r="JT62" s="176">
        <v>0</v>
      </c>
      <c r="JU62" s="501">
        <v>0</v>
      </c>
      <c r="JV62" s="176">
        <v>1</v>
      </c>
      <c r="JW62" s="176">
        <v>0</v>
      </c>
      <c r="JX62" s="176">
        <v>0</v>
      </c>
      <c r="JY62" s="501"/>
      <c r="JZ62" s="405"/>
      <c r="KA62" s="405"/>
      <c r="KB62" s="405"/>
      <c r="KC62" s="405"/>
      <c r="KD62" s="405"/>
      <c r="KE62" s="187">
        <v>0</v>
      </c>
      <c r="KF62" s="175">
        <v>0</v>
      </c>
      <c r="KG62" s="175"/>
      <c r="KH62" s="175">
        <v>1</v>
      </c>
      <c r="KI62" s="175">
        <v>0</v>
      </c>
      <c r="KJ62" s="175">
        <v>1</v>
      </c>
      <c r="KK62" s="160">
        <v>0</v>
      </c>
      <c r="KL62" s="176">
        <v>1</v>
      </c>
      <c r="KM62" s="176">
        <v>0</v>
      </c>
      <c r="KN62" s="176">
        <v>0</v>
      </c>
      <c r="KO62" s="176">
        <v>0</v>
      </c>
      <c r="KP62" s="176">
        <v>0</v>
      </c>
      <c r="KQ62" s="176">
        <v>0</v>
      </c>
      <c r="KR62" s="160">
        <v>0</v>
      </c>
      <c r="KS62" s="175">
        <v>0</v>
      </c>
      <c r="KT62" s="159"/>
      <c r="KU62" s="159"/>
      <c r="KV62" s="159"/>
      <c r="KW62" s="159"/>
      <c r="KX62" s="159"/>
      <c r="KY62" s="159"/>
      <c r="KZ62" s="159"/>
      <c r="LA62" s="159"/>
      <c r="LB62" s="159"/>
    </row>
    <row r="63" spans="1:314" ht="14.25" thickBot="1" x14ac:dyDescent="0.2">
      <c r="A63" s="214"/>
      <c r="B63" s="256">
        <v>0.27450231481481485</v>
      </c>
      <c r="C63" s="10">
        <v>1.19</v>
      </c>
      <c r="D63" s="11">
        <v>1.6333332699999998</v>
      </c>
      <c r="E63" s="11"/>
      <c r="F63" s="14"/>
      <c r="G63" s="13"/>
      <c r="H63" s="14"/>
      <c r="I63" s="596"/>
      <c r="J63" s="9">
        <v>6</v>
      </c>
      <c r="K63" s="14"/>
      <c r="L63" s="9"/>
      <c r="M63" s="23">
        <v>0</v>
      </c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9"/>
      <c r="AB63" s="15"/>
      <c r="AC63" s="15"/>
      <c r="AD63" s="15"/>
      <c r="AE63" s="15"/>
      <c r="AF63" s="15"/>
      <c r="AG63" s="15"/>
      <c r="AH63" s="54"/>
      <c r="AI63" s="15"/>
      <c r="AJ63" s="15"/>
      <c r="AK63" s="15"/>
      <c r="AL63" s="632"/>
      <c r="AM63" s="633">
        <v>-1.1802640712237815</v>
      </c>
      <c r="AN63" s="634">
        <v>9.9041666666666668</v>
      </c>
      <c r="AO63" s="633"/>
      <c r="AP63" s="640">
        <f t="shared" ref="AP63" si="36">ABS(11.88-AN63)</f>
        <v>1.975833333333334</v>
      </c>
      <c r="AQ63" s="634"/>
      <c r="AR63" s="634"/>
      <c r="AS63" s="634"/>
      <c r="AT63" s="634"/>
      <c r="AU63" s="634"/>
      <c r="AV63" s="634"/>
      <c r="AW63" s="634"/>
      <c r="AX63" s="634"/>
      <c r="AY63" s="634"/>
      <c r="AZ63" s="634"/>
      <c r="BA63" s="634"/>
      <c r="BB63" s="634">
        <f t="shared" ref="BB63" si="37">ABS(BQ63-AN63)</f>
        <v>2.739450354609934</v>
      </c>
      <c r="BC63" s="527"/>
      <c r="BD63" s="634"/>
      <c r="BE63" s="634"/>
      <c r="BF63" s="634"/>
      <c r="BG63" s="634"/>
      <c r="BH63" s="634"/>
      <c r="BI63" s="634"/>
      <c r="BJ63" s="634"/>
      <c r="BK63" s="634"/>
      <c r="BL63" s="634"/>
      <c r="BM63" s="634"/>
      <c r="BN63" s="573"/>
      <c r="BO63" s="573"/>
      <c r="BP63" s="4">
        <v>-1.6860915303196877</v>
      </c>
      <c r="BQ63" s="4">
        <v>12.643617021276601</v>
      </c>
      <c r="BR63" s="6"/>
      <c r="BS63" s="527">
        <f>(BP62+BP63+BP64)/3</f>
        <v>1.8828022088569849</v>
      </c>
      <c r="BT63" s="527">
        <f>(BQ62+BQ63+BQ64)/3</f>
        <v>-4.2707328605200932</v>
      </c>
      <c r="BU63" s="527"/>
      <c r="BV63" s="527"/>
      <c r="BW63" s="584"/>
      <c r="BX63" s="527"/>
      <c r="BY63" s="527"/>
      <c r="BZ63" s="527"/>
      <c r="CA63" s="527"/>
      <c r="CB63" s="584">
        <f>SQRT((BP62-BP63)^2+(BQ62-BQ63)^2)+SQRT((BP63-BP64)^2+(BQ63-BQ64)^2)+SQRT((BP64-BP62)^2+(BQ64-BQ62)^2)</f>
        <v>54.011275090446802</v>
      </c>
      <c r="CD63" s="584"/>
      <c r="CE63" s="527"/>
      <c r="CF63" s="584"/>
      <c r="CG63" s="527"/>
      <c r="CH63" s="584"/>
      <c r="CI63" s="527"/>
      <c r="CJ63" s="584"/>
      <c r="CK63" s="527"/>
      <c r="CL63" s="584"/>
      <c r="CO63" s="516"/>
      <c r="CP63" s="516">
        <f>BP63-BP62</f>
        <v>-4.2995334023152036</v>
      </c>
      <c r="CQ63" s="516">
        <f>BQ63-BQ62</f>
        <v>25.413670212765965</v>
      </c>
      <c r="CR63" s="516"/>
      <c r="CS63" s="516"/>
      <c r="CT63" s="70"/>
      <c r="CU63" s="70"/>
      <c r="CV63" s="70"/>
      <c r="CW63" s="70"/>
      <c r="CX63" s="70"/>
      <c r="CY63" s="70"/>
      <c r="CZ63" s="70"/>
      <c r="DA63" s="70"/>
      <c r="DB63" s="70"/>
      <c r="DC63" s="70"/>
      <c r="DH63" s="562">
        <f>DEGREES(ACOS(((BP62-BP61)*(BP64-BP63)+(BQ62-BQ61)*(BQ64-BQ63))/(SQRT((BP62-BP61)^2+(BQ62-BQ61)^2)*SQRT((BP64-BP63)^2+(BQ64-BQ63)^2))))</f>
        <v>10.679352473667723</v>
      </c>
      <c r="DI63" s="516"/>
      <c r="DJ63" s="105"/>
      <c r="DK63" s="105"/>
      <c r="DL63" s="105"/>
      <c r="DM63" s="105"/>
      <c r="DN63" s="105"/>
      <c r="DO63" s="105"/>
      <c r="DP63" s="105"/>
      <c r="DQ63" s="105"/>
      <c r="DR63" s="105"/>
      <c r="DS63" s="105"/>
      <c r="DT63" s="108" t="s">
        <v>443</v>
      </c>
      <c r="DU63" s="105">
        <v>-3.1192693310914223</v>
      </c>
      <c r="DV63" s="105">
        <v>12.727907801418441</v>
      </c>
      <c r="DX63" s="506">
        <f t="shared" si="0"/>
        <v>0</v>
      </c>
      <c r="EA63" s="506">
        <f t="shared" si="1"/>
        <v>0</v>
      </c>
      <c r="EB63" s="506">
        <f t="shared" si="2"/>
        <v>0</v>
      </c>
      <c r="EF63" s="402">
        <f>IF(AND(DV63&gt;0,DV63&lt;11.9),1,0)</f>
        <v>0</v>
      </c>
      <c r="EL63" s="402">
        <f>IF(AND(DV63&gt;0,DV63&lt;6.4),1,0)</f>
        <v>0</v>
      </c>
      <c r="ER63" s="128">
        <v>-3.1192693310914223</v>
      </c>
      <c r="ES63" s="128">
        <v>12.727907801418441</v>
      </c>
      <c r="EU63" s="518">
        <f>ABS(ER63)</f>
        <v>3.1192693310914223</v>
      </c>
      <c r="EV63" s="284"/>
      <c r="EW63" s="209"/>
      <c r="EX63" s="209"/>
      <c r="EY63" s="209"/>
      <c r="EZ63" s="209"/>
      <c r="FA63" s="209"/>
      <c r="FB63" s="209"/>
      <c r="FC63" s="209"/>
      <c r="FE63" s="141"/>
      <c r="FF63" s="144">
        <v>33.810816777477967</v>
      </c>
      <c r="FH63" s="141"/>
      <c r="FJ63" s="141"/>
      <c r="FQ63" s="284"/>
      <c r="FR63" s="284">
        <f>FF63/(D62+D63)</f>
        <v>12.220777487134065</v>
      </c>
      <c r="FS63" s="284"/>
      <c r="FT63" s="209"/>
      <c r="FU63" s="209"/>
      <c r="FV63" s="209"/>
      <c r="FW63" s="209"/>
      <c r="FX63" s="209"/>
      <c r="FY63" s="209"/>
      <c r="FZ63" s="209"/>
      <c r="GA63" s="209"/>
      <c r="GB63" s="209"/>
      <c r="GC63" s="209"/>
      <c r="GD63" s="284"/>
      <c r="GE63" s="284">
        <f>FF63*(((DV62-AN62)/(ABS(DV61-DV62))))^2</f>
        <v>0.31880797085642043</v>
      </c>
      <c r="GF63" s="284"/>
      <c r="GG63" s="209"/>
      <c r="GH63" s="209"/>
      <c r="GI63" s="209"/>
      <c r="GJ63" s="209"/>
      <c r="GK63" s="209"/>
      <c r="GL63" s="209"/>
      <c r="GM63" s="209"/>
      <c r="GN63" s="209"/>
      <c r="GO63" s="209"/>
      <c r="GP63" s="209"/>
      <c r="GR63" s="587">
        <v>2.5712895837375238</v>
      </c>
      <c r="GS63" s="532">
        <v>4.8053608614111125</v>
      </c>
      <c r="GT63" s="584"/>
      <c r="GU63" s="527"/>
      <c r="GV63" s="527"/>
      <c r="GW63" s="527"/>
      <c r="GX63" s="527"/>
      <c r="GY63" s="527"/>
      <c r="GZ63" s="587">
        <v>0.67432624113475192</v>
      </c>
      <c r="HA63" s="532">
        <v>25.540106382978728</v>
      </c>
      <c r="HB63" s="584"/>
      <c r="HC63" s="527"/>
      <c r="HD63" s="527"/>
      <c r="HE63" s="527"/>
      <c r="HF63" s="527"/>
      <c r="HG63" s="527"/>
      <c r="HH63" s="587">
        <f t="shared" si="31"/>
        <v>2.6582411483761237</v>
      </c>
      <c r="HI63" s="587">
        <f t="shared" si="31"/>
        <v>25.988238244680083</v>
      </c>
      <c r="HJ63" s="584"/>
      <c r="HK63" s="527"/>
      <c r="HL63" s="527"/>
      <c r="HM63" s="527"/>
      <c r="HN63" s="527"/>
      <c r="HO63" s="527"/>
      <c r="HP63" s="285"/>
      <c r="HQ63" s="208"/>
      <c r="HR63" s="208"/>
      <c r="HS63" s="208"/>
      <c r="IE63" s="159"/>
      <c r="IF63" s="159"/>
      <c r="IG63" s="159"/>
      <c r="IH63" s="159"/>
      <c r="II63" s="159">
        <v>0</v>
      </c>
      <c r="IJ63" s="159">
        <v>1</v>
      </c>
      <c r="IK63" s="159">
        <v>0</v>
      </c>
      <c r="IL63" s="159">
        <v>1</v>
      </c>
      <c r="IM63" s="159">
        <v>0</v>
      </c>
      <c r="IP63" s="385"/>
      <c r="IQ63" s="159">
        <v>1</v>
      </c>
      <c r="IR63" s="159">
        <v>0</v>
      </c>
      <c r="IS63" s="159">
        <v>0</v>
      </c>
      <c r="IZ63" s="159">
        <v>1</v>
      </c>
      <c r="JA63" s="159">
        <v>0</v>
      </c>
      <c r="JB63" s="176">
        <v>0</v>
      </c>
      <c r="JC63" s="176">
        <v>0</v>
      </c>
      <c r="JD63" s="159"/>
      <c r="JE63" s="176">
        <v>0</v>
      </c>
      <c r="JF63" s="176">
        <v>0</v>
      </c>
      <c r="JG63" s="176">
        <v>1</v>
      </c>
      <c r="JH63" s="176">
        <v>0</v>
      </c>
      <c r="JI63" s="176">
        <v>0</v>
      </c>
      <c r="JJ63" s="176">
        <v>0</v>
      </c>
      <c r="JK63" s="176">
        <v>1</v>
      </c>
      <c r="JL63" s="176">
        <v>0</v>
      </c>
      <c r="JM63" s="176">
        <v>1</v>
      </c>
      <c r="JN63" s="176">
        <v>0</v>
      </c>
      <c r="JO63" s="176">
        <v>0</v>
      </c>
      <c r="JP63" s="176">
        <v>0</v>
      </c>
      <c r="JQ63" s="176">
        <v>0</v>
      </c>
      <c r="JR63" s="176">
        <v>0</v>
      </c>
      <c r="JS63" s="176">
        <v>0</v>
      </c>
      <c r="JT63" s="176">
        <v>0</v>
      </c>
      <c r="JU63" s="501">
        <v>1</v>
      </c>
      <c r="JV63" s="176">
        <v>0</v>
      </c>
      <c r="JW63" s="176">
        <v>0</v>
      </c>
      <c r="JX63" s="176">
        <v>0</v>
      </c>
      <c r="JY63" s="501"/>
      <c r="JZ63" s="405"/>
      <c r="KA63" s="405"/>
      <c r="KB63" s="405"/>
      <c r="KC63" s="405"/>
      <c r="KD63" s="405"/>
      <c r="KE63" s="187">
        <v>1</v>
      </c>
      <c r="KF63" s="175">
        <v>0</v>
      </c>
      <c r="KG63" s="175"/>
      <c r="KH63" s="175">
        <v>0</v>
      </c>
      <c r="KI63" s="175">
        <v>0</v>
      </c>
      <c r="KJ63" s="175">
        <v>1</v>
      </c>
      <c r="KK63" s="160">
        <v>0</v>
      </c>
      <c r="KL63" s="176">
        <v>1</v>
      </c>
      <c r="KM63" s="176">
        <v>0</v>
      </c>
      <c r="KN63" s="176">
        <v>0</v>
      </c>
      <c r="KO63" s="176">
        <v>0</v>
      </c>
      <c r="KP63" s="176">
        <v>0</v>
      </c>
      <c r="KQ63" s="176">
        <v>0</v>
      </c>
      <c r="KR63" s="160">
        <v>0</v>
      </c>
      <c r="KS63" s="175">
        <v>0</v>
      </c>
      <c r="KT63" s="159"/>
      <c r="KU63" s="159"/>
      <c r="KV63" s="159"/>
      <c r="KW63" s="159"/>
      <c r="KX63" s="159"/>
      <c r="KY63" s="159"/>
      <c r="KZ63" s="159"/>
      <c r="LA63" s="159"/>
      <c r="LB63" s="159"/>
    </row>
    <row r="64" spans="1:314" x14ac:dyDescent="0.15">
      <c r="A64" s="214"/>
      <c r="B64" s="256">
        <v>0.27528935185185183</v>
      </c>
      <c r="C64" s="10">
        <v>1.08</v>
      </c>
      <c r="D64" s="11">
        <v>1.2666666400000002</v>
      </c>
      <c r="E64" s="11"/>
      <c r="F64" s="14"/>
      <c r="G64" s="13"/>
      <c r="H64" s="14"/>
      <c r="I64" s="596"/>
      <c r="J64" s="471">
        <v>7</v>
      </c>
      <c r="K64" s="14"/>
      <c r="L64" s="9"/>
      <c r="M64" s="23">
        <v>0</v>
      </c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9"/>
      <c r="AB64" s="15"/>
      <c r="AC64" s="15"/>
      <c r="AD64" s="15"/>
      <c r="AE64" s="15"/>
      <c r="AF64" s="15"/>
      <c r="AG64" s="15"/>
      <c r="AH64" s="54"/>
      <c r="AI64" s="15"/>
      <c r="AJ64" s="15"/>
      <c r="AK64" s="15"/>
      <c r="AL64" s="632"/>
      <c r="AM64" s="633">
        <v>3.2457261958653989</v>
      </c>
      <c r="AN64" s="634">
        <v>-6.4482446808510643</v>
      </c>
      <c r="AO64" s="634">
        <f t="shared" ref="AO64" si="38">ABS(-11.88-AN64)</f>
        <v>5.4317553191489365</v>
      </c>
      <c r="AP64" s="640"/>
      <c r="AQ64" s="634"/>
      <c r="AR64" s="634"/>
      <c r="AS64" s="634"/>
      <c r="AT64" s="634"/>
      <c r="AU64" s="634"/>
      <c r="AV64" s="634"/>
      <c r="AW64" s="634"/>
      <c r="AX64" s="634"/>
      <c r="AY64" s="634"/>
      <c r="AZ64" s="634"/>
      <c r="BA64" s="634"/>
      <c r="BB64" s="584"/>
      <c r="BC64" s="634">
        <f>ABS(BQ64-AN64)</f>
        <v>6.237517730496454</v>
      </c>
      <c r="BD64" s="634"/>
      <c r="BE64" s="634"/>
      <c r="BF64" s="634"/>
      <c r="BG64" s="634"/>
      <c r="BH64" s="634"/>
      <c r="BI64" s="634"/>
      <c r="BJ64" s="634"/>
      <c r="BK64" s="634"/>
      <c r="BL64" s="634"/>
      <c r="BM64" s="634"/>
      <c r="BN64" s="573"/>
      <c r="BO64" s="573"/>
      <c r="BP64" s="64">
        <v>4.7210562848951261</v>
      </c>
      <c r="BQ64" s="64">
        <v>-12.685762411347518</v>
      </c>
      <c r="BR64" s="6"/>
      <c r="BS64" s="527"/>
      <c r="BT64" s="527"/>
      <c r="BU64" s="527">
        <f>(BP63+BP64+BP65)/3</f>
        <v>-0.50582745909590621</v>
      </c>
      <c r="BV64" s="527">
        <f>(BQ63+BQ64+BQ65)/3</f>
        <v>4.3128782505910186</v>
      </c>
      <c r="BW64" s="584"/>
      <c r="BX64" s="527"/>
      <c r="BY64" s="527"/>
      <c r="BZ64" s="527"/>
      <c r="CA64" s="527"/>
      <c r="CC64" s="584">
        <f>SQRT((BP63-BP64)^2+(BQ63-BQ64)^2)+SQRT((BP64-BP65)^2+(BQ64-BQ65)^2)+SQRT((BP65-BP63)^2+(BQ65-BQ63)^2)</f>
        <v>56.303748426306953</v>
      </c>
      <c r="CD64" s="584"/>
      <c r="CE64" s="584"/>
      <c r="CF64" s="584"/>
      <c r="CG64" s="527"/>
      <c r="CH64" s="584"/>
      <c r="CI64" s="527"/>
      <c r="CJ64" s="584"/>
      <c r="CK64" s="527"/>
      <c r="CL64" s="584"/>
      <c r="CN64" s="383">
        <v>6.407147815214814</v>
      </c>
      <c r="CO64" s="70">
        <v>-25.329379432624119</v>
      </c>
      <c r="CP64" s="70">
        <v>-6.407147815214814</v>
      </c>
      <c r="CQ64" s="70">
        <v>25.329379432624119</v>
      </c>
      <c r="CR64" s="70"/>
      <c r="CS64" s="92">
        <v>5.6697608411058873</v>
      </c>
      <c r="CT64" s="70"/>
      <c r="CU64" s="70"/>
      <c r="CV64" s="70"/>
      <c r="CW64" s="70"/>
      <c r="CX64" s="70"/>
      <c r="CY64" s="70"/>
      <c r="CZ64" s="70"/>
      <c r="DA64" s="70"/>
      <c r="DB64" s="70"/>
      <c r="DC64" s="70"/>
      <c r="DH64" s="516"/>
      <c r="DI64" s="211">
        <f>DEGREES(ACOS(((BP63-BP62)*(BP65-BP64)+(BQ63-BQ62)*(BQ65-BQ64))/(SQRT((BP63-BP62)^2+(BQ63-BQ62)^2)*SQRT((BP65-BP64)^2+(BQ65-BQ64)^2))))</f>
        <v>10.262663478150118</v>
      </c>
      <c r="DJ64" s="105"/>
      <c r="DK64" s="105"/>
      <c r="DL64" s="105"/>
      <c r="DM64" s="105"/>
      <c r="DN64" s="105"/>
      <c r="DO64" s="105"/>
      <c r="DP64" s="105"/>
      <c r="DQ64" s="105"/>
      <c r="DR64" s="105"/>
      <c r="DS64" s="105"/>
      <c r="DT64" s="108" t="s">
        <v>445</v>
      </c>
      <c r="DU64" s="128">
        <v>4.0466196727672505</v>
      </c>
      <c r="DV64" s="128">
        <v>-12.685762411347518</v>
      </c>
      <c r="DX64" s="506">
        <f t="shared" si="0"/>
        <v>0</v>
      </c>
      <c r="EA64" s="506">
        <f t="shared" si="1"/>
        <v>0</v>
      </c>
      <c r="EB64" s="506">
        <f t="shared" si="2"/>
        <v>0</v>
      </c>
      <c r="EG64" s="244">
        <f>IF(AND(DV64&lt;0,DV64&gt;-11.9),1,0)</f>
        <v>0</v>
      </c>
      <c r="EM64" s="244">
        <f>IF(AND(DV64&lt;0,DV64&gt;-6.4),1,0)</f>
        <v>0</v>
      </c>
      <c r="ER64" s="105">
        <v>-1.6439392420616956</v>
      </c>
      <c r="ES64" s="105">
        <v>12.09572695035461</v>
      </c>
      <c r="ET64" s="518">
        <f>ABS(ER64)</f>
        <v>1.6439392420616956</v>
      </c>
      <c r="EV64" s="284"/>
      <c r="EW64" s="209"/>
      <c r="EX64" s="209"/>
      <c r="EY64" s="209"/>
      <c r="EZ64" s="209"/>
      <c r="FA64" s="209"/>
      <c r="FB64" s="209"/>
      <c r="FC64" s="209"/>
      <c r="FE64" s="151">
        <v>26.962314324915052</v>
      </c>
      <c r="FF64" s="141"/>
      <c r="FH64" s="141"/>
      <c r="FJ64" s="141"/>
      <c r="FQ64" s="284">
        <f>FE64/(D63+D64)</f>
        <v>9.2973500557505364</v>
      </c>
      <c r="FR64" s="209"/>
      <c r="FS64" s="284"/>
      <c r="FT64" s="209"/>
      <c r="FU64" s="209"/>
      <c r="FV64" s="209"/>
      <c r="FW64" s="209"/>
      <c r="FX64" s="209"/>
      <c r="FY64" s="209"/>
      <c r="FZ64" s="209"/>
      <c r="GA64" s="209"/>
      <c r="GB64" s="209"/>
      <c r="GC64" s="209"/>
      <c r="GD64" s="284">
        <f>FE64*(((ABS(DV63-AN63))/(ABS(DV62-DV63))))^2</f>
        <v>0.32958051227151952</v>
      </c>
      <c r="GE64" s="209"/>
      <c r="GF64" s="284"/>
      <c r="GG64" s="209"/>
      <c r="GH64" s="209"/>
      <c r="GI64" s="209"/>
      <c r="GJ64" s="209"/>
      <c r="GK64" s="209"/>
      <c r="GL64" s="209"/>
      <c r="GM64" s="209"/>
      <c r="GN64" s="209"/>
      <c r="GO64" s="209"/>
      <c r="GP64" s="209"/>
      <c r="GR64" s="587">
        <v>1.4753300890297267</v>
      </c>
      <c r="GS64" s="529">
        <v>7.1658890038586733</v>
      </c>
      <c r="GT64" s="587"/>
      <c r="GU64" s="527"/>
      <c r="GV64" s="529"/>
      <c r="GW64" s="529"/>
      <c r="GX64" s="529"/>
      <c r="GY64" s="529"/>
      <c r="GZ64" s="587">
        <v>0.63218085106383093</v>
      </c>
      <c r="HA64" s="529">
        <v>25.413670212765958</v>
      </c>
      <c r="HB64" s="587"/>
      <c r="HC64" s="529"/>
      <c r="HD64" s="529"/>
      <c r="HE64" s="529"/>
      <c r="HF64" s="529"/>
      <c r="HG64" s="529"/>
      <c r="HH64" s="587">
        <f t="shared" si="31"/>
        <v>1.6050705592117285</v>
      </c>
      <c r="HI64" s="587">
        <f t="shared" si="31"/>
        <v>26.404632148523682</v>
      </c>
      <c r="HJ64" s="587"/>
      <c r="HK64" s="529"/>
      <c r="HL64" s="529"/>
      <c r="HM64" s="529"/>
      <c r="HN64" s="529"/>
      <c r="HO64" s="529"/>
      <c r="HP64" s="285"/>
      <c r="HQ64" s="208"/>
      <c r="HR64" s="208"/>
      <c r="HS64" s="208"/>
      <c r="IE64" s="159"/>
      <c r="IF64" s="159"/>
      <c r="IG64" s="159"/>
      <c r="IH64" s="159"/>
      <c r="II64" s="159">
        <v>0</v>
      </c>
      <c r="IJ64" s="159">
        <v>1</v>
      </c>
      <c r="IK64" s="159">
        <v>1</v>
      </c>
      <c r="IL64" s="159">
        <v>0</v>
      </c>
      <c r="IM64" s="159">
        <v>0</v>
      </c>
      <c r="IP64" s="385"/>
      <c r="IQ64" s="159">
        <v>0</v>
      </c>
      <c r="IR64" s="159">
        <v>1</v>
      </c>
      <c r="IS64" s="159">
        <v>0</v>
      </c>
      <c r="IZ64" s="159">
        <v>0</v>
      </c>
      <c r="JA64" s="159">
        <v>0</v>
      </c>
      <c r="JB64" s="176">
        <v>0</v>
      </c>
      <c r="JC64" s="176">
        <v>1</v>
      </c>
      <c r="JD64" s="159"/>
      <c r="JE64" s="176">
        <v>0</v>
      </c>
      <c r="JF64" s="176">
        <v>1</v>
      </c>
      <c r="JG64" s="176">
        <v>0</v>
      </c>
      <c r="JH64" s="176">
        <v>0</v>
      </c>
      <c r="JI64" s="176">
        <v>0</v>
      </c>
      <c r="JJ64" s="176">
        <v>0</v>
      </c>
      <c r="JK64" s="176">
        <v>1</v>
      </c>
      <c r="JL64" s="176">
        <v>0</v>
      </c>
      <c r="JM64" s="176">
        <v>1</v>
      </c>
      <c r="JN64" s="176">
        <v>0</v>
      </c>
      <c r="JO64" s="176">
        <v>0</v>
      </c>
      <c r="JP64" s="176">
        <v>0</v>
      </c>
      <c r="JQ64" s="176">
        <v>0</v>
      </c>
      <c r="JR64" s="176">
        <v>0</v>
      </c>
      <c r="JS64" s="176">
        <v>0</v>
      </c>
      <c r="JT64" s="176">
        <v>0</v>
      </c>
      <c r="JU64" s="501">
        <v>0</v>
      </c>
      <c r="JV64" s="176">
        <v>1</v>
      </c>
      <c r="JW64" s="176">
        <v>0</v>
      </c>
      <c r="JX64" s="176">
        <v>0</v>
      </c>
      <c r="JY64" s="501"/>
      <c r="JZ64" s="405"/>
      <c r="KA64" s="405"/>
      <c r="KB64" s="405"/>
      <c r="KC64" s="405"/>
      <c r="KD64" s="405"/>
      <c r="KE64" s="187">
        <v>1</v>
      </c>
      <c r="KF64" s="175">
        <v>0</v>
      </c>
      <c r="KG64" s="175"/>
      <c r="KH64" s="175">
        <v>0</v>
      </c>
      <c r="KI64" s="175">
        <v>0</v>
      </c>
      <c r="KJ64" s="175">
        <v>1</v>
      </c>
      <c r="KK64" s="160">
        <v>0</v>
      </c>
      <c r="KL64" s="176">
        <v>1</v>
      </c>
      <c r="KM64" s="176">
        <v>0</v>
      </c>
      <c r="KN64" s="176">
        <v>0</v>
      </c>
      <c r="KO64" s="176">
        <v>0</v>
      </c>
      <c r="KP64" s="176">
        <v>0</v>
      </c>
      <c r="KQ64" s="176">
        <v>0</v>
      </c>
      <c r="KR64" s="160">
        <v>0</v>
      </c>
      <c r="KS64" s="175">
        <v>0</v>
      </c>
      <c r="KT64" s="159"/>
      <c r="KU64" s="159"/>
      <c r="KV64" s="159"/>
      <c r="KW64" s="159"/>
      <c r="KX64" s="159"/>
      <c r="KY64" s="159"/>
      <c r="KZ64" s="159"/>
      <c r="LA64" s="159"/>
      <c r="LB64" s="159"/>
    </row>
    <row r="65" spans="1:314" x14ac:dyDescent="0.15">
      <c r="A65" s="214"/>
      <c r="B65" s="256">
        <v>0.27655092592592595</v>
      </c>
      <c r="C65" s="10">
        <v>1.19</v>
      </c>
      <c r="D65" s="11">
        <v>1.6333332699999998</v>
      </c>
      <c r="E65" s="11"/>
      <c r="F65" s="14"/>
      <c r="G65" s="13"/>
      <c r="H65" s="14"/>
      <c r="I65" s="596"/>
      <c r="J65" s="9">
        <v>8</v>
      </c>
      <c r="K65" s="14"/>
      <c r="L65" s="9"/>
      <c r="M65" s="23">
        <v>0</v>
      </c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9"/>
      <c r="AB65" s="15"/>
      <c r="AC65" s="15"/>
      <c r="AD65" s="15"/>
      <c r="AE65" s="15"/>
      <c r="AF65" s="15"/>
      <c r="AG65" s="15"/>
      <c r="AH65" s="54"/>
      <c r="AI65" s="15"/>
      <c r="AJ65" s="15"/>
      <c r="AK65" s="15"/>
      <c r="AL65" s="632"/>
      <c r="AM65" s="633">
        <v>-3.2878784841233912</v>
      </c>
      <c r="AN65" s="634">
        <v>11.168528368794327</v>
      </c>
      <c r="AO65" s="633"/>
      <c r="AP65" s="640">
        <f t="shared" ref="AP65" si="39">ABS(11.88-AN65)</f>
        <v>0.71147163120567392</v>
      </c>
      <c r="AQ65" s="634"/>
      <c r="AR65" s="634"/>
      <c r="AS65" s="634"/>
      <c r="AT65" s="634"/>
      <c r="AU65" s="634"/>
      <c r="AV65" s="634"/>
      <c r="AW65" s="634"/>
      <c r="AX65" s="634"/>
      <c r="AY65" s="634"/>
      <c r="AZ65" s="634"/>
      <c r="BA65" s="634"/>
      <c r="BB65" s="634">
        <f t="shared" ref="BB65" si="40">ABS(BQ65-AN65)</f>
        <v>1.8122517730496455</v>
      </c>
      <c r="BC65" s="527"/>
      <c r="BD65" s="634"/>
      <c r="BE65" s="634"/>
      <c r="BF65" s="634"/>
      <c r="BG65" s="634"/>
      <c r="BH65" s="634"/>
      <c r="BI65" s="634"/>
      <c r="BJ65" s="634"/>
      <c r="BK65" s="634"/>
      <c r="BL65" s="634"/>
      <c r="BM65" s="634"/>
      <c r="BN65" s="573"/>
      <c r="BO65" s="573"/>
      <c r="BP65" s="4">
        <v>-4.5524471318631567</v>
      </c>
      <c r="BQ65" s="4">
        <v>12.980780141843972</v>
      </c>
      <c r="BR65" s="6"/>
      <c r="BS65" s="527"/>
      <c r="BT65" s="527"/>
      <c r="BU65" s="527"/>
      <c r="BV65" s="527"/>
      <c r="BW65" s="585"/>
      <c r="BX65" s="585"/>
      <c r="BY65" s="585"/>
      <c r="BZ65" s="585"/>
      <c r="CA65" s="527"/>
      <c r="CB65" s="584"/>
      <c r="CC65" s="527"/>
      <c r="CD65" s="584"/>
      <c r="CE65" s="527"/>
      <c r="CF65" s="584"/>
      <c r="CG65" s="527"/>
      <c r="CO65" s="70"/>
      <c r="CP65" s="70">
        <v>-9.2735034167582828</v>
      </c>
      <c r="CQ65" s="70">
        <v>25.666542553191491</v>
      </c>
      <c r="CR65" s="94"/>
      <c r="CS65" s="70"/>
      <c r="CT65" s="70"/>
      <c r="CU65" s="70"/>
      <c r="CV65" s="70"/>
      <c r="CW65" s="70"/>
      <c r="CX65" s="70"/>
      <c r="CY65" s="70"/>
      <c r="CZ65" s="70"/>
      <c r="DA65" s="70"/>
      <c r="DB65" s="70"/>
      <c r="DC65" s="70"/>
      <c r="DH65" s="518"/>
      <c r="DI65" s="518"/>
      <c r="DT65" s="108" t="s">
        <v>443</v>
      </c>
      <c r="DU65" s="105">
        <v>-3.9623150962512663</v>
      </c>
      <c r="DV65" s="105">
        <v>12.854343971631206</v>
      </c>
      <c r="DX65" s="506">
        <f t="shared" si="0"/>
        <v>0</v>
      </c>
      <c r="EA65" s="506">
        <f t="shared" si="1"/>
        <v>0</v>
      </c>
      <c r="EB65" s="506">
        <f t="shared" si="2"/>
        <v>0</v>
      </c>
      <c r="EF65" s="402">
        <f>IF(AND(DV65&gt;0,DV65&lt;11.9),1,0)</f>
        <v>0</v>
      </c>
      <c r="EL65" s="402">
        <f>IF(AND(DV65&gt;0,DV65&lt;6.4),1,0)</f>
        <v>0</v>
      </c>
      <c r="ER65" s="128">
        <v>2.2340712776735865</v>
      </c>
      <c r="ES65" s="128">
        <v>-12.727907801418441</v>
      </c>
      <c r="EU65" s="518">
        <f>ABS(ER65)</f>
        <v>2.2340712776735865</v>
      </c>
      <c r="EV65" s="284"/>
      <c r="EW65" s="209"/>
      <c r="EX65" s="209"/>
      <c r="EY65" s="209"/>
      <c r="EZ65" s="209"/>
      <c r="FA65" s="209"/>
      <c r="FB65" s="209"/>
      <c r="FC65" s="209"/>
      <c r="FE65" s="141"/>
      <c r="FF65" s="144">
        <v>35.22137733450392</v>
      </c>
      <c r="FH65" s="516"/>
      <c r="FJ65" s="516"/>
      <c r="FL65" s="516"/>
      <c r="FN65" s="516"/>
      <c r="FQ65" s="284"/>
      <c r="FR65" s="284">
        <f>FF65/(D64+D65)</f>
        <v>12.145302906062476</v>
      </c>
      <c r="FS65" s="284"/>
      <c r="FT65" s="209"/>
      <c r="FU65" s="209"/>
      <c r="FV65" s="209"/>
      <c r="FW65" s="209"/>
      <c r="FX65" s="209"/>
      <c r="FY65" s="209"/>
      <c r="FZ65" s="209"/>
      <c r="GA65" s="209"/>
      <c r="GB65" s="209"/>
      <c r="GC65" s="209"/>
      <c r="GD65" s="284"/>
      <c r="GE65" s="284">
        <f>FF65*(((DV64-AN64)/(ABS(DV63-DV64))))^2</f>
        <v>2.121754547150851</v>
      </c>
      <c r="GF65" s="284"/>
      <c r="GG65" s="209"/>
      <c r="GH65" s="209"/>
      <c r="GI65" s="209"/>
      <c r="GJ65" s="209"/>
      <c r="GK65" s="209"/>
      <c r="GL65" s="209"/>
      <c r="GM65" s="209"/>
      <c r="GN65" s="209"/>
      <c r="GO65" s="209"/>
      <c r="GP65" s="209"/>
      <c r="GR65" s="587">
        <v>2.3183758541895707</v>
      </c>
      <c r="GS65" s="532">
        <v>1.8125483950936641</v>
      </c>
      <c r="GU65" s="527"/>
      <c r="GZ65" s="587">
        <v>0.75861702127659569</v>
      </c>
      <c r="HA65" s="532">
        <v>4.2145390070922772E-2</v>
      </c>
      <c r="HC65" s="516"/>
      <c r="HD65" s="516"/>
      <c r="HE65" s="516"/>
      <c r="HH65" s="587">
        <f t="shared" si="31"/>
        <v>2.4393372842351662</v>
      </c>
      <c r="HI65" s="587">
        <f t="shared" si="31"/>
        <v>1.8130383113604764</v>
      </c>
      <c r="HK65" s="516"/>
      <c r="HL65" s="516"/>
      <c r="HM65" s="516"/>
      <c r="HN65" s="516"/>
      <c r="HO65" s="516"/>
      <c r="HP65" s="285"/>
      <c r="HQ65" s="208"/>
      <c r="HR65" s="208"/>
      <c r="HS65" s="208"/>
      <c r="IE65" s="159"/>
      <c r="IF65" s="159"/>
      <c r="IG65" s="159"/>
      <c r="IH65" s="159"/>
      <c r="II65" s="159">
        <v>0</v>
      </c>
      <c r="IJ65" s="159">
        <v>1</v>
      </c>
      <c r="IK65" s="159">
        <v>0</v>
      </c>
      <c r="IL65" s="159">
        <v>1</v>
      </c>
      <c r="IM65" s="159">
        <v>0</v>
      </c>
      <c r="IP65" s="385"/>
      <c r="IQ65" s="159">
        <v>0</v>
      </c>
      <c r="IR65" s="159">
        <v>1</v>
      </c>
      <c r="IS65" s="159">
        <v>0</v>
      </c>
      <c r="IZ65" s="159">
        <v>0</v>
      </c>
      <c r="JA65" s="159">
        <v>0</v>
      </c>
      <c r="JB65" s="176">
        <v>0</v>
      </c>
      <c r="JC65" s="176">
        <v>1</v>
      </c>
      <c r="JD65" s="159"/>
      <c r="JE65" s="176">
        <v>0</v>
      </c>
      <c r="JF65" s="176">
        <v>1</v>
      </c>
      <c r="JG65" s="176">
        <v>0</v>
      </c>
      <c r="JH65" s="176">
        <v>0</v>
      </c>
      <c r="JI65" s="176">
        <v>0</v>
      </c>
      <c r="JJ65" s="176">
        <v>0</v>
      </c>
      <c r="JK65" s="176">
        <v>1</v>
      </c>
      <c r="JL65" s="176">
        <v>0</v>
      </c>
      <c r="JM65" s="176">
        <v>1</v>
      </c>
      <c r="JN65" s="176">
        <v>0</v>
      </c>
      <c r="JO65" s="176">
        <v>0</v>
      </c>
      <c r="JP65" s="176">
        <v>0</v>
      </c>
      <c r="JQ65" s="176">
        <v>0</v>
      </c>
      <c r="JR65" s="176">
        <v>0</v>
      </c>
      <c r="JS65" s="176">
        <v>0</v>
      </c>
      <c r="JT65" s="176">
        <v>0</v>
      </c>
      <c r="JU65" s="501">
        <v>1</v>
      </c>
      <c r="JV65" s="176">
        <v>0</v>
      </c>
      <c r="JW65" s="176">
        <v>0</v>
      </c>
      <c r="JX65" s="176">
        <v>0</v>
      </c>
      <c r="JY65" s="501"/>
      <c r="JZ65" s="405"/>
      <c r="KA65" s="405"/>
      <c r="KB65" s="405"/>
      <c r="KC65" s="405"/>
      <c r="KD65" s="405"/>
      <c r="KE65" s="187">
        <v>1</v>
      </c>
      <c r="KF65" s="175">
        <v>0</v>
      </c>
      <c r="KG65" s="175"/>
      <c r="KH65" s="175">
        <v>0</v>
      </c>
      <c r="KI65" s="175">
        <v>0</v>
      </c>
      <c r="KJ65" s="175">
        <v>1</v>
      </c>
      <c r="KK65" s="160">
        <v>0</v>
      </c>
      <c r="KL65" s="176">
        <v>0</v>
      </c>
      <c r="KM65" s="176">
        <v>0</v>
      </c>
      <c r="KN65" s="176">
        <v>0</v>
      </c>
      <c r="KO65" s="176">
        <v>0</v>
      </c>
      <c r="KP65" s="176">
        <v>1</v>
      </c>
      <c r="KQ65" s="176">
        <v>0</v>
      </c>
      <c r="KR65" s="160">
        <v>0</v>
      </c>
      <c r="KS65" s="175">
        <v>1</v>
      </c>
      <c r="KT65" s="159"/>
      <c r="KU65" s="159"/>
      <c r="KV65" s="159"/>
      <c r="KW65" s="159"/>
      <c r="KX65" s="159"/>
      <c r="KY65" s="159"/>
      <c r="KZ65" s="159"/>
      <c r="LA65" s="159"/>
      <c r="LB65" s="159" t="s">
        <v>543</v>
      </c>
    </row>
    <row r="66" spans="1:314" s="218" customFormat="1" x14ac:dyDescent="0.15">
      <c r="B66" s="258"/>
      <c r="C66" s="17"/>
      <c r="D66" s="18"/>
      <c r="E66" s="18">
        <f>SUM(D59:D65)</f>
        <v>9.39999042</v>
      </c>
      <c r="F66" s="20"/>
      <c r="G66" s="19"/>
      <c r="H66" s="20"/>
      <c r="I66" s="597"/>
      <c r="J66" s="16"/>
      <c r="K66" s="20"/>
      <c r="L66" s="16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16"/>
      <c r="AB66" s="20"/>
      <c r="AC66" s="20"/>
      <c r="AD66" s="20"/>
      <c r="AE66" s="20"/>
      <c r="AF66" s="20"/>
      <c r="AG66" s="20"/>
      <c r="AH66" s="58"/>
      <c r="AI66" s="20"/>
      <c r="AJ66" s="20"/>
      <c r="AK66" s="20"/>
      <c r="AL66" s="642"/>
      <c r="AM66" s="636">
        <v>5.3533406087650084</v>
      </c>
      <c r="AN66" s="637">
        <v>-13.36008865248227</v>
      </c>
      <c r="AO66" s="634">
        <f t="shared" ref="AO66" si="41">ABS(-11.88-AN66)</f>
        <v>1.4800886524822694</v>
      </c>
      <c r="AP66" s="640"/>
      <c r="AQ66" s="528">
        <f>SUM(AO59:AO66)</f>
        <v>9.936312056737588</v>
      </c>
      <c r="AR66" s="528">
        <f>SUM(AP59:AP66)</f>
        <v>14.604450354609931</v>
      </c>
      <c r="AS66" s="528">
        <f>AVERAGE(AO59:AO66)</f>
        <v>2.484078014184397</v>
      </c>
      <c r="AT66" s="528">
        <f>AVERAGE(AP59:AP66)</f>
        <v>3.6511125886524827</v>
      </c>
      <c r="AU66" s="528">
        <f>MAX(AO59:AO66)</f>
        <v>5.4317553191489365</v>
      </c>
      <c r="AV66" s="528">
        <f>MAX(AP59:AP66)</f>
        <v>7.244007092198582</v>
      </c>
      <c r="AW66" s="528">
        <f>MIN(AO59:AO66)</f>
        <v>1.4700886524822696</v>
      </c>
      <c r="AX66" s="528">
        <f>MIN(AP59:AP66)</f>
        <v>0.71147163120567392</v>
      </c>
      <c r="AY66" s="528">
        <f>AU66-AW66</f>
        <v>3.9616666666666669</v>
      </c>
      <c r="AZ66" s="528">
        <f>AV66-AX66</f>
        <v>6.532535460992908</v>
      </c>
      <c r="BA66" s="528"/>
      <c r="BB66" s="584"/>
      <c r="BC66" s="634">
        <f t="shared" ref="BC66" si="42">ABS(BQ66-AN66)</f>
        <v>13.36008865248227</v>
      </c>
      <c r="BD66" s="528">
        <f>SUM(BB59:BB66)</f>
        <v>16.436702127659579</v>
      </c>
      <c r="BE66" s="528">
        <f>SUM(BC59:BC66)</f>
        <v>23.559273049645391</v>
      </c>
      <c r="BF66" s="528">
        <f>AVERAGE(BB59:BB66)</f>
        <v>4.1091755319148948</v>
      </c>
      <c r="BG66" s="528">
        <f>AVERAGE(BC59:BC66)</f>
        <v>5.8898182624113478</v>
      </c>
      <c r="BH66" s="528">
        <f>MAX(BB59:BB66)</f>
        <v>7.1647163120567372</v>
      </c>
      <c r="BI66" s="528">
        <f>MAX(BC59:BC66)</f>
        <v>13.36008865248227</v>
      </c>
      <c r="BJ66" s="528">
        <f>MIN(BB59:BB66)</f>
        <v>1.8122517730496455</v>
      </c>
      <c r="BK66" s="528">
        <f>MIN(BC59:BC66)</f>
        <v>1.6015248226950352</v>
      </c>
      <c r="BL66" s="528">
        <f>BH66-BJ66</f>
        <v>5.3524645390070917</v>
      </c>
      <c r="BM66" s="528">
        <f>BI66-BK66</f>
        <v>11.758563829787235</v>
      </c>
      <c r="BN66" s="574"/>
      <c r="BO66" s="574"/>
      <c r="BP66" s="2"/>
      <c r="BQ66" s="2"/>
      <c r="BR66" s="7"/>
      <c r="BS66" s="528"/>
      <c r="BT66" s="528"/>
      <c r="BU66" s="528"/>
      <c r="BV66" s="528"/>
      <c r="BW66" s="585">
        <f>AVERAGE(BS60:BS66)</f>
        <v>2.1778682266629303</v>
      </c>
      <c r="BX66" s="585">
        <f>AVERAGE(BT60:BT66)</f>
        <v>-4.2637086288416075</v>
      </c>
      <c r="BY66" s="585">
        <f>AVERAGE(BU60:BU66)</f>
        <v>0.71190531280164604</v>
      </c>
      <c r="BZ66" s="585">
        <f>AVERAGE(BV60:BV66)</f>
        <v>4.0600059101654855</v>
      </c>
      <c r="CA66" s="528"/>
      <c r="CB66" s="585"/>
      <c r="CC66" s="528"/>
      <c r="CD66" s="585">
        <f>SUM(CB59:CB65)</f>
        <v>156.14185753835989</v>
      </c>
      <c r="CE66" s="585">
        <f>SUM(CC59:CC65)</f>
        <v>157.68996497757692</v>
      </c>
      <c r="CF66" s="585" t="e">
        <f ca="1">[1]!Mean(CB59:CB65)</f>
        <v>#NAME?</v>
      </c>
      <c r="CG66" s="585" t="e">
        <f ca="1">[1]!Mean(CC59:CC65)</f>
        <v>#NAME?</v>
      </c>
      <c r="CH66" s="585">
        <f>MAX(CB59:CB64)</f>
        <v>54.011275090446802</v>
      </c>
      <c r="CI66" s="585">
        <f>MAX(CC59:CC64)</f>
        <v>56.303748426306953</v>
      </c>
      <c r="CJ66" s="585">
        <f>MIN(CB59:CB64)</f>
        <v>50.12341433978925</v>
      </c>
      <c r="CK66" s="585">
        <f>MIN(CC59:CC64)</f>
        <v>47.994808444606463</v>
      </c>
      <c r="CL66" s="585">
        <f>CH66-CJ66</f>
        <v>3.887860750657552</v>
      </c>
      <c r="CM66" s="528">
        <f>CI66-CK66</f>
        <v>8.3089399817004903</v>
      </c>
      <c r="CN66" s="393"/>
      <c r="CR66" s="286"/>
      <c r="CS66" s="278"/>
      <c r="CT66" s="281">
        <v>17.889177297054047</v>
      </c>
      <c r="CU66" s="281">
        <v>11.789260756538777</v>
      </c>
      <c r="CV66" s="281">
        <v>5.9630590990180155</v>
      </c>
      <c r="CW66" s="281">
        <v>3.9297535855129255</v>
      </c>
      <c r="CX66" s="281">
        <v>10.560000446363235</v>
      </c>
      <c r="CY66" s="281">
        <v>6.0864498366235429</v>
      </c>
      <c r="CZ66" s="281">
        <v>2.7362742136467202</v>
      </c>
      <c r="DA66" s="281">
        <v>3.3050078809345913E-2</v>
      </c>
      <c r="DB66" s="281">
        <v>7.8237262327165151</v>
      </c>
      <c r="DC66" s="248">
        <v>6.0533997578141969</v>
      </c>
      <c r="DD66" s="281"/>
      <c r="DE66" s="281"/>
      <c r="DF66" s="281"/>
      <c r="DG66" s="281"/>
      <c r="DH66" s="281"/>
      <c r="DI66" s="281"/>
      <c r="DJ66" s="281">
        <f>SUM(DH61:DH64)</f>
        <v>13.448676766113103</v>
      </c>
      <c r="DK66" s="281">
        <f>SUM(DI61:DI64)</f>
        <v>13.612839101126955</v>
      </c>
      <c r="DL66" s="281">
        <f>AVERAGE(DH61:DH64)</f>
        <v>6.7243383830565513</v>
      </c>
      <c r="DM66" s="281">
        <f>AVERAGE(DI61:DI64)</f>
        <v>6.8064195505634775</v>
      </c>
      <c r="DN66" s="281">
        <f>MAX(DH61:DH64)</f>
        <v>10.679352473667723</v>
      </c>
      <c r="DO66" s="281">
        <f>MAX(DI61:DI64)</f>
        <v>10.262663478150118</v>
      </c>
      <c r="DP66" s="281">
        <f>MIN(DH61:DH64)</f>
        <v>2.7693242924453791</v>
      </c>
      <c r="DQ66" s="281">
        <f>MIN(DI61:DI64)</f>
        <v>3.350175622976836</v>
      </c>
      <c r="DR66" s="281">
        <f>DN66-DP66</f>
        <v>7.9100281812223443</v>
      </c>
      <c r="DS66" s="281">
        <f>DO66-DQ66</f>
        <v>6.912487855173282</v>
      </c>
      <c r="DT66" s="220"/>
      <c r="DW66" s="495"/>
      <c r="DX66" s="506">
        <f t="shared" si="0"/>
        <v>0</v>
      </c>
      <c r="DY66" s="495"/>
      <c r="DZ66" s="495"/>
      <c r="EA66" s="506">
        <f t="shared" si="1"/>
        <v>0</v>
      </c>
      <c r="EB66" s="506">
        <f t="shared" si="2"/>
        <v>0</v>
      </c>
      <c r="EC66" s="495"/>
      <c r="ED66" s="495"/>
      <c r="EE66" s="512"/>
      <c r="EF66" s="244"/>
      <c r="EG66" s="244"/>
      <c r="EH66" s="412">
        <f>SUM(EF58:EF66)</f>
        <v>0</v>
      </c>
      <c r="EI66" s="412">
        <v>0</v>
      </c>
      <c r="EJ66" s="244">
        <f>SUM(EH66:EI66)</f>
        <v>0</v>
      </c>
      <c r="EK66" s="244"/>
      <c r="EL66" s="244"/>
      <c r="EM66" s="244"/>
      <c r="EN66" s="244"/>
      <c r="EO66" s="244"/>
      <c r="EP66" s="244"/>
      <c r="EQ66" s="244"/>
      <c r="ES66" s="219"/>
      <c r="ET66" s="523"/>
      <c r="EU66" s="523"/>
      <c r="EV66" s="287">
        <f>SUM(ET59:ET66)</f>
        <v>2.6977464485115004</v>
      </c>
      <c r="EW66" s="281">
        <f>SUM(EU59:EU66)</f>
        <v>6.8708229860527279</v>
      </c>
      <c r="EX66" s="278">
        <f>AVERAGE(ET59:ET66)</f>
        <v>0.89924881617050012</v>
      </c>
      <c r="EY66" s="278">
        <f>AVERAGE(EU59:EU66)</f>
        <v>1.717705746513182</v>
      </c>
      <c r="EZ66" s="281">
        <f>_xlfn.VAR.P(ET59:ET66)</f>
        <v>0.2775780511079024</v>
      </c>
      <c r="FA66" s="281">
        <f>_xlfn.VAR.P(EU59:EU66)</f>
        <v>1.2449923443606083</v>
      </c>
      <c r="FB66" s="281">
        <f>MAX(ET59:ET66)</f>
        <v>1.6439392420616956</v>
      </c>
      <c r="FC66" s="281">
        <f>MAX(EU59:EU66)</f>
        <v>3.1192693310914223</v>
      </c>
      <c r="FD66" s="523"/>
      <c r="FE66" s="268"/>
      <c r="FF66" s="240"/>
      <c r="FG66" s="521">
        <f>SUM(FE60:FE66)</f>
        <v>93.089890665187355</v>
      </c>
      <c r="FH66" s="521">
        <f>SUM(FF60:FF66)</f>
        <v>69.197410902666292</v>
      </c>
      <c r="FI66" s="521">
        <f>AVERAGE(FE60:FE66)</f>
        <v>31.029963555062452</v>
      </c>
      <c r="FJ66" s="521">
        <f>AVERAGE(FF60:FF66)</f>
        <v>23.065803634222096</v>
      </c>
      <c r="FK66" s="521">
        <f>MAX(FE60:FE66)</f>
        <v>51.954462834034423</v>
      </c>
      <c r="FL66" s="521">
        <f>MAX(FF60:FF66)</f>
        <v>35.22137733450392</v>
      </c>
      <c r="FM66" s="521">
        <f>MIN(FE60:FE66)</f>
        <v>14.173113506237875</v>
      </c>
      <c r="FN66" s="521">
        <f>MIN(FF60:FF66)</f>
        <v>0.16521679068440065</v>
      </c>
      <c r="FO66" s="520">
        <f>FK66-FM66</f>
        <v>37.781349327796548</v>
      </c>
      <c r="FP66" s="520">
        <f>FL66-FN66</f>
        <v>35.056160543819516</v>
      </c>
      <c r="FQ66" s="287"/>
      <c r="FR66" s="287"/>
      <c r="FS66" s="286">
        <f>SUM(FQ60:FQ66)</f>
        <v>36.265514335072453</v>
      </c>
      <c r="FT66" s="278">
        <f>SUM(FR60:FR66)</f>
        <v>24.425086391555425</v>
      </c>
      <c r="FU66" s="278">
        <f>AVERAGE(FQ60:FQ66)</f>
        <v>12.088504778357484</v>
      </c>
      <c r="FV66" s="278">
        <f>AVERAGE(FR60:FR66)</f>
        <v>8.1416954638518089</v>
      </c>
      <c r="FW66" s="278">
        <f>MAX(FQ60:FQ66)</f>
        <v>21.062700219965066</v>
      </c>
      <c r="FX66" s="278">
        <f>MAX(FR60:FR66)</f>
        <v>12.220777487134065</v>
      </c>
      <c r="FY66" s="278">
        <f>MIN(FQ60:FQ66)</f>
        <v>5.9054640593568477</v>
      </c>
      <c r="FZ66" s="278">
        <f>MIN(FR60:FR66)</f>
        <v>5.900599835888589E-2</v>
      </c>
      <c r="GA66" s="278">
        <f>FW66-FY66</f>
        <v>15.157236160608218</v>
      </c>
      <c r="GB66" s="278">
        <f>FX66-FZ66</f>
        <v>12.161771488775178</v>
      </c>
      <c r="GC66" s="278"/>
      <c r="GD66" s="286"/>
      <c r="GE66" s="278"/>
      <c r="GF66" s="286">
        <f>SUM(GD60:GD66)</f>
        <v>5.7926724758052526</v>
      </c>
      <c r="GG66" s="278">
        <f>SUM(GE60:GE66)</f>
        <v>2.4413414270116571</v>
      </c>
      <c r="GH66" s="278">
        <f>AVERAGE(GD60:GD66)</f>
        <v>1.9308908252684176</v>
      </c>
      <c r="GI66" s="278">
        <f>AVERAGE(GE60:GE66)</f>
        <v>0.81378047567055234</v>
      </c>
      <c r="GJ66" s="278">
        <f>MAX(GD60:GD66)</f>
        <v>4.9100791518286737</v>
      </c>
      <c r="GK66" s="278">
        <f>MAX(GE60:GE66)</f>
        <v>2.121754547150851</v>
      </c>
      <c r="GL66" s="278">
        <f>MIN(GD60:GD66)</f>
        <v>0.32958051227151952</v>
      </c>
      <c r="GM66" s="278">
        <f>MIN(GE60:GE66)</f>
        <v>7.7890900438582812E-4</v>
      </c>
      <c r="GN66" s="278">
        <f>GJ66-GL66</f>
        <v>4.5804986395571543</v>
      </c>
      <c r="GO66" s="278">
        <f>GK66-GM66</f>
        <v>2.1209756381464651</v>
      </c>
      <c r="GP66" s="278"/>
      <c r="GQ66" s="270"/>
      <c r="GR66" s="586"/>
      <c r="GS66" s="531"/>
      <c r="GT66" s="586">
        <f>SUM(GR59:GR65)</f>
        <v>11.54972698268986</v>
      </c>
      <c r="GU66" s="527"/>
      <c r="GV66" s="531">
        <f>AVERAGE(GR59:GR65)</f>
        <v>1.6499609975271228</v>
      </c>
      <c r="GW66" s="531">
        <f>AVERAGE(GS59:GS65)</f>
        <v>2.7398987367694931</v>
      </c>
      <c r="GX66" s="531">
        <f>MAX(GR59:GR65)</f>
        <v>2.5712895837375238</v>
      </c>
      <c r="GY66" s="531">
        <f>MAX(GS59:GS65)</f>
        <v>7.1658890038586733</v>
      </c>
      <c r="GZ66" s="586"/>
      <c r="HA66" s="531"/>
      <c r="HB66" s="586">
        <f>SUM(GZ59:GZ65)</f>
        <v>2.7394503546099287</v>
      </c>
      <c r="HC66" s="531">
        <f>SUM(HA59:HA65)</f>
        <v>52.09170212765958</v>
      </c>
      <c r="HD66" s="531">
        <f>AVERAGE(GZ59:GZ65)</f>
        <v>0.39135005065856127</v>
      </c>
      <c r="HE66" s="531">
        <f>AVERAGE(HA59:HA65)</f>
        <v>7.4416717325227975</v>
      </c>
      <c r="HF66" s="531">
        <f>MAX(GZ59:GZ65)</f>
        <v>0.75861702127659569</v>
      </c>
      <c r="HG66" s="531">
        <f>MAX(HA59:HA65)</f>
        <v>25.540106382978728</v>
      </c>
      <c r="HH66" s="585"/>
      <c r="HI66" s="528"/>
      <c r="HJ66" s="586">
        <f>SUM(HH60:HH66)</f>
        <v>10.290086788362665</v>
      </c>
      <c r="HK66" s="531">
        <f>SUM(HI60:HI66)</f>
        <v>59.206428093182545</v>
      </c>
      <c r="HL66" s="531">
        <f>AVERAGE(HH60:HH66)</f>
        <v>1.7150144647271108</v>
      </c>
      <c r="HM66" s="531">
        <f>AVERAGE(HI60:HI66)</f>
        <v>9.8677380155304242</v>
      </c>
      <c r="HN66" s="531">
        <f>MAX(HH60:HH66)</f>
        <v>2.6582411483761237</v>
      </c>
      <c r="HO66" s="531">
        <f>MAX(HI60:HI66)</f>
        <v>26.404632148523682</v>
      </c>
      <c r="HP66" s="286">
        <f>MIN(HH60:HH66)</f>
        <v>0.5213899917657534</v>
      </c>
      <c r="HQ66" s="278">
        <f>MIN(HI60:HI66)</f>
        <v>0.28275689157282791</v>
      </c>
      <c r="HR66" s="278">
        <f>HN66-HP66</f>
        <v>2.1368511566103701</v>
      </c>
      <c r="HS66" s="278">
        <f>HO66-HQ66</f>
        <v>26.121875256950855</v>
      </c>
      <c r="HT66" s="393"/>
      <c r="HU66" s="520"/>
      <c r="HV66" s="393"/>
      <c r="HW66" s="520"/>
      <c r="HX66" s="393"/>
      <c r="HY66" s="520"/>
      <c r="HZ66" s="393"/>
      <c r="IA66" s="520"/>
      <c r="IB66" s="393"/>
      <c r="IC66" s="520"/>
      <c r="ID66" s="393"/>
      <c r="IN66" s="462">
        <v>3</v>
      </c>
      <c r="IO66" s="218">
        <v>0</v>
      </c>
      <c r="IP66" s="462">
        <f>COUNTIF(IL59:IL66,1)</f>
        <v>3</v>
      </c>
      <c r="IT66" s="390"/>
      <c r="IU66" s="393">
        <v>2</v>
      </c>
      <c r="IV66" s="390">
        <v>0</v>
      </c>
      <c r="IW66" s="393">
        <v>2</v>
      </c>
      <c r="IX66" s="484">
        <v>3</v>
      </c>
      <c r="IY66" s="393"/>
      <c r="JB66" s="226"/>
      <c r="JC66" s="226"/>
      <c r="JD66" s="226"/>
      <c r="JP66" s="226"/>
      <c r="JQ66" s="226"/>
      <c r="JR66" s="226"/>
      <c r="JU66" s="393"/>
      <c r="JY66" s="393">
        <v>4</v>
      </c>
      <c r="JZ66" s="507">
        <v>1</v>
      </c>
      <c r="KA66" s="507">
        <v>0</v>
      </c>
      <c r="KB66" s="520">
        <v>2</v>
      </c>
      <c r="KC66" s="520">
        <v>0</v>
      </c>
      <c r="KD66" s="507">
        <v>0</v>
      </c>
      <c r="KE66" s="220"/>
      <c r="KK66" s="219"/>
      <c r="KR66" s="219"/>
      <c r="LA66" s="219"/>
    </row>
    <row r="67" spans="1:314" x14ac:dyDescent="0.15">
      <c r="A67" s="214"/>
      <c r="B67" s="256">
        <v>0.29333333333333333</v>
      </c>
      <c r="C67" s="10"/>
      <c r="D67" s="11"/>
      <c r="E67" s="11"/>
      <c r="F67" s="14"/>
      <c r="G67" s="13"/>
      <c r="H67" s="14" t="s">
        <v>358</v>
      </c>
      <c r="I67" s="596">
        <v>14</v>
      </c>
      <c r="J67" s="471">
        <v>1</v>
      </c>
      <c r="K67" s="14">
        <v>0</v>
      </c>
      <c r="L67" s="9">
        <v>1</v>
      </c>
      <c r="M67" s="23">
        <v>1</v>
      </c>
      <c r="N67" s="23">
        <v>1</v>
      </c>
      <c r="O67" s="23">
        <v>0</v>
      </c>
      <c r="P67" s="14"/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1</v>
      </c>
      <c r="W67" s="14">
        <v>0</v>
      </c>
      <c r="X67" s="14">
        <v>0</v>
      </c>
      <c r="Y67" s="14">
        <v>1</v>
      </c>
      <c r="Z67" s="14">
        <v>0</v>
      </c>
      <c r="AA67" s="9">
        <v>0</v>
      </c>
      <c r="AB67" s="15"/>
      <c r="AC67" s="15"/>
      <c r="AD67" s="15"/>
      <c r="AE67" s="15"/>
      <c r="AF67" s="15"/>
      <c r="AG67" s="15"/>
      <c r="AH67" s="54"/>
      <c r="AI67" s="15"/>
      <c r="AJ67" s="15"/>
      <c r="AK67" s="15"/>
      <c r="AL67" s="632"/>
      <c r="AM67" s="633"/>
      <c r="AN67" s="634"/>
      <c r="AO67" s="633"/>
      <c r="AP67" s="634"/>
      <c r="AQ67" s="634"/>
      <c r="AR67" s="634"/>
      <c r="AS67" s="634"/>
      <c r="AT67" s="634"/>
      <c r="AU67" s="634"/>
      <c r="AV67" s="634"/>
      <c r="AW67" s="634"/>
      <c r="AX67" s="634"/>
      <c r="AY67" s="634"/>
      <c r="AZ67" s="634"/>
      <c r="BA67" s="634"/>
      <c r="BB67" s="633"/>
      <c r="BC67" s="634"/>
      <c r="BD67" s="634"/>
      <c r="BE67" s="634"/>
      <c r="BF67" s="634"/>
      <c r="BG67" s="634"/>
      <c r="BH67" s="634"/>
      <c r="BI67" s="634"/>
      <c r="BJ67" s="634"/>
      <c r="BK67" s="634"/>
      <c r="BL67" s="634"/>
      <c r="BM67" s="634"/>
      <c r="BN67" s="573"/>
      <c r="BO67" s="573"/>
      <c r="BP67" s="64">
        <v>0.66913268181726693</v>
      </c>
      <c r="BQ67" s="64">
        <v>-12.042417218543047</v>
      </c>
      <c r="BR67" s="6"/>
      <c r="BS67" s="527"/>
      <c r="BT67" s="527"/>
      <c r="BU67" s="527"/>
      <c r="BV67" s="527"/>
      <c r="BW67" s="584"/>
      <c r="BX67" s="527"/>
      <c r="BY67" s="527"/>
      <c r="BZ67" s="527"/>
      <c r="CA67" s="527"/>
      <c r="CB67" s="584"/>
      <c r="CC67" s="527"/>
      <c r="CD67" s="584"/>
      <c r="CE67" s="527"/>
      <c r="CF67" s="584"/>
      <c r="CG67" s="527"/>
      <c r="CH67" s="584"/>
      <c r="CI67" s="527"/>
      <c r="CJ67" s="584"/>
      <c r="CK67" s="527"/>
      <c r="CL67" s="584"/>
      <c r="CO67" s="70"/>
      <c r="CP67" s="70"/>
      <c r="CQ67" s="70"/>
      <c r="CR67" s="70"/>
      <c r="CS67" s="70"/>
      <c r="CT67" s="70"/>
      <c r="CU67" s="70"/>
      <c r="CV67" s="70"/>
      <c r="CW67" s="70"/>
      <c r="CX67" s="70"/>
      <c r="CY67" s="70"/>
      <c r="CZ67" s="70"/>
      <c r="DA67" s="70"/>
      <c r="DB67" s="70"/>
      <c r="DC67" s="70"/>
      <c r="DH67" s="518"/>
      <c r="DI67" s="518"/>
      <c r="DJ67" s="105"/>
      <c r="DK67" s="105"/>
      <c r="DL67" s="105"/>
      <c r="DM67" s="105"/>
      <c r="DN67" s="105"/>
      <c r="DO67" s="105"/>
      <c r="DP67" s="105"/>
      <c r="DQ67" s="105"/>
      <c r="DR67" s="105"/>
      <c r="DS67" s="105"/>
      <c r="DT67" s="108" t="s">
        <v>442</v>
      </c>
      <c r="DU67" s="128">
        <v>0.66913268181726693</v>
      </c>
      <c r="DV67" s="128">
        <v>-12.042417218543047</v>
      </c>
      <c r="DX67" s="506">
        <f t="shared" si="0"/>
        <v>0</v>
      </c>
      <c r="EA67" s="506">
        <f t="shared" si="1"/>
        <v>0</v>
      </c>
      <c r="EB67" s="506">
        <f t="shared" si="2"/>
        <v>0</v>
      </c>
      <c r="ER67" s="105">
        <v>-3.6211886310110915</v>
      </c>
      <c r="ES67" s="105">
        <v>13.970778145695364</v>
      </c>
      <c r="EV67" s="284"/>
      <c r="EW67" s="209"/>
      <c r="EX67" s="209"/>
      <c r="EY67" s="209"/>
      <c r="EZ67" s="209"/>
      <c r="FA67" s="209"/>
      <c r="FB67" s="209"/>
      <c r="FC67" s="209"/>
      <c r="FE67" s="141"/>
      <c r="FF67" s="141"/>
      <c r="FH67" s="141"/>
      <c r="FJ67" s="141"/>
      <c r="FQ67" s="284"/>
      <c r="FR67" s="209"/>
      <c r="FS67" s="284"/>
      <c r="FT67" s="209"/>
      <c r="FU67" s="209"/>
      <c r="FV67" s="209"/>
      <c r="FW67" s="209"/>
      <c r="FX67" s="209"/>
      <c r="FY67" s="209"/>
      <c r="FZ67" s="209"/>
      <c r="GA67" s="209"/>
      <c r="GB67" s="209"/>
      <c r="GC67" s="209"/>
      <c r="GD67" s="284"/>
      <c r="GE67" s="209"/>
      <c r="GF67" s="284"/>
      <c r="GG67" s="209"/>
      <c r="GH67" s="209"/>
      <c r="GI67" s="209"/>
      <c r="GJ67" s="209"/>
      <c r="GK67" s="209"/>
      <c r="GL67" s="209"/>
      <c r="GM67" s="209"/>
      <c r="GN67" s="209"/>
      <c r="GO67" s="209"/>
      <c r="GP67" s="209"/>
      <c r="GR67" s="587"/>
      <c r="GS67" s="529"/>
      <c r="GT67" s="587"/>
      <c r="GU67" s="527"/>
      <c r="GV67" s="529"/>
      <c r="GW67" s="529"/>
      <c r="GX67" s="529"/>
      <c r="GY67" s="529"/>
      <c r="GZ67" s="587"/>
      <c r="HA67" s="529"/>
      <c r="HB67" s="587"/>
      <c r="HC67" s="529"/>
      <c r="HD67" s="529"/>
      <c r="HE67" s="529"/>
      <c r="HF67" s="529"/>
      <c r="HG67" s="529"/>
      <c r="HH67" s="584"/>
      <c r="HI67" s="527"/>
      <c r="HJ67" s="587"/>
      <c r="HK67" s="529"/>
      <c r="HL67" s="529"/>
      <c r="HM67" s="529"/>
      <c r="HN67" s="529"/>
      <c r="HO67" s="529"/>
      <c r="HP67" s="285"/>
      <c r="HQ67" s="208"/>
      <c r="HR67" s="208"/>
      <c r="HS67" s="208"/>
      <c r="IE67" s="159"/>
      <c r="IF67" s="159"/>
      <c r="IG67" s="180">
        <v>-0.59013203561189076</v>
      </c>
      <c r="IH67" s="180">
        <v>0</v>
      </c>
      <c r="II67" s="159"/>
      <c r="IJ67" s="159"/>
      <c r="IK67" s="159"/>
      <c r="IL67" s="159"/>
      <c r="IM67" s="159"/>
      <c r="IP67" s="385"/>
      <c r="IQ67" s="159"/>
      <c r="IR67" s="159"/>
      <c r="IS67" s="159"/>
      <c r="IZ67" s="159"/>
      <c r="JA67" s="159"/>
      <c r="JB67" s="159"/>
      <c r="JC67" s="159"/>
      <c r="JD67" s="159"/>
      <c r="JE67" s="159"/>
      <c r="JF67" s="159"/>
      <c r="JG67" s="159"/>
      <c r="JH67" s="159"/>
      <c r="JI67" s="159"/>
      <c r="JJ67" s="159"/>
      <c r="JK67" s="159"/>
      <c r="JL67" s="159"/>
      <c r="JM67" s="159"/>
      <c r="JN67" s="159"/>
      <c r="JO67" s="159"/>
      <c r="JP67" s="159"/>
      <c r="JQ67" s="159"/>
      <c r="JR67" s="159"/>
      <c r="JS67" s="159"/>
      <c r="JT67" s="159"/>
      <c r="JV67" s="159"/>
      <c r="JW67" s="159"/>
      <c r="JX67" s="159"/>
      <c r="KE67" s="159"/>
      <c r="KF67" s="159"/>
      <c r="KG67" s="159"/>
      <c r="KH67" s="159"/>
      <c r="KI67" s="159"/>
      <c r="KJ67" s="159"/>
      <c r="KK67" s="159"/>
      <c r="KL67" s="159"/>
      <c r="KM67" s="159"/>
      <c r="KN67" s="159"/>
      <c r="KO67" s="159"/>
      <c r="KP67" s="159"/>
      <c r="KQ67" s="159"/>
      <c r="KR67" s="159"/>
      <c r="KS67" s="159"/>
      <c r="KT67" s="159"/>
      <c r="KU67" s="159"/>
      <c r="KV67" s="159"/>
      <c r="KW67" s="159"/>
      <c r="KX67" s="159"/>
      <c r="KY67" s="159"/>
      <c r="KZ67" s="159"/>
      <c r="LA67" s="159"/>
      <c r="LB67" s="159" t="s">
        <v>512</v>
      </c>
    </row>
    <row r="68" spans="1:314" x14ac:dyDescent="0.15">
      <c r="A68" s="214"/>
      <c r="B68" s="256">
        <v>0.29875000000000002</v>
      </c>
      <c r="C68" s="10"/>
      <c r="D68" s="11"/>
      <c r="E68" s="11"/>
      <c r="F68" s="14"/>
      <c r="G68" s="13"/>
      <c r="H68" s="14"/>
      <c r="I68" s="596"/>
      <c r="J68" s="471">
        <v>1</v>
      </c>
      <c r="K68" s="14">
        <v>0</v>
      </c>
      <c r="L68" s="9">
        <v>1</v>
      </c>
      <c r="M68" s="23">
        <v>1</v>
      </c>
      <c r="N68" s="23">
        <v>0</v>
      </c>
      <c r="O68" s="23">
        <v>1</v>
      </c>
      <c r="P68" s="14"/>
      <c r="Q68" s="14">
        <v>0</v>
      </c>
      <c r="R68" s="14">
        <v>0</v>
      </c>
      <c r="S68" s="14">
        <v>1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9">
        <v>1</v>
      </c>
      <c r="AB68" s="15"/>
      <c r="AC68" s="15"/>
      <c r="AD68" s="15"/>
      <c r="AE68" s="15">
        <v>0.12645686477397655</v>
      </c>
      <c r="AF68" s="15">
        <v>0.21072695035461031</v>
      </c>
      <c r="AG68" s="15">
        <v>0.24575838999761165</v>
      </c>
      <c r="AH68" s="54">
        <f>AM69-BP68</f>
        <v>-3.7094013667033132</v>
      </c>
      <c r="AI68" s="15">
        <f>AN69-BQ68</f>
        <v>17.237464539007092</v>
      </c>
      <c r="AJ68" s="15"/>
      <c r="AK68" s="15"/>
      <c r="AL68" s="632">
        <f>((AH68*AH69)+(AI68*AI69))/(SQRT(AH68^2+AI68^2)*SQRT(AH69^2+AI69^2))</f>
        <v>0.99985737484805703</v>
      </c>
      <c r="AM68" s="633"/>
      <c r="AN68" s="634"/>
      <c r="AO68" s="633"/>
      <c r="AP68" s="634"/>
      <c r="AQ68" s="634"/>
      <c r="AR68" s="634"/>
      <c r="AS68" s="634"/>
      <c r="AT68" s="634"/>
      <c r="AU68" s="634"/>
      <c r="AV68" s="634"/>
      <c r="AW68" s="634"/>
      <c r="AX68" s="634"/>
      <c r="AY68" s="634"/>
      <c r="AZ68" s="634"/>
      <c r="BA68" s="634"/>
      <c r="BB68" s="633"/>
      <c r="BC68" s="634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573"/>
      <c r="BO68" s="573"/>
      <c r="BP68" s="64">
        <v>1.0959594947077971</v>
      </c>
      <c r="BQ68" s="64">
        <v>-12.011436170212766</v>
      </c>
      <c r="BR68" s="6"/>
      <c r="BS68" s="527"/>
      <c r="BT68" s="527"/>
      <c r="BU68" s="527"/>
      <c r="BV68" s="527"/>
      <c r="BW68" s="584"/>
      <c r="BX68" s="527"/>
      <c r="BY68" s="527"/>
      <c r="BZ68" s="527"/>
      <c r="CA68" s="527"/>
      <c r="CB68" s="584"/>
      <c r="CC68" s="527"/>
      <c r="CD68" s="584"/>
      <c r="CE68" s="527"/>
      <c r="CF68" s="584"/>
      <c r="CG68" s="527"/>
      <c r="CH68" s="584"/>
      <c r="CI68" s="527"/>
      <c r="CJ68" s="584"/>
      <c r="CK68" s="527"/>
      <c r="CL68" s="584"/>
      <c r="CN68" s="416"/>
      <c r="CO68" s="75"/>
      <c r="CP68" s="76"/>
      <c r="CQ68" s="76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H68" s="518"/>
      <c r="DI68" s="518"/>
      <c r="DJ68" s="105"/>
      <c r="DK68" s="105"/>
      <c r="DL68" s="105"/>
      <c r="DM68" s="105"/>
      <c r="DN68" s="105"/>
      <c r="DO68" s="105"/>
      <c r="DP68" s="105"/>
      <c r="DQ68" s="105"/>
      <c r="DR68" s="105"/>
      <c r="DS68" s="105"/>
      <c r="DT68" s="108" t="s">
        <v>442</v>
      </c>
      <c r="DU68" s="128">
        <v>1.0959594947077971</v>
      </c>
      <c r="DV68" s="128">
        <v>-12.011436170212766</v>
      </c>
      <c r="DX68" s="506">
        <f t="shared" si="0"/>
        <v>0</v>
      </c>
      <c r="EA68" s="506">
        <f t="shared" si="1"/>
        <v>0</v>
      </c>
      <c r="EB68" s="506">
        <f t="shared" si="2"/>
        <v>0</v>
      </c>
      <c r="EG68" s="244">
        <f>IF(AND(DV68&lt;0,DV68&gt;-11.9),1,0)</f>
        <v>0</v>
      </c>
      <c r="EH68" s="402"/>
      <c r="EI68" s="402"/>
      <c r="EJ68" s="402"/>
      <c r="EK68" s="402"/>
      <c r="EM68" s="244">
        <f>IF(AND(DV68&lt;0,DV68&gt;-6.4),1,0)</f>
        <v>0</v>
      </c>
      <c r="EN68" s="402"/>
      <c r="EO68" s="402"/>
      <c r="EP68" s="402"/>
      <c r="ER68" s="105">
        <v>-3.6672490784453209</v>
      </c>
      <c r="ES68" s="105">
        <v>12.09572695035461</v>
      </c>
      <c r="EV68" s="284"/>
      <c r="EW68" s="209"/>
      <c r="EX68" s="209"/>
      <c r="EY68" s="209"/>
      <c r="EZ68" s="209"/>
      <c r="FA68" s="209"/>
      <c r="FB68" s="209"/>
      <c r="FC68" s="209"/>
      <c r="FE68" s="141"/>
      <c r="FF68" s="141"/>
      <c r="FH68" s="141"/>
      <c r="FJ68" s="141"/>
      <c r="FQ68" s="284"/>
      <c r="FR68" s="209"/>
      <c r="FS68" s="284"/>
      <c r="FT68" s="209"/>
      <c r="FU68" s="209"/>
      <c r="FV68" s="209"/>
      <c r="FW68" s="209"/>
      <c r="FX68" s="209"/>
      <c r="FY68" s="209"/>
      <c r="FZ68" s="209"/>
      <c r="GA68" s="209"/>
      <c r="GB68" s="209"/>
      <c r="GC68" s="209"/>
      <c r="GD68" s="284"/>
      <c r="GE68" s="209"/>
      <c r="GF68" s="284"/>
      <c r="GG68" s="209"/>
      <c r="GH68" s="209"/>
      <c r="GI68" s="209"/>
      <c r="GJ68" s="209"/>
      <c r="GK68" s="209"/>
      <c r="GL68" s="209"/>
      <c r="GM68" s="209"/>
      <c r="GN68" s="209"/>
      <c r="GO68" s="209"/>
      <c r="GP68" s="209"/>
      <c r="GR68" s="587"/>
      <c r="GS68" s="529"/>
      <c r="GT68" s="587"/>
      <c r="GU68" s="527"/>
      <c r="GV68" s="529"/>
      <c r="GW68" s="529"/>
      <c r="GX68" s="529"/>
      <c r="GY68" s="529"/>
      <c r="GZ68" s="587"/>
      <c r="HA68" s="529"/>
      <c r="HB68" s="587"/>
      <c r="HC68" s="529"/>
      <c r="HD68" s="529"/>
      <c r="HE68" s="529"/>
      <c r="HF68" s="529"/>
      <c r="HG68" s="529"/>
      <c r="HH68" s="587"/>
      <c r="HI68" s="587"/>
      <c r="HJ68" s="587"/>
      <c r="HK68" s="529"/>
      <c r="HL68" s="529"/>
      <c r="HM68" s="529"/>
      <c r="HN68" s="529"/>
      <c r="HO68" s="529"/>
      <c r="HP68" s="285"/>
      <c r="HQ68" s="208"/>
      <c r="HR68" s="208"/>
      <c r="HS68" s="208"/>
      <c r="IE68" s="159"/>
      <c r="IF68" s="159"/>
      <c r="IG68" s="159"/>
      <c r="IH68" s="159"/>
      <c r="II68" s="159"/>
      <c r="IJ68" s="159"/>
      <c r="IK68" s="159"/>
      <c r="IL68" s="159"/>
      <c r="IM68" s="159"/>
      <c r="IP68" s="385"/>
      <c r="IQ68" s="159"/>
      <c r="IR68" s="159"/>
      <c r="IS68" s="159"/>
      <c r="IZ68" s="159"/>
      <c r="JA68" s="159"/>
      <c r="JB68" s="159"/>
      <c r="JC68" s="159"/>
      <c r="JD68" s="159"/>
      <c r="JE68" s="159"/>
      <c r="JF68" s="159"/>
      <c r="JG68" s="159"/>
      <c r="JH68" s="159"/>
      <c r="JI68" s="159"/>
      <c r="JJ68" s="159"/>
      <c r="JK68" s="159"/>
      <c r="JL68" s="159"/>
      <c r="JM68" s="159"/>
      <c r="JN68" s="159"/>
      <c r="JO68" s="159"/>
      <c r="JP68" s="159"/>
      <c r="JQ68" s="159"/>
      <c r="JR68" s="159"/>
      <c r="JS68" s="159"/>
      <c r="JT68" s="159"/>
      <c r="JV68" s="159"/>
      <c r="JW68" s="159"/>
      <c r="JX68" s="159"/>
      <c r="KE68" s="159"/>
      <c r="KF68" s="159"/>
      <c r="KG68" s="159"/>
      <c r="KH68" s="159"/>
      <c r="KI68" s="159"/>
      <c r="KJ68" s="159"/>
      <c r="KK68" s="159"/>
      <c r="KL68" s="159"/>
      <c r="KM68" s="159"/>
      <c r="KN68" s="159"/>
      <c r="KO68" s="159"/>
      <c r="KP68" s="159"/>
      <c r="KQ68" s="159"/>
      <c r="KR68" s="159"/>
      <c r="KS68" s="159"/>
      <c r="KT68" s="159"/>
      <c r="KU68" s="159"/>
      <c r="KV68" s="159"/>
      <c r="KW68" s="159"/>
      <c r="KX68" s="159"/>
      <c r="KY68" s="159"/>
      <c r="KZ68" s="159"/>
      <c r="LA68" s="159"/>
      <c r="LB68" s="159"/>
    </row>
    <row r="69" spans="1:314" x14ac:dyDescent="0.15">
      <c r="A69" s="214"/>
      <c r="B69" s="256">
        <v>0.29939814814814814</v>
      </c>
      <c r="C69" s="10">
        <v>0.26</v>
      </c>
      <c r="D69" s="11">
        <v>0.86665800000000004</v>
      </c>
      <c r="E69" s="11"/>
      <c r="F69" s="14"/>
      <c r="G69" s="13"/>
      <c r="H69" s="14"/>
      <c r="I69" s="596"/>
      <c r="J69" s="9">
        <v>2</v>
      </c>
      <c r="K69" s="14"/>
      <c r="L69" s="9"/>
      <c r="M69" s="23">
        <v>0</v>
      </c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9"/>
      <c r="AB69" s="15"/>
      <c r="AC69" s="15"/>
      <c r="AD69" s="15"/>
      <c r="AE69" s="15"/>
      <c r="AF69" s="15"/>
      <c r="AG69" s="15"/>
      <c r="AH69" s="58">
        <f>ER68-BP68</f>
        <v>-4.7632085731531184</v>
      </c>
      <c r="AI69" s="20">
        <f>ES68-BQ68</f>
        <v>24.107163120567378</v>
      </c>
      <c r="AJ69" s="15"/>
      <c r="AK69" s="15"/>
      <c r="AL69" s="635">
        <f>DEGREES(ACOS(AL68))</f>
        <v>0.96770024766426432</v>
      </c>
      <c r="AM69" s="633">
        <v>-2.6134418719955161</v>
      </c>
      <c r="AN69" s="634">
        <v>5.2260283687943261</v>
      </c>
      <c r="AO69" s="633"/>
      <c r="AP69" s="638">
        <f>ABS(11.88-AN69)</f>
        <v>6.6539716312056747</v>
      </c>
      <c r="AQ69" s="634"/>
      <c r="AR69" s="634"/>
      <c r="AS69" s="634"/>
      <c r="AT69" s="634"/>
      <c r="AU69" s="634"/>
      <c r="AV69" s="634"/>
      <c r="AW69" s="634"/>
      <c r="AX69" s="634"/>
      <c r="AY69" s="634"/>
      <c r="AZ69" s="634"/>
      <c r="BA69" s="634"/>
      <c r="BB69" s="634">
        <f>ABS(BQ69-AN69)</f>
        <v>6.6589716312056737</v>
      </c>
      <c r="BC69" s="527"/>
      <c r="BD69" s="634"/>
      <c r="BE69" s="634"/>
      <c r="BF69" s="634"/>
      <c r="BG69" s="634"/>
      <c r="BH69" s="634"/>
      <c r="BI69" s="634"/>
      <c r="BJ69" s="634"/>
      <c r="BK69" s="634"/>
      <c r="BL69" s="634"/>
      <c r="BM69" s="634"/>
      <c r="BN69" s="573"/>
      <c r="BO69" s="573"/>
      <c r="BP69" s="4">
        <v>-4.3838379788311883</v>
      </c>
      <c r="BQ69" s="4">
        <v>11.885</v>
      </c>
      <c r="BR69" s="6"/>
      <c r="BS69" s="527">
        <f>(BP68+BP69+BP70)/3</f>
        <v>0</v>
      </c>
      <c r="BT69" s="527">
        <f>(BQ68+BQ69+BQ70)/3</f>
        <v>-4.1583451536643032</v>
      </c>
      <c r="BU69" s="527"/>
      <c r="BV69" s="527"/>
      <c r="BW69" s="584"/>
      <c r="BX69" s="527"/>
      <c r="BY69" s="527"/>
      <c r="BZ69" s="527"/>
      <c r="CA69" s="527"/>
      <c r="CB69" s="584">
        <f>SQRT((BP68-BP69)^2+(BQ68-BQ69)^2)+SQRT((BP69-BP70)^2+(BQ69-BQ70)^2)+SQRT((BP70-BP68)^2+(BQ70-BQ68)^2)</f>
        <v>52.15332486762901</v>
      </c>
      <c r="CD69" s="584"/>
      <c r="CE69" s="527"/>
      <c r="CF69" s="584"/>
      <c r="CG69" s="527"/>
      <c r="CH69" s="584"/>
      <c r="CI69" s="527"/>
      <c r="CJ69" s="584"/>
      <c r="CK69" s="527"/>
      <c r="CL69" s="584"/>
      <c r="CN69" s="383">
        <v>5.4797974735389854</v>
      </c>
      <c r="CO69" s="70">
        <v>-23.896436170212766</v>
      </c>
      <c r="CP69" s="76"/>
      <c r="CQ69" s="76"/>
      <c r="CR69" s="97">
        <v>4.6509576847199599</v>
      </c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H69" s="518"/>
      <c r="DI69" s="518"/>
      <c r="DJ69" s="105"/>
      <c r="DK69" s="105"/>
      <c r="DL69" s="105"/>
      <c r="DM69" s="105"/>
      <c r="DN69" s="105"/>
      <c r="DO69" s="105"/>
      <c r="DP69" s="105"/>
      <c r="DQ69" s="105"/>
      <c r="DR69" s="105"/>
      <c r="DS69" s="105"/>
      <c r="DT69" s="108" t="s">
        <v>443</v>
      </c>
      <c r="DU69" s="105">
        <v>-3.5407922136713443</v>
      </c>
      <c r="DV69" s="105">
        <v>11.885</v>
      </c>
      <c r="DX69" s="506">
        <f t="shared" si="0"/>
        <v>0</v>
      </c>
      <c r="EA69" s="506">
        <f t="shared" si="1"/>
        <v>0</v>
      </c>
      <c r="EB69" s="506">
        <f t="shared" si="2"/>
        <v>0</v>
      </c>
      <c r="EF69" s="402">
        <f>IF(AND(DV69&gt;0,DV69&lt;11.9),1,0)</f>
        <v>1</v>
      </c>
      <c r="EH69" s="402"/>
      <c r="EI69" s="402"/>
      <c r="EJ69" s="402"/>
      <c r="EK69" s="402"/>
      <c r="EL69" s="402">
        <f>IF(AND(DV69&gt;0,DV69&lt;6.4),1,0)</f>
        <v>0</v>
      </c>
      <c r="EN69" s="402"/>
      <c r="EO69" s="402"/>
      <c r="EP69" s="402"/>
      <c r="ER69" s="128">
        <v>1.5174823772877191</v>
      </c>
      <c r="ES69" s="128">
        <v>-11.885</v>
      </c>
      <c r="EU69" s="518">
        <f>ABS(ER69)</f>
        <v>1.5174823772877191</v>
      </c>
      <c r="EV69" s="284"/>
      <c r="EW69" s="209"/>
      <c r="EX69" s="209"/>
      <c r="EY69" s="209"/>
      <c r="EZ69" s="209"/>
      <c r="FA69" s="209"/>
      <c r="FB69" s="209"/>
      <c r="FC69" s="209"/>
      <c r="FE69" s="141"/>
      <c r="FF69" s="141"/>
      <c r="FH69" s="141"/>
      <c r="FJ69" s="141"/>
      <c r="FQ69" s="284"/>
      <c r="FR69" s="209"/>
      <c r="FS69" s="284"/>
      <c r="FT69" s="209"/>
      <c r="FU69" s="209"/>
      <c r="FV69" s="209"/>
      <c r="FW69" s="209"/>
      <c r="FX69" s="209"/>
      <c r="FY69" s="209"/>
      <c r="FZ69" s="209"/>
      <c r="GA69" s="209"/>
      <c r="GB69" s="209"/>
      <c r="GC69" s="209"/>
      <c r="GD69" s="284"/>
      <c r="GE69" s="209"/>
      <c r="GF69" s="284"/>
      <c r="GG69" s="209"/>
      <c r="GH69" s="209"/>
      <c r="GI69" s="209"/>
      <c r="GJ69" s="209"/>
      <c r="GK69" s="209"/>
      <c r="GL69" s="209"/>
      <c r="GM69" s="209"/>
      <c r="GN69" s="209"/>
      <c r="GO69" s="209"/>
      <c r="GP69" s="209"/>
      <c r="GR69" s="587">
        <v>0.12645686477397655</v>
      </c>
      <c r="GS69" s="532">
        <v>0.42152288257992199</v>
      </c>
      <c r="GT69" s="584"/>
      <c r="GU69" s="527"/>
      <c r="GV69" s="527"/>
      <c r="GW69" s="527"/>
      <c r="GX69" s="527"/>
      <c r="GY69" s="527"/>
      <c r="GZ69" s="587">
        <v>0.21072695035461031</v>
      </c>
      <c r="HA69" s="532">
        <v>0.12643617021276654</v>
      </c>
      <c r="HB69" s="584"/>
      <c r="HC69" s="527"/>
      <c r="HD69" s="527"/>
      <c r="HE69" s="527"/>
      <c r="HF69" s="527"/>
      <c r="HG69" s="527"/>
      <c r="HH69" s="587">
        <f t="shared" ref="HH69:HI73" si="43">SQRT(GR69^2+GZ69^2)</f>
        <v>0.24575838999761165</v>
      </c>
      <c r="HI69" s="587">
        <f t="shared" si="43"/>
        <v>0.44007686337338658</v>
      </c>
      <c r="HJ69" s="584"/>
      <c r="HK69" s="527"/>
      <c r="HL69" s="527"/>
      <c r="HM69" s="527"/>
      <c r="HN69" s="527"/>
      <c r="HO69" s="527"/>
      <c r="HP69" s="285"/>
      <c r="HQ69" s="208"/>
      <c r="HR69" s="208"/>
      <c r="HS69" s="208"/>
      <c r="IE69" s="159"/>
      <c r="IF69" s="159"/>
      <c r="IG69" s="159"/>
      <c r="IH69" s="159"/>
      <c r="II69" s="159">
        <v>1</v>
      </c>
      <c r="IJ69" s="159">
        <v>0</v>
      </c>
      <c r="IK69" s="159">
        <v>1</v>
      </c>
      <c r="IL69" s="159">
        <v>0</v>
      </c>
      <c r="IM69" s="159">
        <v>0</v>
      </c>
      <c r="IP69" s="385"/>
      <c r="IQ69" s="159">
        <v>0</v>
      </c>
      <c r="IR69" s="159">
        <v>1</v>
      </c>
      <c r="IS69" s="159">
        <v>0</v>
      </c>
      <c r="IZ69" s="159">
        <v>1</v>
      </c>
      <c r="JA69" s="159">
        <v>0</v>
      </c>
      <c r="JB69" s="176">
        <v>0</v>
      </c>
      <c r="JC69" s="176">
        <v>0</v>
      </c>
      <c r="JD69" s="159"/>
      <c r="JE69" s="176">
        <v>0</v>
      </c>
      <c r="JF69" s="176">
        <v>0</v>
      </c>
      <c r="JG69" s="176">
        <v>0</v>
      </c>
      <c r="JH69" s="176">
        <v>1</v>
      </c>
      <c r="JI69" s="176">
        <v>0</v>
      </c>
      <c r="JJ69" s="176">
        <v>0</v>
      </c>
      <c r="JK69" s="176">
        <v>1</v>
      </c>
      <c r="JL69" s="176">
        <v>0</v>
      </c>
      <c r="JM69" s="176">
        <v>1</v>
      </c>
      <c r="JN69" s="176">
        <v>0</v>
      </c>
      <c r="JO69" s="176">
        <v>0</v>
      </c>
      <c r="JP69" s="176">
        <v>0</v>
      </c>
      <c r="JQ69" s="176">
        <v>0</v>
      </c>
      <c r="JR69" s="176">
        <v>0</v>
      </c>
      <c r="JS69" s="176">
        <v>0</v>
      </c>
      <c r="JT69" s="176">
        <v>0</v>
      </c>
      <c r="JU69" s="501">
        <v>1</v>
      </c>
      <c r="JV69" s="176">
        <v>0</v>
      </c>
      <c r="JW69" s="176">
        <v>0</v>
      </c>
      <c r="JX69" s="176">
        <v>0</v>
      </c>
      <c r="JY69" s="501"/>
      <c r="JZ69" s="405"/>
      <c r="KA69" s="405"/>
      <c r="KB69" s="405"/>
      <c r="KC69" s="405"/>
      <c r="KD69" s="405"/>
      <c r="KE69" s="187">
        <v>1</v>
      </c>
      <c r="KF69" s="175">
        <v>0</v>
      </c>
      <c r="KG69" s="175"/>
      <c r="KH69" s="175">
        <v>0</v>
      </c>
      <c r="KI69" s="175">
        <v>0</v>
      </c>
      <c r="KJ69" s="175">
        <v>1</v>
      </c>
      <c r="KK69" s="160">
        <v>0</v>
      </c>
      <c r="KL69" s="176">
        <v>1</v>
      </c>
      <c r="KM69" s="176">
        <v>0</v>
      </c>
      <c r="KN69" s="176">
        <v>0</v>
      </c>
      <c r="KO69" s="176">
        <v>0</v>
      </c>
      <c r="KP69" s="176">
        <v>0</v>
      </c>
      <c r="KQ69" s="176">
        <v>0</v>
      </c>
      <c r="KR69" s="160">
        <v>0</v>
      </c>
      <c r="KS69" s="175">
        <v>0</v>
      </c>
      <c r="KT69" s="159"/>
      <c r="KU69" s="159"/>
      <c r="KV69" s="159"/>
      <c r="KW69" s="159"/>
      <c r="KX69" s="159"/>
      <c r="KY69" s="159"/>
      <c r="KZ69" s="159"/>
      <c r="LA69" s="159"/>
      <c r="LB69" s="159"/>
    </row>
    <row r="70" spans="1:314" x14ac:dyDescent="0.15">
      <c r="A70" s="214"/>
      <c r="B70" s="256">
        <v>0.30019675925925926</v>
      </c>
      <c r="C70" s="10">
        <v>1.0900000000000001</v>
      </c>
      <c r="D70" s="11">
        <v>1.2999999700000002</v>
      </c>
      <c r="E70" s="11"/>
      <c r="F70" s="14"/>
      <c r="G70" s="13"/>
      <c r="H70" s="14"/>
      <c r="I70" s="596"/>
      <c r="J70" s="471">
        <v>3</v>
      </c>
      <c r="K70" s="14"/>
      <c r="L70" s="9"/>
      <c r="M70" s="23">
        <v>0</v>
      </c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9"/>
      <c r="AB70" s="15"/>
      <c r="AC70" s="15"/>
      <c r="AD70" s="15"/>
      <c r="AE70" s="15"/>
      <c r="AF70" s="15"/>
      <c r="AG70" s="15"/>
      <c r="AH70" s="54"/>
      <c r="AI70" s="15"/>
      <c r="AJ70" s="15"/>
      <c r="AK70" s="15"/>
      <c r="AL70" s="632"/>
      <c r="AM70" s="633">
        <v>2.3605281424475599</v>
      </c>
      <c r="AN70" s="634">
        <v>-10.83136524822695</v>
      </c>
      <c r="AO70" s="634">
        <f>ABS(-11.88-AN70)</f>
        <v>1.0486347517730508</v>
      </c>
      <c r="AP70" s="634"/>
      <c r="AQ70" s="634"/>
      <c r="AR70" s="634"/>
      <c r="AS70" s="634"/>
      <c r="AT70" s="634"/>
      <c r="AU70" s="634"/>
      <c r="AV70" s="634"/>
      <c r="AW70" s="634"/>
      <c r="AX70" s="634"/>
      <c r="AY70" s="634"/>
      <c r="AZ70" s="634"/>
      <c r="BA70" s="634"/>
      <c r="BB70" s="584"/>
      <c r="BC70" s="634">
        <f>ABS(BQ70-AN70)</f>
        <v>1.5172340425531932</v>
      </c>
      <c r="BD70" s="634"/>
      <c r="BE70" s="634"/>
      <c r="BF70" s="634"/>
      <c r="BG70" s="634"/>
      <c r="BH70" s="634"/>
      <c r="BI70" s="634"/>
      <c r="BJ70" s="634"/>
      <c r="BK70" s="634"/>
      <c r="BL70" s="634"/>
      <c r="BM70" s="634"/>
      <c r="BN70" s="573"/>
      <c r="BO70" s="573"/>
      <c r="BP70" s="65">
        <v>3.2878784841233912</v>
      </c>
      <c r="BQ70" s="64">
        <v>-12.348599290780143</v>
      </c>
      <c r="BR70" s="6"/>
      <c r="BS70" s="527"/>
      <c r="BT70" s="527"/>
      <c r="BU70" s="527">
        <f>(BP69+BP70+BP71)/3</f>
        <v>-0.46367517083791415</v>
      </c>
      <c r="BV70" s="527">
        <f>(BQ69+BQ70+BQ71)/3</f>
        <v>3.9757151300236404</v>
      </c>
      <c r="BW70" s="584"/>
      <c r="BX70" s="527"/>
      <c r="BY70" s="527"/>
      <c r="BZ70" s="527"/>
      <c r="CA70" s="527"/>
      <c r="CC70" s="584">
        <f>SQRT((BP69-BP70)^2+(BQ69-BQ70)^2)+SQRT((BP70-BP71)^2+(BQ70-BQ71)^2)+SQRT((BP71-BP69)^2+(BQ71-BQ69)^2)</f>
        <v>54.536324916976263</v>
      </c>
      <c r="CD70" s="584"/>
      <c r="CE70" s="584"/>
      <c r="CF70" s="584"/>
      <c r="CG70" s="527"/>
      <c r="CH70" s="584"/>
      <c r="CI70" s="527"/>
      <c r="CJ70" s="584"/>
      <c r="CK70" s="527"/>
      <c r="CL70" s="584"/>
      <c r="CN70" s="383">
        <v>7.6717164629545795</v>
      </c>
      <c r="CO70" s="70">
        <v>-24.233599290780141</v>
      </c>
      <c r="CP70" s="70">
        <v>-7.6717164629545795</v>
      </c>
      <c r="CQ70" s="70">
        <v>24.233599290780141</v>
      </c>
      <c r="CR70" s="70"/>
      <c r="CS70" s="92">
        <v>9.3256862565827845</v>
      </c>
      <c r="CT70" s="70"/>
      <c r="CU70" s="70"/>
      <c r="CV70" s="70"/>
      <c r="CW70" s="70"/>
      <c r="CX70" s="70"/>
      <c r="CY70" s="70"/>
      <c r="CZ70" s="70"/>
      <c r="DA70" s="70"/>
      <c r="DB70" s="70"/>
      <c r="DC70" s="70"/>
      <c r="DH70" s="518"/>
      <c r="DI70" s="518"/>
      <c r="DJ70" s="105"/>
      <c r="DK70" s="105"/>
      <c r="DL70" s="105"/>
      <c r="DM70" s="105"/>
      <c r="DN70" s="105"/>
      <c r="DO70" s="105"/>
      <c r="DP70" s="105"/>
      <c r="DQ70" s="105"/>
      <c r="DR70" s="105"/>
      <c r="DS70" s="105"/>
      <c r="DT70" s="108" t="s">
        <v>443</v>
      </c>
      <c r="DU70" s="129">
        <v>4.2573811140572113</v>
      </c>
      <c r="DV70" s="128">
        <v>-12.30645390070922</v>
      </c>
      <c r="DX70" s="506">
        <f t="shared" ref="DX70:DX133" si="44">IF(AND(DU70&gt;5.4,DU70&lt;-5.4),1,0)</f>
        <v>0</v>
      </c>
      <c r="EA70" s="506">
        <f t="shared" ref="EA70:EA133" si="45">IF(DU70&lt;-4.1,1,0)</f>
        <v>0</v>
      </c>
      <c r="EB70" s="506">
        <f t="shared" ref="EB70:EB133" si="46">IF(DU70&gt;4.1,1,0)</f>
        <v>1</v>
      </c>
      <c r="ED70" s="491">
        <v>1</v>
      </c>
      <c r="EG70" s="244">
        <f>IF(AND(DV70&lt;0,DV70&gt;-11.9),1,0)</f>
        <v>0</v>
      </c>
      <c r="EH70" s="402"/>
      <c r="EI70" s="402"/>
      <c r="EJ70" s="402"/>
      <c r="EK70" s="402"/>
      <c r="EM70" s="244">
        <f>IF(AND(DV70&lt;0,DV70&gt;-6.4),1,0)</f>
        <v>0</v>
      </c>
      <c r="EN70" s="402"/>
      <c r="EO70" s="402"/>
      <c r="EP70" s="402"/>
      <c r="ER70" s="105">
        <v>-2.2762235659315784</v>
      </c>
      <c r="ES70" s="105">
        <v>12.264308510638298</v>
      </c>
      <c r="ET70" s="518">
        <f>ABS(ER70)</f>
        <v>2.2762235659315784</v>
      </c>
      <c r="EV70" s="284"/>
      <c r="EW70" s="209"/>
      <c r="EX70" s="209"/>
      <c r="EY70" s="209"/>
      <c r="EZ70" s="209"/>
      <c r="FA70" s="209"/>
      <c r="FB70" s="209"/>
      <c r="FC70" s="209"/>
      <c r="FE70" s="151">
        <v>25.2657333022957</v>
      </c>
      <c r="FF70" s="141"/>
      <c r="FH70" s="141"/>
      <c r="FJ70" s="141"/>
      <c r="FQ70" s="284">
        <f>FE70/(D69+D70)</f>
        <v>11.661154484062706</v>
      </c>
      <c r="FR70" s="209"/>
      <c r="FS70" s="284"/>
      <c r="FT70" s="209"/>
      <c r="FU70" s="209"/>
      <c r="FV70" s="209"/>
      <c r="FW70" s="209"/>
      <c r="FX70" s="209"/>
      <c r="FY70" s="209"/>
      <c r="FZ70" s="209"/>
      <c r="GA70" s="209"/>
      <c r="GB70" s="209"/>
      <c r="GC70" s="209"/>
      <c r="GD70" s="284">
        <f>FE70*(((ABS(DV69-AN69))/(ABS(DV68-DV69))))^2</f>
        <v>1.9619139882189121</v>
      </c>
      <c r="GE70" s="209"/>
      <c r="GF70" s="284"/>
      <c r="GG70" s="209"/>
      <c r="GH70" s="209"/>
      <c r="GI70" s="209"/>
      <c r="GJ70" s="209"/>
      <c r="GK70" s="209"/>
      <c r="GL70" s="209"/>
      <c r="GM70" s="209"/>
      <c r="GN70" s="209"/>
      <c r="GO70" s="209"/>
      <c r="GP70" s="209"/>
      <c r="GR70" s="587">
        <v>1.264568647739766</v>
      </c>
      <c r="GS70" s="529">
        <v>2.7398987367694922</v>
      </c>
      <c r="GT70" s="587"/>
      <c r="GU70" s="527"/>
      <c r="GV70" s="529"/>
      <c r="GW70" s="529"/>
      <c r="GX70" s="529"/>
      <c r="GY70" s="529"/>
      <c r="GZ70" s="587">
        <v>0.37930851063829785</v>
      </c>
      <c r="HA70" s="529">
        <v>0.42145390070922062</v>
      </c>
      <c r="HB70" s="587"/>
      <c r="HC70" s="529"/>
      <c r="HD70" s="529"/>
      <c r="HE70" s="529"/>
      <c r="HF70" s="529"/>
      <c r="HG70" s="529"/>
      <c r="HH70" s="587">
        <f t="shared" si="43"/>
        <v>1.3202305901201592</v>
      </c>
      <c r="HI70" s="587">
        <f t="shared" si="43"/>
        <v>2.7721234601247611</v>
      </c>
      <c r="HJ70" s="587"/>
      <c r="HK70" s="529"/>
      <c r="HL70" s="529"/>
      <c r="HM70" s="529"/>
      <c r="HN70" s="529"/>
      <c r="HO70" s="529"/>
      <c r="HP70" s="285"/>
      <c r="HQ70" s="208"/>
      <c r="HR70" s="208"/>
      <c r="HS70" s="208"/>
      <c r="IE70" s="159"/>
      <c r="IF70" s="159"/>
      <c r="IG70" s="159"/>
      <c r="IH70" s="159"/>
      <c r="II70" s="159">
        <v>0</v>
      </c>
      <c r="IJ70" s="159">
        <v>1</v>
      </c>
      <c r="IK70" s="159">
        <v>1</v>
      </c>
      <c r="IL70" s="159">
        <v>0</v>
      </c>
      <c r="IM70" s="159">
        <v>0</v>
      </c>
      <c r="IP70" s="385"/>
      <c r="IQ70" s="159">
        <v>1</v>
      </c>
      <c r="IR70" s="159">
        <v>0</v>
      </c>
      <c r="IS70" s="159">
        <v>0</v>
      </c>
      <c r="IZ70" s="180">
        <v>1</v>
      </c>
      <c r="JA70" s="159">
        <v>0</v>
      </c>
      <c r="JB70" s="176">
        <v>0</v>
      </c>
      <c r="JC70" s="176">
        <v>0</v>
      </c>
      <c r="JD70" s="159"/>
      <c r="JE70" s="176">
        <v>0</v>
      </c>
      <c r="JF70" s="176">
        <v>0</v>
      </c>
      <c r="JG70" s="176">
        <v>1</v>
      </c>
      <c r="JH70" s="176">
        <v>0</v>
      </c>
      <c r="JI70" s="176">
        <v>0</v>
      </c>
      <c r="JJ70" s="176">
        <v>1</v>
      </c>
      <c r="JK70" s="176">
        <v>0</v>
      </c>
      <c r="JL70" s="176">
        <v>0</v>
      </c>
      <c r="JM70" s="176">
        <v>1</v>
      </c>
      <c r="JN70" s="176">
        <v>0</v>
      </c>
      <c r="JO70" s="176">
        <v>0</v>
      </c>
      <c r="JP70" s="176">
        <v>0</v>
      </c>
      <c r="JQ70" s="176">
        <v>0</v>
      </c>
      <c r="JR70" s="176">
        <v>0</v>
      </c>
      <c r="JS70" s="176">
        <v>0</v>
      </c>
      <c r="JT70" s="176">
        <v>0</v>
      </c>
      <c r="JU70" s="501">
        <v>1</v>
      </c>
      <c r="JV70" s="176">
        <v>0</v>
      </c>
      <c r="JW70" s="176">
        <v>0</v>
      </c>
      <c r="JX70" s="176">
        <v>0</v>
      </c>
      <c r="JY70" s="501"/>
      <c r="JZ70" s="405"/>
      <c r="KA70" s="405"/>
      <c r="KB70" s="405"/>
      <c r="KC70" s="405"/>
      <c r="KD70" s="405"/>
      <c r="KE70" s="187">
        <v>1</v>
      </c>
      <c r="KF70" s="175">
        <v>0</v>
      </c>
      <c r="KG70" s="175"/>
      <c r="KH70" s="175">
        <v>0</v>
      </c>
      <c r="KI70" s="175">
        <v>0</v>
      </c>
      <c r="KJ70" s="175">
        <v>0</v>
      </c>
      <c r="KK70" s="160">
        <v>1</v>
      </c>
      <c r="KL70" s="176">
        <v>1</v>
      </c>
      <c r="KM70" s="176">
        <v>0</v>
      </c>
      <c r="KN70" s="176">
        <v>0</v>
      </c>
      <c r="KO70" s="176">
        <v>0</v>
      </c>
      <c r="KP70" s="176">
        <v>0</v>
      </c>
      <c r="KQ70" s="176">
        <v>0</v>
      </c>
      <c r="KR70" s="160">
        <v>0</v>
      </c>
      <c r="KS70" s="175">
        <v>0</v>
      </c>
      <c r="KT70" s="159"/>
      <c r="KU70" s="159"/>
      <c r="KV70" s="159"/>
      <c r="KW70" s="159"/>
      <c r="KX70" s="159"/>
      <c r="KY70" s="159"/>
      <c r="KZ70" s="159"/>
      <c r="LA70" s="159"/>
      <c r="LB70" s="159"/>
    </row>
    <row r="71" spans="1:314" x14ac:dyDescent="0.15">
      <c r="A71" s="214"/>
      <c r="B71" s="256">
        <v>0.30092592592592593</v>
      </c>
      <c r="C71" s="10">
        <v>1.03</v>
      </c>
      <c r="D71" s="11">
        <v>1.0999999900000001</v>
      </c>
      <c r="E71" s="11"/>
      <c r="F71" s="14"/>
      <c r="G71" s="13"/>
      <c r="H71" s="14"/>
      <c r="I71" s="596"/>
      <c r="J71" s="9">
        <v>4</v>
      </c>
      <c r="K71" s="14"/>
      <c r="L71" s="9"/>
      <c r="M71" s="23">
        <v>0</v>
      </c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9"/>
      <c r="AB71" s="15"/>
      <c r="AC71" s="15"/>
      <c r="AD71" s="15"/>
      <c r="AE71" s="15"/>
      <c r="AF71" s="15"/>
      <c r="AG71" s="15"/>
      <c r="AH71" s="54"/>
      <c r="AI71" s="15"/>
      <c r="AJ71" s="15"/>
      <c r="AK71" s="15"/>
      <c r="AL71" s="632"/>
      <c r="AM71" s="633">
        <v>0.50582745909590632</v>
      </c>
      <c r="AN71" s="634">
        <v>8.850531914893617</v>
      </c>
      <c r="AO71" s="633"/>
      <c r="AP71" s="640">
        <f t="shared" ref="AP71" si="47">ABS(11.88-AN71)</f>
        <v>3.0294680851063838</v>
      </c>
      <c r="AQ71" s="634"/>
      <c r="AR71" s="634"/>
      <c r="AS71" s="634"/>
      <c r="AT71" s="634"/>
      <c r="AU71" s="634"/>
      <c r="AV71" s="634"/>
      <c r="AW71" s="634"/>
      <c r="AX71" s="634"/>
      <c r="AY71" s="634"/>
      <c r="AZ71" s="634"/>
      <c r="BA71" s="634"/>
      <c r="BB71" s="634">
        <f t="shared" ref="BB71" si="48">ABS(BQ71-AN71)</f>
        <v>3.5402127659574472</v>
      </c>
      <c r="BC71" s="527"/>
      <c r="BD71" s="634"/>
      <c r="BE71" s="634"/>
      <c r="BF71" s="634"/>
      <c r="BG71" s="634"/>
      <c r="BH71" s="634"/>
      <c r="BI71" s="634"/>
      <c r="BJ71" s="634"/>
      <c r="BK71" s="634"/>
      <c r="BL71" s="634"/>
      <c r="BM71" s="634"/>
      <c r="BN71" s="573"/>
      <c r="BO71" s="573"/>
      <c r="BP71" s="4">
        <v>-0.29506601780594538</v>
      </c>
      <c r="BQ71" s="4">
        <v>12.390744680851064</v>
      </c>
      <c r="BR71" s="6"/>
      <c r="BS71" s="527">
        <f>(BP70+BP71+BP72)/3</f>
        <v>0.28101525505328134</v>
      </c>
      <c r="BT71" s="527">
        <f>(BQ70+BQ71+BQ72)/3</f>
        <v>-4.1302482269503553</v>
      </c>
      <c r="BU71" s="527"/>
      <c r="BV71" s="527"/>
      <c r="BW71" s="584"/>
      <c r="BX71" s="527"/>
      <c r="BY71" s="527"/>
      <c r="BZ71" s="527"/>
      <c r="CA71" s="527"/>
      <c r="CB71" s="584">
        <f>SQRT((BP70-BP71)^2+(BQ70-BQ71)^2)+SQRT((BP71-BP72)^2+(BQ71-BQ72)^2)+SQRT((BP72-BP70)^2+(BQ72-BQ70)^2)</f>
        <v>55.328576365657518</v>
      </c>
      <c r="CD71" s="584"/>
      <c r="CE71" s="527"/>
      <c r="CF71" s="584"/>
      <c r="CG71" s="527"/>
      <c r="CH71" s="584"/>
      <c r="CI71" s="527"/>
      <c r="CJ71" s="584"/>
      <c r="CK71" s="527"/>
      <c r="CL71" s="584"/>
      <c r="CN71" s="383">
        <v>3.5829445019293367</v>
      </c>
      <c r="CO71" s="70">
        <v>-24.739343971631207</v>
      </c>
      <c r="CP71" s="70">
        <v>-3.5829445019293367</v>
      </c>
      <c r="CQ71" s="70">
        <v>24.739343971631207</v>
      </c>
      <c r="CR71" s="97">
        <v>12.513644721997736</v>
      </c>
      <c r="CS71" s="70"/>
      <c r="CT71" s="70"/>
      <c r="CU71" s="70"/>
      <c r="CV71" s="70"/>
      <c r="CW71" s="70"/>
      <c r="CX71" s="70"/>
      <c r="CY71" s="70"/>
      <c r="CZ71" s="70"/>
      <c r="DA71" s="70"/>
      <c r="DB71" s="70"/>
      <c r="DC71" s="70"/>
      <c r="DH71" s="211">
        <f>DEGREES(ACOS(((BP70-BP69)*(BP72-BP71)+(BQ70-BQ69)*(BQ72-BQ71))/(SQRT((BP70-BP69)^2+(BQ70-BQ69)^2)*SQRT((BP72-BP71)^2+(BQ72-BQ71)^2))))</f>
        <v>21.839330978580648</v>
      </c>
      <c r="DI71" s="519"/>
      <c r="DJ71" s="105"/>
      <c r="DK71" s="105"/>
      <c r="DL71" s="105"/>
      <c r="DM71" s="105"/>
      <c r="DN71" s="105"/>
      <c r="DO71" s="105"/>
      <c r="DP71" s="105"/>
      <c r="DQ71" s="105"/>
      <c r="DR71" s="105"/>
      <c r="DS71" s="105"/>
      <c r="DT71" s="108" t="s">
        <v>443</v>
      </c>
      <c r="DU71" s="105">
        <v>-1.053807206449805</v>
      </c>
      <c r="DV71" s="105">
        <v>12.559326241134752</v>
      </c>
      <c r="DX71" s="506">
        <f t="shared" si="44"/>
        <v>0</v>
      </c>
      <c r="EA71" s="506">
        <f t="shared" si="45"/>
        <v>0</v>
      </c>
      <c r="EB71" s="506">
        <f t="shared" si="46"/>
        <v>0</v>
      </c>
      <c r="EF71" s="402">
        <f>IF(AND(DV71&gt;0,DV71&lt;11.9),1,0)</f>
        <v>0</v>
      </c>
      <c r="EH71" s="402"/>
      <c r="EI71" s="402"/>
      <c r="EJ71" s="402"/>
      <c r="EK71" s="402"/>
      <c r="EL71" s="402">
        <f>IF(AND(DV71&gt;0,DV71&lt;6.4),1,0)</f>
        <v>0</v>
      </c>
      <c r="EN71" s="402"/>
      <c r="EO71" s="402"/>
      <c r="EP71" s="402"/>
      <c r="ER71" s="128">
        <v>3.920162807993274</v>
      </c>
      <c r="ES71" s="128">
        <v>-12.517180851063831</v>
      </c>
      <c r="EU71" s="518">
        <f>ABS(ER71)</f>
        <v>3.920162807993274</v>
      </c>
      <c r="EV71" s="284"/>
      <c r="EW71" s="209"/>
      <c r="EX71" s="209"/>
      <c r="EY71" s="209"/>
      <c r="EZ71" s="209"/>
      <c r="FA71" s="209"/>
      <c r="FB71" s="209"/>
      <c r="FC71" s="209"/>
      <c r="FE71" s="141"/>
      <c r="FF71" s="144">
        <v>51.482795544499936</v>
      </c>
      <c r="FH71" s="141"/>
      <c r="FJ71" s="141"/>
      <c r="FQ71" s="284"/>
      <c r="FR71" s="284">
        <f>FF71/(D70+D71)</f>
        <v>21.451165167727719</v>
      </c>
      <c r="FS71" s="284"/>
      <c r="FT71" s="209"/>
      <c r="FU71" s="209"/>
      <c r="FV71" s="209"/>
      <c r="FW71" s="209"/>
      <c r="FX71" s="209"/>
      <c r="FY71" s="209"/>
      <c r="FZ71" s="209"/>
      <c r="GA71" s="209"/>
      <c r="GB71" s="209"/>
      <c r="GC71" s="209"/>
      <c r="GD71" s="284"/>
      <c r="GE71" s="284">
        <f>FF71*(((DV70-AN70)/(ABS(DV69-DV70))))^2</f>
        <v>0.19141432013868229</v>
      </c>
      <c r="GF71" s="284"/>
      <c r="GG71" s="209"/>
      <c r="GH71" s="209"/>
      <c r="GI71" s="209"/>
      <c r="GJ71" s="209"/>
      <c r="GK71" s="209"/>
      <c r="GL71" s="209"/>
      <c r="GM71" s="209"/>
      <c r="GN71" s="209"/>
      <c r="GO71" s="209"/>
      <c r="GP71" s="209"/>
      <c r="GR71" s="587">
        <v>1.2224163594817734</v>
      </c>
      <c r="GS71" s="532">
        <v>0.33721830606393732</v>
      </c>
      <c r="GT71" s="584"/>
      <c r="GU71" s="527"/>
      <c r="GV71" s="527"/>
      <c r="GW71" s="527"/>
      <c r="GX71" s="527"/>
      <c r="GY71" s="527"/>
      <c r="GZ71" s="587">
        <v>0.29501773049645408</v>
      </c>
      <c r="HA71" s="532">
        <v>0.21072695035461031</v>
      </c>
      <c r="HB71" s="584"/>
      <c r="HC71" s="527"/>
      <c r="HD71" s="527"/>
      <c r="HE71" s="527"/>
      <c r="HF71" s="527"/>
      <c r="HG71" s="527"/>
      <c r="HH71" s="587">
        <f t="shared" si="43"/>
        <v>1.2575123129560006</v>
      </c>
      <c r="HI71" s="587">
        <f t="shared" si="43"/>
        <v>0.39764561301539053</v>
      </c>
      <c r="HJ71" s="584"/>
      <c r="HK71" s="527"/>
      <c r="HL71" s="527"/>
      <c r="HM71" s="527"/>
      <c r="HN71" s="527"/>
      <c r="HO71" s="527"/>
      <c r="HP71" s="285"/>
      <c r="HQ71" s="208"/>
      <c r="HR71" s="208"/>
      <c r="HS71" s="208"/>
      <c r="IE71" s="159"/>
      <c r="IF71" s="159"/>
      <c r="IG71" s="159"/>
      <c r="IH71" s="159"/>
      <c r="II71" s="159">
        <v>0</v>
      </c>
      <c r="IJ71" s="159">
        <v>1</v>
      </c>
      <c r="IK71" s="159">
        <v>0</v>
      </c>
      <c r="IL71" s="159">
        <v>1</v>
      </c>
      <c r="IM71" s="159">
        <v>0</v>
      </c>
      <c r="IP71" s="385"/>
      <c r="IQ71" s="159">
        <v>1</v>
      </c>
      <c r="IR71" s="159">
        <v>0</v>
      </c>
      <c r="IS71" s="159">
        <v>0</v>
      </c>
      <c r="IZ71" s="159">
        <v>0</v>
      </c>
      <c r="JA71" s="159">
        <v>0</v>
      </c>
      <c r="JB71" s="176">
        <v>1</v>
      </c>
      <c r="JC71" s="176">
        <v>0</v>
      </c>
      <c r="JD71" s="159"/>
      <c r="JE71" s="176">
        <v>0</v>
      </c>
      <c r="JF71" s="176">
        <v>0</v>
      </c>
      <c r="JG71" s="176">
        <v>1</v>
      </c>
      <c r="JH71" s="176">
        <v>0</v>
      </c>
      <c r="JI71" s="176">
        <v>0</v>
      </c>
      <c r="JJ71" s="176">
        <v>0</v>
      </c>
      <c r="JK71" s="176">
        <v>1</v>
      </c>
      <c r="JL71" s="176">
        <v>0</v>
      </c>
      <c r="JM71" s="176">
        <v>1</v>
      </c>
      <c r="JN71" s="176">
        <v>0</v>
      </c>
      <c r="JO71" s="176">
        <v>0</v>
      </c>
      <c r="JP71" s="176">
        <v>0</v>
      </c>
      <c r="JQ71" s="176">
        <v>0</v>
      </c>
      <c r="JR71" s="176">
        <v>0</v>
      </c>
      <c r="JS71" s="176">
        <v>0</v>
      </c>
      <c r="JT71" s="176">
        <v>0</v>
      </c>
      <c r="JU71" s="501">
        <v>1</v>
      </c>
      <c r="JV71" s="176">
        <v>0</v>
      </c>
      <c r="JW71" s="176">
        <v>0</v>
      </c>
      <c r="JX71" s="176">
        <v>0</v>
      </c>
      <c r="JY71" s="501"/>
      <c r="JZ71" s="405"/>
      <c r="KA71" s="405"/>
      <c r="KB71" s="405"/>
      <c r="KC71" s="405"/>
      <c r="KD71" s="405"/>
      <c r="KE71" s="187">
        <v>1</v>
      </c>
      <c r="KF71" s="175">
        <v>0</v>
      </c>
      <c r="KG71" s="175"/>
      <c r="KH71" s="175">
        <v>0</v>
      </c>
      <c r="KI71" s="175">
        <v>0</v>
      </c>
      <c r="KJ71" s="175">
        <v>1</v>
      </c>
      <c r="KK71" s="160">
        <v>0</v>
      </c>
      <c r="KL71" s="176">
        <v>1</v>
      </c>
      <c r="KM71" s="176">
        <v>0</v>
      </c>
      <c r="KN71" s="176">
        <v>0</v>
      </c>
      <c r="KO71" s="176">
        <v>0</v>
      </c>
      <c r="KP71" s="176">
        <v>0</v>
      </c>
      <c r="KQ71" s="176">
        <v>0</v>
      </c>
      <c r="KR71" s="160">
        <v>0</v>
      </c>
      <c r="KS71" s="175">
        <v>0</v>
      </c>
      <c r="KT71" s="159"/>
      <c r="KU71" s="159"/>
      <c r="KV71" s="159"/>
      <c r="KW71" s="159"/>
      <c r="KX71" s="159"/>
      <c r="KY71" s="159"/>
      <c r="KZ71" s="159"/>
      <c r="LA71" s="159"/>
      <c r="LB71" s="159"/>
    </row>
    <row r="72" spans="1:314" x14ac:dyDescent="0.15">
      <c r="A72" s="214"/>
      <c r="B72" s="256">
        <v>0.30168981481481483</v>
      </c>
      <c r="C72" s="10">
        <v>1.06</v>
      </c>
      <c r="D72" s="11">
        <v>1.1999999800000003</v>
      </c>
      <c r="E72" s="11"/>
      <c r="F72" s="14"/>
      <c r="G72" s="13"/>
      <c r="H72" s="14"/>
      <c r="I72" s="596"/>
      <c r="J72" s="471">
        <v>5</v>
      </c>
      <c r="K72" s="14"/>
      <c r="L72" s="9"/>
      <c r="M72" s="23">
        <v>0</v>
      </c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9"/>
      <c r="AB72" s="15"/>
      <c r="AC72" s="15"/>
      <c r="AD72" s="15"/>
      <c r="AE72" s="15"/>
      <c r="AF72" s="15"/>
      <c r="AG72" s="15"/>
      <c r="AH72" s="54"/>
      <c r="AI72" s="15"/>
      <c r="AJ72" s="15"/>
      <c r="AK72" s="15"/>
      <c r="AL72" s="632"/>
      <c r="AM72" s="633">
        <v>-1.053807206449805</v>
      </c>
      <c r="AN72" s="634">
        <v>-6.532535460992908</v>
      </c>
      <c r="AO72" s="634">
        <f t="shared" ref="AO72" si="49">ABS(-11.88-AN72)</f>
        <v>5.3474645390070927</v>
      </c>
      <c r="AP72" s="640"/>
      <c r="AQ72" s="634"/>
      <c r="AR72" s="634"/>
      <c r="AS72" s="634"/>
      <c r="AT72" s="634"/>
      <c r="AU72" s="634"/>
      <c r="AV72" s="634"/>
      <c r="AW72" s="634"/>
      <c r="AX72" s="634"/>
      <c r="AY72" s="634"/>
      <c r="AZ72" s="634"/>
      <c r="BA72" s="634"/>
      <c r="BB72" s="584"/>
      <c r="BC72" s="634">
        <f t="shared" ref="BC72" si="50">ABS(BQ72-AN72)</f>
        <v>5.9003546099290789</v>
      </c>
      <c r="BD72" s="634"/>
      <c r="BE72" s="634"/>
      <c r="BF72" s="634"/>
      <c r="BG72" s="634"/>
      <c r="BH72" s="634"/>
      <c r="BI72" s="634"/>
      <c r="BJ72" s="634"/>
      <c r="BK72" s="634"/>
      <c r="BL72" s="634"/>
      <c r="BM72" s="634"/>
      <c r="BN72" s="573"/>
      <c r="BO72" s="573"/>
      <c r="BP72" s="64">
        <v>-2.1497667011576018</v>
      </c>
      <c r="BQ72" s="64">
        <v>-12.432890070921987</v>
      </c>
      <c r="BR72" s="6"/>
      <c r="BS72" s="527"/>
      <c r="BT72" s="527"/>
      <c r="BU72" s="527">
        <f>(BP71+BP72+BP73)/3</f>
        <v>-1.6439392420616956</v>
      </c>
      <c r="BV72" s="527">
        <f>(BQ71+BQ72+BQ73)/3</f>
        <v>4.1864420803782503</v>
      </c>
      <c r="BW72" s="584"/>
      <c r="BX72" s="527"/>
      <c r="BY72" s="527"/>
      <c r="BZ72" s="527"/>
      <c r="CA72" s="527"/>
      <c r="CC72" s="584">
        <f>SQRT((BP71-BP72)^2+(BQ71-BQ72)^2)+SQRT((BP72-BP73)^2+(BQ72-BQ73)^2)+SQRT((BP73-BP71)^2+(BQ73-BQ71)^2)</f>
        <v>52.131483348519382</v>
      </c>
      <c r="CD72" s="584"/>
      <c r="CE72" s="584"/>
      <c r="CF72" s="584"/>
      <c r="CG72" s="527"/>
      <c r="CH72" s="584"/>
      <c r="CI72" s="527"/>
      <c r="CJ72" s="584"/>
      <c r="CK72" s="527"/>
      <c r="CL72" s="584"/>
      <c r="CN72" s="383">
        <v>-1.8547006833516564</v>
      </c>
      <c r="CO72" s="70">
        <v>-24.823634751773049</v>
      </c>
      <c r="CP72" s="70">
        <v>1.8547006833516564</v>
      </c>
      <c r="CQ72" s="70">
        <v>24.823634751773049</v>
      </c>
      <c r="CR72" s="70"/>
      <c r="CS72" s="92">
        <v>5.0446614399174532</v>
      </c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H72" s="519"/>
      <c r="DI72" s="211">
        <f>DEGREES(ACOS(((BP71-BP70)*(BP73-BP72)+(BQ71-BQ70)*(BQ73-BQ72))/(SQRT((BP71-BP70)^2+(BQ71-BQ70)^2)*SQRT((BP73-BP72)^2+(BQ73-BQ72)^2))))</f>
        <v>7.4689832820802318</v>
      </c>
      <c r="DJ72" s="105"/>
      <c r="DK72" s="105"/>
      <c r="DL72" s="105"/>
      <c r="DM72" s="105"/>
      <c r="DN72" s="105"/>
      <c r="DO72" s="105"/>
      <c r="DP72" s="105"/>
      <c r="DQ72" s="105"/>
      <c r="DR72" s="105"/>
      <c r="DS72" s="105"/>
      <c r="DT72" s="108" t="s">
        <v>443</v>
      </c>
      <c r="DU72" s="128">
        <v>-1.3067209359977581</v>
      </c>
      <c r="DV72" s="128">
        <v>-12.601471631205674</v>
      </c>
      <c r="DX72" s="506">
        <f t="shared" si="44"/>
        <v>0</v>
      </c>
      <c r="EA72" s="506">
        <f t="shared" si="45"/>
        <v>0</v>
      </c>
      <c r="EB72" s="506">
        <f t="shared" si="46"/>
        <v>0</v>
      </c>
      <c r="EG72" s="244">
        <f>IF(AND(DV72&lt;0,DV72&gt;-11.9),1,0)</f>
        <v>0</v>
      </c>
      <c r="EH72" s="402"/>
      <c r="EI72" s="402"/>
      <c r="EJ72" s="402"/>
      <c r="EK72" s="402"/>
      <c r="EM72" s="244">
        <f>IF(AND(DV72&lt;0,DV72&gt;-6.4),1,0)</f>
        <v>0</v>
      </c>
      <c r="EN72" s="402"/>
      <c r="EO72" s="402"/>
      <c r="EP72" s="402"/>
      <c r="ER72" s="105">
        <v>-4.2152288257992193E-2</v>
      </c>
      <c r="ES72" s="105">
        <v>12.517180851063831</v>
      </c>
      <c r="ET72" s="518">
        <f>ABS(ER72)</f>
        <v>4.2152288257992193E-2</v>
      </c>
      <c r="EV72" s="284"/>
      <c r="EW72" s="209"/>
      <c r="EX72" s="209"/>
      <c r="EY72" s="209"/>
      <c r="EZ72" s="209"/>
      <c r="FA72" s="209"/>
      <c r="FB72" s="209"/>
      <c r="FC72" s="209"/>
      <c r="FE72" s="151">
        <v>67.412891910811666</v>
      </c>
      <c r="FF72" s="141"/>
      <c r="FH72" s="141"/>
      <c r="FJ72" s="141"/>
      <c r="FQ72" s="284">
        <f>FE72/(D71+D72)</f>
        <v>29.309953387004459</v>
      </c>
      <c r="FR72" s="209"/>
      <c r="FS72" s="284"/>
      <c r="FT72" s="209"/>
      <c r="FU72" s="209"/>
      <c r="FV72" s="209"/>
      <c r="FW72" s="209"/>
      <c r="FX72" s="209"/>
      <c r="FY72" s="209"/>
      <c r="FZ72" s="209"/>
      <c r="GA72" s="209"/>
      <c r="GB72" s="209"/>
      <c r="GC72" s="209"/>
      <c r="GD72" s="284">
        <f>FE72*(((ABS(DV71-AN71))/(ABS(DV70-DV71))))^2</f>
        <v>1.4996996120578154</v>
      </c>
      <c r="GE72" s="209"/>
      <c r="GF72" s="284"/>
      <c r="GG72" s="209"/>
      <c r="GH72" s="209"/>
      <c r="GI72" s="209"/>
      <c r="GJ72" s="209"/>
      <c r="GK72" s="209"/>
      <c r="GL72" s="209"/>
      <c r="GM72" s="209"/>
      <c r="GN72" s="209"/>
      <c r="GO72" s="209"/>
      <c r="GP72" s="209"/>
      <c r="GR72" s="587">
        <v>1.0116549181918129</v>
      </c>
      <c r="GS72" s="529">
        <v>5.2268837439910323</v>
      </c>
      <c r="GT72" s="587"/>
      <c r="GU72" s="527"/>
      <c r="GV72" s="529"/>
      <c r="GW72" s="529"/>
      <c r="GX72" s="529"/>
      <c r="GY72" s="529"/>
      <c r="GZ72" s="587">
        <v>4.2145390070920996E-2</v>
      </c>
      <c r="HA72" s="529">
        <v>8.4290780141843769E-2</v>
      </c>
      <c r="HB72" s="587"/>
      <c r="HC72" s="529"/>
      <c r="HD72" s="529"/>
      <c r="HE72" s="529"/>
      <c r="HF72" s="529"/>
      <c r="HG72" s="529"/>
      <c r="HH72" s="587">
        <f t="shared" si="43"/>
        <v>1.0125324228911949</v>
      </c>
      <c r="HI72" s="587">
        <f t="shared" si="43"/>
        <v>5.2275633529221457</v>
      </c>
      <c r="HJ72" s="587"/>
      <c r="HK72" s="529"/>
      <c r="HL72" s="529"/>
      <c r="HM72" s="529"/>
      <c r="HN72" s="529"/>
      <c r="HO72" s="529"/>
      <c r="HP72" s="285"/>
      <c r="HQ72" s="208"/>
      <c r="HR72" s="208"/>
      <c r="HS72" s="208"/>
      <c r="IE72" s="159"/>
      <c r="IF72" s="159"/>
      <c r="IG72" s="159"/>
      <c r="IH72" s="159"/>
      <c r="II72" s="159">
        <v>0</v>
      </c>
      <c r="IJ72" s="159">
        <v>1</v>
      </c>
      <c r="IK72" s="159">
        <v>1</v>
      </c>
      <c r="IL72" s="159">
        <v>0</v>
      </c>
      <c r="IM72" s="159">
        <v>0</v>
      </c>
      <c r="IP72" s="385"/>
      <c r="IQ72" s="159">
        <v>1</v>
      </c>
      <c r="IR72" s="159">
        <v>0</v>
      </c>
      <c r="IS72" s="159">
        <v>0</v>
      </c>
      <c r="IZ72" s="183">
        <v>0</v>
      </c>
      <c r="JA72" s="159">
        <v>0</v>
      </c>
      <c r="JB72" s="176">
        <v>0</v>
      </c>
      <c r="JC72" s="181">
        <v>1</v>
      </c>
      <c r="JD72" s="181"/>
      <c r="JE72" s="176">
        <v>0</v>
      </c>
      <c r="JF72" s="176">
        <v>1</v>
      </c>
      <c r="JG72" s="176">
        <v>0</v>
      </c>
      <c r="JH72" s="176">
        <v>0</v>
      </c>
      <c r="JI72" s="176">
        <v>0</v>
      </c>
      <c r="JJ72" s="176">
        <v>0</v>
      </c>
      <c r="JK72" s="176">
        <v>1</v>
      </c>
      <c r="JL72" s="176">
        <v>0</v>
      </c>
      <c r="JM72" s="176">
        <v>1</v>
      </c>
      <c r="JN72" s="176">
        <v>0</v>
      </c>
      <c r="JO72" s="176">
        <v>0</v>
      </c>
      <c r="JP72" s="176">
        <v>0</v>
      </c>
      <c r="JQ72" s="176">
        <v>0</v>
      </c>
      <c r="JR72" s="176">
        <v>0</v>
      </c>
      <c r="JS72" s="176">
        <v>0</v>
      </c>
      <c r="JT72" s="176">
        <v>0</v>
      </c>
      <c r="JU72" s="501">
        <v>1</v>
      </c>
      <c r="JV72" s="176">
        <v>0</v>
      </c>
      <c r="JW72" s="176">
        <v>0</v>
      </c>
      <c r="JX72" s="176">
        <v>0</v>
      </c>
      <c r="JY72" s="501"/>
      <c r="JZ72" s="405"/>
      <c r="KA72" s="405"/>
      <c r="KB72" s="405"/>
      <c r="KC72" s="405"/>
      <c r="KD72" s="405"/>
      <c r="KE72" s="187">
        <v>0</v>
      </c>
      <c r="KF72" s="175">
        <v>1</v>
      </c>
      <c r="KG72" s="175"/>
      <c r="KH72" s="175">
        <v>0</v>
      </c>
      <c r="KI72" s="175">
        <v>0</v>
      </c>
      <c r="KJ72" s="175">
        <v>1</v>
      </c>
      <c r="KK72" s="160">
        <v>0</v>
      </c>
      <c r="KL72" s="176">
        <v>1</v>
      </c>
      <c r="KM72" s="176">
        <v>0</v>
      </c>
      <c r="KN72" s="176">
        <v>0</v>
      </c>
      <c r="KO72" s="176">
        <v>0</v>
      </c>
      <c r="KP72" s="176">
        <v>0</v>
      </c>
      <c r="KQ72" s="176">
        <v>0</v>
      </c>
      <c r="KR72" s="160">
        <v>0</v>
      </c>
      <c r="KS72" s="175">
        <v>0</v>
      </c>
      <c r="KT72" s="159"/>
      <c r="KU72" s="159"/>
      <c r="KV72" s="159"/>
      <c r="KW72" s="159"/>
      <c r="KX72" s="159"/>
      <c r="KY72" s="159"/>
      <c r="KZ72" s="159"/>
      <c r="LA72" s="159"/>
      <c r="LB72" s="159"/>
    </row>
    <row r="73" spans="1:314" x14ac:dyDescent="0.15">
      <c r="A73" s="214"/>
      <c r="B73" s="256">
        <v>0.30280092592592595</v>
      </c>
      <c r="C73" s="10">
        <v>1.04</v>
      </c>
      <c r="D73" s="11">
        <v>1.1333333200000002</v>
      </c>
      <c r="E73" s="11"/>
      <c r="F73" s="14"/>
      <c r="G73" s="13"/>
      <c r="H73" s="14"/>
      <c r="I73" s="596"/>
      <c r="J73" s="9">
        <v>6</v>
      </c>
      <c r="K73" s="14"/>
      <c r="L73" s="9"/>
      <c r="M73" s="23">
        <v>0</v>
      </c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9"/>
      <c r="AB73" s="15"/>
      <c r="AC73" s="15"/>
      <c r="AD73" s="15"/>
      <c r="AE73" s="15"/>
      <c r="AF73" s="15"/>
      <c r="AG73" s="15"/>
      <c r="AH73" s="54"/>
      <c r="AI73" s="15"/>
      <c r="AJ73" s="15"/>
      <c r="AK73" s="15"/>
      <c r="AL73" s="632"/>
      <c r="AM73" s="633">
        <v>-2.7398987367694927</v>
      </c>
      <c r="AN73" s="634">
        <v>7.9233333333333338</v>
      </c>
      <c r="AO73" s="633"/>
      <c r="AP73" s="640">
        <f t="shared" ref="AP73" si="51">ABS(11.88-AN73)</f>
        <v>3.956666666666667</v>
      </c>
      <c r="AQ73" s="634"/>
      <c r="AR73" s="634"/>
      <c r="AS73" s="634"/>
      <c r="AT73" s="634"/>
      <c r="AU73" s="634"/>
      <c r="AV73" s="634"/>
      <c r="AW73" s="634"/>
      <c r="AX73" s="634"/>
      <c r="AY73" s="634"/>
      <c r="AZ73" s="634"/>
      <c r="BA73" s="634"/>
      <c r="BB73" s="634">
        <f t="shared" ref="BB73" si="52">ABS(BQ73-AN73)</f>
        <v>4.6781382978723407</v>
      </c>
      <c r="BC73" s="527"/>
      <c r="BD73" s="634"/>
      <c r="BE73" s="634"/>
      <c r="BF73" s="634"/>
      <c r="BG73" s="634"/>
      <c r="BH73" s="634"/>
      <c r="BI73" s="634"/>
      <c r="BJ73" s="634"/>
      <c r="BK73" s="634"/>
      <c r="BL73" s="634"/>
      <c r="BM73" s="634"/>
      <c r="BN73" s="573"/>
      <c r="BO73" s="573"/>
      <c r="BP73" s="4">
        <v>-2.4869850072215396</v>
      </c>
      <c r="BQ73" s="4">
        <v>12.601471631205674</v>
      </c>
      <c r="BR73" s="6"/>
      <c r="BS73" s="527"/>
      <c r="BT73" s="527"/>
      <c r="BU73" s="527"/>
      <c r="BV73" s="527"/>
      <c r="BW73" s="584"/>
      <c r="BX73" s="527"/>
      <c r="BY73" s="527"/>
      <c r="BZ73" s="527"/>
      <c r="CA73" s="527"/>
      <c r="CB73" s="584"/>
      <c r="CC73" s="527"/>
      <c r="CD73" s="584"/>
      <c r="CE73" s="527"/>
      <c r="CF73" s="584"/>
      <c r="CG73" s="527"/>
      <c r="CH73" s="584"/>
      <c r="CI73" s="527"/>
      <c r="CJ73" s="584"/>
      <c r="CK73" s="527"/>
      <c r="CL73" s="584"/>
      <c r="CN73" s="383">
        <v>0.33721830606393777</v>
      </c>
      <c r="CO73" s="70">
        <v>-25.034361702127661</v>
      </c>
      <c r="CP73" s="70">
        <v>-0.33721830606393777</v>
      </c>
      <c r="CQ73" s="70">
        <v>25.034361702127661</v>
      </c>
      <c r="CR73" s="94"/>
      <c r="CS73" s="84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H73" s="518"/>
      <c r="DI73" s="518"/>
      <c r="DJ73" s="105"/>
      <c r="DK73" s="105"/>
      <c r="DL73" s="105"/>
      <c r="DM73" s="105"/>
      <c r="DN73" s="105"/>
      <c r="DO73" s="105"/>
      <c r="DP73" s="105"/>
      <c r="DQ73" s="105"/>
      <c r="DR73" s="105"/>
      <c r="DS73" s="105"/>
      <c r="DT73" s="108" t="s">
        <v>443</v>
      </c>
      <c r="DU73" s="105">
        <v>-2.1919189894155942</v>
      </c>
      <c r="DV73" s="105">
        <v>12.643617021276595</v>
      </c>
      <c r="DX73" s="506">
        <f t="shared" si="44"/>
        <v>0</v>
      </c>
      <c r="EA73" s="506">
        <f t="shared" si="45"/>
        <v>0</v>
      </c>
      <c r="EB73" s="506">
        <f t="shared" si="46"/>
        <v>0</v>
      </c>
      <c r="EF73" s="402">
        <f>IF(AND(DV73&gt;0,DV73&lt;11.9),1,0)</f>
        <v>0</v>
      </c>
      <c r="EH73" s="402"/>
      <c r="EI73" s="402"/>
      <c r="EJ73" s="402"/>
      <c r="EK73" s="402"/>
      <c r="EL73" s="402">
        <f>IF(AND(DV73&gt;0,DV73&lt;6.4),1,0)</f>
        <v>0</v>
      </c>
      <c r="EN73" s="402"/>
      <c r="EO73" s="402"/>
      <c r="EP73" s="402"/>
      <c r="ER73" s="128">
        <v>-0.71658890038586731</v>
      </c>
      <c r="ES73" s="128">
        <v>-12.517180851063831</v>
      </c>
      <c r="EU73" s="518">
        <f>ABS(ER73)</f>
        <v>0.71658890038586731</v>
      </c>
      <c r="EV73" s="284"/>
      <c r="EW73" s="209"/>
      <c r="EX73" s="209"/>
      <c r="EY73" s="209"/>
      <c r="EZ73" s="209"/>
      <c r="FA73" s="209"/>
      <c r="FB73" s="209"/>
      <c r="FC73" s="209"/>
      <c r="FE73" s="141"/>
      <c r="FF73" s="144">
        <v>27.401115908775761</v>
      </c>
      <c r="FH73" s="516"/>
      <c r="FJ73" s="516"/>
      <c r="FL73" s="516"/>
      <c r="FN73" s="516"/>
      <c r="FQ73" s="284"/>
      <c r="FR73" s="284">
        <f>FF73/(D72+D73)</f>
        <v>11.743335557237261</v>
      </c>
      <c r="FS73" s="284"/>
      <c r="FT73" s="209"/>
      <c r="FU73" s="209"/>
      <c r="FV73" s="209"/>
      <c r="FW73" s="209"/>
      <c r="FX73" s="209"/>
      <c r="FY73" s="209"/>
      <c r="FZ73" s="209"/>
      <c r="GA73" s="209"/>
      <c r="GB73" s="209"/>
      <c r="GC73" s="209"/>
      <c r="GD73" s="284"/>
      <c r="GE73" s="284">
        <f>FF73*(((DV72-AN72)/(ABS(DV71-DV72))))^2</f>
        <v>1.5942064860437706</v>
      </c>
      <c r="GF73" s="284"/>
      <c r="GG73" s="209"/>
      <c r="GH73" s="209"/>
      <c r="GI73" s="209"/>
      <c r="GJ73" s="209"/>
      <c r="GK73" s="209"/>
      <c r="GL73" s="209"/>
      <c r="GM73" s="209"/>
      <c r="GN73" s="209"/>
      <c r="GO73" s="209"/>
      <c r="GP73" s="209"/>
      <c r="GR73" s="587">
        <v>2.1497667011576018</v>
      </c>
      <c r="GS73" s="532">
        <v>0.59013203561189076</v>
      </c>
      <c r="GT73" s="584"/>
      <c r="GU73" s="527"/>
      <c r="GV73" s="527"/>
      <c r="GW73" s="527"/>
      <c r="GX73" s="527"/>
      <c r="GY73" s="527"/>
      <c r="GZ73" s="587">
        <v>0.12643617021276476</v>
      </c>
      <c r="HA73" s="532">
        <v>8.4290780141843769E-2</v>
      </c>
      <c r="HB73" s="584"/>
      <c r="HC73" s="527"/>
      <c r="HD73" s="527"/>
      <c r="HE73" s="527"/>
      <c r="HF73" s="527"/>
      <c r="HG73" s="527"/>
      <c r="HH73" s="587">
        <f t="shared" si="43"/>
        <v>2.1534815937323701</v>
      </c>
      <c r="HI73" s="587">
        <f t="shared" si="43"/>
        <v>0.59612142644964083</v>
      </c>
      <c r="HJ73" s="584"/>
      <c r="HK73" s="527"/>
      <c r="HL73" s="527"/>
      <c r="HM73" s="527"/>
      <c r="HN73" s="527"/>
      <c r="HO73" s="527"/>
      <c r="HP73" s="285"/>
      <c r="HQ73" s="208"/>
      <c r="HR73" s="208"/>
      <c r="HS73" s="208"/>
      <c r="IE73" s="159"/>
      <c r="IF73" s="159"/>
      <c r="IG73" s="159"/>
      <c r="IH73" s="159"/>
      <c r="II73" s="159">
        <v>0</v>
      </c>
      <c r="IJ73" s="159">
        <v>1</v>
      </c>
      <c r="IK73" s="180">
        <v>1</v>
      </c>
      <c r="IL73" s="180">
        <v>1</v>
      </c>
      <c r="IM73" s="159">
        <v>0</v>
      </c>
      <c r="IP73" s="385"/>
      <c r="IQ73" s="159">
        <v>0</v>
      </c>
      <c r="IR73" s="159">
        <v>1</v>
      </c>
      <c r="IS73" s="159">
        <v>0</v>
      </c>
      <c r="IZ73" s="183">
        <v>0</v>
      </c>
      <c r="JA73" s="183">
        <v>1</v>
      </c>
      <c r="JB73" s="184">
        <v>0</v>
      </c>
      <c r="JC73" s="184">
        <v>0</v>
      </c>
      <c r="JD73" s="184"/>
      <c r="JE73" s="184">
        <v>0</v>
      </c>
      <c r="JF73" s="184">
        <v>0</v>
      </c>
      <c r="JG73" s="184">
        <v>1</v>
      </c>
      <c r="JH73" s="184">
        <v>0</v>
      </c>
      <c r="JI73" s="184">
        <v>0</v>
      </c>
      <c r="JJ73" s="184">
        <v>0</v>
      </c>
      <c r="JK73" s="184">
        <v>1</v>
      </c>
      <c r="JL73" s="184">
        <v>0</v>
      </c>
      <c r="JM73" s="184">
        <v>1</v>
      </c>
      <c r="JN73" s="184">
        <v>0</v>
      </c>
      <c r="JO73" s="184">
        <v>0</v>
      </c>
      <c r="JP73" s="184">
        <v>0</v>
      </c>
      <c r="JQ73" s="184">
        <v>0</v>
      </c>
      <c r="JR73" s="184">
        <v>0</v>
      </c>
      <c r="JS73" s="184">
        <v>0</v>
      </c>
      <c r="JT73" s="184">
        <v>0</v>
      </c>
      <c r="JU73" s="513">
        <v>1</v>
      </c>
      <c r="JV73" s="184">
        <v>0</v>
      </c>
      <c r="JW73" s="184">
        <v>0</v>
      </c>
      <c r="JX73" s="184">
        <v>0</v>
      </c>
      <c r="JY73" s="513"/>
      <c r="JZ73" s="413"/>
      <c r="KA73" s="413"/>
      <c r="KB73" s="413"/>
      <c r="KC73" s="413"/>
      <c r="KD73" s="413"/>
      <c r="KE73" s="187">
        <v>1</v>
      </c>
      <c r="KF73" s="175">
        <v>0</v>
      </c>
      <c r="KG73" s="175"/>
      <c r="KH73" s="175">
        <v>0</v>
      </c>
      <c r="KI73" s="175">
        <v>0</v>
      </c>
      <c r="KJ73" s="175">
        <v>1</v>
      </c>
      <c r="KK73" s="160">
        <v>0</v>
      </c>
      <c r="KL73" s="184">
        <v>0</v>
      </c>
      <c r="KM73" s="184">
        <v>0</v>
      </c>
      <c r="KN73" s="184">
        <v>1</v>
      </c>
      <c r="KO73" s="184">
        <v>0</v>
      </c>
      <c r="KP73" s="184">
        <v>0</v>
      </c>
      <c r="KQ73" s="184">
        <v>0</v>
      </c>
      <c r="KR73" s="160">
        <v>0</v>
      </c>
      <c r="KS73" s="175">
        <v>1</v>
      </c>
      <c r="KT73" s="159"/>
      <c r="KU73" s="159"/>
      <c r="KV73" s="159"/>
      <c r="KW73" s="159"/>
      <c r="KX73" s="159"/>
      <c r="KY73" s="159"/>
      <c r="KZ73" s="159"/>
      <c r="LA73" s="159"/>
      <c r="LB73" s="159"/>
    </row>
    <row r="74" spans="1:314" s="218" customFormat="1" x14ac:dyDescent="0.15">
      <c r="A74" s="218" t="s">
        <v>593</v>
      </c>
      <c r="B74" s="258"/>
      <c r="C74" s="17"/>
      <c r="D74" s="18"/>
      <c r="E74" s="18">
        <f>SUM(D67:D73)</f>
        <v>5.5999912600000012</v>
      </c>
      <c r="F74" s="20"/>
      <c r="G74" s="19"/>
      <c r="H74" s="20"/>
      <c r="I74" s="597"/>
      <c r="J74" s="16"/>
      <c r="K74" s="20"/>
      <c r="L74" s="16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16"/>
      <c r="AB74" s="20"/>
      <c r="AC74" s="20"/>
      <c r="AD74" s="20"/>
      <c r="AE74" s="20"/>
      <c r="AF74" s="20"/>
      <c r="AG74" s="20"/>
      <c r="AH74" s="58"/>
      <c r="AI74" s="20"/>
      <c r="AJ74" s="20"/>
      <c r="AK74" s="20"/>
      <c r="AL74" s="642"/>
      <c r="AM74" s="636"/>
      <c r="AN74" s="637"/>
      <c r="AO74" s="636"/>
      <c r="AP74" s="637"/>
      <c r="AQ74" s="528">
        <f>SUM(AO68:AO74)</f>
        <v>6.3960992907801435</v>
      </c>
      <c r="AR74" s="528">
        <f>SUM(AP68:AP74)</f>
        <v>13.640106382978725</v>
      </c>
      <c r="AS74" s="528">
        <f>AVERAGE(AO68:AO74)</f>
        <v>3.1980496453900717</v>
      </c>
      <c r="AT74" s="528">
        <f>AVERAGE(AP68:AP74)</f>
        <v>4.5467021276595752</v>
      </c>
      <c r="AU74" s="528">
        <f>MAX(AO68:AO74)</f>
        <v>5.3474645390070927</v>
      </c>
      <c r="AV74" s="528">
        <f>MAX(AP68:AP74)</f>
        <v>6.6539716312056747</v>
      </c>
      <c r="AW74" s="528">
        <f>MIN(AO68:AO74)</f>
        <v>1.0486347517730508</v>
      </c>
      <c r="AX74" s="528">
        <f>MIN(AP68:AP74)</f>
        <v>3.0294680851063838</v>
      </c>
      <c r="AY74" s="528">
        <f>AU74-AW74</f>
        <v>4.298829787234042</v>
      </c>
      <c r="AZ74" s="528">
        <f>AV74-AX74</f>
        <v>3.6245035460992909</v>
      </c>
      <c r="BA74" s="528"/>
      <c r="BB74" s="636"/>
      <c r="BC74" s="637"/>
      <c r="BD74" s="528">
        <f>SUM(BB68:BB74)</f>
        <v>14.877322695035462</v>
      </c>
      <c r="BE74" s="528">
        <f>SUM(BC68:BC74)</f>
        <v>7.4175886524822721</v>
      </c>
      <c r="BF74" s="528">
        <f>AVERAGE(BB68:BB74)</f>
        <v>4.9591075650118208</v>
      </c>
      <c r="BG74" s="528">
        <f>AVERAGE(BC68:BC74)</f>
        <v>3.708794326241136</v>
      </c>
      <c r="BH74" s="528">
        <f>MAX(BB68:BB74)</f>
        <v>6.6589716312056737</v>
      </c>
      <c r="BI74" s="528">
        <f>MAX(BC68:BC74)</f>
        <v>5.9003546099290789</v>
      </c>
      <c r="BJ74" s="528">
        <f>MIN(BB68:BB74)</f>
        <v>3.5402127659574472</v>
      </c>
      <c r="BK74" s="528">
        <f>MIN(BC68:BC74)</f>
        <v>1.5172340425531932</v>
      </c>
      <c r="BL74" s="528">
        <f>BH74-BJ74</f>
        <v>3.1187588652482265</v>
      </c>
      <c r="BM74" s="528">
        <f>BI74-BK74</f>
        <v>4.3831205673758857</v>
      </c>
      <c r="BN74" s="574"/>
      <c r="BO74" s="574"/>
      <c r="BP74" s="2"/>
      <c r="BQ74" s="2"/>
      <c r="BR74" s="7"/>
      <c r="BS74" s="528"/>
      <c r="BT74" s="528"/>
      <c r="BU74" s="528"/>
      <c r="BV74" s="528"/>
      <c r="BW74" s="585">
        <f>AVERAGE(BS68:BS74)</f>
        <v>0.14050762752664067</v>
      </c>
      <c r="BX74" s="585">
        <f>AVERAGE(BT68:BT74)</f>
        <v>-4.1442966903073293</v>
      </c>
      <c r="BY74" s="585">
        <f>AVERAGE(BU68:BU74)</f>
        <v>-1.053807206449805</v>
      </c>
      <c r="BZ74" s="585">
        <f>AVERAGE(BV68:BV74)</f>
        <v>4.0810786052009451</v>
      </c>
      <c r="CA74" s="528"/>
      <c r="CB74" s="585"/>
      <c r="CC74" s="528"/>
      <c r="CD74" s="585">
        <f>SUM(CB68:CB73)</f>
        <v>107.48190123328652</v>
      </c>
      <c r="CE74" s="585">
        <f>SUM(CC69:CC73)</f>
        <v>106.66780826549564</v>
      </c>
      <c r="CF74" s="585" t="e">
        <f ca="1">[1]!Mean(CB67:CB73)</f>
        <v>#NAME?</v>
      </c>
      <c r="CG74" s="585" t="e">
        <f ca="1">[1]!Mean(CC67:CC73)</f>
        <v>#NAME?</v>
      </c>
      <c r="CH74" s="585">
        <f>MAX(CB67:CB72)</f>
        <v>55.328576365657518</v>
      </c>
      <c r="CI74" s="585">
        <f>MAX(CC67:CC72)</f>
        <v>54.536324916976263</v>
      </c>
      <c r="CJ74" s="585">
        <f>MIN(CB67:CB72)</f>
        <v>52.15332486762901</v>
      </c>
      <c r="CK74" s="585">
        <f>MIN(CC67:CC72)</f>
        <v>52.131483348519382</v>
      </c>
      <c r="CL74" s="585">
        <f>CH74-CJ74</f>
        <v>3.1752514980285085</v>
      </c>
      <c r="CM74" s="528">
        <f>CI74-CK74</f>
        <v>2.4048415684568809</v>
      </c>
      <c r="CN74" s="393"/>
      <c r="CR74" s="287"/>
      <c r="CS74" s="281"/>
      <c r="CT74" s="281">
        <v>17.164602406717695</v>
      </c>
      <c r="CU74" s="281">
        <v>14.370347696500238</v>
      </c>
      <c r="CV74" s="281">
        <v>8.5823012033588473</v>
      </c>
      <c r="CW74" s="281">
        <v>7.1851738482501188</v>
      </c>
      <c r="CX74" s="281">
        <v>12.513644721997736</v>
      </c>
      <c r="CY74" s="281">
        <v>9.3256862565827845</v>
      </c>
      <c r="CZ74" s="281">
        <v>4.6509576847199599</v>
      </c>
      <c r="DA74" s="281">
        <v>9.3256862565827845</v>
      </c>
      <c r="DB74" s="281">
        <v>7.8626870372777757</v>
      </c>
      <c r="DC74" s="248">
        <v>0</v>
      </c>
      <c r="DD74" s="281"/>
      <c r="DE74" s="281"/>
      <c r="DF74" s="281"/>
      <c r="DG74" s="281"/>
      <c r="DH74" s="281"/>
      <c r="DI74" s="281"/>
      <c r="DJ74" s="281">
        <f>SUM(DH69:DH72)</f>
        <v>21.839330978580648</v>
      </c>
      <c r="DK74" s="281">
        <f>SUM(DI69:DI72)</f>
        <v>7.4689832820802318</v>
      </c>
      <c r="DL74" s="281">
        <f>AVERAGE(DH69:DH72)</f>
        <v>21.839330978580648</v>
      </c>
      <c r="DM74" s="281">
        <f>AVERAGE(DI69:DI72)</f>
        <v>7.4689832820802318</v>
      </c>
      <c r="DN74" s="281">
        <f>MAX(DH69:DH72)</f>
        <v>21.839330978580648</v>
      </c>
      <c r="DO74" s="281">
        <f>MAX(DI69:DI72)</f>
        <v>7.4689832820802318</v>
      </c>
      <c r="DP74" s="281">
        <f>MIN(DH69:DH72)</f>
        <v>21.839330978580648</v>
      </c>
      <c r="DQ74" s="281">
        <f>MIN(DI69:DI72)</f>
        <v>7.4689832820802318</v>
      </c>
      <c r="DR74" s="281">
        <f>DN74-DP74</f>
        <v>0</v>
      </c>
      <c r="DS74" s="281">
        <f>DO74-DQ74</f>
        <v>0</v>
      </c>
      <c r="DT74" s="220"/>
      <c r="DW74" s="495"/>
      <c r="DX74" s="506">
        <f t="shared" si="44"/>
        <v>0</v>
      </c>
      <c r="DY74" s="495"/>
      <c r="DZ74" s="495"/>
      <c r="EA74" s="506">
        <f t="shared" si="45"/>
        <v>0</v>
      </c>
      <c r="EB74" s="506">
        <f t="shared" si="46"/>
        <v>0</v>
      </c>
      <c r="EC74" s="495"/>
      <c r="ED74" s="495"/>
      <c r="EE74" s="512"/>
      <c r="EF74" s="244"/>
      <c r="EG74" s="244"/>
      <c r="EH74" s="412">
        <f>SUM(EF67:EF74)</f>
        <v>1</v>
      </c>
      <c r="EI74" s="412">
        <f>SUM(EG67:EG73)</f>
        <v>0</v>
      </c>
      <c r="EJ74" s="244">
        <f>SUM(EH74:EI74)</f>
        <v>1</v>
      </c>
      <c r="EK74" s="244"/>
      <c r="EL74" s="244"/>
      <c r="EM74" s="244"/>
      <c r="EN74" s="244"/>
      <c r="EO74" s="244"/>
      <c r="EP74" s="244"/>
      <c r="EQ74" s="244"/>
      <c r="ES74" s="219"/>
      <c r="ET74" s="523"/>
      <c r="EU74" s="523"/>
      <c r="EV74" s="287">
        <f>SUM(ET67:ET74)</f>
        <v>2.3183758541895707</v>
      </c>
      <c r="EW74" s="281">
        <f>SUM(EU67:EU74)</f>
        <v>6.15423408566686</v>
      </c>
      <c r="EX74" s="278">
        <f>AVERAGE(ET67:ET74)</f>
        <v>1.1591879270947854</v>
      </c>
      <c r="EY74" s="278">
        <f>AVERAGE(EU67:EU74)</f>
        <v>2.0514113618889533</v>
      </c>
      <c r="EZ74" s="281">
        <f>_xlfn.VAR.P(ET67:ET74)</f>
        <v>1.2477686184315222</v>
      </c>
      <c r="FA74" s="281">
        <f>_xlfn.VAR.P(EU67:EU74)</f>
        <v>1.8530210438824843</v>
      </c>
      <c r="FB74" s="281">
        <f>MAX(ET67:ET74)</f>
        <v>2.2762235659315784</v>
      </c>
      <c r="FC74" s="281">
        <f>MAX(EU67:EU74)</f>
        <v>3.920162807993274</v>
      </c>
      <c r="FD74" s="523"/>
      <c r="FE74" s="268"/>
      <c r="FF74" s="240"/>
      <c r="FG74" s="521">
        <f>SUM(FE68:FE74)</f>
        <v>92.678625213107367</v>
      </c>
      <c r="FH74" s="521">
        <f>SUM(FF68:FF74)</f>
        <v>78.883911453275701</v>
      </c>
      <c r="FI74" s="521">
        <f>AVERAGE(FE68:FE74)</f>
        <v>46.339312606553683</v>
      </c>
      <c r="FJ74" s="521">
        <f>AVERAGE(FF68:FF74)</f>
        <v>39.44195572663785</v>
      </c>
      <c r="FK74" s="521">
        <f>MAX(FE68:FE74)</f>
        <v>67.412891910811666</v>
      </c>
      <c r="FL74" s="521">
        <f>MAX(FF68:FF74)</f>
        <v>51.482795544499936</v>
      </c>
      <c r="FM74" s="521">
        <f>MIN(FE68:FE74)</f>
        <v>25.2657333022957</v>
      </c>
      <c r="FN74" s="521">
        <f>MIN(FF68:FF74)</f>
        <v>27.401115908775761</v>
      </c>
      <c r="FO74" s="520">
        <f>FK74-FM74</f>
        <v>42.147158608515966</v>
      </c>
      <c r="FP74" s="520">
        <f>FL74-FN74</f>
        <v>24.081679635724175</v>
      </c>
      <c r="FQ74" s="287"/>
      <c r="FR74" s="287"/>
      <c r="FS74" s="286">
        <f>SUM(FQ68:FQ74)</f>
        <v>40.971107871067161</v>
      </c>
      <c r="FT74" s="278">
        <f>SUM(FR68:FR74)</f>
        <v>33.194500724964982</v>
      </c>
      <c r="FU74" s="278">
        <f>AVERAGE(FQ68:FQ74)</f>
        <v>20.485553935533581</v>
      </c>
      <c r="FV74" s="278">
        <f>AVERAGE(FR68:FR74)</f>
        <v>16.597250362482491</v>
      </c>
      <c r="FW74" s="278">
        <f>MAX(FQ68:FQ74)</f>
        <v>29.309953387004459</v>
      </c>
      <c r="FX74" s="278">
        <f>MAX(FR68:FR74)</f>
        <v>21.451165167727719</v>
      </c>
      <c r="FY74" s="278">
        <f>MIN(FQ68:FQ74)</f>
        <v>11.661154484062706</v>
      </c>
      <c r="FZ74" s="278">
        <f>MIN(FR68:FR74)</f>
        <v>11.743335557237261</v>
      </c>
      <c r="GA74" s="278">
        <f>FW74-FY74</f>
        <v>17.648798902941753</v>
      </c>
      <c r="GB74" s="278">
        <f>FX74-FZ74</f>
        <v>9.7078296104904584</v>
      </c>
      <c r="GC74" s="278"/>
      <c r="GD74" s="286"/>
      <c r="GE74" s="278"/>
      <c r="GF74" s="286">
        <f>SUM(GD68:GD74)</f>
        <v>3.4616136002767277</v>
      </c>
      <c r="GG74" s="278">
        <f>SUM(GE68:GE74)</f>
        <v>1.7856208061824528</v>
      </c>
      <c r="GH74" s="278">
        <f>AVERAGE(GD68:GD74)</f>
        <v>1.7308068001383639</v>
      </c>
      <c r="GI74" s="278">
        <f>AVERAGE(GE68:GE74)</f>
        <v>0.89281040309122639</v>
      </c>
      <c r="GJ74" s="278">
        <f>MAX(GD68:GD74)</f>
        <v>1.9619139882189121</v>
      </c>
      <c r="GK74" s="278">
        <f>MAX(GE68:GE74)</f>
        <v>1.5942064860437706</v>
      </c>
      <c r="GL74" s="278">
        <f>MIN(GD68:GD74)</f>
        <v>1.4996996120578154</v>
      </c>
      <c r="GM74" s="278">
        <f>MIN(GE68:GE74)</f>
        <v>0.19141432013868229</v>
      </c>
      <c r="GN74" s="278">
        <f>GJ74-GL74</f>
        <v>0.46221437616109662</v>
      </c>
      <c r="GO74" s="278">
        <f>GK74-GM74</f>
        <v>1.4027921659050884</v>
      </c>
      <c r="GP74" s="278"/>
      <c r="GQ74" s="270"/>
      <c r="GR74" s="586"/>
      <c r="GS74" s="531"/>
      <c r="GT74" s="586">
        <f>SUM(GR68:GR74)</f>
        <v>5.7748634913449308</v>
      </c>
      <c r="GU74" s="527"/>
      <c r="GV74" s="531">
        <f>AVERAGE(GR68:GR74)</f>
        <v>1.1549726982689861</v>
      </c>
      <c r="GW74" s="531">
        <f>AVERAGE(GS68:GS74)</f>
        <v>1.8631311410032549</v>
      </c>
      <c r="GX74" s="531">
        <f>MAX(GR68:GR74)</f>
        <v>2.1497667011576018</v>
      </c>
      <c r="GY74" s="531">
        <f>MAX(GS68:GS74)</f>
        <v>5.2268837439910323</v>
      </c>
      <c r="GZ74" s="586"/>
      <c r="HA74" s="531"/>
      <c r="HB74" s="586">
        <f>SUM(GZ68:GZ74)</f>
        <v>1.053634751773048</v>
      </c>
      <c r="HC74" s="531">
        <f>SUM(HA68:HA74)</f>
        <v>0.92719858156028501</v>
      </c>
      <c r="HD74" s="531">
        <f>AVERAGE(GZ68:GZ74)</f>
        <v>0.21072695035460959</v>
      </c>
      <c r="HE74" s="531">
        <f>AVERAGE(HA68:HA74)</f>
        <v>0.185439716312057</v>
      </c>
      <c r="HF74" s="531">
        <f>MAX(GZ68:GZ74)</f>
        <v>0.37930851063829785</v>
      </c>
      <c r="HG74" s="531">
        <f>MAX(HA68:HA74)</f>
        <v>0.42145390070922062</v>
      </c>
      <c r="HH74" s="587"/>
      <c r="HI74" s="587"/>
      <c r="HJ74" s="586">
        <f>SUM(HH68:HH74)</f>
        <v>5.989515309697337</v>
      </c>
      <c r="HK74" s="531">
        <f>SUM(HI68:HI74)</f>
        <v>9.4335307158853237</v>
      </c>
      <c r="HL74" s="531">
        <f>AVERAGE(HH68:HH74)</f>
        <v>1.1979030619394675</v>
      </c>
      <c r="HM74" s="531">
        <f>AVERAGE(HI68:HI74)</f>
        <v>1.8867061431770646</v>
      </c>
      <c r="HN74" s="531">
        <f>MAX(HH68:HH74)</f>
        <v>2.1534815937323701</v>
      </c>
      <c r="HO74" s="531">
        <f>MAX(HI68:HI74)</f>
        <v>5.2275633529221457</v>
      </c>
      <c r="HP74" s="286">
        <f>MIN(HH68:HH74)</f>
        <v>0.24575838999761165</v>
      </c>
      <c r="HQ74" s="278">
        <f>MIN(HI68:HI74)</f>
        <v>0.39764561301539053</v>
      </c>
      <c r="HR74" s="278">
        <f>HN74-HP74</f>
        <v>1.9077232037347585</v>
      </c>
      <c r="HS74" s="278">
        <f>HO74-HQ74</f>
        <v>4.8299177399067554</v>
      </c>
      <c r="HT74" s="393"/>
      <c r="HU74" s="520"/>
      <c r="HV74" s="393"/>
      <c r="HW74" s="520"/>
      <c r="HX74" s="393"/>
      <c r="HY74" s="520"/>
      <c r="HZ74" s="393"/>
      <c r="IA74" s="520"/>
      <c r="IB74" s="393"/>
      <c r="IC74" s="520"/>
      <c r="ID74" s="393"/>
      <c r="IG74" s="218">
        <v>1.053807206449805</v>
      </c>
      <c r="IH74" s="218">
        <v>0</v>
      </c>
      <c r="IN74" s="462">
        <v>2</v>
      </c>
      <c r="IO74" s="218">
        <v>0</v>
      </c>
      <c r="IP74" s="462">
        <f>COUNTIF(IL67:IL74,1)</f>
        <v>2</v>
      </c>
      <c r="IT74" s="390"/>
      <c r="IU74" s="393">
        <v>1</v>
      </c>
      <c r="IV74" s="390">
        <v>2</v>
      </c>
      <c r="IW74" s="393">
        <v>2</v>
      </c>
      <c r="IX74" s="484">
        <v>1</v>
      </c>
      <c r="IY74" s="393"/>
      <c r="JB74" s="226"/>
      <c r="JC74" s="226"/>
      <c r="JD74" s="226"/>
      <c r="JP74" s="226"/>
      <c r="JQ74" s="226"/>
      <c r="JR74" s="226"/>
      <c r="JU74" s="393"/>
      <c r="JY74" s="393">
        <v>3</v>
      </c>
      <c r="JZ74" s="507">
        <v>2</v>
      </c>
      <c r="KA74" s="507">
        <v>0</v>
      </c>
      <c r="KB74" s="520">
        <v>0</v>
      </c>
      <c r="KC74" s="520">
        <v>0</v>
      </c>
      <c r="KD74" s="507">
        <v>0</v>
      </c>
      <c r="KE74" s="220"/>
      <c r="KK74" s="219"/>
      <c r="KR74" s="219"/>
      <c r="LA74" s="219"/>
    </row>
    <row r="75" spans="1:314" x14ac:dyDescent="0.15">
      <c r="A75" s="214"/>
      <c r="B75" s="256">
        <v>0.31822916666666667</v>
      </c>
      <c r="C75" s="10"/>
      <c r="D75" s="11"/>
      <c r="E75" s="11"/>
      <c r="F75" s="14"/>
      <c r="G75" s="13"/>
      <c r="H75" s="14" t="s">
        <v>350</v>
      </c>
      <c r="I75" s="596">
        <v>15</v>
      </c>
      <c r="J75" s="471">
        <v>1</v>
      </c>
      <c r="K75" s="14">
        <v>0</v>
      </c>
      <c r="L75" s="9">
        <v>1</v>
      </c>
      <c r="M75" s="23">
        <v>1</v>
      </c>
      <c r="N75" s="23">
        <v>1</v>
      </c>
      <c r="O75" s="23">
        <v>0</v>
      </c>
      <c r="P75" s="14"/>
      <c r="Q75" s="14">
        <v>1</v>
      </c>
      <c r="R75" s="14">
        <v>0</v>
      </c>
      <c r="S75" s="14">
        <v>0</v>
      </c>
      <c r="T75" s="14">
        <v>0</v>
      </c>
      <c r="U75" s="14">
        <v>1</v>
      </c>
      <c r="V75" s="14">
        <v>0</v>
      </c>
      <c r="W75" s="14">
        <v>0</v>
      </c>
      <c r="X75" s="14">
        <v>0</v>
      </c>
      <c r="Y75" s="14">
        <v>1</v>
      </c>
      <c r="Z75" s="14">
        <v>0</v>
      </c>
      <c r="AA75" s="9">
        <v>0</v>
      </c>
      <c r="AB75" s="15"/>
      <c r="AC75" s="15"/>
      <c r="AD75" s="15"/>
      <c r="AE75" s="15"/>
      <c r="AF75" s="15"/>
      <c r="AG75" s="15"/>
      <c r="AH75" s="54">
        <f>AM76-BP75</f>
        <v>1.4331778007717346</v>
      </c>
      <c r="AI75" s="15">
        <f>AN76-BQ75</f>
        <v>18.206808510638275</v>
      </c>
      <c r="AJ75" s="15"/>
      <c r="AK75" s="15"/>
      <c r="AL75" s="632">
        <f>((AH75*AH76)+(AI75*AI76))/(SQRT(AH75^2+AI75^2)*SQRT(AH76^2+AI76^2))</f>
        <v>0.99491508739077927</v>
      </c>
      <c r="AM75" s="633"/>
      <c r="AN75" s="634"/>
      <c r="AO75" s="633"/>
      <c r="AP75" s="634"/>
      <c r="AQ75" s="634"/>
      <c r="AR75" s="634"/>
      <c r="AS75" s="634"/>
      <c r="AT75" s="634"/>
      <c r="AU75" s="634"/>
      <c r="AV75" s="634"/>
      <c r="AW75" s="634"/>
      <c r="AX75" s="634"/>
      <c r="AY75" s="634"/>
      <c r="AZ75" s="634"/>
      <c r="BA75" s="634"/>
      <c r="BB75" s="633"/>
      <c r="BC75" s="634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573"/>
      <c r="BO75" s="573"/>
      <c r="BP75" s="4">
        <v>-0.80089347690185175</v>
      </c>
      <c r="BQ75" s="4">
        <v>-11.927145390070899</v>
      </c>
      <c r="BR75" s="6"/>
      <c r="BS75" s="527"/>
      <c r="BT75" s="527"/>
      <c r="BU75" s="527"/>
      <c r="BV75" s="527"/>
      <c r="BW75" s="584"/>
      <c r="BX75" s="527"/>
      <c r="BY75" s="527"/>
      <c r="BZ75" s="527"/>
      <c r="CA75" s="527"/>
      <c r="CB75" s="584"/>
      <c r="CC75" s="527"/>
      <c r="CD75" s="584"/>
      <c r="CE75" s="527"/>
      <c r="CF75" s="584"/>
      <c r="CG75" s="527"/>
      <c r="CH75" s="584"/>
      <c r="CI75" s="527"/>
      <c r="CJ75" s="584"/>
      <c r="CK75" s="527"/>
      <c r="CL75" s="584"/>
      <c r="CN75" s="396"/>
      <c r="CO75" s="74"/>
      <c r="CP75" s="74"/>
      <c r="CQ75" s="74"/>
      <c r="CR75" s="99"/>
      <c r="CS75" s="89"/>
      <c r="CT75" s="89"/>
      <c r="CU75" s="89"/>
      <c r="CV75" s="89"/>
      <c r="CW75" s="89"/>
      <c r="CX75" s="89"/>
      <c r="CY75" s="89"/>
      <c r="CZ75" s="89"/>
      <c r="DA75" s="89"/>
      <c r="DB75" s="89"/>
      <c r="DC75" s="82"/>
      <c r="DD75" s="134"/>
      <c r="DE75" s="134"/>
      <c r="DF75" s="134"/>
      <c r="DG75" s="134"/>
      <c r="DH75" s="282"/>
      <c r="DI75" s="282"/>
      <c r="DJ75" s="105"/>
      <c r="DK75" s="105"/>
      <c r="DL75" s="135"/>
      <c r="DM75" s="135"/>
      <c r="DN75" s="135"/>
      <c r="DO75" s="135"/>
      <c r="DP75" s="135"/>
      <c r="DQ75" s="135"/>
      <c r="DR75" s="135"/>
      <c r="DS75" s="105"/>
      <c r="DT75" s="108" t="s">
        <v>442</v>
      </c>
      <c r="DU75" s="105">
        <v>-0.80089347690185175</v>
      </c>
      <c r="DV75" s="105">
        <v>-11.927145390070899</v>
      </c>
      <c r="DX75" s="506">
        <f t="shared" si="44"/>
        <v>0</v>
      </c>
      <c r="EA75" s="506">
        <f t="shared" si="45"/>
        <v>0</v>
      </c>
      <c r="EB75" s="506">
        <f t="shared" si="46"/>
        <v>0</v>
      </c>
      <c r="EF75" s="402">
        <f>IF(AND(DV75&lt;0,DV75&gt;-11.9),1,0)</f>
        <v>0</v>
      </c>
      <c r="ER75" s="105">
        <v>3.7937059432192974</v>
      </c>
      <c r="ES75" s="105">
        <v>13.402234042553191</v>
      </c>
      <c r="EV75" s="284"/>
      <c r="EW75" s="209"/>
      <c r="EX75" s="209"/>
      <c r="EY75" s="209"/>
      <c r="EZ75" s="209"/>
      <c r="FA75" s="209"/>
      <c r="FB75" s="209"/>
      <c r="FC75" s="209"/>
      <c r="FE75" s="141"/>
      <c r="FF75" s="141"/>
      <c r="FH75" s="141"/>
      <c r="FJ75" s="141"/>
      <c r="FQ75" s="284"/>
      <c r="FR75" s="209"/>
      <c r="FS75" s="284"/>
      <c r="FT75" s="209"/>
      <c r="FU75" s="209"/>
      <c r="FV75" s="209"/>
      <c r="FW75" s="209"/>
      <c r="FX75" s="209"/>
      <c r="FY75" s="209"/>
      <c r="FZ75" s="209"/>
      <c r="GA75" s="209"/>
      <c r="GB75" s="209"/>
      <c r="GC75" s="209"/>
      <c r="GD75" s="284"/>
      <c r="GE75" s="209"/>
      <c r="GF75" s="284"/>
      <c r="GG75" s="209"/>
      <c r="GH75" s="209"/>
      <c r="GI75" s="209"/>
      <c r="GJ75" s="209"/>
      <c r="GK75" s="209"/>
      <c r="GL75" s="209"/>
      <c r="GM75" s="209"/>
      <c r="GN75" s="209"/>
      <c r="GO75" s="209"/>
      <c r="GP75" s="209"/>
      <c r="GR75" s="587"/>
      <c r="GS75" s="529"/>
      <c r="GT75" s="587"/>
      <c r="GU75" s="529"/>
      <c r="GV75" s="529"/>
      <c r="GW75" s="529"/>
      <c r="GX75" s="529"/>
      <c r="GY75" s="529"/>
      <c r="GZ75" s="587"/>
      <c r="HA75" s="529"/>
      <c r="HB75" s="587"/>
      <c r="HC75" s="529"/>
      <c r="HD75" s="529"/>
      <c r="HE75" s="529"/>
      <c r="HF75" s="529"/>
      <c r="HG75" s="529"/>
      <c r="HH75" s="584"/>
      <c r="HI75" s="527"/>
      <c r="HJ75" s="587"/>
      <c r="HK75" s="529"/>
      <c r="HL75" s="529"/>
      <c r="HM75" s="529"/>
      <c r="HN75" s="529"/>
      <c r="HO75" s="529"/>
      <c r="HP75" s="285"/>
      <c r="HQ75" s="208"/>
      <c r="HR75" s="208"/>
      <c r="HS75" s="208"/>
      <c r="IE75" s="159"/>
      <c r="IF75" s="159"/>
      <c r="IG75" s="159"/>
      <c r="IH75" s="159"/>
      <c r="II75" s="159"/>
      <c r="IJ75" s="159"/>
      <c r="IK75" s="159"/>
      <c r="IL75" s="159"/>
      <c r="IM75" s="159"/>
      <c r="IP75" s="385"/>
      <c r="IQ75" s="159"/>
      <c r="IR75" s="159"/>
      <c r="IS75" s="159"/>
      <c r="IZ75" s="159"/>
      <c r="JA75" s="159"/>
      <c r="JB75" s="159"/>
      <c r="JC75" s="159"/>
      <c r="JD75" s="159"/>
      <c r="JE75" s="159"/>
      <c r="JF75" s="159"/>
      <c r="JG75" s="159"/>
      <c r="JH75" s="159"/>
      <c r="JI75" s="159"/>
      <c r="JJ75" s="159"/>
      <c r="JK75" s="159"/>
      <c r="JL75" s="159"/>
      <c r="JM75" s="159"/>
      <c r="JN75" s="159"/>
      <c r="JO75" s="159"/>
      <c r="JP75" s="159"/>
      <c r="JQ75" s="159"/>
      <c r="JR75" s="159"/>
      <c r="JS75" s="159"/>
      <c r="JT75" s="159"/>
      <c r="JV75" s="159"/>
      <c r="JW75" s="159"/>
      <c r="JX75" s="159"/>
      <c r="KE75" s="159"/>
      <c r="KF75" s="159"/>
      <c r="KG75" s="159"/>
      <c r="KH75" s="159"/>
      <c r="KI75" s="159"/>
      <c r="KJ75" s="159"/>
      <c r="KK75" s="159"/>
      <c r="KL75" s="159"/>
      <c r="KM75" s="159"/>
      <c r="KN75" s="159"/>
      <c r="KO75" s="159"/>
      <c r="KP75" s="159"/>
      <c r="KQ75" s="159"/>
      <c r="KR75" s="159"/>
      <c r="KS75" s="159"/>
      <c r="KT75" s="159"/>
      <c r="KU75" s="159"/>
      <c r="KV75" s="159"/>
      <c r="KW75" s="159"/>
      <c r="KX75" s="159"/>
      <c r="KY75" s="159"/>
      <c r="KZ75" s="159"/>
      <c r="LA75" s="159"/>
      <c r="LB75" s="159"/>
    </row>
    <row r="76" spans="1:314" s="218" customFormat="1" x14ac:dyDescent="0.15">
      <c r="B76" s="258"/>
      <c r="C76" s="17"/>
      <c r="D76" s="18"/>
      <c r="E76" s="18"/>
      <c r="F76" s="20"/>
      <c r="G76" s="19"/>
      <c r="H76" s="20"/>
      <c r="I76" s="597"/>
      <c r="J76" s="16"/>
      <c r="K76" s="20"/>
      <c r="L76" s="16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16"/>
      <c r="AB76" s="20"/>
      <c r="AC76" s="20"/>
      <c r="AD76" s="20"/>
      <c r="AE76" s="20"/>
      <c r="AF76" s="20"/>
      <c r="AG76" s="20"/>
      <c r="AH76" s="58">
        <f>ER75-BP75</f>
        <v>4.5945994201211491</v>
      </c>
      <c r="AI76" s="20">
        <f>ES75-BQ75</f>
        <v>25.329379432624091</v>
      </c>
      <c r="AJ76" s="15"/>
      <c r="AK76" s="15"/>
      <c r="AL76" s="635">
        <f>DEGREES(ACOS(AL75))</f>
        <v>5.7804756738299785</v>
      </c>
      <c r="AM76" s="636">
        <v>0.63228432386988287</v>
      </c>
      <c r="AN76" s="637">
        <v>6.2796631205673759</v>
      </c>
      <c r="AO76" s="636"/>
      <c r="AP76" s="637"/>
      <c r="AQ76" s="637"/>
      <c r="AR76" s="637"/>
      <c r="AS76" s="637"/>
      <c r="AT76" s="637"/>
      <c r="AU76" s="637"/>
      <c r="AV76" s="637"/>
      <c r="AW76" s="637"/>
      <c r="AX76" s="637"/>
      <c r="AY76" s="637"/>
      <c r="AZ76" s="637"/>
      <c r="BA76" s="637"/>
      <c r="BB76" s="636"/>
      <c r="BC76" s="637"/>
      <c r="BD76" s="637"/>
      <c r="BE76" s="637"/>
      <c r="BF76" s="637"/>
      <c r="BG76" s="637"/>
      <c r="BH76" s="637"/>
      <c r="BI76" s="637"/>
      <c r="BJ76" s="637"/>
      <c r="BK76" s="637"/>
      <c r="BL76" s="637"/>
      <c r="BM76" s="637"/>
      <c r="BN76" s="574"/>
      <c r="BO76" s="574"/>
      <c r="BP76" s="2" t="s">
        <v>337</v>
      </c>
      <c r="BQ76" s="2"/>
      <c r="BR76" s="7"/>
      <c r="BS76" s="528"/>
      <c r="BT76" s="528"/>
      <c r="BU76" s="528"/>
      <c r="BV76" s="528"/>
      <c r="BW76" s="585"/>
      <c r="BX76" s="528"/>
      <c r="BY76" s="528"/>
      <c r="BZ76" s="528"/>
      <c r="CA76" s="528"/>
      <c r="CB76" s="585"/>
      <c r="CC76" s="528"/>
      <c r="CD76" s="585"/>
      <c r="CE76" s="528"/>
      <c r="CF76" s="585"/>
      <c r="CG76" s="528"/>
      <c r="CH76" s="585"/>
      <c r="CI76" s="528"/>
      <c r="CJ76" s="585"/>
      <c r="CK76" s="528"/>
      <c r="CL76" s="585"/>
      <c r="CM76" s="390"/>
      <c r="CN76" s="393"/>
      <c r="CR76" s="286"/>
      <c r="CS76" s="278"/>
      <c r="CT76" s="281"/>
      <c r="CU76" s="281"/>
      <c r="CV76" s="281"/>
      <c r="CW76" s="281"/>
      <c r="CX76" s="281"/>
      <c r="CY76" s="281"/>
      <c r="CZ76" s="281"/>
      <c r="DA76" s="281"/>
      <c r="DB76" s="281"/>
      <c r="DC76" s="248"/>
      <c r="DD76" s="281"/>
      <c r="DE76" s="281"/>
      <c r="DF76" s="281"/>
      <c r="DG76" s="281"/>
      <c r="DH76" s="281"/>
      <c r="DI76" s="281"/>
      <c r="DL76" s="281"/>
      <c r="DM76" s="281"/>
      <c r="DN76" s="281"/>
      <c r="DO76" s="281"/>
      <c r="DP76" s="281"/>
      <c r="DQ76" s="281"/>
      <c r="DR76" s="281"/>
      <c r="DW76" s="495"/>
      <c r="DX76" s="506">
        <f t="shared" si="44"/>
        <v>0</v>
      </c>
      <c r="DY76" s="495"/>
      <c r="DZ76" s="495"/>
      <c r="EA76" s="506">
        <f t="shared" si="45"/>
        <v>0</v>
      </c>
      <c r="EB76" s="506">
        <f t="shared" si="46"/>
        <v>0</v>
      </c>
      <c r="EC76" s="495"/>
      <c r="ED76" s="495"/>
      <c r="EE76" s="512"/>
      <c r="EF76" s="244"/>
      <c r="EG76" s="244"/>
      <c r="EH76" s="244"/>
      <c r="EI76" s="244"/>
      <c r="EJ76" s="244"/>
      <c r="EK76" s="244"/>
      <c r="EL76" s="244"/>
      <c r="EM76" s="244"/>
      <c r="EN76" s="244"/>
      <c r="EO76" s="244"/>
      <c r="EP76" s="244"/>
      <c r="EQ76" s="244"/>
      <c r="ET76" s="523"/>
      <c r="EU76" s="523"/>
      <c r="EV76" s="287"/>
      <c r="EW76" s="281"/>
      <c r="EX76" s="281"/>
      <c r="EY76" s="281"/>
      <c r="EZ76" s="281"/>
      <c r="FA76" s="281"/>
      <c r="FB76" s="281"/>
      <c r="FC76" s="281"/>
      <c r="FD76" s="523"/>
      <c r="FG76" s="393"/>
      <c r="FI76" s="393"/>
      <c r="FK76" s="393"/>
      <c r="FM76" s="393"/>
      <c r="FN76" s="390"/>
      <c r="FO76" s="393"/>
      <c r="FP76" s="520"/>
      <c r="FQ76" s="287"/>
      <c r="FR76" s="281"/>
      <c r="FS76" s="287"/>
      <c r="FT76" s="281"/>
      <c r="FU76" s="281"/>
      <c r="FV76" s="281"/>
      <c r="FW76" s="281"/>
      <c r="FX76" s="281"/>
      <c r="FY76" s="281"/>
      <c r="FZ76" s="281"/>
      <c r="GA76" s="281"/>
      <c r="GB76" s="281"/>
      <c r="GC76" s="281"/>
      <c r="GD76" s="287"/>
      <c r="GE76" s="281"/>
      <c r="GF76" s="287"/>
      <c r="GG76" s="281"/>
      <c r="GH76" s="281"/>
      <c r="GI76" s="281"/>
      <c r="GJ76" s="281"/>
      <c r="GK76" s="281"/>
      <c r="GL76" s="281"/>
      <c r="GM76" s="281"/>
      <c r="GN76" s="281"/>
      <c r="GO76" s="281"/>
      <c r="GP76" s="281"/>
      <c r="GQ76" s="523"/>
      <c r="GR76" s="585"/>
      <c r="GS76" s="528"/>
      <c r="GT76" s="585"/>
      <c r="GU76" s="528"/>
      <c r="GV76" s="528"/>
      <c r="GW76" s="528"/>
      <c r="GX76" s="528"/>
      <c r="GY76" s="528"/>
      <c r="GZ76" s="585"/>
      <c r="HA76" s="528"/>
      <c r="HB76" s="585"/>
      <c r="HC76" s="528"/>
      <c r="HD76" s="528"/>
      <c r="HE76" s="528"/>
      <c r="HF76" s="528"/>
      <c r="HG76" s="528"/>
      <c r="HH76" s="585"/>
      <c r="HI76" s="528"/>
      <c r="HJ76" s="585"/>
      <c r="HK76" s="528"/>
      <c r="HL76" s="528"/>
      <c r="HM76" s="528"/>
      <c r="HN76" s="528"/>
      <c r="HO76" s="528"/>
      <c r="HP76" s="393"/>
      <c r="HT76" s="393"/>
      <c r="HU76" s="520"/>
      <c r="HV76" s="393"/>
      <c r="HW76" s="520"/>
      <c r="HX76" s="393"/>
      <c r="HY76" s="520"/>
      <c r="HZ76" s="393"/>
      <c r="IA76" s="520"/>
      <c r="IB76" s="393"/>
      <c r="IC76" s="520"/>
      <c r="ID76" s="393"/>
      <c r="IN76" s="462"/>
      <c r="IP76" s="462"/>
      <c r="IT76" s="390"/>
      <c r="IU76" s="393"/>
      <c r="IV76" s="390"/>
      <c r="IW76" s="393"/>
      <c r="IX76" s="484"/>
      <c r="IY76" s="393"/>
      <c r="JU76" s="393"/>
      <c r="JY76" s="393"/>
      <c r="JZ76" s="507"/>
      <c r="KA76" s="507"/>
      <c r="KB76" s="520"/>
      <c r="KC76" s="520"/>
      <c r="KD76" s="507"/>
    </row>
    <row r="77" spans="1:314" x14ac:dyDescent="0.15">
      <c r="A77" s="222"/>
      <c r="B77" s="241">
        <v>0.37115740740740738</v>
      </c>
      <c r="C77" s="31"/>
      <c r="D77" s="294"/>
      <c r="E77" s="11"/>
      <c r="F77" s="32"/>
      <c r="G77" s="33" t="s">
        <v>359</v>
      </c>
      <c r="H77" s="32" t="s">
        <v>335</v>
      </c>
      <c r="I77" s="600">
        <v>16</v>
      </c>
      <c r="J77" s="34">
        <v>1</v>
      </c>
      <c r="K77" s="32">
        <v>1</v>
      </c>
      <c r="L77" s="34">
        <v>0</v>
      </c>
      <c r="M77" s="35">
        <v>1</v>
      </c>
      <c r="N77" s="35">
        <v>1</v>
      </c>
      <c r="O77" s="35">
        <v>0</v>
      </c>
      <c r="P77" s="32"/>
      <c r="Q77" s="32">
        <v>1</v>
      </c>
      <c r="R77" s="32">
        <v>0</v>
      </c>
      <c r="S77" s="32">
        <v>0</v>
      </c>
      <c r="T77" s="32">
        <v>1</v>
      </c>
      <c r="U77" s="32">
        <v>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4">
        <v>1</v>
      </c>
      <c r="AB77" s="15">
        <v>9.3597994399636342E-2</v>
      </c>
      <c r="AC77" s="15">
        <v>0.93582677165354333</v>
      </c>
      <c r="AD77" s="15">
        <v>0.94049579004859318</v>
      </c>
      <c r="AE77" s="15"/>
      <c r="AF77" s="15"/>
      <c r="AG77" s="15"/>
      <c r="AH77" s="54">
        <f>AM78-BP77</f>
        <v>1.8679769946140161</v>
      </c>
      <c r="AI77" s="15">
        <f>AN78-BQ77</f>
        <v>17.410692047802534</v>
      </c>
      <c r="AJ77" s="15"/>
      <c r="AK77" s="15"/>
      <c r="AL77" s="632">
        <f>((AH77*AH78)+(AI77*AI78))/(SQRT(AH77^2+AI77^2)*SQRT(AH78^2+AI78^2))</f>
        <v>0.99693837360420323</v>
      </c>
      <c r="AM77" s="646"/>
      <c r="AN77" s="647"/>
      <c r="AO77" s="633"/>
      <c r="AP77" s="645"/>
      <c r="AQ77" s="645"/>
      <c r="AR77" s="645"/>
      <c r="AS77" s="645"/>
      <c r="AT77" s="645"/>
      <c r="AU77" s="645"/>
      <c r="AV77" s="645"/>
      <c r="AW77" s="645"/>
      <c r="AX77" s="645"/>
      <c r="AY77" s="645"/>
      <c r="AZ77" s="645"/>
      <c r="BA77" s="645"/>
      <c r="BB77" s="633"/>
      <c r="BC77" s="645"/>
      <c r="BD77" s="645"/>
      <c r="BE77" s="645"/>
      <c r="BF77" s="645"/>
      <c r="BG77" s="645"/>
      <c r="BH77" s="645"/>
      <c r="BI77" s="645"/>
      <c r="BJ77" s="645"/>
      <c r="BK77" s="645"/>
      <c r="BL77" s="645"/>
      <c r="BM77" s="645"/>
      <c r="BN77" s="576"/>
      <c r="BO77" s="576"/>
      <c r="BP77" s="4">
        <v>-0.98277894119618014</v>
      </c>
      <c r="BQ77" s="4">
        <v>-11.931791338582677</v>
      </c>
      <c r="BR77" s="6"/>
      <c r="BS77" s="530"/>
      <c r="BT77" s="530"/>
      <c r="BU77" s="530"/>
      <c r="BV77" s="530"/>
      <c r="BW77" s="584"/>
      <c r="BX77" s="530"/>
      <c r="BY77" s="530"/>
      <c r="BZ77" s="530"/>
      <c r="CA77" s="530"/>
      <c r="CB77" s="584"/>
      <c r="CC77" s="530"/>
      <c r="CD77" s="584"/>
      <c r="CE77" s="530"/>
      <c r="CF77" s="584"/>
      <c r="CG77" s="530"/>
      <c r="CH77" s="584"/>
      <c r="CI77" s="530"/>
      <c r="CJ77" s="584"/>
      <c r="CK77" s="530"/>
      <c r="CL77" s="584"/>
      <c r="CM77" s="271"/>
      <c r="CN77" s="396"/>
      <c r="CO77" s="74"/>
      <c r="CP77" s="74"/>
      <c r="CQ77" s="74"/>
      <c r="CR77" s="98"/>
      <c r="CS77" s="86"/>
      <c r="CT77" s="89"/>
      <c r="CU77" s="89"/>
      <c r="CV77" s="89"/>
      <c r="CW77" s="89"/>
      <c r="CX77" s="89"/>
      <c r="CY77" s="89"/>
      <c r="CZ77" s="89"/>
      <c r="DA77" s="89"/>
      <c r="DB77" s="89"/>
      <c r="DC77" s="82"/>
      <c r="DD77" s="134"/>
      <c r="DE77" s="134"/>
      <c r="DF77" s="134"/>
      <c r="DG77" s="134"/>
      <c r="DH77" s="134"/>
      <c r="DI77" s="134"/>
      <c r="DJ77" s="114"/>
      <c r="DK77" s="114"/>
      <c r="DL77" s="134"/>
      <c r="DM77" s="134"/>
      <c r="DN77" s="134"/>
      <c r="DO77" s="134"/>
      <c r="DP77" s="134"/>
      <c r="DQ77" s="134"/>
      <c r="DR77" s="134"/>
      <c r="DS77" s="114"/>
      <c r="DT77" s="113" t="s">
        <v>442</v>
      </c>
      <c r="DU77" s="105">
        <v>-0.98277894119618014</v>
      </c>
      <c r="DV77" s="105">
        <v>-11.931791338582677</v>
      </c>
      <c r="DX77" s="506">
        <f t="shared" si="44"/>
        <v>0</v>
      </c>
      <c r="EA77" s="506">
        <f t="shared" si="45"/>
        <v>0</v>
      </c>
      <c r="EB77" s="506">
        <f t="shared" si="46"/>
        <v>0</v>
      </c>
      <c r="EF77" s="412">
        <f>IF(AND(DV77&lt;0,DV77&gt;-11.9),1,0)</f>
        <v>0</v>
      </c>
      <c r="EL77" s="244">
        <f>IF(AND(DV77&lt;0,DV77&gt;-6.4),1,0)</f>
        <v>0</v>
      </c>
      <c r="ER77" s="128">
        <v>3.6971207787856302</v>
      </c>
      <c r="ES77" s="128">
        <v>13.054783464566928</v>
      </c>
      <c r="EV77" s="284"/>
      <c r="EW77" s="209"/>
      <c r="EX77" s="209"/>
      <c r="EY77" s="209"/>
      <c r="EZ77" s="209"/>
      <c r="FA77" s="209"/>
      <c r="FB77" s="209"/>
      <c r="FC77" s="209"/>
      <c r="FE77" s="154"/>
      <c r="FF77" s="147"/>
      <c r="FG77" s="154"/>
      <c r="FH77" s="147"/>
      <c r="FI77" s="154"/>
      <c r="FJ77" s="147"/>
      <c r="FK77" s="267"/>
      <c r="FN77" s="271"/>
      <c r="FO77" s="267"/>
      <c r="FP77" s="503"/>
      <c r="FQ77" s="284"/>
      <c r="FR77" s="282"/>
      <c r="FS77" s="284"/>
      <c r="FT77" s="282"/>
      <c r="FU77" s="282"/>
      <c r="FV77" s="282"/>
      <c r="FW77" s="282"/>
      <c r="FX77" s="282"/>
      <c r="FY77" s="282"/>
      <c r="FZ77" s="282"/>
      <c r="GA77" s="282"/>
      <c r="GB77" s="282"/>
      <c r="GC77" s="282"/>
      <c r="GD77" s="284"/>
      <c r="GE77" s="282"/>
      <c r="GF77" s="284"/>
      <c r="GG77" s="282"/>
      <c r="GH77" s="282"/>
      <c r="GI77" s="282"/>
      <c r="GJ77" s="282"/>
      <c r="GK77" s="282"/>
      <c r="GL77" s="282"/>
      <c r="GM77" s="282"/>
      <c r="GN77" s="282"/>
      <c r="GO77" s="282"/>
      <c r="GP77" s="282"/>
      <c r="GQ77" s="292"/>
      <c r="GR77" s="587"/>
      <c r="GS77" s="529"/>
      <c r="GT77" s="587"/>
      <c r="GU77" s="529"/>
      <c r="GV77" s="529"/>
      <c r="GW77" s="529"/>
      <c r="GX77" s="529"/>
      <c r="GY77" s="529"/>
      <c r="GZ77" s="587"/>
      <c r="HA77" s="529"/>
      <c r="HB77" s="587"/>
      <c r="HC77" s="529"/>
      <c r="HD77" s="529"/>
      <c r="HE77" s="529"/>
      <c r="HF77" s="529"/>
      <c r="HG77" s="529"/>
      <c r="HH77" s="584"/>
      <c r="HI77" s="527"/>
      <c r="HJ77" s="587"/>
      <c r="HK77" s="529"/>
      <c r="HL77" s="529"/>
      <c r="HM77" s="529"/>
      <c r="HN77" s="529"/>
      <c r="HO77" s="529"/>
      <c r="HP77" s="98"/>
      <c r="HQ77" s="210"/>
      <c r="HR77" s="210"/>
      <c r="HS77" s="210"/>
      <c r="HT77" s="396"/>
      <c r="HU77" s="522"/>
      <c r="HV77" s="396"/>
      <c r="HW77" s="522"/>
      <c r="HX77" s="396"/>
      <c r="HY77" s="522"/>
      <c r="HZ77" s="396"/>
      <c r="IA77" s="522"/>
      <c r="IB77" s="396"/>
      <c r="IC77" s="522"/>
      <c r="ID77" s="396"/>
      <c r="IE77" s="172"/>
      <c r="IF77" s="172"/>
      <c r="IG77" s="172"/>
      <c r="IH77" s="172"/>
      <c r="II77" s="172"/>
      <c r="IJ77" s="172"/>
      <c r="IK77" s="172"/>
      <c r="IL77" s="172"/>
      <c r="IM77" s="172"/>
      <c r="IN77" s="465"/>
      <c r="IP77" s="465"/>
      <c r="IQ77" s="172"/>
      <c r="IR77" s="172"/>
      <c r="IS77" s="172"/>
      <c r="IT77" s="397"/>
      <c r="IU77" s="396"/>
      <c r="IV77" s="397"/>
      <c r="IW77" s="396"/>
      <c r="IX77" s="485"/>
      <c r="IY77" s="396"/>
      <c r="IZ77" s="172"/>
      <c r="JA77" s="172"/>
      <c r="JB77" s="202"/>
      <c r="JC77" s="202"/>
      <c r="JD77" s="202"/>
      <c r="JE77" s="172"/>
      <c r="JF77" s="172"/>
      <c r="JG77" s="172"/>
      <c r="JH77" s="172"/>
      <c r="JI77" s="172"/>
      <c r="JJ77" s="172"/>
      <c r="JK77" s="172"/>
      <c r="JL77" s="172"/>
      <c r="JM77" s="172"/>
      <c r="JN77" s="172"/>
      <c r="JO77" s="172"/>
      <c r="JP77" s="202"/>
      <c r="JQ77" s="202"/>
      <c r="JR77" s="202"/>
      <c r="JS77" s="172"/>
      <c r="JT77" s="172"/>
      <c r="JU77" s="396"/>
      <c r="JV77" s="172"/>
      <c r="JW77" s="172"/>
      <c r="JX77" s="172"/>
      <c r="JY77" s="396"/>
      <c r="JZ77" s="509"/>
      <c r="KA77" s="509"/>
      <c r="KB77" s="522"/>
      <c r="KC77" s="522"/>
      <c r="KD77" s="509"/>
      <c r="KE77" s="171"/>
      <c r="KF77" s="172"/>
      <c r="KG77" s="172"/>
      <c r="KH77" s="172"/>
      <c r="KI77" s="172"/>
      <c r="KJ77" s="172"/>
      <c r="KK77" s="201"/>
      <c r="KL77" s="172"/>
      <c r="KM77" s="172"/>
      <c r="KN77" s="172"/>
      <c r="KO77" s="172"/>
      <c r="KP77" s="172"/>
      <c r="KQ77" s="172"/>
      <c r="KR77" s="201"/>
      <c r="KS77" s="172"/>
      <c r="KT77" s="172"/>
      <c r="KU77" s="172"/>
      <c r="KV77" s="172"/>
      <c r="KW77" s="172"/>
      <c r="KX77" s="172"/>
      <c r="KY77" s="172"/>
      <c r="KZ77" s="172"/>
      <c r="LA77" s="201"/>
      <c r="LB77" s="172"/>
    </row>
    <row r="78" spans="1:314" x14ac:dyDescent="0.15">
      <c r="A78" s="214"/>
      <c r="B78" s="224">
        <v>0.37174768518518514</v>
      </c>
      <c r="C78" s="10">
        <v>0.21</v>
      </c>
      <c r="D78" s="11">
        <v>0.69999299999999998</v>
      </c>
      <c r="E78" s="11"/>
      <c r="F78" s="14"/>
      <c r="G78" s="13"/>
      <c r="H78" s="14"/>
      <c r="I78" s="596"/>
      <c r="J78" s="471">
        <v>2</v>
      </c>
      <c r="K78" s="14"/>
      <c r="L78" s="9"/>
      <c r="M78" s="23">
        <v>0</v>
      </c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9"/>
      <c r="AB78" s="15"/>
      <c r="AC78" s="15"/>
      <c r="AD78" s="15"/>
      <c r="AE78" s="15"/>
      <c r="AF78" s="15"/>
      <c r="AG78" s="15"/>
      <c r="AH78" s="58">
        <f>ER77-BP77</f>
        <v>4.67989971998181</v>
      </c>
      <c r="AI78" s="20">
        <f>ES77-BQ77</f>
        <v>24.986574803149605</v>
      </c>
      <c r="AJ78" s="15"/>
      <c r="AK78" s="15"/>
      <c r="AL78" s="635">
        <f>DEGREES(ACOS(AL77))</f>
        <v>4.4846090932723177</v>
      </c>
      <c r="AM78" s="633">
        <v>0.88519805341783608</v>
      </c>
      <c r="AN78" s="634">
        <v>5.4789007092198583</v>
      </c>
      <c r="AO78" s="638">
        <f>ABS(11.88-AN78)</f>
        <v>6.4010992907801425</v>
      </c>
      <c r="AP78" s="527"/>
      <c r="AQ78" s="634"/>
      <c r="AR78" s="634"/>
      <c r="AS78" s="634"/>
      <c r="AT78" s="634"/>
      <c r="AU78" s="634"/>
      <c r="AV78" s="634"/>
      <c r="AW78" s="634"/>
      <c r="AX78" s="634"/>
      <c r="AY78" s="634"/>
      <c r="AZ78" s="634"/>
      <c r="BA78" s="634"/>
      <c r="BB78" s="633"/>
      <c r="BC78" s="634">
        <f>ABS(BQ78-AN78)</f>
        <v>6.9675953537722668</v>
      </c>
      <c r="BD78" s="634"/>
      <c r="BE78" s="634"/>
      <c r="BF78" s="634"/>
      <c r="BG78" s="634"/>
      <c r="BH78" s="634"/>
      <c r="BI78" s="634"/>
      <c r="BJ78" s="634"/>
      <c r="BK78" s="634"/>
      <c r="BL78" s="634"/>
      <c r="BM78" s="634"/>
      <c r="BN78" s="573"/>
      <c r="BO78" s="573"/>
      <c r="BP78" s="65">
        <v>2.6207438431898136</v>
      </c>
      <c r="BQ78" s="64">
        <v>12.446496062992125</v>
      </c>
      <c r="BR78" s="6"/>
      <c r="BS78" s="527"/>
      <c r="BT78" s="527"/>
      <c r="BU78" s="527">
        <f>(BP77+BP78+BP79)/3</f>
        <v>0.74878395519708951</v>
      </c>
      <c r="BV78" s="527">
        <f>(BQ77+BQ78+BQ79)/3</f>
        <v>-3.4937532808398952</v>
      </c>
      <c r="BW78" s="584"/>
      <c r="BX78" s="527"/>
      <c r="BY78" s="527"/>
      <c r="BZ78" s="527"/>
      <c r="CA78" s="527"/>
      <c r="CC78" s="584">
        <f>SQRT((BP77-BP78)^2+(BQ77-BQ78)^2)+SQRT((BP78-BP79)^2+(BQ78-BQ79)^2)+SQRT((BP79-BP77)^2+(BQ79-BQ77)^2)</f>
        <v>50.017817244591292</v>
      </c>
      <c r="CD78" s="584"/>
      <c r="CE78" s="584"/>
      <c r="CF78" s="584"/>
      <c r="CG78" s="527"/>
      <c r="CH78" s="584"/>
      <c r="CI78" s="527"/>
      <c r="CJ78" s="584"/>
      <c r="CK78" s="527"/>
      <c r="CL78" s="584"/>
      <c r="CO78" s="71"/>
      <c r="CP78" s="71"/>
      <c r="CQ78" s="71"/>
      <c r="CR78" s="70"/>
      <c r="CS78" s="88">
        <v>3.5020176614922431</v>
      </c>
      <c r="CT78" s="91"/>
      <c r="CU78" s="91"/>
      <c r="CV78" s="91"/>
      <c r="CW78" s="91"/>
      <c r="CX78" s="91"/>
      <c r="CY78" s="91"/>
      <c r="CZ78" s="91"/>
      <c r="DA78" s="91"/>
      <c r="DB78" s="91"/>
      <c r="DC78" s="70"/>
      <c r="DH78" s="282"/>
      <c r="DI78" s="282"/>
      <c r="DJ78" s="105"/>
      <c r="DK78" s="105"/>
      <c r="DL78" s="135"/>
      <c r="DM78" s="135"/>
      <c r="DN78" s="135"/>
      <c r="DO78" s="135"/>
      <c r="DP78" s="135"/>
      <c r="DQ78" s="135"/>
      <c r="DR78" s="135"/>
      <c r="DS78" s="105"/>
      <c r="DT78" s="108" t="s">
        <v>443</v>
      </c>
      <c r="DU78" s="129">
        <v>3.6035227843859938</v>
      </c>
      <c r="DV78" s="128">
        <v>12.118956692913384</v>
      </c>
      <c r="DX78" s="506">
        <f t="shared" si="44"/>
        <v>0</v>
      </c>
      <c r="EA78" s="506">
        <f t="shared" si="45"/>
        <v>0</v>
      </c>
      <c r="EB78" s="506">
        <f t="shared" si="46"/>
        <v>0</v>
      </c>
      <c r="EG78" s="244">
        <f>IF(AND(DV78&gt;0,DV78&lt;11.9),1,0)</f>
        <v>0</v>
      </c>
      <c r="EH78" s="402"/>
      <c r="EI78" s="402"/>
      <c r="EJ78" s="402"/>
      <c r="EK78" s="402"/>
      <c r="EM78" s="402">
        <f>IF(AND(DV78&gt;0,DV78&lt;6.4),1,0)</f>
        <v>0</v>
      </c>
      <c r="EN78" s="402"/>
      <c r="EO78" s="402"/>
      <c r="EP78" s="402"/>
      <c r="ER78" s="105">
        <v>-1.1231759327956345</v>
      </c>
      <c r="ES78" s="105">
        <v>-11.744625984251968</v>
      </c>
      <c r="ET78" s="518">
        <f>ABS(ER78)</f>
        <v>1.1231759327956345</v>
      </c>
      <c r="EV78" s="284"/>
      <c r="EW78" s="209"/>
      <c r="EX78" s="209"/>
      <c r="EY78" s="209"/>
      <c r="EZ78" s="209"/>
      <c r="FA78" s="209"/>
      <c r="FB78" s="209"/>
      <c r="FC78" s="209"/>
      <c r="FE78" s="141"/>
      <c r="FF78" s="141"/>
      <c r="FH78" s="141"/>
      <c r="FJ78" s="141"/>
      <c r="FQ78" s="284"/>
      <c r="FR78" s="209"/>
      <c r="FS78" s="284"/>
      <c r="FT78" s="209"/>
      <c r="FU78" s="209"/>
      <c r="FV78" s="209"/>
      <c r="FW78" s="209"/>
      <c r="FX78" s="209"/>
      <c r="FY78" s="209"/>
      <c r="FZ78" s="209"/>
      <c r="GA78" s="209"/>
      <c r="GB78" s="209"/>
      <c r="GC78" s="209"/>
      <c r="GD78" s="284"/>
      <c r="GE78" s="209"/>
      <c r="GF78" s="284"/>
      <c r="GG78" s="209"/>
      <c r="GH78" s="209"/>
      <c r="GI78" s="209"/>
      <c r="GJ78" s="209"/>
      <c r="GK78" s="209"/>
      <c r="GL78" s="209"/>
      <c r="GM78" s="209"/>
      <c r="GN78" s="209"/>
      <c r="GO78" s="209"/>
      <c r="GP78" s="209"/>
      <c r="GR78" s="587">
        <v>0.1403969915994544</v>
      </c>
      <c r="GS78" s="532">
        <v>9.3597994399636342E-2</v>
      </c>
      <c r="GT78" s="584"/>
      <c r="GU78" s="527"/>
      <c r="GV78" s="527"/>
      <c r="GW78" s="527"/>
      <c r="GX78" s="527"/>
      <c r="GY78" s="527"/>
      <c r="GZ78" s="587">
        <v>0.18716535433070902</v>
      </c>
      <c r="HA78" s="532">
        <v>0.93582677165354333</v>
      </c>
      <c r="HB78" s="584"/>
      <c r="HC78" s="527"/>
      <c r="HD78" s="527"/>
      <c r="HE78" s="527"/>
      <c r="HF78" s="527"/>
      <c r="HG78" s="527"/>
      <c r="HH78" s="584">
        <v>0.23397047914623145</v>
      </c>
      <c r="HI78" s="527">
        <v>0.94049579004859318</v>
      </c>
      <c r="HJ78" s="584"/>
      <c r="HK78" s="527"/>
      <c r="HL78" s="527"/>
      <c r="HM78" s="527"/>
      <c r="HN78" s="527"/>
      <c r="HO78" s="527"/>
      <c r="HP78" s="285"/>
      <c r="HQ78" s="208"/>
      <c r="HR78" s="208"/>
      <c r="HS78" s="208"/>
      <c r="IE78" s="159"/>
      <c r="IF78" s="159"/>
      <c r="IG78" s="159"/>
      <c r="IH78" s="159"/>
      <c r="II78" s="159">
        <v>1</v>
      </c>
      <c r="IJ78" s="159">
        <v>0</v>
      </c>
      <c r="IK78" s="159">
        <v>1</v>
      </c>
      <c r="IL78" s="159">
        <v>0</v>
      </c>
      <c r="IM78" s="159">
        <v>0</v>
      </c>
      <c r="IP78" s="385"/>
      <c r="IQ78" s="159">
        <v>0</v>
      </c>
      <c r="IR78" s="159">
        <v>1</v>
      </c>
      <c r="IS78" s="159">
        <v>0</v>
      </c>
      <c r="IZ78" s="159">
        <v>1</v>
      </c>
      <c r="JA78" s="159">
        <v>0</v>
      </c>
      <c r="JB78" s="176">
        <v>0</v>
      </c>
      <c r="JC78" s="176">
        <v>0</v>
      </c>
      <c r="JD78" s="159"/>
      <c r="JE78" s="176">
        <v>0</v>
      </c>
      <c r="JF78" s="176">
        <v>0</v>
      </c>
      <c r="JG78" s="176">
        <v>1</v>
      </c>
      <c r="JH78" s="176">
        <v>0</v>
      </c>
      <c r="JI78" s="176">
        <v>0</v>
      </c>
      <c r="JJ78" s="176">
        <v>0</v>
      </c>
      <c r="JK78" s="176">
        <v>1</v>
      </c>
      <c r="JL78" s="176">
        <v>0</v>
      </c>
      <c r="JM78" s="176">
        <v>1</v>
      </c>
      <c r="JN78" s="176">
        <v>0</v>
      </c>
      <c r="JO78" s="176">
        <v>0</v>
      </c>
      <c r="JP78" s="176">
        <v>0</v>
      </c>
      <c r="JQ78" s="176">
        <v>0</v>
      </c>
      <c r="JR78" s="176">
        <v>0</v>
      </c>
      <c r="JS78" s="176">
        <v>0</v>
      </c>
      <c r="JT78" s="176">
        <v>0</v>
      </c>
      <c r="JU78" s="501">
        <v>0</v>
      </c>
      <c r="JV78" s="176">
        <v>1</v>
      </c>
      <c r="JW78" s="176">
        <v>0</v>
      </c>
      <c r="JX78" s="176">
        <v>0</v>
      </c>
      <c r="JY78" s="501"/>
      <c r="JZ78" s="405"/>
      <c r="KA78" s="405"/>
      <c r="KB78" s="405"/>
      <c r="KC78" s="405"/>
      <c r="KD78" s="405"/>
      <c r="KE78" s="187">
        <v>1</v>
      </c>
      <c r="KF78" s="175">
        <v>0</v>
      </c>
      <c r="KG78" s="175"/>
      <c r="KH78" s="175">
        <v>0</v>
      </c>
      <c r="KI78" s="175">
        <v>0</v>
      </c>
      <c r="KJ78" s="175">
        <v>1</v>
      </c>
      <c r="KK78" s="160">
        <v>0</v>
      </c>
      <c r="KL78" s="176">
        <v>1</v>
      </c>
      <c r="KM78" s="176">
        <v>0</v>
      </c>
      <c r="KN78" s="176">
        <v>0</v>
      </c>
      <c r="KO78" s="176">
        <v>0</v>
      </c>
      <c r="KP78" s="176">
        <v>0</v>
      </c>
      <c r="KQ78" s="176">
        <v>0</v>
      </c>
      <c r="KR78" s="160">
        <v>0</v>
      </c>
      <c r="KS78" s="175">
        <v>0</v>
      </c>
      <c r="KT78" s="159"/>
      <c r="KU78" s="159"/>
      <c r="KV78" s="159"/>
      <c r="KW78" s="159"/>
      <c r="KX78" s="159"/>
      <c r="KY78" s="159"/>
      <c r="KZ78" s="159"/>
      <c r="LA78" s="159"/>
      <c r="LB78" s="159"/>
    </row>
    <row r="79" spans="1:314" x14ac:dyDescent="0.15">
      <c r="A79" s="214"/>
      <c r="B79" s="224">
        <v>0.37293981481481481</v>
      </c>
      <c r="C79" s="10">
        <v>1.1299999999999999</v>
      </c>
      <c r="D79" s="11">
        <v>1.4333332899999998</v>
      </c>
      <c r="E79" s="11"/>
      <c r="F79" s="14"/>
      <c r="G79" s="13"/>
      <c r="H79" s="14"/>
      <c r="I79" s="596"/>
      <c r="J79" s="9">
        <v>3</v>
      </c>
      <c r="K79" s="14"/>
      <c r="L79" s="9"/>
      <c r="M79" s="23">
        <v>0</v>
      </c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9"/>
      <c r="AB79" s="15"/>
      <c r="AC79" s="15"/>
      <c r="AD79" s="15"/>
      <c r="AE79" s="15"/>
      <c r="AF79" s="15"/>
      <c r="AG79" s="15"/>
      <c r="AH79" s="54"/>
      <c r="AI79" s="15"/>
      <c r="AJ79" s="15"/>
      <c r="AK79" s="15"/>
      <c r="AL79" s="632"/>
      <c r="AM79" s="633">
        <v>1.0763769355958164</v>
      </c>
      <c r="AN79" s="634">
        <v>-6.316830708661417</v>
      </c>
      <c r="AO79" s="584"/>
      <c r="AP79" s="634">
        <f>ABS(-11.88-AN79)</f>
        <v>5.5631692913385837</v>
      </c>
      <c r="AQ79" s="634"/>
      <c r="AR79" s="634"/>
      <c r="AS79" s="634"/>
      <c r="AT79" s="634"/>
      <c r="AU79" s="634"/>
      <c r="AV79" s="634"/>
      <c r="AW79" s="634"/>
      <c r="AX79" s="634"/>
      <c r="AY79" s="634"/>
      <c r="AZ79" s="634"/>
      <c r="BA79" s="634"/>
      <c r="BB79" s="634">
        <f>ABS(BQ79-AN79)</f>
        <v>4.6791338582677167</v>
      </c>
      <c r="BC79" s="634"/>
      <c r="BD79" s="634"/>
      <c r="BE79" s="634"/>
      <c r="BF79" s="634"/>
      <c r="BG79" s="634"/>
      <c r="BH79" s="634"/>
      <c r="BI79" s="634"/>
      <c r="BJ79" s="634"/>
      <c r="BK79" s="634"/>
      <c r="BL79" s="634"/>
      <c r="BM79" s="634"/>
      <c r="BN79" s="573"/>
      <c r="BO79" s="573"/>
      <c r="BP79" s="4">
        <v>0.60838696359763533</v>
      </c>
      <c r="BQ79" s="4">
        <v>-10.995964566929134</v>
      </c>
      <c r="BR79" s="6"/>
      <c r="BS79" s="527">
        <f>(BP78+BP79+BP80)/3</f>
        <v>-0.54598830066454462</v>
      </c>
      <c r="BT79" s="527">
        <f>(BQ78+BQ79+BQ80)/3</f>
        <v>4.9598818897637793</v>
      </c>
      <c r="BU79" s="527"/>
      <c r="BV79" s="527"/>
      <c r="BW79" s="584"/>
      <c r="BX79" s="527"/>
      <c r="BY79" s="527"/>
      <c r="BZ79" s="527"/>
      <c r="CA79" s="527"/>
      <c r="CB79" s="584">
        <f>SQRT((BP78-BP79)^2+(BQ78-BQ79)^2)+SQRT((BP79-BP80)^2+(BQ79-BQ80)^2)+SQRT((BP80-BP78)^2+(BQ80-BQ78)^2)</f>
        <v>56.112001021629574</v>
      </c>
      <c r="CD79" s="584"/>
      <c r="CE79" s="527"/>
      <c r="CF79" s="584"/>
      <c r="CG79" s="527"/>
      <c r="CH79" s="584"/>
      <c r="CI79" s="527"/>
      <c r="CJ79" s="584"/>
      <c r="CK79" s="527"/>
      <c r="CL79" s="584"/>
      <c r="CO79" s="71"/>
      <c r="CP79" s="71"/>
      <c r="CQ79" s="71"/>
      <c r="CR79" s="97">
        <v>17.541742079735663</v>
      </c>
      <c r="CS79" s="85"/>
      <c r="CT79" s="91"/>
      <c r="CU79" s="91"/>
      <c r="CV79" s="91"/>
      <c r="CW79" s="91"/>
      <c r="CX79" s="91"/>
      <c r="CY79" s="91"/>
      <c r="CZ79" s="91"/>
      <c r="DA79" s="91"/>
      <c r="DB79" s="91"/>
      <c r="DC79" s="70"/>
      <c r="DH79" s="282"/>
      <c r="DI79" s="282"/>
      <c r="DJ79" s="105"/>
      <c r="DK79" s="105"/>
      <c r="DL79" s="135"/>
      <c r="DM79" s="135"/>
      <c r="DN79" s="135"/>
      <c r="DO79" s="135"/>
      <c r="DP79" s="135"/>
      <c r="DQ79" s="135"/>
      <c r="DR79" s="135"/>
      <c r="DS79" s="105"/>
      <c r="DT79" s="108" t="s">
        <v>443</v>
      </c>
      <c r="DU79" s="105">
        <v>0</v>
      </c>
      <c r="DV79" s="105">
        <v>-11.417086614173227</v>
      </c>
      <c r="DX79" s="506">
        <f t="shared" si="44"/>
        <v>0</v>
      </c>
      <c r="EA79" s="506">
        <f t="shared" si="45"/>
        <v>0</v>
      </c>
      <c r="EB79" s="506">
        <f t="shared" si="46"/>
        <v>0</v>
      </c>
      <c r="EF79" s="412">
        <f>IF(AND(DV79&lt;0,DV79&gt;-11.9),1,0)</f>
        <v>1</v>
      </c>
      <c r="EL79" s="244">
        <f>IF(AND(DV79&lt;0,DV79&gt;-6.4),1,0)</f>
        <v>0</v>
      </c>
      <c r="ER79" s="129">
        <v>0</v>
      </c>
      <c r="ES79" s="128">
        <v>12.86761811023622</v>
      </c>
      <c r="EU79" s="518">
        <f>ABS(ER79)</f>
        <v>0</v>
      </c>
      <c r="EV79" s="284"/>
      <c r="EW79" s="209"/>
      <c r="EX79" s="209"/>
      <c r="EY79" s="209"/>
      <c r="EZ79" s="209"/>
      <c r="FA79" s="209"/>
      <c r="FB79" s="209"/>
      <c r="FC79" s="209"/>
      <c r="FE79" s="141"/>
      <c r="FF79" s="144">
        <v>17.708813318379256</v>
      </c>
      <c r="FH79" s="141"/>
      <c r="FJ79" s="141"/>
      <c r="FQ79" s="284"/>
      <c r="FR79" s="209">
        <f>FF79/(D78+D79)</f>
        <v>8.3010336493716856</v>
      </c>
      <c r="FS79" s="284"/>
      <c r="FT79" s="209"/>
      <c r="FU79" s="209"/>
      <c r="FV79" s="209"/>
      <c r="FW79" s="209"/>
      <c r="FX79" s="209"/>
      <c r="FY79" s="209"/>
      <c r="FZ79" s="209"/>
      <c r="GA79" s="209"/>
      <c r="GB79" s="209"/>
      <c r="GC79" s="209"/>
      <c r="GD79" s="284"/>
      <c r="GE79" s="284">
        <f>FF79*(((ABS(DV78-AN78))/(ABS(DV77-DV78))))^2</f>
        <v>1.3498197084200365</v>
      </c>
      <c r="GF79" s="284"/>
      <c r="GG79" s="209"/>
      <c r="GH79" s="209"/>
      <c r="GI79" s="209"/>
      <c r="GJ79" s="209"/>
      <c r="GK79" s="209"/>
      <c r="GL79" s="209"/>
      <c r="GM79" s="209"/>
      <c r="GN79" s="209"/>
      <c r="GO79" s="209"/>
      <c r="GP79" s="209"/>
      <c r="GR79" s="587">
        <v>1.1231759327956345</v>
      </c>
      <c r="GS79" s="529">
        <v>3.6035227843859938</v>
      </c>
      <c r="GT79" s="587"/>
      <c r="GU79" s="529"/>
      <c r="GV79" s="529"/>
      <c r="GW79" s="529"/>
      <c r="GX79" s="529"/>
      <c r="GY79" s="529"/>
      <c r="GZ79" s="587">
        <v>0.32753937007874079</v>
      </c>
      <c r="HA79" s="529">
        <v>0.74866141732283609</v>
      </c>
      <c r="HB79" s="587"/>
      <c r="HC79" s="529"/>
      <c r="HD79" s="529"/>
      <c r="HE79" s="529"/>
      <c r="HF79" s="529"/>
      <c r="HG79" s="529"/>
      <c r="HH79" s="584">
        <v>1.1699599202378355</v>
      </c>
      <c r="HI79" s="527">
        <v>3.6804714881896348</v>
      </c>
      <c r="HJ79" s="587"/>
      <c r="HK79" s="529"/>
      <c r="HL79" s="529"/>
      <c r="HM79" s="529"/>
      <c r="HN79" s="529"/>
      <c r="HO79" s="529"/>
      <c r="HP79" s="285"/>
      <c r="HQ79" s="208"/>
      <c r="HR79" s="208"/>
      <c r="HS79" s="208"/>
      <c r="IE79" s="159"/>
      <c r="IF79" s="159"/>
      <c r="IG79" s="159"/>
      <c r="IH79" s="159"/>
      <c r="II79" s="159">
        <v>0</v>
      </c>
      <c r="IJ79" s="159">
        <v>1</v>
      </c>
      <c r="IK79" s="159">
        <v>0</v>
      </c>
      <c r="IL79" s="159">
        <v>1</v>
      </c>
      <c r="IM79" s="159">
        <v>0</v>
      </c>
      <c r="IP79" s="385"/>
      <c r="IQ79" s="159">
        <v>0</v>
      </c>
      <c r="IR79" s="159">
        <v>1</v>
      </c>
      <c r="IS79" s="159">
        <v>0</v>
      </c>
      <c r="IZ79" s="159">
        <v>0</v>
      </c>
      <c r="JA79" s="159">
        <v>0</v>
      </c>
      <c r="JB79" s="176">
        <v>1</v>
      </c>
      <c r="JC79" s="176">
        <v>0</v>
      </c>
      <c r="JD79" s="159"/>
      <c r="JE79" s="176">
        <v>0</v>
      </c>
      <c r="JF79" s="176">
        <v>0</v>
      </c>
      <c r="JG79" s="176">
        <v>1</v>
      </c>
      <c r="JH79" s="176">
        <v>0</v>
      </c>
      <c r="JI79" s="176">
        <v>0</v>
      </c>
      <c r="JJ79" s="176">
        <v>0</v>
      </c>
      <c r="JK79" s="176">
        <v>1</v>
      </c>
      <c r="JL79" s="176">
        <v>0</v>
      </c>
      <c r="JM79" s="176">
        <v>1</v>
      </c>
      <c r="JN79" s="176">
        <v>0</v>
      </c>
      <c r="JO79" s="176">
        <v>0</v>
      </c>
      <c r="JP79" s="176">
        <v>0</v>
      </c>
      <c r="JQ79" s="176">
        <v>0</v>
      </c>
      <c r="JR79" s="176">
        <v>0</v>
      </c>
      <c r="JS79" s="176">
        <v>0</v>
      </c>
      <c r="JT79" s="176">
        <v>0</v>
      </c>
      <c r="JU79" s="501">
        <v>1</v>
      </c>
      <c r="JV79" s="176">
        <v>0</v>
      </c>
      <c r="JW79" s="176">
        <v>0</v>
      </c>
      <c r="JX79" s="176">
        <v>0</v>
      </c>
      <c r="JY79" s="501"/>
      <c r="JZ79" s="405"/>
      <c r="KA79" s="405"/>
      <c r="KB79" s="405"/>
      <c r="KC79" s="405"/>
      <c r="KD79" s="405"/>
      <c r="KE79" s="187">
        <v>0</v>
      </c>
      <c r="KF79" s="175">
        <v>1</v>
      </c>
      <c r="KG79" s="175"/>
      <c r="KH79" s="175">
        <v>0</v>
      </c>
      <c r="KI79" s="175">
        <v>0</v>
      </c>
      <c r="KJ79" s="175">
        <v>1</v>
      </c>
      <c r="KK79" s="160">
        <v>0</v>
      </c>
      <c r="KL79" s="176">
        <v>1</v>
      </c>
      <c r="KM79" s="176">
        <v>0</v>
      </c>
      <c r="KN79" s="176">
        <v>0</v>
      </c>
      <c r="KO79" s="176">
        <v>0</v>
      </c>
      <c r="KP79" s="176">
        <v>0</v>
      </c>
      <c r="KQ79" s="176">
        <v>0</v>
      </c>
      <c r="KR79" s="160">
        <v>0</v>
      </c>
      <c r="KS79" s="175">
        <v>1</v>
      </c>
      <c r="KT79" s="159"/>
      <c r="KU79" s="159"/>
      <c r="KV79" s="159"/>
      <c r="KW79" s="159"/>
      <c r="KX79" s="159"/>
      <c r="KY79" s="159"/>
      <c r="KZ79" s="159"/>
      <c r="LA79" s="159"/>
      <c r="LB79" s="159"/>
    </row>
    <row r="80" spans="1:314" x14ac:dyDescent="0.15">
      <c r="A80" s="214"/>
      <c r="B80" s="224">
        <v>0.37369212962962961</v>
      </c>
      <c r="C80" s="10">
        <v>1.05</v>
      </c>
      <c r="D80" s="11">
        <v>1.1666666500000002</v>
      </c>
      <c r="E80" s="11"/>
      <c r="F80" s="14"/>
      <c r="G80" s="13"/>
      <c r="H80" s="14"/>
      <c r="I80" s="596"/>
      <c r="J80" s="471">
        <v>4</v>
      </c>
      <c r="K80" s="14"/>
      <c r="L80" s="9"/>
      <c r="M80" s="23">
        <v>0</v>
      </c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9"/>
      <c r="AB80" s="15"/>
      <c r="AC80" s="15"/>
      <c r="AD80" s="15"/>
      <c r="AE80" s="15"/>
      <c r="AF80" s="15"/>
      <c r="AG80" s="15"/>
      <c r="AH80" s="54"/>
      <c r="AI80" s="15"/>
      <c r="AJ80" s="15"/>
      <c r="AK80" s="15"/>
      <c r="AL80" s="632"/>
      <c r="AM80" s="633">
        <v>-2.5739448459899958</v>
      </c>
      <c r="AN80" s="634">
        <v>7.8141535433070866</v>
      </c>
      <c r="AO80" s="640">
        <f>ABS(11.88-AN80)</f>
        <v>4.0658464566929142</v>
      </c>
      <c r="AP80" s="527"/>
      <c r="AQ80" s="634"/>
      <c r="AR80" s="634"/>
      <c r="AS80" s="634"/>
      <c r="AT80" s="634"/>
      <c r="AU80" s="634"/>
      <c r="AV80" s="634"/>
      <c r="AW80" s="634"/>
      <c r="AX80" s="634"/>
      <c r="AY80" s="634"/>
      <c r="AZ80" s="634"/>
      <c r="BA80" s="634"/>
      <c r="BB80" s="633"/>
      <c r="BC80" s="634">
        <f>ABS(BQ80-AN80)</f>
        <v>5.6149606299212591</v>
      </c>
      <c r="BD80" s="634"/>
      <c r="BE80" s="634"/>
      <c r="BF80" s="634"/>
      <c r="BG80" s="634"/>
      <c r="BH80" s="634"/>
      <c r="BI80" s="634"/>
      <c r="BJ80" s="634"/>
      <c r="BK80" s="634"/>
      <c r="BL80" s="634"/>
      <c r="BM80" s="634"/>
      <c r="BN80" s="573"/>
      <c r="BO80" s="573"/>
      <c r="BP80" s="65">
        <v>-4.8670957087810827</v>
      </c>
      <c r="BQ80" s="64">
        <v>13.429114173228346</v>
      </c>
      <c r="BR80" s="6"/>
      <c r="BS80" s="527"/>
      <c r="BT80" s="527"/>
      <c r="BU80" s="527">
        <f>(BP79+BP80+BP81)/3</f>
        <v>-2.6363435089230864</v>
      </c>
      <c r="BV80" s="527">
        <f>(BQ79+BQ80+BQ81)/3</f>
        <v>-1.2789632545931759</v>
      </c>
      <c r="BW80" s="584"/>
      <c r="BX80" s="527"/>
      <c r="BY80" s="527"/>
      <c r="BZ80" s="527"/>
      <c r="CA80" s="527"/>
      <c r="CC80" s="584">
        <f>SQRT((BP79-BP80)^2+(BQ79-BQ80)^2)+SQRT((BP80-BP81)^2+(BQ80-BQ81)^2)+SQRT((BP81-BP79)^2+(BQ81-BQ79)^2)</f>
        <v>51.129664312146403</v>
      </c>
      <c r="CD80" s="584"/>
      <c r="CE80" s="584"/>
      <c r="CF80" s="584"/>
      <c r="CG80" s="527"/>
      <c r="CH80" s="584"/>
      <c r="CI80" s="527"/>
      <c r="CJ80" s="584"/>
      <c r="CK80" s="527"/>
      <c r="CL80" s="584"/>
      <c r="CO80" s="71"/>
      <c r="CP80" s="71"/>
      <c r="CQ80" s="71"/>
      <c r="CR80" s="70"/>
      <c r="CS80" s="88">
        <v>9.1008179844685984</v>
      </c>
      <c r="CT80" s="91"/>
      <c r="CU80" s="91"/>
      <c r="CV80" s="91"/>
      <c r="CW80" s="91"/>
      <c r="CX80" s="91"/>
      <c r="CY80" s="91"/>
      <c r="CZ80" s="91"/>
      <c r="DA80" s="91"/>
      <c r="DB80" s="91"/>
      <c r="DC80" s="70"/>
      <c r="DH80" s="211">
        <f>DEGREES(ACOS(((BP79-BP78)*(BP81-BP80)+(BQ79-BQ78)*(BQ81-BQ80))/(SQRT((BP79-BP78)^2+(BQ79-BQ78)^2)*SQRT((BP81-BP80)^2+(BQ81-BQ80)^2))))</f>
        <v>8.4409240952670643</v>
      </c>
      <c r="DI80" s="519"/>
      <c r="DJ80" s="105"/>
      <c r="DK80" s="105"/>
      <c r="DL80" s="135"/>
      <c r="DM80" s="135"/>
      <c r="DN80" s="135"/>
      <c r="DO80" s="135"/>
      <c r="DP80" s="135"/>
      <c r="DQ80" s="135"/>
      <c r="DR80" s="135"/>
      <c r="DS80" s="105"/>
      <c r="DT80" s="108" t="s">
        <v>445</v>
      </c>
      <c r="DU80" s="129">
        <v>-3.5567237871861757</v>
      </c>
      <c r="DV80" s="128">
        <v>13.5226968503937</v>
      </c>
      <c r="DX80" s="506">
        <f t="shared" si="44"/>
        <v>0</v>
      </c>
      <c r="EA80" s="506">
        <f t="shared" si="45"/>
        <v>0</v>
      </c>
      <c r="EB80" s="506">
        <f t="shared" si="46"/>
        <v>0</v>
      </c>
      <c r="EG80" s="244">
        <f>IF(AND(DV80&gt;0,DV80&lt;11.9),1,0)</f>
        <v>0</v>
      </c>
      <c r="EH80" s="402"/>
      <c r="EI80" s="402"/>
      <c r="EJ80" s="402"/>
      <c r="EK80" s="402"/>
      <c r="EM80" s="402">
        <f>IF(AND(DV80&gt;0,DV80&lt;6.4),1,0)</f>
        <v>0</v>
      </c>
      <c r="EN80" s="402"/>
      <c r="EO80" s="402"/>
      <c r="EP80" s="402"/>
      <c r="ER80" s="105">
        <v>0.46798997199818104</v>
      </c>
      <c r="ES80" s="105">
        <v>-12.072165354330709</v>
      </c>
      <c r="ET80" s="518">
        <f>ABS(ER80)</f>
        <v>0.46798997199818104</v>
      </c>
      <c r="EV80" s="284"/>
      <c r="EW80" s="209"/>
      <c r="EX80" s="209"/>
      <c r="EY80" s="209"/>
      <c r="EZ80" s="209"/>
      <c r="FA80" s="209"/>
      <c r="FB80" s="209"/>
      <c r="FC80" s="209"/>
      <c r="FE80" s="151">
        <v>88.755381107195348</v>
      </c>
      <c r="FF80" s="141"/>
      <c r="FH80" s="141"/>
      <c r="FJ80" s="141"/>
      <c r="FQ80" s="284">
        <f>FE80/(D79+D80)</f>
        <v>34.136685828998651</v>
      </c>
      <c r="FR80" s="209"/>
      <c r="FS80" s="284"/>
      <c r="FT80" s="209"/>
      <c r="FU80" s="209"/>
      <c r="FV80" s="209"/>
      <c r="FW80" s="209"/>
      <c r="FX80" s="209"/>
      <c r="FY80" s="209"/>
      <c r="FZ80" s="209"/>
      <c r="GA80" s="209"/>
      <c r="GB80" s="209"/>
      <c r="GC80" s="209"/>
      <c r="GD80" s="284">
        <f>FE80*(((DV79-AN79)/(ABS(DV78-DV79))))^2</f>
        <v>4.167846530892529</v>
      </c>
      <c r="GE80" s="209"/>
      <c r="GF80" s="284"/>
      <c r="GG80" s="209"/>
      <c r="GH80" s="209"/>
      <c r="GI80" s="209"/>
      <c r="GJ80" s="209"/>
      <c r="GK80" s="209"/>
      <c r="GL80" s="209"/>
      <c r="GM80" s="209"/>
      <c r="GN80" s="209"/>
      <c r="GO80" s="209"/>
      <c r="GP80" s="209"/>
      <c r="GR80" s="587">
        <v>0.46798997199818104</v>
      </c>
      <c r="GS80" s="532">
        <v>3.5567237871861757</v>
      </c>
      <c r="GT80" s="584"/>
      <c r="GU80" s="527"/>
      <c r="GV80" s="527"/>
      <c r="GW80" s="527"/>
      <c r="GX80" s="527"/>
      <c r="GY80" s="527"/>
      <c r="GZ80" s="587">
        <v>0.65507874015748158</v>
      </c>
      <c r="HA80" s="532">
        <v>0.6550787401574798</v>
      </c>
      <c r="HB80" s="584"/>
      <c r="HC80" s="527"/>
      <c r="HD80" s="527"/>
      <c r="HE80" s="527"/>
      <c r="HF80" s="527"/>
      <c r="HG80" s="527"/>
      <c r="HH80" s="584">
        <v>0.80507314555708009</v>
      </c>
      <c r="HI80" s="527">
        <v>3.6165470070417007</v>
      </c>
      <c r="HJ80" s="584"/>
      <c r="HK80" s="527"/>
      <c r="HL80" s="527"/>
      <c r="HM80" s="527"/>
      <c r="HN80" s="527"/>
      <c r="HO80" s="527"/>
      <c r="HP80" s="285"/>
      <c r="HQ80" s="208"/>
      <c r="HR80" s="208"/>
      <c r="HS80" s="208"/>
      <c r="IE80" s="159"/>
      <c r="IF80" s="159"/>
      <c r="IG80" s="159"/>
      <c r="IH80" s="159"/>
      <c r="II80" s="159">
        <v>0</v>
      </c>
      <c r="IJ80" s="159">
        <v>1</v>
      </c>
      <c r="IK80" s="180">
        <v>1</v>
      </c>
      <c r="IL80" s="159">
        <v>0</v>
      </c>
      <c r="IM80" s="180">
        <v>1</v>
      </c>
      <c r="IN80" s="466"/>
      <c r="IP80" s="466"/>
      <c r="IQ80" s="183">
        <v>0</v>
      </c>
      <c r="IR80" s="183">
        <v>1</v>
      </c>
      <c r="IS80" s="183">
        <v>0</v>
      </c>
      <c r="IT80" s="412"/>
      <c r="IU80" s="416"/>
      <c r="IV80" s="412"/>
      <c r="IW80" s="416"/>
      <c r="IX80" s="482"/>
      <c r="IY80" s="416"/>
      <c r="IZ80" s="183">
        <v>0</v>
      </c>
      <c r="JA80" s="183">
        <v>0</v>
      </c>
      <c r="JB80" s="184">
        <v>0</v>
      </c>
      <c r="JC80" s="184">
        <v>1</v>
      </c>
      <c r="JD80" s="184"/>
      <c r="JE80" s="184">
        <v>0</v>
      </c>
      <c r="JF80" s="184">
        <v>1</v>
      </c>
      <c r="JG80" s="184">
        <v>0</v>
      </c>
      <c r="JH80" s="184">
        <v>0</v>
      </c>
      <c r="JI80" s="184">
        <v>0</v>
      </c>
      <c r="JJ80" s="184">
        <v>0</v>
      </c>
      <c r="JK80" s="184">
        <v>0</v>
      </c>
      <c r="JL80" s="184">
        <v>1</v>
      </c>
      <c r="JM80" s="184">
        <v>1</v>
      </c>
      <c r="JN80" s="184">
        <v>0</v>
      </c>
      <c r="JO80" s="184">
        <v>0</v>
      </c>
      <c r="JP80" s="184">
        <v>0</v>
      </c>
      <c r="JQ80" s="184">
        <v>0</v>
      </c>
      <c r="JR80" s="184">
        <v>0</v>
      </c>
      <c r="JS80" s="184">
        <v>0</v>
      </c>
      <c r="JT80" s="184">
        <v>0</v>
      </c>
      <c r="JU80" s="513">
        <v>0</v>
      </c>
      <c r="JV80" s="184">
        <v>1</v>
      </c>
      <c r="JW80" s="184">
        <v>0</v>
      </c>
      <c r="JX80" s="184">
        <v>0</v>
      </c>
      <c r="JY80" s="513"/>
      <c r="JZ80" s="413"/>
      <c r="KA80" s="413"/>
      <c r="KB80" s="413"/>
      <c r="KC80" s="413"/>
      <c r="KD80" s="413"/>
      <c r="KE80" s="187">
        <v>0</v>
      </c>
      <c r="KF80" s="175">
        <v>0</v>
      </c>
      <c r="KG80" s="175"/>
      <c r="KH80" s="175">
        <v>0</v>
      </c>
      <c r="KI80" s="175">
        <v>1</v>
      </c>
      <c r="KJ80" s="175">
        <v>0</v>
      </c>
      <c r="KK80" s="160">
        <v>1</v>
      </c>
      <c r="KL80" s="184">
        <v>1</v>
      </c>
      <c r="KM80" s="184">
        <v>0</v>
      </c>
      <c r="KN80" s="184">
        <v>0</v>
      </c>
      <c r="KO80" s="184">
        <v>0</v>
      </c>
      <c r="KP80" s="184">
        <v>0</v>
      </c>
      <c r="KQ80" s="184">
        <v>0</v>
      </c>
      <c r="KR80" s="160">
        <v>0</v>
      </c>
      <c r="KS80" s="175">
        <v>0</v>
      </c>
      <c r="KT80" s="159"/>
      <c r="KU80" s="159"/>
      <c r="KV80" s="159"/>
      <c r="KW80" s="159"/>
      <c r="KX80" s="159"/>
      <c r="KY80" s="159"/>
      <c r="KZ80" s="159"/>
      <c r="LA80" s="159"/>
      <c r="LB80" s="159"/>
    </row>
    <row r="81" spans="1:314" x14ac:dyDescent="0.15">
      <c r="A81" s="214"/>
      <c r="B81" s="224">
        <v>0.37503472222222217</v>
      </c>
      <c r="C81" s="10">
        <v>1.26</v>
      </c>
      <c r="D81" s="11">
        <v>1.86666658</v>
      </c>
      <c r="E81" s="11"/>
      <c r="F81" s="14"/>
      <c r="G81" s="13"/>
      <c r="H81" s="14"/>
      <c r="I81" s="596"/>
      <c r="J81" s="9">
        <v>5</v>
      </c>
      <c r="K81" s="14"/>
      <c r="L81" s="9"/>
      <c r="M81" s="23">
        <v>0</v>
      </c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9"/>
      <c r="AB81" s="15"/>
      <c r="AC81" s="15"/>
      <c r="AD81" s="15"/>
      <c r="AE81" s="15"/>
      <c r="AF81" s="15"/>
      <c r="AG81" s="15"/>
      <c r="AH81" s="54"/>
      <c r="AI81" s="15"/>
      <c r="AJ81" s="15"/>
      <c r="AK81" s="15"/>
      <c r="AL81" s="632"/>
      <c r="AM81" s="633">
        <v>-4.0715127563841751</v>
      </c>
      <c r="AN81" s="634">
        <v>-3.6029330708661416</v>
      </c>
      <c r="AO81" s="584"/>
      <c r="AP81" s="634">
        <f>ABS(-11.88-AN81)</f>
        <v>8.2770669291338592</v>
      </c>
      <c r="AQ81" s="634"/>
      <c r="AR81" s="634"/>
      <c r="AS81" s="634"/>
      <c r="AT81" s="634"/>
      <c r="AU81" s="634"/>
      <c r="AV81" s="634"/>
      <c r="AW81" s="634"/>
      <c r="AX81" s="634"/>
      <c r="AY81" s="634"/>
      <c r="AZ81" s="634"/>
      <c r="BA81" s="634"/>
      <c r="BB81" s="634">
        <f>ABS(BQ81-AN81)</f>
        <v>2.6671062992125982</v>
      </c>
      <c r="BC81" s="634"/>
      <c r="BD81" s="634"/>
      <c r="BE81" s="634"/>
      <c r="BF81" s="634"/>
      <c r="BG81" s="634"/>
      <c r="BH81" s="634"/>
      <c r="BI81" s="634"/>
      <c r="BJ81" s="634"/>
      <c r="BK81" s="634"/>
      <c r="BL81" s="634"/>
      <c r="BM81" s="634"/>
      <c r="BN81" s="573"/>
      <c r="BO81" s="573"/>
      <c r="BP81" s="4">
        <v>-3.650321781585812</v>
      </c>
      <c r="BQ81" s="4">
        <v>-6.2700393700787398</v>
      </c>
      <c r="BR81" s="6"/>
      <c r="BS81" s="527"/>
      <c r="BT81" s="527"/>
      <c r="BU81" s="527"/>
      <c r="BV81" s="527"/>
      <c r="BW81" s="584"/>
      <c r="BX81" s="527"/>
      <c r="BY81" s="527"/>
      <c r="BZ81" s="527"/>
      <c r="CA81" s="527"/>
      <c r="CB81" s="584"/>
      <c r="CC81" s="527"/>
      <c r="CD81" s="584"/>
      <c r="CE81" s="527"/>
      <c r="CF81" s="584"/>
      <c r="CG81" s="527"/>
      <c r="CH81" s="584"/>
      <c r="CI81" s="527"/>
      <c r="CJ81" s="584"/>
      <c r="CK81" s="527"/>
      <c r="CL81" s="584"/>
      <c r="CO81" s="71"/>
      <c r="CP81" s="71"/>
      <c r="CQ81" s="71"/>
      <c r="CR81" s="70"/>
      <c r="CS81" s="85"/>
      <c r="CT81" s="91"/>
      <c r="CU81" s="91"/>
      <c r="CV81" s="91"/>
      <c r="CW81" s="91"/>
      <c r="CX81" s="91"/>
      <c r="CY81" s="91"/>
      <c r="CZ81" s="91"/>
      <c r="DA81" s="91"/>
      <c r="DB81" s="91"/>
      <c r="DC81" s="70"/>
      <c r="DH81" s="519"/>
      <c r="DI81" s="211"/>
      <c r="DJ81" s="105"/>
      <c r="DK81" s="105"/>
      <c r="DL81" s="135"/>
      <c r="DM81" s="135"/>
      <c r="DN81" s="135"/>
      <c r="DO81" s="135"/>
      <c r="DP81" s="135"/>
      <c r="DQ81" s="135"/>
      <c r="DR81" s="135"/>
      <c r="DS81" s="105"/>
      <c r="DT81" s="108" t="s">
        <v>443</v>
      </c>
      <c r="DU81" s="105">
        <v>-3.0419348179881767</v>
      </c>
      <c r="DV81" s="105">
        <v>-7.0187007874015741</v>
      </c>
      <c r="DX81" s="506">
        <f t="shared" si="44"/>
        <v>0</v>
      </c>
      <c r="EA81" s="506">
        <f t="shared" si="45"/>
        <v>0</v>
      </c>
      <c r="EB81" s="506">
        <f t="shared" si="46"/>
        <v>0</v>
      </c>
      <c r="EF81" s="412">
        <f>IF(AND(DV81&lt;0,DV81&gt;-11.9),1,0)</f>
        <v>1</v>
      </c>
      <c r="EL81" s="244">
        <f>IF(AND(DV81&lt;0,DV81&gt;-6.4),1,0)</f>
        <v>0</v>
      </c>
      <c r="ER81" s="129">
        <v>-0.79558295239690779</v>
      </c>
      <c r="ES81" s="128">
        <v>12.774035433070866</v>
      </c>
      <c r="EU81" s="518">
        <f>ABS(ER81)</f>
        <v>0.79558295239690779</v>
      </c>
      <c r="EV81" s="284"/>
      <c r="EW81" s="209"/>
      <c r="EX81" s="209"/>
      <c r="EY81" s="209"/>
      <c r="EZ81" s="209"/>
      <c r="FA81" s="209"/>
      <c r="FB81" s="209"/>
      <c r="FC81" s="209"/>
      <c r="FE81" s="141"/>
      <c r="FF81" s="144">
        <v>39.071287453095323</v>
      </c>
      <c r="FH81" s="516"/>
      <c r="FJ81" s="516"/>
      <c r="FL81" s="516"/>
      <c r="FN81" s="516"/>
      <c r="FQ81" s="284"/>
      <c r="FR81" s="209">
        <f>FF81/(D80+D81)</f>
        <v>12.880644654097342</v>
      </c>
      <c r="FS81" s="284"/>
      <c r="FT81" s="209"/>
      <c r="FU81" s="209"/>
      <c r="FV81" s="209"/>
      <c r="FW81" s="209"/>
      <c r="FX81" s="209"/>
      <c r="FY81" s="209"/>
      <c r="FZ81" s="209"/>
      <c r="GA81" s="209"/>
      <c r="GB81" s="209"/>
      <c r="GC81" s="209"/>
      <c r="GD81" s="284"/>
      <c r="GE81" s="284">
        <f>FF81*(((ABS(DV80-AN80))/(ABS(DV79-DV80))))^2</f>
        <v>2.0470241454328422</v>
      </c>
      <c r="GF81" s="284"/>
      <c r="GG81" s="209"/>
      <c r="GH81" s="209"/>
      <c r="GI81" s="209"/>
      <c r="GJ81" s="209"/>
      <c r="GK81" s="209"/>
      <c r="GL81" s="209"/>
      <c r="GM81" s="209"/>
      <c r="GN81" s="209"/>
      <c r="GO81" s="209"/>
      <c r="GP81" s="209"/>
      <c r="GR81" s="587">
        <v>3.5099247899863579</v>
      </c>
      <c r="GS81" s="529">
        <v>2.7611408347892681</v>
      </c>
      <c r="GT81" s="587"/>
      <c r="GU81" s="529"/>
      <c r="GV81" s="529"/>
      <c r="GW81" s="529"/>
      <c r="GX81" s="529"/>
      <c r="GY81" s="529"/>
      <c r="GZ81" s="587">
        <v>5.0534645669291347</v>
      </c>
      <c r="HA81" s="529">
        <v>0.74866141732283431</v>
      </c>
      <c r="HB81" s="587"/>
      <c r="HC81" s="529"/>
      <c r="HD81" s="529"/>
      <c r="HE81" s="529"/>
      <c r="HF81" s="529"/>
      <c r="HG81" s="529"/>
      <c r="HH81" s="584">
        <v>6.1528104278101274</v>
      </c>
      <c r="HI81" s="527">
        <v>2.8608377492141375</v>
      </c>
      <c r="HJ81" s="587"/>
      <c r="HK81" s="529"/>
      <c r="HL81" s="529"/>
      <c r="HM81" s="529"/>
      <c r="HN81" s="529"/>
      <c r="HO81" s="529"/>
      <c r="HP81" s="285"/>
      <c r="HQ81" s="208"/>
      <c r="HR81" s="208"/>
      <c r="HS81" s="208"/>
      <c r="IE81" s="159"/>
      <c r="IF81" s="159"/>
      <c r="IG81" s="159"/>
      <c r="IH81" s="159"/>
      <c r="II81" s="159">
        <v>0</v>
      </c>
      <c r="IJ81" s="159">
        <v>1</v>
      </c>
      <c r="IK81" s="159">
        <v>0</v>
      </c>
      <c r="IL81" s="159">
        <v>1</v>
      </c>
      <c r="IM81" s="159">
        <v>0</v>
      </c>
      <c r="IP81" s="385"/>
      <c r="IQ81" s="183">
        <v>1</v>
      </c>
      <c r="IR81" s="183">
        <v>0</v>
      </c>
      <c r="IS81" s="183">
        <v>0</v>
      </c>
      <c r="IT81" s="412"/>
      <c r="IU81" s="416"/>
      <c r="IV81" s="412"/>
      <c r="IW81" s="416"/>
      <c r="IX81" s="482"/>
      <c r="IY81" s="416"/>
      <c r="IZ81" s="183">
        <v>0</v>
      </c>
      <c r="JA81" s="183">
        <v>0</v>
      </c>
      <c r="JB81" s="184">
        <v>1</v>
      </c>
      <c r="JC81" s="184">
        <v>0</v>
      </c>
      <c r="JD81" s="184"/>
      <c r="JE81" s="184">
        <v>0</v>
      </c>
      <c r="JF81" s="184">
        <v>0</v>
      </c>
      <c r="JG81" s="184">
        <v>1</v>
      </c>
      <c r="JH81" s="184">
        <v>0</v>
      </c>
      <c r="JI81" s="184">
        <v>0</v>
      </c>
      <c r="JJ81" s="184">
        <v>0</v>
      </c>
      <c r="JK81" s="184">
        <v>1</v>
      </c>
      <c r="JL81" s="184">
        <v>0</v>
      </c>
      <c r="JM81" s="184">
        <v>0</v>
      </c>
      <c r="JN81" s="184">
        <v>1</v>
      </c>
      <c r="JO81" s="184">
        <v>0</v>
      </c>
      <c r="JP81" s="184">
        <v>0</v>
      </c>
      <c r="JQ81" s="184">
        <v>0</v>
      </c>
      <c r="JR81" s="184">
        <v>0</v>
      </c>
      <c r="JS81" s="184">
        <v>0</v>
      </c>
      <c r="JT81" s="184">
        <v>0</v>
      </c>
      <c r="JU81" s="513">
        <v>1</v>
      </c>
      <c r="JV81" s="184">
        <v>0</v>
      </c>
      <c r="JW81" s="184">
        <v>0</v>
      </c>
      <c r="JX81" s="184">
        <v>0</v>
      </c>
      <c r="JY81" s="513"/>
      <c r="JZ81" s="413"/>
      <c r="KA81" s="413"/>
      <c r="KB81" s="413"/>
      <c r="KC81" s="413"/>
      <c r="KD81" s="413"/>
      <c r="KE81" s="188">
        <v>1</v>
      </c>
      <c r="KF81" s="185">
        <v>1</v>
      </c>
      <c r="KG81" s="185"/>
      <c r="KH81" s="175">
        <v>0</v>
      </c>
      <c r="KI81" s="175">
        <v>0</v>
      </c>
      <c r="KJ81" s="175">
        <v>0</v>
      </c>
      <c r="KK81" s="160">
        <v>0</v>
      </c>
      <c r="KL81" s="184">
        <v>1</v>
      </c>
      <c r="KM81" s="184">
        <v>0</v>
      </c>
      <c r="KN81" s="184">
        <v>0</v>
      </c>
      <c r="KO81" s="184">
        <v>0</v>
      </c>
      <c r="KP81" s="184">
        <v>0</v>
      </c>
      <c r="KQ81" s="184">
        <v>0</v>
      </c>
      <c r="KR81" s="160">
        <v>0</v>
      </c>
      <c r="KS81" s="175">
        <v>1</v>
      </c>
      <c r="KT81" s="159"/>
      <c r="KU81" s="159"/>
      <c r="KV81" s="159"/>
      <c r="KW81" s="159"/>
      <c r="KX81" s="159"/>
      <c r="KY81" s="159"/>
      <c r="KZ81" s="159"/>
      <c r="LA81" s="159"/>
      <c r="LB81" s="159"/>
    </row>
    <row r="82" spans="1:314" s="218" customFormat="1" x14ac:dyDescent="0.15">
      <c r="A82" s="218" t="s">
        <v>593</v>
      </c>
      <c r="B82" s="219"/>
      <c r="C82" s="17"/>
      <c r="D82" s="18"/>
      <c r="E82" s="18">
        <f>SUM(D78:D81)</f>
        <v>5.1666595199999996</v>
      </c>
      <c r="F82" s="20"/>
      <c r="G82" s="19"/>
      <c r="H82" s="20"/>
      <c r="I82" s="597"/>
      <c r="J82" s="16"/>
      <c r="K82" s="20"/>
      <c r="L82" s="16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16"/>
      <c r="AB82" s="20"/>
      <c r="AC82" s="20"/>
      <c r="AD82" s="20"/>
      <c r="AE82" s="20"/>
      <c r="AF82" s="20"/>
      <c r="AG82" s="20"/>
      <c r="AH82" s="58"/>
      <c r="AI82" s="20"/>
      <c r="AJ82" s="20"/>
      <c r="AK82" s="20"/>
      <c r="AL82" s="642"/>
      <c r="AM82" s="636"/>
      <c r="AN82" s="637"/>
      <c r="AO82" s="639"/>
      <c r="AP82" s="640"/>
      <c r="AQ82" s="528">
        <f>SUM(AO76:AO82)</f>
        <v>10.466945747473057</v>
      </c>
      <c r="AR82" s="528">
        <f>SUM(AP76:AP82)</f>
        <v>13.840236220472443</v>
      </c>
      <c r="AS82" s="528">
        <f>AVERAGE(AO76:AO82)</f>
        <v>5.2334728737365284</v>
      </c>
      <c r="AT82" s="528">
        <f>AVERAGE(AP76:AP82)</f>
        <v>6.9201181102362215</v>
      </c>
      <c r="AU82" s="528">
        <f>MAX(AO76:AO82)</f>
        <v>6.4010992907801425</v>
      </c>
      <c r="AV82" s="528">
        <f>MAX(AP76:AP82)</f>
        <v>8.2770669291338592</v>
      </c>
      <c r="AW82" s="528">
        <f>MIN(AO76:AO82)</f>
        <v>4.0658464566929142</v>
      </c>
      <c r="AX82" s="528">
        <f>MIN(AP76:AP82)</f>
        <v>5.5631692913385837</v>
      </c>
      <c r="AY82" s="528">
        <f>AU82-AW82</f>
        <v>2.3352528340872283</v>
      </c>
      <c r="AZ82" s="528">
        <f>AV82-AX82</f>
        <v>2.7138976377952755</v>
      </c>
      <c r="BA82" s="528"/>
      <c r="BB82" s="636"/>
      <c r="BC82" s="637"/>
      <c r="BD82" s="528">
        <f>SUM(BB76:BB82)</f>
        <v>7.3462401574803149</v>
      </c>
      <c r="BE82" s="528">
        <f>SUM(BC76:BC82)</f>
        <v>12.582555983693526</v>
      </c>
      <c r="BF82" s="528">
        <f>AVERAGE(BB76:BB82)</f>
        <v>3.6731200787401574</v>
      </c>
      <c r="BG82" s="528">
        <f>AVERAGE(BC76:BC82)</f>
        <v>6.291277991846763</v>
      </c>
      <c r="BH82" s="528">
        <f>MAX(BB76:BB82)</f>
        <v>4.6791338582677167</v>
      </c>
      <c r="BI82" s="528">
        <f>MAX(BC76:BC82)</f>
        <v>6.9675953537722668</v>
      </c>
      <c r="BJ82" s="528">
        <f>MIN(BB76:BB82)</f>
        <v>2.6671062992125982</v>
      </c>
      <c r="BK82" s="528">
        <f>MIN(BC76:BC82)</f>
        <v>5.6149606299212591</v>
      </c>
      <c r="BL82" s="528">
        <f>BH82-BJ82</f>
        <v>2.0120275590551184</v>
      </c>
      <c r="BM82" s="528">
        <f>BI82-BK82</f>
        <v>1.3526347238510077</v>
      </c>
      <c r="BN82" s="574"/>
      <c r="BO82" s="574"/>
      <c r="BP82" s="66" t="s">
        <v>337</v>
      </c>
      <c r="BQ82" s="66"/>
      <c r="BR82" s="7"/>
      <c r="BS82" s="528"/>
      <c r="BT82" s="528"/>
      <c r="BU82" s="528"/>
      <c r="BV82" s="528"/>
      <c r="BW82" s="585">
        <f>AVERAGE(BS76:BS82)</f>
        <v>-0.54598830066454462</v>
      </c>
      <c r="BX82" s="585">
        <f>AVERAGE(BT76:BT82)</f>
        <v>4.9598818897637793</v>
      </c>
      <c r="BY82" s="585">
        <f>AVERAGE(BU76:BU82)</f>
        <v>-0.94377977686299852</v>
      </c>
      <c r="BZ82" s="585">
        <f>AVERAGE(BV76:BV82)</f>
        <v>-2.3863582677165356</v>
      </c>
      <c r="CA82" s="528"/>
      <c r="CB82" s="585"/>
      <c r="CC82" s="528"/>
      <c r="CD82" s="585">
        <f>SUM(CB76:CB81)</f>
        <v>56.112001021629574</v>
      </c>
      <c r="CE82" s="585">
        <f>SUM(CC77:CC81)</f>
        <v>101.14748155673769</v>
      </c>
      <c r="CF82" s="585" t="e">
        <f ca="1">[1]!Mean(CB78:CB81)</f>
        <v>#NAME?</v>
      </c>
      <c r="CG82" s="585" t="e">
        <f ca="1">[1]!Mean(CC78:CC81)</f>
        <v>#NAME?</v>
      </c>
      <c r="CH82" s="585">
        <f>MAX(CB78:CB80)</f>
        <v>56.112001021629574</v>
      </c>
      <c r="CI82" s="585">
        <f>MAX(CC78:CC80)</f>
        <v>51.129664312146403</v>
      </c>
      <c r="CJ82" s="585">
        <f>MIN(CB77:CB80)</f>
        <v>56.112001021629574</v>
      </c>
      <c r="CK82" s="585">
        <f>MIN(CC77:CC80)</f>
        <v>50.017817244591292</v>
      </c>
      <c r="CL82" s="585">
        <f>CH82-CJ82</f>
        <v>0</v>
      </c>
      <c r="CM82" s="528">
        <f>CI82-CK82</f>
        <v>1.1118470675551109</v>
      </c>
      <c r="CN82" s="393"/>
      <c r="CR82" s="287"/>
      <c r="CS82" s="281"/>
      <c r="CT82" s="281">
        <v>17.541742079735663</v>
      </c>
      <c r="CU82" s="281">
        <v>12.602835645960841</v>
      </c>
      <c r="CV82" s="281">
        <v>17.541742079735663</v>
      </c>
      <c r="CW82" s="281">
        <v>6.3014178229804205</v>
      </c>
      <c r="CX82" s="281">
        <v>17.541742079735663</v>
      </c>
      <c r="CY82" s="281">
        <v>9.1008179844685984</v>
      </c>
      <c r="CZ82" s="281">
        <v>17.541742079735663</v>
      </c>
      <c r="DA82" s="281">
        <v>3.5020176614922431</v>
      </c>
      <c r="DB82" s="281">
        <v>0</v>
      </c>
      <c r="DC82" s="248">
        <v>5.5988003229763557</v>
      </c>
      <c r="DD82" s="281"/>
      <c r="DE82" s="281"/>
      <c r="DF82" s="281"/>
      <c r="DG82" s="281"/>
      <c r="DH82" s="281"/>
      <c r="DI82" s="281"/>
      <c r="DJ82" s="281">
        <f>SUM(DH77:DH80)</f>
        <v>8.4409240952670643</v>
      </c>
      <c r="DK82" s="281"/>
      <c r="DL82" s="281">
        <f>AVERAGE(DH77:DH80)</f>
        <v>8.4409240952670643</v>
      </c>
      <c r="DM82" s="281"/>
      <c r="DN82" s="281">
        <f>MAX(DH77:DH80)</f>
        <v>8.4409240952670643</v>
      </c>
      <c r="DO82" s="281"/>
      <c r="DP82" s="281">
        <f>MIN(DH77:DH80)</f>
        <v>8.4409240952670643</v>
      </c>
      <c r="DQ82" s="281"/>
      <c r="DR82" s="281">
        <f>DN82-DP82</f>
        <v>0</v>
      </c>
      <c r="DS82" s="281"/>
      <c r="DT82" s="220"/>
      <c r="DU82" s="274">
        <v>-0.65518596079745339</v>
      </c>
      <c r="DV82" s="274">
        <v>12.774035433070866</v>
      </c>
      <c r="DW82" s="492"/>
      <c r="DX82" s="506">
        <f t="shared" si="44"/>
        <v>0</v>
      </c>
      <c r="DY82" s="492"/>
      <c r="DZ82" s="492"/>
      <c r="EA82" s="506">
        <f t="shared" si="45"/>
        <v>0</v>
      </c>
      <c r="EB82" s="506">
        <f t="shared" si="46"/>
        <v>0</v>
      </c>
      <c r="EC82" s="492"/>
      <c r="ED82" s="492"/>
      <c r="EE82" s="506"/>
      <c r="EF82" s="412"/>
      <c r="EG82" s="244">
        <f>IF(AND(DV82&gt;0,DV82&lt;11.9),1,0)</f>
        <v>0</v>
      </c>
      <c r="EH82" s="412">
        <f>SUM(EF77:EF82)</f>
        <v>2</v>
      </c>
      <c r="EI82" s="412">
        <f>SUM(EG77:EG82)</f>
        <v>0</v>
      </c>
      <c r="EJ82" s="244">
        <f>SUM(EH82:EI82)</f>
        <v>2</v>
      </c>
      <c r="EK82" s="244"/>
      <c r="EL82" s="412"/>
      <c r="EM82" s="402">
        <f>IF(AND(DV82&gt;0,DV82&lt;6.4),1,0)</f>
        <v>0</v>
      </c>
      <c r="EN82" s="244"/>
      <c r="EO82" s="244"/>
      <c r="EP82" s="244"/>
      <c r="EQ82" s="244"/>
      <c r="ER82" s="218">
        <v>-1.357170918794725</v>
      </c>
      <c r="ES82" s="218">
        <v>-5.3810039370078737</v>
      </c>
      <c r="ET82" s="523"/>
      <c r="EU82" s="523"/>
      <c r="EV82" s="287">
        <f>SUM(ET77:ET82)</f>
        <v>1.5911659047938156</v>
      </c>
      <c r="EW82" s="281">
        <f>SUM(EU77:EU82)</f>
        <v>0.79558295239690779</v>
      </c>
      <c r="EX82" s="278">
        <f>AVERAGE(ET77:ET82)</f>
        <v>0.79558295239690779</v>
      </c>
      <c r="EY82" s="278">
        <f>AVERAGE(EU77:EU82)</f>
        <v>0.3977914761984539</v>
      </c>
      <c r="EZ82" s="281">
        <f>_xlfn.VAR.P(ET77:ET82)</f>
        <v>0.10731716080652054</v>
      </c>
      <c r="FA82" s="281">
        <f>_xlfn.VAR.P(EU77:EU82)</f>
        <v>0.15823805853614512</v>
      </c>
      <c r="FB82" s="281">
        <f>MAX(ET77:ET82)</f>
        <v>1.1231759327956345</v>
      </c>
      <c r="FC82" s="281">
        <f>MAX(EU77:EU82)</f>
        <v>0.79558295239690779</v>
      </c>
      <c r="FD82" s="523"/>
      <c r="FE82" s="268"/>
      <c r="FF82" s="240"/>
      <c r="FG82" s="521">
        <f>SUM(FE76:FE82)</f>
        <v>88.755381107195348</v>
      </c>
      <c r="FH82" s="521">
        <f>SUM(FF76:FF82)</f>
        <v>56.780100771474579</v>
      </c>
      <c r="FI82" s="521">
        <f>AVERAGE(FE76:FE82)</f>
        <v>88.755381107195348</v>
      </c>
      <c r="FJ82" s="521">
        <f>AVERAGE(FF76:FF82)</f>
        <v>28.39005038573729</v>
      </c>
      <c r="FK82" s="521">
        <f>MAX(FE76:FE82)</f>
        <v>88.755381107195348</v>
      </c>
      <c r="FL82" s="521">
        <f>MAX(FF76:FF82)</f>
        <v>39.071287453095323</v>
      </c>
      <c r="FM82" s="521">
        <f>MIN(FE76:FE82)</f>
        <v>88.755381107195348</v>
      </c>
      <c r="FN82" s="521">
        <f>MIN(FF76:FF82)</f>
        <v>17.708813318379256</v>
      </c>
      <c r="FO82" s="520">
        <f>FK82-FM82</f>
        <v>0</v>
      </c>
      <c r="FP82" s="520">
        <f>FL82-FN82</f>
        <v>21.362474134716066</v>
      </c>
      <c r="FQ82" s="287"/>
      <c r="FR82" s="287"/>
      <c r="FS82" s="286">
        <f>SUM(FQ76:FQ82)</f>
        <v>34.136685828998651</v>
      </c>
      <c r="FT82" s="278">
        <f>SUM(FR76:FR82)</f>
        <v>21.181678303469027</v>
      </c>
      <c r="FU82" s="278">
        <f>AVERAGE(FQ76:FQ82)</f>
        <v>34.136685828998651</v>
      </c>
      <c r="FV82" s="278">
        <f>AVERAGE(FR76:FR82)</f>
        <v>10.590839151734514</v>
      </c>
      <c r="FW82" s="278">
        <f>MAX(FQ76:FQ82)</f>
        <v>34.136685828998651</v>
      </c>
      <c r="FX82" s="278">
        <f>MAX(FR76:FR82)</f>
        <v>12.880644654097342</v>
      </c>
      <c r="FY82" s="278">
        <f>MIN(FQ76:FQ82)</f>
        <v>34.136685828998651</v>
      </c>
      <c r="FZ82" s="278">
        <f>MIN(FR76:FR82)</f>
        <v>8.3010336493716856</v>
      </c>
      <c r="GA82" s="278">
        <f>FW82-FY82</f>
        <v>0</v>
      </c>
      <c r="GB82" s="278">
        <f>FX82-FZ82</f>
        <v>4.5796110047256562</v>
      </c>
      <c r="GC82" s="278"/>
      <c r="GD82" s="286"/>
      <c r="GE82" s="278"/>
      <c r="GF82" s="286">
        <f>SUM(GD76:GD82)</f>
        <v>4.167846530892529</v>
      </c>
      <c r="GG82" s="278">
        <f>SUM(GE76:GE82)</f>
        <v>3.3968438538528787</v>
      </c>
      <c r="GH82" s="278">
        <f>AVERAGE(GD76:GD82)</f>
        <v>4.167846530892529</v>
      </c>
      <c r="GI82" s="278">
        <f>AVERAGE(GE76:GE82)</f>
        <v>1.6984219269264393</v>
      </c>
      <c r="GJ82" s="278">
        <f>MAX(GD76:GD82)</f>
        <v>4.167846530892529</v>
      </c>
      <c r="GK82" s="278">
        <f>MAX(GE76:GE82)</f>
        <v>2.0470241454328422</v>
      </c>
      <c r="GL82" s="278">
        <f>MIN(GD76:GD82)</f>
        <v>4.167846530892529</v>
      </c>
      <c r="GM82" s="278">
        <f>MIN(GE76:GE82)</f>
        <v>1.3498197084200365</v>
      </c>
      <c r="GN82" s="278">
        <f>GJ82-GL82</f>
        <v>0</v>
      </c>
      <c r="GO82" s="278">
        <f>GK82-GM82</f>
        <v>0.69720443701280566</v>
      </c>
      <c r="GP82" s="278"/>
      <c r="GQ82" s="270"/>
      <c r="GR82" s="586"/>
      <c r="GS82" s="531"/>
      <c r="GT82" s="586">
        <f>SUM(GR76:GR82)</f>
        <v>5.241487686379628</v>
      </c>
      <c r="GU82" s="531">
        <f>SUM(GS76:GS82)</f>
        <v>10.014985400761073</v>
      </c>
      <c r="GV82" s="531">
        <f>AVERAGE(GR76:GR82)</f>
        <v>1.310371921594907</v>
      </c>
      <c r="GW82" s="531">
        <f>AVERAGE(GS76:GS82)</f>
        <v>2.5037463501902684</v>
      </c>
      <c r="GX82" s="531">
        <f>MAX(GR76:GR82)</f>
        <v>3.5099247899863579</v>
      </c>
      <c r="GY82" s="531">
        <f>MAX(GS76:GS82)</f>
        <v>3.6035227843859938</v>
      </c>
      <c r="GZ82" s="586"/>
      <c r="HA82" s="531"/>
      <c r="HB82" s="586">
        <f>SUM(GZ76:GZ82)</f>
        <v>6.2232480314960661</v>
      </c>
      <c r="HC82" s="531">
        <f>SUM(HA76:HA82)</f>
        <v>3.0882283464566935</v>
      </c>
      <c r="HD82" s="531">
        <f>AVERAGE(GZ76:GZ82)</f>
        <v>1.5558120078740165</v>
      </c>
      <c r="HE82" s="531">
        <f>AVERAGE(HA76:HA82)</f>
        <v>0.77205708661417338</v>
      </c>
      <c r="HF82" s="531">
        <f>MAX(GZ76:GZ82)</f>
        <v>5.0534645669291347</v>
      </c>
      <c r="HG82" s="531">
        <f>MAX(HA76:HA82)</f>
        <v>0.93582677165354333</v>
      </c>
      <c r="HH82" s="585">
        <v>2.3495702521556936</v>
      </c>
      <c r="HI82" s="528">
        <v>0.1403969915994544</v>
      </c>
      <c r="HJ82" s="586">
        <f>SUM(HH76:HH82)</f>
        <v>10.711384224906968</v>
      </c>
      <c r="HK82" s="531">
        <f>SUM(HI76:HI82)</f>
        <v>11.238749026093521</v>
      </c>
      <c r="HL82" s="531">
        <f>AVERAGE(HH76:HH82)</f>
        <v>2.1422768449813936</v>
      </c>
      <c r="HM82" s="531">
        <f>AVERAGE(HI76:HI82)</f>
        <v>2.2477498052187039</v>
      </c>
      <c r="HN82" s="531">
        <f>MAX(HH76:HH82)</f>
        <v>6.1528104278101274</v>
      </c>
      <c r="HO82" s="531">
        <f>MAX(HI76:HI82)</f>
        <v>3.6804714881896348</v>
      </c>
      <c r="HP82" s="286">
        <v>0.23397047914623145</v>
      </c>
      <c r="HQ82" s="278">
        <v>0.1403969915994544</v>
      </c>
      <c r="HR82" s="278">
        <v>5.9188399486638961</v>
      </c>
      <c r="HS82" s="278">
        <v>3.5400744965901803</v>
      </c>
      <c r="HT82" s="393"/>
      <c r="HU82" s="520"/>
      <c r="HV82" s="393"/>
      <c r="HW82" s="520"/>
      <c r="HX82" s="393"/>
      <c r="HY82" s="520"/>
      <c r="HZ82" s="393"/>
      <c r="IA82" s="520"/>
      <c r="IB82" s="393"/>
      <c r="IC82" s="520"/>
      <c r="ID82" s="393"/>
      <c r="IG82" s="218">
        <v>-3.2291308067874493</v>
      </c>
      <c r="IH82" s="218">
        <v>11.791417322834645</v>
      </c>
      <c r="II82" s="218">
        <v>0</v>
      </c>
      <c r="IJ82" s="218">
        <v>1</v>
      </c>
      <c r="IK82" s="218">
        <v>0</v>
      </c>
      <c r="IL82" s="218">
        <v>0</v>
      </c>
      <c r="IM82" s="218">
        <v>0</v>
      </c>
      <c r="IN82" s="462">
        <v>2</v>
      </c>
      <c r="IO82" s="218">
        <v>0</v>
      </c>
      <c r="IP82" s="462">
        <f>COUNTIF(IL77:IL82,1)</f>
        <v>2</v>
      </c>
      <c r="IQ82" s="244">
        <v>0</v>
      </c>
      <c r="IR82" s="244">
        <v>0</v>
      </c>
      <c r="IS82" s="244">
        <v>0</v>
      </c>
      <c r="IT82" s="244"/>
      <c r="IU82" s="251">
        <v>1</v>
      </c>
      <c r="IV82" s="244">
        <v>0</v>
      </c>
      <c r="IW82" s="251">
        <v>1</v>
      </c>
      <c r="IX82" s="487">
        <v>2</v>
      </c>
      <c r="IY82" s="251"/>
      <c r="IZ82" s="244">
        <v>0</v>
      </c>
      <c r="JA82" s="244">
        <v>0</v>
      </c>
      <c r="JB82" s="245">
        <v>0</v>
      </c>
      <c r="JC82" s="245">
        <v>0</v>
      </c>
      <c r="JD82" s="245"/>
      <c r="JE82" s="245">
        <v>0</v>
      </c>
      <c r="JF82" s="245">
        <v>0</v>
      </c>
      <c r="JG82" s="245">
        <v>0</v>
      </c>
      <c r="JH82" s="245">
        <v>0</v>
      </c>
      <c r="JI82" s="245">
        <v>0</v>
      </c>
      <c r="JJ82" s="245">
        <v>0</v>
      </c>
      <c r="JK82" s="245">
        <v>0</v>
      </c>
      <c r="JL82" s="245">
        <v>1</v>
      </c>
      <c r="JM82" s="245">
        <v>0</v>
      </c>
      <c r="JN82" s="245">
        <v>0</v>
      </c>
      <c r="JO82" s="245">
        <v>0</v>
      </c>
      <c r="JP82" s="245">
        <v>0</v>
      </c>
      <c r="JQ82" s="245">
        <v>0</v>
      </c>
      <c r="JR82" s="245">
        <v>0</v>
      </c>
      <c r="JS82" s="245">
        <v>0</v>
      </c>
      <c r="JT82" s="245">
        <v>0</v>
      </c>
      <c r="JU82" s="514">
        <v>0</v>
      </c>
      <c r="JV82" s="245">
        <v>0</v>
      </c>
      <c r="JW82" s="245">
        <v>0</v>
      </c>
      <c r="JX82" s="245">
        <v>0</v>
      </c>
      <c r="JY82" s="514">
        <v>2</v>
      </c>
      <c r="JZ82" s="245">
        <v>0</v>
      </c>
      <c r="KA82" s="245">
        <v>0</v>
      </c>
      <c r="KB82" s="245">
        <v>2</v>
      </c>
      <c r="KC82" s="245">
        <v>0</v>
      </c>
      <c r="KD82" s="245">
        <v>0</v>
      </c>
      <c r="KE82" s="251">
        <v>0</v>
      </c>
      <c r="KF82" s="244">
        <v>0</v>
      </c>
      <c r="KG82" s="244"/>
      <c r="KH82" s="244">
        <v>1</v>
      </c>
      <c r="KI82" s="244">
        <v>0</v>
      </c>
      <c r="KJ82" s="244">
        <v>0</v>
      </c>
      <c r="KK82" s="219">
        <v>1</v>
      </c>
      <c r="KL82" s="245">
        <v>0</v>
      </c>
      <c r="KM82" s="245">
        <v>0</v>
      </c>
      <c r="KN82" s="245">
        <v>0</v>
      </c>
      <c r="KO82" s="245">
        <v>0</v>
      </c>
      <c r="KP82" s="245">
        <v>0</v>
      </c>
      <c r="KQ82" s="245">
        <v>1</v>
      </c>
      <c r="KR82" s="219">
        <v>0</v>
      </c>
      <c r="KS82" s="244">
        <v>0</v>
      </c>
      <c r="LA82" s="219"/>
    </row>
    <row r="83" spans="1:314" x14ac:dyDescent="0.15">
      <c r="A83" s="214"/>
      <c r="B83" s="224">
        <v>0.38907407407407407</v>
      </c>
      <c r="C83" s="10"/>
      <c r="D83" s="11"/>
      <c r="E83" s="11"/>
      <c r="F83" s="14"/>
      <c r="G83" s="13"/>
      <c r="H83" s="14" t="s">
        <v>352</v>
      </c>
      <c r="I83" s="596">
        <v>17</v>
      </c>
      <c r="J83" s="9">
        <v>1</v>
      </c>
      <c r="K83" s="14">
        <v>1</v>
      </c>
      <c r="L83" s="9">
        <v>0</v>
      </c>
      <c r="M83" s="23">
        <v>1</v>
      </c>
      <c r="N83" s="23">
        <v>1</v>
      </c>
      <c r="O83" s="23">
        <v>0</v>
      </c>
      <c r="P83" s="14"/>
      <c r="Q83" s="14">
        <v>1</v>
      </c>
      <c r="R83" s="14">
        <v>0</v>
      </c>
      <c r="S83" s="14">
        <v>0</v>
      </c>
      <c r="T83" s="14">
        <v>0</v>
      </c>
      <c r="U83" s="14">
        <v>0</v>
      </c>
      <c r="V83" s="14">
        <v>1</v>
      </c>
      <c r="W83" s="14">
        <v>0</v>
      </c>
      <c r="X83" s="14">
        <v>0</v>
      </c>
      <c r="Y83" s="14">
        <v>1</v>
      </c>
      <c r="Z83" s="14">
        <v>0</v>
      </c>
      <c r="AA83" s="9">
        <v>0</v>
      </c>
      <c r="AB83" s="15"/>
      <c r="AC83" s="15"/>
      <c r="AD83" s="15"/>
      <c r="AE83" s="15"/>
      <c r="AF83" s="15"/>
      <c r="AG83" s="15"/>
      <c r="AH83" s="54"/>
      <c r="AI83" s="15"/>
      <c r="AJ83" s="15"/>
      <c r="AK83" s="15"/>
      <c r="AL83" s="632"/>
      <c r="AM83" s="633"/>
      <c r="AN83" s="634"/>
      <c r="AO83" s="633"/>
      <c r="AP83" s="634"/>
      <c r="AQ83" s="634"/>
      <c r="AR83" s="634"/>
      <c r="AS83" s="634"/>
      <c r="AT83" s="634"/>
      <c r="AU83" s="634"/>
      <c r="AV83" s="634"/>
      <c r="AW83" s="634"/>
      <c r="AX83" s="634"/>
      <c r="AY83" s="634"/>
      <c r="AZ83" s="634"/>
      <c r="BA83" s="634"/>
      <c r="BB83" s="633"/>
      <c r="BC83" s="634"/>
      <c r="BD83" s="634"/>
      <c r="BE83" s="634"/>
      <c r="BF83" s="634"/>
      <c r="BG83" s="634"/>
      <c r="BH83" s="634"/>
      <c r="BI83" s="634"/>
      <c r="BJ83" s="634"/>
      <c r="BK83" s="634"/>
      <c r="BL83" s="634"/>
      <c r="BM83" s="634"/>
      <c r="BN83" s="573"/>
      <c r="BO83" s="573"/>
      <c r="BP83" s="4">
        <v>0.79558295239690779</v>
      </c>
      <c r="BQ83" s="4">
        <v>-11.978582677165354</v>
      </c>
      <c r="BR83" s="6"/>
      <c r="BS83" s="527"/>
      <c r="BT83" s="527"/>
      <c r="BU83" s="527"/>
      <c r="BV83" s="527"/>
      <c r="BW83" s="584"/>
      <c r="BX83" s="527"/>
      <c r="BY83" s="527"/>
      <c r="BZ83" s="527"/>
      <c r="CA83" s="527"/>
      <c r="CB83" s="584"/>
      <c r="CC83" s="527"/>
      <c r="CD83" s="584"/>
      <c r="CE83" s="527"/>
      <c r="CF83" s="584"/>
      <c r="CG83" s="527"/>
      <c r="CH83" s="584"/>
      <c r="CI83" s="527"/>
      <c r="CJ83" s="584"/>
      <c r="CK83" s="527"/>
      <c r="CL83" s="584"/>
      <c r="CO83" s="70"/>
      <c r="CP83" s="70"/>
      <c r="CQ83" s="70"/>
      <c r="CR83" s="94"/>
      <c r="CS83" s="84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H83" s="518"/>
      <c r="DI83" s="518"/>
      <c r="DJ83" s="105"/>
      <c r="DK83" s="105"/>
      <c r="DL83" s="105"/>
      <c r="DM83" s="105"/>
      <c r="DN83" s="105"/>
      <c r="DO83" s="105"/>
      <c r="DP83" s="105"/>
      <c r="DQ83" s="105"/>
      <c r="DR83" s="105"/>
      <c r="DS83" s="105"/>
      <c r="DT83" s="108" t="s">
        <v>442</v>
      </c>
      <c r="DU83" s="105">
        <v>0.79558295239690779</v>
      </c>
      <c r="DV83" s="105">
        <v>-11.978582677165354</v>
      </c>
      <c r="DX83" s="506">
        <f t="shared" si="44"/>
        <v>0</v>
      </c>
      <c r="EA83" s="506">
        <f t="shared" si="45"/>
        <v>0</v>
      </c>
      <c r="EB83" s="506">
        <f t="shared" si="46"/>
        <v>0</v>
      </c>
      <c r="ER83" s="128">
        <v>-3.8375177703850847</v>
      </c>
      <c r="ES83" s="128">
        <v>13.148366141732282</v>
      </c>
      <c r="EV83" s="284"/>
      <c r="EW83" s="209"/>
      <c r="EX83" s="209"/>
      <c r="EY83" s="209"/>
      <c r="EZ83" s="209"/>
      <c r="FA83" s="209"/>
      <c r="FB83" s="209"/>
      <c r="FC83" s="209"/>
      <c r="FE83" s="141"/>
      <c r="FF83" s="141"/>
      <c r="FH83" s="141"/>
      <c r="FJ83" s="141"/>
      <c r="FQ83" s="284"/>
      <c r="FR83" s="209"/>
      <c r="FS83" s="284"/>
      <c r="FT83" s="209"/>
      <c r="FU83" s="209"/>
      <c r="FV83" s="209"/>
      <c r="FW83" s="209"/>
      <c r="FX83" s="209"/>
      <c r="FY83" s="209"/>
      <c r="FZ83" s="209"/>
      <c r="GA83" s="209"/>
      <c r="GB83" s="209"/>
      <c r="GC83" s="209"/>
      <c r="GD83" s="284"/>
      <c r="GE83" s="209"/>
      <c r="GF83" s="284"/>
      <c r="GG83" s="209"/>
      <c r="GH83" s="209"/>
      <c r="GI83" s="209"/>
      <c r="GJ83" s="209"/>
      <c r="GK83" s="209"/>
      <c r="GL83" s="209"/>
      <c r="GM83" s="209"/>
      <c r="GN83" s="209"/>
      <c r="GO83" s="209"/>
      <c r="GP83" s="209"/>
      <c r="GR83" s="587"/>
      <c r="GS83" s="529"/>
      <c r="GT83" s="587"/>
      <c r="GU83" s="529"/>
      <c r="GV83" s="529"/>
      <c r="GW83" s="529"/>
      <c r="GX83" s="529"/>
      <c r="GY83" s="529"/>
      <c r="GZ83" s="587"/>
      <c r="HA83" s="529"/>
      <c r="HB83" s="587"/>
      <c r="HC83" s="529"/>
      <c r="HD83" s="529"/>
      <c r="HE83" s="529"/>
      <c r="HF83" s="529"/>
      <c r="HG83" s="529"/>
      <c r="HH83" s="584"/>
      <c r="HI83" s="527"/>
      <c r="HJ83" s="587"/>
      <c r="HK83" s="529"/>
      <c r="HL83" s="529"/>
      <c r="HM83" s="529"/>
      <c r="HN83" s="529"/>
      <c r="HO83" s="529"/>
      <c r="HP83" s="285"/>
      <c r="HQ83" s="208"/>
      <c r="HR83" s="208"/>
      <c r="HS83" s="208"/>
      <c r="IE83" s="159"/>
      <c r="IF83" s="159"/>
      <c r="IG83" s="182">
        <v>-0.5147889691979991</v>
      </c>
      <c r="IH83" s="182">
        <v>0</v>
      </c>
      <c r="II83" s="159">
        <v>0</v>
      </c>
      <c r="IJ83" s="159">
        <v>0</v>
      </c>
      <c r="IK83" s="159"/>
      <c r="IL83" s="159"/>
      <c r="IM83" s="159"/>
      <c r="IP83" s="385"/>
      <c r="IQ83" s="159"/>
      <c r="IR83" s="159"/>
      <c r="IS83" s="159"/>
      <c r="IZ83" s="159"/>
      <c r="JA83" s="159"/>
      <c r="JB83" s="159"/>
      <c r="JC83" s="159"/>
      <c r="JD83" s="159"/>
      <c r="JE83" s="159"/>
      <c r="JF83" s="159"/>
      <c r="JG83" s="159"/>
      <c r="JH83" s="159"/>
      <c r="JI83" s="159"/>
      <c r="JJ83" s="159"/>
      <c r="JK83" s="159"/>
      <c r="JL83" s="159"/>
      <c r="JM83" s="159"/>
      <c r="JN83" s="159"/>
      <c r="JO83" s="159"/>
      <c r="JP83" s="159"/>
      <c r="JQ83" s="159"/>
      <c r="JR83" s="159"/>
      <c r="JS83" s="159"/>
      <c r="JT83" s="159"/>
      <c r="JV83" s="159"/>
      <c r="JW83" s="159"/>
      <c r="JX83" s="159"/>
      <c r="KE83" s="159"/>
      <c r="KF83" s="159"/>
      <c r="KG83" s="159"/>
      <c r="KH83" s="159"/>
      <c r="KI83" s="159"/>
      <c r="KJ83" s="159"/>
      <c r="KK83" s="159"/>
      <c r="KL83" s="159"/>
      <c r="KM83" s="159"/>
      <c r="KN83" s="159"/>
      <c r="KO83" s="159"/>
      <c r="KP83" s="159"/>
      <c r="KQ83" s="159"/>
      <c r="KR83" s="159"/>
      <c r="KS83" s="159"/>
      <c r="KT83" s="159"/>
      <c r="KU83" s="159"/>
      <c r="KV83" s="159"/>
      <c r="KW83" s="159"/>
      <c r="KX83" s="159"/>
      <c r="KY83" s="159"/>
      <c r="KZ83" s="159"/>
      <c r="LA83" s="159"/>
      <c r="LB83" s="159" t="s">
        <v>544</v>
      </c>
    </row>
    <row r="84" spans="1:314" x14ac:dyDescent="0.15">
      <c r="A84" s="214"/>
      <c r="B84" s="224">
        <v>0.39452546296296293</v>
      </c>
      <c r="C84" s="10"/>
      <c r="D84" s="11"/>
      <c r="E84" s="11"/>
      <c r="F84" s="14"/>
      <c r="G84" s="13"/>
      <c r="H84" s="14"/>
      <c r="I84" s="596"/>
      <c r="J84" s="9">
        <v>1</v>
      </c>
      <c r="K84" s="14">
        <v>1</v>
      </c>
      <c r="L84" s="9">
        <v>0</v>
      </c>
      <c r="M84" s="23">
        <v>1</v>
      </c>
      <c r="N84" s="23">
        <v>0</v>
      </c>
      <c r="O84" s="23">
        <v>1</v>
      </c>
      <c r="P84" s="14"/>
      <c r="Q84" s="14">
        <v>0</v>
      </c>
      <c r="R84" s="14">
        <v>0</v>
      </c>
      <c r="S84" s="14">
        <v>1</v>
      </c>
      <c r="T84" s="14">
        <v>1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9">
        <v>1</v>
      </c>
      <c r="AB84" s="15">
        <v>4.6798997199818171E-2</v>
      </c>
      <c r="AC84" s="15">
        <v>0.79545275590551157</v>
      </c>
      <c r="AD84" s="15">
        <v>0.79682823306945016</v>
      </c>
      <c r="AE84" s="15"/>
      <c r="AF84" s="15"/>
      <c r="AG84" s="15"/>
      <c r="AH84" s="54">
        <f>AM85-BP84</f>
        <v>-3.650321781585812</v>
      </c>
      <c r="AI84" s="15">
        <f>AN85-BQ84</f>
        <v>17.359586614173228</v>
      </c>
      <c r="AJ84" s="15"/>
      <c r="AK84" s="15"/>
      <c r="AL84" s="632">
        <f>((AH84*AH85)+(AI84*AI85))/(SQRT(AH84^2+AI84^2)*SQRT(AH85^2+AI85^2))</f>
        <v>0.99953634067814057</v>
      </c>
      <c r="AM84" s="633"/>
      <c r="AN84" s="634"/>
      <c r="AO84" s="633"/>
      <c r="AP84" s="634"/>
      <c r="AQ84" s="634"/>
      <c r="AR84" s="634"/>
      <c r="AS84" s="634"/>
      <c r="AT84" s="634"/>
      <c r="AU84" s="634"/>
      <c r="AV84" s="634"/>
      <c r="AW84" s="634"/>
      <c r="AX84" s="634"/>
      <c r="AY84" s="634"/>
      <c r="AZ84" s="634"/>
      <c r="BA84" s="634"/>
      <c r="BB84" s="633"/>
      <c r="BC84" s="634"/>
      <c r="BD84" s="634"/>
      <c r="BE84" s="634"/>
      <c r="BF84" s="634"/>
      <c r="BG84" s="634"/>
      <c r="BH84" s="634"/>
      <c r="BI84" s="634"/>
      <c r="BJ84" s="634"/>
      <c r="BK84" s="634"/>
      <c r="BL84" s="634"/>
      <c r="BM84" s="634"/>
      <c r="BN84" s="573"/>
      <c r="BO84" s="573"/>
      <c r="BP84" s="4">
        <v>0.84238194959672585</v>
      </c>
      <c r="BQ84" s="4">
        <v>-11.978582677165354</v>
      </c>
      <c r="BR84" s="6"/>
      <c r="BS84" s="527"/>
      <c r="BT84" s="527"/>
      <c r="BU84" s="527"/>
      <c r="BV84" s="527"/>
      <c r="BW84" s="584"/>
      <c r="BX84" s="527"/>
      <c r="BY84" s="527"/>
      <c r="BZ84" s="527"/>
      <c r="CA84" s="527"/>
      <c r="CB84" s="584"/>
      <c r="CC84" s="527"/>
      <c r="CD84" s="584"/>
      <c r="CE84" s="527"/>
      <c r="CF84" s="584"/>
      <c r="CG84" s="527"/>
      <c r="CH84" s="584"/>
      <c r="CI84" s="527"/>
      <c r="CJ84" s="584"/>
      <c r="CK84" s="527"/>
      <c r="CL84" s="584"/>
      <c r="CO84" s="70"/>
      <c r="CP84" s="70"/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H84" s="518"/>
      <c r="DI84" s="518"/>
      <c r="DJ84" s="105"/>
      <c r="DK84" s="105"/>
      <c r="DL84" s="105"/>
      <c r="DM84" s="105"/>
      <c r="DN84" s="105"/>
      <c r="DO84" s="105"/>
      <c r="DP84" s="105"/>
      <c r="DQ84" s="105"/>
      <c r="DR84" s="105"/>
      <c r="DS84" s="105"/>
      <c r="DT84" s="108" t="s">
        <v>442</v>
      </c>
      <c r="DU84" s="105">
        <v>0.84238194959672585</v>
      </c>
      <c r="DV84" s="105">
        <v>-11.978582677165354</v>
      </c>
      <c r="DX84" s="506">
        <f t="shared" si="44"/>
        <v>0</v>
      </c>
      <c r="EA84" s="506">
        <f t="shared" si="45"/>
        <v>0</v>
      </c>
      <c r="EB84" s="506">
        <f t="shared" si="46"/>
        <v>0</v>
      </c>
      <c r="EF84" s="412">
        <f>IF(AND(DV84&lt;0,DV84&gt;-11.9),1,0)</f>
        <v>0</v>
      </c>
      <c r="EL84" s="244">
        <f>IF(AND(DV84&lt;0,DV84&gt;-6.4),1,0)</f>
        <v>0</v>
      </c>
      <c r="ER84" s="128">
        <v>-3.4631257927865398</v>
      </c>
      <c r="ES84" s="128">
        <v>12.118956692913384</v>
      </c>
      <c r="EV84" s="284"/>
      <c r="EW84" s="209"/>
      <c r="EX84" s="209"/>
      <c r="EY84" s="209"/>
      <c r="EZ84" s="209"/>
      <c r="FA84" s="209"/>
      <c r="FB84" s="209"/>
      <c r="FC84" s="209"/>
      <c r="FE84" s="141"/>
      <c r="FF84" s="141"/>
      <c r="FH84" s="141"/>
      <c r="FJ84" s="141"/>
      <c r="FQ84" s="284"/>
      <c r="FR84" s="209"/>
      <c r="FS84" s="284"/>
      <c r="FT84" s="209"/>
      <c r="FU84" s="209"/>
      <c r="FV84" s="209"/>
      <c r="FW84" s="209"/>
      <c r="FX84" s="209"/>
      <c r="FY84" s="209"/>
      <c r="FZ84" s="209"/>
      <c r="GA84" s="209"/>
      <c r="GB84" s="209"/>
      <c r="GC84" s="209"/>
      <c r="GD84" s="284"/>
      <c r="GE84" s="209"/>
      <c r="GF84" s="284"/>
      <c r="GG84" s="209"/>
      <c r="GH84" s="209"/>
      <c r="GI84" s="209"/>
      <c r="GJ84" s="209"/>
      <c r="GK84" s="209"/>
      <c r="GL84" s="209"/>
      <c r="GM84" s="209"/>
      <c r="GN84" s="209"/>
      <c r="GO84" s="209"/>
      <c r="GP84" s="209"/>
      <c r="GR84" s="587"/>
      <c r="GS84" s="529"/>
      <c r="GT84" s="587"/>
      <c r="GU84" s="529"/>
      <c r="GV84" s="529"/>
      <c r="GW84" s="529"/>
      <c r="GX84" s="529"/>
      <c r="GY84" s="529"/>
      <c r="GZ84" s="587"/>
      <c r="HA84" s="529"/>
      <c r="HB84" s="587"/>
      <c r="HC84" s="529"/>
      <c r="HD84" s="529"/>
      <c r="HE84" s="529"/>
      <c r="HF84" s="529"/>
      <c r="HG84" s="529"/>
      <c r="HH84" s="584"/>
      <c r="HI84" s="527"/>
      <c r="HJ84" s="587"/>
      <c r="HK84" s="529"/>
      <c r="HL84" s="529"/>
      <c r="HM84" s="529"/>
      <c r="HN84" s="529"/>
      <c r="HO84" s="529"/>
      <c r="HP84" s="285"/>
      <c r="HQ84" s="208"/>
      <c r="HR84" s="208"/>
      <c r="HS84" s="208"/>
      <c r="IE84" s="159"/>
      <c r="IF84" s="159"/>
      <c r="IG84" s="159"/>
      <c r="IH84" s="159"/>
      <c r="II84" s="159">
        <v>0</v>
      </c>
      <c r="IJ84" s="159">
        <v>0</v>
      </c>
      <c r="IK84" s="159"/>
      <c r="IL84" s="159"/>
      <c r="IM84" s="159"/>
      <c r="IP84" s="385"/>
      <c r="IQ84" s="159"/>
      <c r="IR84" s="159"/>
      <c r="IS84" s="159"/>
      <c r="IZ84" s="159"/>
      <c r="JA84" s="159"/>
      <c r="JB84" s="159"/>
      <c r="JC84" s="159"/>
      <c r="JD84" s="159"/>
      <c r="JE84" s="159"/>
      <c r="JF84" s="159"/>
      <c r="JG84" s="159"/>
      <c r="JH84" s="159"/>
      <c r="JI84" s="159"/>
      <c r="JJ84" s="159"/>
      <c r="JK84" s="159"/>
      <c r="JL84" s="159"/>
      <c r="JM84" s="159"/>
      <c r="JN84" s="159"/>
      <c r="JO84" s="159"/>
      <c r="JP84" s="159"/>
      <c r="JQ84" s="159"/>
      <c r="JR84" s="159"/>
      <c r="JS84" s="159"/>
      <c r="JT84" s="159"/>
      <c r="JV84" s="159"/>
      <c r="JW84" s="159"/>
      <c r="JX84" s="159"/>
      <c r="KE84" s="159"/>
      <c r="KF84" s="159"/>
      <c r="KG84" s="159"/>
      <c r="KH84" s="159"/>
      <c r="KI84" s="159"/>
      <c r="KJ84" s="159"/>
      <c r="KK84" s="159"/>
      <c r="KL84" s="159"/>
      <c r="KM84" s="159"/>
      <c r="KN84" s="159"/>
      <c r="KO84" s="159"/>
      <c r="KP84" s="159"/>
      <c r="KQ84" s="159"/>
      <c r="KR84" s="159"/>
      <c r="KS84" s="159"/>
      <c r="KT84" s="159"/>
      <c r="KU84" s="159"/>
      <c r="KV84" s="159"/>
      <c r="KW84" s="159"/>
      <c r="KX84" s="159"/>
      <c r="KY84" s="159"/>
      <c r="KZ84" s="159"/>
      <c r="LA84" s="159"/>
      <c r="LB84" s="159"/>
    </row>
    <row r="85" spans="1:314" x14ac:dyDescent="0.15">
      <c r="A85" s="214"/>
      <c r="B85" s="224">
        <v>0.39515046296296297</v>
      </c>
      <c r="C85" s="10">
        <v>0.24</v>
      </c>
      <c r="D85" s="11">
        <v>0.79999199999999993</v>
      </c>
      <c r="E85" s="11"/>
      <c r="F85" s="14"/>
      <c r="G85" s="13"/>
      <c r="H85" s="14"/>
      <c r="I85" s="596"/>
      <c r="J85" s="471">
        <v>2</v>
      </c>
      <c r="K85" s="14"/>
      <c r="L85" s="9"/>
      <c r="M85" s="23">
        <v>0</v>
      </c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9"/>
      <c r="AB85" s="15"/>
      <c r="AC85" s="15"/>
      <c r="AD85" s="15"/>
      <c r="AE85" s="15"/>
      <c r="AF85" s="15"/>
      <c r="AG85" s="15"/>
      <c r="AH85" s="58">
        <f>ER84-BP84</f>
        <v>-4.3055077423832655</v>
      </c>
      <c r="AI85" s="20">
        <f>ES84-BQ84</f>
        <v>24.097539370078739</v>
      </c>
      <c r="AJ85" s="15"/>
      <c r="AK85" s="15"/>
      <c r="AL85" s="635">
        <f>DEGREES(ACOS(AL84))</f>
        <v>1.7448331745590895</v>
      </c>
      <c r="AM85" s="633">
        <v>-2.8079398319890863</v>
      </c>
      <c r="AN85" s="634">
        <v>5.3810039370078737</v>
      </c>
      <c r="AO85" s="638">
        <f>ABS(11.88-AN85)</f>
        <v>6.4989960629921271</v>
      </c>
      <c r="AP85" s="527"/>
      <c r="AQ85" s="634"/>
      <c r="AR85" s="634"/>
      <c r="AS85" s="634"/>
      <c r="AT85" s="634"/>
      <c r="AU85" s="634"/>
      <c r="AV85" s="634"/>
      <c r="AW85" s="634"/>
      <c r="AX85" s="634"/>
      <c r="AY85" s="634"/>
      <c r="AZ85" s="634"/>
      <c r="BA85" s="634"/>
      <c r="BB85" s="633"/>
      <c r="BC85" s="634">
        <f>ABS(BQ85-AN85)</f>
        <v>5.7553346456692918</v>
      </c>
      <c r="BD85" s="634"/>
      <c r="BE85" s="634"/>
      <c r="BF85" s="634"/>
      <c r="BG85" s="634"/>
      <c r="BH85" s="634"/>
      <c r="BI85" s="634"/>
      <c r="BJ85" s="634"/>
      <c r="BK85" s="634"/>
      <c r="BL85" s="634"/>
      <c r="BM85" s="634"/>
      <c r="BN85" s="573"/>
      <c r="BO85" s="573"/>
      <c r="BP85" s="65">
        <v>-4.4927037311825382</v>
      </c>
      <c r="BQ85" s="64">
        <v>11.136338582677165</v>
      </c>
      <c r="BR85" s="6"/>
      <c r="BS85" s="527"/>
      <c r="BT85" s="527"/>
      <c r="BU85" s="527">
        <f>(BP84+BP85+BP86)/3</f>
        <v>-1.6379649019936338</v>
      </c>
      <c r="BV85" s="527">
        <f>(BQ84+BQ85+BQ86)/3</f>
        <v>-4.4139829396325458</v>
      </c>
      <c r="BW85" s="584"/>
      <c r="BX85" s="527"/>
      <c r="BY85" s="527"/>
      <c r="BZ85" s="527"/>
      <c r="CA85" s="527"/>
      <c r="CC85" s="584">
        <f>SQRT((BP84-BP85)^2+(BQ84-BQ85)^2)+SQRT((BP85-BP86)^2+(BQ85-BQ86)^2)+SQRT((BP86-BP84)^2+(BQ86-BQ84)^2)</f>
        <v>49.626795948809082</v>
      </c>
      <c r="CD85" s="584"/>
      <c r="CE85" s="584"/>
      <c r="CF85" s="584"/>
      <c r="CG85" s="527"/>
      <c r="CH85" s="584"/>
      <c r="CI85" s="527"/>
      <c r="CJ85" s="584"/>
      <c r="CK85" s="527"/>
      <c r="CL85" s="584"/>
      <c r="CO85" s="70"/>
      <c r="CP85" s="70"/>
      <c r="CQ85" s="70"/>
      <c r="CR85" s="70"/>
      <c r="CS85" s="92">
        <v>5.1844997063071512</v>
      </c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H85" s="518"/>
      <c r="DI85" s="518"/>
      <c r="DJ85" s="105"/>
      <c r="DK85" s="105"/>
      <c r="DL85" s="105"/>
      <c r="DM85" s="105"/>
      <c r="DN85" s="105"/>
      <c r="DO85" s="105"/>
      <c r="DP85" s="105"/>
      <c r="DQ85" s="105"/>
      <c r="DR85" s="105"/>
      <c r="DS85" s="105"/>
      <c r="DT85" s="108" t="s">
        <v>443</v>
      </c>
      <c r="DU85" s="129">
        <v>-3.4163267955867216</v>
      </c>
      <c r="DV85" s="128">
        <v>11.323503937007873</v>
      </c>
      <c r="DX85" s="506">
        <f t="shared" si="44"/>
        <v>0</v>
      </c>
      <c r="EA85" s="506">
        <f t="shared" si="45"/>
        <v>0</v>
      </c>
      <c r="EB85" s="506">
        <f t="shared" si="46"/>
        <v>0</v>
      </c>
      <c r="EG85" s="244">
        <f>IF(AND(DV85&gt;0,DV85&lt;11.9),1,0)</f>
        <v>1</v>
      </c>
      <c r="EH85" s="402"/>
      <c r="EI85" s="402"/>
      <c r="EJ85" s="402"/>
      <c r="EK85" s="402"/>
      <c r="EM85" s="402">
        <f>IF(AND(DV85&gt;0,DV85&lt;6.4),1,0)</f>
        <v>0</v>
      </c>
      <c r="EN85" s="402"/>
      <c r="EO85" s="402"/>
      <c r="EP85" s="402"/>
      <c r="ER85" s="105">
        <v>0.60838696359763533</v>
      </c>
      <c r="ES85" s="105">
        <v>-11.557460629921259</v>
      </c>
      <c r="ET85" s="518">
        <f>ABS(ER85)</f>
        <v>0.60838696359763533</v>
      </c>
      <c r="EV85" s="284"/>
      <c r="EW85" s="209"/>
      <c r="EX85" s="209"/>
      <c r="EY85" s="209"/>
      <c r="EZ85" s="209"/>
      <c r="FA85" s="209"/>
      <c r="FB85" s="209"/>
      <c r="FC85" s="209"/>
      <c r="FE85" s="141"/>
      <c r="FF85" s="141"/>
      <c r="FH85" s="141"/>
      <c r="FJ85" s="141"/>
      <c r="FQ85" s="284"/>
      <c r="FR85" s="209"/>
      <c r="FS85" s="284"/>
      <c r="FT85" s="209"/>
      <c r="FU85" s="209"/>
      <c r="FV85" s="209"/>
      <c r="FW85" s="209"/>
      <c r="FX85" s="209"/>
      <c r="FY85" s="209"/>
      <c r="FZ85" s="209"/>
      <c r="GA85" s="209"/>
      <c r="GB85" s="209"/>
      <c r="GC85" s="209"/>
      <c r="GD85" s="284"/>
      <c r="GE85" s="209"/>
      <c r="GF85" s="284"/>
      <c r="GG85" s="209"/>
      <c r="GH85" s="209"/>
      <c r="GI85" s="209"/>
      <c r="GJ85" s="209"/>
      <c r="GK85" s="209"/>
      <c r="GL85" s="209"/>
      <c r="GM85" s="209"/>
      <c r="GN85" s="209"/>
      <c r="GO85" s="209"/>
      <c r="GP85" s="209"/>
      <c r="GR85" s="587">
        <v>0.23399498599909052</v>
      </c>
      <c r="GS85" s="532">
        <v>4.6798997199818171E-2</v>
      </c>
      <c r="GT85" s="584"/>
      <c r="GU85" s="527"/>
      <c r="GV85" s="527"/>
      <c r="GW85" s="527"/>
      <c r="GX85" s="527"/>
      <c r="GY85" s="527"/>
      <c r="GZ85" s="587">
        <v>0.4211220472440953</v>
      </c>
      <c r="HA85" s="532">
        <v>0.79545275590551157</v>
      </c>
      <c r="HB85" s="584"/>
      <c r="HC85" s="527"/>
      <c r="HD85" s="527"/>
      <c r="HE85" s="527"/>
      <c r="HF85" s="527"/>
      <c r="HG85" s="527"/>
      <c r="HH85" s="584">
        <v>0.48176491377825825</v>
      </c>
      <c r="HI85" s="527">
        <v>0.79682823306945016</v>
      </c>
      <c r="HJ85" s="584"/>
      <c r="HK85" s="527"/>
      <c r="HL85" s="527"/>
      <c r="HM85" s="527"/>
      <c r="HN85" s="527"/>
      <c r="HO85" s="527"/>
      <c r="HP85" s="285"/>
      <c r="HQ85" s="208"/>
      <c r="HR85" s="208"/>
      <c r="HS85" s="208"/>
      <c r="IE85" s="159"/>
      <c r="IF85" s="159"/>
      <c r="IG85" s="159"/>
      <c r="IH85" s="159"/>
      <c r="II85" s="159">
        <v>1</v>
      </c>
      <c r="IJ85" s="159">
        <v>0</v>
      </c>
      <c r="IK85" s="159">
        <v>1</v>
      </c>
      <c r="IL85" s="159">
        <v>0</v>
      </c>
      <c r="IM85" s="159">
        <v>0</v>
      </c>
      <c r="IP85" s="385"/>
      <c r="IQ85" s="159">
        <v>0</v>
      </c>
      <c r="IR85" s="159">
        <v>1</v>
      </c>
      <c r="IS85" s="159">
        <v>0</v>
      </c>
      <c r="IZ85" s="159">
        <v>1</v>
      </c>
      <c r="JA85" s="159">
        <v>0</v>
      </c>
      <c r="JB85" s="176">
        <v>0</v>
      </c>
      <c r="JC85" s="176">
        <v>0</v>
      </c>
      <c r="JD85" s="159"/>
      <c r="JE85" s="176">
        <v>0</v>
      </c>
      <c r="JF85" s="176">
        <v>0</v>
      </c>
      <c r="JG85" s="176">
        <v>0</v>
      </c>
      <c r="JH85" s="176">
        <v>1</v>
      </c>
      <c r="JI85" s="176">
        <v>0</v>
      </c>
      <c r="JJ85" s="176">
        <v>0</v>
      </c>
      <c r="JK85" s="176">
        <v>1</v>
      </c>
      <c r="JL85" s="176">
        <v>0</v>
      </c>
      <c r="JM85" s="176">
        <v>1</v>
      </c>
      <c r="JN85" s="176">
        <v>0</v>
      </c>
      <c r="JO85" s="176">
        <v>0</v>
      </c>
      <c r="JP85" s="176">
        <v>0</v>
      </c>
      <c r="JQ85" s="176">
        <v>0</v>
      </c>
      <c r="JR85" s="176">
        <v>0</v>
      </c>
      <c r="JS85" s="176">
        <v>0</v>
      </c>
      <c r="JT85" s="176">
        <v>0</v>
      </c>
      <c r="JU85" s="501">
        <v>0</v>
      </c>
      <c r="JV85" s="176">
        <v>1</v>
      </c>
      <c r="JW85" s="176">
        <v>0</v>
      </c>
      <c r="JX85" s="176">
        <v>0</v>
      </c>
      <c r="JY85" s="501"/>
      <c r="JZ85" s="405"/>
      <c r="KA85" s="405"/>
      <c r="KB85" s="405"/>
      <c r="KC85" s="405"/>
      <c r="KD85" s="405"/>
      <c r="KE85" s="187">
        <v>1</v>
      </c>
      <c r="KF85" s="175">
        <v>0</v>
      </c>
      <c r="KG85" s="175"/>
      <c r="KH85" s="175">
        <v>0</v>
      </c>
      <c r="KI85" s="175">
        <v>0</v>
      </c>
      <c r="KJ85" s="175">
        <v>1</v>
      </c>
      <c r="KK85" s="160">
        <v>0</v>
      </c>
      <c r="KL85" s="176">
        <v>1</v>
      </c>
      <c r="KM85" s="176">
        <v>0</v>
      </c>
      <c r="KN85" s="176">
        <v>0</v>
      </c>
      <c r="KO85" s="176">
        <v>0</v>
      </c>
      <c r="KP85" s="176">
        <v>0</v>
      </c>
      <c r="KQ85" s="176">
        <v>0</v>
      </c>
      <c r="KR85" s="160">
        <v>0</v>
      </c>
      <c r="KS85" s="175">
        <v>0</v>
      </c>
      <c r="KT85" s="159"/>
      <c r="KU85" s="159"/>
      <c r="KV85" s="159"/>
      <c r="KW85" s="159"/>
      <c r="KX85" s="159"/>
      <c r="KY85" s="159"/>
      <c r="KZ85" s="159"/>
      <c r="LA85" s="159"/>
      <c r="LB85" s="159"/>
    </row>
    <row r="86" spans="1:314" x14ac:dyDescent="0.15">
      <c r="A86" s="214"/>
      <c r="B86" s="224">
        <v>0.39612268518518517</v>
      </c>
      <c r="C86" s="10">
        <v>1.24</v>
      </c>
      <c r="D86" s="11">
        <v>1.7999999199999999</v>
      </c>
      <c r="E86" s="11"/>
      <c r="F86" s="14"/>
      <c r="G86" s="13"/>
      <c r="H86" s="14"/>
      <c r="I86" s="596"/>
      <c r="J86" s="9">
        <v>3</v>
      </c>
      <c r="K86" s="14"/>
      <c r="L86" s="9"/>
      <c r="M86" s="23">
        <v>0</v>
      </c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9"/>
      <c r="AB86" s="15"/>
      <c r="AC86" s="15"/>
      <c r="AD86" s="15"/>
      <c r="AE86" s="15"/>
      <c r="AF86" s="15"/>
      <c r="AG86" s="15"/>
      <c r="AH86" s="54"/>
      <c r="AI86" s="15"/>
      <c r="AJ86" s="15"/>
      <c r="AK86" s="15"/>
      <c r="AL86" s="632"/>
      <c r="AM86" s="633">
        <v>-1.2167739271952707</v>
      </c>
      <c r="AN86" s="634">
        <v>-11.183129921259843</v>
      </c>
      <c r="AO86" s="584"/>
      <c r="AP86" s="634">
        <f>ABS(-11.88-AN86)</f>
        <v>0.69687007874015805</v>
      </c>
      <c r="AQ86" s="634"/>
      <c r="AR86" s="634"/>
      <c r="AS86" s="634"/>
      <c r="AT86" s="634"/>
      <c r="AU86" s="634"/>
      <c r="AV86" s="634"/>
      <c r="AW86" s="634"/>
      <c r="AX86" s="634"/>
      <c r="AY86" s="634"/>
      <c r="AZ86" s="634"/>
      <c r="BA86" s="634"/>
      <c r="BB86" s="634">
        <f>ABS(BQ86-AN86)</f>
        <v>1.2165748031496051</v>
      </c>
      <c r="BC86" s="634"/>
      <c r="BD86" s="634"/>
      <c r="BE86" s="634"/>
      <c r="BF86" s="634"/>
      <c r="BG86" s="634"/>
      <c r="BH86" s="634"/>
      <c r="BI86" s="634"/>
      <c r="BJ86" s="634"/>
      <c r="BK86" s="634"/>
      <c r="BL86" s="634"/>
      <c r="BM86" s="634"/>
      <c r="BN86" s="573"/>
      <c r="BO86" s="573"/>
      <c r="BP86" s="4">
        <v>-1.2635729243950888</v>
      </c>
      <c r="BQ86" s="4">
        <v>-12.399704724409448</v>
      </c>
      <c r="BR86" s="6"/>
      <c r="BS86" s="527">
        <f>(BP85+BP86+BP87)/3</f>
        <v>-2.9015378263887222</v>
      </c>
      <c r="BT86" s="527">
        <f>(BQ85+BQ86+BQ87)/3</f>
        <v>3.8992782152230974</v>
      </c>
      <c r="BU86" s="527"/>
      <c r="BV86" s="527"/>
      <c r="BW86" s="584"/>
      <c r="BX86" s="527"/>
      <c r="BY86" s="527"/>
      <c r="BZ86" s="527"/>
      <c r="CA86" s="527"/>
      <c r="CB86" s="584">
        <f>SQRT((BP85-BP86)^2+(BQ85-BQ86)^2)+SQRT((BP86-BP87)^2+(BQ86-BQ87)^2)+SQRT((BP87-BP85)^2+(BQ87-BQ85)^2)</f>
        <v>51.563979194659524</v>
      </c>
      <c r="CD86" s="584"/>
      <c r="CE86" s="527"/>
      <c r="CF86" s="584"/>
      <c r="CG86" s="527"/>
      <c r="CH86" s="584"/>
      <c r="CI86" s="527"/>
      <c r="CJ86" s="584"/>
      <c r="CK86" s="527"/>
      <c r="CL86" s="584"/>
      <c r="CO86" s="70"/>
      <c r="CP86" s="70"/>
      <c r="CQ86" s="70"/>
      <c r="CR86" s="97">
        <v>4.0115095638426448</v>
      </c>
      <c r="CS86" s="70"/>
      <c r="CT86" s="70"/>
      <c r="CU86" s="70"/>
      <c r="CV86" s="70"/>
      <c r="CW86" s="70"/>
      <c r="CX86" s="70"/>
      <c r="CY86" s="70"/>
      <c r="CZ86" s="70"/>
      <c r="DA86" s="70"/>
      <c r="DB86" s="70"/>
      <c r="DC86" s="70"/>
      <c r="DF86" s="516">
        <f>BP86-BP85</f>
        <v>3.2291308067874493</v>
      </c>
      <c r="DG86" s="516">
        <f>BQ86-BQ85</f>
        <v>-23.536043307086615</v>
      </c>
      <c r="DH86" s="518"/>
      <c r="DI86" s="518"/>
      <c r="DJ86" s="516"/>
      <c r="DK86" s="105"/>
      <c r="DL86" s="105"/>
      <c r="DM86" s="105"/>
      <c r="DN86" s="105"/>
      <c r="DO86" s="105"/>
      <c r="DP86" s="105"/>
      <c r="DQ86" s="105"/>
      <c r="DR86" s="105"/>
      <c r="DS86" s="105"/>
      <c r="DT86" s="108" t="s">
        <v>443</v>
      </c>
      <c r="DU86" s="105">
        <v>-0.14039699159945432</v>
      </c>
      <c r="DV86" s="105">
        <v>-12.54007874015748</v>
      </c>
      <c r="DX86" s="506">
        <f t="shared" si="44"/>
        <v>0</v>
      </c>
      <c r="EA86" s="506">
        <f t="shared" si="45"/>
        <v>0</v>
      </c>
      <c r="EB86" s="506">
        <f t="shared" si="46"/>
        <v>0</v>
      </c>
      <c r="EF86" s="412">
        <f>IF(AND(DV86&lt;0,DV86&gt;-11.9),1,0)</f>
        <v>0</v>
      </c>
      <c r="EL86" s="244">
        <f>IF(AND(DV86&lt;0,DV86&gt;-6.4),1,0)</f>
        <v>0</v>
      </c>
      <c r="ER86" s="129">
        <v>-0.14039699159945432</v>
      </c>
      <c r="ES86" s="128">
        <v>12.774035433070866</v>
      </c>
      <c r="EU86" s="518">
        <f>ABS(ER86)</f>
        <v>0.14039699159945432</v>
      </c>
      <c r="EV86" s="284"/>
      <c r="EW86" s="209"/>
      <c r="EX86" s="209"/>
      <c r="EY86" s="209"/>
      <c r="EZ86" s="209"/>
      <c r="FA86" s="209"/>
      <c r="FB86" s="209"/>
      <c r="FC86" s="209"/>
      <c r="FE86" s="141"/>
      <c r="FF86" s="144">
        <v>25.462851646607394</v>
      </c>
      <c r="FH86" s="141"/>
      <c r="FJ86" s="141"/>
      <c r="FQ86" s="284"/>
      <c r="FR86" s="209">
        <f>FF86/(D85+D86)</f>
        <v>9.793434914446733</v>
      </c>
      <c r="FS86" s="284"/>
      <c r="FT86" s="209"/>
      <c r="FU86" s="209"/>
      <c r="FV86" s="209"/>
      <c r="FW86" s="209"/>
      <c r="FX86" s="209"/>
      <c r="FY86" s="209"/>
      <c r="FZ86" s="209"/>
      <c r="GA86" s="209"/>
      <c r="GB86" s="209"/>
      <c r="GC86" s="209"/>
      <c r="GD86" s="284"/>
      <c r="GE86" s="284">
        <f>FF86*(((ABS(DV85-AN85))/(ABS(DV84-DV85))))^2</f>
        <v>1.6559827027311274</v>
      </c>
      <c r="GF86" s="284"/>
      <c r="GG86" s="209"/>
      <c r="GH86" s="209"/>
      <c r="GI86" s="209"/>
      <c r="GJ86" s="209"/>
      <c r="GK86" s="209"/>
      <c r="GL86" s="209"/>
      <c r="GM86" s="209"/>
      <c r="GN86" s="209"/>
      <c r="GO86" s="209"/>
      <c r="GP86" s="209"/>
      <c r="GR86" s="587">
        <v>0.74878395519708962</v>
      </c>
      <c r="GS86" s="529">
        <v>3.2759298039872671</v>
      </c>
      <c r="GT86" s="587"/>
      <c r="GU86" s="529"/>
      <c r="GV86" s="529"/>
      <c r="GW86" s="529"/>
      <c r="GX86" s="529"/>
      <c r="GY86" s="529"/>
      <c r="GZ86" s="587">
        <v>0.98261811023622059</v>
      </c>
      <c r="HA86" s="529">
        <v>1.4505314960629931</v>
      </c>
      <c r="HB86" s="587"/>
      <c r="HC86" s="529"/>
      <c r="HD86" s="529"/>
      <c r="HE86" s="529"/>
      <c r="HF86" s="529"/>
      <c r="HG86" s="529"/>
      <c r="HH86" s="584">
        <v>1.2354010531502708</v>
      </c>
      <c r="HI86" s="527">
        <v>3.5827025695308286</v>
      </c>
      <c r="HJ86" s="587"/>
      <c r="HK86" s="529"/>
      <c r="HL86" s="529"/>
      <c r="HM86" s="529"/>
      <c r="HN86" s="529"/>
      <c r="HO86" s="529"/>
      <c r="HP86" s="285"/>
      <c r="HQ86" s="208"/>
      <c r="HR86" s="208"/>
      <c r="HS86" s="208"/>
      <c r="IE86" s="159"/>
      <c r="IF86" s="159"/>
      <c r="IG86" s="159"/>
      <c r="IH86" s="159"/>
      <c r="II86" s="159">
        <v>0</v>
      </c>
      <c r="IJ86" s="159">
        <v>1</v>
      </c>
      <c r="IK86" s="159">
        <v>1</v>
      </c>
      <c r="IL86" s="159">
        <v>0</v>
      </c>
      <c r="IM86" s="159">
        <v>0</v>
      </c>
      <c r="IP86" s="385"/>
      <c r="IQ86" s="159">
        <v>1</v>
      </c>
      <c r="IR86" s="159">
        <v>0</v>
      </c>
      <c r="IS86" s="159">
        <v>0</v>
      </c>
      <c r="IZ86" s="159">
        <v>0</v>
      </c>
      <c r="JA86" s="159">
        <v>1</v>
      </c>
      <c r="JB86" s="176">
        <v>0</v>
      </c>
      <c r="JC86" s="176">
        <v>0</v>
      </c>
      <c r="JD86" s="159"/>
      <c r="JE86" s="176">
        <v>0</v>
      </c>
      <c r="JF86" s="176">
        <v>0</v>
      </c>
      <c r="JG86" s="176">
        <v>1</v>
      </c>
      <c r="JH86" s="176">
        <v>0</v>
      </c>
      <c r="JI86" s="176">
        <v>0</v>
      </c>
      <c r="JJ86" s="176">
        <v>0</v>
      </c>
      <c r="JK86" s="176">
        <v>1</v>
      </c>
      <c r="JL86" s="176">
        <v>0</v>
      </c>
      <c r="JM86" s="176">
        <v>1</v>
      </c>
      <c r="JN86" s="176">
        <v>0</v>
      </c>
      <c r="JO86" s="176">
        <v>0</v>
      </c>
      <c r="JP86" s="176">
        <v>0</v>
      </c>
      <c r="JQ86" s="176">
        <v>0</v>
      </c>
      <c r="JR86" s="176">
        <v>0</v>
      </c>
      <c r="JS86" s="176">
        <v>0</v>
      </c>
      <c r="JT86" s="176">
        <v>0</v>
      </c>
      <c r="JU86" s="501">
        <v>1</v>
      </c>
      <c r="JV86" s="176">
        <v>0</v>
      </c>
      <c r="JW86" s="176">
        <v>0</v>
      </c>
      <c r="JX86" s="176">
        <v>0</v>
      </c>
      <c r="JY86" s="501"/>
      <c r="JZ86" s="405"/>
      <c r="KA86" s="405"/>
      <c r="KB86" s="405"/>
      <c r="KC86" s="405"/>
      <c r="KD86" s="405"/>
      <c r="KE86" s="187">
        <v>0</v>
      </c>
      <c r="KF86" s="175">
        <v>1</v>
      </c>
      <c r="KG86" s="175"/>
      <c r="KH86" s="175">
        <v>0</v>
      </c>
      <c r="KI86" s="175">
        <v>0</v>
      </c>
      <c r="KJ86" s="175">
        <v>1</v>
      </c>
      <c r="KK86" s="160">
        <v>0</v>
      </c>
      <c r="KL86" s="176">
        <v>1</v>
      </c>
      <c r="KM86" s="176">
        <v>0</v>
      </c>
      <c r="KN86" s="176">
        <v>0</v>
      </c>
      <c r="KO86" s="176">
        <v>0</v>
      </c>
      <c r="KP86" s="176">
        <v>0</v>
      </c>
      <c r="KQ86" s="176">
        <v>0</v>
      </c>
      <c r="KR86" s="160">
        <v>0</v>
      </c>
      <c r="KS86" s="175">
        <v>0</v>
      </c>
      <c r="KT86" s="159"/>
      <c r="KU86" s="159"/>
      <c r="KV86" s="159"/>
      <c r="KW86" s="159"/>
      <c r="KX86" s="159"/>
      <c r="KY86" s="159"/>
      <c r="KZ86" s="159"/>
      <c r="LA86" s="159"/>
      <c r="LB86" s="159"/>
    </row>
    <row r="87" spans="1:314" x14ac:dyDescent="0.15">
      <c r="A87" s="214"/>
      <c r="B87" s="224">
        <v>0.39724537037037039</v>
      </c>
      <c r="C87" s="10">
        <v>1.07</v>
      </c>
      <c r="D87" s="11">
        <v>1.2333333100000001</v>
      </c>
      <c r="E87" s="11"/>
      <c r="F87" s="14"/>
      <c r="G87" s="13"/>
      <c r="H87" s="14"/>
      <c r="I87" s="596"/>
      <c r="J87" s="471">
        <v>4</v>
      </c>
      <c r="K87" s="14"/>
      <c r="L87" s="9"/>
      <c r="M87" s="23">
        <v>0</v>
      </c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9"/>
      <c r="AB87" s="15"/>
      <c r="AC87" s="15"/>
      <c r="AD87" s="15"/>
      <c r="AE87" s="15"/>
      <c r="AF87" s="15"/>
      <c r="AG87" s="15"/>
      <c r="AH87" s="54"/>
      <c r="AI87" s="15"/>
      <c r="AJ87" s="15"/>
      <c r="AK87" s="15"/>
      <c r="AL87" s="632"/>
      <c r="AM87" s="633">
        <v>-2.5271458487901777</v>
      </c>
      <c r="AN87" s="634">
        <v>6.129665354330708</v>
      </c>
      <c r="AO87" s="640">
        <f>ABS(11.88-AN87)</f>
        <v>5.7503346456692928</v>
      </c>
      <c r="AP87" s="527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3"/>
      <c r="BC87" s="634">
        <f>ABS(BQ87-AN87)</f>
        <v>6.8315354330708669</v>
      </c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573"/>
      <c r="BO87" s="573"/>
      <c r="BP87" s="65">
        <v>-2.9483368235885399</v>
      </c>
      <c r="BQ87" s="64">
        <v>12.961200787401575</v>
      </c>
      <c r="BR87" s="6"/>
      <c r="BS87" s="527"/>
      <c r="BT87" s="527"/>
      <c r="BU87" s="527">
        <f>(BP86+BP87+BP88)/3</f>
        <v>-1.8407605565261786</v>
      </c>
      <c r="BV87" s="527">
        <f>(BQ86+BQ87+BQ88)/3</f>
        <v>-4.0084580052493433</v>
      </c>
      <c r="BW87" s="584"/>
      <c r="BX87" s="527"/>
      <c r="BY87" s="527"/>
      <c r="BZ87" s="527"/>
      <c r="CA87" s="527"/>
      <c r="CC87" s="584">
        <f>SQRT((BP86-BP87)^2+(BQ86-BQ87)^2)+SQRT((BP87-BP88)^2+(BQ87-BQ88)^2)+SQRT((BP88-BP86)^2+(BQ88-BQ86)^2)</f>
        <v>51.210256609267539</v>
      </c>
      <c r="CD87" s="584"/>
      <c r="CE87" s="584"/>
      <c r="CF87" s="584"/>
      <c r="CG87" s="527"/>
      <c r="CH87" s="584"/>
      <c r="CI87" s="527"/>
      <c r="CJ87" s="584"/>
      <c r="CK87" s="527"/>
      <c r="CL87" s="584"/>
      <c r="CO87" s="70"/>
      <c r="CP87" s="70"/>
      <c r="CQ87" s="70"/>
      <c r="CR87" s="70"/>
      <c r="CS87" s="92">
        <v>0.13227547715946458</v>
      </c>
      <c r="CT87" s="70"/>
      <c r="CU87" s="70"/>
      <c r="CV87" s="70"/>
      <c r="CW87" s="70"/>
      <c r="CX87" s="70"/>
      <c r="CY87" s="70"/>
      <c r="CZ87" s="70"/>
      <c r="DA87" s="70"/>
      <c r="DB87" s="70"/>
      <c r="DC87" s="70"/>
      <c r="DF87" s="516">
        <f>BP88-BP87</f>
        <v>1.6379649019936331</v>
      </c>
      <c r="DG87" s="516">
        <f>BQ88-BQ87</f>
        <v>-25.548070866141732</v>
      </c>
      <c r="DH87" s="516"/>
      <c r="DI87" s="211">
        <f>DEGREES(ACOS(((BP86-BP85)*(BP88-BP87)+(BQ86-BQ85)*(BQ88-BQ87))/(SQRT((BP86-BP85)^2+(BQ86-BQ85)^2)*SQRT((BP88-BP87)^2+(BQ88-BQ87)^2))))</f>
        <v>4.1437850410080763</v>
      </c>
      <c r="DJ87" s="105"/>
      <c r="DK87" s="516">
        <f>(DF86*DF87+DG86*DG87)/(SQRT(DF86^2+DG86^2)*SQRT(DF87^2+DG87^2))</f>
        <v>0.99738585383230771</v>
      </c>
      <c r="DL87" s="105"/>
      <c r="DM87" s="105"/>
      <c r="DN87" s="105"/>
      <c r="DO87" s="105"/>
      <c r="DP87" s="105"/>
      <c r="DQ87" s="105"/>
      <c r="DR87" s="105"/>
      <c r="DS87" s="105"/>
      <c r="DT87" s="118" t="s">
        <v>443</v>
      </c>
      <c r="DU87" s="129">
        <v>-2.1059548739918146</v>
      </c>
      <c r="DV87" s="128">
        <v>13.148366141732282</v>
      </c>
      <c r="DX87" s="506">
        <f t="shared" si="44"/>
        <v>0</v>
      </c>
      <c r="EA87" s="506">
        <f t="shared" si="45"/>
        <v>0</v>
      </c>
      <c r="EB87" s="506">
        <f t="shared" si="46"/>
        <v>0</v>
      </c>
      <c r="EG87" s="244">
        <f>IF(AND(DV87&gt;0,DV87&lt;11.9),1,0)</f>
        <v>0</v>
      </c>
      <c r="EH87" s="402"/>
      <c r="EI87" s="402"/>
      <c r="EJ87" s="402"/>
      <c r="EK87" s="402"/>
      <c r="EM87" s="402">
        <f>IF(AND(DV87&gt;0,DV87&lt;6.4),1,0)</f>
        <v>0</v>
      </c>
      <c r="EN87" s="402"/>
      <c r="EO87" s="402"/>
      <c r="EP87" s="402"/>
      <c r="ER87" s="105">
        <v>0.70198495799727156</v>
      </c>
      <c r="ES87" s="105">
        <v>-12.54007874015748</v>
      </c>
      <c r="ET87" s="518">
        <f>ABS(ER87)</f>
        <v>0.70198495799727156</v>
      </c>
      <c r="EV87" s="284"/>
      <c r="EW87" s="209"/>
      <c r="EX87" s="209"/>
      <c r="EY87" s="209"/>
      <c r="EZ87" s="209"/>
      <c r="FA87" s="209"/>
      <c r="FB87" s="209"/>
      <c r="FC87" s="209"/>
      <c r="FE87" s="151">
        <v>21.120502591290716</v>
      </c>
      <c r="FF87" s="141"/>
      <c r="FH87" s="141"/>
      <c r="FJ87" s="141"/>
      <c r="FQ87" s="284">
        <f>FE87/(D86+D87)</f>
        <v>6.9628032892682601</v>
      </c>
      <c r="FR87" s="209"/>
      <c r="FS87" s="284"/>
      <c r="FT87" s="209"/>
      <c r="FU87" s="209"/>
      <c r="FV87" s="209"/>
      <c r="FW87" s="209"/>
      <c r="FX87" s="209"/>
      <c r="FY87" s="209"/>
      <c r="FZ87" s="209"/>
      <c r="GA87" s="209"/>
      <c r="GB87" s="209"/>
      <c r="GC87" s="209"/>
      <c r="GD87" s="284">
        <f>FE87*(((DV86-AN86)/(ABS(DV85-DV86))))^2</f>
        <v>6.8290437059882622E-2</v>
      </c>
      <c r="GE87" s="209"/>
      <c r="GF87" s="284"/>
      <c r="GG87" s="209"/>
      <c r="GH87" s="209"/>
      <c r="GI87" s="209"/>
      <c r="GJ87" s="209"/>
      <c r="GK87" s="209"/>
      <c r="GL87" s="209"/>
      <c r="GM87" s="209"/>
      <c r="GN87" s="209"/>
      <c r="GO87" s="209"/>
      <c r="GP87" s="209"/>
      <c r="GR87" s="587">
        <v>0.84238194959672585</v>
      </c>
      <c r="GS87" s="532">
        <v>1.9655578823923603</v>
      </c>
      <c r="GT87" s="584"/>
      <c r="GU87" s="527"/>
      <c r="GV87" s="527"/>
      <c r="GW87" s="527"/>
      <c r="GX87" s="527"/>
      <c r="GY87" s="527"/>
      <c r="GZ87" s="587">
        <v>0</v>
      </c>
      <c r="HA87" s="532">
        <v>0.37433070866141627</v>
      </c>
      <c r="HB87" s="584"/>
      <c r="HC87" s="527"/>
      <c r="HD87" s="527"/>
      <c r="HE87" s="527"/>
      <c r="HF87" s="527"/>
      <c r="HG87" s="527"/>
      <c r="HH87" s="584">
        <v>0.84238194959672585</v>
      </c>
      <c r="HI87" s="527">
        <v>2.000885121260513</v>
      </c>
      <c r="HJ87" s="584"/>
      <c r="HK87" s="527"/>
      <c r="HL87" s="527"/>
      <c r="HM87" s="527"/>
      <c r="HN87" s="527"/>
      <c r="HO87" s="527"/>
      <c r="HP87" s="285"/>
      <c r="HQ87" s="208"/>
      <c r="HR87" s="208"/>
      <c r="HS87" s="208"/>
      <c r="IE87" s="159"/>
      <c r="IF87" s="159"/>
      <c r="IG87" s="159"/>
      <c r="IH87" s="159"/>
      <c r="II87" s="159">
        <v>0</v>
      </c>
      <c r="IJ87" s="159">
        <v>1</v>
      </c>
      <c r="IK87" s="159">
        <v>1</v>
      </c>
      <c r="IL87" s="159">
        <v>0</v>
      </c>
      <c r="IM87" s="159">
        <v>0</v>
      </c>
      <c r="IP87" s="385"/>
      <c r="IQ87" s="159">
        <v>0</v>
      </c>
      <c r="IR87" s="159">
        <v>1</v>
      </c>
      <c r="IS87" s="159">
        <v>0</v>
      </c>
      <c r="IZ87" s="159">
        <v>0</v>
      </c>
      <c r="JA87" s="159">
        <v>0</v>
      </c>
      <c r="JB87" s="186">
        <v>1</v>
      </c>
      <c r="JC87" s="186">
        <v>1</v>
      </c>
      <c r="JD87" s="186"/>
      <c r="JE87" s="176">
        <v>0</v>
      </c>
      <c r="JF87" s="176">
        <v>0</v>
      </c>
      <c r="JG87" s="176">
        <v>1</v>
      </c>
      <c r="JH87" s="176">
        <v>0</v>
      </c>
      <c r="JI87" s="176">
        <v>0</v>
      </c>
      <c r="JJ87" s="176">
        <v>0</v>
      </c>
      <c r="JK87" s="176">
        <v>1</v>
      </c>
      <c r="JL87" s="176">
        <v>0</v>
      </c>
      <c r="JM87" s="176">
        <v>1</v>
      </c>
      <c r="JN87" s="176">
        <v>0</v>
      </c>
      <c r="JO87" s="176">
        <v>0</v>
      </c>
      <c r="JP87" s="176">
        <v>0</v>
      </c>
      <c r="JQ87" s="176">
        <v>0</v>
      </c>
      <c r="JR87" s="176">
        <v>0</v>
      </c>
      <c r="JS87" s="176">
        <v>0</v>
      </c>
      <c r="JT87" s="176">
        <v>0</v>
      </c>
      <c r="JU87" s="501">
        <v>1</v>
      </c>
      <c r="JV87" s="176">
        <v>0</v>
      </c>
      <c r="JW87" s="176">
        <v>0</v>
      </c>
      <c r="JX87" s="176">
        <v>0</v>
      </c>
      <c r="JY87" s="501"/>
      <c r="JZ87" s="405"/>
      <c r="KA87" s="405"/>
      <c r="KB87" s="405"/>
      <c r="KC87" s="405"/>
      <c r="KD87" s="405"/>
      <c r="KE87" s="187">
        <v>1</v>
      </c>
      <c r="KF87" s="175">
        <v>0</v>
      </c>
      <c r="KG87" s="175"/>
      <c r="KH87" s="175">
        <v>0</v>
      </c>
      <c r="KI87" s="175">
        <v>0</v>
      </c>
      <c r="KJ87" s="175">
        <v>1</v>
      </c>
      <c r="KK87" s="160">
        <v>0</v>
      </c>
      <c r="KL87" s="176">
        <v>1</v>
      </c>
      <c r="KM87" s="176">
        <v>0</v>
      </c>
      <c r="KN87" s="176">
        <v>0</v>
      </c>
      <c r="KO87" s="176">
        <v>0</v>
      </c>
      <c r="KP87" s="176">
        <v>0</v>
      </c>
      <c r="KQ87" s="176">
        <v>0</v>
      </c>
      <c r="KR87" s="160">
        <v>0</v>
      </c>
      <c r="KS87" s="175">
        <v>0</v>
      </c>
      <c r="KT87" s="159"/>
      <c r="KU87" s="159"/>
      <c r="KV87" s="159"/>
      <c r="KW87" s="159"/>
      <c r="KX87" s="159"/>
      <c r="KY87" s="159"/>
      <c r="KZ87" s="159"/>
      <c r="LA87" s="159"/>
      <c r="LB87" s="159"/>
    </row>
    <row r="88" spans="1:314" x14ac:dyDescent="0.15">
      <c r="A88" s="214"/>
      <c r="B88" s="224">
        <v>0.39805555555555555</v>
      </c>
      <c r="C88" s="10">
        <v>1.1000000000000001</v>
      </c>
      <c r="D88" s="11">
        <v>1.3333333000000003</v>
      </c>
      <c r="E88" s="11"/>
      <c r="F88" s="14"/>
      <c r="G88" s="13"/>
      <c r="H88" s="14"/>
      <c r="I88" s="596"/>
      <c r="J88" s="9">
        <v>5</v>
      </c>
      <c r="K88" s="14"/>
      <c r="L88" s="9"/>
      <c r="M88" s="23">
        <v>0</v>
      </c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9"/>
      <c r="AB88" s="15"/>
      <c r="AC88" s="15"/>
      <c r="AD88" s="15"/>
      <c r="AE88" s="15"/>
      <c r="AF88" s="15"/>
      <c r="AG88" s="15"/>
      <c r="AH88" s="54"/>
      <c r="AI88" s="15"/>
      <c r="AJ88" s="15"/>
      <c r="AK88" s="15"/>
      <c r="AL88" s="632"/>
      <c r="AM88" s="633">
        <v>-2.1527538711916328</v>
      </c>
      <c r="AN88" s="634">
        <v>-7.3930314960629913</v>
      </c>
      <c r="AO88" s="584"/>
      <c r="AP88" s="634">
        <f>ABS(-11.88-AN88)</f>
        <v>4.4869685039370095</v>
      </c>
      <c r="AQ88" s="634"/>
      <c r="AR88" s="634"/>
      <c r="AS88" s="634"/>
      <c r="AT88" s="634"/>
      <c r="AU88" s="634"/>
      <c r="AV88" s="634"/>
      <c r="AW88" s="634"/>
      <c r="AX88" s="634"/>
      <c r="AY88" s="634"/>
      <c r="AZ88" s="634"/>
      <c r="BA88" s="634"/>
      <c r="BB88" s="634">
        <f>ABS(BQ88-AN88)</f>
        <v>5.1938385826771656</v>
      </c>
      <c r="BC88" s="634"/>
      <c r="BD88" s="634"/>
      <c r="BE88" s="634"/>
      <c r="BF88" s="634"/>
      <c r="BG88" s="634"/>
      <c r="BH88" s="634"/>
      <c r="BI88" s="634"/>
      <c r="BJ88" s="634"/>
      <c r="BK88" s="634"/>
      <c r="BL88" s="634"/>
      <c r="BM88" s="634"/>
      <c r="BN88" s="573"/>
      <c r="BO88" s="573"/>
      <c r="BP88" s="4">
        <v>-1.3103719215949068</v>
      </c>
      <c r="BQ88" s="4">
        <v>-12.586870078740157</v>
      </c>
      <c r="BR88" s="6"/>
      <c r="BS88" s="527">
        <f>(BP87+BP88+BP89)/3</f>
        <v>-2.4803468515903595</v>
      </c>
      <c r="BT88" s="527">
        <f>(BQ87+BQ88+BQ89)/3</f>
        <v>4.4295800524934386</v>
      </c>
      <c r="BU88" s="527"/>
      <c r="BV88" s="527"/>
      <c r="BW88" s="584"/>
      <c r="BX88" s="527"/>
      <c r="BY88" s="527"/>
      <c r="BZ88" s="527"/>
      <c r="CA88" s="527"/>
      <c r="CB88" s="584">
        <f>SQRT((BP87-BP88)^2+(BQ87-BQ88)^2)+SQRT((BP88-BP89)^2+(BQ88-BQ89)^2)+SQRT((BP89-BP87)^2+(BQ89-BQ87)^2)</f>
        <v>51.409046223362473</v>
      </c>
      <c r="CD88" s="584"/>
      <c r="CE88" s="527"/>
      <c r="CF88" s="584"/>
      <c r="CG88" s="527"/>
      <c r="CH88" s="584"/>
      <c r="CI88" s="527"/>
      <c r="CJ88" s="584"/>
      <c r="CK88" s="527"/>
      <c r="CL88" s="584"/>
      <c r="CO88" s="70"/>
      <c r="CP88" s="70"/>
      <c r="CQ88" s="70"/>
      <c r="CR88" s="97">
        <v>0.5299662129414926</v>
      </c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H88" s="211">
        <f>DEGREES(ACOS(((BP87-BP86)*(BP89-BP88)+(BQ87-BQ86)*(BQ89-BQ88))/(SQRT((BP87-BP86)^2+(BQ87-BQ86)^2)*SQRT((BP89-BP88)^2+(BQ89-BQ88)^2))))</f>
        <v>0.39769073577463637</v>
      </c>
      <c r="DI88" s="516"/>
      <c r="DJ88" s="105"/>
      <c r="DK88" s="516">
        <f>DEGREES(ACOS(DK87))</f>
        <v>4.1437850410080763</v>
      </c>
      <c r="DL88" s="105"/>
      <c r="DM88" s="105"/>
      <c r="DN88" s="105"/>
      <c r="DO88" s="105"/>
      <c r="DP88" s="105"/>
      <c r="DQ88" s="105"/>
      <c r="DR88" s="105"/>
      <c r="DS88" s="105"/>
      <c r="DT88" s="118" t="s">
        <v>445</v>
      </c>
      <c r="DU88" s="105">
        <v>-0.14039699159945432</v>
      </c>
      <c r="DV88" s="105">
        <v>-12.54007874015748</v>
      </c>
      <c r="DX88" s="506">
        <f t="shared" si="44"/>
        <v>0</v>
      </c>
      <c r="EA88" s="506">
        <f t="shared" si="45"/>
        <v>0</v>
      </c>
      <c r="EB88" s="506">
        <f t="shared" si="46"/>
        <v>0</v>
      </c>
      <c r="EF88" s="412">
        <f>IF(AND(DV88&lt;0,DV88&gt;-11.9),1,0)</f>
        <v>0</v>
      </c>
      <c r="EL88" s="244">
        <f>IF(AND(DV88&lt;0,DV88&gt;-6.4),1,0)</f>
        <v>0</v>
      </c>
      <c r="ER88" s="129">
        <v>-0.74878395519708962</v>
      </c>
      <c r="ES88" s="128">
        <v>12.86761811023622</v>
      </c>
      <c r="EU88" s="518">
        <f>ABS(ER88)</f>
        <v>0.74878395519708962</v>
      </c>
      <c r="EV88" s="284"/>
      <c r="EW88" s="209"/>
      <c r="EX88" s="209"/>
      <c r="EY88" s="209"/>
      <c r="EZ88" s="209"/>
      <c r="FA88" s="209"/>
      <c r="FB88" s="209"/>
      <c r="FC88" s="209"/>
      <c r="FE88" s="141"/>
      <c r="FF88" s="144">
        <v>0.75109718909411161</v>
      </c>
      <c r="FH88" s="141"/>
      <c r="FJ88" s="141"/>
      <c r="FQ88" s="284"/>
      <c r="FR88" s="209">
        <f>FF88/(D87+D88)</f>
        <v>0.29263527493900404</v>
      </c>
      <c r="FS88" s="284"/>
      <c r="FT88" s="209"/>
      <c r="FU88" s="209"/>
      <c r="FV88" s="209"/>
      <c r="FW88" s="209"/>
      <c r="FX88" s="209"/>
      <c r="FY88" s="209"/>
      <c r="FZ88" s="209"/>
      <c r="GA88" s="209"/>
      <c r="GB88" s="209"/>
      <c r="GC88" s="209"/>
      <c r="GD88" s="284"/>
      <c r="GE88" s="284">
        <f t="shared" ref="GE88" si="53">FF88*(((ABS(DV87-AN87))/(ABS(DV86-DV87))))^2</f>
        <v>5.6070440226201994E-2</v>
      </c>
      <c r="GF88" s="284"/>
      <c r="GG88" s="209"/>
      <c r="GH88" s="209"/>
      <c r="GI88" s="209"/>
      <c r="GJ88" s="209"/>
      <c r="GK88" s="209"/>
      <c r="GL88" s="209"/>
      <c r="GM88" s="209"/>
      <c r="GN88" s="209"/>
      <c r="GO88" s="209"/>
      <c r="GP88" s="209"/>
      <c r="GR88" s="587">
        <v>0.84238194959672585</v>
      </c>
      <c r="GS88" s="529">
        <v>1.357170918794725</v>
      </c>
      <c r="GT88" s="587"/>
      <c r="GU88" s="529"/>
      <c r="GV88" s="529"/>
      <c r="GW88" s="529"/>
      <c r="GX88" s="529"/>
      <c r="GY88" s="529"/>
      <c r="GZ88" s="587">
        <v>0</v>
      </c>
      <c r="HA88" s="529">
        <v>0.28074803149606176</v>
      </c>
      <c r="HB88" s="587"/>
      <c r="HC88" s="529"/>
      <c r="HD88" s="529"/>
      <c r="HE88" s="529"/>
      <c r="HF88" s="529"/>
      <c r="HG88" s="529"/>
      <c r="HH88" s="584">
        <v>0.84238194959672585</v>
      </c>
      <c r="HI88" s="527">
        <v>1.3859048885154535</v>
      </c>
      <c r="HJ88" s="587"/>
      <c r="HK88" s="529"/>
      <c r="HL88" s="529"/>
      <c r="HM88" s="529"/>
      <c r="HN88" s="529"/>
      <c r="HO88" s="529"/>
      <c r="HP88" s="285"/>
      <c r="HQ88" s="208"/>
      <c r="HR88" s="208"/>
      <c r="HS88" s="208"/>
      <c r="IE88" s="159"/>
      <c r="IF88" s="159"/>
      <c r="IG88" s="159"/>
      <c r="IH88" s="159"/>
      <c r="II88" s="159">
        <v>0</v>
      </c>
      <c r="IJ88" s="159">
        <v>1</v>
      </c>
      <c r="IK88" s="159">
        <v>1</v>
      </c>
      <c r="IL88" s="159">
        <v>0</v>
      </c>
      <c r="IM88" s="159">
        <v>0</v>
      </c>
      <c r="IP88" s="385"/>
      <c r="IQ88" s="159">
        <v>1</v>
      </c>
      <c r="IR88" s="159">
        <v>0</v>
      </c>
      <c r="IS88" s="159">
        <v>0</v>
      </c>
      <c r="IZ88" s="159">
        <v>1</v>
      </c>
      <c r="JA88" s="159">
        <v>0</v>
      </c>
      <c r="JB88" s="176">
        <v>0</v>
      </c>
      <c r="JC88" s="176">
        <v>0</v>
      </c>
      <c r="JD88" s="159"/>
      <c r="JE88" s="176">
        <v>0</v>
      </c>
      <c r="JF88" s="176">
        <v>0</v>
      </c>
      <c r="JG88" s="176">
        <v>1</v>
      </c>
      <c r="JH88" s="176">
        <v>0</v>
      </c>
      <c r="JI88" s="176">
        <v>0</v>
      </c>
      <c r="JJ88" s="176">
        <v>0</v>
      </c>
      <c r="JK88" s="176">
        <v>1</v>
      </c>
      <c r="JL88" s="176">
        <v>0</v>
      </c>
      <c r="JM88" s="176">
        <v>1</v>
      </c>
      <c r="JN88" s="176">
        <v>0</v>
      </c>
      <c r="JO88" s="176">
        <v>0</v>
      </c>
      <c r="JP88" s="176">
        <v>0</v>
      </c>
      <c r="JQ88" s="176">
        <v>0</v>
      </c>
      <c r="JR88" s="176">
        <v>0</v>
      </c>
      <c r="JS88" s="176">
        <v>0</v>
      </c>
      <c r="JT88" s="176">
        <v>0</v>
      </c>
      <c r="JU88" s="501">
        <v>1</v>
      </c>
      <c r="JV88" s="176">
        <v>0</v>
      </c>
      <c r="JW88" s="176">
        <v>0</v>
      </c>
      <c r="JX88" s="176">
        <v>0</v>
      </c>
      <c r="JY88" s="501"/>
      <c r="JZ88" s="405"/>
      <c r="KA88" s="405"/>
      <c r="KB88" s="405"/>
      <c r="KC88" s="405"/>
      <c r="KD88" s="405"/>
      <c r="KE88" s="187">
        <v>1</v>
      </c>
      <c r="KF88" s="175">
        <v>0</v>
      </c>
      <c r="KG88" s="175"/>
      <c r="KH88" s="175">
        <v>0</v>
      </c>
      <c r="KI88" s="175">
        <v>0</v>
      </c>
      <c r="KJ88" s="175">
        <v>1</v>
      </c>
      <c r="KK88" s="160">
        <v>0</v>
      </c>
      <c r="KL88" s="176">
        <v>1</v>
      </c>
      <c r="KM88" s="176">
        <v>0</v>
      </c>
      <c r="KN88" s="176">
        <v>0</v>
      </c>
      <c r="KO88" s="176">
        <v>0</v>
      </c>
      <c r="KP88" s="176">
        <v>0</v>
      </c>
      <c r="KQ88" s="176">
        <v>0</v>
      </c>
      <c r="KR88" s="160">
        <v>0</v>
      </c>
      <c r="KS88" s="175">
        <v>1</v>
      </c>
      <c r="KT88" s="159"/>
      <c r="KU88" s="159"/>
      <c r="KV88" s="159"/>
      <c r="KW88" s="159"/>
      <c r="KX88" s="159"/>
      <c r="KY88" s="159"/>
      <c r="KZ88" s="159"/>
      <c r="LA88" s="159"/>
      <c r="LB88" s="159"/>
    </row>
    <row r="89" spans="1:314" x14ac:dyDescent="0.15">
      <c r="A89" s="214"/>
      <c r="B89" s="224">
        <v>0.39884259259259264</v>
      </c>
      <c r="C89" s="10">
        <v>1.08</v>
      </c>
      <c r="D89" s="11">
        <v>1.2666666400000002</v>
      </c>
      <c r="E89" s="11"/>
      <c r="F89" s="14"/>
      <c r="G89" s="13"/>
      <c r="H89" s="14"/>
      <c r="I89" s="596"/>
      <c r="J89" s="471">
        <v>6</v>
      </c>
      <c r="K89" s="14"/>
      <c r="L89" s="9"/>
      <c r="M89" s="23">
        <v>0</v>
      </c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9"/>
      <c r="AB89" s="15"/>
      <c r="AC89" s="15"/>
      <c r="AD89" s="15"/>
      <c r="AE89" s="15"/>
      <c r="AF89" s="15"/>
      <c r="AG89" s="15"/>
      <c r="AH89" s="54"/>
      <c r="AI89" s="15"/>
      <c r="AJ89" s="15"/>
      <c r="AK89" s="15"/>
      <c r="AL89" s="632"/>
      <c r="AM89" s="633">
        <v>-2.6675428403896317</v>
      </c>
      <c r="AN89" s="634">
        <v>11.183129921259843</v>
      </c>
      <c r="AO89" s="640">
        <f t="shared" ref="AO89" si="54">ABS(11.88-AN89)</f>
        <v>0.69687007874015805</v>
      </c>
      <c r="AP89" s="527"/>
      <c r="AQ89" s="634"/>
      <c r="AR89" s="634"/>
      <c r="AS89" s="634"/>
      <c r="AT89" s="634"/>
      <c r="AU89" s="634"/>
      <c r="AV89" s="634"/>
      <c r="AW89" s="634"/>
      <c r="AX89" s="634"/>
      <c r="AY89" s="634"/>
      <c r="AZ89" s="634"/>
      <c r="BA89" s="634"/>
      <c r="BB89" s="633"/>
      <c r="BC89" s="634">
        <f>ABS(BQ89-AN89)</f>
        <v>1.7312795275590549</v>
      </c>
      <c r="BD89" s="634"/>
      <c r="BE89" s="634"/>
      <c r="BF89" s="634"/>
      <c r="BG89" s="634"/>
      <c r="BH89" s="634"/>
      <c r="BI89" s="634"/>
      <c r="BJ89" s="634"/>
      <c r="BK89" s="634"/>
      <c r="BL89" s="634"/>
      <c r="BM89" s="634"/>
      <c r="BN89" s="573"/>
      <c r="BO89" s="573"/>
      <c r="BP89" s="66">
        <v>-3.1823318095876312</v>
      </c>
      <c r="BQ89" s="66">
        <v>12.914409448818898</v>
      </c>
      <c r="BR89" s="3"/>
      <c r="BS89" s="527"/>
      <c r="BT89" s="527"/>
      <c r="BU89" s="527">
        <f>(BP88+BP89+BP90)/3</f>
        <v>-1.4975679103941795</v>
      </c>
      <c r="BV89" s="527">
        <f>(BQ88+BQ89+BQ90)/3</f>
        <v>-3.6497244094488184</v>
      </c>
      <c r="BW89" s="584"/>
      <c r="BX89" s="527"/>
      <c r="BY89" s="527"/>
      <c r="BZ89" s="527"/>
      <c r="CA89" s="527"/>
      <c r="CC89" s="584">
        <f>SQRT((BP88-BP89)^2+(BQ88-BQ89)^2)+SQRT((BP89-BP90)^2+(BQ89-BQ90)^2)+SQRT((BP90-BP88)^2+(BQ90-BQ88)^2)</f>
        <v>51.822429777997108</v>
      </c>
      <c r="CD89" s="584"/>
      <c r="CE89" s="584"/>
      <c r="CF89" s="584"/>
      <c r="CG89" s="527"/>
      <c r="CH89" s="584"/>
      <c r="CI89" s="527"/>
      <c r="CJ89" s="584"/>
      <c r="CK89" s="527"/>
      <c r="CL89" s="584"/>
      <c r="CO89" s="70"/>
      <c r="CP89" s="70"/>
      <c r="CQ89" s="70"/>
      <c r="CR89" s="70"/>
      <c r="CS89" s="92">
        <v>3.2958503693184533</v>
      </c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H89" s="516"/>
      <c r="DI89" s="211">
        <f>DEGREES(ACOS(((BP88-BP87)*(BP90-BP89)+(BQ88-BQ87)*(BQ90-BQ89))/(SQRT((BP88-BP87)^2+(BQ88-BQ87)^2)*SQRT((BP90-BP89)^2+(BQ90-BQ89)^2))))</f>
        <v>3.8258165822589412</v>
      </c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18" t="s">
        <v>445</v>
      </c>
      <c r="DU89" s="130">
        <v>-2.1527538711916301</v>
      </c>
      <c r="DV89" s="130">
        <v>13.195157480314959</v>
      </c>
      <c r="DW89" s="492"/>
      <c r="DX89" s="506">
        <f t="shared" si="44"/>
        <v>0</v>
      </c>
      <c r="DY89" s="492"/>
      <c r="DZ89" s="492"/>
      <c r="EA89" s="506">
        <f t="shared" si="45"/>
        <v>0</v>
      </c>
      <c r="EB89" s="506">
        <f t="shared" si="46"/>
        <v>0</v>
      </c>
      <c r="EC89" s="492"/>
      <c r="ED89" s="492"/>
      <c r="EE89" s="506"/>
      <c r="EG89" s="244">
        <f>IF(AND(DV89&gt;0,DV89&lt;11.9),1,0)</f>
        <v>0</v>
      </c>
      <c r="EH89" s="244"/>
      <c r="EI89" s="244"/>
      <c r="EJ89" s="244"/>
      <c r="EK89" s="244"/>
      <c r="EM89" s="402">
        <f>IF(AND(DV89&gt;0,DV89&lt;6.4),1,0)</f>
        <v>0</v>
      </c>
      <c r="EN89" s="244"/>
      <c r="EO89" s="244"/>
      <c r="EP89" s="244"/>
      <c r="EQ89" s="244"/>
      <c r="ER89" s="110">
        <v>0.5147889691979991</v>
      </c>
      <c r="ES89" s="110">
        <v>-12.493287401574802</v>
      </c>
      <c r="ET89" s="518">
        <f>ABS(ER89)</f>
        <v>0.5147889691979991</v>
      </c>
      <c r="EV89" s="284"/>
      <c r="EW89" s="282"/>
      <c r="EX89" s="282"/>
      <c r="EY89" s="282"/>
      <c r="EZ89" s="282"/>
      <c r="FA89" s="282"/>
      <c r="FB89" s="282"/>
      <c r="FC89" s="282"/>
      <c r="FD89" s="519"/>
      <c r="FE89" s="151">
        <v>3.0273815274711708</v>
      </c>
      <c r="FF89" s="141"/>
      <c r="FH89" s="141"/>
      <c r="FJ89" s="141"/>
      <c r="FQ89" s="284">
        <f>FE89/(D88+D89)</f>
        <v>1.1643775374360856</v>
      </c>
      <c r="FR89" s="209"/>
      <c r="FS89" s="284"/>
      <c r="FT89" s="209"/>
      <c r="FU89" s="209"/>
      <c r="FV89" s="209"/>
      <c r="FW89" s="209"/>
      <c r="FX89" s="209"/>
      <c r="FY89" s="209"/>
      <c r="FZ89" s="209"/>
      <c r="GA89" s="209"/>
      <c r="GB89" s="209"/>
      <c r="GC89" s="209"/>
      <c r="GD89" s="284">
        <f t="shared" ref="GD89" si="55">FE89*(((DV88-AN88)/(ABS(DV87-DV88))))^2</f>
        <v>0.12153681136559326</v>
      </c>
      <c r="GE89" s="209"/>
      <c r="GF89" s="284"/>
      <c r="GG89" s="209"/>
      <c r="GH89" s="209"/>
      <c r="GI89" s="209"/>
      <c r="GJ89" s="209"/>
      <c r="GK89" s="209"/>
      <c r="GL89" s="209"/>
      <c r="GM89" s="209"/>
      <c r="GN89" s="209"/>
      <c r="GO89" s="209"/>
      <c r="GP89" s="209"/>
      <c r="GR89" s="587">
        <v>0.65518596079745339</v>
      </c>
      <c r="GS89" s="532">
        <v>1.4039699159945405</v>
      </c>
      <c r="GT89" s="584"/>
      <c r="GU89" s="527"/>
      <c r="GV89" s="527"/>
      <c r="GW89" s="527"/>
      <c r="GX89" s="527"/>
      <c r="GY89" s="527"/>
      <c r="GZ89" s="587">
        <v>4.6791338582677255E-2</v>
      </c>
      <c r="HA89" s="532">
        <v>0.32753937007873901</v>
      </c>
      <c r="HB89" s="584"/>
      <c r="HC89" s="527"/>
      <c r="HD89" s="527"/>
      <c r="HE89" s="527"/>
      <c r="HF89" s="527"/>
      <c r="HG89" s="527"/>
      <c r="HH89" s="584">
        <v>0.65685468148780135</v>
      </c>
      <c r="HI89" s="527">
        <v>1.4416704075374838</v>
      </c>
      <c r="HJ89" s="584"/>
      <c r="HK89" s="527"/>
      <c r="HL89" s="527"/>
      <c r="HM89" s="527"/>
      <c r="HN89" s="527"/>
      <c r="HO89" s="527"/>
      <c r="HP89" s="285"/>
      <c r="HQ89" s="208"/>
      <c r="HR89" s="208"/>
      <c r="HS89" s="208"/>
      <c r="IE89" s="159"/>
      <c r="IF89" s="159"/>
      <c r="IG89" s="159"/>
      <c r="IH89" s="159"/>
      <c r="II89" s="159">
        <v>0</v>
      </c>
      <c r="IJ89" s="159">
        <v>1</v>
      </c>
      <c r="IK89" s="159">
        <v>1</v>
      </c>
      <c r="IL89" s="159">
        <v>0</v>
      </c>
      <c r="IM89" s="159">
        <v>0</v>
      </c>
      <c r="IP89" s="385"/>
      <c r="IQ89" s="159">
        <v>0</v>
      </c>
      <c r="IR89" s="159">
        <v>1</v>
      </c>
      <c r="IS89" s="159">
        <v>0</v>
      </c>
      <c r="IZ89" s="159">
        <v>0</v>
      </c>
      <c r="JA89" s="159">
        <v>0</v>
      </c>
      <c r="JB89" s="176">
        <v>0</v>
      </c>
      <c r="JC89" s="176">
        <v>1</v>
      </c>
      <c r="JD89" s="159"/>
      <c r="JE89" s="176">
        <v>0</v>
      </c>
      <c r="JF89" s="176">
        <v>0</v>
      </c>
      <c r="JG89" s="176">
        <v>1</v>
      </c>
      <c r="JH89" s="176">
        <v>0</v>
      </c>
      <c r="JI89" s="176">
        <v>0</v>
      </c>
      <c r="JJ89" s="176">
        <v>0</v>
      </c>
      <c r="JK89" s="176">
        <v>1</v>
      </c>
      <c r="JL89" s="176">
        <v>0</v>
      </c>
      <c r="JM89" s="176">
        <v>1</v>
      </c>
      <c r="JN89" s="176">
        <v>0</v>
      </c>
      <c r="JO89" s="176">
        <v>0</v>
      </c>
      <c r="JP89" s="176">
        <v>0</v>
      </c>
      <c r="JQ89" s="176">
        <v>0</v>
      </c>
      <c r="JR89" s="176">
        <v>0</v>
      </c>
      <c r="JS89" s="176">
        <v>0</v>
      </c>
      <c r="JT89" s="176">
        <v>0</v>
      </c>
      <c r="JU89" s="501">
        <v>1</v>
      </c>
      <c r="JV89" s="176">
        <v>0</v>
      </c>
      <c r="JW89" s="176">
        <v>0</v>
      </c>
      <c r="JX89" s="176">
        <v>0</v>
      </c>
      <c r="JY89" s="501"/>
      <c r="JZ89" s="405"/>
      <c r="KA89" s="405"/>
      <c r="KB89" s="405"/>
      <c r="KC89" s="405"/>
      <c r="KD89" s="405"/>
      <c r="KE89" s="187">
        <v>1</v>
      </c>
      <c r="KF89" s="175">
        <v>0</v>
      </c>
      <c r="KG89" s="175"/>
      <c r="KH89" s="175">
        <v>0</v>
      </c>
      <c r="KI89" s="175">
        <v>0</v>
      </c>
      <c r="KJ89" s="175">
        <v>1</v>
      </c>
      <c r="KK89" s="160">
        <v>0</v>
      </c>
      <c r="KL89" s="176">
        <v>1</v>
      </c>
      <c r="KM89" s="176">
        <v>0</v>
      </c>
      <c r="KN89" s="176">
        <v>0</v>
      </c>
      <c r="KO89" s="176">
        <v>0</v>
      </c>
      <c r="KP89" s="176">
        <v>0</v>
      </c>
      <c r="KQ89" s="176">
        <v>0</v>
      </c>
      <c r="KR89" s="160">
        <v>0</v>
      </c>
      <c r="KS89" s="175">
        <v>0</v>
      </c>
      <c r="KT89" s="159"/>
      <c r="KU89" s="159"/>
      <c r="KV89" s="159"/>
      <c r="KW89" s="159"/>
      <c r="KX89" s="159"/>
      <c r="KY89" s="159"/>
      <c r="KZ89" s="159"/>
      <c r="LA89" s="159"/>
      <c r="LB89" s="159"/>
    </row>
    <row r="90" spans="1:314" x14ac:dyDescent="0.15">
      <c r="A90" s="214"/>
      <c r="B90" s="224">
        <v>0.40003472222222225</v>
      </c>
      <c r="C90" s="10">
        <v>1.1299999999999999</v>
      </c>
      <c r="D90" s="11">
        <v>1.4333332899999998</v>
      </c>
      <c r="E90" s="11"/>
      <c r="F90" s="14"/>
      <c r="G90" s="13"/>
      <c r="H90" s="14"/>
      <c r="I90" s="596"/>
      <c r="J90" s="9">
        <v>7</v>
      </c>
      <c r="K90" s="14"/>
      <c r="L90" s="9"/>
      <c r="M90" s="23">
        <v>0</v>
      </c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9"/>
      <c r="AB90" s="15"/>
      <c r="AC90" s="15"/>
      <c r="AD90" s="15"/>
      <c r="AE90" s="15"/>
      <c r="AF90" s="15"/>
      <c r="AG90" s="15"/>
      <c r="AH90" s="54"/>
      <c r="AI90" s="15"/>
      <c r="AJ90" s="15"/>
      <c r="AK90" s="15"/>
      <c r="AL90" s="632"/>
      <c r="AM90" s="633">
        <v>-1.0763769355958164</v>
      </c>
      <c r="AN90" s="634">
        <v>-5.1938385826771647</v>
      </c>
      <c r="AO90" s="584"/>
      <c r="AP90" s="634">
        <f t="shared" ref="AP90" si="56">ABS(-11.88-AN90)</f>
        <v>6.6861614173228361</v>
      </c>
      <c r="AQ90" s="634"/>
      <c r="AR90" s="634"/>
      <c r="AS90" s="634"/>
      <c r="AT90" s="634"/>
      <c r="AU90" s="634"/>
      <c r="AV90" s="634"/>
      <c r="AW90" s="634"/>
      <c r="AX90" s="634"/>
      <c r="AY90" s="634"/>
      <c r="AZ90" s="634"/>
      <c r="BA90" s="634"/>
      <c r="BB90" s="634">
        <f>ABS(BQ90-AN90)</f>
        <v>6.0828740157480308</v>
      </c>
      <c r="BC90" s="634"/>
      <c r="BD90" s="634"/>
      <c r="BE90" s="634"/>
      <c r="BF90" s="634"/>
      <c r="BG90" s="634"/>
      <c r="BH90" s="634"/>
      <c r="BI90" s="634"/>
      <c r="BJ90" s="634"/>
      <c r="BK90" s="634"/>
      <c r="BL90" s="634"/>
      <c r="BM90" s="634"/>
      <c r="BN90" s="573"/>
      <c r="BO90" s="573"/>
      <c r="BP90" s="4">
        <v>0</v>
      </c>
      <c r="BQ90" s="4">
        <v>-11.276712598425195</v>
      </c>
      <c r="BR90" s="6"/>
      <c r="BS90" s="527"/>
      <c r="BT90" s="527"/>
      <c r="BU90" s="527"/>
      <c r="BV90" s="527"/>
      <c r="BW90" s="584"/>
      <c r="BX90" s="527"/>
      <c r="BY90" s="527"/>
      <c r="BZ90" s="527"/>
      <c r="CA90" s="527"/>
      <c r="CB90" s="584"/>
      <c r="CC90" s="527"/>
      <c r="CD90" s="584"/>
      <c r="CE90" s="527"/>
      <c r="CF90" s="584"/>
      <c r="CG90" s="527"/>
      <c r="CH90" s="584"/>
      <c r="CI90" s="527"/>
      <c r="CJ90" s="584"/>
      <c r="CK90" s="527"/>
      <c r="CL90" s="584"/>
      <c r="CO90" s="70"/>
      <c r="CP90" s="70"/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H90" s="518"/>
      <c r="DI90" s="518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8" t="s">
        <v>443</v>
      </c>
      <c r="DU90" s="105">
        <v>1.0763769355958164</v>
      </c>
      <c r="DV90" s="105">
        <v>-11.604251968503936</v>
      </c>
      <c r="DX90" s="506">
        <f t="shared" si="44"/>
        <v>0</v>
      </c>
      <c r="EA90" s="506">
        <f t="shared" si="45"/>
        <v>0</v>
      </c>
      <c r="EB90" s="506">
        <f t="shared" si="46"/>
        <v>0</v>
      </c>
      <c r="EL90" s="244">
        <f>IF(AND(DV90&lt;0,DV90&gt;-6.4),1,0)</f>
        <v>0</v>
      </c>
      <c r="ER90" s="128">
        <v>-1.0295779383959982</v>
      </c>
      <c r="ES90" s="128">
        <v>13.148366141732282</v>
      </c>
      <c r="EU90" s="518">
        <f>ABS(ER90)</f>
        <v>1.0295779383959982</v>
      </c>
      <c r="EV90" s="284"/>
      <c r="EW90" s="209"/>
      <c r="EX90" s="209"/>
      <c r="EY90" s="209"/>
      <c r="EZ90" s="209"/>
      <c r="FA90" s="209"/>
      <c r="FB90" s="209"/>
      <c r="FC90" s="209"/>
      <c r="FE90" s="141"/>
      <c r="FF90" s="144">
        <v>17.93436145387982</v>
      </c>
      <c r="FH90" s="516"/>
      <c r="FJ90" s="516"/>
      <c r="FL90" s="516"/>
      <c r="FN90" s="516"/>
      <c r="FQ90" s="284"/>
      <c r="FR90" s="209">
        <f>FF90/(D89+D90)</f>
        <v>6.6423562662388003</v>
      </c>
      <c r="FS90" s="284"/>
      <c r="FT90" s="209"/>
      <c r="FU90" s="209"/>
      <c r="FV90" s="209"/>
      <c r="FW90" s="209"/>
      <c r="FX90" s="209"/>
      <c r="FY90" s="209"/>
      <c r="FZ90" s="209"/>
      <c r="GA90" s="209"/>
      <c r="GB90" s="209"/>
      <c r="GC90" s="209"/>
      <c r="GD90" s="284"/>
      <c r="GE90" s="284">
        <f t="shared" ref="GE90" si="57">FF90*(((ABS(DV89-AN89))/(ABS(DV88-DV89))))^2</f>
        <v>0.10962193166354957</v>
      </c>
      <c r="GF90" s="284"/>
      <c r="GG90" s="209"/>
      <c r="GH90" s="209"/>
      <c r="GI90" s="209"/>
      <c r="GJ90" s="209"/>
      <c r="GK90" s="209"/>
      <c r="GL90" s="209"/>
      <c r="GM90" s="209"/>
      <c r="GN90" s="209"/>
      <c r="GO90" s="209"/>
      <c r="GP90" s="209"/>
      <c r="GR90" s="587">
        <v>0.56158796639781727</v>
      </c>
      <c r="GS90" s="529">
        <v>1.1231759327956319</v>
      </c>
      <c r="GT90" s="587"/>
      <c r="GU90" s="529"/>
      <c r="GV90" s="529"/>
      <c r="GW90" s="529"/>
      <c r="GX90" s="529"/>
      <c r="GY90" s="529"/>
      <c r="GZ90" s="587">
        <v>0.88903543307086608</v>
      </c>
      <c r="HA90" s="529">
        <v>4.6791338582677255E-2</v>
      </c>
      <c r="HB90" s="587"/>
      <c r="HC90" s="529"/>
      <c r="HD90" s="529"/>
      <c r="HE90" s="529"/>
      <c r="HF90" s="529"/>
      <c r="HG90" s="529"/>
      <c r="HH90" s="584">
        <v>1.0515536340379117</v>
      </c>
      <c r="HI90" s="527">
        <v>1.1241501702965206</v>
      </c>
      <c r="HJ90" s="587"/>
      <c r="HK90" s="529"/>
      <c r="HL90" s="529"/>
      <c r="HM90" s="529"/>
      <c r="HN90" s="529"/>
      <c r="HO90" s="529"/>
      <c r="HP90" s="285"/>
      <c r="HQ90" s="208"/>
      <c r="HR90" s="208"/>
      <c r="HS90" s="208"/>
      <c r="IE90" s="159"/>
      <c r="IF90" s="159"/>
      <c r="IG90" s="159"/>
      <c r="IH90" s="159"/>
      <c r="II90" s="159">
        <v>0</v>
      </c>
      <c r="IJ90" s="159">
        <v>1</v>
      </c>
      <c r="IK90" s="159">
        <v>0</v>
      </c>
      <c r="IL90" s="159">
        <v>1</v>
      </c>
      <c r="IM90" s="159">
        <v>0</v>
      </c>
      <c r="IP90" s="385"/>
      <c r="IQ90" s="159">
        <v>1</v>
      </c>
      <c r="IR90" s="159">
        <v>0</v>
      </c>
      <c r="IS90" s="159">
        <v>0</v>
      </c>
      <c r="IZ90" s="159">
        <v>0</v>
      </c>
      <c r="JA90" s="159">
        <v>0</v>
      </c>
      <c r="JB90" s="176">
        <v>1</v>
      </c>
      <c r="JC90" s="176">
        <v>0</v>
      </c>
      <c r="JD90" s="159"/>
      <c r="JE90" s="176">
        <v>0</v>
      </c>
      <c r="JF90" s="176">
        <v>0</v>
      </c>
      <c r="JG90" s="176">
        <v>1</v>
      </c>
      <c r="JH90" s="176">
        <v>0</v>
      </c>
      <c r="JI90" s="176">
        <v>0</v>
      </c>
      <c r="JJ90" s="176">
        <v>0</v>
      </c>
      <c r="JK90" s="176">
        <v>1</v>
      </c>
      <c r="JL90" s="176">
        <v>0</v>
      </c>
      <c r="JM90" s="176">
        <v>1</v>
      </c>
      <c r="JN90" s="176">
        <v>0</v>
      </c>
      <c r="JO90" s="176">
        <v>0</v>
      </c>
      <c r="JP90" s="176">
        <v>0</v>
      </c>
      <c r="JQ90" s="176">
        <v>0</v>
      </c>
      <c r="JR90" s="176">
        <v>0</v>
      </c>
      <c r="JS90" s="176">
        <v>0</v>
      </c>
      <c r="JT90" s="176">
        <v>0</v>
      </c>
      <c r="JU90" s="501">
        <v>1</v>
      </c>
      <c r="JV90" s="176">
        <v>0</v>
      </c>
      <c r="JW90" s="176">
        <v>0</v>
      </c>
      <c r="JX90" s="176">
        <v>0</v>
      </c>
      <c r="JY90" s="501"/>
      <c r="JZ90" s="405"/>
      <c r="KA90" s="405"/>
      <c r="KB90" s="405"/>
      <c r="KC90" s="405"/>
      <c r="KD90" s="405"/>
      <c r="KE90" s="187">
        <v>0</v>
      </c>
      <c r="KF90" s="175">
        <v>1</v>
      </c>
      <c r="KG90" s="175"/>
      <c r="KH90" s="175">
        <v>0</v>
      </c>
      <c r="KI90" s="175">
        <v>0</v>
      </c>
      <c r="KJ90" s="175">
        <v>1</v>
      </c>
      <c r="KK90" s="160">
        <v>0</v>
      </c>
      <c r="KL90" s="176">
        <v>0</v>
      </c>
      <c r="KM90" s="176">
        <v>0</v>
      </c>
      <c r="KN90" s="176">
        <v>0</v>
      </c>
      <c r="KO90" s="176">
        <v>0</v>
      </c>
      <c r="KP90" s="176">
        <v>0</v>
      </c>
      <c r="KQ90" s="176">
        <v>1</v>
      </c>
      <c r="KR90" s="160">
        <v>0</v>
      </c>
      <c r="KS90" s="175">
        <v>1</v>
      </c>
      <c r="KT90" s="159"/>
      <c r="KU90" s="159"/>
      <c r="KV90" s="159"/>
      <c r="KW90" s="159"/>
      <c r="KX90" s="159"/>
      <c r="KY90" s="159"/>
      <c r="KZ90" s="159"/>
      <c r="LA90" s="159"/>
      <c r="LB90" s="159"/>
    </row>
    <row r="91" spans="1:314" s="218" customFormat="1" x14ac:dyDescent="0.15">
      <c r="B91" s="219"/>
      <c r="C91" s="17"/>
      <c r="D91" s="18"/>
      <c r="E91" s="18">
        <f>SUM(D85:D90)</f>
        <v>7.86665846</v>
      </c>
      <c r="F91" s="20"/>
      <c r="G91" s="19"/>
      <c r="H91" s="20"/>
      <c r="I91" s="597"/>
      <c r="J91" s="16"/>
      <c r="K91" s="20"/>
      <c r="L91" s="16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16"/>
      <c r="AB91" s="20"/>
      <c r="AC91" s="20"/>
      <c r="AD91" s="20"/>
      <c r="AE91" s="20"/>
      <c r="AF91" s="20"/>
      <c r="AG91" s="20"/>
      <c r="AH91" s="58"/>
      <c r="AI91" s="20"/>
      <c r="AJ91" s="20"/>
      <c r="AK91" s="20"/>
      <c r="AL91" s="642"/>
      <c r="AM91" s="636">
        <v>3.3695277983869034</v>
      </c>
      <c r="AN91" s="637">
        <v>6.7847440944881887</v>
      </c>
      <c r="AO91" s="640">
        <f t="shared" ref="AO91" si="58">ABS(11.88-AN91)</f>
        <v>5.0952559055118121</v>
      </c>
      <c r="AP91" s="527"/>
      <c r="AQ91" s="528">
        <f>SUM(AO85:AO91)</f>
        <v>18.041456692913389</v>
      </c>
      <c r="AR91" s="528">
        <f>SUM(AP85:AP91)</f>
        <v>11.870000000000005</v>
      </c>
      <c r="AS91" s="528">
        <f>AVERAGE(AO85:AO91)</f>
        <v>4.5103641732283473</v>
      </c>
      <c r="AT91" s="528">
        <f>AVERAGE(AP85:AP91)</f>
        <v>3.9566666666666683</v>
      </c>
      <c r="AU91" s="528">
        <f>MAX(AO85:AO91)</f>
        <v>6.4989960629921271</v>
      </c>
      <c r="AV91" s="528">
        <f>MAX(AP85:AP91)</f>
        <v>6.6861614173228361</v>
      </c>
      <c r="AW91" s="528">
        <f>MIN(AO85:AO91)</f>
        <v>0.69687007874015805</v>
      </c>
      <c r="AX91" s="528">
        <f>MIN(AP85:AP91)</f>
        <v>0.69687007874015805</v>
      </c>
      <c r="AY91" s="528">
        <f>AU91-AW91</f>
        <v>5.802125984251969</v>
      </c>
      <c r="AZ91" s="528">
        <f>AV91-AX91</f>
        <v>5.989291338582678</v>
      </c>
      <c r="BA91" s="528"/>
      <c r="BB91" s="633"/>
      <c r="BC91" s="634">
        <f>ABS(BQ91-AN91)</f>
        <v>6.7847440944881887</v>
      </c>
      <c r="BD91" s="528">
        <f>SUM(BB85:BB91)</f>
        <v>12.493287401574801</v>
      </c>
      <c r="BE91" s="528">
        <f>SUM(BC85:BC91)</f>
        <v>21.102893700787401</v>
      </c>
      <c r="BF91" s="528">
        <f>AVERAGE(BB85:BB91)</f>
        <v>4.1644291338582669</v>
      </c>
      <c r="BG91" s="528">
        <f>AVERAGE(BC85:BC91)</f>
        <v>5.2757234251968503</v>
      </c>
      <c r="BH91" s="528">
        <f>MAX(BB85:BB91)</f>
        <v>6.0828740157480308</v>
      </c>
      <c r="BI91" s="528">
        <f>MAX(BC85:BC91)</f>
        <v>6.8315354330708669</v>
      </c>
      <c r="BJ91" s="528">
        <f>MIN(BB85:BB91)</f>
        <v>1.2165748031496051</v>
      </c>
      <c r="BK91" s="528">
        <f>MIN(BC85:BC91)</f>
        <v>1.7312795275590549</v>
      </c>
      <c r="BL91" s="528">
        <f>BH91-BJ91</f>
        <v>4.8662992125984257</v>
      </c>
      <c r="BM91" s="528">
        <f>BI91-BK91</f>
        <v>5.100255905511812</v>
      </c>
      <c r="BN91" s="574"/>
      <c r="BO91" s="574"/>
      <c r="BP91" s="2" t="s">
        <v>337</v>
      </c>
      <c r="BQ91" s="2"/>
      <c r="BR91" s="7"/>
      <c r="BS91" s="528"/>
      <c r="BT91" s="528"/>
      <c r="BU91" s="528"/>
      <c r="BV91" s="528"/>
      <c r="BW91" s="585">
        <f>AVERAGE(BS85:BS91)</f>
        <v>-2.690942338989541</v>
      </c>
      <c r="BX91" s="585">
        <f>AVERAGE(BT85:BT91)</f>
        <v>4.1644291338582677</v>
      </c>
      <c r="BY91" s="585">
        <f>AVERAGE(BU85:BU91)</f>
        <v>-1.658764456304664</v>
      </c>
      <c r="BZ91" s="585">
        <f>AVERAGE(BV85:BV91)</f>
        <v>-4.024055118110236</v>
      </c>
      <c r="CA91" s="528"/>
      <c r="CB91" s="585"/>
      <c r="CC91" s="528"/>
      <c r="CD91" s="585">
        <f>SUM(CB85:CB90)</f>
        <v>102.97302541802199</v>
      </c>
      <c r="CE91" s="585">
        <f>SUM(CC86:CC90)</f>
        <v>103.03268638726465</v>
      </c>
      <c r="CF91" s="585" t="e">
        <f ca="1">[1]!Mean(CB84:CB90)</f>
        <v>#NAME?</v>
      </c>
      <c r="CG91" s="585" t="e">
        <f ca="1">[1]!Mean(CC84:CC90)</f>
        <v>#NAME?</v>
      </c>
      <c r="CH91" s="585">
        <f>MAX(CB84:CB89)</f>
        <v>51.563979194659524</v>
      </c>
      <c r="CI91" s="585">
        <f>MAX(CC84:CC89)</f>
        <v>51.822429777997108</v>
      </c>
      <c r="CJ91" s="585">
        <f>MIN(CB84:CB89)</f>
        <v>51.409046223362473</v>
      </c>
      <c r="CK91" s="585">
        <f>MIN(CC84:CC89)</f>
        <v>49.626795948809082</v>
      </c>
      <c r="CL91" s="585">
        <f>CH91-CJ91</f>
        <v>0.15493297129705041</v>
      </c>
      <c r="CM91" s="528">
        <f>CI91-CK91</f>
        <v>2.1956338291880257</v>
      </c>
      <c r="CN91" s="393"/>
      <c r="CR91" s="286"/>
      <c r="CS91" s="278"/>
      <c r="CT91" s="281">
        <v>4.5414757767841376</v>
      </c>
      <c r="CU91" s="281">
        <v>8.6126255527850688</v>
      </c>
      <c r="CV91" s="281">
        <v>2.2707378883920688</v>
      </c>
      <c r="CW91" s="281">
        <v>2.8708751842616902</v>
      </c>
      <c r="CX91" s="281">
        <v>4.0115095638426448</v>
      </c>
      <c r="CY91" s="281">
        <v>5.1844997063071512</v>
      </c>
      <c r="CZ91" s="281">
        <v>0.5299662129414926</v>
      </c>
      <c r="DA91" s="281">
        <v>0.13227547715946458</v>
      </c>
      <c r="DB91" s="281">
        <v>3.481543350901152</v>
      </c>
      <c r="DC91" s="248">
        <v>5.0522242291476864</v>
      </c>
      <c r="DD91" s="281"/>
      <c r="DE91" s="281"/>
      <c r="DF91" s="281"/>
      <c r="DG91" s="281"/>
      <c r="DH91" s="281"/>
      <c r="DI91" s="281"/>
      <c r="DJ91" s="281">
        <f>SUM(DH86:DH89)</f>
        <v>0.39769073577463637</v>
      </c>
      <c r="DK91" s="281">
        <f>SUM(DI86:DI89)</f>
        <v>7.9696016232670175</v>
      </c>
      <c r="DL91" s="281">
        <f>AVERAGE(DH86:DH89)</f>
        <v>0.39769073577463637</v>
      </c>
      <c r="DM91" s="281">
        <f>AVERAGE(DI86:DI89)</f>
        <v>3.9848008116335087</v>
      </c>
      <c r="DN91" s="281">
        <f>MAX(DH86:DH89)</f>
        <v>0.39769073577463637</v>
      </c>
      <c r="DO91" s="281">
        <f>MAX(DI86:DI89)</f>
        <v>4.1437850410080763</v>
      </c>
      <c r="DP91" s="281">
        <f>MIN(DH86:DH89)</f>
        <v>0.39769073577463637</v>
      </c>
      <c r="DQ91" s="281">
        <f>MIN(DI86:DI89)</f>
        <v>3.8258165822589412</v>
      </c>
      <c r="DR91" s="281">
        <f>DN91-DP91</f>
        <v>0</v>
      </c>
      <c r="DS91" s="281">
        <f>DO91-DQ91</f>
        <v>0.31796845874913515</v>
      </c>
      <c r="DT91" s="220"/>
      <c r="DW91" s="495"/>
      <c r="DX91" s="506">
        <f t="shared" si="44"/>
        <v>0</v>
      </c>
      <c r="DY91" s="495"/>
      <c r="DZ91" s="495"/>
      <c r="EA91" s="506">
        <f t="shared" si="45"/>
        <v>0</v>
      </c>
      <c r="EB91" s="506">
        <f t="shared" si="46"/>
        <v>0</v>
      </c>
      <c r="EC91" s="495"/>
      <c r="ED91" s="495"/>
      <c r="EE91" s="512"/>
      <c r="EF91" s="244"/>
      <c r="EG91" s="244"/>
      <c r="EH91" s="412">
        <f>SUM(EF84:EF91)</f>
        <v>0</v>
      </c>
      <c r="EI91" s="412">
        <f>SUM(EG84:EG91)</f>
        <v>1</v>
      </c>
      <c r="EJ91" s="244">
        <f>SUM(EH91:EI91)</f>
        <v>1</v>
      </c>
      <c r="EK91" s="244"/>
      <c r="EL91" s="244"/>
      <c r="EM91" s="244"/>
      <c r="EN91" s="244"/>
      <c r="EO91" s="244"/>
      <c r="EP91" s="244"/>
      <c r="EQ91" s="244"/>
      <c r="ES91" s="219"/>
      <c r="ET91" s="523"/>
      <c r="EU91" s="523"/>
      <c r="EV91" s="287">
        <f>SUM(ET84:ET91)</f>
        <v>1.825160890792906</v>
      </c>
      <c r="EW91" s="281">
        <f>SUM(EU84:EU91)</f>
        <v>1.9187588851925421</v>
      </c>
      <c r="EX91" s="278">
        <f>AVERAGE(ET84:ET91)</f>
        <v>0.60838696359763533</v>
      </c>
      <c r="EY91" s="278">
        <f>AVERAGE(EU84:EU91)</f>
        <v>0.63958629506418074</v>
      </c>
      <c r="EZ91" s="281">
        <f>_xlfn.VAR.P(ET84:ET91)</f>
        <v>5.8403897037562456E-3</v>
      </c>
      <c r="FA91" s="281">
        <f>_xlfn.VAR.P(EU84:EU91)</f>
        <v>0.13773585718025083</v>
      </c>
      <c r="FB91" s="281">
        <f>MAX(ET84:ET91)</f>
        <v>0.70198495799727156</v>
      </c>
      <c r="FC91" s="281">
        <f>MAX(EU84:EU91)</f>
        <v>1.0295779383959982</v>
      </c>
      <c r="FD91" s="523"/>
      <c r="FE91" s="268"/>
      <c r="FF91" s="240"/>
      <c r="FG91" s="521">
        <f>SUM(FE85:FE91)</f>
        <v>24.147884118761887</v>
      </c>
      <c r="FH91" s="521">
        <f>SUM(FF85:FF91)</f>
        <v>44.148310289581325</v>
      </c>
      <c r="FI91" s="521">
        <f>AVERAGE(FE85:FE91)</f>
        <v>12.073942059380943</v>
      </c>
      <c r="FJ91" s="521">
        <f>AVERAGE(FF85:FF91)</f>
        <v>14.716103429860441</v>
      </c>
      <c r="FK91" s="521">
        <f>MAX(FE85:FE91)</f>
        <v>21.120502591290716</v>
      </c>
      <c r="FL91" s="521">
        <f>MAX(FF85:FF91)</f>
        <v>25.462851646607394</v>
      </c>
      <c r="FM91" s="521">
        <f>MIN(FE85:FE91)</f>
        <v>3.0273815274711708</v>
      </c>
      <c r="FN91" s="521">
        <f>MIN(FF85:FF91)</f>
        <v>0.75109718909411161</v>
      </c>
      <c r="FO91" s="520">
        <f>FK91-FM91</f>
        <v>18.093121063819545</v>
      </c>
      <c r="FP91" s="520">
        <f>FL91-FN91</f>
        <v>24.711754457513283</v>
      </c>
      <c r="FQ91" s="287"/>
      <c r="FR91" s="287"/>
      <c r="FS91" s="286">
        <f>SUM(FQ85:FQ91)</f>
        <v>8.1271808267043451</v>
      </c>
      <c r="FT91" s="278">
        <f>SUM(FR85:FR91)</f>
        <v>16.728426455624536</v>
      </c>
      <c r="FU91" s="278">
        <f>AVERAGE(FQ85:FQ91)</f>
        <v>4.0635904133521725</v>
      </c>
      <c r="FV91" s="278">
        <f>AVERAGE(FR85:FR91)</f>
        <v>5.5761421518748451</v>
      </c>
      <c r="FW91" s="278">
        <f>MAX(FQ85:FQ91)</f>
        <v>6.9628032892682601</v>
      </c>
      <c r="FX91" s="278">
        <f>MAX(FR85:FR91)</f>
        <v>9.793434914446733</v>
      </c>
      <c r="FY91" s="278">
        <f>MIN(FQ85:FQ91)</f>
        <v>1.1643775374360856</v>
      </c>
      <c r="FZ91" s="278">
        <f>MIN(FR85:FR91)</f>
        <v>0.29263527493900404</v>
      </c>
      <c r="GA91" s="278">
        <f>FW91-FY91</f>
        <v>5.7984257518321742</v>
      </c>
      <c r="GB91" s="278">
        <f>FX91-FZ91</f>
        <v>9.5007996395077292</v>
      </c>
      <c r="GC91" s="278"/>
      <c r="GD91" s="286"/>
      <c r="GE91" s="278"/>
      <c r="GF91" s="286">
        <f>SUM(GD85:GD91)</f>
        <v>0.18982724842547588</v>
      </c>
      <c r="GG91" s="278">
        <f>SUM(GE85:GE91)</f>
        <v>1.821675074620879</v>
      </c>
      <c r="GH91" s="278">
        <f>AVERAGE(GD85:GD91)</f>
        <v>9.491362421273794E-2</v>
      </c>
      <c r="GI91" s="278">
        <f>AVERAGE(GE85:GE91)</f>
        <v>0.60722502487362628</v>
      </c>
      <c r="GJ91" s="278">
        <f>MAX(GD85:GD91)</f>
        <v>0.12153681136559326</v>
      </c>
      <c r="GK91" s="278">
        <f>MAX(GE85:GE91)</f>
        <v>1.6559827027311274</v>
      </c>
      <c r="GL91" s="278">
        <f>MIN(GD85:GD91)</f>
        <v>6.8290437059882622E-2</v>
      </c>
      <c r="GM91" s="278">
        <f>MIN(GE85:GE91)</f>
        <v>5.6070440226201994E-2</v>
      </c>
      <c r="GN91" s="278">
        <f>GJ91-GL91</f>
        <v>5.3246374305710636E-2</v>
      </c>
      <c r="GO91" s="278">
        <f>GK91-GM91</f>
        <v>1.5999122625049254</v>
      </c>
      <c r="GP91" s="278"/>
      <c r="GQ91" s="270"/>
      <c r="GR91" s="586"/>
      <c r="GS91" s="531"/>
      <c r="GT91" s="586">
        <f>SUM(GR85:GR91)</f>
        <v>3.8843167675849024</v>
      </c>
      <c r="GU91" s="531">
        <f>SUM(GS85:GS91)</f>
        <v>9.1726034511643437</v>
      </c>
      <c r="GV91" s="531">
        <f>AVERAGE(GR85:GR91)</f>
        <v>0.64738612793081707</v>
      </c>
      <c r="GW91" s="531">
        <f>AVERAGE(GS85:GS91)</f>
        <v>1.5287672418607239</v>
      </c>
      <c r="GX91" s="531">
        <f>MAX(GR85:GR91)</f>
        <v>0.84238194959672585</v>
      </c>
      <c r="GY91" s="531">
        <f>MAX(GS85:GS91)</f>
        <v>3.2759298039872671</v>
      </c>
      <c r="GZ91" s="586"/>
      <c r="HA91" s="531"/>
      <c r="HB91" s="586">
        <f>SUM(GZ85:GZ91)</f>
        <v>2.3395669291338592</v>
      </c>
      <c r="HC91" s="531">
        <f>SUM(HA85:HA91)</f>
        <v>3.275393700787399</v>
      </c>
      <c r="HD91" s="531">
        <f>AVERAGE(GZ85:GZ91)</f>
        <v>0.38992782152230987</v>
      </c>
      <c r="HE91" s="531">
        <f>AVERAGE(HA85:HA91)</f>
        <v>0.54589895013123313</v>
      </c>
      <c r="HF91" s="531">
        <f>MAX(GZ85:GZ91)</f>
        <v>0.98261811023622059</v>
      </c>
      <c r="HG91" s="531">
        <f>MAX(HA85:HA91)</f>
        <v>1.4505314960629931</v>
      </c>
      <c r="HH91" s="585"/>
      <c r="HI91" s="528"/>
      <c r="HJ91" s="586">
        <f>SUM(HH85:HH91)</f>
        <v>5.1103381816476947</v>
      </c>
      <c r="HK91" s="531">
        <f>SUM(HI85:HI91)</f>
        <v>10.332141390210248</v>
      </c>
      <c r="HL91" s="531">
        <f>AVERAGE(HH85:HH91)</f>
        <v>0.85172303027461582</v>
      </c>
      <c r="HM91" s="531">
        <f>AVERAGE(HI85:HI91)</f>
        <v>1.7220235650350413</v>
      </c>
      <c r="HN91" s="531">
        <f>MAX(HH85:HH91)</f>
        <v>1.2354010531502708</v>
      </c>
      <c r="HO91" s="531">
        <f>MAX(HI85:HI91)</f>
        <v>3.5827025695308286</v>
      </c>
      <c r="HP91" s="286">
        <f>MIN(HH85:HH91)</f>
        <v>0.48176491377825825</v>
      </c>
      <c r="HQ91" s="278">
        <f>MIN(HI85:HI91)</f>
        <v>0.79682823306945016</v>
      </c>
      <c r="HR91" s="278">
        <f>HN91-HP91</f>
        <v>0.75363613937201257</v>
      </c>
      <c r="HS91" s="278">
        <f>HO91-HQ91</f>
        <v>2.7858743364613785</v>
      </c>
      <c r="HT91" s="393"/>
      <c r="HU91" s="520"/>
      <c r="HV91" s="393"/>
      <c r="HW91" s="520"/>
      <c r="HX91" s="393"/>
      <c r="HY91" s="520"/>
      <c r="HZ91" s="393"/>
      <c r="IA91" s="520"/>
      <c r="IB91" s="393"/>
      <c r="IC91" s="520"/>
      <c r="ID91" s="393"/>
      <c r="IN91" s="462">
        <v>1</v>
      </c>
      <c r="IO91" s="218">
        <v>0</v>
      </c>
      <c r="IP91" s="462">
        <f>COUNTIF(IL85:IL91,1)</f>
        <v>1</v>
      </c>
      <c r="IT91" s="390"/>
      <c r="IU91" s="393">
        <v>3</v>
      </c>
      <c r="IV91" s="390">
        <v>0</v>
      </c>
      <c r="IW91" s="393">
        <v>0</v>
      </c>
      <c r="IX91" s="484">
        <v>3</v>
      </c>
      <c r="IY91" s="393"/>
      <c r="JB91" s="226"/>
      <c r="JC91" s="226"/>
      <c r="JD91" s="226"/>
      <c r="JP91" s="226"/>
      <c r="JQ91" s="226"/>
      <c r="JR91" s="226"/>
      <c r="JU91" s="393"/>
      <c r="JY91" s="393">
        <v>3</v>
      </c>
      <c r="JZ91" s="507">
        <v>2</v>
      </c>
      <c r="KA91" s="507">
        <v>0</v>
      </c>
      <c r="KB91" s="520">
        <v>1</v>
      </c>
      <c r="KC91" s="520">
        <v>0</v>
      </c>
      <c r="KD91" s="507">
        <v>0</v>
      </c>
      <c r="KE91" s="220"/>
      <c r="KK91" s="219"/>
      <c r="KR91" s="219"/>
      <c r="LA91" s="219"/>
      <c r="LB91" s="218" t="s">
        <v>545</v>
      </c>
    </row>
    <row r="92" spans="1:314" s="412" customFormat="1" x14ac:dyDescent="0.15">
      <c r="B92" s="439">
        <v>0.41409722222222217</v>
      </c>
      <c r="C92" s="26"/>
      <c r="D92" s="293"/>
      <c r="E92" s="293"/>
      <c r="F92" s="27"/>
      <c r="G92" s="28"/>
      <c r="H92" s="27" t="s">
        <v>353</v>
      </c>
      <c r="I92" s="598">
        <v>18</v>
      </c>
      <c r="J92" s="29">
        <v>1</v>
      </c>
      <c r="K92" s="27">
        <v>1</v>
      </c>
      <c r="L92" s="29">
        <v>0</v>
      </c>
      <c r="M92" s="23">
        <v>1</v>
      </c>
      <c r="N92" s="23">
        <v>1</v>
      </c>
      <c r="O92" s="23">
        <v>0</v>
      </c>
      <c r="P92" s="27"/>
      <c r="Q92" s="27">
        <v>1</v>
      </c>
      <c r="R92" s="27">
        <v>0</v>
      </c>
      <c r="S92" s="27">
        <v>0</v>
      </c>
      <c r="T92" s="27">
        <v>1</v>
      </c>
      <c r="U92" s="27">
        <v>0</v>
      </c>
      <c r="V92" s="27">
        <v>0</v>
      </c>
      <c r="W92" s="27">
        <v>0</v>
      </c>
      <c r="X92" s="27">
        <v>0</v>
      </c>
      <c r="Y92" s="27">
        <v>1</v>
      </c>
      <c r="Z92" s="27">
        <v>0</v>
      </c>
      <c r="AA92" s="29">
        <v>0</v>
      </c>
      <c r="AB92" s="23">
        <v>4.6798997199818171E-2</v>
      </c>
      <c r="AC92" s="23">
        <v>0.98261811023621881</v>
      </c>
      <c r="AD92" s="23">
        <v>0.98373192319000524</v>
      </c>
      <c r="AE92" s="23"/>
      <c r="AF92" s="23"/>
      <c r="AG92" s="23"/>
      <c r="AH92" s="452">
        <f>AM93-BP92</f>
        <v>0.93597994399636197</v>
      </c>
      <c r="AI92" s="23">
        <f>AN93-BQ92</f>
        <v>17.546751968503937</v>
      </c>
      <c r="AJ92" s="23"/>
      <c r="AK92" s="23"/>
      <c r="AL92" s="641">
        <f>((AH92*AH93)+(AI92*AI93))/(SQRT(AH92^2+AI92^2)*SQRT(AH93^2+AI93^2))</f>
        <v>0.99280539362970488</v>
      </c>
      <c r="AM92" s="639"/>
      <c r="AN92" s="640"/>
      <c r="AO92" s="639"/>
      <c r="AP92" s="640"/>
      <c r="AQ92" s="640"/>
      <c r="AR92" s="640"/>
      <c r="AS92" s="640"/>
      <c r="AT92" s="640"/>
      <c r="AU92" s="640"/>
      <c r="AV92" s="640"/>
      <c r="AW92" s="640"/>
      <c r="AX92" s="640"/>
      <c r="AY92" s="640"/>
      <c r="AZ92" s="640"/>
      <c r="BA92" s="640"/>
      <c r="BB92" s="639"/>
      <c r="BC92" s="640"/>
      <c r="BD92" s="640"/>
      <c r="BE92" s="640"/>
      <c r="BF92" s="640"/>
      <c r="BG92" s="640"/>
      <c r="BH92" s="640"/>
      <c r="BI92" s="640"/>
      <c r="BJ92" s="640"/>
      <c r="BK92" s="640"/>
      <c r="BL92" s="640"/>
      <c r="BM92" s="640"/>
      <c r="BN92" s="575"/>
      <c r="BO92" s="575"/>
      <c r="BP92" s="412">
        <v>-0.88918094679654391</v>
      </c>
      <c r="BQ92" s="412">
        <v>-12.072165354330709</v>
      </c>
      <c r="BS92" s="529"/>
      <c r="BT92" s="529"/>
      <c r="BU92" s="529"/>
      <c r="BV92" s="529"/>
      <c r="BW92" s="587"/>
      <c r="BX92" s="529"/>
      <c r="BY92" s="529"/>
      <c r="BZ92" s="529"/>
      <c r="CA92" s="529"/>
      <c r="CB92" s="587"/>
      <c r="CC92" s="529"/>
      <c r="CD92" s="587"/>
      <c r="CE92" s="529"/>
      <c r="CF92" s="587"/>
      <c r="CG92" s="529"/>
      <c r="CH92" s="587"/>
      <c r="CI92" s="529"/>
      <c r="CJ92" s="587"/>
      <c r="CK92" s="529"/>
      <c r="CL92" s="587"/>
      <c r="CN92" s="416"/>
      <c r="DD92" s="518"/>
      <c r="DE92" s="518"/>
      <c r="DF92" s="518"/>
      <c r="DG92" s="518"/>
      <c r="DH92" s="518"/>
      <c r="DI92" s="518"/>
      <c r="DU92" s="412">
        <v>-0.88918094679654391</v>
      </c>
      <c r="DV92" s="412">
        <v>-12.072165354330709</v>
      </c>
      <c r="DW92" s="491"/>
      <c r="DX92" s="506">
        <f t="shared" si="44"/>
        <v>0</v>
      </c>
      <c r="DY92" s="491"/>
      <c r="DZ92" s="491"/>
      <c r="EA92" s="506">
        <f t="shared" si="45"/>
        <v>0</v>
      </c>
      <c r="EB92" s="506">
        <f t="shared" si="46"/>
        <v>0</v>
      </c>
      <c r="EC92" s="491"/>
      <c r="ED92" s="491"/>
      <c r="EE92" s="505"/>
      <c r="EF92" s="412">
        <f>IF(AND(DV92&lt;0,DV92&gt;-11.9),1,0)</f>
        <v>0</v>
      </c>
      <c r="EL92" s="244">
        <f>IF(AND(DV92&lt;0,DV92&gt;-6.4),1,0)</f>
        <v>0</v>
      </c>
      <c r="ER92" s="129">
        <v>3.5099247899863579</v>
      </c>
      <c r="ES92" s="128">
        <v>13.054783464566928</v>
      </c>
      <c r="ET92" s="518"/>
      <c r="EU92" s="518"/>
      <c r="EV92" s="284"/>
      <c r="EW92" s="209"/>
      <c r="EX92" s="209"/>
      <c r="EY92" s="209"/>
      <c r="EZ92" s="209"/>
      <c r="FA92" s="209"/>
      <c r="FB92" s="209"/>
      <c r="FC92" s="209"/>
      <c r="FD92" s="518"/>
      <c r="FG92" s="510"/>
      <c r="FI92" s="510"/>
      <c r="FK92" s="510"/>
      <c r="FM92" s="510"/>
      <c r="FO92" s="510"/>
      <c r="FP92" s="518"/>
      <c r="FQ92" s="284"/>
      <c r="FR92" s="209"/>
      <c r="FS92" s="284"/>
      <c r="FT92" s="209"/>
      <c r="FU92" s="209"/>
      <c r="FV92" s="209"/>
      <c r="FW92" s="209"/>
      <c r="FX92" s="209"/>
      <c r="FY92" s="209"/>
      <c r="FZ92" s="209"/>
      <c r="GA92" s="209"/>
      <c r="GB92" s="209"/>
      <c r="GC92" s="209"/>
      <c r="GD92" s="284"/>
      <c r="GE92" s="209"/>
      <c r="GF92" s="284"/>
      <c r="GG92" s="209"/>
      <c r="GH92" s="209"/>
      <c r="GI92" s="209"/>
      <c r="GJ92" s="209"/>
      <c r="GK92" s="209"/>
      <c r="GL92" s="209"/>
      <c r="GM92" s="209"/>
      <c r="GN92" s="209"/>
      <c r="GO92" s="209"/>
      <c r="GP92" s="209"/>
      <c r="GQ92" s="518"/>
      <c r="GR92" s="587"/>
      <c r="GS92" s="529"/>
      <c r="GT92" s="587"/>
      <c r="GU92" s="529"/>
      <c r="GV92" s="529"/>
      <c r="GW92" s="529"/>
      <c r="GX92" s="529"/>
      <c r="GY92" s="529"/>
      <c r="GZ92" s="587"/>
      <c r="HA92" s="529"/>
      <c r="HB92" s="587"/>
      <c r="HC92" s="529"/>
      <c r="HD92" s="529"/>
      <c r="HE92" s="529"/>
      <c r="HF92" s="529"/>
      <c r="HG92" s="529"/>
      <c r="HH92" s="587"/>
      <c r="HI92" s="529"/>
      <c r="HJ92" s="587"/>
      <c r="HK92" s="529"/>
      <c r="HL92" s="529"/>
      <c r="HM92" s="529"/>
      <c r="HN92" s="529"/>
      <c r="HO92" s="529"/>
      <c r="HP92" s="284"/>
      <c r="HQ92" s="209"/>
      <c r="HR92" s="209"/>
      <c r="HS92" s="209"/>
      <c r="HT92" s="510"/>
      <c r="HU92" s="518"/>
      <c r="HV92" s="510"/>
      <c r="HW92" s="518"/>
      <c r="HX92" s="510"/>
      <c r="HY92" s="518"/>
      <c r="HZ92" s="510"/>
      <c r="IA92" s="518"/>
      <c r="IB92" s="510"/>
      <c r="IC92" s="518"/>
      <c r="ID92" s="510"/>
      <c r="IN92" s="464"/>
      <c r="IP92" s="464"/>
      <c r="IU92" s="416"/>
      <c r="IW92" s="416"/>
      <c r="IX92" s="482"/>
      <c r="IY92" s="416"/>
      <c r="JU92" s="510"/>
      <c r="JY92" s="510"/>
      <c r="JZ92" s="505"/>
      <c r="KA92" s="505"/>
      <c r="KB92" s="518"/>
      <c r="KC92" s="518"/>
      <c r="KD92" s="505"/>
      <c r="KS92" s="412">
        <v>1</v>
      </c>
    </row>
    <row r="93" spans="1:314" x14ac:dyDescent="0.15">
      <c r="A93" s="214"/>
      <c r="B93" s="224">
        <v>0.41467592592592589</v>
      </c>
      <c r="C93" s="10">
        <v>0.2</v>
      </c>
      <c r="D93" s="11">
        <v>0.66666000000000003</v>
      </c>
      <c r="E93" s="11"/>
      <c r="F93" s="14"/>
      <c r="G93" s="13"/>
      <c r="H93" s="14"/>
      <c r="I93" s="596"/>
      <c r="J93" s="471">
        <v>2</v>
      </c>
      <c r="K93" s="14"/>
      <c r="L93" s="9"/>
      <c r="M93" s="23">
        <v>0</v>
      </c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9"/>
      <c r="AA93" s="15"/>
      <c r="AD93" s="15"/>
      <c r="AE93" s="15"/>
      <c r="AF93" s="15"/>
      <c r="AG93" s="15"/>
      <c r="AH93" s="58">
        <f>ER92-BP92</f>
        <v>4.3991057367829018</v>
      </c>
      <c r="AI93" s="20">
        <f>ES92-BQ92</f>
        <v>25.126948818897638</v>
      </c>
      <c r="AJ93" s="15"/>
      <c r="AK93" s="15"/>
      <c r="AL93" s="635">
        <f>DEGREES(ACOS(AL92))</f>
        <v>6.8770451369087819</v>
      </c>
      <c r="AM93" s="633">
        <v>4.6798997199818101E-2</v>
      </c>
      <c r="AN93" s="634">
        <v>5.4745866141732282</v>
      </c>
      <c r="AO93" s="638">
        <f>ABS(11.88-AN93)</f>
        <v>6.4054133858267726</v>
      </c>
      <c r="AP93" s="527"/>
      <c r="AQ93" s="634"/>
      <c r="AR93" s="634"/>
      <c r="AS93" s="634"/>
      <c r="AT93" s="634"/>
      <c r="AU93" s="634"/>
      <c r="AV93" s="634"/>
      <c r="AW93" s="634"/>
      <c r="AX93" s="634"/>
      <c r="AY93" s="634"/>
      <c r="AZ93" s="634"/>
      <c r="BA93" s="634"/>
      <c r="BB93" s="633"/>
      <c r="BC93" s="634">
        <f>ABS(BQ93-AN93)</f>
        <v>6.6443700787401561</v>
      </c>
      <c r="BD93" s="634"/>
      <c r="BE93" s="634"/>
      <c r="BF93" s="634"/>
      <c r="BG93" s="634"/>
      <c r="BH93" s="634"/>
      <c r="BI93" s="634"/>
      <c r="BJ93" s="634"/>
      <c r="BK93" s="634"/>
      <c r="BL93" s="634"/>
      <c r="BM93" s="634"/>
      <c r="BN93" s="573"/>
      <c r="BO93" s="573"/>
      <c r="BP93" s="65">
        <v>1.0295779383959982</v>
      </c>
      <c r="BQ93" s="64">
        <v>12.118956692913384</v>
      </c>
      <c r="BR93" s="6"/>
      <c r="BS93" s="527"/>
      <c r="BT93" s="527"/>
      <c r="BU93" s="527">
        <f>(BP92+BP93+BP94)/3</f>
        <v>0.96717927546290738</v>
      </c>
      <c r="BV93" s="527">
        <f>(BQ92+BQ93+BQ94)/3</f>
        <v>-2.4799409448818901</v>
      </c>
      <c r="BW93" s="584"/>
      <c r="BX93" s="527"/>
      <c r="BY93" s="527"/>
      <c r="BZ93" s="527"/>
      <c r="CA93" s="527"/>
      <c r="CC93" s="584">
        <f>SQRT((BP92-BP93)^2+(BQ92-BQ93)^2)+SQRT((BP93-BP94)^2+(BQ93-BQ94)^2)+SQRT((BP94-BP92)^2+(BQ94-BQ92)^2)</f>
        <v>49.810054514741054</v>
      </c>
      <c r="CD93" s="584"/>
      <c r="CE93" s="584"/>
      <c r="CF93" s="584"/>
      <c r="CG93" s="527"/>
      <c r="CH93" s="584"/>
      <c r="CI93" s="527"/>
      <c r="CJ93" s="584"/>
      <c r="CK93" s="527"/>
      <c r="CL93" s="584"/>
      <c r="CO93" s="70"/>
      <c r="CP93" s="70"/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H93" s="516"/>
      <c r="DI93" s="516"/>
      <c r="DJ93" s="105"/>
      <c r="DK93" s="105"/>
      <c r="DL93" s="105"/>
      <c r="DM93" s="105"/>
      <c r="DN93" s="105"/>
      <c r="DO93" s="105"/>
      <c r="DP93" s="105"/>
      <c r="DQ93" s="105"/>
      <c r="DR93" s="105"/>
      <c r="DS93" s="105"/>
      <c r="DT93" s="108" t="s">
        <v>443</v>
      </c>
      <c r="DU93" s="129">
        <v>3.4631257927865398</v>
      </c>
      <c r="DV93" s="128">
        <v>12.072165354330709</v>
      </c>
      <c r="DX93" s="506">
        <f t="shared" si="44"/>
        <v>0</v>
      </c>
      <c r="EA93" s="506">
        <f t="shared" si="45"/>
        <v>0</v>
      </c>
      <c r="EB93" s="506">
        <f t="shared" si="46"/>
        <v>0</v>
      </c>
      <c r="EG93" s="244">
        <f>IF(AND(DV93&gt;0,DV93&lt;11.9),1,0)</f>
        <v>0</v>
      </c>
      <c r="EH93" s="402"/>
      <c r="EI93" s="402"/>
      <c r="EJ93" s="402"/>
      <c r="EK93" s="402"/>
      <c r="EM93" s="402">
        <f>IF(AND(DV93&gt;0,DV93&lt;6.4),1,0)</f>
        <v>0</v>
      </c>
      <c r="EN93" s="402"/>
      <c r="EO93" s="402"/>
      <c r="EP93" s="402"/>
      <c r="ER93" s="105">
        <v>-0.84238194959672585</v>
      </c>
      <c r="ES93" s="105">
        <v>-11.557460629921259</v>
      </c>
      <c r="ET93" s="518">
        <f>ABS(ER93)</f>
        <v>0.84238194959672585</v>
      </c>
      <c r="EV93" s="284"/>
      <c r="EW93" s="209"/>
      <c r="EX93" s="209"/>
      <c r="EY93" s="209"/>
      <c r="EZ93" s="209"/>
      <c r="FA93" s="209"/>
      <c r="FB93" s="209"/>
      <c r="FC93" s="209"/>
      <c r="FE93" s="141"/>
      <c r="FF93" s="141"/>
      <c r="FH93" s="141"/>
      <c r="FJ93" s="141"/>
      <c r="FQ93" s="284"/>
      <c r="FR93" s="209"/>
      <c r="FS93" s="284"/>
      <c r="FT93" s="209"/>
      <c r="FU93" s="209"/>
      <c r="FV93" s="209"/>
      <c r="FW93" s="209"/>
      <c r="FX93" s="209"/>
      <c r="FY93" s="209"/>
      <c r="FZ93" s="209"/>
      <c r="GA93" s="209"/>
      <c r="GB93" s="209"/>
      <c r="GC93" s="209"/>
      <c r="GD93" s="284"/>
      <c r="GE93" s="209"/>
      <c r="GF93" s="284"/>
      <c r="GG93" s="209"/>
      <c r="GH93" s="209"/>
      <c r="GI93" s="209"/>
      <c r="GJ93" s="209"/>
      <c r="GK93" s="209"/>
      <c r="GL93" s="209"/>
      <c r="GM93" s="209"/>
      <c r="GN93" s="209"/>
      <c r="GO93" s="209"/>
      <c r="GP93" s="209"/>
      <c r="GR93" s="587">
        <v>4.679899719981806E-2</v>
      </c>
      <c r="GS93" s="532">
        <v>4.6798997199818171E-2</v>
      </c>
      <c r="GT93" s="584"/>
      <c r="GU93" s="527"/>
      <c r="GV93" s="527"/>
      <c r="GW93" s="527"/>
      <c r="GX93" s="527"/>
      <c r="GY93" s="527"/>
      <c r="GZ93" s="587">
        <v>0.51470472440945003</v>
      </c>
      <c r="HA93" s="532">
        <v>0.98261811023621881</v>
      </c>
      <c r="HB93" s="584"/>
      <c r="HC93" s="527"/>
      <c r="HD93" s="527"/>
      <c r="HE93" s="527"/>
      <c r="HF93" s="527"/>
      <c r="HG93" s="527"/>
      <c r="HH93" s="584">
        <v>0.51682792055800952</v>
      </c>
      <c r="HI93" s="527">
        <v>0.98373192319000524</v>
      </c>
      <c r="HJ93" s="584"/>
      <c r="HK93" s="527"/>
      <c r="HL93" s="527"/>
      <c r="HM93" s="527"/>
      <c r="HN93" s="527"/>
      <c r="HO93" s="527"/>
      <c r="HP93" s="285"/>
      <c r="HQ93" s="208"/>
      <c r="HR93" s="208"/>
      <c r="HS93" s="208"/>
      <c r="IE93" s="159"/>
      <c r="IF93" s="159"/>
      <c r="IG93" s="159"/>
      <c r="IH93" s="159"/>
      <c r="II93" s="159">
        <v>1</v>
      </c>
      <c r="IJ93" s="159">
        <v>0</v>
      </c>
      <c r="IK93" s="159">
        <v>0</v>
      </c>
      <c r="IL93" s="159">
        <v>0</v>
      </c>
      <c r="IM93" s="159">
        <v>1</v>
      </c>
      <c r="IP93" s="385"/>
      <c r="IQ93" s="159">
        <v>0</v>
      </c>
      <c r="IR93" s="159">
        <v>1</v>
      </c>
      <c r="IS93" s="159">
        <v>0</v>
      </c>
      <c r="IZ93" s="159">
        <v>0</v>
      </c>
      <c r="JA93" s="159">
        <v>0</v>
      </c>
      <c r="JB93" s="176">
        <v>0</v>
      </c>
      <c r="JC93" s="176">
        <v>1</v>
      </c>
      <c r="JD93" s="159"/>
      <c r="JE93" s="176">
        <v>0</v>
      </c>
      <c r="JF93" s="176">
        <v>0</v>
      </c>
      <c r="JG93" s="176">
        <v>1</v>
      </c>
      <c r="JH93" s="176">
        <v>0</v>
      </c>
      <c r="JI93" s="176">
        <v>0</v>
      </c>
      <c r="JJ93" s="176">
        <v>0</v>
      </c>
      <c r="JK93" s="176">
        <v>0</v>
      </c>
      <c r="JL93" s="176">
        <v>1</v>
      </c>
      <c r="JM93" s="176">
        <v>0</v>
      </c>
      <c r="JN93" s="176">
        <v>0</v>
      </c>
      <c r="JO93" s="176">
        <v>0</v>
      </c>
      <c r="JP93" s="176">
        <v>0</v>
      </c>
      <c r="JQ93" s="176">
        <v>0</v>
      </c>
      <c r="JR93" s="176">
        <v>0</v>
      </c>
      <c r="JS93" s="176">
        <v>0</v>
      </c>
      <c r="JT93" s="176">
        <v>1</v>
      </c>
      <c r="JU93" s="501">
        <v>0</v>
      </c>
      <c r="JV93" s="176">
        <v>1</v>
      </c>
      <c r="JW93" s="176">
        <v>0</v>
      </c>
      <c r="JX93" s="176">
        <v>0</v>
      </c>
      <c r="JY93" s="501"/>
      <c r="JZ93" s="405"/>
      <c r="KA93" s="405"/>
      <c r="KB93" s="405"/>
      <c r="KC93" s="405"/>
      <c r="KD93" s="405"/>
      <c r="KE93" s="187">
        <v>0</v>
      </c>
      <c r="KF93" s="175">
        <v>0</v>
      </c>
      <c r="KG93" s="175"/>
      <c r="KH93" s="175">
        <v>0</v>
      </c>
      <c r="KI93" s="175">
        <v>1</v>
      </c>
      <c r="KJ93" s="175">
        <v>0</v>
      </c>
      <c r="KK93" s="160">
        <v>1</v>
      </c>
      <c r="KL93" s="176">
        <v>1</v>
      </c>
      <c r="KM93" s="176">
        <v>0</v>
      </c>
      <c r="KN93" s="176">
        <v>0</v>
      </c>
      <c r="KO93" s="176">
        <v>0</v>
      </c>
      <c r="KP93" s="176">
        <v>0</v>
      </c>
      <c r="KQ93" s="176">
        <v>0</v>
      </c>
      <c r="KR93" s="160">
        <v>0</v>
      </c>
      <c r="KS93" s="175">
        <v>0</v>
      </c>
      <c r="KT93" s="159"/>
      <c r="KU93" s="159"/>
      <c r="KV93" s="159"/>
      <c r="KW93" s="159"/>
      <c r="KX93" s="159"/>
      <c r="KY93" s="159"/>
      <c r="KZ93" s="159"/>
      <c r="LA93" s="159"/>
      <c r="LB93" s="159"/>
    </row>
    <row r="94" spans="1:314" x14ac:dyDescent="0.15">
      <c r="A94" s="214"/>
      <c r="B94" s="224">
        <v>0.41604166666666664</v>
      </c>
      <c r="C94" s="10">
        <v>1.28</v>
      </c>
      <c r="D94" s="11">
        <v>1.9333332400000001</v>
      </c>
      <c r="E94" s="11"/>
      <c r="F94" s="14"/>
      <c r="G94" s="13"/>
      <c r="H94" s="14"/>
      <c r="I94" s="596"/>
      <c r="J94" s="9">
        <v>3</v>
      </c>
      <c r="K94" s="14"/>
      <c r="L94" s="9"/>
      <c r="M94" s="23">
        <v>0</v>
      </c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9"/>
      <c r="AB94" s="15"/>
      <c r="AC94" s="15"/>
      <c r="AD94" s="15"/>
      <c r="AE94" s="15"/>
      <c r="AF94" s="15"/>
      <c r="AG94" s="15"/>
      <c r="AH94" s="54"/>
      <c r="AI94" s="15"/>
      <c r="AJ94" s="15"/>
      <c r="AK94" s="15"/>
      <c r="AL94" s="632"/>
      <c r="AM94" s="633">
        <v>2.4335478543905413</v>
      </c>
      <c r="AN94" s="634">
        <v>-6.5975787401574797</v>
      </c>
      <c r="AO94" s="584"/>
      <c r="AP94" s="634">
        <f>ABS(-11.88-AN94)</f>
        <v>5.2824212598425211</v>
      </c>
      <c r="AQ94" s="634"/>
      <c r="AR94" s="634"/>
      <c r="AS94" s="634"/>
      <c r="AT94" s="634"/>
      <c r="AU94" s="634"/>
      <c r="AV94" s="634"/>
      <c r="AW94" s="634"/>
      <c r="AX94" s="634"/>
      <c r="AY94" s="634"/>
      <c r="AZ94" s="634"/>
      <c r="BA94" s="634"/>
      <c r="BB94" s="634">
        <f>ABS(BQ94-AN94)</f>
        <v>0.88903543307086608</v>
      </c>
      <c r="BC94" s="634"/>
      <c r="BD94" s="634"/>
      <c r="BE94" s="634"/>
      <c r="BF94" s="634"/>
      <c r="BG94" s="634"/>
      <c r="BH94" s="634"/>
      <c r="BI94" s="634"/>
      <c r="BJ94" s="634"/>
      <c r="BK94" s="634"/>
      <c r="BL94" s="634"/>
      <c r="BM94" s="634"/>
      <c r="BN94" s="573"/>
      <c r="BO94" s="573"/>
      <c r="BP94" s="4">
        <v>2.7611408347892681</v>
      </c>
      <c r="BQ94" s="4">
        <v>-7.4866141732283458</v>
      </c>
      <c r="BR94" s="6"/>
      <c r="BS94" s="527"/>
      <c r="BT94" s="527"/>
      <c r="BU94" s="527"/>
      <c r="BV94" s="527"/>
      <c r="BW94" s="584"/>
      <c r="BX94" s="527"/>
      <c r="BY94" s="527"/>
      <c r="BZ94" s="527"/>
      <c r="CA94" s="527"/>
      <c r="CB94" s="584"/>
      <c r="CD94" s="584"/>
      <c r="CE94" s="527"/>
      <c r="CF94" s="584"/>
      <c r="CG94" s="527"/>
      <c r="CH94" s="584"/>
      <c r="CI94" s="527"/>
      <c r="CJ94" s="584"/>
      <c r="CK94" s="527"/>
      <c r="CL94" s="584"/>
      <c r="CO94" s="70"/>
      <c r="CP94" s="70"/>
      <c r="CQ94" s="70"/>
      <c r="CR94" s="70"/>
      <c r="CS94" s="70"/>
      <c r="CT94" s="70"/>
      <c r="CU94" s="70"/>
      <c r="CV94" s="70"/>
      <c r="CW94" s="70"/>
      <c r="CX94" s="70"/>
      <c r="CY94" s="70"/>
      <c r="CZ94" s="70"/>
      <c r="DA94" s="70"/>
      <c r="DB94" s="70"/>
      <c r="DC94" s="70"/>
      <c r="DH94" s="516"/>
      <c r="DI94" s="516"/>
      <c r="DJ94" s="105"/>
      <c r="DK94" s="105"/>
      <c r="DL94" s="105"/>
      <c r="DM94" s="105"/>
      <c r="DN94" s="105"/>
      <c r="DO94" s="105"/>
      <c r="DP94" s="105"/>
      <c r="DQ94" s="105"/>
      <c r="DR94" s="105"/>
      <c r="DS94" s="105"/>
      <c r="DT94" s="108" t="s">
        <v>443</v>
      </c>
      <c r="DU94" s="105">
        <v>1.9655578823923603</v>
      </c>
      <c r="DV94" s="105">
        <v>-7.533405511811023</v>
      </c>
      <c r="DX94" s="506">
        <f t="shared" si="44"/>
        <v>0</v>
      </c>
      <c r="EA94" s="506">
        <f t="shared" si="45"/>
        <v>0</v>
      </c>
      <c r="EB94" s="506">
        <f t="shared" si="46"/>
        <v>0</v>
      </c>
      <c r="EF94" s="412">
        <f>IF(AND(DV94&lt;0,DV94&gt;-11.9),1,0)</f>
        <v>1</v>
      </c>
      <c r="EL94" s="244">
        <f>IF(AND(DV94&lt;0,DV94&gt;-6.4),1,0)</f>
        <v>0</v>
      </c>
      <c r="ER94" s="129">
        <v>-0.65518596079745339</v>
      </c>
      <c r="ES94" s="128">
        <v>13.148366141732282</v>
      </c>
      <c r="EU94" s="518">
        <f>ABS(ER94)</f>
        <v>0.65518596079745339</v>
      </c>
      <c r="EV94" s="284"/>
      <c r="EW94" s="209"/>
      <c r="EX94" s="209"/>
      <c r="EY94" s="209"/>
      <c r="EZ94" s="209"/>
      <c r="FA94" s="209"/>
      <c r="FB94" s="209"/>
      <c r="FC94" s="209"/>
      <c r="FE94" s="141"/>
      <c r="FF94" s="141"/>
      <c r="FH94" s="141"/>
      <c r="FJ94" s="141"/>
      <c r="FQ94" s="284"/>
      <c r="FR94" s="209"/>
      <c r="FS94" s="284"/>
      <c r="FT94" s="209"/>
      <c r="FU94" s="209"/>
      <c r="FV94" s="209"/>
      <c r="FW94" s="209"/>
      <c r="FX94" s="209"/>
      <c r="FY94" s="209"/>
      <c r="FZ94" s="209"/>
      <c r="GA94" s="209"/>
      <c r="GB94" s="209"/>
      <c r="GC94" s="209"/>
      <c r="GD94" s="284"/>
      <c r="GE94" s="209"/>
      <c r="GF94" s="284"/>
      <c r="GG94" s="209"/>
      <c r="GH94" s="209"/>
      <c r="GI94" s="209"/>
      <c r="GJ94" s="209"/>
      <c r="GK94" s="209"/>
      <c r="GL94" s="209"/>
      <c r="GM94" s="209"/>
      <c r="GN94" s="209"/>
      <c r="GO94" s="209"/>
      <c r="GP94" s="209"/>
      <c r="GR94" s="587">
        <v>2.8079398319890863</v>
      </c>
      <c r="GS94" s="529">
        <v>4.1183117535839928</v>
      </c>
      <c r="GT94" s="587"/>
      <c r="GU94" s="529"/>
      <c r="GV94" s="529"/>
      <c r="GW94" s="529"/>
      <c r="GX94" s="529"/>
      <c r="GY94" s="529"/>
      <c r="GZ94" s="587">
        <v>4.024055118110236</v>
      </c>
      <c r="HA94" s="529">
        <v>1.0762007874015733</v>
      </c>
      <c r="HB94" s="587"/>
      <c r="HC94" s="529"/>
      <c r="HD94" s="529"/>
      <c r="HE94" s="529"/>
      <c r="HF94" s="529"/>
      <c r="HG94" s="529"/>
      <c r="HH94" s="584">
        <v>4.9068875770349667</v>
      </c>
      <c r="HI94" s="527">
        <v>4.2566066102603175</v>
      </c>
      <c r="HJ94" s="587"/>
      <c r="HK94" s="529"/>
      <c r="HL94" s="529"/>
      <c r="HM94" s="529"/>
      <c r="HN94" s="529"/>
      <c r="HO94" s="529"/>
      <c r="HP94" s="285"/>
      <c r="HQ94" s="208"/>
      <c r="HR94" s="208"/>
      <c r="HS94" s="208"/>
      <c r="IE94" s="159"/>
      <c r="IF94" s="159"/>
      <c r="IG94" s="159"/>
      <c r="IH94" s="159"/>
      <c r="II94" s="159">
        <v>0</v>
      </c>
      <c r="IJ94" s="159">
        <v>1</v>
      </c>
      <c r="IK94" s="159">
        <v>0</v>
      </c>
      <c r="IL94" s="159">
        <v>1</v>
      </c>
      <c r="IM94" s="159">
        <v>0</v>
      </c>
      <c r="IP94" s="385"/>
      <c r="IQ94" s="159">
        <v>0</v>
      </c>
      <c r="IR94" s="159">
        <v>1</v>
      </c>
      <c r="IS94" s="159">
        <v>0</v>
      </c>
      <c r="IZ94" s="159">
        <v>0</v>
      </c>
      <c r="JA94" s="159">
        <v>0</v>
      </c>
      <c r="JB94" s="176">
        <v>1</v>
      </c>
      <c r="JC94" s="176">
        <v>0</v>
      </c>
      <c r="JD94" s="159"/>
      <c r="JE94" s="176">
        <v>0</v>
      </c>
      <c r="JF94" s="176">
        <v>0</v>
      </c>
      <c r="JG94" s="176">
        <v>1</v>
      </c>
      <c r="JH94" s="176">
        <v>0</v>
      </c>
      <c r="JI94" s="176">
        <v>0</v>
      </c>
      <c r="JJ94" s="176">
        <v>0</v>
      </c>
      <c r="JK94" s="176">
        <v>1</v>
      </c>
      <c r="JL94" s="176">
        <v>0</v>
      </c>
      <c r="JM94" s="176">
        <v>0</v>
      </c>
      <c r="JN94" s="176">
        <v>0</v>
      </c>
      <c r="JO94" s="176">
        <v>0</v>
      </c>
      <c r="JP94" s="176">
        <v>0</v>
      </c>
      <c r="JQ94" s="176">
        <v>0</v>
      </c>
      <c r="JR94" s="176">
        <v>1</v>
      </c>
      <c r="JS94" s="176">
        <v>0</v>
      </c>
      <c r="JT94" s="176">
        <v>0</v>
      </c>
      <c r="JU94" s="501">
        <v>0</v>
      </c>
      <c r="JV94" s="176">
        <v>1</v>
      </c>
      <c r="JW94" s="176">
        <v>0</v>
      </c>
      <c r="JX94" s="176">
        <v>0</v>
      </c>
      <c r="JY94" s="501"/>
      <c r="JZ94" s="405"/>
      <c r="KA94" s="405"/>
      <c r="KB94" s="405"/>
      <c r="KC94" s="405"/>
      <c r="KD94" s="405"/>
      <c r="KE94" s="187">
        <v>0</v>
      </c>
      <c r="KF94" s="175">
        <v>1</v>
      </c>
      <c r="KG94" s="175"/>
      <c r="KH94" s="175">
        <v>0</v>
      </c>
      <c r="KI94" s="175">
        <v>0</v>
      </c>
      <c r="KJ94" s="175">
        <v>1</v>
      </c>
      <c r="KK94" s="160">
        <v>0</v>
      </c>
      <c r="KL94" s="176">
        <v>0</v>
      </c>
      <c r="KM94" s="176">
        <v>0</v>
      </c>
      <c r="KN94" s="176">
        <v>0</v>
      </c>
      <c r="KO94" s="176">
        <v>0</v>
      </c>
      <c r="KP94" s="176">
        <v>0</v>
      </c>
      <c r="KQ94" s="176">
        <v>1</v>
      </c>
      <c r="KR94" s="160">
        <v>0</v>
      </c>
      <c r="KS94" s="175">
        <v>1</v>
      </c>
      <c r="KT94" s="159"/>
      <c r="KU94" s="159"/>
      <c r="KV94" s="159"/>
      <c r="KW94" s="159"/>
      <c r="KX94" s="159"/>
      <c r="KY94" s="159"/>
      <c r="KZ94" s="159"/>
      <c r="LA94" s="159"/>
      <c r="LB94" s="159"/>
    </row>
    <row r="95" spans="1:314" s="218" customFormat="1" x14ac:dyDescent="0.15">
      <c r="A95" s="218" t="s">
        <v>594</v>
      </c>
      <c r="B95" s="219"/>
      <c r="C95" s="17"/>
      <c r="D95" s="18"/>
      <c r="E95" s="18">
        <f>SUM(D93:D94)</f>
        <v>2.5999932399999999</v>
      </c>
      <c r="F95" s="20"/>
      <c r="G95" s="19"/>
      <c r="H95" s="20"/>
      <c r="I95" s="597"/>
      <c r="J95" s="16"/>
      <c r="K95" s="20"/>
      <c r="L95" s="16"/>
      <c r="M95" s="25">
        <v>0</v>
      </c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16"/>
      <c r="AB95" s="20"/>
      <c r="AC95" s="20"/>
      <c r="AD95" s="20"/>
      <c r="AE95" s="20"/>
      <c r="AF95" s="20"/>
      <c r="AG95" s="20"/>
      <c r="AH95" s="58"/>
      <c r="AI95" s="20"/>
      <c r="AJ95" s="20"/>
      <c r="AK95" s="20"/>
      <c r="AL95" s="642"/>
      <c r="AM95" s="636"/>
      <c r="AN95" s="637"/>
      <c r="AO95" s="636"/>
      <c r="AP95" s="637"/>
      <c r="AQ95" s="528">
        <f>SUM(AO92:AO95)</f>
        <v>6.4054133858267726</v>
      </c>
      <c r="AR95" s="528">
        <f>SUM(AP92:AP95)</f>
        <v>5.2824212598425211</v>
      </c>
      <c r="AS95" s="528">
        <f>AVERAGE(AO92:AO95)</f>
        <v>6.4054133858267726</v>
      </c>
      <c r="AT95" s="528">
        <f>AVERAGE(AP92:AP95)</f>
        <v>5.2824212598425211</v>
      </c>
      <c r="AU95" s="528">
        <f>MAX(AO92:AO95)</f>
        <v>6.4054133858267726</v>
      </c>
      <c r="AV95" s="528">
        <f>MAX(AP92:AP95)</f>
        <v>5.2824212598425211</v>
      </c>
      <c r="AW95" s="528">
        <f>MIN(AO92:AO95)</f>
        <v>6.4054133858267726</v>
      </c>
      <c r="AX95" s="528">
        <f>MIN(AP92:AP95)</f>
        <v>5.2824212598425211</v>
      </c>
      <c r="AY95" s="528">
        <f>AU95-AW95</f>
        <v>0</v>
      </c>
      <c r="AZ95" s="528">
        <f>AV95-AX95</f>
        <v>0</v>
      </c>
      <c r="BA95" s="528"/>
      <c r="BB95" s="636"/>
      <c r="BC95" s="637"/>
      <c r="BD95" s="528">
        <f>SUM(BB92:BB95)</f>
        <v>0.88903543307086608</v>
      </c>
      <c r="BE95" s="528">
        <f>SUM(BC92:BC95)</f>
        <v>6.6443700787401561</v>
      </c>
      <c r="BF95" s="528">
        <f>AVERAGE(BB92:BB95)</f>
        <v>0.88903543307086608</v>
      </c>
      <c r="BG95" s="528">
        <f>AVERAGE(BC92:BC95)</f>
        <v>6.6443700787401561</v>
      </c>
      <c r="BH95" s="528">
        <f>MAX(BB92:BB95)</f>
        <v>0.88903543307086608</v>
      </c>
      <c r="BI95" s="528">
        <f>MAX(BC92:BC95)</f>
        <v>6.6443700787401561</v>
      </c>
      <c r="BJ95" s="528">
        <f>MIN(BB92:BB95)</f>
        <v>0.88903543307086608</v>
      </c>
      <c r="BK95" s="528">
        <f>MIN(BC92:BC95)</f>
        <v>6.6443700787401561</v>
      </c>
      <c r="BL95" s="528">
        <f>BH95-BJ95</f>
        <v>0</v>
      </c>
      <c r="BM95" s="528">
        <f>BI95-BK95</f>
        <v>0</v>
      </c>
      <c r="BN95" s="574"/>
      <c r="BO95" s="574"/>
      <c r="BP95" s="2" t="s">
        <v>337</v>
      </c>
      <c r="BQ95" s="2"/>
      <c r="BR95" s="7"/>
      <c r="BS95" s="528"/>
      <c r="BT95" s="528"/>
      <c r="BU95" s="528"/>
      <c r="BV95" s="528"/>
      <c r="BW95" s="585"/>
      <c r="BX95" s="585"/>
      <c r="BY95" s="585">
        <f>AVERAGE(BU92:BU95)</f>
        <v>0.96717927546290738</v>
      </c>
      <c r="BZ95" s="585">
        <f>AVERAGE(BV92:BV95)</f>
        <v>-2.4799409448818901</v>
      </c>
      <c r="CA95" s="528"/>
      <c r="CB95" s="585"/>
      <c r="CC95" s="528"/>
      <c r="CD95" s="585"/>
      <c r="CE95" s="585">
        <f>SUM(CC92:CC94)</f>
        <v>49.810054514741054</v>
      </c>
      <c r="CF95" s="585"/>
      <c r="CG95" s="585" t="e">
        <f ca="1">[1]!Mean(CC92:CC94)</f>
        <v>#NAME?</v>
      </c>
      <c r="CH95" s="585"/>
      <c r="CI95" s="585">
        <f>MAX(CC92:CC94)</f>
        <v>49.810054514741054</v>
      </c>
      <c r="CJ95" s="585"/>
      <c r="CK95" s="585">
        <f>MIN(CC92:CC94)</f>
        <v>49.810054514741054</v>
      </c>
      <c r="CL95" s="585"/>
      <c r="CM95" s="528"/>
      <c r="CN95" s="393"/>
      <c r="CR95" s="286"/>
      <c r="CS95" s="278"/>
      <c r="CT95" s="281"/>
      <c r="CU95" s="281"/>
      <c r="CV95" s="281"/>
      <c r="CW95" s="281"/>
      <c r="CX95" s="281"/>
      <c r="CY95" s="281"/>
      <c r="CZ95" s="281"/>
      <c r="DA95" s="281"/>
      <c r="DB95" s="281"/>
      <c r="DC95" s="248"/>
      <c r="DD95" s="281"/>
      <c r="DE95" s="281"/>
      <c r="DF95" s="281"/>
      <c r="DG95" s="281"/>
      <c r="DH95" s="281"/>
      <c r="DI95" s="281"/>
      <c r="DL95" s="281"/>
      <c r="DM95" s="281"/>
      <c r="DN95" s="281"/>
      <c r="DO95" s="281"/>
      <c r="DP95" s="281"/>
      <c r="DQ95" s="281"/>
      <c r="DR95" s="281"/>
      <c r="DT95" s="220"/>
      <c r="DW95" s="495"/>
      <c r="DX95" s="506">
        <f t="shared" si="44"/>
        <v>0</v>
      </c>
      <c r="DY95" s="495"/>
      <c r="DZ95" s="495"/>
      <c r="EA95" s="506">
        <f t="shared" si="45"/>
        <v>0</v>
      </c>
      <c r="EB95" s="506">
        <f t="shared" si="46"/>
        <v>0</v>
      </c>
      <c r="EC95" s="495"/>
      <c r="ED95" s="495"/>
      <c r="EE95" s="512"/>
      <c r="EF95" s="244"/>
      <c r="EG95" s="244"/>
      <c r="EH95" s="412">
        <f>SUM(EF92:EF95)</f>
        <v>1</v>
      </c>
      <c r="EI95" s="412">
        <f>SUM(EG92:EG95)</f>
        <v>0</v>
      </c>
      <c r="EJ95" s="244">
        <f>SUM(EH95:EI95)</f>
        <v>1</v>
      </c>
      <c r="EK95" s="244"/>
      <c r="EL95" s="244"/>
      <c r="EM95" s="244"/>
      <c r="EN95" s="244"/>
      <c r="EO95" s="244"/>
      <c r="EP95" s="244"/>
      <c r="EQ95" s="244"/>
      <c r="ES95" s="219"/>
      <c r="ET95" s="523"/>
      <c r="EU95" s="523"/>
      <c r="EV95" s="287">
        <f>SUM(ET93:ET95)</f>
        <v>0.84238194959672585</v>
      </c>
      <c r="EW95" s="281">
        <f>SUM(EU93:EU95)</f>
        <v>0.65518596079745339</v>
      </c>
      <c r="EX95" s="278">
        <f>AVERAGE(ET93:ET95)</f>
        <v>0.84238194959672585</v>
      </c>
      <c r="EY95" s="278">
        <f>AVERAGE(EU93:EU95)</f>
        <v>0.65518596079745339</v>
      </c>
      <c r="EZ95" s="281">
        <f>_xlfn.VAR.P(ET93:ET95)</f>
        <v>0</v>
      </c>
      <c r="FA95" s="281">
        <f>_xlfn.VAR.P(EU93:EU95)</f>
        <v>0</v>
      </c>
      <c r="FB95" s="281">
        <f>MAX(ET93:ET95)</f>
        <v>0.84238194959672585</v>
      </c>
      <c r="FC95" s="281">
        <f>MAX(EU93:EU95)</f>
        <v>0.65518596079745339</v>
      </c>
      <c r="FD95" s="523"/>
      <c r="FE95" s="268"/>
      <c r="FF95" s="240"/>
      <c r="FG95" s="268"/>
      <c r="FH95" s="240"/>
      <c r="FI95" s="268"/>
      <c r="FJ95" s="240"/>
      <c r="FK95" s="268"/>
      <c r="FM95" s="393"/>
      <c r="FN95" s="240"/>
      <c r="FO95" s="268"/>
      <c r="FP95" s="521"/>
      <c r="FQ95" s="287"/>
      <c r="FR95" s="281"/>
      <c r="FS95" s="287"/>
      <c r="FT95" s="281"/>
      <c r="FU95" s="281"/>
      <c r="FV95" s="281"/>
      <c r="FW95" s="281"/>
      <c r="FX95" s="281"/>
      <c r="FY95" s="281"/>
      <c r="FZ95" s="281"/>
      <c r="GA95" s="281"/>
      <c r="GB95" s="281"/>
      <c r="GC95" s="281"/>
      <c r="GD95" s="287"/>
      <c r="GE95" s="281"/>
      <c r="GF95" s="287"/>
      <c r="GG95" s="281"/>
      <c r="GH95" s="281"/>
      <c r="GI95" s="281"/>
      <c r="GJ95" s="281"/>
      <c r="GK95" s="281"/>
      <c r="GL95" s="281"/>
      <c r="GM95" s="281"/>
      <c r="GN95" s="281"/>
      <c r="GO95" s="281"/>
      <c r="GP95" s="281"/>
      <c r="GQ95" s="250"/>
      <c r="GR95" s="586"/>
      <c r="GS95" s="531"/>
      <c r="GT95" s="586">
        <f>SUM(GR92:GR95)</f>
        <v>2.8547388291889044</v>
      </c>
      <c r="GU95" s="531">
        <f>SUM(GS92:GS95)</f>
        <v>4.1651107507838105</v>
      </c>
      <c r="GV95" s="531">
        <f>AVERAGE(GR92:GR95)</f>
        <v>1.4273694145944522</v>
      </c>
      <c r="GW95" s="531">
        <f>AVERAGE(GS92:GS95)</f>
        <v>2.0825553753919053</v>
      </c>
      <c r="GX95" s="531">
        <f>MAX(GR92:GR95)</f>
        <v>2.8079398319890863</v>
      </c>
      <c r="GY95" s="531">
        <f>MAX(GS92:GS95)</f>
        <v>4.1183117535839928</v>
      </c>
      <c r="GZ95" s="586"/>
      <c r="HA95" s="531"/>
      <c r="HB95" s="586">
        <f>SUM(GZ92:GZ95)</f>
        <v>4.5387598425196858</v>
      </c>
      <c r="HC95" s="531">
        <f>SUM(HA92:HA95)</f>
        <v>2.0588188976377921</v>
      </c>
      <c r="HD95" s="531">
        <f>AVERAGE(GZ92:GZ95)</f>
        <v>2.2693799212598429</v>
      </c>
      <c r="HE95" s="531">
        <f>AVERAGE(HA92:HA95)</f>
        <v>1.0294094488188961</v>
      </c>
      <c r="HF95" s="531">
        <f>MAX(GZ92:GZ95)</f>
        <v>4.024055118110236</v>
      </c>
      <c r="HG95" s="531">
        <f>MAX(HA92:HA95)</f>
        <v>1.0762007874015733</v>
      </c>
      <c r="HH95" s="585"/>
      <c r="HI95" s="528"/>
      <c r="HJ95" s="586">
        <f>SUM(HH92:HH95)</f>
        <v>5.4237154975929762</v>
      </c>
      <c r="HK95" s="531">
        <f>SUM(HI92:HI95)</f>
        <v>5.2403385334503225</v>
      </c>
      <c r="HL95" s="531">
        <f>AVERAGE(HH92:HH95)</f>
        <v>2.7118577487964881</v>
      </c>
      <c r="HM95" s="531">
        <f>AVERAGE(HI92:HI95)</f>
        <v>2.6201692667251613</v>
      </c>
      <c r="HN95" s="531">
        <f>MAX(HH92:HH95)</f>
        <v>4.9068875770349667</v>
      </c>
      <c r="HO95" s="531">
        <f>MAX(HI92:HI95)</f>
        <v>4.2566066102603175</v>
      </c>
      <c r="HP95" s="286">
        <v>0.51682792055800952</v>
      </c>
      <c r="HQ95" s="278">
        <v>0.98373192319000524</v>
      </c>
      <c r="HR95" s="278">
        <v>4.3900596564769572</v>
      </c>
      <c r="HS95" s="278">
        <v>3.2728746870703125</v>
      </c>
      <c r="HT95" s="393"/>
      <c r="HU95" s="520"/>
      <c r="HV95" s="393"/>
      <c r="HW95" s="520"/>
      <c r="HX95" s="393"/>
      <c r="HY95" s="520"/>
      <c r="HZ95" s="393"/>
      <c r="IA95" s="520"/>
      <c r="IB95" s="393"/>
      <c r="IC95" s="520"/>
      <c r="ID95" s="393"/>
      <c r="IG95" s="218">
        <v>-3.0419348179881767</v>
      </c>
      <c r="IH95" s="218">
        <v>2.3863582677165351</v>
      </c>
      <c r="IN95" s="462">
        <v>1</v>
      </c>
      <c r="IO95" s="218">
        <v>0</v>
      </c>
      <c r="IP95" s="462">
        <v>1</v>
      </c>
      <c r="IT95" s="390"/>
      <c r="IU95" s="393">
        <v>0</v>
      </c>
      <c r="IV95" s="390">
        <v>0</v>
      </c>
      <c r="IW95" s="393">
        <v>1</v>
      </c>
      <c r="IX95" s="484">
        <v>1</v>
      </c>
      <c r="IY95" s="393"/>
      <c r="JB95" s="226"/>
      <c r="JC95" s="226"/>
      <c r="JD95" s="226"/>
      <c r="JP95" s="226"/>
      <c r="JQ95" s="226"/>
      <c r="JR95" s="226"/>
      <c r="JU95" s="393"/>
      <c r="JY95" s="393">
        <v>0</v>
      </c>
      <c r="JZ95" s="507">
        <v>0</v>
      </c>
      <c r="KA95" s="507">
        <v>1</v>
      </c>
      <c r="KB95" s="520">
        <v>1</v>
      </c>
      <c r="KC95" s="520">
        <v>0</v>
      </c>
      <c r="KD95" s="507">
        <v>0</v>
      </c>
      <c r="KE95" s="251"/>
      <c r="KF95" s="244"/>
      <c r="KG95" s="244"/>
      <c r="KH95" s="244"/>
      <c r="KI95" s="244"/>
      <c r="KJ95" s="244"/>
      <c r="KK95" s="219"/>
      <c r="KL95" s="226"/>
      <c r="KM95" s="226"/>
      <c r="KN95" s="226"/>
      <c r="KO95" s="226"/>
      <c r="KP95" s="226"/>
      <c r="KQ95" s="226"/>
      <c r="KR95" s="219"/>
      <c r="KS95" s="244"/>
      <c r="LA95" s="219"/>
    </row>
    <row r="96" spans="1:314" x14ac:dyDescent="0.15">
      <c r="A96" s="214"/>
      <c r="B96" s="224">
        <v>0.42865740740740743</v>
      </c>
      <c r="C96" s="10"/>
      <c r="D96" s="11"/>
      <c r="E96" s="11"/>
      <c r="F96" s="14"/>
      <c r="G96" s="13"/>
      <c r="H96" s="14" t="s">
        <v>360</v>
      </c>
      <c r="I96" s="596">
        <v>19</v>
      </c>
      <c r="J96" s="9">
        <v>1</v>
      </c>
      <c r="K96" s="14">
        <v>1</v>
      </c>
      <c r="L96" s="9">
        <v>0</v>
      </c>
      <c r="M96" s="23">
        <v>1</v>
      </c>
      <c r="N96" s="23">
        <v>1</v>
      </c>
      <c r="O96" s="23">
        <v>0</v>
      </c>
      <c r="P96" s="14"/>
      <c r="Q96" s="14">
        <v>1</v>
      </c>
      <c r="R96" s="14">
        <v>0</v>
      </c>
      <c r="S96" s="14">
        <v>0</v>
      </c>
      <c r="T96" s="14">
        <v>0</v>
      </c>
      <c r="U96" s="14">
        <v>0</v>
      </c>
      <c r="V96" s="14">
        <v>1</v>
      </c>
      <c r="W96" s="14">
        <v>0</v>
      </c>
      <c r="X96" s="14">
        <v>0</v>
      </c>
      <c r="Y96" s="14">
        <v>0</v>
      </c>
      <c r="Z96" s="14">
        <v>0</v>
      </c>
      <c r="AA96" s="9">
        <v>1</v>
      </c>
      <c r="AB96" s="15"/>
      <c r="AC96" s="15"/>
      <c r="AD96" s="15"/>
      <c r="AE96" s="15"/>
      <c r="AF96" s="15"/>
      <c r="AG96" s="15"/>
      <c r="AH96" s="54"/>
      <c r="AI96" s="15"/>
      <c r="AJ96" s="15"/>
      <c r="AK96" s="15"/>
      <c r="AL96" s="632"/>
      <c r="AM96" s="633"/>
      <c r="AN96" s="634"/>
      <c r="AO96" s="633"/>
      <c r="AP96" s="634"/>
      <c r="AQ96" s="634"/>
      <c r="AR96" s="634"/>
      <c r="AS96" s="634"/>
      <c r="AT96" s="634"/>
      <c r="AU96" s="634"/>
      <c r="AV96" s="634"/>
      <c r="AW96" s="634"/>
      <c r="AX96" s="634"/>
      <c r="AY96" s="634"/>
      <c r="AZ96" s="634"/>
      <c r="BA96" s="634"/>
      <c r="BB96" s="633"/>
      <c r="BC96" s="634"/>
      <c r="BD96" s="634"/>
      <c r="BE96" s="634"/>
      <c r="BF96" s="634"/>
      <c r="BG96" s="634"/>
      <c r="BH96" s="634"/>
      <c r="BI96" s="634"/>
      <c r="BJ96" s="634"/>
      <c r="BK96" s="634"/>
      <c r="BL96" s="634"/>
      <c r="BM96" s="634"/>
      <c r="BN96" s="573"/>
      <c r="BO96" s="573"/>
      <c r="BP96" s="4">
        <v>0.98277894119618014</v>
      </c>
      <c r="BQ96" s="4">
        <v>-11.885</v>
      </c>
      <c r="BR96" s="6"/>
      <c r="BS96" s="527"/>
      <c r="BT96" s="527"/>
      <c r="BU96" s="527"/>
      <c r="BV96" s="527"/>
      <c r="BW96" s="584"/>
      <c r="BX96" s="527"/>
      <c r="BY96" s="527"/>
      <c r="BZ96" s="527"/>
      <c r="CA96" s="527"/>
      <c r="CB96" s="584"/>
      <c r="CC96" s="527"/>
      <c r="CD96" s="584"/>
      <c r="CE96" s="527"/>
      <c r="CF96" s="584"/>
      <c r="CG96" s="527"/>
      <c r="CH96" s="584"/>
      <c r="CI96" s="527"/>
      <c r="CJ96" s="584"/>
      <c r="CK96" s="527"/>
      <c r="CL96" s="584"/>
      <c r="CO96" s="70"/>
      <c r="CP96" s="70"/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H96" s="516"/>
      <c r="DI96" s="516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8" t="s">
        <v>442</v>
      </c>
      <c r="DU96" s="105">
        <v>0.98277894119618014</v>
      </c>
      <c r="DV96" s="105">
        <v>-11.885</v>
      </c>
      <c r="DX96" s="506">
        <f t="shared" si="44"/>
        <v>0</v>
      </c>
      <c r="EA96" s="506">
        <f t="shared" si="45"/>
        <v>0</v>
      </c>
      <c r="EB96" s="506">
        <f t="shared" si="46"/>
        <v>0</v>
      </c>
      <c r="EH96" s="124"/>
      <c r="EI96" s="124"/>
      <c r="ER96" s="128">
        <v>-3.5567237871861757</v>
      </c>
      <c r="ES96" s="128">
        <v>13.00799212598425</v>
      </c>
      <c r="EV96" s="284"/>
      <c r="EW96" s="209"/>
      <c r="EX96" s="209"/>
      <c r="EY96" s="209"/>
      <c r="EZ96" s="209"/>
      <c r="FA96" s="209"/>
      <c r="FB96" s="209"/>
      <c r="FC96" s="209"/>
      <c r="FE96" s="141"/>
      <c r="FF96" s="141"/>
      <c r="FH96" s="141"/>
      <c r="FJ96" s="141"/>
      <c r="FQ96" s="284"/>
      <c r="FR96" s="209"/>
      <c r="FS96" s="284"/>
      <c r="FT96" s="209"/>
      <c r="FU96" s="209"/>
      <c r="FV96" s="209"/>
      <c r="FW96" s="209"/>
      <c r="FX96" s="209"/>
      <c r="FY96" s="209"/>
      <c r="FZ96" s="209"/>
      <c r="GA96" s="209"/>
      <c r="GB96" s="209"/>
      <c r="GC96" s="209"/>
      <c r="GD96" s="284"/>
      <c r="GE96" s="209"/>
      <c r="GF96" s="284"/>
      <c r="GG96" s="209"/>
      <c r="GH96" s="209"/>
      <c r="GI96" s="209"/>
      <c r="GJ96" s="209"/>
      <c r="GK96" s="209"/>
      <c r="GL96" s="209"/>
      <c r="GM96" s="209"/>
      <c r="GN96" s="209"/>
      <c r="GO96" s="209"/>
      <c r="GP96" s="209"/>
      <c r="GR96" s="587"/>
      <c r="GS96" s="529"/>
      <c r="GT96" s="587"/>
      <c r="GU96" s="529"/>
      <c r="GV96" s="529"/>
      <c r="GW96" s="529"/>
      <c r="GX96" s="529"/>
      <c r="GY96" s="529"/>
      <c r="GZ96" s="587"/>
      <c r="HA96" s="529"/>
      <c r="HB96" s="587"/>
      <c r="HC96" s="529"/>
      <c r="HD96" s="529"/>
      <c r="HE96" s="529"/>
      <c r="HF96" s="529"/>
      <c r="HG96" s="529"/>
      <c r="HH96" s="584"/>
      <c r="HI96" s="527"/>
      <c r="HJ96" s="587"/>
      <c r="HK96" s="529"/>
      <c r="HL96" s="529"/>
      <c r="HM96" s="529"/>
      <c r="HN96" s="529"/>
      <c r="HO96" s="529"/>
      <c r="HP96" s="285"/>
      <c r="HQ96" s="208"/>
      <c r="HR96" s="208"/>
      <c r="HS96" s="208"/>
      <c r="IE96" s="159"/>
      <c r="IF96" s="159"/>
      <c r="IG96" s="182">
        <v>-2.2463518655912691</v>
      </c>
      <c r="IH96" s="182">
        <v>0</v>
      </c>
      <c r="II96" s="159"/>
      <c r="IJ96" s="159"/>
      <c r="IK96" s="159"/>
      <c r="IL96" s="159"/>
      <c r="IM96" s="159"/>
      <c r="IP96" s="385"/>
      <c r="IQ96" s="159"/>
      <c r="IR96" s="159"/>
      <c r="IS96" s="159"/>
      <c r="IZ96" s="159"/>
      <c r="JA96" s="159"/>
      <c r="JB96" s="159"/>
      <c r="JC96" s="159"/>
      <c r="JD96" s="159"/>
      <c r="JE96" s="159"/>
      <c r="JF96" s="159"/>
      <c r="JG96" s="159"/>
      <c r="JH96" s="159"/>
      <c r="JI96" s="159"/>
      <c r="JJ96" s="159"/>
      <c r="JK96" s="159"/>
      <c r="JL96" s="159"/>
      <c r="JM96" s="159"/>
      <c r="JN96" s="159"/>
      <c r="JO96" s="159"/>
      <c r="JP96" s="159"/>
      <c r="JQ96" s="159"/>
      <c r="JR96" s="159"/>
      <c r="JS96" s="159"/>
      <c r="JT96" s="159"/>
      <c r="JV96" s="159"/>
      <c r="JW96" s="159"/>
      <c r="JX96" s="159"/>
      <c r="KE96" s="159"/>
      <c r="KF96" s="159"/>
      <c r="KG96" s="159"/>
      <c r="KH96" s="159"/>
      <c r="KI96" s="159"/>
      <c r="KJ96" s="159"/>
      <c r="KK96" s="159"/>
      <c r="KL96" s="159"/>
      <c r="KM96" s="159"/>
      <c r="KN96" s="159"/>
      <c r="KO96" s="159"/>
      <c r="KP96" s="159"/>
      <c r="KQ96" s="159"/>
      <c r="KR96" s="159"/>
      <c r="KS96" s="159"/>
      <c r="KT96" s="159"/>
      <c r="KU96" s="159"/>
      <c r="KV96" s="159"/>
      <c r="KW96" s="159"/>
      <c r="KX96" s="159"/>
      <c r="KY96" s="159"/>
      <c r="KZ96" s="159"/>
      <c r="LA96" s="159"/>
      <c r="LB96" s="159"/>
    </row>
    <row r="97" spans="1:314" x14ac:dyDescent="0.15">
      <c r="A97" s="214"/>
      <c r="B97" s="224">
        <v>0.43613425925925925</v>
      </c>
      <c r="C97" s="10"/>
      <c r="D97" s="11"/>
      <c r="E97" s="11"/>
      <c r="F97" s="14"/>
      <c r="G97" s="13"/>
      <c r="H97" s="14"/>
      <c r="I97" s="596"/>
      <c r="J97" s="9">
        <v>1</v>
      </c>
      <c r="K97" s="14">
        <v>1</v>
      </c>
      <c r="L97" s="9">
        <v>0</v>
      </c>
      <c r="M97" s="23">
        <v>1</v>
      </c>
      <c r="N97" s="23">
        <v>0</v>
      </c>
      <c r="O97" s="23">
        <v>1</v>
      </c>
      <c r="P97" s="14"/>
      <c r="Q97" s="14">
        <v>0</v>
      </c>
      <c r="R97" s="14">
        <v>0</v>
      </c>
      <c r="S97" s="14">
        <v>1</v>
      </c>
      <c r="T97" s="14">
        <v>1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9">
        <v>1</v>
      </c>
      <c r="AB97" s="15">
        <v>0.11746238370020512</v>
      </c>
      <c r="AC97" s="15">
        <v>0.57110223184022679</v>
      </c>
      <c r="AD97" s="15">
        <v>0.58305674749326275</v>
      </c>
      <c r="AE97" s="15"/>
      <c r="AF97" s="15"/>
      <c r="AG97" s="15"/>
      <c r="AH97" s="54">
        <f>AM98-BP97</f>
        <v>-3.8195419966262145</v>
      </c>
      <c r="AI97" s="15">
        <f>AN98-BQ97</f>
        <v>17.337275512332482</v>
      </c>
      <c r="AJ97" s="15"/>
      <c r="AK97" s="15"/>
      <c r="AL97" s="632">
        <f>((AH97*AH98)+(AI97*AI98))/(SQRT(AH97^2+AI97^2)*SQRT(AH98^2+AI98^2))</f>
        <v>0.99849607479256242</v>
      </c>
      <c r="AM97" s="633"/>
      <c r="AN97" s="634"/>
      <c r="AO97" s="633"/>
      <c r="AP97" s="634"/>
      <c r="AQ97" s="634"/>
      <c r="AR97" s="634"/>
      <c r="AS97" s="634"/>
      <c r="AT97" s="634"/>
      <c r="AU97" s="634"/>
      <c r="AV97" s="634"/>
      <c r="AW97" s="634"/>
      <c r="AX97" s="634"/>
      <c r="AY97" s="634"/>
      <c r="AZ97" s="634"/>
      <c r="BA97" s="634"/>
      <c r="BB97" s="633"/>
      <c r="BC97" s="634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573"/>
      <c r="BO97" s="573"/>
      <c r="BP97" s="4">
        <v>0.59041118983876495</v>
      </c>
      <c r="BQ97" s="4">
        <v>-12.003062913907286</v>
      </c>
      <c r="BR97" s="6"/>
      <c r="BS97" s="529"/>
      <c r="BT97" s="529"/>
      <c r="BU97" s="529"/>
      <c r="BV97" s="529"/>
      <c r="BW97" s="587"/>
      <c r="BX97" s="529"/>
      <c r="BY97" s="529"/>
      <c r="BZ97" s="529"/>
      <c r="CA97" s="529"/>
      <c r="CB97" s="587"/>
      <c r="CC97" s="529"/>
      <c r="CD97" s="587"/>
      <c r="CE97" s="529"/>
      <c r="CF97" s="587"/>
      <c r="CG97" s="529"/>
      <c r="CH97" s="587"/>
      <c r="CI97" s="529"/>
      <c r="CJ97" s="587"/>
      <c r="CK97" s="529"/>
      <c r="CL97" s="587"/>
      <c r="CM97" s="149"/>
      <c r="CO97" s="70"/>
      <c r="CP97" s="70"/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H97" s="516"/>
      <c r="DI97" s="516"/>
      <c r="DJ97" s="105"/>
      <c r="DK97" s="105"/>
      <c r="DL97" s="105"/>
      <c r="DM97" s="105"/>
      <c r="DN97" s="105"/>
      <c r="DO97" s="105"/>
      <c r="DP97" s="105"/>
      <c r="DQ97" s="105"/>
      <c r="DR97" s="105"/>
      <c r="DS97" s="105"/>
      <c r="DT97" s="117" t="s">
        <v>442</v>
      </c>
      <c r="DU97" s="105">
        <v>0.59041118983876495</v>
      </c>
      <c r="DV97" s="105">
        <v>-12.003062913907286</v>
      </c>
      <c r="DX97" s="506">
        <f t="shared" si="44"/>
        <v>0</v>
      </c>
      <c r="EA97" s="506">
        <f t="shared" si="45"/>
        <v>0</v>
      </c>
      <c r="EB97" s="506">
        <f t="shared" si="46"/>
        <v>0</v>
      </c>
      <c r="EF97" s="412">
        <f>IF(AND(DV97&lt;0,DV97&gt;-11.9),1,0)</f>
        <v>0</v>
      </c>
      <c r="EH97" s="402"/>
      <c r="EI97" s="402"/>
      <c r="EL97" s="244">
        <f>IF(AND(DV97&lt;0,DV97&gt;-6.4),1,0)</f>
        <v>0</v>
      </c>
      <c r="ER97" s="128">
        <v>-3.3456634090863346</v>
      </c>
      <c r="ES97" s="128">
        <v>12.081771523178809</v>
      </c>
      <c r="EV97" s="284"/>
      <c r="EW97" s="209"/>
      <c r="EX97" s="209"/>
      <c r="EY97" s="209"/>
      <c r="EZ97" s="209"/>
      <c r="FA97" s="209"/>
      <c r="FB97" s="209"/>
      <c r="FC97" s="209"/>
      <c r="FE97" s="153"/>
      <c r="FF97" s="149"/>
      <c r="FG97" s="269"/>
      <c r="FH97" s="149"/>
      <c r="FI97" s="269"/>
      <c r="FJ97" s="149"/>
      <c r="FK97" s="269"/>
      <c r="FN97" s="149"/>
      <c r="FO97" s="269"/>
      <c r="FP97" s="149"/>
      <c r="FQ97" s="284"/>
      <c r="FR97" s="209"/>
      <c r="FS97" s="284"/>
      <c r="FT97" s="209"/>
      <c r="FU97" s="209"/>
      <c r="FV97" s="209"/>
      <c r="FW97" s="209"/>
      <c r="FX97" s="209"/>
      <c r="FY97" s="209"/>
      <c r="FZ97" s="209"/>
      <c r="GA97" s="209"/>
      <c r="GB97" s="209"/>
      <c r="GC97" s="209"/>
      <c r="GD97" s="284"/>
      <c r="GE97" s="209"/>
      <c r="GF97" s="284"/>
      <c r="GG97" s="209"/>
      <c r="GH97" s="209"/>
      <c r="GI97" s="209"/>
      <c r="GJ97" s="209"/>
      <c r="GK97" s="209"/>
      <c r="GL97" s="209"/>
      <c r="GM97" s="209"/>
      <c r="GN97" s="209"/>
      <c r="GO97" s="209"/>
      <c r="GP97" s="209"/>
      <c r="GQ97" s="149"/>
      <c r="GR97" s="587"/>
      <c r="GS97" s="529"/>
      <c r="GT97" s="587"/>
      <c r="GU97" s="529"/>
      <c r="GV97" s="529"/>
      <c r="GW97" s="529"/>
      <c r="GX97" s="529"/>
      <c r="GY97" s="529"/>
      <c r="GZ97" s="587"/>
      <c r="HA97" s="529"/>
      <c r="HB97" s="587"/>
      <c r="HC97" s="529"/>
      <c r="HD97" s="529"/>
      <c r="HE97" s="529"/>
      <c r="HF97" s="529"/>
      <c r="HG97" s="529"/>
      <c r="HH97" s="584"/>
      <c r="HI97" s="527"/>
      <c r="HJ97" s="587"/>
      <c r="HK97" s="529"/>
      <c r="HL97" s="529"/>
      <c r="HM97" s="529"/>
      <c r="HN97" s="529"/>
      <c r="HO97" s="529"/>
      <c r="HP97" s="285"/>
      <c r="HQ97" s="208"/>
      <c r="HR97" s="208"/>
      <c r="HS97" s="208"/>
      <c r="IE97" s="159"/>
      <c r="IF97" s="159"/>
      <c r="IG97" s="159"/>
      <c r="IH97" s="159"/>
      <c r="II97" s="159"/>
      <c r="IJ97" s="159"/>
      <c r="IK97" s="159"/>
      <c r="IL97" s="159"/>
      <c r="IM97" s="159"/>
      <c r="IP97" s="385"/>
      <c r="IQ97" s="159"/>
      <c r="IR97" s="159"/>
      <c r="IS97" s="159"/>
      <c r="IZ97" s="159"/>
      <c r="JA97" s="159"/>
      <c r="JB97" s="159"/>
      <c r="JC97" s="159"/>
      <c r="JD97" s="159"/>
      <c r="JE97" s="159"/>
      <c r="JF97" s="159"/>
      <c r="JG97" s="159"/>
      <c r="JH97" s="159"/>
      <c r="JI97" s="159"/>
      <c r="JJ97" s="159"/>
      <c r="JK97" s="159"/>
      <c r="JL97" s="159"/>
      <c r="JM97" s="159"/>
      <c r="JN97" s="159"/>
      <c r="JO97" s="159"/>
      <c r="JP97" s="159"/>
      <c r="JQ97" s="159"/>
      <c r="JR97" s="159"/>
      <c r="JS97" s="159"/>
      <c r="JT97" s="159"/>
      <c r="JV97" s="159"/>
      <c r="JW97" s="159"/>
      <c r="JX97" s="159"/>
      <c r="KE97" s="159"/>
      <c r="KF97" s="159"/>
      <c r="KG97" s="159"/>
      <c r="KH97" s="159"/>
      <c r="KI97" s="159"/>
      <c r="KJ97" s="159"/>
      <c r="KK97" s="159"/>
      <c r="KL97" s="159"/>
      <c r="KM97" s="159"/>
      <c r="KN97" s="159"/>
      <c r="KO97" s="159"/>
      <c r="KP97" s="159"/>
      <c r="KQ97" s="159"/>
      <c r="KR97" s="159"/>
      <c r="KS97" s="159"/>
      <c r="KT97" s="159"/>
      <c r="KU97" s="159"/>
      <c r="KV97" s="159"/>
      <c r="KW97" s="159"/>
      <c r="KX97" s="159"/>
      <c r="KY97" s="159"/>
      <c r="KZ97" s="159"/>
      <c r="LA97" s="159"/>
      <c r="LB97" s="159"/>
    </row>
    <row r="98" spans="1:314" x14ac:dyDescent="0.15">
      <c r="A98" s="214"/>
      <c r="B98" s="224">
        <v>0.43643518518518515</v>
      </c>
      <c r="C98" s="10">
        <v>0.22</v>
      </c>
      <c r="D98" s="11">
        <v>0.73332600000000003</v>
      </c>
      <c r="E98" s="11"/>
      <c r="F98" s="14"/>
      <c r="G98" s="13"/>
      <c r="H98" s="14"/>
      <c r="I98" s="596"/>
      <c r="J98" s="471">
        <v>2</v>
      </c>
      <c r="K98" s="14"/>
      <c r="L98" s="9"/>
      <c r="M98" s="23">
        <v>0</v>
      </c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9"/>
      <c r="AB98" s="15"/>
      <c r="AC98" s="15"/>
      <c r="AD98" s="15"/>
      <c r="AE98" s="15"/>
      <c r="AF98" s="15"/>
      <c r="AG98" s="15"/>
      <c r="AH98" s="58">
        <f>ER97-BP97</f>
        <v>-3.9360745989250994</v>
      </c>
      <c r="AI98" s="20">
        <f>ES97-BQ97</f>
        <v>24.084834437086094</v>
      </c>
      <c r="AJ98" s="15"/>
      <c r="AK98" s="15"/>
      <c r="AL98" s="635">
        <f>DEGREES(ACOS(AL97))</f>
        <v>3.1427164113596704</v>
      </c>
      <c r="AM98" s="633">
        <v>-3.2291308067874493</v>
      </c>
      <c r="AN98" s="634">
        <v>5.3342125984251965</v>
      </c>
      <c r="AO98" s="638">
        <f>ABS(11.88-AN98)</f>
        <v>6.5457874015748043</v>
      </c>
      <c r="AP98" s="527"/>
      <c r="AQ98" s="634"/>
      <c r="AR98" s="634"/>
      <c r="AS98" s="634"/>
      <c r="AT98" s="634"/>
      <c r="AU98" s="634"/>
      <c r="AV98" s="634"/>
      <c r="AW98" s="634"/>
      <c r="AX98" s="634"/>
      <c r="AY98" s="634"/>
      <c r="AZ98" s="634"/>
      <c r="BA98" s="634"/>
      <c r="BB98" s="633"/>
      <c r="BC98" s="634">
        <f>ABS(BQ98-AN98)</f>
        <v>6.2700393700787398</v>
      </c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573"/>
      <c r="BO98" s="573"/>
      <c r="BP98" s="65">
        <v>-4.7734977143814463</v>
      </c>
      <c r="BQ98" s="64">
        <v>11.604251968503936</v>
      </c>
      <c r="BR98" s="6"/>
      <c r="BS98" s="527"/>
      <c r="BT98" s="527"/>
      <c r="BU98" s="527">
        <f>(BP97+BP98+BP99)/3</f>
        <v>-0.44278256511792574</v>
      </c>
      <c r="BV98" s="527">
        <f>(BQ97+BQ98+BQ99)/3</f>
        <v>-3.5175104726147648</v>
      </c>
      <c r="BW98" s="584"/>
      <c r="BX98" s="527"/>
      <c r="BY98" s="527"/>
      <c r="BZ98" s="527"/>
      <c r="CA98" s="527"/>
      <c r="CC98" s="584">
        <f>SQRT((BP97-BP98)^2+(BQ97-BQ98)^2)+SQRT((BP98-BP99)^2+(BQ98-BQ99)^2)+SQRT((BP99-BP97)^2+(BQ99-BQ97)^2)</f>
        <v>50.189029887454957</v>
      </c>
      <c r="CD98" s="584"/>
      <c r="CE98" s="584"/>
      <c r="CF98" s="584"/>
      <c r="CG98" s="527"/>
      <c r="CH98" s="584"/>
      <c r="CI98" s="527"/>
      <c r="CJ98" s="584"/>
      <c r="CK98" s="527"/>
      <c r="CL98" s="584"/>
      <c r="CO98" s="70"/>
      <c r="CP98" s="70"/>
      <c r="CQ98" s="70"/>
      <c r="CR98" s="70"/>
      <c r="CS98" s="92">
        <v>6.5193533355311919</v>
      </c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H98" s="516"/>
      <c r="DI98" s="516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8" t="s">
        <v>443</v>
      </c>
      <c r="DU98" s="129">
        <v>-3.4631257927865398</v>
      </c>
      <c r="DV98" s="128">
        <v>11.510669291338582</v>
      </c>
      <c r="DX98" s="506">
        <f t="shared" si="44"/>
        <v>0</v>
      </c>
      <c r="EA98" s="506">
        <f t="shared" si="45"/>
        <v>0</v>
      </c>
      <c r="EB98" s="506">
        <f t="shared" si="46"/>
        <v>0</v>
      </c>
      <c r="EG98" s="244">
        <f>IF(AND(DV98&gt;0,DV98&lt;11.9),1,0)</f>
        <v>1</v>
      </c>
      <c r="EH98" s="402"/>
      <c r="EI98" s="402"/>
      <c r="EJ98" s="402"/>
      <c r="EK98" s="402"/>
      <c r="EM98" s="402">
        <f>IF(AND(DV98&gt;0,DV98&lt;6.4),1,0)</f>
        <v>0</v>
      </c>
      <c r="EN98" s="402"/>
      <c r="EO98" s="402"/>
      <c r="EP98" s="402"/>
      <c r="ER98" s="105">
        <v>1.1231759327956345</v>
      </c>
      <c r="ES98" s="105">
        <v>-11.744625984251968</v>
      </c>
      <c r="ET98" s="518">
        <f>ABS(ER98)</f>
        <v>1.1231759327956345</v>
      </c>
      <c r="EV98" s="284"/>
      <c r="EW98" s="209"/>
      <c r="EX98" s="209"/>
      <c r="EY98" s="209"/>
      <c r="EZ98" s="209"/>
      <c r="FA98" s="209"/>
      <c r="FB98" s="209"/>
      <c r="FC98" s="209"/>
      <c r="FE98" s="141"/>
      <c r="FF98" s="141"/>
      <c r="FH98" s="141"/>
      <c r="FJ98" s="141"/>
      <c r="FQ98" s="284"/>
      <c r="FR98" s="209"/>
      <c r="FS98" s="284"/>
      <c r="FT98" s="209"/>
      <c r="FU98" s="209"/>
      <c r="FV98" s="209"/>
      <c r="FW98" s="209"/>
      <c r="FX98" s="209"/>
      <c r="FY98" s="209"/>
      <c r="FZ98" s="209"/>
      <c r="GA98" s="209"/>
      <c r="GB98" s="209"/>
      <c r="GC98" s="209"/>
      <c r="GD98" s="284"/>
      <c r="GE98" s="209"/>
      <c r="GF98" s="284"/>
      <c r="GG98" s="209"/>
      <c r="GH98" s="209"/>
      <c r="GI98" s="209"/>
      <c r="GJ98" s="209"/>
      <c r="GK98" s="209"/>
      <c r="GL98" s="209"/>
      <c r="GM98" s="209"/>
      <c r="GN98" s="209"/>
      <c r="GO98" s="209"/>
      <c r="GP98" s="209"/>
      <c r="GR98" s="587">
        <v>0.5327647429568696</v>
      </c>
      <c r="GS98" s="532">
        <v>0.11746238370020512</v>
      </c>
      <c r="GT98" s="584"/>
      <c r="GU98" s="527"/>
      <c r="GV98" s="527"/>
      <c r="GW98" s="527"/>
      <c r="GX98" s="527"/>
      <c r="GY98" s="527"/>
      <c r="GZ98" s="587">
        <f>ABS(ES98-DV97)</f>
        <v>0.25843692965531773</v>
      </c>
      <c r="HA98" s="587">
        <f>ABS(DV98-ES97)</f>
        <v>0.57110223184022679</v>
      </c>
      <c r="HB98" s="584"/>
      <c r="HC98" s="527"/>
      <c r="HD98" s="527"/>
      <c r="HE98" s="527"/>
      <c r="HF98" s="527"/>
      <c r="HG98" s="527"/>
      <c r="HH98" s="584">
        <v>0.59213842802808114</v>
      </c>
      <c r="HI98" s="527">
        <v>0.58305674749326275</v>
      </c>
      <c r="HJ98" s="584"/>
      <c r="HK98" s="527"/>
      <c r="HL98" s="527"/>
      <c r="HM98" s="527"/>
      <c r="HN98" s="527"/>
      <c r="HO98" s="527"/>
      <c r="HP98" s="285"/>
      <c r="HQ98" s="208"/>
      <c r="HR98" s="208"/>
      <c r="HS98" s="208"/>
      <c r="IE98" s="159"/>
      <c r="IF98" s="159"/>
      <c r="IG98" s="159"/>
      <c r="IH98" s="159"/>
      <c r="II98" s="159">
        <v>1</v>
      </c>
      <c r="IJ98" s="159">
        <v>0</v>
      </c>
      <c r="IK98" s="159">
        <v>1</v>
      </c>
      <c r="IL98" s="159">
        <v>0</v>
      </c>
      <c r="IM98" s="159">
        <v>0</v>
      </c>
      <c r="IP98" s="385"/>
      <c r="IQ98" s="159">
        <v>0</v>
      </c>
      <c r="IR98" s="159">
        <v>1</v>
      </c>
      <c r="IS98" s="159">
        <v>0</v>
      </c>
      <c r="IZ98" s="159">
        <v>1</v>
      </c>
      <c r="JA98" s="159">
        <v>0</v>
      </c>
      <c r="JB98" s="176">
        <v>0</v>
      </c>
      <c r="JC98" s="176">
        <v>0</v>
      </c>
      <c r="JD98" s="159"/>
      <c r="JE98" s="176">
        <v>0</v>
      </c>
      <c r="JF98" s="176">
        <v>0</v>
      </c>
      <c r="JG98" s="176">
        <v>0</v>
      </c>
      <c r="JH98" s="176">
        <v>1</v>
      </c>
      <c r="JI98" s="176">
        <v>0</v>
      </c>
      <c r="JJ98" s="176">
        <v>0</v>
      </c>
      <c r="JK98" s="176">
        <v>1</v>
      </c>
      <c r="JL98" s="176">
        <v>0</v>
      </c>
      <c r="JM98" s="176">
        <v>1</v>
      </c>
      <c r="JN98" s="176">
        <v>0</v>
      </c>
      <c r="JO98" s="176">
        <v>0</v>
      </c>
      <c r="JP98" s="176">
        <v>0</v>
      </c>
      <c r="JQ98" s="176">
        <v>0</v>
      </c>
      <c r="JR98" s="176">
        <v>0</v>
      </c>
      <c r="JS98" s="176">
        <v>0</v>
      </c>
      <c r="JT98" s="176">
        <v>0</v>
      </c>
      <c r="JU98" s="501">
        <v>0</v>
      </c>
      <c r="JV98" s="176">
        <v>1</v>
      </c>
      <c r="JW98" s="176">
        <v>0</v>
      </c>
      <c r="JX98" s="176">
        <v>0</v>
      </c>
      <c r="JY98" s="501"/>
      <c r="JZ98" s="405"/>
      <c r="KA98" s="405"/>
      <c r="KB98" s="405"/>
      <c r="KC98" s="405"/>
      <c r="KD98" s="405"/>
      <c r="KE98" s="187">
        <v>1</v>
      </c>
      <c r="KF98" s="175">
        <v>0</v>
      </c>
      <c r="KG98" s="175"/>
      <c r="KH98" s="175">
        <v>0</v>
      </c>
      <c r="KI98" s="175">
        <v>0</v>
      </c>
      <c r="KJ98" s="175">
        <v>1</v>
      </c>
      <c r="KK98" s="160">
        <v>0</v>
      </c>
      <c r="KL98" s="176">
        <v>1</v>
      </c>
      <c r="KM98" s="176">
        <v>0</v>
      </c>
      <c r="KN98" s="176">
        <v>0</v>
      </c>
      <c r="KO98" s="176">
        <v>0</v>
      </c>
      <c r="KP98" s="176">
        <v>0</v>
      </c>
      <c r="KQ98" s="176">
        <v>0</v>
      </c>
      <c r="KR98" s="160">
        <v>0</v>
      </c>
      <c r="KS98" s="175">
        <v>0</v>
      </c>
      <c r="KT98" s="159"/>
      <c r="KU98" s="159"/>
      <c r="KV98" s="159"/>
      <c r="KW98" s="159"/>
      <c r="KX98" s="159"/>
      <c r="KY98" s="159"/>
      <c r="KZ98" s="159"/>
      <c r="LA98" s="159"/>
      <c r="LB98" s="159"/>
    </row>
    <row r="99" spans="1:314" x14ac:dyDescent="0.15">
      <c r="A99" s="214"/>
      <c r="B99" s="224">
        <v>0.43759259259259259</v>
      </c>
      <c r="C99" s="10">
        <v>1.1000000000000001</v>
      </c>
      <c r="D99" s="11">
        <v>1.3333333000000003</v>
      </c>
      <c r="E99" s="11"/>
      <c r="F99" s="14"/>
      <c r="G99" s="13"/>
      <c r="H99" s="14"/>
      <c r="I99" s="596"/>
      <c r="J99" s="9">
        <v>3</v>
      </c>
      <c r="K99" s="14"/>
      <c r="L99" s="9"/>
      <c r="M99" s="23">
        <v>0</v>
      </c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9"/>
      <c r="AB99" s="15"/>
      <c r="AC99" s="15"/>
      <c r="AD99" s="15"/>
      <c r="AE99" s="15"/>
      <c r="AF99" s="15"/>
      <c r="AG99" s="15"/>
      <c r="AH99" s="54"/>
      <c r="AI99" s="15"/>
      <c r="AJ99" s="15"/>
      <c r="AK99" s="15"/>
      <c r="AL99" s="632"/>
      <c r="AM99" s="633">
        <v>1.1699749299954525</v>
      </c>
      <c r="AN99" s="634">
        <v>-5.7553346456692909</v>
      </c>
      <c r="AO99" s="584"/>
      <c r="AP99" s="634">
        <f>ABS(-11.88-AN99)</f>
        <v>6.1246653543307099</v>
      </c>
      <c r="AQ99" s="634"/>
      <c r="AR99" s="634"/>
      <c r="AS99" s="634"/>
      <c r="AT99" s="634"/>
      <c r="AU99" s="634"/>
      <c r="AV99" s="634"/>
      <c r="AW99" s="634"/>
      <c r="AX99" s="634"/>
      <c r="AY99" s="634"/>
      <c r="AZ99" s="634"/>
      <c r="BA99" s="634"/>
      <c r="BB99" s="634">
        <f>ABS(BQ99-AN99)</f>
        <v>4.398385826771654</v>
      </c>
      <c r="BC99" s="634"/>
      <c r="BD99" s="634"/>
      <c r="BE99" s="634"/>
      <c r="BF99" s="634"/>
      <c r="BG99" s="634"/>
      <c r="BH99" s="634"/>
      <c r="BI99" s="634"/>
      <c r="BJ99" s="634"/>
      <c r="BK99" s="634"/>
      <c r="BL99" s="634"/>
      <c r="BM99" s="634"/>
      <c r="BN99" s="573"/>
      <c r="BO99" s="573"/>
      <c r="BP99" s="4">
        <v>2.8547388291889044</v>
      </c>
      <c r="BQ99" s="4">
        <v>-10.153720472440945</v>
      </c>
      <c r="BR99" s="6"/>
      <c r="BS99" s="527">
        <f>(BP98+BP99+BP100)/3</f>
        <v>-1.6223652362603609</v>
      </c>
      <c r="BT99" s="527">
        <f>(BQ98+BQ99+BQ100)/3</f>
        <v>4.4451771653543304</v>
      </c>
      <c r="BU99" s="527"/>
      <c r="BV99" s="527"/>
      <c r="BW99" s="584"/>
      <c r="BX99" s="527"/>
      <c r="BY99" s="527"/>
      <c r="BZ99" s="527"/>
      <c r="CA99" s="527"/>
      <c r="CB99" s="584">
        <f>SQRT((BP98-BP99)^2+(BQ98-BQ99)^2)+SQRT((BP99-BP100)^2+(BQ99-BQ100)^2)+SQRT((BP100-BP98)^2+(BQ100-BQ98)^2)</f>
        <v>47.692995160397437</v>
      </c>
      <c r="CD99" s="584"/>
      <c r="CE99" s="527"/>
      <c r="CF99" s="584"/>
      <c r="CG99" s="527"/>
      <c r="CH99" s="584"/>
      <c r="CI99" s="527"/>
      <c r="CJ99" s="584"/>
      <c r="CK99" s="527"/>
      <c r="CL99" s="584"/>
      <c r="CO99" s="70"/>
      <c r="CP99" s="70"/>
      <c r="CQ99" s="70"/>
      <c r="CR99" s="97">
        <v>4.5685522800146678</v>
      </c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H99" s="516"/>
      <c r="DI99" s="211">
        <f>DEGREES(ACOS(((BP99-BP98)*(BP101-BP100)+(BQ99-BQ98)*(BQ101-BQ100))/(SQRT((BP99-BP98)^2+(BQ99-BQ98)^2)*SQRT((BP101-BP100)^2+(BQ101-BQ100)^2))))</f>
        <v>15.646330963385253</v>
      </c>
      <c r="DJ99" s="105"/>
      <c r="DK99" s="105"/>
      <c r="DL99" s="105"/>
      <c r="DM99" s="105"/>
      <c r="DN99" s="105"/>
      <c r="DO99" s="105"/>
      <c r="DP99" s="105"/>
      <c r="DQ99" s="105"/>
      <c r="DR99" s="105"/>
      <c r="DS99" s="105"/>
      <c r="DT99" s="108" t="s">
        <v>445</v>
      </c>
      <c r="DU99" s="105">
        <v>2.2931508627910873</v>
      </c>
      <c r="DV99" s="105">
        <v>-10.528051181102361</v>
      </c>
      <c r="DX99" s="506">
        <f t="shared" si="44"/>
        <v>0</v>
      </c>
      <c r="EA99" s="506">
        <f t="shared" si="45"/>
        <v>0</v>
      </c>
      <c r="EB99" s="506">
        <f t="shared" si="46"/>
        <v>0</v>
      </c>
      <c r="EF99" s="412">
        <f>IF(AND(DV99&lt;0,DV99&gt;-11.9),1,0)</f>
        <v>1</v>
      </c>
      <c r="EH99" s="402"/>
      <c r="EI99" s="402"/>
      <c r="EL99" s="244">
        <f>IF(AND(DV99&lt;0,DV99&gt;-6.4),1,0)</f>
        <v>0</v>
      </c>
      <c r="ER99" s="129">
        <v>-1.4975679103941792</v>
      </c>
      <c r="ES99" s="128">
        <v>11.885</v>
      </c>
      <c r="EU99" s="518">
        <f>ABS(ER99)</f>
        <v>1.4975679103941792</v>
      </c>
      <c r="EV99" s="284"/>
      <c r="EW99" s="209"/>
      <c r="EX99" s="209"/>
      <c r="EY99" s="209"/>
      <c r="EZ99" s="209"/>
      <c r="FA99" s="209"/>
      <c r="FB99" s="209"/>
      <c r="FC99" s="209"/>
      <c r="FE99" s="141"/>
      <c r="FF99" s="144">
        <v>31.687199983909633</v>
      </c>
      <c r="FH99" s="141"/>
      <c r="FJ99" s="141"/>
      <c r="FQ99" s="284"/>
      <c r="FR99" s="209">
        <f>FF99/(D98+D99)</f>
        <v>15.332570774442418</v>
      </c>
      <c r="FS99" s="284"/>
      <c r="FT99" s="209"/>
      <c r="FU99" s="209"/>
      <c r="FV99" s="209"/>
      <c r="FW99" s="209"/>
      <c r="FX99" s="209"/>
      <c r="FY99" s="209"/>
      <c r="FZ99" s="209"/>
      <c r="GA99" s="209"/>
      <c r="GB99" s="209"/>
      <c r="GC99" s="209"/>
      <c r="GD99" s="284"/>
      <c r="GE99" s="284">
        <f>FF99*(((ABS(DV98-AN98))/(ABS(DV97-DV98))))^2</f>
        <v>2.1863492131052258</v>
      </c>
      <c r="GF99" s="284"/>
      <c r="GG99" s="209"/>
      <c r="GH99" s="209"/>
      <c r="GI99" s="209"/>
      <c r="GJ99" s="209"/>
      <c r="GK99" s="209"/>
      <c r="GL99" s="209"/>
      <c r="GM99" s="209"/>
      <c r="GN99" s="209"/>
      <c r="GO99" s="209"/>
      <c r="GP99" s="209"/>
      <c r="GR99" s="587">
        <v>1.1699749299954527</v>
      </c>
      <c r="GS99" s="529">
        <v>1.9655578823923605</v>
      </c>
      <c r="GT99" s="587"/>
      <c r="GU99" s="529"/>
      <c r="GV99" s="529"/>
      <c r="GW99" s="529"/>
      <c r="GX99" s="529"/>
      <c r="GY99" s="529"/>
      <c r="GZ99" s="587">
        <f>ABS(DV99-ES98)</f>
        <v>1.2165748031496069</v>
      </c>
      <c r="HA99" s="587">
        <f>ABS(ES99-DV98)</f>
        <v>0.37433070866141804</v>
      </c>
      <c r="HB99" s="587"/>
      <c r="HC99" s="529"/>
      <c r="HD99" s="529"/>
      <c r="HE99" s="529"/>
      <c r="HF99" s="529"/>
      <c r="HG99" s="529"/>
      <c r="HH99" s="584">
        <v>1.6878671714552567</v>
      </c>
      <c r="HI99" s="527">
        <v>2.0008851212605134</v>
      </c>
      <c r="HJ99" s="587"/>
      <c r="HK99" s="529"/>
      <c r="HL99" s="529"/>
      <c r="HM99" s="529"/>
      <c r="HN99" s="529"/>
      <c r="HO99" s="529"/>
      <c r="HP99" s="285"/>
      <c r="HQ99" s="208"/>
      <c r="HR99" s="208"/>
      <c r="HS99" s="208"/>
      <c r="IE99" s="159"/>
      <c r="IF99" s="159"/>
      <c r="IG99" s="159"/>
      <c r="IH99" s="159"/>
      <c r="II99" s="159">
        <v>0</v>
      </c>
      <c r="IJ99" s="159">
        <v>1</v>
      </c>
      <c r="IK99" s="159">
        <v>1</v>
      </c>
      <c r="IL99" s="159">
        <v>0</v>
      </c>
      <c r="IM99" s="159">
        <v>0</v>
      </c>
      <c r="IP99" s="385"/>
      <c r="IQ99" s="159">
        <v>0</v>
      </c>
      <c r="IR99" s="159">
        <v>1</v>
      </c>
      <c r="IS99" s="159">
        <v>0</v>
      </c>
      <c r="IZ99" s="159">
        <v>0</v>
      </c>
      <c r="JA99" s="159">
        <v>0</v>
      </c>
      <c r="JB99" s="176">
        <v>1</v>
      </c>
      <c r="JC99" s="176">
        <v>0</v>
      </c>
      <c r="JD99" s="159"/>
      <c r="JE99" s="176">
        <v>0</v>
      </c>
      <c r="JF99" s="176">
        <v>1</v>
      </c>
      <c r="JG99" s="176">
        <v>0</v>
      </c>
      <c r="JH99" s="176">
        <v>0</v>
      </c>
      <c r="JI99" s="176">
        <v>0</v>
      </c>
      <c r="JJ99" s="176">
        <v>0</v>
      </c>
      <c r="JK99" s="176">
        <v>1</v>
      </c>
      <c r="JL99" s="176">
        <v>0</v>
      </c>
      <c r="JM99" s="176">
        <v>1</v>
      </c>
      <c r="JN99" s="176">
        <v>0</v>
      </c>
      <c r="JO99" s="176">
        <v>0</v>
      </c>
      <c r="JP99" s="176">
        <v>0</v>
      </c>
      <c r="JQ99" s="176">
        <v>0</v>
      </c>
      <c r="JR99" s="176">
        <v>0</v>
      </c>
      <c r="JS99" s="176">
        <v>0</v>
      </c>
      <c r="JT99" s="176">
        <v>0</v>
      </c>
      <c r="JU99" s="501">
        <v>1</v>
      </c>
      <c r="JV99" s="176">
        <v>0</v>
      </c>
      <c r="JW99" s="176">
        <v>0</v>
      </c>
      <c r="JX99" s="176">
        <v>0</v>
      </c>
      <c r="JY99" s="501"/>
      <c r="JZ99" s="405"/>
      <c r="KA99" s="405"/>
      <c r="KB99" s="405"/>
      <c r="KC99" s="405"/>
      <c r="KD99" s="405"/>
      <c r="KE99" s="187">
        <v>1</v>
      </c>
      <c r="KF99" s="175">
        <v>0</v>
      </c>
      <c r="KG99" s="175"/>
      <c r="KH99" s="175">
        <v>0</v>
      </c>
      <c r="KI99" s="175">
        <v>0</v>
      </c>
      <c r="KJ99" s="175">
        <v>1</v>
      </c>
      <c r="KK99" s="160">
        <v>0</v>
      </c>
      <c r="KL99" s="176">
        <v>1</v>
      </c>
      <c r="KM99" s="176">
        <v>0</v>
      </c>
      <c r="KN99" s="176">
        <v>0</v>
      </c>
      <c r="KO99" s="176">
        <v>0</v>
      </c>
      <c r="KP99" s="176">
        <v>0</v>
      </c>
      <c r="KQ99" s="176">
        <v>0</v>
      </c>
      <c r="KR99" s="160">
        <v>0</v>
      </c>
      <c r="KS99" s="175">
        <v>0</v>
      </c>
      <c r="KT99" s="159"/>
      <c r="KU99" s="159"/>
      <c r="KV99" s="159"/>
      <c r="KW99" s="159"/>
      <c r="KX99" s="159"/>
      <c r="KY99" s="159"/>
      <c r="KZ99" s="159"/>
      <c r="LA99" s="159"/>
      <c r="LB99" s="159" t="s">
        <v>546</v>
      </c>
    </row>
    <row r="100" spans="1:314" x14ac:dyDescent="0.15">
      <c r="A100" s="214"/>
      <c r="B100" s="224">
        <v>0.43832175925925926</v>
      </c>
      <c r="C100" s="10">
        <v>1.02</v>
      </c>
      <c r="D100" s="11">
        <v>1.0666666600000001</v>
      </c>
      <c r="E100" s="11"/>
      <c r="F100" s="14"/>
      <c r="G100" s="13"/>
      <c r="H100" s="14"/>
      <c r="I100" s="596"/>
      <c r="J100" s="471">
        <v>4</v>
      </c>
      <c r="K100" s="14"/>
      <c r="L100" s="9"/>
      <c r="M100" s="23">
        <v>0</v>
      </c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9"/>
      <c r="AB100" s="15"/>
      <c r="AC100" s="15"/>
      <c r="AD100" s="15"/>
      <c r="AE100" s="15"/>
      <c r="AF100" s="15"/>
      <c r="AG100" s="15"/>
      <c r="AH100" s="54"/>
      <c r="AI100" s="15"/>
      <c r="AJ100" s="15"/>
      <c r="AK100" s="15"/>
      <c r="AL100" s="632"/>
      <c r="AM100" s="633">
        <v>-1.7315628963932699</v>
      </c>
      <c r="AN100" s="634">
        <v>8.0013188976377947</v>
      </c>
      <c r="AO100" s="640">
        <f>ABS(11.88-AN100)</f>
        <v>3.8786811023622061</v>
      </c>
      <c r="AP100" s="527"/>
      <c r="AQ100" s="634"/>
      <c r="AR100" s="634"/>
      <c r="AS100" s="634"/>
      <c r="AT100" s="634"/>
      <c r="AU100" s="634"/>
      <c r="AV100" s="634"/>
      <c r="AW100" s="634"/>
      <c r="AX100" s="634"/>
      <c r="AY100" s="634"/>
      <c r="AZ100" s="634"/>
      <c r="BA100" s="634"/>
      <c r="BB100" s="633"/>
      <c r="BC100" s="634">
        <f>ABS(BQ100-AN100)</f>
        <v>3.8836811023622051</v>
      </c>
      <c r="BD100" s="634"/>
      <c r="BE100" s="634"/>
      <c r="BF100" s="634"/>
      <c r="BG100" s="634"/>
      <c r="BH100" s="634"/>
      <c r="BI100" s="634"/>
      <c r="BJ100" s="634"/>
      <c r="BK100" s="634"/>
      <c r="BL100" s="634"/>
      <c r="BM100" s="634"/>
      <c r="BN100" s="573"/>
      <c r="BO100" s="573"/>
      <c r="BP100" s="65">
        <v>-2.9483368235885403</v>
      </c>
      <c r="BQ100" s="64">
        <v>11.885</v>
      </c>
      <c r="BR100" s="6"/>
      <c r="BS100" s="527"/>
      <c r="BT100" s="527"/>
      <c r="BU100" s="527">
        <f>(BP99+BP100+BP101)/3</f>
        <v>-0.49918930346472634</v>
      </c>
      <c r="BV100" s="527">
        <f>(BQ99+BQ100+BQ101)/3</f>
        <v>-3.4781561679790021</v>
      </c>
      <c r="BW100" s="584"/>
      <c r="BX100" s="527"/>
      <c r="BY100" s="527"/>
      <c r="BZ100" s="527"/>
      <c r="CA100" s="527"/>
      <c r="CC100" s="584">
        <f>SQRT((BP99-BP100)^2+(BQ99-BQ100)^2)+SQRT((BP100-BP101)^2+(BQ100-BQ101)^2)+SQRT((BP101-BP99)^2+(BQ101-BQ99)^2)</f>
        <v>51.60029078548564</v>
      </c>
      <c r="CD100" s="584"/>
      <c r="CE100" s="584"/>
      <c r="CF100" s="584"/>
      <c r="CG100" s="527"/>
      <c r="CH100" s="584"/>
      <c r="CI100" s="527"/>
      <c r="CJ100" s="584"/>
      <c r="CK100" s="527"/>
      <c r="CL100" s="584"/>
      <c r="CO100" s="70"/>
      <c r="CP100" s="70"/>
      <c r="CQ100" s="70"/>
      <c r="CR100" s="70"/>
      <c r="CS100" s="92">
        <v>11.077778683370457</v>
      </c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H100" s="211"/>
      <c r="DI100" s="516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8" t="s">
        <v>443</v>
      </c>
      <c r="DU100" s="129">
        <v>-2.0591558767919964</v>
      </c>
      <c r="DV100" s="128">
        <v>12.306122047244093</v>
      </c>
      <c r="DX100" s="506">
        <f t="shared" si="44"/>
        <v>0</v>
      </c>
      <c r="EA100" s="506">
        <f t="shared" si="45"/>
        <v>0</v>
      </c>
      <c r="EB100" s="506">
        <f t="shared" si="46"/>
        <v>0</v>
      </c>
      <c r="EG100" s="244">
        <f>IF(AND(DV100&gt;0,DV100&lt;11.9),1,0)</f>
        <v>0</v>
      </c>
      <c r="EH100" s="402"/>
      <c r="EI100" s="402"/>
      <c r="EJ100" s="402"/>
      <c r="EK100" s="402"/>
      <c r="EM100" s="402">
        <f>IF(AND(DV100&gt;0,DV100&lt;6.4),1,0)</f>
        <v>0</v>
      </c>
      <c r="EN100" s="402"/>
      <c r="EO100" s="402"/>
      <c r="EP100" s="402"/>
      <c r="ER100" s="105">
        <v>1.5443669075939974</v>
      </c>
      <c r="ES100" s="105">
        <v>-11.885</v>
      </c>
      <c r="ET100" s="518">
        <f>ABS(ER100)</f>
        <v>1.5443669075939974</v>
      </c>
      <c r="EV100" s="284"/>
      <c r="EW100" s="209"/>
      <c r="EX100" s="209"/>
      <c r="EY100" s="209"/>
      <c r="EZ100" s="209"/>
      <c r="FA100" s="209"/>
      <c r="FB100" s="209"/>
      <c r="FC100" s="209"/>
      <c r="FE100" s="151">
        <v>20.926706377778089</v>
      </c>
      <c r="FF100" s="141"/>
      <c r="FH100" s="141"/>
      <c r="FJ100" s="141"/>
      <c r="FQ100" s="284">
        <f>FE100/(D99+D100)</f>
        <v>8.7194611360652203</v>
      </c>
      <c r="FR100" s="209"/>
      <c r="FS100" s="284"/>
      <c r="FT100" s="209"/>
      <c r="FU100" s="209"/>
      <c r="FV100" s="209"/>
      <c r="FW100" s="209"/>
      <c r="FX100" s="209"/>
      <c r="FY100" s="209"/>
      <c r="FZ100" s="209"/>
      <c r="GA100" s="209"/>
      <c r="GB100" s="209"/>
      <c r="GC100" s="209"/>
      <c r="GD100" s="284">
        <f>FE100*(((DV99-AN99)/(ABS(DV98-DV99))))^2</f>
        <v>0.98143018267319027</v>
      </c>
      <c r="GE100" s="209"/>
      <c r="GF100" s="284"/>
      <c r="GG100" s="209"/>
      <c r="GH100" s="209"/>
      <c r="GI100" s="209"/>
      <c r="GJ100" s="209"/>
      <c r="GK100" s="209"/>
      <c r="GL100" s="209"/>
      <c r="GM100" s="209"/>
      <c r="GN100" s="209"/>
      <c r="GO100" s="209"/>
      <c r="GP100" s="209"/>
      <c r="GR100" s="587">
        <v>0.74878395519708985</v>
      </c>
      <c r="GS100" s="532">
        <v>0.56158796639781716</v>
      </c>
      <c r="GT100" s="584"/>
      <c r="GU100" s="527"/>
      <c r="GV100" s="527"/>
      <c r="GW100" s="527"/>
      <c r="GX100" s="527"/>
      <c r="GY100" s="527"/>
      <c r="GZ100" s="587">
        <f>ABS(ES100-DV99)</f>
        <v>1.3569488188976386</v>
      </c>
      <c r="HA100" s="587">
        <f>ABS(DV100-ES99)</f>
        <v>0.42112204724409352</v>
      </c>
      <c r="HB100" s="584"/>
      <c r="HC100" s="527"/>
      <c r="HD100" s="527"/>
      <c r="HE100" s="527"/>
      <c r="HF100" s="527"/>
      <c r="HG100" s="527"/>
      <c r="HH100" s="584">
        <v>1.5498346713983058</v>
      </c>
      <c r="HI100" s="527">
        <v>0.70194360363058539</v>
      </c>
      <c r="HJ100" s="584"/>
      <c r="HK100" s="527"/>
      <c r="HL100" s="527"/>
      <c r="HM100" s="527"/>
      <c r="HN100" s="527"/>
      <c r="HO100" s="527"/>
      <c r="HP100" s="285"/>
      <c r="HQ100" s="208"/>
      <c r="HR100" s="208"/>
      <c r="HS100" s="208"/>
      <c r="IE100" s="159"/>
      <c r="IF100" s="159"/>
      <c r="IG100" s="159"/>
      <c r="IH100" s="159"/>
      <c r="II100" s="159">
        <v>0</v>
      </c>
      <c r="IJ100" s="159">
        <v>1</v>
      </c>
      <c r="IK100" s="159">
        <v>1</v>
      </c>
      <c r="IL100" s="159">
        <v>0</v>
      </c>
      <c r="IM100" s="159">
        <v>0</v>
      </c>
      <c r="IP100" s="385"/>
      <c r="IQ100" s="159">
        <v>0</v>
      </c>
      <c r="IR100" s="159">
        <v>1</v>
      </c>
      <c r="IS100" s="159">
        <v>0</v>
      </c>
      <c r="IZ100" s="159">
        <v>0</v>
      </c>
      <c r="JA100" s="159">
        <v>0</v>
      </c>
      <c r="JB100" s="176">
        <v>1</v>
      </c>
      <c r="JC100" s="176">
        <v>0</v>
      </c>
      <c r="JD100" s="159"/>
      <c r="JE100" s="176">
        <v>0</v>
      </c>
      <c r="JF100" s="176">
        <v>0</v>
      </c>
      <c r="JG100" s="176">
        <v>1</v>
      </c>
      <c r="JH100" s="176">
        <v>0</v>
      </c>
      <c r="JI100" s="176">
        <v>0</v>
      </c>
      <c r="JJ100" s="176">
        <v>0</v>
      </c>
      <c r="JK100" s="176">
        <v>1</v>
      </c>
      <c r="JL100" s="176">
        <v>0</v>
      </c>
      <c r="JM100" s="186">
        <v>1</v>
      </c>
      <c r="JN100" s="176">
        <v>0</v>
      </c>
      <c r="JO100" s="176">
        <v>0</v>
      </c>
      <c r="JP100" s="176">
        <v>0</v>
      </c>
      <c r="JQ100" s="176">
        <v>0</v>
      </c>
      <c r="JR100" s="176">
        <v>0</v>
      </c>
      <c r="JS100" s="186">
        <v>1</v>
      </c>
      <c r="JT100" s="176">
        <v>0</v>
      </c>
      <c r="JU100" s="501">
        <v>1</v>
      </c>
      <c r="JV100" s="176">
        <v>0</v>
      </c>
      <c r="JW100" s="176">
        <v>0</v>
      </c>
      <c r="JX100" s="176">
        <v>0</v>
      </c>
      <c r="JY100" s="501"/>
      <c r="JZ100" s="405"/>
      <c r="KA100" s="405"/>
      <c r="KB100" s="405"/>
      <c r="KC100" s="405"/>
      <c r="KD100" s="405"/>
      <c r="KE100" s="187">
        <v>1</v>
      </c>
      <c r="KF100" s="175">
        <v>0</v>
      </c>
      <c r="KG100" s="175"/>
      <c r="KH100" s="175">
        <v>0</v>
      </c>
      <c r="KI100" s="175">
        <v>0</v>
      </c>
      <c r="KJ100" s="175">
        <v>1</v>
      </c>
      <c r="KK100" s="160">
        <v>0</v>
      </c>
      <c r="KL100" s="176">
        <v>1</v>
      </c>
      <c r="KM100" s="176">
        <v>0</v>
      </c>
      <c r="KN100" s="176">
        <v>0</v>
      </c>
      <c r="KO100" s="176">
        <v>0</v>
      </c>
      <c r="KP100" s="176">
        <v>0</v>
      </c>
      <c r="KQ100" s="176">
        <v>0</v>
      </c>
      <c r="KR100" s="160">
        <v>0</v>
      </c>
      <c r="KS100" s="175">
        <v>1</v>
      </c>
      <c r="KT100" s="159"/>
      <c r="KU100" s="159"/>
      <c r="KV100" s="159"/>
      <c r="KW100" s="159"/>
      <c r="KX100" s="159"/>
      <c r="KY100" s="159"/>
      <c r="KZ100" s="159"/>
      <c r="LA100" s="159"/>
      <c r="LB100" s="159"/>
    </row>
    <row r="101" spans="1:314" x14ac:dyDescent="0.15">
      <c r="A101" s="214"/>
      <c r="B101" s="224">
        <v>0.43899305555555551</v>
      </c>
      <c r="C101" s="10">
        <v>0.28000000000000003</v>
      </c>
      <c r="D101" s="11">
        <v>0.93332400000000004</v>
      </c>
      <c r="E101" s="11"/>
      <c r="F101" s="14"/>
      <c r="G101" s="13"/>
      <c r="H101" s="14"/>
      <c r="I101" s="596"/>
      <c r="J101" s="9">
        <v>5</v>
      </c>
      <c r="K101" s="14"/>
      <c r="L101" s="9"/>
      <c r="M101" s="23">
        <v>0</v>
      </c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9"/>
      <c r="AB101" s="15"/>
      <c r="AC101" s="15"/>
      <c r="AD101" s="15"/>
      <c r="AE101" s="15"/>
      <c r="AF101" s="15"/>
      <c r="AG101" s="15"/>
      <c r="AH101" s="54"/>
      <c r="AI101" s="15"/>
      <c r="AJ101" s="15"/>
      <c r="AK101" s="15"/>
      <c r="AL101" s="632"/>
      <c r="AM101" s="633">
        <v>-1.7315628963932699</v>
      </c>
      <c r="AN101" s="634">
        <v>-7.0187007874015741</v>
      </c>
      <c r="AO101" s="584"/>
      <c r="AP101" s="634">
        <f>ABS(-11.88-AN101)</f>
        <v>4.8612992125984267</v>
      </c>
      <c r="AQ101" s="634"/>
      <c r="AR101" s="634"/>
      <c r="AS101" s="634"/>
      <c r="AT101" s="634"/>
      <c r="AU101" s="634"/>
      <c r="AV101" s="634"/>
      <c r="AW101" s="634"/>
      <c r="AX101" s="634"/>
      <c r="AY101" s="634"/>
      <c r="AZ101" s="634"/>
      <c r="BA101" s="634"/>
      <c r="BB101" s="634">
        <f>ABS(BQ101-AN101)</f>
        <v>5.1470472440944874</v>
      </c>
      <c r="BC101" s="634"/>
      <c r="BD101" s="634"/>
      <c r="BE101" s="634"/>
      <c r="BF101" s="634"/>
      <c r="BG101" s="634"/>
      <c r="BH101" s="634"/>
      <c r="BI101" s="634"/>
      <c r="BJ101" s="634"/>
      <c r="BK101" s="634"/>
      <c r="BL101" s="634"/>
      <c r="BM101" s="634"/>
      <c r="BN101" s="573"/>
      <c r="BO101" s="573"/>
      <c r="BP101" s="4">
        <v>-1.4039699159945431</v>
      </c>
      <c r="BQ101" s="4">
        <v>-12.165748031496062</v>
      </c>
      <c r="BR101" s="6"/>
      <c r="BS101" s="527"/>
      <c r="BT101" s="527"/>
      <c r="BU101" s="527"/>
      <c r="BV101" s="527"/>
      <c r="BW101" s="584"/>
      <c r="BX101" s="527"/>
      <c r="BY101" s="527"/>
      <c r="BZ101" s="527"/>
      <c r="CA101" s="527"/>
      <c r="CB101" s="584"/>
      <c r="CC101" s="527"/>
      <c r="CD101" s="584"/>
      <c r="CE101" s="527"/>
      <c r="CF101" s="584"/>
      <c r="CG101" s="527"/>
      <c r="CO101" s="70"/>
      <c r="CP101" s="70"/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H101" s="516"/>
      <c r="DI101" s="516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8" t="s">
        <v>445</v>
      </c>
      <c r="DU101" s="105">
        <v>-0.42119097479836293</v>
      </c>
      <c r="DV101" s="105">
        <v>-12.352913385826771</v>
      </c>
      <c r="DX101" s="506">
        <f t="shared" si="44"/>
        <v>0</v>
      </c>
      <c r="EA101" s="506">
        <f t="shared" si="45"/>
        <v>0</v>
      </c>
      <c r="EB101" s="506">
        <f t="shared" si="46"/>
        <v>0</v>
      </c>
      <c r="EF101" s="412">
        <f>IF(AND(DV101&lt;0,DV101&gt;-11.9),1,0)</f>
        <v>0</v>
      </c>
      <c r="EH101" s="402"/>
      <c r="EI101" s="402"/>
      <c r="EL101" s="244">
        <f>IF(AND(DV101&lt;0,DV101&gt;-6.4),1,0)</f>
        <v>0</v>
      </c>
      <c r="ER101" s="129">
        <v>-2.2463518655912691</v>
      </c>
      <c r="ES101" s="128">
        <v>12.212539370078739</v>
      </c>
      <c r="EU101" s="518">
        <f>ABS(ER101)</f>
        <v>2.2463518655912691</v>
      </c>
      <c r="EV101" s="284"/>
      <c r="EW101" s="209"/>
      <c r="EX101" s="209"/>
      <c r="EY101" s="209"/>
      <c r="EZ101" s="209"/>
      <c r="FA101" s="209"/>
      <c r="FB101" s="209"/>
      <c r="FC101" s="209"/>
      <c r="FE101" s="141"/>
      <c r="FF101" s="144">
        <v>52.766219874653849</v>
      </c>
      <c r="FH101" s="516"/>
      <c r="FJ101" s="516"/>
      <c r="FL101" s="516"/>
      <c r="FN101" s="516"/>
      <c r="FQ101" s="284"/>
      <c r="FR101" s="209">
        <f>FF101/(D100+D101)</f>
        <v>26.38323314702572</v>
      </c>
      <c r="FS101" s="284"/>
      <c r="FT101" s="209"/>
      <c r="FU101" s="209"/>
      <c r="FV101" s="209"/>
      <c r="FW101" s="209"/>
      <c r="FX101" s="209"/>
      <c r="FY101" s="209"/>
      <c r="FZ101" s="209"/>
      <c r="GA101" s="209"/>
      <c r="GB101" s="209"/>
      <c r="GC101" s="209"/>
      <c r="GD101" s="284"/>
      <c r="GE101" s="284">
        <f>FF101*(((ABS(DV100-AN100))/(ABS(DV99-DV100))))^2</f>
        <v>1.8753917168564822</v>
      </c>
      <c r="GF101" s="284"/>
      <c r="GG101" s="209"/>
      <c r="GH101" s="209"/>
      <c r="GI101" s="209"/>
      <c r="GJ101" s="209"/>
      <c r="GK101" s="209"/>
      <c r="GL101" s="209"/>
      <c r="GM101" s="209"/>
      <c r="GN101" s="209"/>
      <c r="GO101" s="209"/>
      <c r="GP101" s="209"/>
      <c r="GR101" s="587">
        <v>1.9655578823923603</v>
      </c>
      <c r="GS101" s="529">
        <v>0.18719598879927268</v>
      </c>
      <c r="GT101" s="587"/>
      <c r="GU101" s="529"/>
      <c r="GV101" s="529"/>
      <c r="GW101" s="529"/>
      <c r="GX101" s="529"/>
      <c r="GY101" s="529"/>
      <c r="GZ101" s="587">
        <f>ABS(DV101-ES100)</f>
        <v>0.46791338582677078</v>
      </c>
      <c r="HA101" s="587">
        <f>ABS(ES101-DV100)</f>
        <v>9.3582677165354511E-2</v>
      </c>
      <c r="HB101" s="587"/>
      <c r="HC101" s="529"/>
      <c r="HD101" s="529"/>
      <c r="HE101" s="529"/>
      <c r="HF101" s="529"/>
      <c r="HG101" s="529"/>
      <c r="HH101" s="584">
        <v>2.0204852698474722</v>
      </c>
      <c r="HI101" s="527">
        <v>0.20928462840823353</v>
      </c>
      <c r="HJ101" s="587"/>
      <c r="HK101" s="529"/>
      <c r="HL101" s="529"/>
      <c r="HM101" s="529"/>
      <c r="HN101" s="529"/>
      <c r="HO101" s="529"/>
      <c r="HP101" s="285"/>
      <c r="HQ101" s="208"/>
      <c r="HR101" s="208"/>
      <c r="HS101" s="208"/>
      <c r="IE101" s="159"/>
      <c r="IF101" s="159"/>
      <c r="IG101" s="159"/>
      <c r="IH101" s="159"/>
      <c r="II101" s="159">
        <v>0</v>
      </c>
      <c r="IJ101" s="159">
        <v>1</v>
      </c>
      <c r="IK101" s="159">
        <v>1</v>
      </c>
      <c r="IL101" s="159">
        <v>0</v>
      </c>
      <c r="IM101" s="159">
        <v>0</v>
      </c>
      <c r="IP101" s="385"/>
      <c r="IQ101" s="159">
        <v>1</v>
      </c>
      <c r="IR101" s="159">
        <v>0</v>
      </c>
      <c r="IS101" s="159">
        <v>0</v>
      </c>
      <c r="IZ101" s="182">
        <v>1</v>
      </c>
      <c r="JA101" s="159">
        <v>0</v>
      </c>
      <c r="JB101" s="176">
        <v>0</v>
      </c>
      <c r="JC101" s="176">
        <v>0</v>
      </c>
      <c r="JD101" s="159"/>
      <c r="JE101" s="176">
        <v>0</v>
      </c>
      <c r="JF101" s="176">
        <v>1</v>
      </c>
      <c r="JG101" s="176">
        <v>0</v>
      </c>
      <c r="JH101" s="176">
        <v>0</v>
      </c>
      <c r="JI101" s="176">
        <v>0</v>
      </c>
      <c r="JJ101" s="176">
        <v>1</v>
      </c>
      <c r="JK101" s="176">
        <v>0</v>
      </c>
      <c r="JL101" s="176">
        <v>0</v>
      </c>
      <c r="JM101" s="176">
        <v>1</v>
      </c>
      <c r="JN101" s="176">
        <v>0</v>
      </c>
      <c r="JO101" s="176">
        <v>0</v>
      </c>
      <c r="JP101" s="176">
        <v>0</v>
      </c>
      <c r="JQ101" s="176">
        <v>0</v>
      </c>
      <c r="JR101" s="176">
        <v>0</v>
      </c>
      <c r="JS101" s="176">
        <v>0</v>
      </c>
      <c r="JT101" s="176">
        <v>0</v>
      </c>
      <c r="JU101" s="501">
        <v>1</v>
      </c>
      <c r="JV101" s="176">
        <v>0</v>
      </c>
      <c r="JW101" s="176">
        <v>0</v>
      </c>
      <c r="JX101" s="176">
        <v>0</v>
      </c>
      <c r="JY101" s="501"/>
      <c r="JZ101" s="405"/>
      <c r="KA101" s="405"/>
      <c r="KB101" s="405"/>
      <c r="KC101" s="405"/>
      <c r="KD101" s="405"/>
      <c r="KE101" s="187">
        <v>0</v>
      </c>
      <c r="KF101" s="175">
        <v>0</v>
      </c>
      <c r="KG101" s="175"/>
      <c r="KH101" s="175">
        <v>0</v>
      </c>
      <c r="KI101" s="175">
        <v>1</v>
      </c>
      <c r="KJ101" s="175">
        <v>0</v>
      </c>
      <c r="KK101" s="160">
        <v>1</v>
      </c>
      <c r="KL101" s="176">
        <v>1</v>
      </c>
      <c r="KM101" s="176">
        <v>0</v>
      </c>
      <c r="KN101" s="176">
        <v>1</v>
      </c>
      <c r="KO101" s="176">
        <v>0</v>
      </c>
      <c r="KP101" s="176">
        <v>0</v>
      </c>
      <c r="KQ101" s="176">
        <v>0</v>
      </c>
      <c r="KR101" s="160">
        <v>0</v>
      </c>
      <c r="KS101" s="175">
        <v>1</v>
      </c>
      <c r="KT101" s="159"/>
      <c r="KU101" s="159"/>
      <c r="KV101" s="159"/>
      <c r="KW101" s="159"/>
      <c r="KX101" s="159"/>
      <c r="KY101" s="159"/>
      <c r="KZ101" s="159"/>
      <c r="LA101" s="159"/>
      <c r="LB101" s="159"/>
    </row>
    <row r="102" spans="1:314" s="218" customFormat="1" x14ac:dyDescent="0.15">
      <c r="A102" s="219" t="s">
        <v>593</v>
      </c>
      <c r="B102" s="243"/>
      <c r="C102" s="17"/>
      <c r="D102" s="18"/>
      <c r="E102" s="18">
        <f>SUM(D98:D101)</f>
        <v>4.0666499600000003</v>
      </c>
      <c r="F102" s="20"/>
      <c r="G102" s="19"/>
      <c r="H102" s="20"/>
      <c r="I102" s="597"/>
      <c r="J102" s="16"/>
      <c r="K102" s="20"/>
      <c r="L102" s="16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16"/>
      <c r="AB102" s="20"/>
      <c r="AC102" s="20"/>
      <c r="AD102" s="20"/>
      <c r="AE102" s="20"/>
      <c r="AF102" s="20"/>
      <c r="AG102" s="20"/>
      <c r="AH102" s="58"/>
      <c r="AI102" s="20"/>
      <c r="AJ102" s="20"/>
      <c r="AK102" s="20"/>
      <c r="AL102" s="642"/>
      <c r="AM102" s="636"/>
      <c r="AN102" s="637"/>
      <c r="AO102" s="636"/>
      <c r="AP102" s="637"/>
      <c r="AQ102" s="528">
        <f>SUM(AO96:AO102)</f>
        <v>10.42446850393701</v>
      </c>
      <c r="AR102" s="528">
        <f>SUM(AP96:AP102)</f>
        <v>10.985964566929137</v>
      </c>
      <c r="AS102" s="528">
        <f>AVERAGE(AO96:AO102)</f>
        <v>5.2122342519685052</v>
      </c>
      <c r="AT102" s="528">
        <f>AVERAGE(AP96:AP102)</f>
        <v>5.4929822834645687</v>
      </c>
      <c r="AU102" s="528">
        <f>MAX(AO96:AO102)</f>
        <v>6.5457874015748043</v>
      </c>
      <c r="AV102" s="528">
        <f>MAX(AP96:AP102)</f>
        <v>6.1246653543307099</v>
      </c>
      <c r="AW102" s="528">
        <f>MIN(AO96:AO102)</f>
        <v>3.8786811023622061</v>
      </c>
      <c r="AX102" s="528">
        <f>MIN(AP96:AP102)</f>
        <v>4.8612992125984267</v>
      </c>
      <c r="AY102" s="528">
        <f>AU102-AW102</f>
        <v>2.6671062992125982</v>
      </c>
      <c r="AZ102" s="528">
        <f>AV102-AX102</f>
        <v>1.2633661417322832</v>
      </c>
      <c r="BA102" s="528"/>
      <c r="BB102" s="636"/>
      <c r="BC102" s="637"/>
      <c r="BD102" s="528">
        <f>SUM(BB96:BB102)</f>
        <v>9.5454330708661423</v>
      </c>
      <c r="BE102" s="528">
        <f>SUM(BC96:BC102)</f>
        <v>10.153720472440945</v>
      </c>
      <c r="BF102" s="528">
        <f>AVERAGE(BB96:BB102)</f>
        <v>4.7727165354330712</v>
      </c>
      <c r="BG102" s="528">
        <f>AVERAGE(BC96:BC102)</f>
        <v>5.0768602362204724</v>
      </c>
      <c r="BH102" s="528">
        <f>MAX(BB96:BB102)</f>
        <v>5.1470472440944874</v>
      </c>
      <c r="BI102" s="528">
        <f>MAX(BC96:BC102)</f>
        <v>6.2700393700787398</v>
      </c>
      <c r="BJ102" s="528">
        <f>MIN(BB96:BB102)</f>
        <v>4.398385826771654</v>
      </c>
      <c r="BK102" s="528">
        <f>MIN(BC96:BC102)</f>
        <v>3.8836811023622051</v>
      </c>
      <c r="BL102" s="528">
        <f>BH102-BJ102</f>
        <v>0.74866141732283342</v>
      </c>
      <c r="BM102" s="528">
        <f>BI102-BK102</f>
        <v>2.3863582677165347</v>
      </c>
      <c r="BN102" s="574"/>
      <c r="BO102" s="574"/>
      <c r="BP102" s="2" t="s">
        <v>426</v>
      </c>
      <c r="BQ102" s="2"/>
      <c r="BR102" s="7"/>
      <c r="BS102" s="528"/>
      <c r="BT102" s="528"/>
      <c r="BU102" s="528"/>
      <c r="BV102" s="528"/>
      <c r="BW102" s="585">
        <f>AVERAGE(BS96:BS102)</f>
        <v>-1.6223652362603609</v>
      </c>
      <c r="BX102" s="585">
        <f>AVERAGE(BT96:BT102)</f>
        <v>4.4451771653543304</v>
      </c>
      <c r="BY102" s="585">
        <f>AVERAGE(BU96:BU102)</f>
        <v>-0.47098593429132607</v>
      </c>
      <c r="BZ102" s="585">
        <f>AVERAGE(BV96:BV102)</f>
        <v>-3.4978333202968832</v>
      </c>
      <c r="CA102" s="528"/>
      <c r="CB102" s="585"/>
      <c r="CC102" s="528"/>
      <c r="CD102" s="585">
        <f>SUM(CB96:CB101)</f>
        <v>47.692995160397437</v>
      </c>
      <c r="CE102" s="585">
        <f>SUM(CC97:CC101)</f>
        <v>101.78932067294059</v>
      </c>
      <c r="CF102" s="585" t="e">
        <f ca="1">[1]!Mean(CB96:CB101)</f>
        <v>#NAME?</v>
      </c>
      <c r="CG102" s="585" t="e">
        <f ca="1">[1]!Mean(CC96:CC101)</f>
        <v>#NAME?</v>
      </c>
      <c r="CH102" s="585">
        <f>MAX(CB98:CB100)</f>
        <v>47.692995160397437</v>
      </c>
      <c r="CI102" s="585">
        <f>MAX(CC98:CC100)</f>
        <v>51.60029078548564</v>
      </c>
      <c r="CJ102" s="585">
        <f>MIN(CB98:CB100)</f>
        <v>47.692995160397437</v>
      </c>
      <c r="CK102" s="585">
        <f>MIN(CC98:CC100)</f>
        <v>50.189029887454957</v>
      </c>
      <c r="CL102" s="585"/>
      <c r="CM102" s="528">
        <f>CI102-CK102</f>
        <v>1.4112608980306831</v>
      </c>
      <c r="CN102" s="393"/>
      <c r="CR102" s="286"/>
      <c r="CS102" s="278"/>
      <c r="CT102" s="281">
        <v>4.5685522800146678</v>
      </c>
      <c r="CU102" s="281">
        <v>17.59713201890165</v>
      </c>
      <c r="CV102" s="281">
        <v>4.5685522800146678</v>
      </c>
      <c r="CW102" s="281">
        <v>8.7985660094508251</v>
      </c>
      <c r="CX102" s="281">
        <v>4.5685522800146678</v>
      </c>
      <c r="CY102" s="281">
        <v>11.077778683370457</v>
      </c>
      <c r="CZ102" s="281">
        <v>4.5685522800146678</v>
      </c>
      <c r="DA102" s="281">
        <v>6.5193533355311919</v>
      </c>
      <c r="DB102" s="281">
        <v>0</v>
      </c>
      <c r="DC102" s="248">
        <v>4.5584253478392656</v>
      </c>
      <c r="DD102" s="281"/>
      <c r="DE102" s="281"/>
      <c r="DF102" s="281"/>
      <c r="DG102" s="281"/>
      <c r="DH102" s="281"/>
      <c r="DI102" s="281"/>
      <c r="DJ102" s="281"/>
      <c r="DK102" s="281">
        <f>SUM(DI97:DI100)</f>
        <v>15.646330963385253</v>
      </c>
      <c r="DL102" s="281"/>
      <c r="DM102" s="281">
        <f>AVERAGE(DI97:DI100)</f>
        <v>15.646330963385253</v>
      </c>
      <c r="DN102" s="281"/>
      <c r="DO102" s="281">
        <f>MAX(DI97:DI100)</f>
        <v>15.646330963385253</v>
      </c>
      <c r="DP102" s="281"/>
      <c r="DQ102" s="281">
        <f>MIN(DI97:DI100)</f>
        <v>15.646330963385253</v>
      </c>
      <c r="DR102" s="281"/>
      <c r="DS102" s="281"/>
      <c r="DT102" s="220"/>
      <c r="DW102" s="495"/>
      <c r="DX102" s="506">
        <f t="shared" si="44"/>
        <v>0</v>
      </c>
      <c r="DY102" s="495"/>
      <c r="DZ102" s="495"/>
      <c r="EA102" s="506">
        <f t="shared" si="45"/>
        <v>0</v>
      </c>
      <c r="EB102" s="506">
        <f t="shared" si="46"/>
        <v>0</v>
      </c>
      <c r="EC102" s="495"/>
      <c r="ED102" s="495"/>
      <c r="EE102" s="512"/>
      <c r="EF102" s="244"/>
      <c r="EG102" s="244"/>
      <c r="EH102" s="244">
        <f>SUM(EF96:EF102)</f>
        <v>1</v>
      </c>
      <c r="EI102" s="244">
        <f>SUM(EG96:EG102)</f>
        <v>1</v>
      </c>
      <c r="EJ102" s="244">
        <f>SUM(EH102:EI102)</f>
        <v>2</v>
      </c>
      <c r="EK102" s="244"/>
      <c r="EL102" s="244"/>
      <c r="EM102" s="244"/>
      <c r="EN102" s="244"/>
      <c r="EO102" s="244"/>
      <c r="EP102" s="244"/>
      <c r="EQ102" s="244"/>
      <c r="ES102" s="219"/>
      <c r="ET102" s="523"/>
      <c r="EU102" s="523"/>
      <c r="EV102" s="287">
        <f>SUM(ET96:ET102)</f>
        <v>2.6675428403896317</v>
      </c>
      <c r="EW102" s="281">
        <f>SUM(EU96:EU102)</f>
        <v>3.7439197759854483</v>
      </c>
      <c r="EX102" s="278">
        <f>AVERAGE(ET96:ET102)</f>
        <v>1.3337714201948159</v>
      </c>
      <c r="EY102" s="278">
        <f>AVERAGE(EU96:EU102)</f>
        <v>1.8719598879927242</v>
      </c>
      <c r="EZ102" s="281">
        <f>_xlfn.VAR.P(ET96:ET102)</f>
        <v>4.435045931289916E-2</v>
      </c>
      <c r="FA102" s="281">
        <f>_xlfn.VAR.P(EU96:EU102)</f>
        <v>0.14016935289014976</v>
      </c>
      <c r="FB102" s="281">
        <f>MAX(ET96:ET102)</f>
        <v>1.5443669075939974</v>
      </c>
      <c r="FC102" s="281">
        <f>MAX(EU96:EU102)</f>
        <v>2.2463518655912691</v>
      </c>
      <c r="FD102" s="523"/>
      <c r="FE102" s="268"/>
      <c r="FF102" s="240"/>
      <c r="FG102" s="521">
        <f>SUM(FE96:FE102)</f>
        <v>20.926706377778089</v>
      </c>
      <c r="FH102" s="521">
        <f>SUM(FF96:FF102)</f>
        <v>84.453419858563478</v>
      </c>
      <c r="FI102" s="521">
        <f>AVERAGE(FE96:FE102)</f>
        <v>20.926706377778089</v>
      </c>
      <c r="FJ102" s="521">
        <f>AVERAGE(FF96:FF102)</f>
        <v>42.226709929281739</v>
      </c>
      <c r="FK102" s="521">
        <f>MAX(FE96:FE102)</f>
        <v>20.926706377778089</v>
      </c>
      <c r="FL102" s="521">
        <f>MAX(FF96:FF102)</f>
        <v>52.766219874653849</v>
      </c>
      <c r="FM102" s="521">
        <f>MIN(FE96:FE102)</f>
        <v>20.926706377778089</v>
      </c>
      <c r="FN102" s="521">
        <f>MIN(FF96:FF102)</f>
        <v>31.687199983909633</v>
      </c>
      <c r="FO102" s="520">
        <f>FK102-FM102</f>
        <v>0</v>
      </c>
      <c r="FP102" s="520">
        <f>FL102-FN102</f>
        <v>21.079019890744217</v>
      </c>
      <c r="FQ102" s="287"/>
      <c r="FR102" s="287"/>
      <c r="FS102" s="286">
        <f>SUM(FQ96:FQ102)</f>
        <v>8.7194611360652203</v>
      </c>
      <c r="FT102" s="278">
        <f>SUM(FR96:FR102)</f>
        <v>41.715803921468137</v>
      </c>
      <c r="FU102" s="278">
        <f>AVERAGE(FQ96:FQ102)</f>
        <v>8.7194611360652203</v>
      </c>
      <c r="FV102" s="278">
        <f>AVERAGE(FR96:FR102)</f>
        <v>20.857901960734068</v>
      </c>
      <c r="FW102" s="278">
        <f>MAX(FQ96:FQ102)</f>
        <v>8.7194611360652203</v>
      </c>
      <c r="FX102" s="278">
        <f>MAX(FR96:FR102)</f>
        <v>26.38323314702572</v>
      </c>
      <c r="FY102" s="278">
        <f>MIN(FQ96:FQ102)</f>
        <v>8.7194611360652203</v>
      </c>
      <c r="FZ102" s="278">
        <f>MIN(FR96:FR102)</f>
        <v>15.332570774442418</v>
      </c>
      <c r="GA102" s="278">
        <f>FW102-FY102</f>
        <v>0</v>
      </c>
      <c r="GB102" s="278">
        <f>FX102-FZ102</f>
        <v>11.050662372583302</v>
      </c>
      <c r="GC102" s="278"/>
      <c r="GD102" s="286"/>
      <c r="GE102" s="278"/>
      <c r="GF102" s="286">
        <f>SUM(GD96:GD102)</f>
        <v>0.98143018267319027</v>
      </c>
      <c r="GG102" s="278">
        <f>SUM(GE96:GE102)</f>
        <v>4.061740929961708</v>
      </c>
      <c r="GH102" s="278">
        <f>AVERAGE(GD96:GD102)</f>
        <v>0.98143018267319027</v>
      </c>
      <c r="GI102" s="278">
        <f>AVERAGE(GE96:GE102)</f>
        <v>2.030870464980854</v>
      </c>
      <c r="GJ102" s="278">
        <f>MAX(GD96:GD102)</f>
        <v>0.98143018267319027</v>
      </c>
      <c r="GK102" s="278">
        <f>MAX(GE96:GE102)</f>
        <v>2.1863492131052258</v>
      </c>
      <c r="GL102" s="278">
        <f>MIN(GD96:GD102)</f>
        <v>0.98143018267319027</v>
      </c>
      <c r="GM102" s="278">
        <f>MIN(GE96:GE102)</f>
        <v>1.8753917168564822</v>
      </c>
      <c r="GN102" s="278">
        <f>GJ102-GL102</f>
        <v>0</v>
      </c>
      <c r="GO102" s="278">
        <f>GK102-GM102</f>
        <v>0.31095749624874358</v>
      </c>
      <c r="GP102" s="278"/>
      <c r="GQ102" s="270"/>
      <c r="GR102" s="586"/>
      <c r="GS102" s="531"/>
      <c r="GT102" s="586">
        <f>SUM(GR96:GR102)</f>
        <v>4.4170815105417729</v>
      </c>
      <c r="GU102" s="531">
        <f>SUM(GS96:GS102)</f>
        <v>2.8318042212896555</v>
      </c>
      <c r="GV102" s="531">
        <f>AVERAGE(GR96:GR102)</f>
        <v>1.1042703776354432</v>
      </c>
      <c r="GW102" s="531">
        <f>AVERAGE(GS96:GS102)</f>
        <v>0.70795105532241387</v>
      </c>
      <c r="GX102" s="531">
        <f>MAX(GR96:GR102)</f>
        <v>1.9655578823923603</v>
      </c>
      <c r="GY102" s="531">
        <f>MAX(GS96:GS102)</f>
        <v>1.9655578823923605</v>
      </c>
      <c r="GZ102" s="586"/>
      <c r="HA102" s="531"/>
      <c r="HB102" s="586">
        <f>SUM(GZ96:GZ102)</f>
        <v>3.299873937529334</v>
      </c>
      <c r="HC102" s="531">
        <f>SUM(HA96:HA102)</f>
        <v>1.4601376649110929</v>
      </c>
      <c r="HD102" s="531">
        <f>AVERAGE(GZ96:GZ102)</f>
        <v>0.8249684843823335</v>
      </c>
      <c r="HE102" s="531">
        <f>AVERAGE(HA96:HA102)</f>
        <v>0.36503441622777322</v>
      </c>
      <c r="HF102" s="531">
        <f>MAX(GZ96:GZ102)</f>
        <v>1.3569488188976386</v>
      </c>
      <c r="HG102" s="531">
        <f>MAX(HA96:HA102)</f>
        <v>0.57110223184022679</v>
      </c>
      <c r="HH102" s="585"/>
      <c r="HI102" s="528"/>
      <c r="HJ102" s="586">
        <f>SUM(HH96:HH102)</f>
        <v>5.8503255407291155</v>
      </c>
      <c r="HK102" s="531">
        <f>SUM(HI96:HI102)</f>
        <v>3.4951701007925955</v>
      </c>
      <c r="HL102" s="531">
        <f>AVERAGE(HH96:HH102)</f>
        <v>1.4625813851822789</v>
      </c>
      <c r="HM102" s="531">
        <f>AVERAGE(HI96:HI102)</f>
        <v>0.87379252519814887</v>
      </c>
      <c r="HN102" s="531">
        <f>MAX(HH96:HH102)</f>
        <v>2.0204852698474722</v>
      </c>
      <c r="HO102" s="531">
        <f>MAX(HI96:HI102)</f>
        <v>2.0008851212605134</v>
      </c>
      <c r="HP102" s="286">
        <f>MIN(HH96:HH102)</f>
        <v>0.59213842802808114</v>
      </c>
      <c r="HQ102" s="278">
        <f>MIN(HI96:HI102)</f>
        <v>0.20928462840823353</v>
      </c>
      <c r="HR102" s="278">
        <f>HN102-HP102</f>
        <v>1.428346841819391</v>
      </c>
      <c r="HS102" s="278">
        <f>HO102-HQ102</f>
        <v>1.79160049285228</v>
      </c>
      <c r="HT102" s="393"/>
      <c r="HU102" s="520"/>
      <c r="HV102" s="393"/>
      <c r="HW102" s="520"/>
      <c r="HX102" s="393"/>
      <c r="HY102" s="520"/>
      <c r="HZ102" s="393"/>
      <c r="IA102" s="520"/>
      <c r="IB102" s="393"/>
      <c r="IC102" s="520"/>
      <c r="ID102" s="393"/>
      <c r="IG102" s="246">
        <v>0.65518596079745339</v>
      </c>
      <c r="IH102" s="246">
        <v>0</v>
      </c>
      <c r="IN102" s="462">
        <v>0</v>
      </c>
      <c r="IO102" s="218">
        <v>0</v>
      </c>
      <c r="IP102" s="462">
        <v>0</v>
      </c>
      <c r="IT102" s="390"/>
      <c r="IU102" s="393">
        <v>1</v>
      </c>
      <c r="IV102" s="390">
        <v>0</v>
      </c>
      <c r="IW102" s="393">
        <v>1</v>
      </c>
      <c r="IX102" s="484">
        <v>2</v>
      </c>
      <c r="IY102" s="393"/>
      <c r="JB102" s="226"/>
      <c r="JC102" s="226"/>
      <c r="JD102" s="226"/>
      <c r="JP102" s="226"/>
      <c r="JQ102" s="226"/>
      <c r="JR102" s="226"/>
      <c r="JU102" s="393"/>
      <c r="JY102" s="393">
        <v>2</v>
      </c>
      <c r="JZ102" s="507">
        <v>1</v>
      </c>
      <c r="KA102" s="507">
        <v>0</v>
      </c>
      <c r="KB102" s="520">
        <v>1</v>
      </c>
      <c r="KC102" s="520">
        <v>0</v>
      </c>
      <c r="KD102" s="507">
        <v>0</v>
      </c>
      <c r="KE102" s="220"/>
      <c r="KK102" s="219"/>
      <c r="KR102" s="219"/>
      <c r="LA102" s="219"/>
      <c r="LB102" s="218" t="s">
        <v>547</v>
      </c>
    </row>
    <row r="103" spans="1:314" x14ac:dyDescent="0.15">
      <c r="A103" s="214"/>
      <c r="B103" s="224">
        <v>0.45358796296296294</v>
      </c>
      <c r="C103" s="10"/>
      <c r="D103" s="11"/>
      <c r="E103" s="11"/>
      <c r="F103" s="14"/>
      <c r="G103" s="13"/>
      <c r="H103" s="14" t="s">
        <v>355</v>
      </c>
      <c r="I103" s="596">
        <v>20</v>
      </c>
      <c r="J103" s="9">
        <v>1</v>
      </c>
      <c r="K103" s="14">
        <v>1</v>
      </c>
      <c r="L103" s="9">
        <v>0</v>
      </c>
      <c r="M103" s="23">
        <v>1</v>
      </c>
      <c r="N103" s="23">
        <v>1</v>
      </c>
      <c r="O103" s="23">
        <v>0</v>
      </c>
      <c r="P103" s="14"/>
      <c r="Q103" s="14">
        <v>1</v>
      </c>
      <c r="R103" s="14">
        <v>0</v>
      </c>
      <c r="S103" s="14">
        <v>0</v>
      </c>
      <c r="T103" s="14">
        <v>1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9">
        <v>1</v>
      </c>
      <c r="AB103" s="15">
        <v>1.3571709187947252</v>
      </c>
      <c r="AC103" s="15">
        <v>0.93582677165354156</v>
      </c>
      <c r="AD103" s="15">
        <v>1.6485401570376164</v>
      </c>
      <c r="AE103" s="15"/>
      <c r="AF103" s="15"/>
      <c r="AG103" s="15"/>
      <c r="AH103" s="54">
        <f>AM104-BP103</f>
        <v>4.3523067395830832</v>
      </c>
      <c r="AI103" s="15">
        <f>AN104-BQ103</f>
        <v>17.172421259842519</v>
      </c>
      <c r="AJ103" s="15"/>
      <c r="AK103" s="15"/>
      <c r="AL103" s="632">
        <f>((AH103*AH104)+(AI103*AI104))/(SQRT(AH103^2+AI103^2)*SQRT(AH104^2+AI104^2))</f>
        <v>0.99729071704389749</v>
      </c>
      <c r="AM103" s="633"/>
      <c r="AN103" s="634"/>
      <c r="AO103" s="633"/>
      <c r="AP103" s="634"/>
      <c r="AQ103" s="634"/>
      <c r="AR103" s="634"/>
      <c r="AS103" s="634"/>
      <c r="AT103" s="634"/>
      <c r="AU103" s="634"/>
      <c r="AV103" s="634"/>
      <c r="AW103" s="634"/>
      <c r="AX103" s="634"/>
      <c r="AY103" s="634"/>
      <c r="AZ103" s="634"/>
      <c r="BA103" s="634"/>
      <c r="BB103" s="633"/>
      <c r="BC103" s="634"/>
      <c r="BD103" s="634"/>
      <c r="BE103" s="634"/>
      <c r="BF103" s="634"/>
      <c r="BG103" s="634"/>
      <c r="BH103" s="634"/>
      <c r="BI103" s="634"/>
      <c r="BJ103" s="634"/>
      <c r="BK103" s="634"/>
      <c r="BL103" s="634"/>
      <c r="BM103" s="634"/>
      <c r="BN103" s="573"/>
      <c r="BO103" s="573"/>
      <c r="BP103" s="4">
        <v>-0.93597994399636208</v>
      </c>
      <c r="BQ103" s="4">
        <v>-11.931791338582677</v>
      </c>
      <c r="BR103" s="6"/>
      <c r="BS103" s="527"/>
      <c r="BT103" s="527"/>
      <c r="BU103" s="527"/>
      <c r="BV103" s="527"/>
      <c r="BW103" s="584"/>
      <c r="BX103" s="527"/>
      <c r="BY103" s="527"/>
      <c r="BZ103" s="527"/>
      <c r="CA103" s="527"/>
      <c r="CB103" s="584"/>
      <c r="CC103" s="527"/>
      <c r="CD103" s="584"/>
      <c r="CE103" s="527"/>
      <c r="CF103" s="584"/>
      <c r="CG103" s="527"/>
      <c r="CH103" s="584"/>
      <c r="CI103" s="527"/>
      <c r="CJ103" s="584"/>
      <c r="CK103" s="527"/>
      <c r="CL103" s="584"/>
      <c r="CO103" s="70"/>
      <c r="CP103" s="70"/>
      <c r="CQ103" s="70"/>
      <c r="CR103" s="70"/>
      <c r="CS103" s="70"/>
      <c r="CT103" s="70"/>
      <c r="CU103" s="70"/>
      <c r="CV103" s="70"/>
      <c r="CW103" s="70"/>
      <c r="CX103" s="70"/>
      <c r="CY103" s="70"/>
      <c r="CZ103" s="70"/>
      <c r="DA103" s="70"/>
      <c r="DB103" s="70"/>
      <c r="DC103" s="70"/>
      <c r="DH103" s="516"/>
      <c r="DI103" s="516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8" t="s">
        <v>442</v>
      </c>
      <c r="DU103" s="105">
        <v>-0.93597994399636208</v>
      </c>
      <c r="DV103" s="105">
        <v>-11.931791338582677</v>
      </c>
      <c r="DX103" s="506">
        <f t="shared" si="44"/>
        <v>0</v>
      </c>
      <c r="EA103" s="506">
        <f t="shared" si="45"/>
        <v>0</v>
      </c>
      <c r="EB103" s="506">
        <f t="shared" si="46"/>
        <v>0</v>
      </c>
      <c r="EF103" s="412">
        <f>IF(AND(DV103&lt;0,DV103&gt;-11.9),1,0)</f>
        <v>0</v>
      </c>
      <c r="EL103" s="244">
        <f>IF(AND(DV103&lt;0,DV103&gt;-6.4),1,0)</f>
        <v>0</v>
      </c>
      <c r="ER103" s="128">
        <v>3.4631257927865398</v>
      </c>
      <c r="ES103" s="128">
        <v>13.00799212598425</v>
      </c>
      <c r="EV103" s="284"/>
      <c r="EW103" s="209"/>
      <c r="EX103" s="209"/>
      <c r="EY103" s="209"/>
      <c r="EZ103" s="209"/>
      <c r="FA103" s="209"/>
      <c r="FB103" s="209"/>
      <c r="FC103" s="209"/>
      <c r="FE103" s="141"/>
      <c r="FF103" s="141"/>
      <c r="FH103" s="141"/>
      <c r="FJ103" s="141"/>
      <c r="FQ103" s="284"/>
      <c r="FR103" s="209"/>
      <c r="FS103" s="284"/>
      <c r="FT103" s="209"/>
      <c r="FU103" s="209"/>
      <c r="FV103" s="209"/>
      <c r="FW103" s="209"/>
      <c r="FX103" s="209"/>
      <c r="FY103" s="209"/>
      <c r="FZ103" s="209"/>
      <c r="GA103" s="209"/>
      <c r="GB103" s="209"/>
      <c r="GC103" s="209"/>
      <c r="GD103" s="284"/>
      <c r="GE103" s="209"/>
      <c r="GF103" s="284"/>
      <c r="GG103" s="209"/>
      <c r="GH103" s="209"/>
      <c r="GI103" s="209"/>
      <c r="GJ103" s="209"/>
      <c r="GK103" s="209"/>
      <c r="GL103" s="209"/>
      <c r="GM103" s="209"/>
      <c r="GN103" s="209"/>
      <c r="GO103" s="209"/>
      <c r="GP103" s="209"/>
      <c r="GR103" s="587"/>
      <c r="GS103" s="529"/>
      <c r="GT103" s="587"/>
      <c r="GU103" s="529"/>
      <c r="GV103" s="529"/>
      <c r="GW103" s="529"/>
      <c r="GX103" s="529"/>
      <c r="GY103" s="529"/>
      <c r="GZ103" s="587"/>
      <c r="HA103" s="529"/>
      <c r="HB103" s="587"/>
      <c r="HC103" s="529"/>
      <c r="HD103" s="529"/>
      <c r="HE103" s="529"/>
      <c r="HF103" s="529"/>
      <c r="HG103" s="529"/>
      <c r="HH103" s="584"/>
      <c r="HI103" s="527"/>
      <c r="HJ103" s="587"/>
      <c r="HK103" s="529"/>
      <c r="HL103" s="529"/>
      <c r="HM103" s="529"/>
      <c r="HN103" s="529"/>
      <c r="HO103" s="529"/>
      <c r="HP103" s="285"/>
      <c r="HQ103" s="208"/>
      <c r="HR103" s="208"/>
      <c r="HS103" s="208"/>
      <c r="IE103" s="159"/>
      <c r="IF103" s="159"/>
      <c r="IG103" s="159"/>
      <c r="IH103" s="159"/>
      <c r="II103" s="159"/>
      <c r="IJ103" s="159"/>
      <c r="IK103" s="159"/>
      <c r="IL103" s="159"/>
      <c r="IM103" s="159"/>
      <c r="IP103" s="385"/>
      <c r="IQ103" s="159"/>
      <c r="IR103" s="159"/>
      <c r="IS103" s="159"/>
      <c r="IZ103" s="159"/>
      <c r="JA103" s="159"/>
      <c r="JB103" s="159"/>
      <c r="JC103" s="159"/>
      <c r="JD103" s="159"/>
      <c r="JE103" s="159"/>
      <c r="JF103" s="159"/>
      <c r="JG103" s="159"/>
      <c r="JH103" s="159"/>
      <c r="JI103" s="159"/>
      <c r="JJ103" s="159"/>
      <c r="JK103" s="159"/>
      <c r="JL103" s="159"/>
      <c r="JM103" s="159"/>
      <c r="JN103" s="159"/>
      <c r="JO103" s="159"/>
      <c r="JP103" s="159"/>
      <c r="JQ103" s="159"/>
      <c r="JR103" s="159"/>
      <c r="JS103" s="159"/>
      <c r="JT103" s="159"/>
      <c r="JV103" s="159"/>
      <c r="JW103" s="159"/>
      <c r="JX103" s="159"/>
      <c r="KE103" s="159"/>
      <c r="KF103" s="159"/>
      <c r="KG103" s="159"/>
      <c r="KH103" s="159"/>
      <c r="KI103" s="159"/>
      <c r="KJ103" s="159"/>
      <c r="KK103" s="159"/>
      <c r="KL103" s="159"/>
      <c r="KM103" s="159"/>
      <c r="KN103" s="159"/>
      <c r="KO103" s="159"/>
      <c r="KP103" s="159"/>
      <c r="KQ103" s="159"/>
      <c r="KR103" s="159"/>
      <c r="KS103" s="159">
        <v>1</v>
      </c>
      <c r="KT103" s="159"/>
      <c r="KU103" s="159"/>
      <c r="KV103" s="159"/>
      <c r="KW103" s="159"/>
      <c r="KX103" s="159"/>
      <c r="KY103" s="159"/>
      <c r="KZ103" s="159"/>
      <c r="LA103" s="159"/>
      <c r="LB103" s="159"/>
    </row>
    <row r="104" spans="1:314" x14ac:dyDescent="0.15">
      <c r="A104" s="214"/>
      <c r="B104" s="224">
        <v>0.45420138888888889</v>
      </c>
      <c r="C104" s="10">
        <v>0.23</v>
      </c>
      <c r="D104" s="11">
        <v>0.76665899999999998</v>
      </c>
      <c r="E104" s="11"/>
      <c r="F104" s="14"/>
      <c r="G104" s="13"/>
      <c r="H104" s="14"/>
      <c r="I104" s="596"/>
      <c r="J104" s="471">
        <v>2</v>
      </c>
      <c r="K104" s="14"/>
      <c r="L104" s="9"/>
      <c r="M104" s="23">
        <v>0</v>
      </c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9"/>
      <c r="AB104" s="15"/>
      <c r="AC104" s="15"/>
      <c r="AD104" s="15"/>
      <c r="AE104" s="15"/>
      <c r="AF104" s="15"/>
      <c r="AG104" s="15"/>
      <c r="AH104" s="58">
        <f>ER103-BP103</f>
        <v>4.3991057367829018</v>
      </c>
      <c r="AI104" s="20">
        <f>ES103-BQ103</f>
        <v>24.939783464566929</v>
      </c>
      <c r="AJ104" s="15"/>
      <c r="AK104" s="15"/>
      <c r="AL104" s="635">
        <f>DEGREES(ACOS(AL103))</f>
        <v>4.218547209625382</v>
      </c>
      <c r="AM104" s="633">
        <v>3.4163267955867216</v>
      </c>
      <c r="AN104" s="634">
        <v>5.240629921259842</v>
      </c>
      <c r="AO104" s="638">
        <f>ABS(11.88-AN104)</f>
        <v>6.6393700787401588</v>
      </c>
      <c r="AP104" s="527"/>
      <c r="AQ104" s="634"/>
      <c r="AR104" s="634"/>
      <c r="AS104" s="634"/>
      <c r="AT104" s="634"/>
      <c r="AU104" s="634"/>
      <c r="AV104" s="634"/>
      <c r="AW104" s="634"/>
      <c r="AX104" s="634"/>
      <c r="AY104" s="634"/>
      <c r="AZ104" s="634"/>
      <c r="BA104" s="634"/>
      <c r="BB104" s="633"/>
      <c r="BC104" s="634">
        <f>ABS(BQ104-AN104)</f>
        <v>6.5975787401574806</v>
      </c>
      <c r="BD104" s="634"/>
      <c r="BE104" s="634"/>
      <c r="BF104" s="634"/>
      <c r="BG104" s="634"/>
      <c r="BH104" s="634"/>
      <c r="BI104" s="634"/>
      <c r="BJ104" s="634"/>
      <c r="BK104" s="634"/>
      <c r="BL104" s="634"/>
      <c r="BM104" s="634"/>
      <c r="BN104" s="573"/>
      <c r="BO104" s="573"/>
      <c r="BP104" s="65">
        <v>5.990271641576717</v>
      </c>
      <c r="BQ104" s="64">
        <v>11.838208661417323</v>
      </c>
      <c r="BR104" s="6"/>
      <c r="BS104" s="527"/>
      <c r="BT104" s="527"/>
      <c r="BU104" s="527">
        <f>(BP103+BP104+BP105)/3</f>
        <v>2.1839532026581785</v>
      </c>
      <c r="BV104" s="527">
        <f>(BQ103+BQ104+BQ105)/3</f>
        <v>-2.0900131233595798</v>
      </c>
      <c r="BW104" s="584"/>
      <c r="BX104" s="527"/>
      <c r="BY104" s="527"/>
      <c r="BZ104" s="527"/>
      <c r="CA104" s="527"/>
      <c r="CC104" s="584">
        <f>SQRT((BP103-BP104)^2+(BQ103-BQ104)^2)+SQRT((BP104-BP105)^2+(BQ104-BQ105)^2)+SQRT((BP105-BP103)^2+(BQ105-BQ103)^2)</f>
        <v>49.573669935085675</v>
      </c>
      <c r="CD104" s="584"/>
      <c r="CE104" s="584"/>
      <c r="CF104" s="584"/>
      <c r="CG104" s="527"/>
      <c r="CH104" s="584"/>
      <c r="CI104" s="527"/>
      <c r="CJ104" s="584"/>
      <c r="CK104" s="527"/>
      <c r="CL104" s="584"/>
      <c r="CO104" s="70"/>
      <c r="CP104" s="70"/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H104" s="516"/>
      <c r="DI104" s="516"/>
      <c r="DJ104" s="105"/>
      <c r="DK104" s="105"/>
      <c r="DL104" s="105"/>
      <c r="DM104" s="105"/>
      <c r="DN104" s="105"/>
      <c r="DO104" s="105"/>
      <c r="DP104" s="105"/>
      <c r="DQ104" s="105"/>
      <c r="DR104" s="105"/>
      <c r="DS104" s="105"/>
      <c r="DT104" s="108" t="s">
        <v>443</v>
      </c>
      <c r="DU104" s="129">
        <v>4.8202967115812649</v>
      </c>
      <c r="DV104" s="128">
        <v>12.072165354330709</v>
      </c>
      <c r="DX104" s="506">
        <f t="shared" si="44"/>
        <v>0</v>
      </c>
      <c r="EA104" s="506">
        <f t="shared" si="45"/>
        <v>0</v>
      </c>
      <c r="EB104" s="506">
        <f t="shared" si="46"/>
        <v>1</v>
      </c>
      <c r="ED104" s="491">
        <v>1</v>
      </c>
      <c r="EG104" s="244">
        <f>IF(AND(DV104&gt;0,DV104&lt;11.9),1,0)</f>
        <v>0</v>
      </c>
      <c r="EH104" s="402"/>
      <c r="EI104" s="402"/>
      <c r="EJ104" s="402"/>
      <c r="EK104" s="402"/>
      <c r="EM104" s="402">
        <f>IF(AND(DV104&gt;0,DV104&lt;6.4),1,0)</f>
        <v>0</v>
      </c>
      <c r="EN104" s="402"/>
      <c r="EO104" s="402"/>
      <c r="EP104" s="402"/>
      <c r="ER104" s="105">
        <v>-0.84238194959672585</v>
      </c>
      <c r="ES104" s="105">
        <v>-11.604251968503936</v>
      </c>
      <c r="ET104" s="518">
        <f>ABS(ER104)</f>
        <v>0.84238194959672585</v>
      </c>
      <c r="EV104" s="284"/>
      <c r="EW104" s="209"/>
      <c r="EX104" s="209"/>
      <c r="EY104" s="209"/>
      <c r="EZ104" s="209"/>
      <c r="FA104" s="209"/>
      <c r="FB104" s="209"/>
      <c r="FC104" s="209"/>
      <c r="FE104" s="141"/>
      <c r="FF104" s="141"/>
      <c r="FH104" s="141"/>
      <c r="FJ104" s="141"/>
      <c r="FQ104" s="284"/>
      <c r="FR104" s="209"/>
      <c r="FS104" s="284"/>
      <c r="FT104" s="209"/>
      <c r="FU104" s="209"/>
      <c r="FV104" s="209"/>
      <c r="FW104" s="209"/>
      <c r="FX104" s="209"/>
      <c r="FY104" s="209"/>
      <c r="FZ104" s="209"/>
      <c r="GA104" s="209"/>
      <c r="GB104" s="209"/>
      <c r="GC104" s="209"/>
      <c r="GD104" s="284"/>
      <c r="GE104" s="209"/>
      <c r="GF104" s="284"/>
      <c r="GG104" s="209"/>
      <c r="GH104" s="209"/>
      <c r="GI104" s="209"/>
      <c r="GJ104" s="209"/>
      <c r="GK104" s="209"/>
      <c r="GL104" s="209"/>
      <c r="GM104" s="209"/>
      <c r="GN104" s="209"/>
      <c r="GO104" s="209"/>
      <c r="GP104" s="209"/>
      <c r="GR104" s="587">
        <v>9.3597994399636231E-2</v>
      </c>
      <c r="GS104" s="532">
        <v>1.3571709187947252</v>
      </c>
      <c r="GT104" s="584"/>
      <c r="GU104" s="527"/>
      <c r="GV104" s="527"/>
      <c r="GW104" s="527"/>
      <c r="GX104" s="527"/>
      <c r="GY104" s="527"/>
      <c r="GZ104" s="587">
        <v>0.32753937007874079</v>
      </c>
      <c r="HA104" s="532">
        <v>0.93582677165354156</v>
      </c>
      <c r="HB104" s="584"/>
      <c r="HC104" s="527"/>
      <c r="HD104" s="527"/>
      <c r="HE104" s="527"/>
      <c r="HF104" s="527"/>
      <c r="HG104" s="527"/>
      <c r="HH104" s="584">
        <v>0.34065029503467725</v>
      </c>
      <c r="HI104" s="527">
        <v>1.6485401570376164</v>
      </c>
      <c r="HJ104" s="584"/>
      <c r="HK104" s="527"/>
      <c r="HL104" s="527"/>
      <c r="HM104" s="527"/>
      <c r="HN104" s="527"/>
      <c r="HO104" s="527"/>
      <c r="HP104" s="285"/>
      <c r="HQ104" s="208"/>
      <c r="HR104" s="208"/>
      <c r="HS104" s="208"/>
      <c r="IE104" s="159"/>
      <c r="IF104" s="159"/>
      <c r="IG104" s="159"/>
      <c r="IH104" s="159"/>
      <c r="II104" s="159">
        <v>1</v>
      </c>
      <c r="IJ104" s="159">
        <v>0</v>
      </c>
      <c r="IK104" s="182">
        <v>1</v>
      </c>
      <c r="IL104" s="159">
        <v>0</v>
      </c>
      <c r="IM104" s="182">
        <v>1</v>
      </c>
      <c r="IN104" s="467"/>
      <c r="IP104" s="467"/>
      <c r="IQ104" s="159">
        <v>1</v>
      </c>
      <c r="IR104" s="183">
        <v>0</v>
      </c>
      <c r="IS104" s="183">
        <v>0</v>
      </c>
      <c r="IT104" s="412"/>
      <c r="IU104" s="416"/>
      <c r="IV104" s="412"/>
      <c r="IW104" s="416"/>
      <c r="IX104" s="482"/>
      <c r="IY104" s="416"/>
      <c r="IZ104" s="183">
        <v>0</v>
      </c>
      <c r="JA104" s="183">
        <v>0</v>
      </c>
      <c r="JB104" s="184">
        <v>0</v>
      </c>
      <c r="JC104" s="176">
        <v>1</v>
      </c>
      <c r="JD104" s="159"/>
      <c r="JE104" s="176">
        <v>0</v>
      </c>
      <c r="JF104" s="176">
        <v>0</v>
      </c>
      <c r="JG104" s="176">
        <v>0</v>
      </c>
      <c r="JH104" s="176">
        <v>1</v>
      </c>
      <c r="JI104" s="176">
        <v>0</v>
      </c>
      <c r="JJ104" s="176">
        <v>0</v>
      </c>
      <c r="JK104" s="176">
        <v>0</v>
      </c>
      <c r="JL104" s="176">
        <v>1</v>
      </c>
      <c r="JM104" s="176">
        <v>1</v>
      </c>
      <c r="JN104" s="176">
        <v>0</v>
      </c>
      <c r="JO104" s="176">
        <v>0</v>
      </c>
      <c r="JP104" s="176">
        <v>0</v>
      </c>
      <c r="JQ104" s="176">
        <v>0</v>
      </c>
      <c r="JR104" s="176">
        <v>0</v>
      </c>
      <c r="JS104" s="176">
        <v>0</v>
      </c>
      <c r="JT104" s="186">
        <v>1</v>
      </c>
      <c r="JU104" s="501">
        <v>0</v>
      </c>
      <c r="JV104" s="176">
        <v>0</v>
      </c>
      <c r="JW104" s="176">
        <v>1</v>
      </c>
      <c r="JX104" s="176">
        <v>0</v>
      </c>
      <c r="JY104" s="501"/>
      <c r="JZ104" s="405"/>
      <c r="KA104" s="405"/>
      <c r="KB104" s="405"/>
      <c r="KC104" s="405"/>
      <c r="KD104" s="405"/>
      <c r="KE104" s="187">
        <v>0</v>
      </c>
      <c r="KF104" s="175">
        <v>0</v>
      </c>
      <c r="KG104" s="175"/>
      <c r="KH104" s="175">
        <v>0</v>
      </c>
      <c r="KI104" s="175">
        <v>1</v>
      </c>
      <c r="KJ104" s="175">
        <v>0</v>
      </c>
      <c r="KK104" s="160">
        <v>1</v>
      </c>
      <c r="KL104" s="176">
        <v>1</v>
      </c>
      <c r="KM104" s="176">
        <v>0</v>
      </c>
      <c r="KN104" s="176">
        <v>0</v>
      </c>
      <c r="KO104" s="176">
        <v>0</v>
      </c>
      <c r="KP104" s="176">
        <v>0</v>
      </c>
      <c r="KQ104" s="176">
        <v>0</v>
      </c>
      <c r="KR104" s="160">
        <v>0</v>
      </c>
      <c r="KS104" s="175">
        <v>0</v>
      </c>
      <c r="KT104" s="159"/>
      <c r="KU104" s="159"/>
      <c r="KV104" s="159"/>
      <c r="KW104" s="159"/>
      <c r="KX104" s="159"/>
      <c r="KY104" s="159"/>
      <c r="KZ104" s="159"/>
      <c r="LA104" s="159"/>
      <c r="LB104" s="159"/>
    </row>
    <row r="105" spans="1:314" x14ac:dyDescent="0.15">
      <c r="A105" s="214"/>
      <c r="B105" s="224">
        <v>0.45505787037037032</v>
      </c>
      <c r="C105" s="10">
        <v>1.1399999999999999</v>
      </c>
      <c r="D105" s="11">
        <v>1.4666666199999998</v>
      </c>
      <c r="E105" s="11"/>
      <c r="F105" s="14"/>
      <c r="G105" s="13"/>
      <c r="H105" s="14"/>
      <c r="I105" s="596"/>
      <c r="J105" s="9">
        <v>3</v>
      </c>
      <c r="K105" s="14"/>
      <c r="L105" s="9"/>
      <c r="M105" s="23">
        <v>0</v>
      </c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9"/>
      <c r="AB105" s="15"/>
      <c r="AC105" s="15"/>
      <c r="AD105" s="15"/>
      <c r="AE105" s="15"/>
      <c r="AF105" s="15"/>
      <c r="AG105" s="15"/>
      <c r="AH105" s="54"/>
      <c r="AI105" s="15"/>
      <c r="AJ105" s="15"/>
      <c r="AK105" s="15"/>
      <c r="AL105" s="632"/>
      <c r="AM105" s="633">
        <v>1.4975679103941792</v>
      </c>
      <c r="AN105" s="634">
        <v>-6.1764566929133853</v>
      </c>
      <c r="AO105" s="584"/>
      <c r="AP105" s="634">
        <f>ABS(-11.88-AN105)</f>
        <v>5.7035433070866155</v>
      </c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44">
        <f>ABS(BQ105-AN105)</f>
        <v>0</v>
      </c>
      <c r="BC105" s="644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30"/>
      <c r="BO105" s="630"/>
      <c r="BP105" s="631">
        <v>1.4975679103941792</v>
      </c>
      <c r="BQ105" s="631">
        <v>-6.1764566929133853</v>
      </c>
      <c r="BR105" s="6"/>
      <c r="BS105" s="527"/>
      <c r="BT105" s="527"/>
      <c r="BU105" s="527"/>
      <c r="BV105" s="527"/>
      <c r="BW105" s="584"/>
      <c r="BX105" s="527"/>
      <c r="BY105" s="527"/>
      <c r="BZ105" s="527"/>
      <c r="CA105" s="527"/>
      <c r="CB105" s="584"/>
      <c r="CD105" s="584"/>
      <c r="CE105" s="527"/>
      <c r="CF105" s="584"/>
      <c r="CG105" s="527"/>
      <c r="CH105" s="584"/>
      <c r="CI105" s="527"/>
      <c r="CJ105" s="584"/>
      <c r="CK105" s="527"/>
      <c r="CL105" s="584"/>
      <c r="CO105" s="70"/>
      <c r="CP105" s="70"/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H105" s="516"/>
      <c r="DI105" s="516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8" t="s">
        <v>445</v>
      </c>
      <c r="DU105" s="105">
        <v>9.3597994399636203E-2</v>
      </c>
      <c r="DV105" s="105">
        <v>-11.931791338582677</v>
      </c>
      <c r="DX105" s="506">
        <f t="shared" si="44"/>
        <v>0</v>
      </c>
      <c r="EA105" s="506">
        <f t="shared" si="45"/>
        <v>0</v>
      </c>
      <c r="EB105" s="506">
        <f t="shared" si="46"/>
        <v>0</v>
      </c>
      <c r="EF105" s="412">
        <f>IF(AND(DV105&lt;0,DV105&gt;-11.9),1,0)</f>
        <v>0</v>
      </c>
      <c r="EL105" s="244">
        <f>IF(AND(DV105&lt;0,DV105&gt;-6.4),1,0)</f>
        <v>0</v>
      </c>
      <c r="ER105" s="129">
        <v>1.0295779383959982</v>
      </c>
      <c r="ES105" s="128">
        <v>-12.025374015748032</v>
      </c>
      <c r="EU105" s="518">
        <f>ABS(ER105)</f>
        <v>1.0295779383959982</v>
      </c>
      <c r="EV105" s="284"/>
      <c r="EW105" s="209"/>
      <c r="EX105" s="209"/>
      <c r="EY105" s="209"/>
      <c r="EZ105" s="209"/>
      <c r="FA105" s="209"/>
      <c r="FB105" s="209"/>
      <c r="FC105" s="209"/>
      <c r="FE105" s="141"/>
      <c r="FF105" s="144">
        <v>8.9912683918962788</v>
      </c>
      <c r="FJ105" s="141"/>
      <c r="FQ105" s="284"/>
      <c r="FR105" s="209">
        <f>FF105/(D104+D105)</f>
        <v>4.0259549755652202</v>
      </c>
      <c r="FS105" s="284"/>
      <c r="FT105" s="209"/>
      <c r="FU105" s="209"/>
      <c r="FV105" s="209"/>
      <c r="FW105" s="209"/>
      <c r="FX105" s="209"/>
      <c r="FY105" s="209"/>
      <c r="FZ105" s="209"/>
      <c r="GA105" s="209"/>
      <c r="GB105" s="209"/>
      <c r="GC105" s="209"/>
      <c r="GD105" s="284"/>
      <c r="GE105" s="284">
        <f>FF105*(((ABS(DV104-AN104))/(ABS(DV103-DV104))))^2</f>
        <v>0.72826919979808091</v>
      </c>
      <c r="GF105" s="284"/>
      <c r="GG105" s="209"/>
      <c r="GH105" s="209"/>
      <c r="GI105" s="209"/>
      <c r="GJ105" s="209"/>
      <c r="GK105" s="209"/>
      <c r="GL105" s="209"/>
      <c r="GM105" s="209"/>
      <c r="GN105" s="209"/>
      <c r="GO105" s="209"/>
      <c r="GP105" s="209"/>
      <c r="GR105" s="587">
        <v>0.93597994399636208</v>
      </c>
      <c r="GS105" s="529">
        <v>3.790718773185267</v>
      </c>
      <c r="GT105" s="587"/>
      <c r="GU105" s="529"/>
      <c r="GV105" s="529"/>
      <c r="GW105" s="529"/>
      <c r="GX105" s="529"/>
      <c r="GY105" s="529"/>
      <c r="GZ105" s="587">
        <v>0.32753937007874079</v>
      </c>
      <c r="HA105" s="529">
        <v>24.097539370078742</v>
      </c>
      <c r="HB105" s="587"/>
      <c r="HC105" s="529"/>
      <c r="HD105" s="529"/>
      <c r="HE105" s="529"/>
      <c r="HF105" s="529"/>
      <c r="HG105" s="529"/>
      <c r="HH105" s="584">
        <v>0.99163526284365833</v>
      </c>
      <c r="HI105" s="527">
        <v>24.393871207946358</v>
      </c>
      <c r="HJ105" s="587"/>
      <c r="HK105" s="529"/>
      <c r="HL105" s="529"/>
      <c r="HM105" s="529"/>
      <c r="HN105" s="529"/>
      <c r="HO105" s="529"/>
      <c r="HP105" s="285"/>
      <c r="HQ105" s="208"/>
      <c r="HR105" s="208"/>
      <c r="HS105" s="208"/>
      <c r="IE105" s="159"/>
      <c r="IF105" s="159"/>
      <c r="IG105" s="159"/>
      <c r="IH105" s="159"/>
      <c r="II105" s="159">
        <v>0</v>
      </c>
      <c r="IJ105" s="159">
        <v>1</v>
      </c>
      <c r="IK105" s="159">
        <v>0</v>
      </c>
      <c r="IL105" s="159">
        <v>1</v>
      </c>
      <c r="IM105" s="159">
        <v>0</v>
      </c>
      <c r="IP105" s="385"/>
      <c r="IQ105" s="159">
        <v>1</v>
      </c>
      <c r="IR105" s="183">
        <v>0</v>
      </c>
      <c r="IS105" s="183">
        <v>0</v>
      </c>
      <c r="IT105" s="412"/>
      <c r="IU105" s="416"/>
      <c r="IV105" s="412"/>
      <c r="IW105" s="416"/>
      <c r="IX105" s="482"/>
      <c r="IY105" s="416"/>
      <c r="IZ105" s="183">
        <v>0</v>
      </c>
      <c r="JA105" s="183">
        <v>1</v>
      </c>
      <c r="JB105" s="184">
        <v>0</v>
      </c>
      <c r="JC105" s="184">
        <v>0</v>
      </c>
      <c r="JD105" s="184"/>
      <c r="JE105" s="184">
        <v>0</v>
      </c>
      <c r="JF105" s="184">
        <v>1</v>
      </c>
      <c r="JG105" s="184">
        <v>0</v>
      </c>
      <c r="JH105" s="184">
        <v>0</v>
      </c>
      <c r="JI105" s="184">
        <v>0</v>
      </c>
      <c r="JJ105" s="184">
        <v>0</v>
      </c>
      <c r="JK105" s="184">
        <v>1</v>
      </c>
      <c r="JL105" s="184">
        <v>0</v>
      </c>
      <c r="JM105" s="184">
        <v>1</v>
      </c>
      <c r="JN105" s="184">
        <v>0</v>
      </c>
      <c r="JO105" s="184">
        <v>0</v>
      </c>
      <c r="JP105" s="184">
        <v>0</v>
      </c>
      <c r="JQ105" s="184">
        <v>0</v>
      </c>
      <c r="JR105" s="184">
        <v>0</v>
      </c>
      <c r="JS105" s="184">
        <v>0</v>
      </c>
      <c r="JT105" s="184">
        <v>0</v>
      </c>
      <c r="JU105" s="513">
        <v>1</v>
      </c>
      <c r="JV105" s="184">
        <v>0</v>
      </c>
      <c r="JW105" s="184">
        <v>0</v>
      </c>
      <c r="JX105" s="184">
        <v>0</v>
      </c>
      <c r="JY105" s="513"/>
      <c r="JZ105" s="413"/>
      <c r="KA105" s="413"/>
      <c r="KB105" s="413"/>
      <c r="KC105" s="413"/>
      <c r="KD105" s="413"/>
      <c r="KE105" s="188">
        <v>1</v>
      </c>
      <c r="KF105" s="185">
        <v>1</v>
      </c>
      <c r="KG105" s="175"/>
      <c r="KH105" s="175">
        <v>0</v>
      </c>
      <c r="KI105" s="175">
        <v>0</v>
      </c>
      <c r="KJ105" s="175">
        <v>1</v>
      </c>
      <c r="KK105" s="160">
        <v>0</v>
      </c>
      <c r="KL105" s="184">
        <v>0</v>
      </c>
      <c r="KM105" s="184">
        <v>0</v>
      </c>
      <c r="KN105" s="184">
        <v>0</v>
      </c>
      <c r="KO105" s="184">
        <v>0</v>
      </c>
      <c r="KP105" s="184">
        <v>0</v>
      </c>
      <c r="KQ105" s="184">
        <v>1</v>
      </c>
      <c r="KR105" s="160">
        <v>0</v>
      </c>
      <c r="KS105" s="175">
        <v>1</v>
      </c>
      <c r="KT105" s="159"/>
      <c r="KU105" s="159"/>
      <c r="KV105" s="159"/>
      <c r="KW105" s="159"/>
      <c r="KX105" s="159"/>
      <c r="KY105" s="159"/>
      <c r="KZ105" s="159"/>
      <c r="LA105" s="159"/>
      <c r="LB105" s="159"/>
    </row>
    <row r="106" spans="1:314" s="218" customFormat="1" x14ac:dyDescent="0.15">
      <c r="A106" s="219" t="s">
        <v>593</v>
      </c>
      <c r="C106" s="17"/>
      <c r="D106" s="18"/>
      <c r="E106" s="18">
        <f>SUM(D104:D105)</f>
        <v>2.2333256199999996</v>
      </c>
      <c r="F106" s="20"/>
      <c r="G106" s="19"/>
      <c r="H106" s="20"/>
      <c r="I106" s="597"/>
      <c r="J106" s="16"/>
      <c r="K106" s="20"/>
      <c r="L106" s="16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16"/>
      <c r="AB106" s="20"/>
      <c r="AC106" s="20"/>
      <c r="AD106" s="20"/>
      <c r="AE106" s="20"/>
      <c r="AF106" s="20"/>
      <c r="AG106" s="20"/>
      <c r="AH106" s="58"/>
      <c r="AI106" s="20"/>
      <c r="AJ106" s="20"/>
      <c r="AK106" s="20"/>
      <c r="AL106" s="642"/>
      <c r="AM106" s="636"/>
      <c r="AN106" s="637"/>
      <c r="AO106" s="636"/>
      <c r="AP106" s="637"/>
      <c r="AQ106" s="528">
        <f>SUM(AO103:AO106)</f>
        <v>6.6393700787401588</v>
      </c>
      <c r="AR106" s="528">
        <f>SUM(AP103:AP106)</f>
        <v>5.7035433070866155</v>
      </c>
      <c r="AS106" s="528">
        <f>AVERAGE(AO103:AO106)</f>
        <v>6.6393700787401588</v>
      </c>
      <c r="AT106" s="528">
        <f>AVERAGE(AP103:AP106)</f>
        <v>5.7035433070866155</v>
      </c>
      <c r="AU106" s="528">
        <f>MAX(AO103:AO106)</f>
        <v>6.6393700787401588</v>
      </c>
      <c r="AV106" s="528">
        <f>MAX(AP103:AP106)</f>
        <v>5.7035433070866155</v>
      </c>
      <c r="AW106" s="528">
        <f>MIN(AO103:AO106)</f>
        <v>6.6393700787401588</v>
      </c>
      <c r="AX106" s="528">
        <f>MIN(AP103:AP106)</f>
        <v>5.7035433070866155</v>
      </c>
      <c r="AY106" s="528">
        <f>AU106-AW106</f>
        <v>0</v>
      </c>
      <c r="AZ106" s="528">
        <f>AV106-AX106</f>
        <v>0</v>
      </c>
      <c r="BA106" s="528"/>
      <c r="BB106" s="636"/>
      <c r="BC106" s="637"/>
      <c r="BD106" s="528">
        <f>SUM(BB103:BB106)</f>
        <v>0</v>
      </c>
      <c r="BE106" s="528">
        <f>SUM(BC103:BC106)</f>
        <v>6.5975787401574806</v>
      </c>
      <c r="BF106" s="528">
        <f>AVERAGE(BB103:BB106)</f>
        <v>0</v>
      </c>
      <c r="BG106" s="528">
        <f>AVERAGE(BC103:BC106)</f>
        <v>6.5975787401574806</v>
      </c>
      <c r="BH106" s="528">
        <f>MAX(BB103:BB106)</f>
        <v>0</v>
      </c>
      <c r="BI106" s="528">
        <f>MAX(BC103:BC106)</f>
        <v>6.5975787401574806</v>
      </c>
      <c r="BJ106" s="528">
        <f>MIN(BB103:BB106)</f>
        <v>0</v>
      </c>
      <c r="BK106" s="528">
        <f>MIN(BC103:BC106)</f>
        <v>6.5975787401574806</v>
      </c>
      <c r="BL106" s="528">
        <f>BH106-BJ106</f>
        <v>0</v>
      </c>
      <c r="BM106" s="528">
        <f>BI106-BK106</f>
        <v>0</v>
      </c>
      <c r="BN106" s="574"/>
      <c r="BO106" s="574"/>
      <c r="BP106" s="2"/>
      <c r="BQ106" s="2"/>
      <c r="BR106" s="7"/>
      <c r="BS106" s="528"/>
      <c r="BT106" s="528"/>
      <c r="BU106" s="528"/>
      <c r="BV106" s="528"/>
      <c r="BW106" s="585"/>
      <c r="BX106" s="585"/>
      <c r="BY106" s="585">
        <f>AVERAGE(BU103:BU106)</f>
        <v>2.1839532026581785</v>
      </c>
      <c r="BZ106" s="585">
        <f>AVERAGE(BV103:BV106)</f>
        <v>-2.0900131233595798</v>
      </c>
      <c r="CA106" s="528"/>
      <c r="CB106" s="585"/>
      <c r="CC106" s="528"/>
      <c r="CD106" s="585"/>
      <c r="CE106" s="585">
        <f>SUM(CC103:CC105)</f>
        <v>49.573669935085675</v>
      </c>
      <c r="CF106" s="585"/>
      <c r="CG106" s="585" t="e">
        <f ca="1">[1]!Mean(CC103:CC105)</f>
        <v>#NAME?</v>
      </c>
      <c r="CH106" s="585">
        <f>MAX(CB103:CB105)</f>
        <v>0</v>
      </c>
      <c r="CI106" s="585">
        <f>MAX(CC103:CC105)</f>
        <v>49.573669935085675</v>
      </c>
      <c r="CJ106" s="585"/>
      <c r="CK106" s="585">
        <f>MIN(CC103:CC105)</f>
        <v>49.573669935085675</v>
      </c>
      <c r="CL106" s="585"/>
      <c r="CM106" s="528"/>
      <c r="CN106" s="393"/>
      <c r="DD106" s="520"/>
      <c r="DE106" s="520"/>
      <c r="DF106" s="520"/>
      <c r="DG106" s="520"/>
      <c r="DH106" s="520"/>
      <c r="DI106" s="520"/>
      <c r="DW106" s="495"/>
      <c r="DX106" s="506">
        <f t="shared" si="44"/>
        <v>0</v>
      </c>
      <c r="DY106" s="495"/>
      <c r="DZ106" s="495"/>
      <c r="EA106" s="506">
        <f t="shared" si="45"/>
        <v>0</v>
      </c>
      <c r="EB106" s="506">
        <f t="shared" si="46"/>
        <v>0</v>
      </c>
      <c r="EC106" s="495"/>
      <c r="ED106" s="495"/>
      <c r="EE106" s="512"/>
      <c r="EF106" s="244"/>
      <c r="EG106" s="244"/>
      <c r="EH106" s="412">
        <f>SUM(EF103:EF106)</f>
        <v>0</v>
      </c>
      <c r="EI106" s="412">
        <f>SUM(EG103:EG106)</f>
        <v>0</v>
      </c>
      <c r="EJ106" s="244">
        <f>SUM(EH106:EI106)</f>
        <v>0</v>
      </c>
      <c r="EK106" s="244"/>
      <c r="EL106" s="244"/>
      <c r="EM106" s="244"/>
      <c r="EN106" s="244"/>
      <c r="EO106" s="244"/>
      <c r="EP106" s="244"/>
      <c r="EQ106" s="244"/>
      <c r="ET106" s="523"/>
      <c r="EU106" s="523"/>
      <c r="EV106" s="287">
        <f>SUM(ET104:ET106)</f>
        <v>0.84238194959672585</v>
      </c>
      <c r="EW106" s="281">
        <f>SUM(EU104:EU106)</f>
        <v>1.0295779383959982</v>
      </c>
      <c r="EX106" s="278">
        <f>AVERAGE(ET104:ET106)</f>
        <v>0.84238194959672585</v>
      </c>
      <c r="EY106" s="278">
        <f>AVERAGE(EU104:EU106)</f>
        <v>1.0295779383959982</v>
      </c>
      <c r="EZ106" s="281">
        <f>_xlfn.VAR.P(ET104:ET106)</f>
        <v>0</v>
      </c>
      <c r="FA106" s="281">
        <f>_xlfn.VAR.P(EU104:EU106)</f>
        <v>0</v>
      </c>
      <c r="FB106" s="281">
        <f>MAX(ET104:ET106)</f>
        <v>0.84238194959672585</v>
      </c>
      <c r="FC106" s="281">
        <f>MAX(EU104:EU106)</f>
        <v>1.0295779383959982</v>
      </c>
      <c r="FD106" s="523"/>
      <c r="FG106" s="521"/>
      <c r="FH106" s="521">
        <f>SUM(FF103:FF106)</f>
        <v>8.9912683918962788</v>
      </c>
      <c r="FI106" s="521"/>
      <c r="FJ106" s="521">
        <f>AVERAGE(FF103:FF106)</f>
        <v>8.9912683918962788</v>
      </c>
      <c r="FK106" s="521"/>
      <c r="FL106" s="521">
        <f>MAX(FF103:FF106)</f>
        <v>8.9912683918962788</v>
      </c>
      <c r="FM106" s="521"/>
      <c r="FN106" s="521">
        <f>MIN(FF103:FF106)</f>
        <v>8.9912683918962788</v>
      </c>
      <c r="FO106" s="520"/>
      <c r="FP106" s="520">
        <f>FL106-FN106</f>
        <v>0</v>
      </c>
      <c r="FQ106" s="287"/>
      <c r="FR106" s="287"/>
      <c r="FS106" s="286"/>
      <c r="FT106" s="278">
        <f>SUM(FR103:FR106)</f>
        <v>4.0259549755652202</v>
      </c>
      <c r="FU106" s="278"/>
      <c r="FV106" s="278">
        <f>AVERAGE(FR103:FR106)</f>
        <v>4.0259549755652202</v>
      </c>
      <c r="FW106" s="278"/>
      <c r="FX106" s="278">
        <f>MAX(FR103:FR106)</f>
        <v>4.0259549755652202</v>
      </c>
      <c r="FY106" s="278"/>
      <c r="FZ106" s="278">
        <f>MIN(FR103:FR106)</f>
        <v>4.0259549755652202</v>
      </c>
      <c r="GA106" s="278"/>
      <c r="GB106" s="278">
        <f>FX106-FZ106</f>
        <v>0</v>
      </c>
      <c r="GC106" s="278"/>
      <c r="GD106" s="284"/>
      <c r="GE106" s="209"/>
      <c r="GF106" s="286"/>
      <c r="GG106" s="278">
        <f>SUM(GE103:GE106)</f>
        <v>0.72826919979808091</v>
      </c>
      <c r="GH106" s="278"/>
      <c r="GI106" s="278">
        <f>AVERAGE(GE103:GE106)</f>
        <v>0.72826919979808091</v>
      </c>
      <c r="GJ106" s="278"/>
      <c r="GK106" s="278">
        <f>MAX(GE103:GE106)</f>
        <v>0.72826919979808091</v>
      </c>
      <c r="GL106" s="278"/>
      <c r="GM106" s="278">
        <f>MIN(GE103:GE106)</f>
        <v>0.72826919979808091</v>
      </c>
      <c r="GN106" s="278"/>
      <c r="GO106" s="278">
        <f>GK106-GM106</f>
        <v>0</v>
      </c>
      <c r="GP106" s="278"/>
      <c r="GQ106" s="270"/>
      <c r="GR106" s="585"/>
      <c r="GS106" s="528"/>
      <c r="GT106" s="586">
        <f>SUM(GR103:GR106)</f>
        <v>1.0295779383959984</v>
      </c>
      <c r="GU106" s="531">
        <f>SUM(GS103:GS106)</f>
        <v>5.1478896919799926</v>
      </c>
      <c r="GV106" s="531">
        <f>AVERAGE(GR103:GR106)</f>
        <v>0.51478896919799921</v>
      </c>
      <c r="GW106" s="531">
        <f>AVERAGE(GS103:GS106)</f>
        <v>2.5739448459899963</v>
      </c>
      <c r="GX106" s="531">
        <f>MAX(GR103:GR106)</f>
        <v>0.93597994399636208</v>
      </c>
      <c r="GY106" s="531">
        <f>MAX(GS103:GS106)</f>
        <v>3.790718773185267</v>
      </c>
      <c r="GZ106" s="585"/>
      <c r="HA106" s="528"/>
      <c r="HB106" s="586">
        <f>SUM(GZ103:GZ106)</f>
        <v>0.65507874015748158</v>
      </c>
      <c r="HC106" s="531">
        <f>SUM(HA103:HA106)</f>
        <v>25.033366141732284</v>
      </c>
      <c r="HD106" s="531">
        <f>AVERAGE(GZ103:GZ106)</f>
        <v>0.32753937007874079</v>
      </c>
      <c r="HE106" s="531">
        <f>AVERAGE(HA103:HA106)</f>
        <v>12.516683070866142</v>
      </c>
      <c r="HF106" s="531">
        <f>MAX(GZ103:GZ106)</f>
        <v>0.32753937007874079</v>
      </c>
      <c r="HG106" s="531">
        <f>MAX(HA103:HA106)</f>
        <v>24.097539370078742</v>
      </c>
      <c r="HH106" s="585"/>
      <c r="HI106" s="528"/>
      <c r="HJ106" s="586">
        <f>SUM(HH103:HH106)</f>
        <v>1.3322855578783357</v>
      </c>
      <c r="HK106" s="531">
        <f>SUM(HI103:HI106)</f>
        <v>26.042411364983973</v>
      </c>
      <c r="HL106" s="531">
        <f>AVERAGE(HH103:HH106)</f>
        <v>0.66614277893916785</v>
      </c>
      <c r="HM106" s="531">
        <f>AVERAGE(HI103:HI106)</f>
        <v>13.021205682491987</v>
      </c>
      <c r="HN106" s="531">
        <f>MAX(HH103:HH106)</f>
        <v>0.99163526284365833</v>
      </c>
      <c r="HO106" s="531">
        <f>MAX(HI103:HI106)</f>
        <v>24.393871207946358</v>
      </c>
      <c r="HP106" s="286">
        <f>MIN(HH104:HH106)</f>
        <v>0.34065029503467725</v>
      </c>
      <c r="HQ106" s="278">
        <f>MIN(HI103:HI106)</f>
        <v>1.6485401570376164</v>
      </c>
      <c r="HR106" s="278">
        <f>HN106-HP106</f>
        <v>0.65098496780898107</v>
      </c>
      <c r="HS106" s="278">
        <f>HO106-HQ106</f>
        <v>22.745331050908742</v>
      </c>
      <c r="HT106" s="393"/>
      <c r="HU106" s="520"/>
      <c r="HV106" s="393"/>
      <c r="HW106" s="520"/>
      <c r="HX106" s="393"/>
      <c r="HY106" s="520"/>
      <c r="HZ106" s="393"/>
      <c r="IA106" s="520"/>
      <c r="IB106" s="393"/>
      <c r="IC106" s="520"/>
      <c r="ID106" s="393"/>
      <c r="IG106" s="218">
        <v>3.0419348179881767</v>
      </c>
      <c r="IH106" s="218">
        <v>11.604251968503936</v>
      </c>
      <c r="IN106" s="462">
        <v>1</v>
      </c>
      <c r="IO106" s="218">
        <v>0</v>
      </c>
      <c r="IP106" s="462">
        <v>1</v>
      </c>
      <c r="IT106" s="390"/>
      <c r="IU106" s="393">
        <v>1</v>
      </c>
      <c r="IV106" s="390">
        <v>1</v>
      </c>
      <c r="IW106" s="393">
        <v>0</v>
      </c>
      <c r="IX106" s="484">
        <v>0</v>
      </c>
      <c r="IY106" s="393"/>
      <c r="JU106" s="393"/>
      <c r="JY106" s="393">
        <v>1</v>
      </c>
      <c r="JZ106" s="507">
        <v>0</v>
      </c>
      <c r="KA106" s="507">
        <v>0</v>
      </c>
      <c r="KB106" s="520">
        <v>0</v>
      </c>
      <c r="KC106" s="520">
        <v>0</v>
      </c>
      <c r="KD106" s="507">
        <v>1</v>
      </c>
      <c r="KE106" s="220">
        <v>0</v>
      </c>
      <c r="KF106" s="244">
        <v>0</v>
      </c>
      <c r="KG106" s="244"/>
      <c r="KH106" s="244">
        <v>1</v>
      </c>
      <c r="KI106" s="244">
        <v>0</v>
      </c>
      <c r="KJ106" s="244">
        <v>0</v>
      </c>
      <c r="KK106" s="219">
        <v>1</v>
      </c>
    </row>
    <row r="107" spans="1:314" x14ac:dyDescent="0.15">
      <c r="A107" s="216"/>
      <c r="B107" s="261" t="s">
        <v>0</v>
      </c>
      <c r="C107" s="10"/>
      <c r="D107" s="11"/>
      <c r="E107" s="11"/>
      <c r="F107" s="15"/>
      <c r="G107" s="30" t="s">
        <v>361</v>
      </c>
      <c r="H107" s="15" t="s">
        <v>335</v>
      </c>
      <c r="I107" s="599">
        <v>21</v>
      </c>
      <c r="J107" s="471">
        <v>1</v>
      </c>
      <c r="K107" s="15">
        <v>0</v>
      </c>
      <c r="L107" s="9">
        <v>1</v>
      </c>
      <c r="M107" s="23">
        <v>1</v>
      </c>
      <c r="N107" s="23">
        <v>1</v>
      </c>
      <c r="O107" s="23">
        <v>0</v>
      </c>
      <c r="P107" s="15"/>
      <c r="Q107" s="15">
        <v>1</v>
      </c>
      <c r="R107" s="15">
        <v>0</v>
      </c>
      <c r="S107" s="15">
        <v>0</v>
      </c>
      <c r="T107" s="15">
        <v>0</v>
      </c>
      <c r="U107" s="15">
        <v>1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9">
        <v>1</v>
      </c>
      <c r="AB107" s="15"/>
      <c r="AC107" s="15"/>
      <c r="AD107" s="15"/>
      <c r="AE107" s="15"/>
      <c r="AF107" s="15"/>
      <c r="AG107" s="15"/>
      <c r="AH107" s="54">
        <f>AM108-BP107</f>
        <v>-4.960693703180719</v>
      </c>
      <c r="AI107" s="15">
        <f>AN108-BQ107</f>
        <v>-16.376968503937007</v>
      </c>
      <c r="AJ107" s="15"/>
      <c r="AK107" s="15"/>
      <c r="AL107" s="632">
        <f>((AH107*AH108)+(AI107*AI108))/(SQRT(AH107^2+AI107^2)*SQRT(AH108^2+AI108^2))</f>
        <v>0.99525996415913354</v>
      </c>
      <c r="AM107" s="633"/>
      <c r="AN107" s="645"/>
      <c r="AO107" s="633"/>
      <c r="AP107" s="645"/>
      <c r="AQ107" s="645"/>
      <c r="AR107" s="645"/>
      <c r="AS107" s="645"/>
      <c r="AT107" s="645"/>
      <c r="AU107" s="645"/>
      <c r="AV107" s="645"/>
      <c r="AW107" s="645"/>
      <c r="AX107" s="645"/>
      <c r="AY107" s="645"/>
      <c r="AZ107" s="645"/>
      <c r="BA107" s="645"/>
      <c r="BB107" s="633"/>
      <c r="BC107" s="645"/>
      <c r="BD107" s="645"/>
      <c r="BE107" s="645"/>
      <c r="BF107" s="645"/>
      <c r="BG107" s="645"/>
      <c r="BH107" s="645"/>
      <c r="BI107" s="645"/>
      <c r="BJ107" s="645"/>
      <c r="BK107" s="645"/>
      <c r="BL107" s="645"/>
      <c r="BM107" s="645"/>
      <c r="BN107" s="576"/>
      <c r="BO107" s="576"/>
      <c r="BP107" s="290">
        <v>0.98277894119618014</v>
      </c>
      <c r="BQ107" s="290">
        <v>11.978582677165354</v>
      </c>
      <c r="BR107" s="3"/>
      <c r="BS107" s="530"/>
      <c r="BT107" s="530"/>
      <c r="BU107" s="530"/>
      <c r="BV107" s="530"/>
      <c r="BW107" s="584"/>
      <c r="BX107" s="530"/>
      <c r="BY107" s="530"/>
      <c r="BZ107" s="530"/>
      <c r="CA107" s="530"/>
      <c r="CB107" s="584"/>
      <c r="CC107" s="530"/>
      <c r="CD107" s="584"/>
      <c r="CE107" s="530"/>
      <c r="CF107" s="584"/>
      <c r="CG107" s="530"/>
      <c r="CH107" s="584"/>
      <c r="CI107" s="530"/>
      <c r="CJ107" s="584"/>
      <c r="CK107" s="530"/>
      <c r="CL107" s="584"/>
      <c r="CM107" s="271"/>
      <c r="CO107" s="216"/>
      <c r="CP107" s="216"/>
      <c r="CQ107" s="216"/>
      <c r="CR107" s="285"/>
      <c r="CS107" s="280"/>
      <c r="CT107" s="282"/>
      <c r="CU107" s="282"/>
      <c r="CV107" s="282"/>
      <c r="CW107" s="282"/>
      <c r="CX107" s="282"/>
      <c r="CY107" s="282"/>
      <c r="CZ107" s="282"/>
      <c r="DA107" s="282"/>
      <c r="DB107" s="282"/>
      <c r="DC107" s="235"/>
      <c r="DD107" s="282"/>
      <c r="DE107" s="282"/>
      <c r="DF107" s="282"/>
      <c r="DG107" s="282"/>
      <c r="DH107" s="282"/>
      <c r="DI107" s="282"/>
      <c r="DJ107" s="216"/>
      <c r="DK107" s="216"/>
      <c r="DL107" s="282"/>
      <c r="DM107" s="282"/>
      <c r="DN107" s="282"/>
      <c r="DO107" s="282"/>
      <c r="DP107" s="282"/>
      <c r="DQ107" s="282"/>
      <c r="DR107" s="282"/>
      <c r="DS107" s="216"/>
      <c r="DT107" s="217" t="s">
        <v>442</v>
      </c>
      <c r="DU107" s="283">
        <v>0.98277894119618014</v>
      </c>
      <c r="DV107" s="283">
        <v>11.978582677165354</v>
      </c>
      <c r="DW107" s="492"/>
      <c r="DX107" s="506">
        <f t="shared" si="44"/>
        <v>0</v>
      </c>
      <c r="DY107" s="492"/>
      <c r="DZ107" s="492"/>
      <c r="EA107" s="506">
        <f t="shared" si="45"/>
        <v>0</v>
      </c>
      <c r="EB107" s="506">
        <f t="shared" si="46"/>
        <v>0</v>
      </c>
      <c r="EC107" s="492"/>
      <c r="ED107" s="492"/>
      <c r="EE107" s="506"/>
      <c r="EG107" s="402">
        <f>IF(AND(DV107&gt;0,DV107&lt;11.9),1,0)</f>
        <v>0</v>
      </c>
      <c r="EH107" s="124"/>
      <c r="EI107" s="124"/>
      <c r="EJ107" s="402"/>
      <c r="EK107" s="402"/>
      <c r="EL107" s="402"/>
      <c r="EM107" s="402"/>
      <c r="EN107" s="402"/>
      <c r="EO107" s="402"/>
      <c r="EP107" s="402"/>
      <c r="EQ107" s="402"/>
      <c r="ER107" s="216">
        <v>-4.0715127563841751</v>
      </c>
      <c r="ES107" s="216">
        <v>-13.382322834645668</v>
      </c>
      <c r="ET107" s="519"/>
      <c r="EU107" s="519"/>
      <c r="EV107" s="284"/>
      <c r="EW107" s="282"/>
      <c r="EX107" s="282"/>
      <c r="EY107" s="282"/>
      <c r="EZ107" s="282"/>
      <c r="FA107" s="282"/>
      <c r="FB107" s="282"/>
      <c r="FC107" s="282"/>
      <c r="FD107" s="519"/>
      <c r="FE107" s="267"/>
      <c r="FF107" s="271"/>
      <c r="FG107" s="267"/>
      <c r="FH107" s="271"/>
      <c r="FI107" s="267"/>
      <c r="FJ107" s="271"/>
      <c r="FK107" s="267"/>
      <c r="FN107" s="271"/>
      <c r="FO107" s="267"/>
      <c r="FP107" s="503"/>
      <c r="FQ107" s="284"/>
      <c r="FR107" s="282"/>
      <c r="FS107" s="284"/>
      <c r="FT107" s="282"/>
      <c r="FU107" s="282"/>
      <c r="FV107" s="282"/>
      <c r="FW107" s="282"/>
      <c r="FX107" s="282"/>
      <c r="FY107" s="282"/>
      <c r="FZ107" s="282"/>
      <c r="GA107" s="282"/>
      <c r="GB107" s="282"/>
      <c r="GC107" s="282"/>
      <c r="GD107" s="284"/>
      <c r="GE107" s="282"/>
      <c r="GF107" s="284"/>
      <c r="GG107" s="282"/>
      <c r="GH107" s="282"/>
      <c r="GI107" s="282"/>
      <c r="GJ107" s="282"/>
      <c r="GK107" s="282"/>
      <c r="GL107" s="282"/>
      <c r="GM107" s="282"/>
      <c r="GN107" s="282"/>
      <c r="GO107" s="282"/>
      <c r="GP107" s="282"/>
      <c r="GQ107" s="292"/>
      <c r="GR107" s="587"/>
      <c r="GS107" s="532"/>
      <c r="GT107" s="587"/>
      <c r="GU107" s="532"/>
      <c r="GV107" s="532"/>
      <c r="GW107" s="532"/>
      <c r="GX107" s="532"/>
      <c r="GY107" s="532"/>
      <c r="GZ107" s="587"/>
      <c r="HA107" s="532"/>
      <c r="HB107" s="587"/>
      <c r="HC107" s="532"/>
      <c r="HD107" s="532"/>
      <c r="HE107" s="532"/>
      <c r="HF107" s="532"/>
      <c r="HG107" s="532"/>
      <c r="HH107" s="584"/>
      <c r="HI107" s="527"/>
      <c r="HJ107" s="587"/>
      <c r="HK107" s="532"/>
      <c r="HL107" s="532"/>
      <c r="HM107" s="532"/>
      <c r="HN107" s="532"/>
      <c r="HO107" s="532"/>
      <c r="HP107" s="285"/>
      <c r="HQ107" s="280"/>
      <c r="HR107" s="280"/>
      <c r="HS107" s="280"/>
      <c r="HU107" s="517"/>
      <c r="HW107" s="517"/>
      <c r="HY107" s="517"/>
      <c r="IA107" s="517"/>
      <c r="IC107" s="517"/>
      <c r="IE107" s="216"/>
      <c r="IF107" s="216"/>
      <c r="IG107" s="216"/>
      <c r="IH107" s="216"/>
      <c r="II107" s="216">
        <v>0</v>
      </c>
      <c r="IJ107" s="216">
        <v>0</v>
      </c>
      <c r="IK107" s="216"/>
      <c r="IL107" s="216"/>
      <c r="IM107" s="216"/>
      <c r="IP107" s="385"/>
      <c r="IQ107" s="216"/>
      <c r="IR107" s="216"/>
      <c r="IS107" s="216"/>
      <c r="IT107" s="382"/>
      <c r="IV107" s="382"/>
      <c r="IX107" s="481"/>
      <c r="IZ107" s="216"/>
      <c r="JA107" s="216"/>
      <c r="JB107" s="275"/>
      <c r="JC107" s="275"/>
      <c r="JD107" s="275"/>
      <c r="JE107" s="216"/>
      <c r="JF107" s="216"/>
      <c r="JG107" s="216"/>
      <c r="JH107" s="216"/>
      <c r="JI107" s="216"/>
      <c r="JJ107" s="216"/>
      <c r="JK107" s="216"/>
      <c r="JL107" s="216"/>
      <c r="JM107" s="216"/>
      <c r="JN107" s="216"/>
      <c r="JO107" s="216"/>
      <c r="JP107" s="275"/>
      <c r="JQ107" s="275"/>
      <c r="JR107" s="275"/>
      <c r="JS107" s="216"/>
      <c r="JT107" s="216"/>
      <c r="JV107" s="216"/>
      <c r="JW107" s="216"/>
      <c r="JX107" s="216"/>
      <c r="JZ107" s="504"/>
      <c r="KA107" s="504"/>
      <c r="KB107" s="517"/>
      <c r="KC107" s="517"/>
      <c r="KD107" s="504"/>
      <c r="KE107" s="217"/>
      <c r="KF107" s="216"/>
      <c r="KG107" s="216"/>
      <c r="KH107" s="216"/>
      <c r="KI107" s="216"/>
      <c r="KJ107" s="216"/>
      <c r="KK107" s="215"/>
      <c r="KL107" s="216"/>
      <c r="KM107" s="216"/>
      <c r="KN107" s="216"/>
      <c r="KO107" s="216"/>
      <c r="KP107" s="216"/>
      <c r="KQ107" s="216"/>
      <c r="KR107" s="215"/>
      <c r="KS107" s="216">
        <v>1</v>
      </c>
      <c r="KT107" s="216"/>
      <c r="KU107" s="216"/>
      <c r="KV107" s="216"/>
      <c r="KW107" s="216"/>
      <c r="KX107" s="216"/>
      <c r="KY107" s="216"/>
      <c r="KZ107" s="216"/>
      <c r="LA107" s="215"/>
      <c r="LB107" s="216"/>
    </row>
    <row r="108" spans="1:314" s="218" customFormat="1" x14ac:dyDescent="0.15">
      <c r="B108" s="259"/>
      <c r="C108" s="17"/>
      <c r="D108" s="18"/>
      <c r="E108" s="18"/>
      <c r="F108" s="20"/>
      <c r="G108" s="19"/>
      <c r="H108" s="20"/>
      <c r="I108" s="597"/>
      <c r="J108" s="16"/>
      <c r="K108" s="20"/>
      <c r="L108" s="16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16"/>
      <c r="AB108" s="20"/>
      <c r="AC108" s="20"/>
      <c r="AD108" s="20"/>
      <c r="AE108" s="20"/>
      <c r="AF108" s="20"/>
      <c r="AG108" s="20"/>
      <c r="AH108" s="58">
        <f>ER107-BP107</f>
        <v>-5.0542916975803553</v>
      </c>
      <c r="AI108" s="20">
        <f>ES107-BQ107</f>
        <v>-25.360905511811023</v>
      </c>
      <c r="AJ108" s="15"/>
      <c r="AK108" s="15"/>
      <c r="AL108" s="635">
        <f>DEGREES(ACOS(AL107))</f>
        <v>5.5808473016918825</v>
      </c>
      <c r="AM108" s="636">
        <v>-3.9779147619845387</v>
      </c>
      <c r="AN108" s="637">
        <v>-4.3983858267716531</v>
      </c>
      <c r="AO108" s="636"/>
      <c r="AP108" s="637"/>
      <c r="AQ108" s="637"/>
      <c r="AR108" s="637"/>
      <c r="AS108" s="637"/>
      <c r="AT108" s="637"/>
      <c r="AU108" s="637"/>
      <c r="AV108" s="637"/>
      <c r="AW108" s="637"/>
      <c r="AX108" s="637"/>
      <c r="AY108" s="637"/>
      <c r="AZ108" s="637"/>
      <c r="BA108" s="637"/>
      <c r="BB108" s="636"/>
      <c r="BC108" s="637"/>
      <c r="BD108" s="637"/>
      <c r="BE108" s="637"/>
      <c r="BF108" s="637"/>
      <c r="BG108" s="637"/>
      <c r="BH108" s="637"/>
      <c r="BI108" s="637"/>
      <c r="BJ108" s="637"/>
      <c r="BK108" s="637"/>
      <c r="BL108" s="637"/>
      <c r="BM108" s="637"/>
      <c r="BN108" s="574"/>
      <c r="BO108" s="574"/>
      <c r="BP108" s="2"/>
      <c r="BQ108" s="2"/>
      <c r="BR108" s="7"/>
      <c r="BS108" s="528"/>
      <c r="BT108" s="528"/>
      <c r="BU108" s="528"/>
      <c r="BV108" s="528"/>
      <c r="BW108" s="585"/>
      <c r="BX108" s="528"/>
      <c r="BY108" s="528"/>
      <c r="BZ108" s="528"/>
      <c r="CA108" s="528"/>
      <c r="CB108" s="585"/>
      <c r="CC108" s="528"/>
      <c r="CD108" s="585"/>
      <c r="CE108" s="528"/>
      <c r="CF108" s="585"/>
      <c r="CG108" s="528"/>
      <c r="CH108" s="585"/>
      <c r="CI108" s="528"/>
      <c r="CJ108" s="585"/>
      <c r="CK108" s="528"/>
      <c r="CL108" s="585"/>
      <c r="CM108" s="240"/>
      <c r="CN108" s="393"/>
      <c r="CR108" s="286"/>
      <c r="CS108" s="278"/>
      <c r="CT108" s="281"/>
      <c r="CU108" s="281"/>
      <c r="CV108" s="281"/>
      <c r="CW108" s="281"/>
      <c r="CX108" s="281"/>
      <c r="CY108" s="281"/>
      <c r="CZ108" s="281"/>
      <c r="DA108" s="281"/>
      <c r="DB108" s="281"/>
      <c r="DC108" s="248"/>
      <c r="DD108" s="281"/>
      <c r="DE108" s="281"/>
      <c r="DF108" s="281"/>
      <c r="DG108" s="281"/>
      <c r="DH108" s="281"/>
      <c r="DI108" s="281"/>
      <c r="DL108" s="281"/>
      <c r="DM108" s="281"/>
      <c r="DN108" s="281"/>
      <c r="DO108" s="281"/>
      <c r="DP108" s="281"/>
      <c r="DQ108" s="281"/>
      <c r="DR108" s="281"/>
      <c r="DT108" s="220"/>
      <c r="DW108" s="492"/>
      <c r="DX108" s="506">
        <f t="shared" si="44"/>
        <v>0</v>
      </c>
      <c r="DY108" s="492"/>
      <c r="DZ108" s="492"/>
      <c r="EA108" s="506">
        <f t="shared" si="45"/>
        <v>0</v>
      </c>
      <c r="EB108" s="506">
        <f t="shared" si="46"/>
        <v>0</v>
      </c>
      <c r="EC108" s="492"/>
      <c r="ED108" s="492"/>
      <c r="EE108" s="506"/>
      <c r="EF108" s="402"/>
      <c r="EG108" s="402"/>
      <c r="EH108" s="402"/>
      <c r="EI108" s="402"/>
      <c r="EJ108" s="402"/>
      <c r="EK108" s="402"/>
      <c r="EL108" s="402"/>
      <c r="EM108" s="402"/>
      <c r="EN108" s="402"/>
      <c r="EO108" s="402"/>
      <c r="EP108" s="402"/>
      <c r="EQ108" s="244"/>
      <c r="ES108" s="219"/>
      <c r="ET108" s="523"/>
      <c r="EU108" s="523"/>
      <c r="EV108" s="287"/>
      <c r="EW108" s="281"/>
      <c r="EX108" s="281"/>
      <c r="EY108" s="281"/>
      <c r="EZ108" s="281"/>
      <c r="FA108" s="281"/>
      <c r="FB108" s="281"/>
      <c r="FC108" s="281"/>
      <c r="FD108" s="523"/>
      <c r="FE108" s="268"/>
      <c r="FF108" s="240"/>
      <c r="FG108" s="268"/>
      <c r="FH108" s="240"/>
      <c r="FI108" s="268"/>
      <c r="FJ108" s="240"/>
      <c r="FK108" s="268"/>
      <c r="FM108" s="393"/>
      <c r="FN108" s="240"/>
      <c r="FO108" s="268"/>
      <c r="FP108" s="521"/>
      <c r="FQ108" s="287"/>
      <c r="FR108" s="281"/>
      <c r="FS108" s="287"/>
      <c r="FT108" s="281"/>
      <c r="FU108" s="281"/>
      <c r="FV108" s="281"/>
      <c r="FW108" s="281"/>
      <c r="FX108" s="281"/>
      <c r="FY108" s="281"/>
      <c r="FZ108" s="281"/>
      <c r="GA108" s="281"/>
      <c r="GB108" s="281"/>
      <c r="GC108" s="281"/>
      <c r="GD108" s="287"/>
      <c r="GE108" s="281"/>
      <c r="GF108" s="287"/>
      <c r="GG108" s="281"/>
      <c r="GH108" s="281"/>
      <c r="GI108" s="281"/>
      <c r="GJ108" s="281"/>
      <c r="GK108" s="281"/>
      <c r="GL108" s="281"/>
      <c r="GM108" s="281"/>
      <c r="GN108" s="281"/>
      <c r="GO108" s="281"/>
      <c r="GP108" s="281"/>
      <c r="GQ108" s="250"/>
      <c r="GR108" s="586"/>
      <c r="GS108" s="531"/>
      <c r="GT108" s="586"/>
      <c r="GU108" s="531"/>
      <c r="GV108" s="531"/>
      <c r="GW108" s="531"/>
      <c r="GX108" s="531"/>
      <c r="GY108" s="531"/>
      <c r="GZ108" s="586"/>
      <c r="HA108" s="531"/>
      <c r="HB108" s="586"/>
      <c r="HC108" s="531"/>
      <c r="HD108" s="531"/>
      <c r="HE108" s="531"/>
      <c r="HF108" s="531"/>
      <c r="HG108" s="531"/>
      <c r="HH108" s="585"/>
      <c r="HI108" s="528"/>
      <c r="HJ108" s="586"/>
      <c r="HK108" s="531"/>
      <c r="HL108" s="531"/>
      <c r="HM108" s="531"/>
      <c r="HN108" s="531"/>
      <c r="HO108" s="531"/>
      <c r="HP108" s="286"/>
      <c r="HQ108" s="278"/>
      <c r="HR108" s="278"/>
      <c r="HS108" s="278"/>
      <c r="HT108" s="393"/>
      <c r="HU108" s="520"/>
      <c r="HV108" s="393"/>
      <c r="HW108" s="520"/>
      <c r="HX108" s="393"/>
      <c r="HY108" s="520"/>
      <c r="HZ108" s="393"/>
      <c r="IA108" s="520"/>
      <c r="IB108" s="393"/>
      <c r="IC108" s="520"/>
      <c r="ID108" s="393"/>
      <c r="IN108" s="462"/>
      <c r="IP108" s="462"/>
      <c r="IT108" s="390"/>
      <c r="IU108" s="393"/>
      <c r="IV108" s="390"/>
      <c r="IW108" s="393"/>
      <c r="IX108" s="484"/>
      <c r="IY108" s="393"/>
      <c r="JB108" s="226"/>
      <c r="JC108" s="226"/>
      <c r="JD108" s="226"/>
      <c r="JP108" s="226"/>
      <c r="JQ108" s="226"/>
      <c r="JR108" s="226"/>
      <c r="JU108" s="393"/>
      <c r="JY108" s="393"/>
      <c r="JZ108" s="507"/>
      <c r="KA108" s="507"/>
      <c r="KB108" s="520"/>
      <c r="KC108" s="520"/>
      <c r="KD108" s="507"/>
      <c r="KE108" s="220">
        <v>0</v>
      </c>
      <c r="KF108" s="218">
        <v>0</v>
      </c>
      <c r="KH108" s="218">
        <v>0</v>
      </c>
      <c r="KI108" s="218">
        <v>1</v>
      </c>
      <c r="KJ108" s="218">
        <v>0</v>
      </c>
      <c r="KK108" s="219">
        <v>0</v>
      </c>
      <c r="KL108" s="244">
        <v>0</v>
      </c>
      <c r="KM108" s="244">
        <v>0</v>
      </c>
      <c r="KN108" s="244">
        <v>0</v>
      </c>
      <c r="KO108" s="244">
        <v>0</v>
      </c>
      <c r="KP108" s="244">
        <v>0</v>
      </c>
      <c r="KQ108" s="244">
        <v>1</v>
      </c>
      <c r="KR108" s="219">
        <v>0</v>
      </c>
      <c r="LA108" s="219"/>
    </row>
    <row r="109" spans="1:314" x14ac:dyDescent="0.15">
      <c r="A109" s="214"/>
      <c r="B109" s="256">
        <v>0.48890046296296297</v>
      </c>
      <c r="C109" s="10"/>
      <c r="D109" s="11"/>
      <c r="E109" s="11"/>
      <c r="F109" s="14"/>
      <c r="G109" s="13"/>
      <c r="H109" s="14" t="s">
        <v>347</v>
      </c>
      <c r="I109" s="596">
        <v>22</v>
      </c>
      <c r="J109" s="471">
        <v>1</v>
      </c>
      <c r="K109" s="14">
        <v>0</v>
      </c>
      <c r="L109" s="9">
        <v>1</v>
      </c>
      <c r="M109" s="23">
        <v>1</v>
      </c>
      <c r="N109" s="23">
        <v>1</v>
      </c>
      <c r="O109" s="23">
        <v>0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9"/>
      <c r="AB109" s="15"/>
      <c r="AC109" s="15"/>
      <c r="AD109" s="15"/>
      <c r="AE109" s="15">
        <v>0.84238194959672619</v>
      </c>
      <c r="AF109" s="15">
        <v>0.6550787401574798</v>
      </c>
      <c r="AG109" s="15">
        <v>1.0671155067811038</v>
      </c>
      <c r="AH109" s="54">
        <f>AM110-BP109</f>
        <v>1.7783618935930878</v>
      </c>
      <c r="AI109" s="15">
        <f>AN110-BQ109</f>
        <v>-17.827500000000001</v>
      </c>
      <c r="AJ109" s="15"/>
      <c r="AK109" s="15"/>
      <c r="AL109" s="632">
        <f>((AH109*AH110)+(AI109*AI110))/(SQRT(AH109^2+AI109^2)*SQRT(AH110^2+AI110^2))</f>
        <v>0.99717571716245734</v>
      </c>
      <c r="AM109" s="633"/>
      <c r="AN109" s="634"/>
      <c r="AO109" s="633"/>
      <c r="AP109" s="634"/>
      <c r="AQ109" s="634"/>
      <c r="AR109" s="634"/>
      <c r="AS109" s="634"/>
      <c r="AT109" s="634"/>
      <c r="AU109" s="634"/>
      <c r="AV109" s="634"/>
      <c r="AW109" s="634"/>
      <c r="AX109" s="634"/>
      <c r="AY109" s="634"/>
      <c r="AZ109" s="634"/>
      <c r="BA109" s="634"/>
      <c r="BB109" s="633"/>
      <c r="BC109" s="634"/>
      <c r="BD109" s="634"/>
      <c r="BE109" s="634"/>
      <c r="BF109" s="634"/>
      <c r="BG109" s="634"/>
      <c r="BH109" s="634"/>
      <c r="BI109" s="634"/>
      <c r="BJ109" s="634"/>
      <c r="BK109" s="634"/>
      <c r="BL109" s="634"/>
      <c r="BM109" s="634"/>
      <c r="BN109" s="573"/>
      <c r="BO109" s="573"/>
      <c r="BP109" s="64">
        <v>-1.1699749299954525</v>
      </c>
      <c r="BQ109" s="64">
        <v>12.025374015748032</v>
      </c>
      <c r="BR109" s="6"/>
      <c r="BS109" s="527"/>
      <c r="BT109" s="527"/>
      <c r="BU109" s="527"/>
      <c r="BV109" s="527"/>
      <c r="BW109" s="584"/>
      <c r="BX109" s="527"/>
      <c r="BY109" s="527"/>
      <c r="BZ109" s="527"/>
      <c r="CA109" s="527"/>
      <c r="CB109" s="584"/>
      <c r="CC109" s="527"/>
      <c r="CD109" s="584"/>
      <c r="CE109" s="527"/>
      <c r="CF109" s="584"/>
      <c r="CG109" s="527"/>
      <c r="CH109" s="584"/>
      <c r="CI109" s="527"/>
      <c r="CJ109" s="584"/>
      <c r="CK109" s="527"/>
      <c r="CL109" s="584"/>
      <c r="CN109" s="416"/>
      <c r="CO109" s="225"/>
      <c r="CP109" s="225"/>
      <c r="CQ109" s="225"/>
      <c r="CR109" s="285"/>
      <c r="CS109" s="280"/>
      <c r="CT109" s="282"/>
      <c r="CU109" s="282"/>
      <c r="CV109" s="282"/>
      <c r="CW109" s="282"/>
      <c r="CX109" s="282"/>
      <c r="CY109" s="282"/>
      <c r="CZ109" s="282"/>
      <c r="DA109" s="282"/>
      <c r="DB109" s="282"/>
      <c r="DC109" s="235"/>
      <c r="DD109" s="282"/>
      <c r="DE109" s="282"/>
      <c r="DF109" s="282"/>
      <c r="DG109" s="282"/>
      <c r="DH109" s="282"/>
      <c r="DI109" s="282"/>
      <c r="DJ109" s="105"/>
      <c r="DK109" s="105"/>
      <c r="DL109" s="135"/>
      <c r="DM109" s="135"/>
      <c r="DN109" s="135"/>
      <c r="DO109" s="135"/>
      <c r="DP109" s="135"/>
      <c r="DQ109" s="135"/>
      <c r="DR109" s="135"/>
      <c r="DS109" s="105"/>
      <c r="DT109" s="108" t="s">
        <v>442</v>
      </c>
      <c r="DU109" s="128">
        <v>-1.1699749299954525</v>
      </c>
      <c r="DV109" s="128">
        <v>12.025374015748032</v>
      </c>
      <c r="DX109" s="506">
        <f t="shared" si="44"/>
        <v>0</v>
      </c>
      <c r="EA109" s="506">
        <f t="shared" si="45"/>
        <v>0</v>
      </c>
      <c r="EB109" s="506">
        <f t="shared" si="46"/>
        <v>0</v>
      </c>
      <c r="EG109" s="402">
        <f>IF(AND(DV109&gt;0,DV109&lt;11.9),1,0)</f>
        <v>0</v>
      </c>
      <c r="EH109" s="402"/>
      <c r="EI109" s="402"/>
      <c r="EJ109" s="402"/>
      <c r="EK109" s="402"/>
      <c r="EM109" s="244">
        <f>IF(AND(DV109&gt;0,DV109&lt;6.4),1,0)</f>
        <v>0</v>
      </c>
      <c r="EN109" s="402"/>
      <c r="EO109" s="402"/>
      <c r="EP109" s="402"/>
      <c r="ER109" s="105">
        <v>3.5099247899863579</v>
      </c>
      <c r="ES109" s="105">
        <v>-14.505314960629921</v>
      </c>
      <c r="EV109" s="284"/>
      <c r="EW109" s="209"/>
      <c r="EX109" s="209"/>
      <c r="EY109" s="209"/>
      <c r="EZ109" s="209"/>
      <c r="FA109" s="209"/>
      <c r="FB109" s="209"/>
      <c r="FC109" s="209"/>
      <c r="FE109" s="141"/>
      <c r="FF109" s="141"/>
      <c r="FH109" s="141"/>
      <c r="FJ109" s="141"/>
      <c r="FQ109" s="284"/>
      <c r="FR109" s="209"/>
      <c r="FS109" s="284"/>
      <c r="FT109" s="209"/>
      <c r="FU109" s="209"/>
      <c r="FV109" s="209"/>
      <c r="FW109" s="209"/>
      <c r="FX109" s="209"/>
      <c r="FY109" s="209"/>
      <c r="FZ109" s="209"/>
      <c r="GA109" s="209"/>
      <c r="GB109" s="209"/>
      <c r="GC109" s="209"/>
      <c r="GD109" s="284"/>
      <c r="GE109" s="209"/>
      <c r="GF109" s="284"/>
      <c r="GG109" s="209"/>
      <c r="GH109" s="209"/>
      <c r="GI109" s="209"/>
      <c r="GJ109" s="209"/>
      <c r="GK109" s="209"/>
      <c r="GL109" s="209"/>
      <c r="GM109" s="209"/>
      <c r="GN109" s="209"/>
      <c r="GO109" s="209"/>
      <c r="GP109" s="209"/>
      <c r="GR109" s="587"/>
      <c r="GS109" s="529"/>
      <c r="GT109" s="587"/>
      <c r="GU109" s="529"/>
      <c r="GV109" s="529"/>
      <c r="GW109" s="529"/>
      <c r="GX109" s="529"/>
      <c r="GY109" s="529"/>
      <c r="GZ109" s="587"/>
      <c r="HA109" s="529"/>
      <c r="HB109" s="587"/>
      <c r="HC109" s="529"/>
      <c r="HD109" s="529"/>
      <c r="HE109" s="529"/>
      <c r="HF109" s="529"/>
      <c r="HG109" s="529"/>
      <c r="HH109" s="584"/>
      <c r="HI109" s="527"/>
      <c r="HJ109" s="587"/>
      <c r="HK109" s="529"/>
      <c r="HL109" s="529"/>
      <c r="HM109" s="529"/>
      <c r="HN109" s="529"/>
      <c r="HO109" s="529"/>
      <c r="HP109" s="285"/>
      <c r="HQ109" s="208"/>
      <c r="HR109" s="208"/>
      <c r="HS109" s="208"/>
      <c r="IE109" s="159"/>
      <c r="IF109" s="159"/>
      <c r="IG109" s="159"/>
      <c r="IH109" s="159"/>
      <c r="II109" s="159"/>
      <c r="IJ109" s="159"/>
      <c r="IK109" s="159"/>
      <c r="IL109" s="159"/>
      <c r="IM109" s="159"/>
      <c r="IP109" s="385"/>
      <c r="IQ109" s="159"/>
      <c r="IR109" s="159"/>
      <c r="IS109" s="159"/>
      <c r="IZ109" s="159"/>
      <c r="JA109" s="159"/>
      <c r="JB109" s="159"/>
      <c r="JC109" s="159"/>
      <c r="JD109" s="159"/>
      <c r="JE109" s="159"/>
      <c r="JF109" s="159"/>
      <c r="JG109" s="159"/>
      <c r="JH109" s="159"/>
      <c r="JI109" s="159"/>
      <c r="JJ109" s="159"/>
      <c r="JK109" s="159"/>
      <c r="JL109" s="159"/>
      <c r="JM109" s="159"/>
      <c r="JN109" s="159"/>
      <c r="JO109" s="159"/>
      <c r="JP109" s="159"/>
      <c r="JQ109" s="159"/>
      <c r="JR109" s="159"/>
      <c r="JS109" s="159"/>
      <c r="JT109" s="159"/>
      <c r="JV109" s="159"/>
      <c r="JW109" s="159"/>
      <c r="JX109" s="159"/>
      <c r="KE109" s="159"/>
      <c r="KF109" s="159"/>
      <c r="KG109" s="159"/>
      <c r="KH109" s="159"/>
      <c r="KI109" s="159"/>
      <c r="KJ109" s="159"/>
      <c r="KK109" s="159"/>
      <c r="KL109" s="159"/>
      <c r="KM109" s="159"/>
      <c r="KN109" s="159"/>
      <c r="KO109" s="159"/>
      <c r="KP109" s="159"/>
      <c r="KQ109" s="159"/>
      <c r="KR109" s="159"/>
      <c r="KS109" s="159">
        <v>0</v>
      </c>
      <c r="KT109" s="159"/>
      <c r="KU109" s="159"/>
      <c r="KV109" s="159"/>
      <c r="KW109" s="159"/>
      <c r="KX109" s="159"/>
      <c r="KY109" s="159"/>
      <c r="KZ109" s="159"/>
      <c r="LA109" s="159"/>
      <c r="LB109" s="159"/>
    </row>
    <row r="110" spans="1:314" x14ac:dyDescent="0.15">
      <c r="A110" s="214"/>
      <c r="B110" s="256">
        <v>0.48916666666666669</v>
      </c>
      <c r="C110" s="10">
        <v>0.23</v>
      </c>
      <c r="D110" s="11">
        <v>0.76665899999999998</v>
      </c>
      <c r="E110" s="11"/>
      <c r="F110" s="14"/>
      <c r="G110" s="13"/>
      <c r="H110" s="14"/>
      <c r="I110" s="596"/>
      <c r="J110" s="9">
        <v>2</v>
      </c>
      <c r="K110" s="14"/>
      <c r="L110" s="9"/>
      <c r="M110" s="23">
        <v>0</v>
      </c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9"/>
      <c r="AB110" s="15"/>
      <c r="AC110" s="15"/>
      <c r="AD110" s="15"/>
      <c r="AE110" s="15"/>
      <c r="AF110" s="15"/>
      <c r="AG110" s="15"/>
      <c r="AH110" s="58">
        <f>ER109-BP109</f>
        <v>4.67989971998181</v>
      </c>
      <c r="AI110" s="20">
        <f>ES109-BQ109</f>
        <v>-26.530688976377952</v>
      </c>
      <c r="AJ110" s="15"/>
      <c r="AK110" s="15"/>
      <c r="AL110" s="635">
        <f>DEGREES(ACOS(AL109))</f>
        <v>4.3071896129430289</v>
      </c>
      <c r="AM110" s="633">
        <v>0.60838696359763533</v>
      </c>
      <c r="AN110" s="634">
        <v>-5.8021259842519681</v>
      </c>
      <c r="AO110" s="633"/>
      <c r="AP110" s="638">
        <f>ABS(-11.88-AN110)</f>
        <v>6.0778740157480327</v>
      </c>
      <c r="AQ110" s="634"/>
      <c r="AR110" s="634"/>
      <c r="AS110" s="634"/>
      <c r="AT110" s="634"/>
      <c r="AU110" s="634"/>
      <c r="AV110" s="634"/>
      <c r="AW110" s="634"/>
      <c r="AX110" s="634"/>
      <c r="AY110" s="634"/>
      <c r="AZ110" s="634"/>
      <c r="BA110" s="634"/>
      <c r="BB110" s="634">
        <f>ABS(BQ110-AN110)</f>
        <v>7.8609448818897638</v>
      </c>
      <c r="BC110" s="527"/>
      <c r="BD110" s="634"/>
      <c r="BE110" s="634"/>
      <c r="BF110" s="634"/>
      <c r="BG110" s="634"/>
      <c r="BH110" s="634"/>
      <c r="BI110" s="634"/>
      <c r="BJ110" s="634"/>
      <c r="BK110" s="634"/>
      <c r="BL110" s="634"/>
      <c r="BM110" s="634"/>
      <c r="BN110" s="573"/>
      <c r="BO110" s="573"/>
      <c r="BP110" s="4">
        <v>1.2635729243950888</v>
      </c>
      <c r="BQ110" s="4">
        <v>-13.663070866141732</v>
      </c>
      <c r="BR110" s="6"/>
      <c r="BS110" s="527">
        <f>(BP109+BP110+BP111)/3</f>
        <v>-0.3431926461319994</v>
      </c>
      <c r="BT110" s="527">
        <f>(BQ109+BQ110+BQ111)/3</f>
        <v>3.2441994750656167</v>
      </c>
      <c r="BU110" s="527"/>
      <c r="BV110" s="527"/>
      <c r="BW110" s="584"/>
      <c r="BX110" s="527"/>
      <c r="BY110" s="527"/>
      <c r="BZ110" s="527"/>
      <c r="CA110" s="527"/>
      <c r="CB110" s="584">
        <f>SQRT((BP109-BP110)^2+(BQ109-BQ110)^2)+SQRT((BP110-BP111)^2+(BQ110-BQ111)^2)+SQRT((BP111-BP109)^2+(BQ111-BQ109)^2)</f>
        <v>51.607092838025842</v>
      </c>
      <c r="CD110" s="584"/>
      <c r="CE110" s="527"/>
      <c r="CF110" s="584"/>
      <c r="CG110" s="527"/>
      <c r="CH110" s="584"/>
      <c r="CI110" s="527"/>
      <c r="CJ110" s="584"/>
      <c r="CK110" s="527"/>
      <c r="CL110" s="584"/>
      <c r="CN110" s="383">
        <v>-2.4335478543905413</v>
      </c>
      <c r="CO110" s="71">
        <v>25.688444881889765</v>
      </c>
      <c r="CP110" s="75"/>
      <c r="CQ110" s="75"/>
      <c r="CR110" s="97">
        <v>3.4611113544249124E-2</v>
      </c>
      <c r="CS110" s="85"/>
      <c r="CT110" s="91"/>
      <c r="CU110" s="91"/>
      <c r="CV110" s="91"/>
      <c r="CW110" s="91"/>
      <c r="CX110" s="91"/>
      <c r="CY110" s="91"/>
      <c r="CZ110" s="91"/>
      <c r="DA110" s="91"/>
      <c r="DB110" s="91"/>
      <c r="DC110" s="70"/>
      <c r="DH110" s="282"/>
      <c r="DI110" s="282"/>
      <c r="DJ110" s="105"/>
      <c r="DK110" s="105"/>
      <c r="DL110" s="135"/>
      <c r="DM110" s="135"/>
      <c r="DN110" s="135"/>
      <c r="DO110" s="135"/>
      <c r="DP110" s="135"/>
      <c r="DQ110" s="135"/>
      <c r="DR110" s="135"/>
      <c r="DS110" s="105"/>
      <c r="DT110" s="108" t="s">
        <v>443</v>
      </c>
      <c r="DU110" s="105">
        <v>2.6675428403896317</v>
      </c>
      <c r="DV110" s="105">
        <v>-13.850236220472441</v>
      </c>
      <c r="DX110" s="506">
        <f t="shared" si="44"/>
        <v>0</v>
      </c>
      <c r="EA110" s="506">
        <f t="shared" si="45"/>
        <v>0</v>
      </c>
      <c r="EB110" s="506">
        <f t="shared" si="46"/>
        <v>0</v>
      </c>
      <c r="EF110" s="412">
        <f>IF(AND(DV110&lt;0,DV110&gt;-11.9),1,0)</f>
        <v>0</v>
      </c>
      <c r="EH110" s="402"/>
      <c r="EI110" s="402"/>
      <c r="EL110" s="412">
        <f>IF(AND(DV110&lt;0,DV110&gt;-6.4),1,0)</f>
        <v>0</v>
      </c>
      <c r="EM110" s="390"/>
      <c r="ER110" s="128">
        <v>-1.4975679103941792</v>
      </c>
      <c r="ES110" s="128">
        <v>11.276712598425195</v>
      </c>
      <c r="EU110" s="518">
        <f>ABS(ER110)</f>
        <v>1.4975679103941792</v>
      </c>
      <c r="EV110" s="284"/>
      <c r="EW110" s="209"/>
      <c r="EX110" s="209"/>
      <c r="EY110" s="209"/>
      <c r="EZ110" s="209"/>
      <c r="FA110" s="209"/>
      <c r="FB110" s="209"/>
      <c r="FC110" s="209"/>
      <c r="FE110" s="141"/>
      <c r="FF110" s="141"/>
      <c r="FH110" s="141"/>
      <c r="FJ110" s="141"/>
      <c r="FQ110" s="284"/>
      <c r="FR110" s="209"/>
      <c r="FS110" s="284"/>
      <c r="FT110" s="209"/>
      <c r="FU110" s="209"/>
      <c r="FV110" s="209"/>
      <c r="FW110" s="209"/>
      <c r="FX110" s="209"/>
      <c r="FY110" s="209"/>
      <c r="FZ110" s="209"/>
      <c r="GA110" s="209"/>
      <c r="GB110" s="209"/>
      <c r="GC110" s="209"/>
      <c r="GD110" s="284"/>
      <c r="GE110" s="209"/>
      <c r="GF110" s="284"/>
      <c r="GG110" s="209"/>
      <c r="GH110" s="209"/>
      <c r="GI110" s="209"/>
      <c r="GJ110" s="209"/>
      <c r="GK110" s="209"/>
      <c r="GL110" s="209"/>
      <c r="GM110" s="209"/>
      <c r="GN110" s="209"/>
      <c r="GO110" s="209"/>
      <c r="GP110" s="209"/>
      <c r="GR110" s="587">
        <v>0.84238194959672619</v>
      </c>
      <c r="GS110" s="532">
        <v>0.32759298039872675</v>
      </c>
      <c r="GT110" s="584"/>
      <c r="GU110" s="527"/>
      <c r="GV110" s="527"/>
      <c r="GW110" s="527"/>
      <c r="GX110" s="527"/>
      <c r="GY110" s="527"/>
      <c r="GZ110" s="587">
        <v>0.6550787401574798</v>
      </c>
      <c r="HA110" s="532">
        <v>0.74866141732283609</v>
      </c>
      <c r="HB110" s="584"/>
      <c r="HC110" s="527"/>
      <c r="HD110" s="527"/>
      <c r="HE110" s="527"/>
      <c r="HF110" s="527"/>
      <c r="HG110" s="527"/>
      <c r="HH110" s="584">
        <v>1.0671155067811038</v>
      </c>
      <c r="HI110" s="527">
        <v>0.81719708675102254</v>
      </c>
      <c r="HJ110" s="584"/>
      <c r="HK110" s="527"/>
      <c r="HL110" s="527"/>
      <c r="HM110" s="527"/>
      <c r="HN110" s="527"/>
      <c r="HO110" s="527"/>
      <c r="HP110" s="285"/>
      <c r="HQ110" s="208"/>
      <c r="HR110" s="208"/>
      <c r="HS110" s="208"/>
      <c r="IE110" s="159"/>
      <c r="IF110" s="159"/>
      <c r="IG110" s="159"/>
      <c r="IH110" s="159"/>
      <c r="II110" s="159">
        <v>1</v>
      </c>
      <c r="IJ110" s="159">
        <v>0</v>
      </c>
      <c r="IK110" s="159">
        <v>1</v>
      </c>
      <c r="IL110" s="159">
        <v>0</v>
      </c>
      <c r="IM110" s="159">
        <v>0</v>
      </c>
      <c r="IP110" s="385"/>
      <c r="IQ110" s="159">
        <v>1</v>
      </c>
      <c r="IR110" s="159">
        <v>0</v>
      </c>
      <c r="IS110" s="159">
        <v>0</v>
      </c>
      <c r="IZ110" s="159">
        <v>0</v>
      </c>
      <c r="JA110" s="159">
        <v>0</v>
      </c>
      <c r="JB110" s="176">
        <v>0</v>
      </c>
      <c r="JC110" s="176">
        <v>1</v>
      </c>
      <c r="JD110" s="159"/>
      <c r="JE110" s="176">
        <v>0</v>
      </c>
      <c r="JF110" s="176">
        <v>0</v>
      </c>
      <c r="JG110" s="176">
        <v>0</v>
      </c>
      <c r="JH110" s="176">
        <v>1</v>
      </c>
      <c r="JI110" s="176">
        <v>0</v>
      </c>
      <c r="JJ110" s="176">
        <v>0</v>
      </c>
      <c r="JK110" s="176">
        <v>0</v>
      </c>
      <c r="JL110" s="176">
        <v>1</v>
      </c>
      <c r="JM110" s="176">
        <v>1</v>
      </c>
      <c r="JN110" s="176">
        <v>0</v>
      </c>
      <c r="JO110" s="176">
        <v>0</v>
      </c>
      <c r="JP110" s="176">
        <v>0</v>
      </c>
      <c r="JQ110" s="176">
        <v>0</v>
      </c>
      <c r="JR110" s="176">
        <v>0</v>
      </c>
      <c r="JS110" s="176">
        <v>0</v>
      </c>
      <c r="JT110" s="176">
        <v>0</v>
      </c>
      <c r="JU110" s="501">
        <v>1</v>
      </c>
      <c r="JV110" s="176">
        <v>0</v>
      </c>
      <c r="JW110" s="176">
        <v>0</v>
      </c>
      <c r="JX110" s="176">
        <v>0</v>
      </c>
      <c r="JY110" s="501"/>
      <c r="JZ110" s="405"/>
      <c r="KA110" s="405"/>
      <c r="KB110" s="405"/>
      <c r="KC110" s="405"/>
      <c r="KD110" s="405"/>
      <c r="KE110" s="162">
        <v>0</v>
      </c>
      <c r="KF110" s="175">
        <v>0</v>
      </c>
      <c r="KG110" s="175">
        <v>1</v>
      </c>
      <c r="KH110" s="175">
        <v>0</v>
      </c>
      <c r="KI110" s="175">
        <v>0</v>
      </c>
      <c r="KJ110" s="175">
        <v>0</v>
      </c>
      <c r="KK110" s="160">
        <v>1</v>
      </c>
      <c r="KL110" s="175">
        <v>0</v>
      </c>
      <c r="KM110" s="175">
        <v>0</v>
      </c>
      <c r="KN110" s="175">
        <v>0</v>
      </c>
      <c r="KO110" s="175">
        <v>0</v>
      </c>
      <c r="KP110" s="175">
        <v>0</v>
      </c>
      <c r="KQ110" s="175">
        <v>0</v>
      </c>
      <c r="KR110" s="160">
        <v>0</v>
      </c>
      <c r="KS110" s="175">
        <v>0</v>
      </c>
      <c r="KT110" s="159"/>
      <c r="KU110" s="159"/>
      <c r="KV110" s="159"/>
      <c r="KW110" s="159"/>
      <c r="KX110" s="159"/>
      <c r="KY110" s="159"/>
      <c r="KZ110" s="159"/>
      <c r="LA110" s="159"/>
      <c r="LB110" s="159"/>
    </row>
    <row r="111" spans="1:314" x14ac:dyDescent="0.15">
      <c r="A111" s="214"/>
      <c r="B111" s="256">
        <v>0.49027777777777781</v>
      </c>
      <c r="C111" s="10">
        <v>1.1599999999999999</v>
      </c>
      <c r="D111" s="11">
        <v>1.5333332799999999</v>
      </c>
      <c r="E111" s="11"/>
      <c r="F111" s="14"/>
      <c r="G111" s="13"/>
      <c r="H111" s="14"/>
      <c r="I111" s="596"/>
      <c r="J111" s="473">
        <v>3</v>
      </c>
      <c r="K111" s="14"/>
      <c r="L111" s="9"/>
      <c r="M111" s="23">
        <v>0</v>
      </c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9"/>
      <c r="AB111" s="15"/>
      <c r="AC111" s="15"/>
      <c r="AD111" s="15"/>
      <c r="AE111" s="15"/>
      <c r="AF111" s="15"/>
      <c r="AG111" s="15"/>
      <c r="AH111" s="54"/>
      <c r="AI111" s="15"/>
      <c r="AJ111" s="15"/>
      <c r="AK111" s="15"/>
      <c r="AL111" s="632"/>
      <c r="AM111" s="633">
        <v>-0.74878395519708962</v>
      </c>
      <c r="AN111" s="634">
        <v>7.5801968503937003</v>
      </c>
      <c r="AO111" s="634">
        <f>ABS(11.88-AN111)</f>
        <v>4.2998031496063005</v>
      </c>
      <c r="AP111" s="634"/>
      <c r="AQ111" s="634"/>
      <c r="AR111" s="634"/>
      <c r="AS111" s="634"/>
      <c r="AT111" s="634"/>
      <c r="AU111" s="634"/>
      <c r="AV111" s="634"/>
      <c r="AW111" s="634"/>
      <c r="AX111" s="634"/>
      <c r="AY111" s="634"/>
      <c r="AZ111" s="634"/>
      <c r="BA111" s="634"/>
      <c r="BB111" s="584"/>
      <c r="BC111" s="634">
        <f>ABS(BQ111-AN111)</f>
        <v>3.7900984251968497</v>
      </c>
      <c r="BD111" s="634"/>
      <c r="BE111" s="634"/>
      <c r="BF111" s="634"/>
      <c r="BG111" s="634"/>
      <c r="BH111" s="634"/>
      <c r="BI111" s="634"/>
      <c r="BJ111" s="634"/>
      <c r="BK111" s="634"/>
      <c r="BL111" s="634"/>
      <c r="BM111" s="634"/>
      <c r="BN111" s="573"/>
      <c r="BO111" s="573"/>
      <c r="BP111" s="65">
        <v>-1.1231759327956345</v>
      </c>
      <c r="BQ111" s="64">
        <v>11.37029527559055</v>
      </c>
      <c r="BR111" s="6"/>
      <c r="BS111" s="527"/>
      <c r="BT111" s="527"/>
      <c r="BU111" s="527"/>
      <c r="BV111" s="527"/>
      <c r="BW111" s="584"/>
      <c r="BX111" s="527"/>
      <c r="BY111" s="527"/>
      <c r="BZ111" s="527"/>
      <c r="CA111" s="527"/>
      <c r="CC111" s="584">
        <f>SQRT((BP110-BP111)^2+(BQ110-BQ111)^2)+SQRT((BP111-BP112)^2+(BQ111-BQ112)^2)+SQRT((BP112-BP110)^2+(BQ112-BQ110)^2)</f>
        <v>50.293898088026495</v>
      </c>
      <c r="CD111" s="584"/>
      <c r="CE111" s="584"/>
      <c r="CF111" s="584"/>
      <c r="CG111" s="527"/>
      <c r="CH111" s="584"/>
      <c r="CI111" s="527"/>
      <c r="CJ111" s="584"/>
      <c r="CK111" s="527"/>
      <c r="CL111" s="584"/>
      <c r="CN111" s="383">
        <v>-2.3867488571907236</v>
      </c>
      <c r="CO111" s="71">
        <v>25.03336614173228</v>
      </c>
      <c r="CP111" s="71">
        <v>2.3867488571907236</v>
      </c>
      <c r="CQ111" s="71">
        <v>-25.03336614173228</v>
      </c>
      <c r="CR111" s="94"/>
      <c r="CS111" s="91"/>
      <c r="CT111" s="91"/>
      <c r="CU111" s="91"/>
      <c r="CV111" s="91"/>
      <c r="CW111" s="91"/>
      <c r="CX111" s="91"/>
      <c r="CY111" s="91"/>
      <c r="CZ111" s="91"/>
      <c r="DA111" s="91"/>
      <c r="DB111" s="91"/>
      <c r="DC111" s="70"/>
      <c r="DH111" s="282"/>
      <c r="DI111" s="282"/>
      <c r="DJ111" s="105"/>
      <c r="DK111" s="105"/>
      <c r="DL111" s="135"/>
      <c r="DM111" s="135"/>
      <c r="DN111" s="135"/>
      <c r="DO111" s="135"/>
      <c r="DP111" s="135"/>
      <c r="DQ111" s="135"/>
      <c r="DR111" s="135"/>
      <c r="DS111" s="105"/>
      <c r="DT111" s="108" t="s">
        <v>445</v>
      </c>
      <c r="DU111" s="129">
        <v>-1.6379649019936335</v>
      </c>
      <c r="DV111" s="128">
        <v>11.604251968503936</v>
      </c>
      <c r="DX111" s="506">
        <f t="shared" si="44"/>
        <v>0</v>
      </c>
      <c r="EA111" s="506">
        <f t="shared" si="45"/>
        <v>0</v>
      </c>
      <c r="EB111" s="506">
        <f t="shared" si="46"/>
        <v>0</v>
      </c>
      <c r="EG111" s="402">
        <f>IF(AND(DV111&gt;0,DV111&lt;11.9),1,0)</f>
        <v>1</v>
      </c>
      <c r="EH111" s="402"/>
      <c r="EI111" s="402"/>
      <c r="EJ111" s="402"/>
      <c r="EK111" s="402"/>
      <c r="EM111" s="244">
        <f>IF(AND(DV111&gt;0,DV111&lt;6.4),1,0)</f>
        <v>0</v>
      </c>
      <c r="EN111" s="402"/>
      <c r="EO111" s="402"/>
      <c r="EP111" s="402"/>
      <c r="ER111" s="105">
        <v>4.6798997199818101E-2</v>
      </c>
      <c r="ES111" s="105">
        <v>-13.382322834645668</v>
      </c>
      <c r="ET111" s="518">
        <f>ABS(ER111)</f>
        <v>4.6798997199818101E-2</v>
      </c>
      <c r="EV111" s="284"/>
      <c r="EW111" s="209"/>
      <c r="EX111" s="209"/>
      <c r="EY111" s="209"/>
      <c r="EZ111" s="209"/>
      <c r="FA111" s="209"/>
      <c r="FB111" s="209"/>
      <c r="FC111" s="209"/>
      <c r="FE111" s="151">
        <v>0.19598600123593002</v>
      </c>
      <c r="FF111" s="141"/>
      <c r="FH111" s="141"/>
      <c r="FJ111" s="141"/>
      <c r="FQ111" s="284">
        <f>FE111/(D110+D111)</f>
        <v>8.5211590899744255E-2</v>
      </c>
      <c r="FR111" s="209"/>
      <c r="FS111" s="284"/>
      <c r="FT111" s="209"/>
      <c r="FU111" s="209"/>
      <c r="FV111" s="209"/>
      <c r="FW111" s="209"/>
      <c r="FX111" s="209"/>
      <c r="FY111" s="209"/>
      <c r="FZ111" s="209"/>
      <c r="GA111" s="209"/>
      <c r="GB111" s="209"/>
      <c r="GC111" s="209"/>
      <c r="GD111" s="284">
        <f>FE111*(((ABS(DV110-AN110))/(ABS(DV109-DV110))))^2</f>
        <v>1.8959709689916757E-2</v>
      </c>
      <c r="GE111" s="209"/>
      <c r="GF111" s="284"/>
      <c r="GG111" s="209"/>
      <c r="GH111" s="209"/>
      <c r="GI111" s="209"/>
      <c r="GJ111" s="209"/>
      <c r="GK111" s="209"/>
      <c r="GL111" s="209"/>
      <c r="GM111" s="209"/>
      <c r="GN111" s="209"/>
      <c r="GO111" s="209"/>
      <c r="GP111" s="209"/>
      <c r="GR111" s="587">
        <v>2.6207438431898136</v>
      </c>
      <c r="GS111" s="529">
        <v>0.14039699159945429</v>
      </c>
      <c r="GT111" s="587"/>
      <c r="GU111" s="529"/>
      <c r="GV111" s="529"/>
      <c r="GW111" s="529"/>
      <c r="GX111" s="529"/>
      <c r="GY111" s="529"/>
      <c r="GZ111" s="587">
        <v>0.46791338582677255</v>
      </c>
      <c r="HA111" s="529">
        <v>0.32753937007874079</v>
      </c>
      <c r="HB111" s="587"/>
      <c r="HC111" s="529"/>
      <c r="HD111" s="529"/>
      <c r="HE111" s="529"/>
      <c r="HF111" s="529"/>
      <c r="HG111" s="529"/>
      <c r="HH111" s="584">
        <v>2.6621873014972461</v>
      </c>
      <c r="HI111" s="527">
        <v>0.35636126922233785</v>
      </c>
      <c r="HJ111" s="587"/>
      <c r="HK111" s="529"/>
      <c r="HL111" s="529"/>
      <c r="HM111" s="529"/>
      <c r="HN111" s="529"/>
      <c r="HO111" s="529"/>
      <c r="HP111" s="285"/>
      <c r="HQ111" s="208"/>
      <c r="HR111" s="208"/>
      <c r="HS111" s="208"/>
      <c r="IE111" s="159"/>
      <c r="IF111" s="159"/>
      <c r="IG111" s="159"/>
      <c r="IH111" s="159"/>
      <c r="II111" s="159">
        <v>0</v>
      </c>
      <c r="IJ111" s="159">
        <v>1</v>
      </c>
      <c r="IK111" s="159">
        <v>0</v>
      </c>
      <c r="IL111" s="159">
        <v>1</v>
      </c>
      <c r="IM111" s="159">
        <v>0</v>
      </c>
      <c r="IP111" s="385"/>
      <c r="IQ111" s="159">
        <v>1</v>
      </c>
      <c r="IR111" s="159">
        <v>0</v>
      </c>
      <c r="IS111" s="159">
        <v>0</v>
      </c>
      <c r="IZ111" s="159">
        <v>0</v>
      </c>
      <c r="JA111" s="159">
        <v>1</v>
      </c>
      <c r="JB111" s="176">
        <v>0</v>
      </c>
      <c r="JC111" s="176">
        <v>0</v>
      </c>
      <c r="JD111" s="159"/>
      <c r="JE111" s="176">
        <v>0</v>
      </c>
      <c r="JF111" s="176">
        <v>0</v>
      </c>
      <c r="JG111" s="176">
        <v>1</v>
      </c>
      <c r="JH111" s="176">
        <v>0</v>
      </c>
      <c r="JI111" s="176">
        <v>0</v>
      </c>
      <c r="JJ111" s="176">
        <v>0</v>
      </c>
      <c r="JK111" s="176">
        <v>1</v>
      </c>
      <c r="JL111" s="176">
        <v>0</v>
      </c>
      <c r="JM111" s="176">
        <v>1</v>
      </c>
      <c r="JN111" s="176">
        <v>0</v>
      </c>
      <c r="JO111" s="176">
        <v>0</v>
      </c>
      <c r="JP111" s="176">
        <v>0</v>
      </c>
      <c r="JQ111" s="176">
        <v>0</v>
      </c>
      <c r="JR111" s="176">
        <v>0</v>
      </c>
      <c r="JS111" s="176">
        <v>0</v>
      </c>
      <c r="JT111" s="176">
        <v>0</v>
      </c>
      <c r="JU111" s="501">
        <v>1</v>
      </c>
      <c r="JV111" s="176">
        <v>0</v>
      </c>
      <c r="JW111" s="176">
        <v>0</v>
      </c>
      <c r="JX111" s="176">
        <v>0</v>
      </c>
      <c r="JY111" s="501"/>
      <c r="JZ111" s="405"/>
      <c r="KA111" s="405"/>
      <c r="KB111" s="405"/>
      <c r="KC111" s="405"/>
      <c r="KD111" s="405"/>
      <c r="KE111" s="162">
        <v>0</v>
      </c>
      <c r="KF111" s="175">
        <v>1</v>
      </c>
      <c r="KG111" s="175">
        <v>0</v>
      </c>
      <c r="KH111" s="175">
        <v>0</v>
      </c>
      <c r="KI111" s="175">
        <v>0</v>
      </c>
      <c r="KJ111" s="175">
        <v>1</v>
      </c>
      <c r="KK111" s="160">
        <v>0</v>
      </c>
      <c r="KL111" s="175">
        <v>0</v>
      </c>
      <c r="KM111" s="175">
        <v>0</v>
      </c>
      <c r="KN111" s="175">
        <v>0</v>
      </c>
      <c r="KO111" s="175">
        <v>1</v>
      </c>
      <c r="KP111" s="175">
        <v>0</v>
      </c>
      <c r="KQ111" s="175">
        <v>0</v>
      </c>
      <c r="KR111" s="160">
        <v>0</v>
      </c>
      <c r="KS111" s="175">
        <v>1</v>
      </c>
      <c r="KT111" s="159"/>
      <c r="KU111" s="159"/>
      <c r="KV111" s="159"/>
      <c r="KW111" s="159"/>
      <c r="KX111" s="159"/>
      <c r="KY111" s="159"/>
      <c r="KZ111" s="159"/>
      <c r="LA111" s="159"/>
      <c r="LB111" s="159"/>
    </row>
    <row r="112" spans="1:314" s="218" customFormat="1" x14ac:dyDescent="0.15">
      <c r="A112" s="254" t="s">
        <v>593</v>
      </c>
      <c r="B112" s="260"/>
      <c r="C112" s="37"/>
      <c r="D112" s="295"/>
      <c r="E112" s="18">
        <f>SUM(D110:D111)</f>
        <v>2.2999922799999997</v>
      </c>
      <c r="F112" s="25"/>
      <c r="G112" s="38"/>
      <c r="H112" s="25"/>
      <c r="I112" s="601"/>
      <c r="J112" s="39"/>
      <c r="K112" s="25"/>
      <c r="L112" s="39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39"/>
      <c r="AB112" s="25"/>
      <c r="AC112" s="25"/>
      <c r="AD112" s="25"/>
      <c r="AE112" s="25"/>
      <c r="AF112" s="25"/>
      <c r="AG112" s="25"/>
      <c r="AH112" s="453"/>
      <c r="AI112" s="25"/>
      <c r="AJ112" s="25"/>
      <c r="AK112" s="25"/>
      <c r="AL112" s="648"/>
      <c r="AM112" s="649"/>
      <c r="AN112" s="650"/>
      <c r="AO112" s="649"/>
      <c r="AP112" s="650"/>
      <c r="AQ112" s="528">
        <f>SUM(AO109:AO112)</f>
        <v>4.2998031496063005</v>
      </c>
      <c r="AR112" s="528">
        <f>SUM(AP109:AP112)</f>
        <v>6.0778740157480327</v>
      </c>
      <c r="AS112" s="528">
        <f>AVERAGE(AO109:AO112)</f>
        <v>4.2998031496063005</v>
      </c>
      <c r="AT112" s="528">
        <f>AVERAGE(AP109:AP112)</f>
        <v>6.0778740157480327</v>
      </c>
      <c r="AU112" s="528">
        <f>MAX(AO109:AO112)</f>
        <v>4.2998031496063005</v>
      </c>
      <c r="AV112" s="528">
        <f>MAX(AP109:AP112)</f>
        <v>6.0778740157480327</v>
      </c>
      <c r="AW112" s="528">
        <f>MIN(AO109:AO112)</f>
        <v>4.2998031496063005</v>
      </c>
      <c r="AX112" s="528">
        <f>MIN(AP109:AP112)</f>
        <v>6.0778740157480327</v>
      </c>
      <c r="AY112" s="528">
        <f>AU112-AW112</f>
        <v>0</v>
      </c>
      <c r="AZ112" s="528">
        <f>AV112-AX112</f>
        <v>0</v>
      </c>
      <c r="BA112" s="528"/>
      <c r="BB112" s="649"/>
      <c r="BC112" s="650"/>
      <c r="BD112" s="528">
        <f>SUM(BB109:BB112)</f>
        <v>7.8609448818897638</v>
      </c>
      <c r="BE112" s="528">
        <f>SUM(BC109:BC112)</f>
        <v>3.7900984251968497</v>
      </c>
      <c r="BF112" s="528">
        <f>AVERAGE(BB109:BB112)</f>
        <v>7.8609448818897638</v>
      </c>
      <c r="BG112" s="528">
        <f>AVERAGE(BC109:BC112)</f>
        <v>3.7900984251968497</v>
      </c>
      <c r="BH112" s="528">
        <f>MAX(BB109:BB112)</f>
        <v>7.8609448818897638</v>
      </c>
      <c r="BI112" s="528">
        <f>MAX(BC109:BC112)</f>
        <v>3.7900984251968497</v>
      </c>
      <c r="BJ112" s="528">
        <f>MIN(BB109:BB112)</f>
        <v>7.8609448818897638</v>
      </c>
      <c r="BK112" s="528">
        <f>MIN(BC109:BC112)</f>
        <v>3.7900984251968497</v>
      </c>
      <c r="BL112" s="528">
        <f>BH112-BJ112</f>
        <v>0</v>
      </c>
      <c r="BM112" s="528">
        <f>BI112-BK112</f>
        <v>0</v>
      </c>
      <c r="BN112" s="578"/>
      <c r="BO112" s="578"/>
      <c r="BP112" s="7"/>
      <c r="BQ112" s="7"/>
      <c r="BR112" s="7"/>
      <c r="BS112" s="531"/>
      <c r="BT112" s="531"/>
      <c r="BU112" s="531"/>
      <c r="BV112" s="531"/>
      <c r="BW112" s="585">
        <f>AVERAGE(BS109:BS112)</f>
        <v>-0.3431926461319994</v>
      </c>
      <c r="BX112" s="585">
        <f>AVERAGE(BT109:BT112)</f>
        <v>3.2441994750656167</v>
      </c>
      <c r="BY112" s="585"/>
      <c r="BZ112" s="585"/>
      <c r="CA112" s="531"/>
      <c r="CB112" s="586"/>
      <c r="CC112" s="531"/>
      <c r="CD112" s="585">
        <f>SUM(CB109:CB111)</f>
        <v>51.607092838025842</v>
      </c>
      <c r="CE112" s="585">
        <f>SUM(CC109:CC111)</f>
        <v>50.293898088026495</v>
      </c>
      <c r="CF112" s="585" t="e">
        <f ca="1">[1]!Mean(CB109:CB111)</f>
        <v>#NAME?</v>
      </c>
      <c r="CG112" s="585" t="e">
        <f ca="1">[1]!Mean(CC109:CC111)</f>
        <v>#NAME?</v>
      </c>
      <c r="CH112" s="585">
        <f>MAX(CB109:CB111)</f>
        <v>51.607092838025842</v>
      </c>
      <c r="CI112" s="585">
        <f>MAX(CC109:CC111)</f>
        <v>50.293898088026495</v>
      </c>
      <c r="CJ112" s="585">
        <f>MIN(CB109:CB111)</f>
        <v>51.607092838025842</v>
      </c>
      <c r="CK112" s="585">
        <f>MIN(CC109:CC111)</f>
        <v>50.293898088026495</v>
      </c>
      <c r="CL112" s="585"/>
      <c r="CM112" s="528"/>
      <c r="CN112" s="251"/>
      <c r="CO112" s="244"/>
      <c r="CP112" s="244"/>
      <c r="CQ112" s="244"/>
      <c r="CR112" s="287"/>
      <c r="CS112" s="281"/>
      <c r="CT112" s="281"/>
      <c r="CU112" s="281"/>
      <c r="CV112" s="281"/>
      <c r="CW112" s="281"/>
      <c r="CX112" s="281"/>
      <c r="CY112" s="281"/>
      <c r="CZ112" s="281"/>
      <c r="DA112" s="281"/>
      <c r="DB112" s="281"/>
      <c r="DC112" s="248"/>
      <c r="DD112" s="281"/>
      <c r="DE112" s="281"/>
      <c r="DF112" s="281"/>
      <c r="DG112" s="281"/>
      <c r="DH112" s="281"/>
      <c r="DI112" s="281"/>
      <c r="DJ112" s="244"/>
      <c r="DK112" s="244"/>
      <c r="DL112" s="281"/>
      <c r="DM112" s="281"/>
      <c r="DN112" s="281"/>
      <c r="DO112" s="281"/>
      <c r="DP112" s="281"/>
      <c r="DQ112" s="281"/>
      <c r="DR112" s="281"/>
      <c r="DS112" s="244"/>
      <c r="DT112" s="251"/>
      <c r="DU112" s="244"/>
      <c r="DV112" s="244"/>
      <c r="DW112" s="495"/>
      <c r="DX112" s="506">
        <f t="shared" si="44"/>
        <v>0</v>
      </c>
      <c r="DY112" s="495"/>
      <c r="DZ112" s="495"/>
      <c r="EA112" s="506">
        <f t="shared" si="45"/>
        <v>0</v>
      </c>
      <c r="EB112" s="506">
        <f t="shared" si="46"/>
        <v>0</v>
      </c>
      <c r="EC112" s="495"/>
      <c r="ED112" s="495"/>
      <c r="EE112" s="512"/>
      <c r="EF112" s="244"/>
      <c r="EG112" s="244"/>
      <c r="EH112" s="244">
        <f>SUM(EF107:EF112)</f>
        <v>0</v>
      </c>
      <c r="EI112" s="244">
        <f>SUM(EG107:EG112)</f>
        <v>1</v>
      </c>
      <c r="EJ112" s="244">
        <f>SUM(EH112:EI112)</f>
        <v>1</v>
      </c>
      <c r="EK112" s="244"/>
      <c r="EL112" s="244"/>
      <c r="EM112" s="244"/>
      <c r="EN112" s="244"/>
      <c r="EO112" s="244"/>
      <c r="EP112" s="244"/>
      <c r="EQ112" s="244"/>
      <c r="ER112" s="244"/>
      <c r="ES112" s="249"/>
      <c r="ET112" s="523"/>
      <c r="EU112" s="523"/>
      <c r="EV112" s="287">
        <f>SUM(ET110:ET112)</f>
        <v>4.6798997199818101E-2</v>
      </c>
      <c r="EW112" s="281">
        <f>SUM(EU110:EU112)</f>
        <v>1.4975679103941792</v>
      </c>
      <c r="EX112" s="278">
        <f>AVERAGE(ET110:ET112)</f>
        <v>4.6798997199818101E-2</v>
      </c>
      <c r="EY112" s="278">
        <f>AVERAGE(EU110:EU112)</f>
        <v>1.4975679103941792</v>
      </c>
      <c r="EZ112" s="281">
        <f>_xlfn.VAR.P(ET110:ET112)</f>
        <v>0</v>
      </c>
      <c r="FA112" s="281">
        <f>_xlfn.VAR.P(EU110:EU112)</f>
        <v>0</v>
      </c>
      <c r="FB112" s="281">
        <f>MAX(ET110:ET112)</f>
        <v>4.6798997199818101E-2</v>
      </c>
      <c r="FC112" s="281">
        <f>MAX(EU110:EU112)</f>
        <v>1.4975679103941792</v>
      </c>
      <c r="FD112" s="523"/>
      <c r="FE112" s="270"/>
      <c r="FF112" s="250"/>
      <c r="FG112" s="267">
        <v>0.19598600123593002</v>
      </c>
      <c r="FH112" s="250"/>
      <c r="FI112" s="270">
        <v>0.19598600123593002</v>
      </c>
      <c r="FJ112" s="250"/>
      <c r="FK112" s="268">
        <f>MAX(FE109:FE112)</f>
        <v>0.19598600123593002</v>
      </c>
      <c r="FL112" s="268"/>
      <c r="FM112" s="268">
        <f>MIN(FE109:FE112)</f>
        <v>0.19598600123593002</v>
      </c>
      <c r="FN112" s="268"/>
      <c r="FO112" s="268">
        <f>FK112-FM112</f>
        <v>0</v>
      </c>
      <c r="FP112" s="268"/>
      <c r="FQ112" s="284"/>
      <c r="FR112" s="284"/>
      <c r="FS112" s="285">
        <v>0.19598600123593002</v>
      </c>
      <c r="FT112" s="281"/>
      <c r="FU112" s="287">
        <v>0.19598600123593002</v>
      </c>
      <c r="FV112" s="281"/>
      <c r="FW112" s="286">
        <f>MAX(FQ109:FQ112)</f>
        <v>8.5211590899744255E-2</v>
      </c>
      <c r="FX112" s="286"/>
      <c r="FY112" s="286">
        <f>MIN(FQ109:FQ112)</f>
        <v>8.5211590899744255E-2</v>
      </c>
      <c r="FZ112" s="286"/>
      <c r="GA112" s="286">
        <f>FW112-FY112</f>
        <v>0</v>
      </c>
      <c r="GB112" s="286"/>
      <c r="GC112" s="286"/>
      <c r="GD112" s="284"/>
      <c r="GE112" s="284"/>
      <c r="GF112" s="285">
        <v>0.19598600123593002</v>
      </c>
      <c r="GG112" s="281"/>
      <c r="GH112" s="287">
        <v>0.19598600123593002</v>
      </c>
      <c r="GI112" s="281"/>
      <c r="GJ112" s="286">
        <f>MAX(GD109:GD112)</f>
        <v>1.8959709689916757E-2</v>
      </c>
      <c r="GK112" s="286"/>
      <c r="GL112" s="286">
        <f>MIN(GD109:GD112)</f>
        <v>1.8959709689916757E-2</v>
      </c>
      <c r="GM112" s="286"/>
      <c r="GN112" s="286">
        <f>GJ112-GL112</f>
        <v>0</v>
      </c>
      <c r="GO112" s="286"/>
      <c r="GP112" s="286"/>
      <c r="GQ112" s="270"/>
      <c r="GR112" s="586"/>
      <c r="GS112" s="531"/>
      <c r="GT112" s="586">
        <f>SUM(GR109:GR112)</f>
        <v>3.4631257927865398</v>
      </c>
      <c r="GU112" s="531">
        <f>SUM(GS109:GS112)</f>
        <v>0.46798997199818104</v>
      </c>
      <c r="GV112" s="531">
        <f>AVERAGE(GR109:GR112)</f>
        <v>1.7315628963932699</v>
      </c>
      <c r="GW112" s="531">
        <f>AVERAGE(GS109:GS112)</f>
        <v>0.23399498599909052</v>
      </c>
      <c r="GX112" s="531">
        <f>MAX(GR109:GR112)</f>
        <v>2.6207438431898136</v>
      </c>
      <c r="GY112" s="531">
        <f>MAX(GS109:GS112)</f>
        <v>0.32759298039872675</v>
      </c>
      <c r="GZ112" s="586"/>
      <c r="HA112" s="531"/>
      <c r="HB112" s="586">
        <f>SUM(GZ109:GZ112)</f>
        <v>1.1229921259842524</v>
      </c>
      <c r="HC112" s="531">
        <f>SUM(HA109:HA112)</f>
        <v>1.0762007874015769</v>
      </c>
      <c r="HD112" s="531">
        <f>AVERAGE(GZ109:GZ112)</f>
        <v>0.56149606299212618</v>
      </c>
      <c r="HE112" s="531">
        <f>AVERAGE(HA109:HA112)</f>
        <v>0.53810039370078844</v>
      </c>
      <c r="HF112" s="531">
        <f>MAX(GZ109:GZ112)</f>
        <v>0.6550787401574798</v>
      </c>
      <c r="HG112" s="531">
        <f>MAX(HA109:HA112)</f>
        <v>0.74866141732283609</v>
      </c>
      <c r="HH112" s="585"/>
      <c r="HI112" s="528"/>
      <c r="HJ112" s="586">
        <f>SUM(HH109:HH112)</f>
        <v>3.7293028082783497</v>
      </c>
      <c r="HK112" s="531">
        <f>SUM(HI109:HI112)</f>
        <v>1.1735583559733604</v>
      </c>
      <c r="HL112" s="531">
        <f>AVERAGE(HH109:HH112)</f>
        <v>1.8646514041391749</v>
      </c>
      <c r="HM112" s="531">
        <f>AVERAGE(HI109:HI112)</f>
        <v>0.58677917798668022</v>
      </c>
      <c r="HN112" s="531">
        <f>MAX(HH109:HH112)</f>
        <v>2.6621873014972461</v>
      </c>
      <c r="HO112" s="531">
        <f>MAX(HI109:HI112)</f>
        <v>0.81719708675102254</v>
      </c>
      <c r="HP112" s="286">
        <f>MIN(HH109:HH112)</f>
        <v>1.0671155067811038</v>
      </c>
      <c r="HQ112" s="286">
        <f>MIN(HI109:HI112)</f>
        <v>0.35636126922233785</v>
      </c>
      <c r="HR112" s="278">
        <f>HN112-HP112</f>
        <v>1.5950717947161424</v>
      </c>
      <c r="HS112" s="278">
        <f>HO112-HQ112</f>
        <v>0.46083581752868469</v>
      </c>
      <c r="HT112" s="251"/>
      <c r="HU112" s="523"/>
      <c r="HV112" s="251"/>
      <c r="HW112" s="523"/>
      <c r="HX112" s="251"/>
      <c r="HY112" s="523"/>
      <c r="HZ112" s="251"/>
      <c r="IA112" s="523"/>
      <c r="IB112" s="251"/>
      <c r="IC112" s="523"/>
      <c r="ID112" s="251"/>
      <c r="IE112" s="244"/>
      <c r="IF112" s="244"/>
      <c r="IG112" s="244">
        <v>4.67989971998181</v>
      </c>
      <c r="IH112" s="244">
        <v>-11.183129921259843</v>
      </c>
      <c r="II112" s="244"/>
      <c r="IJ112" s="244"/>
      <c r="IK112" s="244"/>
      <c r="IL112" s="244"/>
      <c r="IM112" s="244"/>
      <c r="IN112" s="463">
        <v>0</v>
      </c>
      <c r="IO112" s="218">
        <v>1</v>
      </c>
      <c r="IP112" s="463">
        <v>1</v>
      </c>
      <c r="IQ112" s="244"/>
      <c r="IR112" s="244"/>
      <c r="IS112" s="244"/>
      <c r="IT112" s="244"/>
      <c r="IU112" s="251">
        <v>1</v>
      </c>
      <c r="IV112" s="244">
        <v>1</v>
      </c>
      <c r="IW112" s="251">
        <v>0</v>
      </c>
      <c r="IX112" s="487">
        <v>0</v>
      </c>
      <c r="IY112" s="251"/>
      <c r="IZ112" s="244"/>
      <c r="JA112" s="244"/>
      <c r="JB112" s="245"/>
      <c r="JC112" s="245"/>
      <c r="JD112" s="245"/>
      <c r="JE112" s="244"/>
      <c r="JF112" s="244"/>
      <c r="JG112" s="244"/>
      <c r="JH112" s="244"/>
      <c r="JI112" s="244"/>
      <c r="JJ112" s="244"/>
      <c r="JK112" s="244"/>
      <c r="JL112" s="244"/>
      <c r="JM112" s="244"/>
      <c r="JN112" s="244"/>
      <c r="JO112" s="244"/>
      <c r="JP112" s="245"/>
      <c r="JQ112" s="245"/>
      <c r="JR112" s="245"/>
      <c r="JS112" s="244"/>
      <c r="JT112" s="244"/>
      <c r="JU112" s="251"/>
      <c r="JV112" s="244"/>
      <c r="JW112" s="244"/>
      <c r="JX112" s="244"/>
      <c r="JY112" s="251">
        <v>1</v>
      </c>
      <c r="JZ112" s="512">
        <v>1</v>
      </c>
      <c r="KA112" s="512">
        <v>0</v>
      </c>
      <c r="KB112" s="523">
        <v>0</v>
      </c>
      <c r="KC112" s="523">
        <v>0</v>
      </c>
      <c r="KD112" s="523">
        <v>0</v>
      </c>
      <c r="KE112" s="251"/>
      <c r="KF112" s="244"/>
      <c r="KG112" s="244"/>
      <c r="KH112" s="244"/>
      <c r="KI112" s="244"/>
      <c r="KJ112" s="244"/>
      <c r="KK112" s="249"/>
      <c r="KL112" s="244"/>
      <c r="KM112" s="244"/>
      <c r="KN112" s="244"/>
      <c r="KO112" s="244"/>
      <c r="KP112" s="244"/>
      <c r="KQ112" s="244"/>
      <c r="KR112" s="249"/>
      <c r="KS112" s="244"/>
      <c r="KT112" s="244"/>
      <c r="KU112" s="244"/>
      <c r="KV112" s="244"/>
      <c r="KW112" s="244"/>
      <c r="KX112" s="244"/>
      <c r="KY112" s="244"/>
      <c r="KZ112" s="244"/>
      <c r="LA112" s="249"/>
      <c r="LB112" s="244"/>
    </row>
    <row r="113" spans="1:314" x14ac:dyDescent="0.15">
      <c r="A113" s="214"/>
      <c r="B113" s="256">
        <v>0.87946759259259266</v>
      </c>
      <c r="C113" s="10"/>
      <c r="D113" s="11"/>
      <c r="E113" s="11"/>
      <c r="F113" s="14"/>
      <c r="G113" s="13"/>
      <c r="H113" s="14" t="s">
        <v>357</v>
      </c>
      <c r="I113" s="596">
        <v>23</v>
      </c>
      <c r="J113" s="471">
        <v>1</v>
      </c>
      <c r="K113" s="14">
        <v>0</v>
      </c>
      <c r="L113" s="9">
        <v>1</v>
      </c>
      <c r="M113" s="23">
        <v>1</v>
      </c>
      <c r="N113" s="14">
        <v>1</v>
      </c>
      <c r="O113" s="14">
        <v>0</v>
      </c>
      <c r="P113" s="14"/>
      <c r="Q113" s="14">
        <v>1</v>
      </c>
      <c r="R113" s="14">
        <v>0</v>
      </c>
      <c r="S113" s="14">
        <v>0</v>
      </c>
      <c r="T113" s="14">
        <v>1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9">
        <v>1</v>
      </c>
      <c r="AB113" s="15"/>
      <c r="AC113" s="15"/>
      <c r="AD113" s="15"/>
      <c r="AE113" s="15">
        <v>0.18719598879927268</v>
      </c>
      <c r="AF113" s="15">
        <v>0.51470472440944803</v>
      </c>
      <c r="AG113" s="15">
        <v>0.54768904640493155</v>
      </c>
      <c r="AH113" s="54">
        <f>AM114-BP113</f>
        <v>-4.2587087451834478</v>
      </c>
      <c r="AI113" s="15">
        <f>AN114-BQ113</f>
        <v>-18.435787401574803</v>
      </c>
      <c r="AJ113" s="15"/>
      <c r="AK113" s="15"/>
      <c r="AL113" s="632">
        <f>((AH113*AH114)+(AI113*AI114))/(SQRT(AH113^2+AI113^2)*SQRT(AH114^2+AI114^2))</f>
        <v>0.99962265187474053</v>
      </c>
      <c r="AM113" s="633"/>
      <c r="AN113" s="634"/>
      <c r="AO113" s="633"/>
      <c r="AP113" s="634"/>
      <c r="AQ113" s="634"/>
      <c r="AR113" s="634"/>
      <c r="AS113" s="634"/>
      <c r="AT113" s="634"/>
      <c r="AU113" s="634"/>
      <c r="AV113" s="634"/>
      <c r="AW113" s="634"/>
      <c r="AX113" s="634"/>
      <c r="AY113" s="634"/>
      <c r="AZ113" s="634"/>
      <c r="BA113" s="634"/>
      <c r="BB113" s="633"/>
      <c r="BC113" s="634"/>
      <c r="BD113" s="634"/>
      <c r="BE113" s="634"/>
      <c r="BF113" s="634"/>
      <c r="BG113" s="634"/>
      <c r="BH113" s="634"/>
      <c r="BI113" s="634"/>
      <c r="BJ113" s="634"/>
      <c r="BK113" s="634"/>
      <c r="BL113" s="634"/>
      <c r="BM113" s="634"/>
      <c r="BN113" s="573"/>
      <c r="BO113" s="573"/>
      <c r="BP113" s="64">
        <v>1.1231759327956345</v>
      </c>
      <c r="BQ113" s="64">
        <v>11.978582677165354</v>
      </c>
      <c r="BR113" s="6"/>
      <c r="BS113" s="527"/>
      <c r="BT113" s="527"/>
      <c r="BU113" s="527"/>
      <c r="BV113" s="527"/>
      <c r="BW113" s="584"/>
      <c r="BX113" s="527"/>
      <c r="BY113" s="527"/>
      <c r="BZ113" s="527"/>
      <c r="CA113" s="527"/>
      <c r="CB113" s="584"/>
      <c r="CC113" s="527"/>
      <c r="CD113" s="584"/>
      <c r="CE113" s="527"/>
      <c r="CF113" s="584"/>
      <c r="CG113" s="527"/>
      <c r="CH113" s="584"/>
      <c r="CI113" s="527"/>
      <c r="CJ113" s="584"/>
      <c r="CK113" s="527"/>
      <c r="CL113" s="584"/>
      <c r="CN113" s="416"/>
      <c r="CO113" s="75"/>
      <c r="CP113" s="76"/>
      <c r="CQ113" s="76"/>
      <c r="CR113" s="94"/>
      <c r="CS113" s="84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H113" s="516"/>
      <c r="DI113" s="516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28">
        <v>1.1231759327956345</v>
      </c>
      <c r="DV113" s="128">
        <v>11.978582677165354</v>
      </c>
      <c r="DX113" s="506">
        <f t="shared" si="44"/>
        <v>0</v>
      </c>
      <c r="EA113" s="506">
        <f t="shared" si="45"/>
        <v>0</v>
      </c>
      <c r="EB113" s="506">
        <f t="shared" si="46"/>
        <v>0</v>
      </c>
      <c r="EG113" s="402">
        <f>IF(AND(DV113&gt;0,DV113&lt;11.9),1,0)</f>
        <v>0</v>
      </c>
      <c r="EH113" s="402"/>
      <c r="EI113" s="402"/>
      <c r="EJ113" s="402"/>
      <c r="EK113" s="402"/>
      <c r="EM113" s="244">
        <f>IF(AND(DV113&gt;0,DV113&lt;6.4),1,0)</f>
        <v>0</v>
      </c>
      <c r="EN113" s="402"/>
      <c r="EO113" s="402"/>
      <c r="EP113" s="402"/>
      <c r="ER113" s="105">
        <v>-4.0247137591843565</v>
      </c>
      <c r="ES113" s="105">
        <v>-13.475905511811023</v>
      </c>
      <c r="EV113" s="284"/>
      <c r="EW113" s="209"/>
      <c r="EX113" s="209"/>
      <c r="EY113" s="209"/>
      <c r="EZ113" s="209"/>
      <c r="FA113" s="209"/>
      <c r="FB113" s="209"/>
      <c r="FC113" s="209"/>
      <c r="FE113" s="141"/>
      <c r="FF113" s="141"/>
      <c r="FH113" s="141"/>
      <c r="FJ113" s="141"/>
      <c r="FQ113" s="284"/>
      <c r="FR113" s="209"/>
      <c r="FS113" s="284"/>
      <c r="FT113" s="209"/>
      <c r="FU113" s="209"/>
      <c r="FV113" s="209"/>
      <c r="FW113" s="209"/>
      <c r="FX113" s="209"/>
      <c r="FY113" s="209"/>
      <c r="FZ113" s="209"/>
      <c r="GA113" s="209"/>
      <c r="GB113" s="209"/>
      <c r="GC113" s="209"/>
      <c r="GD113" s="284"/>
      <c r="GE113" s="209"/>
      <c r="GF113" s="284"/>
      <c r="GG113" s="209"/>
      <c r="GH113" s="209"/>
      <c r="GI113" s="209"/>
      <c r="GJ113" s="209"/>
      <c r="GK113" s="209"/>
      <c r="GL113" s="209"/>
      <c r="GM113" s="209"/>
      <c r="GN113" s="209"/>
      <c r="GO113" s="209"/>
      <c r="GP113" s="209"/>
      <c r="GR113" s="587"/>
      <c r="GS113" s="529"/>
      <c r="GT113" s="587"/>
      <c r="GU113" s="529"/>
      <c r="GV113" s="529"/>
      <c r="GW113" s="529"/>
      <c r="GX113" s="529"/>
      <c r="GY113" s="529"/>
      <c r="GZ113" s="587"/>
      <c r="HA113" s="529"/>
      <c r="HB113" s="587"/>
      <c r="HC113" s="529"/>
      <c r="HD113" s="529"/>
      <c r="HE113" s="529"/>
      <c r="HF113" s="529"/>
      <c r="HG113" s="529"/>
      <c r="HH113" s="584"/>
      <c r="HI113" s="527"/>
      <c r="HJ113" s="587"/>
      <c r="HK113" s="529"/>
      <c r="HL113" s="529"/>
      <c r="HM113" s="529"/>
      <c r="HN113" s="529"/>
      <c r="HO113" s="529"/>
      <c r="HP113" s="285"/>
      <c r="HQ113" s="208"/>
      <c r="HR113" s="208"/>
      <c r="HS113" s="208"/>
      <c r="IE113" s="159"/>
      <c r="IF113" s="159"/>
      <c r="IG113" s="159"/>
      <c r="IH113" s="159"/>
      <c r="II113" s="159"/>
      <c r="IJ113" s="159"/>
      <c r="IK113" s="159"/>
      <c r="IL113" s="159"/>
      <c r="IM113" s="159"/>
      <c r="IP113" s="385"/>
      <c r="IQ113" s="159"/>
      <c r="IR113" s="159"/>
      <c r="IS113" s="159"/>
      <c r="IZ113" s="159"/>
      <c r="JA113" s="159"/>
      <c r="JB113" s="159"/>
      <c r="JC113" s="159"/>
      <c r="JD113" s="159"/>
      <c r="JE113" s="159"/>
      <c r="JF113" s="159"/>
      <c r="JG113" s="159"/>
      <c r="JH113" s="159"/>
      <c r="JI113" s="159"/>
      <c r="JJ113" s="159"/>
      <c r="JK113" s="159"/>
      <c r="JL113" s="159"/>
      <c r="JM113" s="159"/>
      <c r="JN113" s="159"/>
      <c r="JO113" s="159"/>
      <c r="JP113" s="159"/>
      <c r="JQ113" s="159"/>
      <c r="JR113" s="159"/>
      <c r="JS113" s="159"/>
      <c r="JT113" s="159"/>
      <c r="JV113" s="159"/>
      <c r="JW113" s="159"/>
      <c r="JX113" s="159"/>
      <c r="KE113" s="159"/>
      <c r="KF113" s="159"/>
      <c r="KG113" s="159"/>
      <c r="KH113" s="159"/>
      <c r="KI113" s="159"/>
      <c r="KJ113" s="159"/>
      <c r="KK113" s="159"/>
      <c r="KL113" s="159"/>
      <c r="KM113" s="159"/>
      <c r="KN113" s="159"/>
      <c r="KO113" s="159"/>
      <c r="KP113" s="159"/>
      <c r="KQ113" s="159"/>
      <c r="KR113" s="159"/>
      <c r="KS113" s="159"/>
      <c r="KT113" s="159"/>
      <c r="KU113" s="159"/>
      <c r="KV113" s="159"/>
      <c r="KW113" s="159"/>
      <c r="KX113" s="159"/>
      <c r="KY113" s="159"/>
      <c r="KZ113" s="159"/>
      <c r="LA113" s="159"/>
      <c r="LB113" s="159"/>
    </row>
    <row r="114" spans="1:314" x14ac:dyDescent="0.15">
      <c r="A114" s="214"/>
      <c r="B114" s="256">
        <v>0.50506944444444446</v>
      </c>
      <c r="C114" s="10">
        <v>0.22</v>
      </c>
      <c r="D114" s="11">
        <v>0.73332600000000003</v>
      </c>
      <c r="E114" s="11"/>
      <c r="F114" s="14"/>
      <c r="G114" s="13"/>
      <c r="H114" s="14"/>
      <c r="I114" s="596"/>
      <c r="J114" s="9">
        <v>2</v>
      </c>
      <c r="K114" s="14"/>
      <c r="L114" s="9"/>
      <c r="M114" s="23">
        <v>0</v>
      </c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9"/>
      <c r="AB114" s="15"/>
      <c r="AC114" s="15"/>
      <c r="AD114" s="15"/>
      <c r="AE114" s="15"/>
      <c r="AF114" s="15"/>
      <c r="AG114" s="15"/>
      <c r="AH114" s="58">
        <f>ER113-BP113</f>
        <v>-5.1478896919799908</v>
      </c>
      <c r="AI114" s="20">
        <f>ES113-BQ113</f>
        <v>-25.454488188976377</v>
      </c>
      <c r="AJ114" s="15"/>
      <c r="AK114" s="15"/>
      <c r="AL114" s="635">
        <f>DEGREES(ACOS(AL113))</f>
        <v>1.5740639993042778</v>
      </c>
      <c r="AM114" s="633">
        <v>-3.135532812387813</v>
      </c>
      <c r="AN114" s="634">
        <v>-6.4572047244094488</v>
      </c>
      <c r="AO114" s="633"/>
      <c r="AP114" s="638">
        <f>ABS(-11.88-AN114)</f>
        <v>5.422795275590552</v>
      </c>
      <c r="AQ114" s="634"/>
      <c r="AR114" s="634"/>
      <c r="AS114" s="634"/>
      <c r="AT114" s="634"/>
      <c r="AU114" s="634"/>
      <c r="AV114" s="634"/>
      <c r="AW114" s="634"/>
      <c r="AX114" s="634"/>
      <c r="AY114" s="634"/>
      <c r="AZ114" s="634"/>
      <c r="BA114" s="634"/>
      <c r="BB114" s="634">
        <f>ABS(BQ114-AN114)</f>
        <v>6.316830708661417</v>
      </c>
      <c r="BC114" s="527"/>
      <c r="BD114" s="634"/>
      <c r="BE114" s="634"/>
      <c r="BF114" s="634"/>
      <c r="BG114" s="634"/>
      <c r="BH114" s="634"/>
      <c r="BI114" s="634"/>
      <c r="BJ114" s="634"/>
      <c r="BK114" s="634"/>
      <c r="BL114" s="634"/>
      <c r="BM114" s="634"/>
      <c r="BN114" s="573"/>
      <c r="BO114" s="573"/>
      <c r="BP114" s="4">
        <v>-5.2414876863796271</v>
      </c>
      <c r="BQ114" s="4">
        <v>-12.774035433070866</v>
      </c>
      <c r="BR114" s="6"/>
      <c r="BS114" s="527">
        <f>(BP113+BP114+BP115)/3</f>
        <v>-2.4491475201238142</v>
      </c>
      <c r="BT114" s="527">
        <f>(BQ113+BQ114+BQ115)/3</f>
        <v>4.148832020997375</v>
      </c>
      <c r="BU114" s="527"/>
      <c r="BV114" s="527"/>
      <c r="BW114" s="584"/>
      <c r="BX114" s="527"/>
      <c r="BY114" s="527"/>
      <c r="BZ114" s="527"/>
      <c r="CA114" s="527"/>
      <c r="CB114" s="584">
        <f>SQRT((BP113-BP114)^2+(BQ113-BQ114)^2)+SQRT((BP114-BP115)^2+(BQ114-BQ115)^2)+SQRT((BP115-BP113)^2+(BQ115-BQ113)^2)</f>
        <v>56.183455748872532</v>
      </c>
      <c r="CD114" s="584"/>
      <c r="CE114" s="527"/>
      <c r="CF114" s="584"/>
      <c r="CG114" s="527"/>
      <c r="CH114" s="584"/>
      <c r="CI114" s="527"/>
      <c r="CJ114" s="584"/>
      <c r="CK114" s="527"/>
      <c r="CL114" s="584"/>
      <c r="CN114" s="416"/>
      <c r="CO114" s="76"/>
      <c r="CP114" s="76"/>
      <c r="CQ114" s="76"/>
      <c r="CR114" s="97">
        <v>9.9970654905970342</v>
      </c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H114" s="516"/>
      <c r="DI114" s="516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8" t="s">
        <v>443</v>
      </c>
      <c r="DU114" s="105">
        <v>-4.2119097479836292</v>
      </c>
      <c r="DV114" s="105">
        <v>-12.961200787401575</v>
      </c>
      <c r="DX114" s="506">
        <f t="shared" si="44"/>
        <v>0</v>
      </c>
      <c r="EA114" s="506">
        <f t="shared" si="45"/>
        <v>1</v>
      </c>
      <c r="EB114" s="506">
        <f t="shared" si="46"/>
        <v>0</v>
      </c>
      <c r="EC114" s="491">
        <v>1</v>
      </c>
      <c r="EF114" s="412">
        <f>IF(AND(DV114&lt;0,DV114&gt;-11.9),1,0)</f>
        <v>0</v>
      </c>
      <c r="EL114" s="412">
        <f>IF(AND(DV114&lt;0,DV114&gt;-6.4),1,0)</f>
        <v>0</v>
      </c>
      <c r="EM114" s="390"/>
      <c r="ER114" s="128">
        <v>0.93597994399636208</v>
      </c>
      <c r="ES114" s="128">
        <v>11.604251968503936</v>
      </c>
      <c r="EU114" s="518">
        <f>ABS(ER114)</f>
        <v>0.93597994399636208</v>
      </c>
      <c r="EV114" s="284"/>
      <c r="EW114" s="209"/>
      <c r="EX114" s="209"/>
      <c r="EY114" s="209"/>
      <c r="EZ114" s="209"/>
      <c r="FA114" s="209"/>
      <c r="FB114" s="209"/>
      <c r="FC114" s="209"/>
      <c r="FE114" s="141"/>
      <c r="FF114" s="141"/>
      <c r="FH114" s="141"/>
      <c r="FJ114" s="141"/>
      <c r="FQ114" s="284"/>
      <c r="FR114" s="209"/>
      <c r="FS114" s="284"/>
      <c r="FT114" s="209"/>
      <c r="FU114" s="209"/>
      <c r="FV114" s="209"/>
      <c r="FW114" s="209"/>
      <c r="FX114" s="209"/>
      <c r="FY114" s="209"/>
      <c r="FZ114" s="209"/>
      <c r="GA114" s="209"/>
      <c r="GB114" s="209"/>
      <c r="GC114" s="209"/>
      <c r="GD114" s="284"/>
      <c r="GE114" s="209"/>
      <c r="GF114" s="284"/>
      <c r="GG114" s="209"/>
      <c r="GH114" s="209"/>
      <c r="GI114" s="209"/>
      <c r="GJ114" s="209"/>
      <c r="GK114" s="209"/>
      <c r="GL114" s="209"/>
      <c r="GM114" s="209"/>
      <c r="GN114" s="209"/>
      <c r="GO114" s="209"/>
      <c r="GP114" s="209"/>
      <c r="GR114" s="587">
        <v>0.18719598879927268</v>
      </c>
      <c r="GS114" s="532">
        <v>0.18719598879927246</v>
      </c>
      <c r="GT114" s="584"/>
      <c r="GU114" s="527"/>
      <c r="GV114" s="527"/>
      <c r="GW114" s="527"/>
      <c r="GX114" s="527"/>
      <c r="GY114" s="527"/>
      <c r="GZ114" s="587">
        <v>0.51470472440944803</v>
      </c>
      <c r="HA114" s="532">
        <v>0.37433070866141804</v>
      </c>
      <c r="HB114" s="584"/>
      <c r="HC114" s="527"/>
      <c r="HD114" s="527"/>
      <c r="HE114" s="527"/>
      <c r="HF114" s="527"/>
      <c r="HG114" s="527"/>
      <c r="HH114" s="584">
        <v>0.54768904640493155</v>
      </c>
      <c r="HI114" s="527">
        <v>0.41852815636405727</v>
      </c>
      <c r="HJ114" s="584"/>
      <c r="HK114" s="527"/>
      <c r="HL114" s="527"/>
      <c r="HM114" s="527"/>
      <c r="HN114" s="527"/>
      <c r="HO114" s="527"/>
      <c r="HP114" s="285"/>
      <c r="HQ114" s="208"/>
      <c r="HR114" s="208"/>
      <c r="HS114" s="208"/>
      <c r="IE114" s="159"/>
      <c r="IF114" s="159"/>
      <c r="IG114" s="159"/>
      <c r="IH114" s="159"/>
      <c r="II114" s="159">
        <v>1</v>
      </c>
      <c r="IJ114" s="159">
        <v>0</v>
      </c>
      <c r="IK114" s="159">
        <v>1</v>
      </c>
      <c r="IL114" s="159">
        <v>0</v>
      </c>
      <c r="IM114" s="159">
        <v>0</v>
      </c>
      <c r="IP114" s="385"/>
      <c r="IQ114" s="159">
        <v>1</v>
      </c>
      <c r="IR114" s="159">
        <v>0</v>
      </c>
      <c r="IS114" s="159">
        <v>0</v>
      </c>
      <c r="IZ114" s="159">
        <v>1</v>
      </c>
      <c r="JA114" s="159">
        <v>0</v>
      </c>
      <c r="JB114" s="176">
        <v>0</v>
      </c>
      <c r="JC114" s="176">
        <v>0</v>
      </c>
      <c r="JD114" s="159"/>
      <c r="JE114" s="176">
        <v>0</v>
      </c>
      <c r="JF114" s="176">
        <v>0</v>
      </c>
      <c r="JG114" s="176">
        <v>1</v>
      </c>
      <c r="JH114" s="176">
        <v>0</v>
      </c>
      <c r="JI114" s="176">
        <v>0</v>
      </c>
      <c r="JJ114" s="176">
        <v>0</v>
      </c>
      <c r="JK114" s="176">
        <v>1</v>
      </c>
      <c r="JL114" s="176">
        <v>0</v>
      </c>
      <c r="JM114" s="176">
        <v>1</v>
      </c>
      <c r="JN114" s="176">
        <v>0</v>
      </c>
      <c r="JO114" s="176">
        <v>0</v>
      </c>
      <c r="JP114" s="176">
        <v>0</v>
      </c>
      <c r="JQ114" s="176">
        <v>0</v>
      </c>
      <c r="JR114" s="176">
        <v>0</v>
      </c>
      <c r="JS114" s="176">
        <v>0</v>
      </c>
      <c r="JT114" s="176">
        <v>0</v>
      </c>
      <c r="JU114" s="501">
        <v>1</v>
      </c>
      <c r="JV114" s="176">
        <v>0</v>
      </c>
      <c r="JW114" s="176">
        <v>0</v>
      </c>
      <c r="JX114" s="176">
        <v>0</v>
      </c>
      <c r="JY114" s="501"/>
      <c r="JZ114" s="405"/>
      <c r="KA114" s="405"/>
      <c r="KB114" s="405"/>
      <c r="KC114" s="405"/>
      <c r="KD114" s="405"/>
      <c r="KE114" s="162">
        <v>1</v>
      </c>
      <c r="KF114" s="175">
        <v>0</v>
      </c>
      <c r="KG114" s="175">
        <v>0</v>
      </c>
      <c r="KH114" s="175">
        <v>0</v>
      </c>
      <c r="KI114" s="175">
        <v>0</v>
      </c>
      <c r="KJ114" s="175">
        <v>1</v>
      </c>
      <c r="KK114" s="160">
        <v>0</v>
      </c>
      <c r="KL114" s="175">
        <v>1</v>
      </c>
      <c r="KM114" s="175">
        <v>0</v>
      </c>
      <c r="KN114" s="175">
        <v>0</v>
      </c>
      <c r="KO114" s="175">
        <v>0</v>
      </c>
      <c r="KP114" s="175">
        <v>0</v>
      </c>
      <c r="KQ114" s="175">
        <v>0</v>
      </c>
      <c r="KR114" s="160">
        <v>0</v>
      </c>
      <c r="KS114" s="175">
        <v>0</v>
      </c>
      <c r="KT114" s="159"/>
      <c r="KU114" s="159"/>
      <c r="KV114" s="159"/>
      <c r="KW114" s="159"/>
      <c r="KX114" s="159"/>
      <c r="KY114" s="159"/>
      <c r="KZ114" s="159"/>
      <c r="LA114" s="159"/>
      <c r="LB114" s="159"/>
    </row>
    <row r="115" spans="1:314" x14ac:dyDescent="0.15">
      <c r="A115" s="214"/>
      <c r="B115" s="256">
        <v>0.5050810185185185</v>
      </c>
      <c r="C115" s="10">
        <v>1.01</v>
      </c>
      <c r="D115" s="11">
        <v>1.03333333</v>
      </c>
      <c r="E115" s="11"/>
      <c r="F115" s="14"/>
      <c r="G115" s="13"/>
      <c r="H115" s="14"/>
      <c r="I115" s="596"/>
      <c r="J115" s="471">
        <v>3</v>
      </c>
      <c r="K115" s="14"/>
      <c r="L115" s="9"/>
      <c r="M115" s="23">
        <v>0</v>
      </c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9"/>
      <c r="AB115" s="15"/>
      <c r="AC115" s="15"/>
      <c r="AD115" s="15"/>
      <c r="AE115" s="15"/>
      <c r="AF115" s="15"/>
      <c r="AG115" s="15"/>
      <c r="AH115" s="54"/>
      <c r="AI115" s="15"/>
      <c r="AJ115" s="15"/>
      <c r="AK115" s="15"/>
      <c r="AL115" s="632"/>
      <c r="AM115" s="633">
        <v>-3.3227288011870852</v>
      </c>
      <c r="AN115" s="634">
        <v>9.8261811023622041</v>
      </c>
      <c r="AO115" s="634">
        <f>ABS(11.88-AN115)</f>
        <v>2.0538188976377967</v>
      </c>
      <c r="AP115" s="634"/>
      <c r="AQ115" s="634"/>
      <c r="AR115" s="634"/>
      <c r="AS115" s="634"/>
      <c r="AT115" s="634"/>
      <c r="AU115" s="634"/>
      <c r="AV115" s="634"/>
      <c r="AW115" s="634"/>
      <c r="AX115" s="634"/>
      <c r="AY115" s="634"/>
      <c r="AZ115" s="634"/>
      <c r="BA115" s="634"/>
      <c r="BB115" s="584"/>
      <c r="BC115" s="634">
        <f>ABS(BQ115-AN115)</f>
        <v>3.4157677165354325</v>
      </c>
      <c r="BD115" s="634"/>
      <c r="BE115" s="634"/>
      <c r="BF115" s="634"/>
      <c r="BG115" s="634"/>
      <c r="BH115" s="634"/>
      <c r="BI115" s="634"/>
      <c r="BJ115" s="634"/>
      <c r="BK115" s="634"/>
      <c r="BL115" s="634"/>
      <c r="BM115" s="634"/>
      <c r="BN115" s="573"/>
      <c r="BO115" s="573"/>
      <c r="BP115" s="65">
        <v>-3.2291308067874493</v>
      </c>
      <c r="BQ115" s="64">
        <v>13.241948818897637</v>
      </c>
      <c r="BR115" s="6"/>
      <c r="BS115" s="527"/>
      <c r="BT115" s="527"/>
      <c r="BU115" s="527">
        <f>(BP114+BP115+BP116)/3</f>
        <v>-1.7783618935930878</v>
      </c>
      <c r="BV115" s="527">
        <f>(BQ114+BQ115+BQ116)/3</f>
        <v>-3.7745013123359583</v>
      </c>
      <c r="BW115" s="584"/>
      <c r="BX115" s="527"/>
      <c r="BY115" s="527"/>
      <c r="BZ115" s="527"/>
      <c r="CA115" s="527"/>
      <c r="CC115" s="584">
        <f>SQRT((BP114-BP115)^2+(BQ114-BQ115)^2)+SQRT((BP115-BP116)^2+(BQ115-BQ116)^2)+SQRT((BP116-BP114)^2+(BQ116-BQ114)^2)</f>
        <v>60.357946710122569</v>
      </c>
      <c r="CD115" s="584"/>
      <c r="CE115" s="584"/>
      <c r="CF115" s="584"/>
      <c r="CG115" s="527"/>
      <c r="CH115" s="584"/>
      <c r="CI115" s="527"/>
      <c r="CJ115" s="584"/>
      <c r="CK115" s="527"/>
      <c r="CL115" s="584"/>
      <c r="CN115" s="416"/>
      <c r="CO115" s="76"/>
      <c r="CP115" s="76"/>
      <c r="CQ115" s="76"/>
      <c r="CR115" s="70"/>
      <c r="CS115" s="92">
        <v>18.688112960292671</v>
      </c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H115" s="516"/>
      <c r="DI115" s="516"/>
      <c r="DJ115" s="105"/>
      <c r="DK115" s="105"/>
      <c r="DL115" s="105"/>
      <c r="DM115" s="105"/>
      <c r="DN115" s="105"/>
      <c r="DO115" s="105"/>
      <c r="DP115" s="105"/>
      <c r="DQ115" s="105"/>
      <c r="DR115" s="105"/>
      <c r="DS115" s="105"/>
      <c r="DT115" s="108" t="s">
        <v>443</v>
      </c>
      <c r="DU115" s="129">
        <v>-2.339949859990905</v>
      </c>
      <c r="DV115" s="128">
        <v>12.86761811023622</v>
      </c>
      <c r="DX115" s="506">
        <f t="shared" si="44"/>
        <v>0</v>
      </c>
      <c r="EA115" s="506">
        <f t="shared" si="45"/>
        <v>0</v>
      </c>
      <c r="EB115" s="506">
        <f t="shared" si="46"/>
        <v>0</v>
      </c>
      <c r="EG115" s="402">
        <f>IF(AND(DV115&gt;0,DV115&lt;11.9),1,0)</f>
        <v>0</v>
      </c>
      <c r="EH115" s="402"/>
      <c r="EI115" s="402"/>
      <c r="EJ115" s="402"/>
      <c r="EK115" s="402"/>
      <c r="EM115" s="244">
        <f>IF(AND(DV115&gt;0,DV115&lt;6.4),1,0)</f>
        <v>0</v>
      </c>
      <c r="EN115" s="402"/>
      <c r="EO115" s="402"/>
      <c r="EP115" s="402"/>
      <c r="ER115" s="105">
        <v>-2.1527538711916328</v>
      </c>
      <c r="ES115" s="105">
        <v>-12.072165354330709</v>
      </c>
      <c r="ET115" s="518">
        <f>ABS(ER115)</f>
        <v>2.1527538711916328</v>
      </c>
      <c r="EV115" s="284"/>
      <c r="EW115" s="209"/>
      <c r="EX115" s="209"/>
      <c r="EY115" s="209"/>
      <c r="EZ115" s="209"/>
      <c r="FA115" s="209"/>
      <c r="FB115" s="209"/>
      <c r="FC115" s="209"/>
      <c r="FE115" s="151">
        <v>57.885943571744335</v>
      </c>
      <c r="FF115" s="141"/>
      <c r="FH115" s="141"/>
      <c r="FJ115" s="141"/>
      <c r="FQ115" s="284">
        <f>FE115/(D114+D115)</f>
        <v>32.76576450749242</v>
      </c>
      <c r="FR115" s="209"/>
      <c r="FS115" s="284"/>
      <c r="FT115" s="209"/>
      <c r="FU115" s="209"/>
      <c r="FV115" s="209"/>
      <c r="FW115" s="209"/>
      <c r="FX115" s="209"/>
      <c r="FY115" s="209"/>
      <c r="FZ115" s="209"/>
      <c r="GA115" s="209"/>
      <c r="GB115" s="209"/>
      <c r="GC115" s="209"/>
      <c r="GD115" s="284">
        <f>FE115*(((ABS(DV114-AN114))/(ABS(DV113-DV114))))^2</f>
        <v>3.9368448470362196</v>
      </c>
      <c r="GE115" s="209"/>
      <c r="GF115" s="284"/>
      <c r="GG115" s="209"/>
      <c r="GH115" s="209"/>
      <c r="GI115" s="209"/>
      <c r="GJ115" s="209"/>
      <c r="GK115" s="209"/>
      <c r="GL115" s="209"/>
      <c r="GM115" s="209"/>
      <c r="GN115" s="209"/>
      <c r="GO115" s="209"/>
      <c r="GP115" s="209"/>
      <c r="GR115" s="587">
        <v>2.0591558767919964</v>
      </c>
      <c r="GS115" s="529">
        <v>3.2759298039872671</v>
      </c>
      <c r="GT115" s="587"/>
      <c r="GU115" s="529"/>
      <c r="GV115" s="529"/>
      <c r="GW115" s="529"/>
      <c r="GX115" s="529"/>
      <c r="GY115" s="529"/>
      <c r="GZ115" s="587">
        <v>0.88903543307086608</v>
      </c>
      <c r="HA115" s="529">
        <v>1.2633661417322841</v>
      </c>
      <c r="HB115" s="587"/>
      <c r="HC115" s="529"/>
      <c r="HD115" s="529"/>
      <c r="HE115" s="529"/>
      <c r="HF115" s="529"/>
      <c r="HG115" s="529"/>
      <c r="HH115" s="584">
        <v>2.2428791599599203</v>
      </c>
      <c r="HI115" s="527">
        <v>3.5110981314579592</v>
      </c>
      <c r="HJ115" s="587"/>
      <c r="HK115" s="529"/>
      <c r="HL115" s="529"/>
      <c r="HM115" s="529"/>
      <c r="HN115" s="529"/>
      <c r="HO115" s="529"/>
      <c r="HP115" s="285"/>
      <c r="HQ115" s="208"/>
      <c r="HR115" s="208"/>
      <c r="HS115" s="208"/>
      <c r="IE115" s="159"/>
      <c r="IF115" s="159"/>
      <c r="IG115" s="159"/>
      <c r="IH115" s="159"/>
      <c r="II115" s="159">
        <v>0</v>
      </c>
      <c r="IJ115" s="159">
        <v>1</v>
      </c>
      <c r="IK115" s="159">
        <v>1</v>
      </c>
      <c r="IL115" s="159">
        <v>0</v>
      </c>
      <c r="IM115" s="159">
        <v>0</v>
      </c>
      <c r="IP115" s="385"/>
      <c r="IQ115" s="159">
        <v>0</v>
      </c>
      <c r="IR115" s="159">
        <v>1</v>
      </c>
      <c r="IS115" s="159">
        <v>0</v>
      </c>
      <c r="IZ115" s="159">
        <v>0</v>
      </c>
      <c r="JA115" s="159">
        <v>0</v>
      </c>
      <c r="JB115" s="176">
        <v>0</v>
      </c>
      <c r="JC115" s="176">
        <v>1</v>
      </c>
      <c r="JD115" s="159"/>
      <c r="JE115" s="176">
        <v>0</v>
      </c>
      <c r="JF115" s="176">
        <v>0</v>
      </c>
      <c r="JG115" s="176">
        <v>1</v>
      </c>
      <c r="JH115" s="176">
        <v>0</v>
      </c>
      <c r="JI115" s="176">
        <v>0</v>
      </c>
      <c r="JJ115" s="176">
        <v>0</v>
      </c>
      <c r="JK115" s="176">
        <v>1</v>
      </c>
      <c r="JL115" s="176">
        <v>0</v>
      </c>
      <c r="JM115" s="176">
        <v>1</v>
      </c>
      <c r="JN115" s="176">
        <v>0</v>
      </c>
      <c r="JO115" s="176">
        <v>0</v>
      </c>
      <c r="JP115" s="176">
        <v>0</v>
      </c>
      <c r="JQ115" s="176">
        <v>0</v>
      </c>
      <c r="JR115" s="176">
        <v>0</v>
      </c>
      <c r="JS115" s="176">
        <v>0</v>
      </c>
      <c r="JT115" s="176">
        <v>0</v>
      </c>
      <c r="JU115" s="501">
        <v>0</v>
      </c>
      <c r="JV115" s="176">
        <v>1</v>
      </c>
      <c r="JW115" s="176">
        <v>0</v>
      </c>
      <c r="JX115" s="176">
        <v>0</v>
      </c>
      <c r="JY115" s="501"/>
      <c r="JZ115" s="405"/>
      <c r="KA115" s="405"/>
      <c r="KB115" s="405"/>
      <c r="KC115" s="405"/>
      <c r="KD115" s="405"/>
      <c r="KE115" s="188">
        <v>1</v>
      </c>
      <c r="KF115" s="178">
        <v>0</v>
      </c>
      <c r="KG115" s="185">
        <v>1</v>
      </c>
      <c r="KH115" s="178">
        <v>0</v>
      </c>
      <c r="KI115" s="185">
        <v>0</v>
      </c>
      <c r="KJ115" s="178">
        <v>1</v>
      </c>
      <c r="KK115" s="160">
        <v>0</v>
      </c>
      <c r="KL115" s="175">
        <v>1</v>
      </c>
      <c r="KM115" s="175">
        <v>0</v>
      </c>
      <c r="KN115" s="175">
        <v>0</v>
      </c>
      <c r="KO115" s="175">
        <v>0</v>
      </c>
      <c r="KP115" s="175">
        <v>0</v>
      </c>
      <c r="KQ115" s="175">
        <v>0</v>
      </c>
      <c r="KR115" s="160">
        <v>0</v>
      </c>
      <c r="KS115" s="175">
        <v>0</v>
      </c>
      <c r="KT115" s="159"/>
      <c r="KU115" s="159"/>
      <c r="KV115" s="159"/>
      <c r="KW115" s="159"/>
      <c r="KX115" s="159"/>
      <c r="KY115" s="159"/>
      <c r="KZ115" s="159"/>
      <c r="LA115" s="159"/>
      <c r="LB115" s="159"/>
    </row>
    <row r="116" spans="1:314" x14ac:dyDescent="0.15">
      <c r="A116" s="214"/>
      <c r="B116" s="256">
        <v>0.5071296296296296</v>
      </c>
      <c r="C116" s="10">
        <v>2.27</v>
      </c>
      <c r="D116" s="11">
        <v>2.8999991000000001</v>
      </c>
      <c r="E116" s="11"/>
      <c r="F116" s="14"/>
      <c r="G116" s="13"/>
      <c r="H116" s="14"/>
      <c r="I116" s="596"/>
      <c r="J116" s="9">
        <v>4</v>
      </c>
      <c r="K116" s="14"/>
      <c r="L116" s="9"/>
      <c r="M116" s="23">
        <v>0</v>
      </c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9"/>
      <c r="AB116" s="15"/>
      <c r="AC116" s="15"/>
      <c r="AD116" s="15"/>
      <c r="AE116" s="15"/>
      <c r="AF116" s="15"/>
      <c r="AG116" s="15"/>
      <c r="AH116" s="54"/>
      <c r="AI116" s="15"/>
      <c r="AJ116" s="15"/>
      <c r="AK116" s="15"/>
      <c r="AL116" s="632"/>
      <c r="AM116" s="633">
        <v>2.339949859990905</v>
      </c>
      <c r="AN116" s="634">
        <v>-10.949173228346456</v>
      </c>
      <c r="AO116" s="633"/>
      <c r="AP116" s="640">
        <f t="shared" ref="AP116" si="59">ABS(-11.88-AN116)</f>
        <v>0.93082677165354433</v>
      </c>
      <c r="AQ116" s="634"/>
      <c r="AR116" s="634"/>
      <c r="AS116" s="634"/>
      <c r="AT116" s="634"/>
      <c r="AU116" s="634"/>
      <c r="AV116" s="634"/>
      <c r="AW116" s="634"/>
      <c r="AX116" s="634"/>
      <c r="AY116" s="634"/>
      <c r="AZ116" s="634"/>
      <c r="BA116" s="634"/>
      <c r="BB116" s="634">
        <f t="shared" ref="BB116" si="60">ABS(BQ116-AN116)</f>
        <v>0.84224409448818882</v>
      </c>
      <c r="BC116" s="527"/>
      <c r="BD116" s="634"/>
      <c r="BE116" s="634"/>
      <c r="BF116" s="634"/>
      <c r="BG116" s="634"/>
      <c r="BH116" s="634"/>
      <c r="BI116" s="634"/>
      <c r="BJ116" s="634"/>
      <c r="BK116" s="634"/>
      <c r="BL116" s="634"/>
      <c r="BM116" s="634"/>
      <c r="BN116" s="573"/>
      <c r="BO116" s="573"/>
      <c r="BP116" s="4">
        <v>3.135532812387813</v>
      </c>
      <c r="BQ116" s="4">
        <v>-11.791417322834645</v>
      </c>
      <c r="BR116" s="6"/>
      <c r="BS116" s="527">
        <f>(BP115+BP116+BP117)/3</f>
        <v>-1.2167739271952707</v>
      </c>
      <c r="BT116" s="527">
        <f>(BQ115+BQ116+BQ117)/3</f>
        <v>4.5543569553805767</v>
      </c>
      <c r="BU116" s="527"/>
      <c r="BV116" s="527"/>
      <c r="BW116" s="584"/>
      <c r="BX116" s="527"/>
      <c r="BY116" s="527"/>
      <c r="BZ116" s="527"/>
      <c r="CA116" s="527"/>
      <c r="CB116" s="584">
        <f>SQRT((BP115-BP116)^2+(BQ115-BQ116)^2)+SQRT((BP116-BP117)^2+(BQ116-BQ117)^2)+SQRT((BP117-BP115)^2+(BQ117-BQ115)^2)</f>
        <v>51.829468993168192</v>
      </c>
      <c r="CD116" s="584"/>
      <c r="CE116" s="527"/>
      <c r="CF116" s="584"/>
      <c r="CG116" s="527"/>
      <c r="CH116" s="584"/>
      <c r="CI116" s="527"/>
      <c r="CJ116" s="584"/>
      <c r="CK116" s="527"/>
      <c r="CL116" s="584"/>
      <c r="CN116" s="416"/>
      <c r="CO116" s="76"/>
      <c r="CP116" s="76"/>
      <c r="CQ116" s="76"/>
      <c r="CR116" s="97">
        <v>1.3133206121988066</v>
      </c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H116" s="211">
        <f>DEGREES(ACOS(((BP115-BP114)*(BP117-BP116)+(BQ115-BQ114)*(BQ117-BQ116))/(SQRT((BP115-BP114)^2+(BQ115-BQ114)^2)*SQRT((BP117-BP116)^2+(BQ117-BQ116)^2))))</f>
        <v>20.00143357249139</v>
      </c>
      <c r="DI116" s="519"/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8" t="s">
        <v>443</v>
      </c>
      <c r="DU116" s="105">
        <v>2.2931508627910873</v>
      </c>
      <c r="DV116" s="105">
        <v>-11.978582677165354</v>
      </c>
      <c r="DX116" s="506">
        <f t="shared" si="44"/>
        <v>0</v>
      </c>
      <c r="EA116" s="506">
        <f t="shared" si="45"/>
        <v>0</v>
      </c>
      <c r="EB116" s="506">
        <f t="shared" si="46"/>
        <v>0</v>
      </c>
      <c r="EF116" s="412">
        <f>IF(AND(DV116&lt;0,DV116&gt;-11.9),1,0)</f>
        <v>0</v>
      </c>
      <c r="EL116" s="412">
        <f>IF(AND(DV116&lt;0,DV116&gt;-6.4),1,0)</f>
        <v>0</v>
      </c>
      <c r="EM116" s="390"/>
      <c r="ER116" s="128">
        <v>-0.98277894119618014</v>
      </c>
      <c r="ES116" s="128">
        <v>13.101574803149605</v>
      </c>
      <c r="EU116" s="518">
        <f>ABS(ER116)</f>
        <v>0.98277894119618014</v>
      </c>
      <c r="EV116" s="284"/>
      <c r="EW116" s="209"/>
      <c r="EX116" s="209"/>
      <c r="EY116" s="209"/>
      <c r="EZ116" s="209"/>
      <c r="FA116" s="209"/>
      <c r="FB116" s="209"/>
      <c r="FC116" s="209"/>
      <c r="FE116" s="141"/>
      <c r="FF116" s="144">
        <v>107.97952753010266</v>
      </c>
      <c r="FH116" s="141"/>
      <c r="FJ116" s="141"/>
      <c r="FQ116" s="284"/>
      <c r="FR116" s="284">
        <f>FF116/(D115+D116)</f>
        <v>27.452428558168588</v>
      </c>
      <c r="FS116" s="284"/>
      <c r="FT116" s="209"/>
      <c r="FU116" s="209"/>
      <c r="FV116" s="209"/>
      <c r="FW116" s="209"/>
      <c r="FX116" s="209"/>
      <c r="FY116" s="209"/>
      <c r="FZ116" s="209"/>
      <c r="GA116" s="209"/>
      <c r="GB116" s="209"/>
      <c r="GC116" s="209"/>
      <c r="GD116" s="284"/>
      <c r="GE116" s="284">
        <f>FF116*(((DV115-AN115)/(ABS(DV114-DV115))))^2</f>
        <v>1.4972350340484009</v>
      </c>
      <c r="GF116" s="284"/>
      <c r="GG116" s="209"/>
      <c r="GH116" s="209"/>
      <c r="GI116" s="209"/>
      <c r="GJ116" s="209"/>
      <c r="GK116" s="209"/>
      <c r="GL116" s="209"/>
      <c r="GM116" s="209"/>
      <c r="GN116" s="209"/>
      <c r="GO116" s="209"/>
      <c r="GP116" s="209"/>
      <c r="GR116" s="587">
        <v>4.4459047339827205</v>
      </c>
      <c r="GS116" s="532">
        <v>1.3571709187947247</v>
      </c>
      <c r="GT116" s="584"/>
      <c r="GU116" s="527"/>
      <c r="GV116" s="527"/>
      <c r="GW116" s="527"/>
      <c r="GX116" s="527"/>
      <c r="GY116" s="527"/>
      <c r="GZ116" s="587">
        <v>9.3582677165354511E-2</v>
      </c>
      <c r="HA116" s="532">
        <v>0.2339566929133845</v>
      </c>
      <c r="HB116" s="584"/>
      <c r="HC116" s="527"/>
      <c r="HD116" s="527"/>
      <c r="HE116" s="527"/>
      <c r="HF116" s="527"/>
      <c r="HG116" s="527"/>
      <c r="HH116" s="584">
        <v>4.44688954451484</v>
      </c>
      <c r="HI116" s="527">
        <v>1.3771886715265578</v>
      </c>
      <c r="HJ116" s="584"/>
      <c r="HK116" s="527"/>
      <c r="HL116" s="527"/>
      <c r="HM116" s="527"/>
      <c r="HN116" s="527"/>
      <c r="HO116" s="527"/>
      <c r="HP116" s="285"/>
      <c r="HQ116" s="208"/>
      <c r="HR116" s="208"/>
      <c r="HS116" s="208"/>
      <c r="IE116" s="159"/>
      <c r="IF116" s="159"/>
      <c r="IG116" s="159"/>
      <c r="IH116" s="159"/>
      <c r="II116" s="159">
        <v>0</v>
      </c>
      <c r="IJ116" s="159">
        <v>1</v>
      </c>
      <c r="IK116" s="159">
        <v>1</v>
      </c>
      <c r="IL116" s="159">
        <v>0</v>
      </c>
      <c r="IM116" s="159">
        <v>0</v>
      </c>
      <c r="IP116" s="385"/>
      <c r="IQ116" s="159">
        <v>0</v>
      </c>
      <c r="IR116" s="159">
        <v>1</v>
      </c>
      <c r="IS116" s="159">
        <v>0</v>
      </c>
      <c r="IZ116" s="159">
        <v>0</v>
      </c>
      <c r="JA116" s="159">
        <v>0</v>
      </c>
      <c r="JB116" s="176">
        <v>0</v>
      </c>
      <c r="JC116" s="176">
        <v>1</v>
      </c>
      <c r="JD116" s="159"/>
      <c r="JE116" s="176">
        <v>0</v>
      </c>
      <c r="JF116" s="176">
        <v>0</v>
      </c>
      <c r="JG116" s="176">
        <v>1</v>
      </c>
      <c r="JH116" s="176">
        <v>0</v>
      </c>
      <c r="JI116" s="176">
        <v>0</v>
      </c>
      <c r="JJ116" s="176">
        <v>0</v>
      </c>
      <c r="JK116" s="176">
        <v>0</v>
      </c>
      <c r="JL116" s="176">
        <v>1</v>
      </c>
      <c r="JM116" s="176">
        <v>1</v>
      </c>
      <c r="JN116" s="176">
        <v>0</v>
      </c>
      <c r="JO116" s="176">
        <v>0</v>
      </c>
      <c r="JP116" s="176">
        <v>0</v>
      </c>
      <c r="JQ116" s="176">
        <v>0</v>
      </c>
      <c r="JR116" s="176">
        <v>0</v>
      </c>
      <c r="JS116" s="176">
        <v>0</v>
      </c>
      <c r="JT116" s="176">
        <v>0</v>
      </c>
      <c r="JU116" s="501">
        <v>1</v>
      </c>
      <c r="JV116" s="176">
        <v>0</v>
      </c>
      <c r="JW116" s="176">
        <v>0</v>
      </c>
      <c r="JX116" s="176">
        <v>0</v>
      </c>
      <c r="JY116" s="501"/>
      <c r="JZ116" s="405"/>
      <c r="KA116" s="405"/>
      <c r="KB116" s="405"/>
      <c r="KC116" s="405"/>
      <c r="KD116" s="405"/>
      <c r="KE116" s="162">
        <v>1</v>
      </c>
      <c r="KF116" s="178">
        <v>0</v>
      </c>
      <c r="KG116" s="178">
        <v>0</v>
      </c>
      <c r="KH116" s="178">
        <v>0</v>
      </c>
      <c r="KI116" s="178">
        <v>0</v>
      </c>
      <c r="KJ116" s="178">
        <v>1</v>
      </c>
      <c r="KK116" s="160">
        <v>0</v>
      </c>
      <c r="KL116" s="175">
        <v>1</v>
      </c>
      <c r="KM116" s="175">
        <v>0</v>
      </c>
      <c r="KN116" s="175">
        <v>0</v>
      </c>
      <c r="KO116" s="175">
        <v>0</v>
      </c>
      <c r="KP116" s="175">
        <v>0</v>
      </c>
      <c r="KQ116" s="175">
        <v>0</v>
      </c>
      <c r="KR116" s="160">
        <v>0</v>
      </c>
      <c r="KS116" s="175">
        <v>0</v>
      </c>
      <c r="KT116" s="159"/>
      <c r="KU116" s="159"/>
      <c r="KV116" s="159"/>
      <c r="KW116" s="159"/>
      <c r="KX116" s="159"/>
      <c r="KY116" s="159"/>
      <c r="KZ116" s="159"/>
      <c r="LA116" s="159"/>
      <c r="LB116" s="159"/>
    </row>
    <row r="117" spans="1:314" x14ac:dyDescent="0.15">
      <c r="A117" s="214"/>
      <c r="B117" s="256">
        <v>0.50792824074074072</v>
      </c>
      <c r="C117" s="10">
        <v>1.0900000000000001</v>
      </c>
      <c r="D117" s="11">
        <v>1.2999999700000002</v>
      </c>
      <c r="E117" s="11"/>
      <c r="F117" s="14"/>
      <c r="G117" s="13"/>
      <c r="H117" s="14"/>
      <c r="I117" s="596"/>
      <c r="J117" s="471">
        <v>5</v>
      </c>
      <c r="K117" s="14"/>
      <c r="L117" s="9"/>
      <c r="M117" s="23">
        <v>0</v>
      </c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9"/>
      <c r="AB117" s="15"/>
      <c r="AC117" s="15"/>
      <c r="AD117" s="15"/>
      <c r="AE117" s="15"/>
      <c r="AF117" s="15"/>
      <c r="AG117" s="15"/>
      <c r="AH117" s="54"/>
      <c r="AI117" s="15"/>
      <c r="AJ117" s="15"/>
      <c r="AK117" s="15"/>
      <c r="AL117" s="632"/>
      <c r="AM117" s="633">
        <v>-2.0123568795921782</v>
      </c>
      <c r="AN117" s="634">
        <v>7.6269881889763775</v>
      </c>
      <c r="AO117" s="634">
        <f t="shared" ref="AO117" si="61">ABS(11.88-AN117)</f>
        <v>4.2530118110236232</v>
      </c>
      <c r="AP117" s="640"/>
      <c r="AQ117" s="634"/>
      <c r="AR117" s="634"/>
      <c r="AS117" s="634"/>
      <c r="AT117" s="634"/>
      <c r="AU117" s="634"/>
      <c r="AV117" s="634"/>
      <c r="AW117" s="634"/>
      <c r="AX117" s="634"/>
      <c r="AY117" s="634"/>
      <c r="AZ117" s="634"/>
      <c r="BA117" s="634"/>
      <c r="BB117" s="584"/>
      <c r="BC117" s="634">
        <f t="shared" ref="BC117" si="62">ABS(BQ117-AN117)</f>
        <v>4.5855511811023613</v>
      </c>
      <c r="BD117" s="634"/>
      <c r="BE117" s="634"/>
      <c r="BF117" s="634"/>
      <c r="BG117" s="634"/>
      <c r="BH117" s="634"/>
      <c r="BI117" s="634"/>
      <c r="BJ117" s="634"/>
      <c r="BK117" s="634"/>
      <c r="BL117" s="634"/>
      <c r="BM117" s="634"/>
      <c r="BN117" s="573"/>
      <c r="BO117" s="573"/>
      <c r="BP117" s="64">
        <v>-3.5567237871861757</v>
      </c>
      <c r="BQ117" s="64">
        <v>12.212539370078739</v>
      </c>
      <c r="BR117" s="6"/>
      <c r="BS117" s="527"/>
      <c r="BT117" s="527"/>
      <c r="BU117" s="527">
        <f>(BP116+BP117+BP118)/3</f>
        <v>-0.14039699159945421</v>
      </c>
      <c r="BV117" s="527">
        <f>(BQ116+BQ117+BQ118)/3</f>
        <v>-4.1488320209973759</v>
      </c>
      <c r="BW117" s="584"/>
      <c r="BX117" s="527"/>
      <c r="BY117" s="527"/>
      <c r="BZ117" s="527"/>
      <c r="CA117" s="527"/>
      <c r="CC117" s="584">
        <f>SQRT((BP116-BP117)^2+(BQ116-BQ117)^2)+SQRT((BP117-BP118)^2+(BQ117-BQ118)^2)+SQRT((BP118-BP116)^2+(BQ118-BQ116)^2)</f>
        <v>53.565576723468908</v>
      </c>
      <c r="CD117" s="584"/>
      <c r="CE117" s="584"/>
      <c r="CF117" s="584"/>
      <c r="CG117" s="527"/>
      <c r="CH117" s="584"/>
      <c r="CI117" s="527"/>
      <c r="CJ117" s="584"/>
      <c r="CK117" s="527"/>
      <c r="CL117" s="584"/>
      <c r="CN117" s="416"/>
      <c r="CO117" s="76"/>
      <c r="CP117" s="76"/>
      <c r="CQ117" s="76"/>
      <c r="CR117" s="70"/>
      <c r="CS117" s="92">
        <v>7.5068314603626494</v>
      </c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H117" s="519"/>
      <c r="DI117" s="211">
        <f>DEGREES(ACOS(((BP116-BP115)*(BP118-BP117)+(BQ116-BQ115)*(BQ118-BQ117))/(SQRT((BP116-BP115)^2+(BQ116-BQ115)^2)*SQRT((BP118-BP117)^2+(BQ118-BQ117)^2))))</f>
        <v>6.1935108481639958</v>
      </c>
      <c r="DJ117" s="105"/>
      <c r="DK117" s="105"/>
      <c r="DL117" s="105"/>
      <c r="DM117" s="105"/>
      <c r="DN117" s="105"/>
      <c r="DO117" s="105"/>
      <c r="DP117" s="105"/>
      <c r="DQ117" s="105"/>
      <c r="DR117" s="105"/>
      <c r="DS117" s="105"/>
      <c r="DT117" s="108" t="s">
        <v>443</v>
      </c>
      <c r="DU117" s="128">
        <v>-2.6207438431898136</v>
      </c>
      <c r="DV117" s="128">
        <v>12.633661417322834</v>
      </c>
      <c r="DX117" s="506">
        <f t="shared" si="44"/>
        <v>0</v>
      </c>
      <c r="EA117" s="506">
        <f t="shared" si="45"/>
        <v>0</v>
      </c>
      <c r="EB117" s="506">
        <f t="shared" si="46"/>
        <v>0</v>
      </c>
      <c r="EG117" s="402">
        <f>IF(AND(DV117&gt;0,DV117&lt;11.9),1,0)</f>
        <v>0</v>
      </c>
      <c r="EH117" s="402"/>
      <c r="EI117" s="402"/>
      <c r="EJ117" s="402"/>
      <c r="EK117" s="402"/>
      <c r="EM117" s="244">
        <f>IF(AND(DV117&gt;0,DV117&lt;6.4),1,0)</f>
        <v>0</v>
      </c>
      <c r="EN117" s="402"/>
      <c r="EO117" s="402"/>
      <c r="EP117" s="402"/>
      <c r="ER117" s="105">
        <v>1.0295779383959982</v>
      </c>
      <c r="ES117" s="105">
        <v>-12.820826771653543</v>
      </c>
      <c r="ET117" s="518">
        <f>ABS(ER117)</f>
        <v>1.0295779383959982</v>
      </c>
      <c r="EV117" s="284"/>
      <c r="EW117" s="209"/>
      <c r="EX117" s="209"/>
      <c r="EY117" s="209"/>
      <c r="EZ117" s="209"/>
      <c r="FA117" s="209"/>
      <c r="FB117" s="209"/>
      <c r="FC117" s="209"/>
      <c r="FE117" s="151">
        <v>7.3762999459577685</v>
      </c>
      <c r="FF117" s="141"/>
      <c r="FH117" s="141"/>
      <c r="FJ117" s="141"/>
      <c r="FQ117" s="284">
        <f>FE117/(D116+D117)</f>
        <v>1.7562622807813544</v>
      </c>
      <c r="FR117" s="209"/>
      <c r="FS117" s="284"/>
      <c r="FT117" s="209"/>
      <c r="FU117" s="209"/>
      <c r="FV117" s="209"/>
      <c r="FW117" s="209"/>
      <c r="FX117" s="209"/>
      <c r="FY117" s="209"/>
      <c r="FZ117" s="209"/>
      <c r="GA117" s="209"/>
      <c r="GB117" s="209"/>
      <c r="GC117" s="209"/>
      <c r="GD117" s="284">
        <f t="shared" ref="GD117" si="63">FE117*(((ABS(DV116-AN116))/(ABS(DV115-DV116))))^2</f>
        <v>1.2661783629096085E-2</v>
      </c>
      <c r="GE117" s="209"/>
      <c r="GF117" s="284"/>
      <c r="GG117" s="209"/>
      <c r="GH117" s="209"/>
      <c r="GI117" s="209"/>
      <c r="GJ117" s="209"/>
      <c r="GK117" s="209"/>
      <c r="GL117" s="209"/>
      <c r="GM117" s="209"/>
      <c r="GN117" s="209"/>
      <c r="GO117" s="209"/>
      <c r="GP117" s="209"/>
      <c r="GR117" s="587">
        <v>1.2635729243950891</v>
      </c>
      <c r="GS117" s="529">
        <v>1.6379649019936333</v>
      </c>
      <c r="GT117" s="587"/>
      <c r="GU117" s="529"/>
      <c r="GV117" s="529"/>
      <c r="GW117" s="529"/>
      <c r="GX117" s="529"/>
      <c r="GY117" s="529"/>
      <c r="GZ117" s="587">
        <v>0.84224409448818882</v>
      </c>
      <c r="HA117" s="529">
        <v>0.46791338582677078</v>
      </c>
      <c r="HB117" s="587"/>
      <c r="HC117" s="529"/>
      <c r="HD117" s="529"/>
      <c r="HE117" s="529"/>
      <c r="HF117" s="529"/>
      <c r="HG117" s="529"/>
      <c r="HH117" s="584">
        <v>1.5185491924743784</v>
      </c>
      <c r="HI117" s="527">
        <v>1.7034881733663094</v>
      </c>
      <c r="HJ117" s="587"/>
      <c r="HK117" s="529"/>
      <c r="HL117" s="529"/>
      <c r="HM117" s="529"/>
      <c r="HN117" s="529"/>
      <c r="HO117" s="529"/>
      <c r="HP117" s="285"/>
      <c r="HQ117" s="208"/>
      <c r="HR117" s="208"/>
      <c r="HS117" s="208"/>
      <c r="IE117" s="159"/>
      <c r="IF117" s="159"/>
      <c r="IG117" s="159"/>
      <c r="IH117" s="159"/>
      <c r="II117" s="159">
        <v>0</v>
      </c>
      <c r="IJ117" s="159">
        <v>1</v>
      </c>
      <c r="IK117" s="159">
        <v>1</v>
      </c>
      <c r="IL117" s="159">
        <v>0</v>
      </c>
      <c r="IM117" s="159">
        <v>0</v>
      </c>
      <c r="IP117" s="385"/>
      <c r="IQ117" s="159">
        <v>0</v>
      </c>
      <c r="IR117" s="159">
        <v>1</v>
      </c>
      <c r="IS117" s="159">
        <v>0</v>
      </c>
      <c r="IZ117" s="159">
        <v>0</v>
      </c>
      <c r="JA117" s="159">
        <v>0</v>
      </c>
      <c r="JB117" s="176">
        <v>1</v>
      </c>
      <c r="JC117" s="176">
        <v>0</v>
      </c>
      <c r="JD117" s="159"/>
      <c r="JE117" s="176">
        <v>0</v>
      </c>
      <c r="JF117" s="176">
        <v>0</v>
      </c>
      <c r="JG117" s="176">
        <v>1</v>
      </c>
      <c r="JH117" s="176">
        <v>0</v>
      </c>
      <c r="JI117" s="176">
        <v>0</v>
      </c>
      <c r="JJ117" s="176">
        <v>0</v>
      </c>
      <c r="JK117" s="176">
        <v>1</v>
      </c>
      <c r="JL117" s="176">
        <v>0</v>
      </c>
      <c r="JM117" s="176">
        <v>1</v>
      </c>
      <c r="JN117" s="176">
        <v>0</v>
      </c>
      <c r="JO117" s="176">
        <v>0</v>
      </c>
      <c r="JP117" s="176">
        <v>0</v>
      </c>
      <c r="JQ117" s="176">
        <v>0</v>
      </c>
      <c r="JR117" s="176">
        <v>0</v>
      </c>
      <c r="JS117" s="176">
        <v>0</v>
      </c>
      <c r="JT117" s="176">
        <v>0</v>
      </c>
      <c r="JU117" s="501">
        <v>1</v>
      </c>
      <c r="JV117" s="176">
        <v>0</v>
      </c>
      <c r="JW117" s="176">
        <v>0</v>
      </c>
      <c r="JX117" s="176">
        <v>0</v>
      </c>
      <c r="JY117" s="501"/>
      <c r="JZ117" s="405"/>
      <c r="KA117" s="405"/>
      <c r="KB117" s="405"/>
      <c r="KC117" s="405"/>
      <c r="KD117" s="405"/>
      <c r="KE117" s="162">
        <v>0</v>
      </c>
      <c r="KF117" s="178">
        <v>1</v>
      </c>
      <c r="KG117" s="178">
        <v>0</v>
      </c>
      <c r="KH117" s="178">
        <v>0</v>
      </c>
      <c r="KI117" s="178">
        <v>0</v>
      </c>
      <c r="KJ117" s="178">
        <v>1</v>
      </c>
      <c r="KK117" s="160">
        <v>0</v>
      </c>
      <c r="KL117" s="175">
        <v>1</v>
      </c>
      <c r="KM117" s="175">
        <v>0</v>
      </c>
      <c r="KN117" s="175">
        <v>0</v>
      </c>
      <c r="KO117" s="175">
        <v>0</v>
      </c>
      <c r="KP117" s="175">
        <v>0</v>
      </c>
      <c r="KQ117" s="175">
        <v>0</v>
      </c>
      <c r="KR117" s="160">
        <v>0</v>
      </c>
      <c r="KS117" s="175">
        <v>0</v>
      </c>
      <c r="KT117" s="159"/>
      <c r="KU117" s="159"/>
      <c r="KV117" s="159"/>
      <c r="KW117" s="159"/>
      <c r="KX117" s="159"/>
      <c r="KY117" s="159"/>
      <c r="KZ117" s="159"/>
      <c r="LA117" s="159"/>
      <c r="LB117" s="159"/>
    </row>
    <row r="118" spans="1:314" x14ac:dyDescent="0.15">
      <c r="A118" s="214"/>
      <c r="B118" s="256">
        <v>0.5090972222222222</v>
      </c>
      <c r="C118" s="10">
        <v>1.1100000000000001</v>
      </c>
      <c r="D118" s="11">
        <v>1.3666666300000003</v>
      </c>
      <c r="E118" s="11"/>
      <c r="F118" s="14"/>
      <c r="G118" s="13"/>
      <c r="H118" s="14"/>
      <c r="I118" s="596"/>
      <c r="J118" s="9">
        <v>6</v>
      </c>
      <c r="K118" s="14"/>
      <c r="L118" s="9"/>
      <c r="M118" s="23">
        <v>0</v>
      </c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9"/>
      <c r="AB118" s="15"/>
      <c r="AC118" s="15"/>
      <c r="AD118" s="15"/>
      <c r="AE118" s="15"/>
      <c r="AF118" s="15"/>
      <c r="AG118" s="15"/>
      <c r="AH118" s="54"/>
      <c r="AI118" s="15"/>
      <c r="AJ118" s="15"/>
      <c r="AK118" s="15"/>
      <c r="AL118" s="632"/>
      <c r="AM118" s="633">
        <v>-0.98277894119618014</v>
      </c>
      <c r="AN118" s="634">
        <v>-6.3636220472440943</v>
      </c>
      <c r="AO118" s="633"/>
      <c r="AP118" s="640">
        <f t="shared" ref="AP118" si="64">ABS(-11.88-AN118)</f>
        <v>5.5163779527559065</v>
      </c>
      <c r="AQ118" s="634"/>
      <c r="AR118" s="634"/>
      <c r="AS118" s="634"/>
      <c r="AT118" s="634"/>
      <c r="AU118" s="634"/>
      <c r="AV118" s="634"/>
      <c r="AW118" s="634"/>
      <c r="AX118" s="634"/>
      <c r="AY118" s="634"/>
      <c r="AZ118" s="634"/>
      <c r="BA118" s="634"/>
      <c r="BB118" s="634">
        <f t="shared" ref="BB118" si="65">ABS(BQ118-AN118)</f>
        <v>6.5039960629921261</v>
      </c>
      <c r="BC118" s="527"/>
      <c r="BD118" s="634"/>
      <c r="BE118" s="634"/>
      <c r="BF118" s="634"/>
      <c r="BG118" s="634"/>
      <c r="BH118" s="634"/>
      <c r="BI118" s="634"/>
      <c r="BJ118" s="634"/>
      <c r="BK118" s="634"/>
      <c r="BL118" s="634"/>
      <c r="BM118" s="634"/>
      <c r="BN118" s="573"/>
      <c r="BO118" s="573"/>
      <c r="BP118" s="4">
        <v>0</v>
      </c>
      <c r="BQ118" s="4">
        <v>-12.86761811023622</v>
      </c>
      <c r="BR118" s="6"/>
      <c r="BS118" s="527">
        <f>(BP117+BP118+BP119)/3</f>
        <v>-2.3087505285243597</v>
      </c>
      <c r="BT118" s="527">
        <f>(BQ117+BQ118+BQ119)/3</f>
        <v>3.9772637795275583</v>
      </c>
      <c r="BU118" s="527"/>
      <c r="BV118" s="527"/>
      <c r="BW118" s="584"/>
      <c r="BX118" s="527"/>
      <c r="BY118" s="527"/>
      <c r="BZ118" s="527"/>
      <c r="CA118" s="527"/>
      <c r="CB118" s="584">
        <f>SQRT((BP117-BP118)^2+(BQ117-BQ118)^2)+SQRT((BP118-BP119)^2+(BQ118-BQ119)^2)+SQRT((BP119-BP117)^2+(BQ119-BQ117)^2)</f>
        <v>51.426166904300118</v>
      </c>
      <c r="CD118" s="584"/>
      <c r="CE118" s="527"/>
      <c r="CF118" s="584"/>
      <c r="CG118" s="527"/>
      <c r="CH118" s="584"/>
      <c r="CI118" s="527"/>
      <c r="CJ118" s="584"/>
      <c r="CK118" s="527"/>
      <c r="CL118" s="584"/>
      <c r="CN118" s="416"/>
      <c r="CO118" s="76"/>
      <c r="CP118" s="76"/>
      <c r="CQ118" s="76"/>
      <c r="CR118" s="97">
        <v>0.53087070924479896</v>
      </c>
      <c r="CS118" s="70"/>
      <c r="CT118" s="70"/>
      <c r="CU118" s="70"/>
      <c r="CV118" s="70"/>
      <c r="CW118" s="70"/>
      <c r="CX118" s="70"/>
      <c r="CY118" s="70"/>
      <c r="CZ118" s="70"/>
      <c r="DA118" s="70"/>
      <c r="DB118" s="70"/>
      <c r="DC118" s="70"/>
      <c r="DH118" s="211">
        <f>DEGREES(ACOS(((BP117-BP116)*(BP119-BP118)+(BQ117-BQ116)*(BQ119-BQ118))/(SQRT((BP117-BP116)^2+(BQ117-BQ116)^2)*SQRT((BP119-BP118)^2+(BQ119-BQ118)^2))))</f>
        <v>8.0377021696080213</v>
      </c>
      <c r="DI118" s="519"/>
      <c r="DJ118" s="105"/>
      <c r="DK118" s="105"/>
      <c r="DL118" s="105"/>
      <c r="DM118" s="105"/>
      <c r="DN118" s="105"/>
      <c r="DO118" s="105"/>
      <c r="DP118" s="105"/>
      <c r="DQ118" s="105"/>
      <c r="DR118" s="105"/>
      <c r="DS118" s="105"/>
      <c r="DT118" s="108" t="s">
        <v>443</v>
      </c>
      <c r="DU118" s="105">
        <v>0.88918094679654391</v>
      </c>
      <c r="DV118" s="105">
        <v>-12.86761811023622</v>
      </c>
      <c r="DX118" s="506">
        <f t="shared" si="44"/>
        <v>0</v>
      </c>
      <c r="EA118" s="506">
        <f t="shared" si="45"/>
        <v>0</v>
      </c>
      <c r="EB118" s="506">
        <f t="shared" si="46"/>
        <v>0</v>
      </c>
      <c r="EF118" s="412">
        <f>IF(AND(DV118&lt;0,DV118&gt;-11.9),1,0)</f>
        <v>0</v>
      </c>
      <c r="EL118" s="412">
        <f>IF(AND(DV118&lt;0,DV118&gt;-6.4),1,0)</f>
        <v>0</v>
      </c>
      <c r="EM118" s="390"/>
      <c r="ER118" s="128">
        <v>-1.3103719215949068</v>
      </c>
      <c r="ES118" s="128">
        <v>12.774035433070866</v>
      </c>
      <c r="EU118" s="518">
        <f>ABS(ER118)</f>
        <v>1.3103719215949068</v>
      </c>
      <c r="EV118" s="284"/>
      <c r="EW118" s="209"/>
      <c r="EX118" s="209"/>
      <c r="EY118" s="209"/>
      <c r="EZ118" s="209"/>
      <c r="FA118" s="209"/>
      <c r="FB118" s="209"/>
      <c r="FC118" s="209"/>
      <c r="FE118" s="141"/>
      <c r="FF118" s="144">
        <v>41.233702829860448</v>
      </c>
      <c r="FH118" s="141"/>
      <c r="FJ118" s="141"/>
      <c r="FQ118" s="284"/>
      <c r="FR118" s="284">
        <f>FF118/(D117+D118)</f>
        <v>15.462638947763638</v>
      </c>
      <c r="FS118" s="284"/>
      <c r="FT118" s="209"/>
      <c r="FU118" s="209"/>
      <c r="FV118" s="209"/>
      <c r="FW118" s="209"/>
      <c r="FX118" s="209"/>
      <c r="FY118" s="209"/>
      <c r="FZ118" s="209"/>
      <c r="GA118" s="209"/>
      <c r="GB118" s="209"/>
      <c r="GC118" s="209"/>
      <c r="GD118" s="284"/>
      <c r="GE118" s="284">
        <f t="shared" ref="GE118" si="66">FF118*(((DV117-AN117)/(ABS(DV116-DV117))))^2</f>
        <v>1.7062725487540382</v>
      </c>
      <c r="GF118" s="284"/>
      <c r="GG118" s="209"/>
      <c r="GH118" s="209"/>
      <c r="GI118" s="209"/>
      <c r="GJ118" s="209"/>
      <c r="GK118" s="209"/>
      <c r="GL118" s="209"/>
      <c r="GM118" s="209"/>
      <c r="GN118" s="209"/>
      <c r="GO118" s="209"/>
      <c r="GP118" s="209"/>
      <c r="GR118" s="587">
        <v>0.14039699159945429</v>
      </c>
      <c r="GS118" s="532">
        <v>1.3103719215949068</v>
      </c>
      <c r="GT118" s="584"/>
      <c r="GU118" s="527"/>
      <c r="GV118" s="527"/>
      <c r="GW118" s="527"/>
      <c r="GX118" s="527"/>
      <c r="GY118" s="527"/>
      <c r="GZ118" s="587">
        <v>4.6791338582677255E-2</v>
      </c>
      <c r="HA118" s="532">
        <v>0.14037401574803177</v>
      </c>
      <c r="HB118" s="584"/>
      <c r="HC118" s="527"/>
      <c r="HD118" s="527"/>
      <c r="HE118" s="527"/>
      <c r="HF118" s="527"/>
      <c r="HG118" s="527"/>
      <c r="HH118" s="584">
        <v>0.14798900167423248</v>
      </c>
      <c r="HI118" s="527">
        <v>1.3178692792540379</v>
      </c>
      <c r="HJ118" s="584"/>
      <c r="HK118" s="527"/>
      <c r="HL118" s="527"/>
      <c r="HM118" s="527"/>
      <c r="HN118" s="527"/>
      <c r="HO118" s="527"/>
      <c r="HP118" s="285"/>
      <c r="HQ118" s="208"/>
      <c r="HR118" s="208"/>
      <c r="HS118" s="208"/>
      <c r="IE118" s="159"/>
      <c r="IF118" s="159"/>
      <c r="IG118" s="159"/>
      <c r="IH118" s="159"/>
      <c r="II118" s="159">
        <v>0</v>
      </c>
      <c r="IJ118" s="159">
        <v>1</v>
      </c>
      <c r="IK118" s="159">
        <v>1</v>
      </c>
      <c r="IL118" s="159">
        <v>0</v>
      </c>
      <c r="IM118" s="159">
        <v>0</v>
      </c>
      <c r="IP118" s="385"/>
      <c r="IQ118" s="159">
        <v>1</v>
      </c>
      <c r="IR118" s="159">
        <v>0</v>
      </c>
      <c r="IS118" s="159">
        <v>0</v>
      </c>
      <c r="IZ118" s="159">
        <v>1</v>
      </c>
      <c r="JA118" s="159">
        <v>0</v>
      </c>
      <c r="JB118" s="176">
        <v>0</v>
      </c>
      <c r="JC118" s="176">
        <v>0</v>
      </c>
      <c r="JD118" s="159"/>
      <c r="JE118" s="176">
        <v>0</v>
      </c>
      <c r="JF118" s="176">
        <v>0</v>
      </c>
      <c r="JG118" s="176">
        <v>1</v>
      </c>
      <c r="JH118" s="176">
        <v>0</v>
      </c>
      <c r="JI118" s="176">
        <v>0</v>
      </c>
      <c r="JJ118" s="176">
        <v>0</v>
      </c>
      <c r="JK118" s="176">
        <v>1</v>
      </c>
      <c r="JL118" s="176">
        <v>0</v>
      </c>
      <c r="JM118" s="176">
        <v>1</v>
      </c>
      <c r="JN118" s="176">
        <v>0</v>
      </c>
      <c r="JO118" s="176">
        <v>0</v>
      </c>
      <c r="JP118" s="176">
        <v>0</v>
      </c>
      <c r="JQ118" s="176">
        <v>0</v>
      </c>
      <c r="JR118" s="176">
        <v>0</v>
      </c>
      <c r="JS118" s="176">
        <v>0</v>
      </c>
      <c r="JT118" s="176">
        <v>0</v>
      </c>
      <c r="JU118" s="501">
        <v>1</v>
      </c>
      <c r="JV118" s="176">
        <v>0</v>
      </c>
      <c r="JW118" s="176">
        <v>0</v>
      </c>
      <c r="JX118" s="176">
        <v>0</v>
      </c>
      <c r="JY118" s="501"/>
      <c r="JZ118" s="405"/>
      <c r="KA118" s="405"/>
      <c r="KB118" s="405"/>
      <c r="KC118" s="405"/>
      <c r="KD118" s="405"/>
      <c r="KE118" s="162">
        <v>1</v>
      </c>
      <c r="KF118" s="178">
        <v>0</v>
      </c>
      <c r="KG118" s="178">
        <v>0</v>
      </c>
      <c r="KH118" s="178">
        <v>0</v>
      </c>
      <c r="KI118" s="178">
        <v>0</v>
      </c>
      <c r="KJ118" s="178">
        <v>1</v>
      </c>
      <c r="KK118" s="160">
        <v>0</v>
      </c>
      <c r="KL118" s="175">
        <v>1</v>
      </c>
      <c r="KM118" s="175">
        <v>0</v>
      </c>
      <c r="KN118" s="175">
        <v>0</v>
      </c>
      <c r="KO118" s="175">
        <v>0</v>
      </c>
      <c r="KP118" s="175">
        <v>0</v>
      </c>
      <c r="KQ118" s="175">
        <v>0</v>
      </c>
      <c r="KR118" s="160">
        <v>0</v>
      </c>
      <c r="KS118" s="175">
        <v>0</v>
      </c>
      <c r="KT118" s="159"/>
      <c r="KU118" s="159"/>
      <c r="KV118" s="159"/>
      <c r="KW118" s="159"/>
      <c r="KX118" s="159"/>
      <c r="KY118" s="159"/>
      <c r="KZ118" s="159"/>
      <c r="LA118" s="159"/>
      <c r="LB118" s="159"/>
    </row>
    <row r="119" spans="1:314" x14ac:dyDescent="0.15">
      <c r="A119" s="214"/>
      <c r="B119" s="256">
        <v>0.5098611111111111</v>
      </c>
      <c r="C119" s="10">
        <v>1.06</v>
      </c>
      <c r="D119" s="11">
        <v>1.1999999800000003</v>
      </c>
      <c r="E119" s="11"/>
      <c r="F119" s="14"/>
      <c r="G119" s="13"/>
      <c r="H119" s="14"/>
      <c r="I119" s="596"/>
      <c r="J119" s="471">
        <v>7</v>
      </c>
      <c r="K119" s="14"/>
      <c r="L119" s="9"/>
      <c r="M119" s="23">
        <v>0</v>
      </c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9"/>
      <c r="AB119" s="15"/>
      <c r="AC119" s="15"/>
      <c r="AD119" s="15"/>
      <c r="AE119" s="15"/>
      <c r="AF119" s="15"/>
      <c r="AG119" s="15"/>
      <c r="AH119" s="54"/>
      <c r="AI119" s="15"/>
      <c r="AJ119" s="15"/>
      <c r="AK119" s="15"/>
      <c r="AL119" s="632"/>
      <c r="AM119" s="633">
        <v>-2.8547388291889044</v>
      </c>
      <c r="AN119" s="634">
        <v>11.089547244094488</v>
      </c>
      <c r="AO119" s="634">
        <f t="shared" ref="AO119" si="67">ABS(11.88-AN119)</f>
        <v>0.79045275590551256</v>
      </c>
      <c r="AP119" s="640"/>
      <c r="AQ119" s="634"/>
      <c r="AR119" s="634"/>
      <c r="AS119" s="634"/>
      <c r="AT119" s="634"/>
      <c r="AU119" s="634"/>
      <c r="AV119" s="634"/>
      <c r="AW119" s="634"/>
      <c r="AX119" s="634"/>
      <c r="AY119" s="634"/>
      <c r="AZ119" s="634"/>
      <c r="BA119" s="634"/>
      <c r="BB119" s="584"/>
      <c r="BC119" s="634">
        <f t="shared" ref="BC119" si="68">ABS(BQ119-AN119)</f>
        <v>1.4973228346456686</v>
      </c>
      <c r="BD119" s="634"/>
      <c r="BE119" s="634"/>
      <c r="BF119" s="634"/>
      <c r="BG119" s="634"/>
      <c r="BH119" s="634"/>
      <c r="BI119" s="634"/>
      <c r="BJ119" s="634"/>
      <c r="BK119" s="634"/>
      <c r="BL119" s="634"/>
      <c r="BM119" s="634"/>
      <c r="BN119" s="573"/>
      <c r="BO119" s="573"/>
      <c r="BP119" s="65">
        <v>-3.3695277983869034</v>
      </c>
      <c r="BQ119" s="64">
        <v>12.586870078740157</v>
      </c>
      <c r="BR119" s="6"/>
      <c r="BS119" s="527"/>
      <c r="BT119" s="527"/>
      <c r="BU119" s="527">
        <f>(BP118+BP119+BP120)/3</f>
        <v>-0.74878395519708951</v>
      </c>
      <c r="BV119" s="527">
        <f>(BQ118+BQ119+BQ120)/3</f>
        <v>-4.3827887139107613</v>
      </c>
      <c r="CA119" s="527"/>
      <c r="CC119" s="584">
        <f>SQRT((BP118-BP119)^2+(BQ118-BQ119)^2)+SQRT((BP119-BP120)^2+(BQ119-BQ120)^2)+SQRT((BP120-BP118)^2+(BQ120-BQ118)^2)</f>
        <v>52.647643041595515</v>
      </c>
      <c r="CD119" s="584"/>
      <c r="CE119" s="584"/>
      <c r="CF119" s="584"/>
      <c r="CG119" s="527"/>
      <c r="CH119" s="584"/>
      <c r="CI119" s="527"/>
      <c r="CJ119" s="584"/>
      <c r="CK119" s="527"/>
      <c r="CL119" s="584"/>
      <c r="CN119" s="416"/>
      <c r="CO119" s="76"/>
      <c r="CP119" s="76"/>
      <c r="CQ119" s="76"/>
      <c r="CR119" s="70"/>
      <c r="CS119" s="92">
        <v>2.468919777147824</v>
      </c>
      <c r="CT119" s="70"/>
      <c r="CU119" s="70"/>
      <c r="CV119" s="70"/>
      <c r="CW119" s="70"/>
      <c r="CX119" s="70"/>
      <c r="CY119" s="70"/>
      <c r="CZ119" s="70"/>
      <c r="DA119" s="70"/>
      <c r="DB119" s="70"/>
      <c r="DC119" s="70"/>
      <c r="DH119" s="519"/>
      <c r="DI119" s="211">
        <f>DEGREES(ACOS(((BP118-BP117)*(BP120-BP119)+(BQ118-BQ117)*(BQ120-BQ119))/(SQRT((BP118-BP117)^2+(BQ118-BQ117)^2)*SQRT((BP120-BP119)^2+(BQ120-BQ119)^2))))</f>
        <v>1.938049067902478</v>
      </c>
      <c r="DJ119" s="105"/>
      <c r="DK119" s="105"/>
      <c r="DL119" s="105"/>
      <c r="DM119" s="105"/>
      <c r="DN119" s="105"/>
      <c r="DO119" s="105"/>
      <c r="DP119" s="105"/>
      <c r="DQ119" s="105"/>
      <c r="DR119" s="105"/>
      <c r="DS119" s="105"/>
      <c r="DT119" s="108" t="s">
        <v>443</v>
      </c>
      <c r="DU119" s="129">
        <v>-2.4803468515903595</v>
      </c>
      <c r="DV119" s="128">
        <v>12.774035433070866</v>
      </c>
      <c r="DX119" s="506">
        <f t="shared" si="44"/>
        <v>0</v>
      </c>
      <c r="EA119" s="506">
        <f t="shared" si="45"/>
        <v>0</v>
      </c>
      <c r="EB119" s="506">
        <f t="shared" si="46"/>
        <v>0</v>
      </c>
      <c r="EG119" s="402">
        <f>IF(AND(DV119&gt;0,DV119&lt;11.9),1,0)</f>
        <v>0</v>
      </c>
      <c r="EH119" s="402"/>
      <c r="EI119" s="402"/>
      <c r="EJ119" s="402"/>
      <c r="EK119" s="402"/>
      <c r="EM119" s="244">
        <f>IF(AND(DV119&gt;0,DV119&lt;6.4),1,0)</f>
        <v>0</v>
      </c>
      <c r="EN119" s="402"/>
      <c r="EO119" s="402"/>
      <c r="EP119" s="402"/>
      <c r="ER119" s="105">
        <v>0.5147889691979991</v>
      </c>
      <c r="ES119" s="105">
        <v>-12.586870078740157</v>
      </c>
      <c r="ET119" s="518">
        <f>ABS(ER119)</f>
        <v>0.5147889691979991</v>
      </c>
      <c r="EV119" s="284"/>
      <c r="EW119" s="209"/>
      <c r="EX119" s="209"/>
      <c r="EY119" s="209"/>
      <c r="EZ119" s="209"/>
      <c r="FA119" s="209"/>
      <c r="FB119" s="209"/>
      <c r="FC119" s="209"/>
      <c r="FE119" s="151">
        <v>3.0131479072696763</v>
      </c>
      <c r="FF119" s="141"/>
      <c r="FH119" s="141"/>
      <c r="FJ119" s="141"/>
      <c r="FQ119" s="284">
        <f>FE119/(D118+D119)</f>
        <v>1.173953756023528</v>
      </c>
      <c r="FR119" s="209"/>
      <c r="FS119" s="284"/>
      <c r="FT119" s="209"/>
      <c r="FU119" s="209"/>
      <c r="FV119" s="209"/>
      <c r="FW119" s="209"/>
      <c r="FX119" s="209"/>
      <c r="FY119" s="209"/>
      <c r="FZ119" s="209"/>
      <c r="GA119" s="209"/>
      <c r="GB119" s="209"/>
      <c r="GC119" s="209"/>
      <c r="GD119" s="284">
        <f t="shared" ref="GD119" si="69">FE119*(((ABS(DV118-AN118))/(ABS(DV117-DV118))))^2</f>
        <v>0.19600044008537135</v>
      </c>
      <c r="GE119" s="209"/>
      <c r="GF119" s="284"/>
      <c r="GG119" s="209"/>
      <c r="GH119" s="209"/>
      <c r="GI119" s="209"/>
      <c r="GJ119" s="209"/>
      <c r="GK119" s="209"/>
      <c r="GL119" s="209"/>
      <c r="GM119" s="209"/>
      <c r="GN119" s="209"/>
      <c r="GO119" s="209"/>
      <c r="GP119" s="209"/>
      <c r="GR119" s="587">
        <v>0.37439197759854481</v>
      </c>
      <c r="GS119" s="529">
        <v>1.1699749299954527</v>
      </c>
      <c r="GT119" s="587"/>
      <c r="GU119" s="529"/>
      <c r="GV119" s="529"/>
      <c r="GW119" s="529"/>
      <c r="GX119" s="529"/>
      <c r="GY119" s="529"/>
      <c r="GZ119" s="587">
        <v>0.28074803149606353</v>
      </c>
      <c r="HA119" s="529">
        <v>0</v>
      </c>
      <c r="HB119" s="587"/>
      <c r="HC119" s="529"/>
      <c r="HD119" s="529"/>
      <c r="HE119" s="529"/>
      <c r="HF119" s="529"/>
      <c r="HG119" s="529"/>
      <c r="HH119" s="584">
        <v>0.467962402420391</v>
      </c>
      <c r="HI119" s="527">
        <v>1.1699749299954527</v>
      </c>
      <c r="HJ119" s="587"/>
      <c r="HK119" s="529"/>
      <c r="HL119" s="529"/>
      <c r="HM119" s="529"/>
      <c r="HN119" s="529"/>
      <c r="HO119" s="529"/>
      <c r="HP119" s="285"/>
      <c r="HQ119" s="208"/>
      <c r="HR119" s="208"/>
      <c r="HS119" s="208"/>
      <c r="IE119" s="159"/>
      <c r="IF119" s="159"/>
      <c r="IG119" s="159"/>
      <c r="IH119" s="159"/>
      <c r="II119" s="159">
        <v>0</v>
      </c>
      <c r="IJ119" s="159">
        <v>1</v>
      </c>
      <c r="IK119" s="159">
        <v>1</v>
      </c>
      <c r="IL119" s="159">
        <v>0</v>
      </c>
      <c r="IM119" s="159">
        <v>0</v>
      </c>
      <c r="IP119" s="385"/>
      <c r="IQ119" s="159">
        <v>0</v>
      </c>
      <c r="IR119" s="159">
        <v>1</v>
      </c>
      <c r="IS119" s="159">
        <v>0</v>
      </c>
      <c r="IZ119" s="159">
        <v>0</v>
      </c>
      <c r="JA119" s="159">
        <v>0</v>
      </c>
      <c r="JB119" s="176">
        <v>1</v>
      </c>
      <c r="JC119" s="176">
        <v>0</v>
      </c>
      <c r="JD119" s="159"/>
      <c r="JE119" s="176">
        <v>0</v>
      </c>
      <c r="JF119" s="176">
        <v>0</v>
      </c>
      <c r="JG119" s="176">
        <v>1</v>
      </c>
      <c r="JH119" s="176">
        <v>0</v>
      </c>
      <c r="JI119" s="176">
        <v>0</v>
      </c>
      <c r="JJ119" s="176">
        <v>0</v>
      </c>
      <c r="JK119" s="176">
        <v>1</v>
      </c>
      <c r="JL119" s="176">
        <v>0</v>
      </c>
      <c r="JM119" s="176">
        <v>1</v>
      </c>
      <c r="JN119" s="176">
        <v>0</v>
      </c>
      <c r="JO119" s="176">
        <v>0</v>
      </c>
      <c r="JP119" s="176">
        <v>0</v>
      </c>
      <c r="JQ119" s="176">
        <v>0</v>
      </c>
      <c r="JR119" s="176">
        <v>0</v>
      </c>
      <c r="JS119" s="176">
        <v>0</v>
      </c>
      <c r="JT119" s="176">
        <v>0</v>
      </c>
      <c r="JU119" s="501">
        <v>1</v>
      </c>
      <c r="JV119" s="176">
        <v>0</v>
      </c>
      <c r="JW119" s="176">
        <v>0</v>
      </c>
      <c r="JX119" s="176">
        <v>0</v>
      </c>
      <c r="JY119" s="501"/>
      <c r="JZ119" s="405"/>
      <c r="KA119" s="405"/>
      <c r="KB119" s="405"/>
      <c r="KC119" s="405"/>
      <c r="KD119" s="405"/>
      <c r="KE119" s="162">
        <v>1</v>
      </c>
      <c r="KF119" s="178">
        <v>0</v>
      </c>
      <c r="KG119" s="178">
        <v>0</v>
      </c>
      <c r="KH119" s="178">
        <v>0</v>
      </c>
      <c r="KI119" s="178">
        <v>0</v>
      </c>
      <c r="KJ119" s="178">
        <v>1</v>
      </c>
      <c r="KK119" s="160">
        <v>0</v>
      </c>
      <c r="KL119" s="175">
        <v>1</v>
      </c>
      <c r="KM119" s="175">
        <v>0</v>
      </c>
      <c r="KN119" s="175">
        <v>0</v>
      </c>
      <c r="KO119" s="175">
        <v>0</v>
      </c>
      <c r="KP119" s="175">
        <v>0</v>
      </c>
      <c r="KQ119" s="175">
        <v>0</v>
      </c>
      <c r="KR119" s="160">
        <v>0</v>
      </c>
      <c r="KS119" s="175">
        <v>0</v>
      </c>
      <c r="KT119" s="159"/>
      <c r="KU119" s="159"/>
      <c r="KV119" s="159"/>
      <c r="KW119" s="159"/>
      <c r="KX119" s="159"/>
      <c r="KY119" s="159"/>
      <c r="KZ119" s="159"/>
      <c r="LA119" s="159"/>
      <c r="LB119" s="159"/>
    </row>
    <row r="120" spans="1:314" x14ac:dyDescent="0.15">
      <c r="A120" s="214"/>
      <c r="B120" s="256">
        <v>0.51063657407407403</v>
      </c>
      <c r="C120" s="10">
        <v>1.07</v>
      </c>
      <c r="D120" s="11">
        <v>1.2333333100000001</v>
      </c>
      <c r="E120" s="279"/>
      <c r="F120" s="14"/>
      <c r="G120" s="13"/>
      <c r="H120" s="14"/>
      <c r="I120" s="596"/>
      <c r="J120" s="9">
        <v>8</v>
      </c>
      <c r="K120" s="14"/>
      <c r="L120" s="9"/>
      <c r="M120" s="23">
        <v>0</v>
      </c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9"/>
      <c r="AB120" s="15"/>
      <c r="AC120" s="15"/>
      <c r="AD120" s="15"/>
      <c r="AE120" s="15"/>
      <c r="AF120" s="15"/>
      <c r="AG120" s="15"/>
      <c r="AH120" s="54"/>
      <c r="AI120" s="15"/>
      <c r="AJ120" s="15"/>
      <c r="AK120" s="15"/>
      <c r="AL120" s="632"/>
      <c r="AM120" s="633">
        <v>0.93597994399636208</v>
      </c>
      <c r="AN120" s="634">
        <v>-11.463877952755904</v>
      </c>
      <c r="AO120" s="633"/>
      <c r="AP120" s="640">
        <f t="shared" ref="AP120" si="70">ABS(-11.88-AN120)</f>
        <v>0.41612204724409629</v>
      </c>
      <c r="AQ120" s="634"/>
      <c r="AR120" s="634"/>
      <c r="AS120" s="634"/>
      <c r="AT120" s="634"/>
      <c r="AU120" s="634"/>
      <c r="AV120" s="634"/>
      <c r="AW120" s="634"/>
      <c r="AX120" s="634"/>
      <c r="AY120" s="634"/>
      <c r="AZ120" s="634"/>
      <c r="BA120" s="634"/>
      <c r="BB120" s="634">
        <f t="shared" ref="BB120" si="71">ABS(BQ120-AN120)</f>
        <v>1.4037401574803159</v>
      </c>
      <c r="BC120" s="527"/>
      <c r="BD120" s="634"/>
      <c r="BE120" s="634"/>
      <c r="BF120" s="634"/>
      <c r="BG120" s="634"/>
      <c r="BH120" s="634"/>
      <c r="BI120" s="634"/>
      <c r="BJ120" s="634"/>
      <c r="BK120" s="634"/>
      <c r="BL120" s="634"/>
      <c r="BM120" s="634"/>
      <c r="BN120" s="573"/>
      <c r="BO120" s="573"/>
      <c r="BP120" s="4">
        <v>1.1231759327956345</v>
      </c>
      <c r="BQ120" s="4">
        <v>-12.86761811023622</v>
      </c>
      <c r="BR120" s="6"/>
      <c r="BS120" s="530"/>
      <c r="BT120" s="530"/>
      <c r="BU120" s="530"/>
      <c r="BV120" s="530"/>
      <c r="BW120" s="584"/>
      <c r="BX120" s="530"/>
      <c r="BY120" s="530"/>
      <c r="BZ120" s="530"/>
      <c r="CA120" s="530"/>
      <c r="CB120" s="584"/>
      <c r="CC120" s="530"/>
      <c r="CD120" s="584"/>
      <c r="CE120" s="530"/>
      <c r="CF120" s="584"/>
      <c r="CG120" s="530"/>
      <c r="CH120" s="584"/>
      <c r="CI120" s="530"/>
      <c r="CJ120" s="584"/>
      <c r="CK120" s="530"/>
      <c r="CL120" s="584"/>
      <c r="CM120" s="271"/>
      <c r="CN120" s="416"/>
      <c r="CO120" s="76"/>
      <c r="CP120" s="76"/>
      <c r="CQ120" s="76"/>
      <c r="CR120" s="94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H120" s="516"/>
      <c r="DI120" s="516"/>
      <c r="DJ120" s="105"/>
      <c r="DK120" s="105"/>
      <c r="DL120" s="105"/>
      <c r="DM120" s="105"/>
      <c r="DN120" s="105"/>
      <c r="DO120" s="105"/>
      <c r="DP120" s="105"/>
      <c r="DQ120" s="105"/>
      <c r="DR120" s="105"/>
      <c r="DS120" s="105"/>
      <c r="DT120" s="108" t="s">
        <v>443</v>
      </c>
      <c r="DU120" s="105">
        <v>2.1995528683914509</v>
      </c>
      <c r="DV120" s="105">
        <v>-12.914409448818898</v>
      </c>
      <c r="DX120" s="506">
        <f t="shared" si="44"/>
        <v>0</v>
      </c>
      <c r="EA120" s="506">
        <f t="shared" si="45"/>
        <v>0</v>
      </c>
      <c r="EB120" s="506">
        <f t="shared" si="46"/>
        <v>0</v>
      </c>
      <c r="EF120" s="412">
        <f>IF(AND(DV120&lt;0,DV120&gt;-11.9),1,0)</f>
        <v>0</v>
      </c>
      <c r="EL120" s="412">
        <f>IF(AND(DV120&lt;0,DV120&gt;-6.4),1,0)</f>
        <v>0</v>
      </c>
      <c r="EM120" s="390"/>
      <c r="ER120" s="128">
        <v>-1.6379649019936335</v>
      </c>
      <c r="ES120" s="128">
        <v>12.961200787401575</v>
      </c>
      <c r="EU120" s="518">
        <f>ABS(ER120)</f>
        <v>1.6379649019936335</v>
      </c>
      <c r="EV120" s="284"/>
      <c r="EW120" s="209"/>
      <c r="EX120" s="209"/>
      <c r="EY120" s="209"/>
      <c r="EZ120" s="209"/>
      <c r="FA120" s="209"/>
      <c r="FB120" s="209"/>
      <c r="FC120" s="209"/>
      <c r="FE120" s="141"/>
      <c r="FF120" s="144">
        <v>14.294934257744503</v>
      </c>
      <c r="FH120" s="516"/>
      <c r="FJ120" s="516"/>
      <c r="FL120" s="516"/>
      <c r="FN120" s="516"/>
      <c r="FQ120" s="284"/>
      <c r="FR120" s="284">
        <f>FF120/(D119+D120)</f>
        <v>5.874630621498012</v>
      </c>
      <c r="FS120" s="284"/>
      <c r="FT120" s="282"/>
      <c r="FU120" s="282"/>
      <c r="FV120" s="282"/>
      <c r="FW120" s="282"/>
      <c r="FX120" s="282"/>
      <c r="FY120" s="282"/>
      <c r="FZ120" s="282"/>
      <c r="GA120" s="282"/>
      <c r="GB120" s="282"/>
      <c r="GC120" s="282"/>
      <c r="GD120" s="284"/>
      <c r="GE120" s="284">
        <f t="shared" ref="GE120" si="72">FF120*(((DV119-AN119)/(ABS(DV118-DV119))))^2</f>
        <v>6.169160183692815E-2</v>
      </c>
      <c r="GF120" s="284"/>
      <c r="GG120" s="282"/>
      <c r="GH120" s="282"/>
      <c r="GI120" s="282"/>
      <c r="GJ120" s="282"/>
      <c r="GK120" s="282"/>
      <c r="GL120" s="282"/>
      <c r="GM120" s="282"/>
      <c r="GN120" s="282"/>
      <c r="GO120" s="282"/>
      <c r="GP120" s="282"/>
      <c r="GQ120" s="292"/>
      <c r="GR120" s="587">
        <v>1.6847638991934519</v>
      </c>
      <c r="GS120" s="532">
        <v>0.84238194959672597</v>
      </c>
      <c r="GZ120" s="587">
        <v>0.32753937007874079</v>
      </c>
      <c r="HA120" s="532">
        <v>0.18716535433070902</v>
      </c>
      <c r="HC120" s="516"/>
      <c r="HD120" s="516"/>
      <c r="HE120" s="516"/>
      <c r="HH120" s="584">
        <v>1.716307500122604</v>
      </c>
      <c r="HI120" s="527">
        <v>0.86292422544979053</v>
      </c>
      <c r="HK120" s="516"/>
      <c r="HL120" s="516"/>
      <c r="HM120" s="516"/>
      <c r="HN120" s="516"/>
      <c r="HO120" s="516"/>
      <c r="HP120" s="285"/>
      <c r="HQ120" s="208"/>
      <c r="HR120" s="208"/>
      <c r="HS120" s="208"/>
      <c r="IE120" s="159"/>
      <c r="IF120" s="159"/>
      <c r="IG120" s="159"/>
      <c r="IH120" s="159"/>
      <c r="II120" s="159">
        <v>0</v>
      </c>
      <c r="IJ120" s="159">
        <v>1</v>
      </c>
      <c r="IK120" s="159">
        <v>1</v>
      </c>
      <c r="IL120" s="159">
        <v>0</v>
      </c>
      <c r="IM120" s="159">
        <v>0</v>
      </c>
      <c r="IP120" s="385"/>
      <c r="IQ120" s="159">
        <v>1</v>
      </c>
      <c r="IR120" s="159">
        <v>0</v>
      </c>
      <c r="IS120" s="159">
        <v>0</v>
      </c>
      <c r="IZ120" s="159">
        <v>1</v>
      </c>
      <c r="JA120" s="159">
        <v>0</v>
      </c>
      <c r="JB120" s="176">
        <v>0</v>
      </c>
      <c r="JC120" s="176">
        <v>0</v>
      </c>
      <c r="JD120" s="159"/>
      <c r="JE120" s="176">
        <v>0</v>
      </c>
      <c r="JF120" s="176">
        <v>0</v>
      </c>
      <c r="JG120" s="176">
        <v>1</v>
      </c>
      <c r="JH120" s="176">
        <v>0</v>
      </c>
      <c r="JI120" s="176">
        <v>0</v>
      </c>
      <c r="JJ120" s="176">
        <v>0</v>
      </c>
      <c r="JK120" s="176">
        <v>1</v>
      </c>
      <c r="JL120" s="176">
        <v>0</v>
      </c>
      <c r="JM120" s="176">
        <v>1</v>
      </c>
      <c r="JN120" s="176">
        <v>0</v>
      </c>
      <c r="JO120" s="176">
        <v>0</v>
      </c>
      <c r="JP120" s="176">
        <v>0</v>
      </c>
      <c r="JQ120" s="176">
        <v>0</v>
      </c>
      <c r="JR120" s="176">
        <v>0</v>
      </c>
      <c r="JS120" s="176">
        <v>0</v>
      </c>
      <c r="JT120" s="176">
        <v>0</v>
      </c>
      <c r="JU120" s="501">
        <v>1</v>
      </c>
      <c r="JV120" s="176">
        <v>0</v>
      </c>
      <c r="JW120" s="176">
        <v>0</v>
      </c>
      <c r="JX120" s="176">
        <v>0</v>
      </c>
      <c r="JY120" s="501"/>
      <c r="JZ120" s="405"/>
      <c r="KA120" s="405"/>
      <c r="KB120" s="405"/>
      <c r="KC120" s="405"/>
      <c r="KD120" s="405"/>
      <c r="KE120" s="162">
        <v>0</v>
      </c>
      <c r="KF120" s="178">
        <v>0</v>
      </c>
      <c r="KG120" s="178">
        <v>1</v>
      </c>
      <c r="KH120" s="178">
        <v>0</v>
      </c>
      <c r="KI120" s="178">
        <v>0</v>
      </c>
      <c r="KJ120" s="178">
        <v>1</v>
      </c>
      <c r="KK120" s="160">
        <v>0</v>
      </c>
      <c r="KL120" s="175">
        <v>0</v>
      </c>
      <c r="KM120" s="175">
        <v>0</v>
      </c>
      <c r="KN120" s="175">
        <v>0</v>
      </c>
      <c r="KO120" s="175">
        <v>1</v>
      </c>
      <c r="KP120" s="175">
        <v>0</v>
      </c>
      <c r="KQ120" s="175">
        <v>0</v>
      </c>
      <c r="KR120" s="160">
        <v>0</v>
      </c>
      <c r="KS120" s="175">
        <v>1</v>
      </c>
      <c r="KT120" s="159"/>
      <c r="KU120" s="159"/>
      <c r="KV120" s="159"/>
      <c r="KW120" s="159"/>
      <c r="KX120" s="159"/>
      <c r="KY120" s="159"/>
      <c r="KZ120" s="159"/>
      <c r="LA120" s="159"/>
      <c r="LB120" s="159"/>
    </row>
    <row r="121" spans="1:314" s="218" customFormat="1" x14ac:dyDescent="0.15">
      <c r="A121" s="243" t="s">
        <v>594</v>
      </c>
      <c r="B121" s="259"/>
      <c r="C121" s="17"/>
      <c r="D121" s="18"/>
      <c r="E121" s="18">
        <f>SUM(D114:D120)</f>
        <v>9.7666583200000012</v>
      </c>
      <c r="F121" s="20"/>
      <c r="G121" s="19"/>
      <c r="H121" s="20"/>
      <c r="I121" s="597"/>
      <c r="J121" s="16"/>
      <c r="K121" s="20"/>
      <c r="L121" s="16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16"/>
      <c r="AB121" s="20"/>
      <c r="AC121" s="20"/>
      <c r="AD121" s="20"/>
      <c r="AE121" s="20"/>
      <c r="AF121" s="20"/>
      <c r="AG121" s="20"/>
      <c r="AH121" s="58"/>
      <c r="AI121" s="20"/>
      <c r="AJ121" s="20"/>
      <c r="AK121" s="20"/>
      <c r="AL121" s="642"/>
      <c r="AM121" s="636"/>
      <c r="AN121" s="637"/>
      <c r="AO121" s="636"/>
      <c r="AP121" s="637"/>
      <c r="AQ121" s="528">
        <f>SUM(AO114:AO121)</f>
        <v>7.0972834645669325</v>
      </c>
      <c r="AR121" s="528">
        <f>SUM(AP114:AP121)</f>
        <v>12.286122047244099</v>
      </c>
      <c r="AS121" s="528">
        <f>AVERAGE(AO114:AO121)</f>
        <v>2.3657611548556443</v>
      </c>
      <c r="AT121" s="528">
        <f>AVERAGE(AP114:AP121)</f>
        <v>3.0715305118110248</v>
      </c>
      <c r="AU121" s="528">
        <f>MAX(AO114:AO121)</f>
        <v>4.2530118110236232</v>
      </c>
      <c r="AV121" s="528">
        <f>MAX(AP114:AP121)</f>
        <v>5.5163779527559065</v>
      </c>
      <c r="AW121" s="528">
        <f>MIN(AO114:AO121)</f>
        <v>0.79045275590551256</v>
      </c>
      <c r="AX121" s="528">
        <f>MIN(AP114:AP121)</f>
        <v>0.41612204724409629</v>
      </c>
      <c r="AY121" s="528">
        <f>AU121-AW121</f>
        <v>3.4625590551181107</v>
      </c>
      <c r="AZ121" s="528">
        <f>AV121-AX121</f>
        <v>5.1002559055118102</v>
      </c>
      <c r="BA121" s="528"/>
      <c r="BB121" s="636"/>
      <c r="BC121" s="637"/>
      <c r="BD121" s="528">
        <f>SUM(BB114:BB121)</f>
        <v>15.066811023622048</v>
      </c>
      <c r="BE121" s="528">
        <f>SUM(BC114:BC121)</f>
        <v>9.4986417322834633</v>
      </c>
      <c r="BF121" s="528">
        <f>AVERAGE(BB114:BB121)</f>
        <v>3.766702755905512</v>
      </c>
      <c r="BG121" s="528">
        <f>AVERAGE(BC114:BC121)</f>
        <v>3.1662139107611544</v>
      </c>
      <c r="BH121" s="528">
        <f>MAX(BB114:BB121)</f>
        <v>6.5039960629921261</v>
      </c>
      <c r="BI121" s="528">
        <f>MAX(BC114:BC121)</f>
        <v>4.5855511811023613</v>
      </c>
      <c r="BJ121" s="528">
        <f>MIN(BB114:BB121)</f>
        <v>0.84224409448818882</v>
      </c>
      <c r="BK121" s="528">
        <f>MIN(BC114:BC121)</f>
        <v>1.4973228346456686</v>
      </c>
      <c r="BL121" s="528">
        <f>BH121-BJ121</f>
        <v>5.6617519685039372</v>
      </c>
      <c r="BM121" s="528">
        <f>BI121-BK121</f>
        <v>3.0882283464566926</v>
      </c>
      <c r="BN121" s="574"/>
      <c r="BO121" s="574"/>
      <c r="BP121" s="2" t="s">
        <v>337</v>
      </c>
      <c r="BQ121" s="2"/>
      <c r="BR121" s="7"/>
      <c r="BS121" s="528"/>
      <c r="BT121" s="528"/>
      <c r="BU121" s="528"/>
      <c r="BV121" s="528"/>
      <c r="BW121" s="585">
        <f>AVERAGE(BS114:BS121)</f>
        <v>-1.991557325281148</v>
      </c>
      <c r="BX121" s="585">
        <f>AVERAGE(BT114:BT121)</f>
        <v>4.2268175853018368</v>
      </c>
      <c r="BY121" s="585">
        <f>AVERAGE(BU114:BU121)</f>
        <v>-0.88918094679654391</v>
      </c>
      <c r="BZ121" s="585">
        <f>AVERAGE(BV114:BV121)</f>
        <v>-4.1020406824146987</v>
      </c>
      <c r="CA121" s="528"/>
      <c r="CB121" s="585"/>
      <c r="CC121" s="528"/>
      <c r="CD121" s="585">
        <f>SUM(CB114:CB120)</f>
        <v>159.43909164634084</v>
      </c>
      <c r="CE121" s="585">
        <f>SUM(CC114:CC120)</f>
        <v>166.571166475187</v>
      </c>
      <c r="CF121" s="585" t="e">
        <f ca="1">[1]!Mean(CB114:CB120)</f>
        <v>#NAME?</v>
      </c>
      <c r="CG121" s="585" t="e">
        <f ca="1">[1]!Mean(CC114:CC120)</f>
        <v>#NAME?</v>
      </c>
      <c r="CH121" s="585">
        <f>MAX(CB114:CB119)</f>
        <v>56.183455748872532</v>
      </c>
      <c r="CI121" s="585">
        <f>MAX(CC114:CC119)</f>
        <v>60.357946710122569</v>
      </c>
      <c r="CJ121" s="585">
        <f>MIN(CB114:CB119)</f>
        <v>51.426166904300118</v>
      </c>
      <c r="CK121" s="585">
        <f>MIN(CC114:CC119)</f>
        <v>52.647643041595515</v>
      </c>
      <c r="CL121" s="585">
        <f>CH121-CJ121</f>
        <v>4.7572888445724146</v>
      </c>
      <c r="CM121" s="528">
        <f>CI121-CK121</f>
        <v>7.7103036685270538</v>
      </c>
      <c r="CN121" s="251"/>
      <c r="CO121" s="244"/>
      <c r="CP121" s="244"/>
      <c r="CQ121" s="244"/>
      <c r="CR121" s="287"/>
      <c r="CS121" s="281"/>
      <c r="CT121" s="281">
        <v>11.841256812040639</v>
      </c>
      <c r="CU121" s="281">
        <v>28.663864197803143</v>
      </c>
      <c r="CV121" s="281">
        <v>3.9470856040135462</v>
      </c>
      <c r="CW121" s="281">
        <v>9.5546213992677149</v>
      </c>
      <c r="CX121" s="281">
        <v>9.9970654905970342</v>
      </c>
      <c r="CY121" s="281">
        <v>18.688112960292671</v>
      </c>
      <c r="CZ121" s="281">
        <v>0.53087070924479896</v>
      </c>
      <c r="DA121" s="281">
        <v>2.468919777147824</v>
      </c>
      <c r="DB121" s="281">
        <v>9.466194781352236</v>
      </c>
      <c r="DC121" s="248">
        <v>16.219193183144846</v>
      </c>
      <c r="DD121" s="281"/>
      <c r="DE121" s="281"/>
      <c r="DF121" s="281"/>
      <c r="DG121" s="281"/>
      <c r="DH121" s="281"/>
      <c r="DI121" s="281"/>
      <c r="DJ121" s="281">
        <f>SUM(DH116:DH119)</f>
        <v>28.039135742099411</v>
      </c>
      <c r="DK121" s="281">
        <f>SUM(DI116:DI119)</f>
        <v>8.1315599160664735</v>
      </c>
      <c r="DL121" s="281">
        <f>AVERAGE(DH116:DH119)</f>
        <v>14.019567871049706</v>
      </c>
      <c r="DM121" s="281">
        <f>AVERAGE(DI116:DI119)</f>
        <v>4.0657799580332368</v>
      </c>
      <c r="DN121" s="281">
        <f>MAX(DH116:DH119)</f>
        <v>20.00143357249139</v>
      </c>
      <c r="DO121" s="281">
        <f>MAX(DI116:DI119)</f>
        <v>6.1935108481639958</v>
      </c>
      <c r="DP121" s="281">
        <f>MIN(DH116:DH119)</f>
        <v>8.0377021696080213</v>
      </c>
      <c r="DQ121" s="281">
        <f>MIN(DI116:DI119)</f>
        <v>1.938049067902478</v>
      </c>
      <c r="DR121" s="281">
        <f>DN121-DP121</f>
        <v>11.963731402883369</v>
      </c>
      <c r="DS121" s="281">
        <f>DO121-DQ121</f>
        <v>4.255461780261518</v>
      </c>
      <c r="DW121" s="495"/>
      <c r="DX121" s="506">
        <f t="shared" si="44"/>
        <v>0</v>
      </c>
      <c r="DY121" s="495"/>
      <c r="DZ121" s="495"/>
      <c r="EA121" s="506">
        <f t="shared" si="45"/>
        <v>0</v>
      </c>
      <c r="EB121" s="506">
        <f t="shared" si="46"/>
        <v>0</v>
      </c>
      <c r="EC121" s="495"/>
      <c r="ED121" s="495"/>
      <c r="EE121" s="512"/>
      <c r="EF121" s="244"/>
      <c r="EG121" s="244"/>
      <c r="EH121" s="244">
        <f>SUM(EF113:EF121)</f>
        <v>0</v>
      </c>
      <c r="EI121" s="244">
        <f>SUM(EG113:EG121)</f>
        <v>0</v>
      </c>
      <c r="EJ121" s="244">
        <f>SUM(EH121:EI121)</f>
        <v>0</v>
      </c>
      <c r="EK121" s="244"/>
      <c r="EL121" s="244"/>
      <c r="EM121" s="244"/>
      <c r="EN121" s="244"/>
      <c r="EO121" s="244"/>
      <c r="EP121" s="244"/>
      <c r="EQ121" s="244"/>
      <c r="ES121" s="219"/>
      <c r="ET121" s="523"/>
      <c r="EU121" s="523"/>
      <c r="EV121" s="287">
        <f>SUM(ET114:ET121)</f>
        <v>3.6971207787856302</v>
      </c>
      <c r="EW121" s="281">
        <f>SUM(EU114:EU121)</f>
        <v>4.8670957087810827</v>
      </c>
      <c r="EX121" s="278">
        <f>AVERAGE(ET114:ET121)</f>
        <v>1.2323735929285433</v>
      </c>
      <c r="EY121" s="278">
        <f>AVERAGE(EU114:EU121)</f>
        <v>1.2167739271952707</v>
      </c>
      <c r="EZ121" s="281">
        <f>_xlfn.VAR.P(ET114:ET121)</f>
        <v>0.46771787544247739</v>
      </c>
      <c r="FA121" s="281">
        <f>_xlfn.VAR.P(EU114:EU121)</f>
        <v>7.9940334070163432E-2</v>
      </c>
      <c r="FB121" s="281">
        <f>MAX(ET114:ET121)</f>
        <v>2.1527538711916328</v>
      </c>
      <c r="FC121" s="281">
        <f>MAX(EU114:EU121)</f>
        <v>1.6379649019936335</v>
      </c>
      <c r="FD121" s="523"/>
      <c r="FE121" s="268"/>
      <c r="FF121" s="240"/>
      <c r="FG121" s="521">
        <f>SUM(FE115:FE121)</f>
        <v>68.275391424971787</v>
      </c>
      <c r="FH121" s="521">
        <f>SUM(FF115:FF121)</f>
        <v>163.50816461770762</v>
      </c>
      <c r="FI121" s="521">
        <f>AVERAGE(FE115:FE121)</f>
        <v>22.758463808323928</v>
      </c>
      <c r="FJ121" s="521">
        <f>AVERAGE(FF115:FF121)</f>
        <v>54.502721539235871</v>
      </c>
      <c r="FK121" s="521">
        <f>MAX(FE115:FE121)</f>
        <v>57.885943571744335</v>
      </c>
      <c r="FL121" s="521">
        <f>MAX(FF115:FF121)</f>
        <v>107.97952753010266</v>
      </c>
      <c r="FM121" s="521">
        <f>MIN(FE115:FE121)</f>
        <v>3.0131479072696763</v>
      </c>
      <c r="FN121" s="521">
        <f>MIN(FF115:FF121)</f>
        <v>14.294934257744503</v>
      </c>
      <c r="FO121" s="520">
        <f>FK121-FM121</f>
        <v>54.872795664474658</v>
      </c>
      <c r="FP121" s="520">
        <f>FL121-FN121</f>
        <v>93.684593272358157</v>
      </c>
      <c r="FQ121" s="287"/>
      <c r="FR121" s="287"/>
      <c r="FS121" s="286">
        <f>SUM(FQ115:FQ121)</f>
        <v>35.695980544297306</v>
      </c>
      <c r="FT121" s="278">
        <f>SUM(FR115:FR121)</f>
        <v>48.789698127430242</v>
      </c>
      <c r="FU121" s="278">
        <f>AVERAGE(FQ115:FQ121)</f>
        <v>11.898660181432435</v>
      </c>
      <c r="FV121" s="278">
        <f>AVERAGE(FR115:FR121)</f>
        <v>16.263232709143413</v>
      </c>
      <c r="FW121" s="278">
        <f>MAX(FQ115:FQ121)</f>
        <v>32.76576450749242</v>
      </c>
      <c r="FX121" s="278">
        <f>MAX(FR115:FR121)</f>
        <v>27.452428558168588</v>
      </c>
      <c r="FY121" s="278">
        <f>MIN(FQ115:FQ121)</f>
        <v>1.173953756023528</v>
      </c>
      <c r="FZ121" s="278">
        <f>MIN(FR115:FR121)</f>
        <v>5.874630621498012</v>
      </c>
      <c r="GA121" s="278">
        <f>FW121-FY121</f>
        <v>31.591810751468891</v>
      </c>
      <c r="GB121" s="278">
        <f>FX121-FZ121</f>
        <v>21.577797936670578</v>
      </c>
      <c r="GC121" s="278"/>
      <c r="GD121" s="286"/>
      <c r="GE121" s="278"/>
      <c r="GF121" s="286">
        <f>SUM(GD115:GD121)</f>
        <v>4.1455070707506865</v>
      </c>
      <c r="GG121" s="278">
        <f>SUM(GE115:GE121)</f>
        <v>3.2651991846393673</v>
      </c>
      <c r="GH121" s="278">
        <f>AVERAGE(GD115:GD121)</f>
        <v>1.3818356902502289</v>
      </c>
      <c r="GI121" s="278">
        <f>AVERAGE(GE115:GE121)</f>
        <v>1.0883997282131224</v>
      </c>
      <c r="GJ121" s="278">
        <f>MAX(GD115:GD121)</f>
        <v>3.9368448470362196</v>
      </c>
      <c r="GK121" s="278">
        <f>MAX(GE115:GE121)</f>
        <v>1.7062725487540382</v>
      </c>
      <c r="GL121" s="278">
        <f>MIN(GD115:GD121)</f>
        <v>1.2661783629096085E-2</v>
      </c>
      <c r="GM121" s="278">
        <f>MIN(GE115:GE121)</f>
        <v>6.169160183692815E-2</v>
      </c>
      <c r="GN121" s="278">
        <f>GJ121-GL121</f>
        <v>3.9241830634071238</v>
      </c>
      <c r="GO121" s="278">
        <f>GK121-GM121</f>
        <v>1.64458094691711</v>
      </c>
      <c r="GP121" s="278"/>
      <c r="GQ121" s="270"/>
      <c r="GR121" s="586"/>
      <c r="GS121" s="531"/>
      <c r="GT121" s="586">
        <f>SUM(GR114:GR120)</f>
        <v>10.155382392360531</v>
      </c>
      <c r="GU121" s="531">
        <f>SUM(GS114:GS120)</f>
        <v>9.7809904147619839</v>
      </c>
      <c r="GV121" s="531">
        <f>AVERAGE(GR114:GR120)</f>
        <v>1.4507689131943615</v>
      </c>
      <c r="GW121" s="531">
        <f>AVERAGE(GS114:GS120)</f>
        <v>1.3972843449659977</v>
      </c>
      <c r="GX121" s="531">
        <f>MAX(GR114:GR120)</f>
        <v>4.4459047339827205</v>
      </c>
      <c r="GY121" s="531">
        <f>MAX(GS114:GS120)</f>
        <v>3.2759298039872671</v>
      </c>
      <c r="GZ121" s="586"/>
      <c r="HA121" s="531"/>
      <c r="HB121" s="586">
        <f>SUM(GZ114:GZ120)</f>
        <v>2.994645669291339</v>
      </c>
      <c r="HC121" s="531">
        <f>SUM(HA114:HA120)</f>
        <v>2.6671062992125982</v>
      </c>
      <c r="HD121" s="531">
        <f>AVERAGE(GZ114:GZ120)</f>
        <v>0.42780652418447701</v>
      </c>
      <c r="HE121" s="531">
        <f>AVERAGE(HA114:HA120)</f>
        <v>0.38101518560179976</v>
      </c>
      <c r="HF121" s="531">
        <f>MAX(GZ114:GZ120)</f>
        <v>0.88903543307086608</v>
      </c>
      <c r="HG121" s="531">
        <f>MAX(HA114:HA120)</f>
        <v>1.2633661417322841</v>
      </c>
      <c r="HH121" s="585"/>
      <c r="HI121" s="528"/>
      <c r="HJ121" s="586">
        <f>SUM(HH114:HH120)</f>
        <v>11.088265847571297</v>
      </c>
      <c r="HK121" s="531">
        <f>SUM(HI114:HI120)</f>
        <v>10.361071567414166</v>
      </c>
      <c r="HL121" s="531">
        <f>AVERAGE(HH114:HH120)</f>
        <v>1.5840379782244709</v>
      </c>
      <c r="HM121" s="531">
        <f>AVERAGE(HI114:HI120)</f>
        <v>1.4801530810591665</v>
      </c>
      <c r="HN121" s="531">
        <f>MAX(HH114:HH120)</f>
        <v>4.44688954451484</v>
      </c>
      <c r="HO121" s="531">
        <f>MAX(HI114:HI120)</f>
        <v>3.5110981314579592</v>
      </c>
      <c r="HP121" s="286">
        <f>MIN(HH114:HH121)</f>
        <v>0.14798900167423248</v>
      </c>
      <c r="HQ121" s="286">
        <f>MIN(HI114:HI121)</f>
        <v>0.41852815636405727</v>
      </c>
      <c r="HR121" s="278">
        <f>HN121-HP121</f>
        <v>4.2989005428406077</v>
      </c>
      <c r="HS121" s="278">
        <f>HO121-HQ121</f>
        <v>3.0925699750939017</v>
      </c>
      <c r="HT121" s="393"/>
      <c r="HU121" s="520"/>
      <c r="HV121" s="393"/>
      <c r="HW121" s="520"/>
      <c r="HX121" s="393"/>
      <c r="HY121" s="520"/>
      <c r="HZ121" s="393"/>
      <c r="IA121" s="520"/>
      <c r="IB121" s="393"/>
      <c r="IC121" s="520"/>
      <c r="ID121" s="393"/>
      <c r="IG121" s="218">
        <v>-4.5863017255821745</v>
      </c>
      <c r="IH121" s="218">
        <v>10.434468503937007</v>
      </c>
      <c r="IN121" s="462">
        <v>0</v>
      </c>
      <c r="IO121" s="218">
        <v>0</v>
      </c>
      <c r="IP121" s="462">
        <v>0</v>
      </c>
      <c r="IT121" s="390"/>
      <c r="IU121" s="393">
        <v>3</v>
      </c>
      <c r="IV121" s="390">
        <v>0</v>
      </c>
      <c r="IW121" s="393">
        <v>1</v>
      </c>
      <c r="IX121" s="484">
        <v>3</v>
      </c>
      <c r="IY121" s="393"/>
      <c r="JB121" s="226"/>
      <c r="JC121" s="226"/>
      <c r="JD121" s="226"/>
      <c r="JP121" s="226"/>
      <c r="JQ121" s="226"/>
      <c r="JR121" s="226"/>
      <c r="JU121" s="393"/>
      <c r="JY121" s="393">
        <v>4</v>
      </c>
      <c r="JZ121" s="507">
        <v>2</v>
      </c>
      <c r="KA121" s="507">
        <v>0</v>
      </c>
      <c r="KB121" s="520">
        <v>1</v>
      </c>
      <c r="KC121" s="520">
        <v>0</v>
      </c>
      <c r="KD121" s="507">
        <v>0</v>
      </c>
      <c r="KE121" s="220"/>
      <c r="KK121" s="219"/>
      <c r="KR121" s="219"/>
      <c r="LA121" s="219"/>
      <c r="LB121" s="218" t="s">
        <v>460</v>
      </c>
    </row>
    <row r="122" spans="1:314" x14ac:dyDescent="0.15">
      <c r="A122" s="214"/>
      <c r="B122" s="256">
        <v>0.52578703703703711</v>
      </c>
      <c r="C122" s="10"/>
      <c r="D122" s="11"/>
      <c r="E122" s="11"/>
      <c r="F122" s="14"/>
      <c r="G122" s="13"/>
      <c r="H122" s="14" t="s">
        <v>358</v>
      </c>
      <c r="I122" s="596">
        <v>24</v>
      </c>
      <c r="J122" s="471">
        <v>1</v>
      </c>
      <c r="K122" s="14">
        <v>0</v>
      </c>
      <c r="L122" s="9">
        <v>1</v>
      </c>
      <c r="M122" s="23">
        <v>1</v>
      </c>
      <c r="N122" s="23">
        <v>1</v>
      </c>
      <c r="O122" s="23">
        <v>0</v>
      </c>
      <c r="P122" s="14"/>
      <c r="Q122" s="14">
        <v>1</v>
      </c>
      <c r="R122" s="14">
        <v>0</v>
      </c>
      <c r="S122" s="14">
        <v>0</v>
      </c>
      <c r="T122" s="14">
        <v>1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9">
        <v>1</v>
      </c>
      <c r="AB122" s="15"/>
      <c r="AC122" s="15"/>
      <c r="AD122" s="15"/>
      <c r="AE122" s="15">
        <v>0.93597994399636253</v>
      </c>
      <c r="AF122" s="15">
        <v>0.6550787401574798</v>
      </c>
      <c r="AG122" s="15">
        <v>1.1424476405375192</v>
      </c>
      <c r="AH122" s="54">
        <f>AM123-BP122</f>
        <v>4.3523067395830832</v>
      </c>
      <c r="AI122" s="15">
        <f>AN123-BQ122</f>
        <v>-18.529370078740158</v>
      </c>
      <c r="AJ122" s="15"/>
      <c r="AK122" s="15"/>
      <c r="AL122" s="632">
        <f>((AH122*AH123)+(AI122*AI123))/(SQRT(AH122^2+AI122^2)*SQRT(AH123^2+AI123^2))</f>
        <v>0.99789214781023494</v>
      </c>
      <c r="AM122" s="633"/>
      <c r="AN122" s="634"/>
      <c r="AO122" s="633"/>
      <c r="AP122" s="634"/>
      <c r="AQ122" s="634"/>
      <c r="AR122" s="634"/>
      <c r="AS122" s="634"/>
      <c r="AT122" s="634"/>
      <c r="AU122" s="634"/>
      <c r="AV122" s="634"/>
      <c r="AW122" s="634"/>
      <c r="AX122" s="634"/>
      <c r="AY122" s="634"/>
      <c r="AZ122" s="634"/>
      <c r="BA122" s="634"/>
      <c r="BB122" s="633"/>
      <c r="BC122" s="634"/>
      <c r="BD122" s="634"/>
      <c r="BE122" s="634"/>
      <c r="BF122" s="634"/>
      <c r="BG122" s="634"/>
      <c r="BH122" s="634"/>
      <c r="BI122" s="634"/>
      <c r="BJ122" s="634"/>
      <c r="BK122" s="634"/>
      <c r="BL122" s="634"/>
      <c r="BM122" s="634"/>
      <c r="BN122" s="573"/>
      <c r="BO122" s="573"/>
      <c r="BP122" s="65">
        <v>-0.74878395519708962</v>
      </c>
      <c r="BQ122" s="64">
        <v>12.212539370078739</v>
      </c>
      <c r="BR122" s="6"/>
      <c r="BS122" s="527"/>
      <c r="BT122" s="527"/>
      <c r="BU122" s="527"/>
      <c r="BV122" s="527"/>
      <c r="BW122" s="584"/>
      <c r="BX122" s="527"/>
      <c r="BY122" s="527"/>
      <c r="BZ122" s="527"/>
      <c r="CA122" s="527"/>
      <c r="CB122" s="584"/>
      <c r="CC122" s="527"/>
      <c r="CD122" s="584"/>
      <c r="CE122" s="527"/>
      <c r="CF122" s="584"/>
      <c r="CG122" s="527"/>
      <c r="CH122" s="584"/>
      <c r="CI122" s="527"/>
      <c r="CJ122" s="584"/>
      <c r="CK122" s="527"/>
      <c r="CL122" s="584"/>
      <c r="CO122" s="70"/>
      <c r="CP122" s="70"/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H122" s="516"/>
      <c r="DI122" s="516"/>
      <c r="DJ122" s="105"/>
      <c r="DK122" s="105"/>
      <c r="DL122" s="105"/>
      <c r="DM122" s="105"/>
      <c r="DN122" s="105"/>
      <c r="DO122" s="105"/>
      <c r="DP122" s="105"/>
      <c r="DQ122" s="105"/>
      <c r="DR122" s="105"/>
      <c r="DS122" s="105"/>
      <c r="DT122" s="108" t="s">
        <v>442</v>
      </c>
      <c r="DU122" s="129">
        <v>-0.74878395519708962</v>
      </c>
      <c r="DV122" s="128">
        <v>12.212539370078739</v>
      </c>
      <c r="DX122" s="506">
        <f t="shared" si="44"/>
        <v>0</v>
      </c>
      <c r="EA122" s="506">
        <f t="shared" si="45"/>
        <v>0</v>
      </c>
      <c r="EB122" s="506">
        <f t="shared" si="46"/>
        <v>0</v>
      </c>
      <c r="EG122" s="402">
        <f>IF(AND(DV122&gt;0,DV122&lt;11.9),1,0)</f>
        <v>0</v>
      </c>
      <c r="EH122" s="402"/>
      <c r="EI122" s="402"/>
      <c r="EJ122" s="402"/>
      <c r="EK122" s="402"/>
      <c r="EM122" s="244">
        <f>IF(AND(DV122&gt;0,DV122&lt;6.4),1,0)</f>
        <v>0</v>
      </c>
      <c r="EN122" s="402"/>
      <c r="EO122" s="402"/>
      <c r="EP122" s="402"/>
      <c r="ER122" s="105">
        <v>3.5567237871861757</v>
      </c>
      <c r="ES122" s="105">
        <v>-13.5226968503937</v>
      </c>
      <c r="EV122" s="284"/>
      <c r="EW122" s="209"/>
      <c r="EX122" s="209"/>
      <c r="EY122" s="209"/>
      <c r="EZ122" s="209"/>
      <c r="FA122" s="209"/>
      <c r="FB122" s="209"/>
      <c r="FC122" s="209"/>
      <c r="FE122" s="141"/>
      <c r="FF122" s="141"/>
      <c r="FH122" s="141"/>
      <c r="FJ122" s="141"/>
      <c r="FQ122" s="284"/>
      <c r="FR122" s="209"/>
      <c r="FS122" s="284"/>
      <c r="FT122" s="209"/>
      <c r="FU122" s="209"/>
      <c r="FV122" s="209"/>
      <c r="FW122" s="209"/>
      <c r="FX122" s="209"/>
      <c r="FY122" s="209"/>
      <c r="FZ122" s="209"/>
      <c r="GA122" s="209"/>
      <c r="GB122" s="209"/>
      <c r="GC122" s="209"/>
      <c r="GD122" s="284"/>
      <c r="GE122" s="209"/>
      <c r="GF122" s="284"/>
      <c r="GG122" s="209"/>
      <c r="GH122" s="209"/>
      <c r="GI122" s="209"/>
      <c r="GJ122" s="209"/>
      <c r="GK122" s="209"/>
      <c r="GL122" s="209"/>
      <c r="GM122" s="209"/>
      <c r="GN122" s="209"/>
      <c r="GO122" s="209"/>
      <c r="GP122" s="209"/>
      <c r="GR122" s="587"/>
      <c r="GS122" s="529"/>
      <c r="GT122" s="587"/>
      <c r="GU122" s="529"/>
      <c r="GV122" s="529"/>
      <c r="GW122" s="529"/>
      <c r="GX122" s="529"/>
      <c r="GY122" s="529"/>
      <c r="GZ122" s="587"/>
      <c r="HA122" s="529"/>
      <c r="HB122" s="587"/>
      <c r="HC122" s="529"/>
      <c r="HD122" s="529"/>
      <c r="HE122" s="529"/>
      <c r="HF122" s="529"/>
      <c r="HG122" s="529"/>
      <c r="HH122" s="584"/>
      <c r="HI122" s="527"/>
      <c r="HJ122" s="587"/>
      <c r="HK122" s="529"/>
      <c r="HL122" s="529"/>
      <c r="HM122" s="529"/>
      <c r="HN122" s="529"/>
      <c r="HO122" s="529"/>
      <c r="HP122" s="285"/>
      <c r="HQ122" s="208"/>
      <c r="HR122" s="208"/>
      <c r="HS122" s="208"/>
      <c r="IE122" s="159"/>
      <c r="IF122" s="159"/>
      <c r="IG122" s="159"/>
      <c r="IH122" s="159"/>
      <c r="II122" s="159">
        <v>0</v>
      </c>
      <c r="IJ122" s="159">
        <v>0</v>
      </c>
      <c r="IK122" s="159"/>
      <c r="IL122" s="159"/>
      <c r="IM122" s="159"/>
      <c r="IP122" s="385"/>
      <c r="IQ122" s="159"/>
      <c r="IR122" s="159"/>
      <c r="IS122" s="159"/>
      <c r="IZ122" s="159"/>
      <c r="JA122" s="159"/>
      <c r="JB122" s="159"/>
      <c r="JC122" s="159"/>
      <c r="JD122" s="159"/>
      <c r="JE122" s="159"/>
      <c r="JF122" s="159"/>
      <c r="JG122" s="159"/>
      <c r="JH122" s="159"/>
      <c r="JI122" s="159"/>
      <c r="JJ122" s="159"/>
      <c r="JK122" s="159"/>
      <c r="JL122" s="159"/>
      <c r="JM122" s="159"/>
      <c r="JN122" s="159"/>
      <c r="JO122" s="159"/>
      <c r="JP122" s="159"/>
      <c r="JQ122" s="159"/>
      <c r="JR122" s="159"/>
      <c r="JS122" s="159"/>
      <c r="JT122" s="159"/>
      <c r="JV122" s="159"/>
      <c r="JW122" s="159"/>
      <c r="JX122" s="159"/>
      <c r="KE122" s="159"/>
      <c r="KF122" s="159"/>
      <c r="KG122" s="159"/>
      <c r="KH122" s="159"/>
      <c r="KI122" s="159"/>
      <c r="KJ122" s="159"/>
      <c r="KK122" s="159"/>
      <c r="KL122" s="159"/>
      <c r="KM122" s="159"/>
      <c r="KN122" s="159"/>
      <c r="KO122" s="159"/>
      <c r="KP122" s="159"/>
      <c r="KQ122" s="159"/>
      <c r="KR122" s="159"/>
      <c r="KS122" s="159"/>
      <c r="KT122" s="159"/>
      <c r="KU122" s="159"/>
      <c r="KV122" s="159"/>
      <c r="KW122" s="159"/>
      <c r="KX122" s="159"/>
      <c r="KY122" s="159"/>
      <c r="KZ122" s="159"/>
      <c r="LA122" s="159"/>
      <c r="LB122" s="159"/>
    </row>
    <row r="123" spans="1:314" x14ac:dyDescent="0.15">
      <c r="A123" s="214"/>
      <c r="B123" s="256">
        <v>0.52601851851851855</v>
      </c>
      <c r="C123" s="10">
        <v>0.2</v>
      </c>
      <c r="D123" s="11">
        <v>0.66666000000000003</v>
      </c>
      <c r="E123" s="11">
        <v>0.67</v>
      </c>
      <c r="F123" s="14"/>
      <c r="G123" s="13"/>
      <c r="H123" s="14"/>
      <c r="I123" s="596"/>
      <c r="J123" s="9">
        <v>2</v>
      </c>
      <c r="K123" s="14"/>
      <c r="L123" s="9"/>
      <c r="M123" s="23">
        <v>0</v>
      </c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9"/>
      <c r="AB123" s="15"/>
      <c r="AC123" s="15"/>
      <c r="AD123" s="15"/>
      <c r="AE123" s="15"/>
      <c r="AF123" s="15"/>
      <c r="AG123" s="15"/>
      <c r="AH123" s="58">
        <f>ER122-BP122</f>
        <v>4.3055077423832655</v>
      </c>
      <c r="AI123" s="20">
        <f>ES122-BQ122</f>
        <v>-25.735236220472437</v>
      </c>
      <c r="AJ123" s="15"/>
      <c r="AK123" s="15"/>
      <c r="AL123" s="635">
        <f>DEGREES(ACOS(AL122))</f>
        <v>3.7207802572162056</v>
      </c>
      <c r="AM123" s="633">
        <v>3.6035227843859938</v>
      </c>
      <c r="AN123" s="634">
        <v>-6.316830708661417</v>
      </c>
      <c r="AO123" s="633"/>
      <c r="AP123" s="638">
        <f>ABS(-11.88-AN123)</f>
        <v>5.5631692913385837</v>
      </c>
      <c r="AQ123" s="634"/>
      <c r="AR123" s="634"/>
      <c r="AS123" s="634"/>
      <c r="AT123" s="634"/>
      <c r="AU123" s="634"/>
      <c r="AV123" s="634"/>
      <c r="AW123" s="634"/>
      <c r="AX123" s="634"/>
      <c r="AY123" s="634"/>
      <c r="AZ123" s="634"/>
      <c r="BA123" s="634"/>
      <c r="BB123" s="634">
        <f>ABS(BQ123-AN123)</f>
        <v>6.2700393700787398</v>
      </c>
      <c r="BC123" s="634"/>
      <c r="BD123" s="634"/>
      <c r="BE123" s="634"/>
      <c r="BF123" s="634"/>
      <c r="BG123" s="634"/>
      <c r="BH123" s="634"/>
      <c r="BI123" s="634"/>
      <c r="BJ123" s="634"/>
      <c r="BK123" s="634"/>
      <c r="BL123" s="634"/>
      <c r="BM123" s="634"/>
      <c r="BN123" s="573"/>
      <c r="BO123" s="573"/>
      <c r="BP123" s="4">
        <v>5.9434726443768993</v>
      </c>
      <c r="BQ123" s="4">
        <v>-12.586870078740157</v>
      </c>
      <c r="BR123" s="6"/>
      <c r="BS123" s="527"/>
      <c r="BT123" s="527"/>
      <c r="BU123" s="527"/>
      <c r="BV123" s="527"/>
      <c r="BW123" s="584"/>
      <c r="BX123" s="527"/>
      <c r="BY123" s="527"/>
      <c r="BZ123" s="527"/>
      <c r="CA123" s="527"/>
      <c r="CB123" s="584"/>
      <c r="CC123" s="527"/>
      <c r="CD123" s="584"/>
      <c r="CE123" s="527"/>
      <c r="CF123" s="584"/>
      <c r="CG123" s="527"/>
      <c r="CH123" s="584"/>
      <c r="CI123" s="527"/>
      <c r="CJ123" s="584"/>
      <c r="CK123" s="527"/>
      <c r="CL123" s="584"/>
      <c r="CO123" s="70"/>
      <c r="CP123" s="70"/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H123" s="516"/>
      <c r="DI123" s="516"/>
      <c r="DJ123" s="105"/>
      <c r="DK123" s="105"/>
      <c r="DL123" s="105"/>
      <c r="DM123" s="105"/>
      <c r="DN123" s="105"/>
      <c r="DO123" s="105"/>
      <c r="DP123" s="105"/>
      <c r="DQ123" s="105"/>
      <c r="DR123" s="105"/>
      <c r="DS123" s="105"/>
      <c r="DT123" s="108" t="s">
        <v>443</v>
      </c>
      <c r="DU123" s="105">
        <v>4.4927037311825382</v>
      </c>
      <c r="DV123" s="105">
        <v>-12.86761811023622</v>
      </c>
      <c r="DX123" s="506">
        <f t="shared" si="44"/>
        <v>0</v>
      </c>
      <c r="EA123" s="506">
        <f t="shared" si="45"/>
        <v>0</v>
      </c>
      <c r="EB123" s="506">
        <f t="shared" si="46"/>
        <v>1</v>
      </c>
      <c r="EC123" s="491">
        <v>1</v>
      </c>
      <c r="EF123" s="412">
        <f>IF(AND(DV123&lt;0,DV123&gt;-11.9),1,0)</f>
        <v>0</v>
      </c>
      <c r="EL123" s="412">
        <f>IF(AND(DV123&lt;0,DV123&gt;-6.4),1,0)</f>
        <v>0</v>
      </c>
      <c r="EM123" s="390"/>
      <c r="ER123" s="128">
        <v>-1.4975679103941792</v>
      </c>
      <c r="ES123" s="128">
        <v>11.651043307086614</v>
      </c>
      <c r="EU123" s="518">
        <f>ABS(ER123)</f>
        <v>1.4975679103941792</v>
      </c>
      <c r="EV123" s="284"/>
      <c r="EW123" s="209"/>
      <c r="EX123" s="209"/>
      <c r="EY123" s="209"/>
      <c r="EZ123" s="209"/>
      <c r="FA123" s="209"/>
      <c r="FB123" s="209"/>
      <c r="FC123" s="209"/>
      <c r="FE123" s="141"/>
      <c r="FF123" s="141"/>
      <c r="FH123" s="141"/>
      <c r="FJ123" s="141"/>
      <c r="FQ123" s="284"/>
      <c r="FR123" s="209"/>
      <c r="FS123" s="284"/>
      <c r="FT123" s="209"/>
      <c r="FU123" s="209"/>
      <c r="FV123" s="209"/>
      <c r="FW123" s="209"/>
      <c r="FX123" s="209"/>
      <c r="FY123" s="209"/>
      <c r="FZ123" s="209"/>
      <c r="GA123" s="209"/>
      <c r="GB123" s="209"/>
      <c r="GC123" s="209"/>
      <c r="GD123" s="284"/>
      <c r="GE123" s="209"/>
      <c r="GF123" s="284"/>
      <c r="GG123" s="209"/>
      <c r="GH123" s="209"/>
      <c r="GI123" s="209"/>
      <c r="GJ123" s="209"/>
      <c r="GK123" s="209"/>
      <c r="GL123" s="209"/>
      <c r="GM123" s="209"/>
      <c r="GN123" s="209"/>
      <c r="GO123" s="209"/>
      <c r="GP123" s="209"/>
      <c r="GR123" s="587">
        <v>0.93597994399636253</v>
      </c>
      <c r="GS123" s="532">
        <v>0.74878395519708962</v>
      </c>
      <c r="GT123" s="584"/>
      <c r="GU123" s="527"/>
      <c r="GV123" s="527"/>
      <c r="GW123" s="527"/>
      <c r="GX123" s="527"/>
      <c r="GY123" s="527"/>
      <c r="GZ123" s="587">
        <v>0.6550787401574798</v>
      </c>
      <c r="HA123" s="532">
        <v>0.56149606299212529</v>
      </c>
      <c r="HB123" s="584"/>
      <c r="HC123" s="527"/>
      <c r="HD123" s="527"/>
      <c r="HE123" s="527"/>
      <c r="HF123" s="527"/>
      <c r="HG123" s="527"/>
      <c r="HH123" s="584">
        <v>1.1424476405375192</v>
      </c>
      <c r="HI123" s="527">
        <v>0.93592480484078089</v>
      </c>
      <c r="HJ123" s="584"/>
      <c r="HK123" s="527"/>
      <c r="HL123" s="527"/>
      <c r="HM123" s="527"/>
      <c r="HN123" s="527"/>
      <c r="HO123" s="527"/>
      <c r="HP123" s="285"/>
      <c r="HQ123" s="208"/>
      <c r="HR123" s="208"/>
      <c r="HS123" s="208"/>
      <c r="IE123" s="159"/>
      <c r="IF123" s="159"/>
      <c r="IG123" s="159"/>
      <c r="IH123" s="159"/>
      <c r="II123" s="159">
        <v>1</v>
      </c>
      <c r="IJ123" s="159">
        <v>0</v>
      </c>
      <c r="IK123" s="159">
        <v>0</v>
      </c>
      <c r="IL123" s="159">
        <v>0</v>
      </c>
      <c r="IM123" s="159">
        <v>1</v>
      </c>
      <c r="IP123" s="385"/>
      <c r="IQ123" s="159">
        <v>0</v>
      </c>
      <c r="IR123" s="159">
        <v>1</v>
      </c>
      <c r="IS123" s="159">
        <v>0</v>
      </c>
      <c r="IZ123" s="159">
        <v>0</v>
      </c>
      <c r="JA123" s="159">
        <v>0</v>
      </c>
      <c r="JB123" s="176">
        <v>0</v>
      </c>
      <c r="JC123" s="176">
        <v>1</v>
      </c>
      <c r="JD123" s="159"/>
      <c r="JE123" s="176">
        <v>0</v>
      </c>
      <c r="JF123" s="176">
        <v>0</v>
      </c>
      <c r="JG123" s="176">
        <v>0</v>
      </c>
      <c r="JH123" s="176">
        <v>1</v>
      </c>
      <c r="JI123" s="176">
        <v>0</v>
      </c>
      <c r="JJ123" s="176">
        <v>0</v>
      </c>
      <c r="JK123" s="176">
        <v>0</v>
      </c>
      <c r="JL123" s="176">
        <v>1</v>
      </c>
      <c r="JM123" s="186">
        <v>1</v>
      </c>
      <c r="JN123" s="176">
        <v>0</v>
      </c>
      <c r="JO123" s="176">
        <v>0</v>
      </c>
      <c r="JP123" s="176">
        <v>0</v>
      </c>
      <c r="JQ123" s="176">
        <v>0</v>
      </c>
      <c r="JR123" s="176">
        <v>0</v>
      </c>
      <c r="JS123" s="176">
        <v>0</v>
      </c>
      <c r="JT123" s="184">
        <v>0</v>
      </c>
      <c r="JU123" s="501">
        <v>0</v>
      </c>
      <c r="JV123" s="176">
        <v>1</v>
      </c>
      <c r="JW123" s="176">
        <v>0</v>
      </c>
      <c r="JX123" s="176">
        <v>0</v>
      </c>
      <c r="JY123" s="501"/>
      <c r="JZ123" s="405"/>
      <c r="KA123" s="405"/>
      <c r="KB123" s="405"/>
      <c r="KC123" s="405"/>
      <c r="KD123" s="405"/>
      <c r="KE123" s="159"/>
      <c r="KF123" s="159"/>
      <c r="KG123" s="159"/>
      <c r="KH123" s="159"/>
      <c r="KI123" s="159"/>
      <c r="KJ123" s="159"/>
      <c r="KK123" s="159"/>
      <c r="KL123" s="159"/>
      <c r="KM123" s="159"/>
      <c r="KN123" s="159"/>
      <c r="KO123" s="159"/>
      <c r="KP123" s="159"/>
      <c r="KQ123" s="159"/>
      <c r="KR123" s="159"/>
      <c r="KS123" s="159">
        <v>1</v>
      </c>
      <c r="KT123" s="159"/>
      <c r="KU123" s="159"/>
      <c r="KV123" s="159"/>
      <c r="KW123" s="159"/>
      <c r="KX123" s="159"/>
      <c r="KY123" s="159"/>
      <c r="KZ123" s="159"/>
      <c r="LA123" s="159"/>
      <c r="LB123" s="159"/>
    </row>
    <row r="124" spans="1:314" s="218" customFormat="1" x14ac:dyDescent="0.15">
      <c r="A124" s="243" t="s">
        <v>593</v>
      </c>
      <c r="B124" s="259"/>
      <c r="C124" s="17"/>
      <c r="D124" s="18"/>
      <c r="E124" s="18"/>
      <c r="F124" s="20"/>
      <c r="G124" s="19"/>
      <c r="H124" s="20"/>
      <c r="I124" s="597"/>
      <c r="J124" s="16"/>
      <c r="K124" s="20"/>
      <c r="L124" s="16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16"/>
      <c r="AB124" s="20"/>
      <c r="AC124" s="20"/>
      <c r="AD124" s="20"/>
      <c r="AE124" s="20"/>
      <c r="AF124" s="20"/>
      <c r="AG124" s="20"/>
      <c r="AH124" s="58"/>
      <c r="AI124" s="20"/>
      <c r="AJ124" s="20"/>
      <c r="AK124" s="20"/>
      <c r="AL124" s="642"/>
      <c r="AM124" s="636"/>
      <c r="AN124" s="637"/>
      <c r="AO124" s="636"/>
      <c r="AP124" s="637"/>
      <c r="AQ124" s="528"/>
      <c r="AR124" s="528">
        <f>SUM(AP121:AP124)</f>
        <v>5.5631692913385837</v>
      </c>
      <c r="AS124" s="528"/>
      <c r="AT124" s="528">
        <f>AVERAGE(AP121:AP124)</f>
        <v>5.5631692913385837</v>
      </c>
      <c r="AU124" s="528"/>
      <c r="AV124" s="528">
        <f>MAX(AP121:AP124)</f>
        <v>5.5631692913385837</v>
      </c>
      <c r="AW124" s="528"/>
      <c r="AX124" s="528">
        <f>MIN(AP121:AP124)</f>
        <v>5.5631692913385837</v>
      </c>
      <c r="AY124" s="528"/>
      <c r="AZ124" s="528">
        <f>AV124-AX124</f>
        <v>0</v>
      </c>
      <c r="BA124" s="528"/>
      <c r="BB124" s="636"/>
      <c r="BC124" s="637"/>
      <c r="BD124" s="528">
        <f>SUM(BB121:BB124)</f>
        <v>6.2700393700787398</v>
      </c>
      <c r="BE124" s="528"/>
      <c r="BF124" s="528">
        <f>AVERAGE(BB121:BB124)</f>
        <v>6.2700393700787398</v>
      </c>
      <c r="BG124" s="528"/>
      <c r="BH124" s="528">
        <f>MAX(BB121:BB124)</f>
        <v>6.2700393700787398</v>
      </c>
      <c r="BI124" s="528"/>
      <c r="BJ124" s="528">
        <f>MIN(BB121:BB124)</f>
        <v>6.2700393700787398</v>
      </c>
      <c r="BK124" s="528"/>
      <c r="BL124" s="528">
        <f>BH124-BJ124</f>
        <v>0</v>
      </c>
      <c r="BM124" s="528"/>
      <c r="BN124" s="574"/>
      <c r="BO124" s="574"/>
      <c r="BP124" s="2" t="s">
        <v>337</v>
      </c>
      <c r="BQ124" s="2"/>
      <c r="BR124" s="7"/>
      <c r="BS124" s="528"/>
      <c r="BT124" s="528"/>
      <c r="BU124" s="528"/>
      <c r="BV124" s="528"/>
      <c r="BW124" s="585"/>
      <c r="BX124" s="528"/>
      <c r="BY124" s="528"/>
      <c r="BZ124" s="528"/>
      <c r="CA124" s="528"/>
      <c r="CB124" s="585"/>
      <c r="CC124" s="528"/>
      <c r="CD124" s="585"/>
      <c r="CE124" s="528"/>
      <c r="CF124" s="585"/>
      <c r="CG124" s="528"/>
      <c r="CH124" s="585"/>
      <c r="CI124" s="528"/>
      <c r="CJ124" s="585"/>
      <c r="CK124" s="528"/>
      <c r="CL124" s="585"/>
      <c r="CM124" s="240"/>
      <c r="CN124" s="393"/>
      <c r="CR124" s="286"/>
      <c r="CS124" s="278"/>
      <c r="CT124" s="281"/>
      <c r="CU124" s="281"/>
      <c r="CV124" s="281"/>
      <c r="CW124" s="281"/>
      <c r="CX124" s="281"/>
      <c r="CY124" s="281"/>
      <c r="CZ124" s="281"/>
      <c r="DA124" s="281"/>
      <c r="DB124" s="281"/>
      <c r="DC124" s="248"/>
      <c r="DD124" s="281"/>
      <c r="DE124" s="281"/>
      <c r="DF124" s="281"/>
      <c r="DG124" s="281"/>
      <c r="DH124" s="281"/>
      <c r="DI124" s="281"/>
      <c r="DL124" s="281"/>
      <c r="DM124" s="281"/>
      <c r="DN124" s="281"/>
      <c r="DO124" s="281"/>
      <c r="DP124" s="281"/>
      <c r="DQ124" s="281"/>
      <c r="DR124" s="281"/>
      <c r="DT124" s="220"/>
      <c r="DW124" s="495"/>
      <c r="DX124" s="506">
        <f t="shared" si="44"/>
        <v>0</v>
      </c>
      <c r="DY124" s="495"/>
      <c r="DZ124" s="495"/>
      <c r="EA124" s="506">
        <f t="shared" si="45"/>
        <v>0</v>
      </c>
      <c r="EB124" s="506">
        <f t="shared" si="46"/>
        <v>0</v>
      </c>
      <c r="EC124" s="495"/>
      <c r="ED124" s="495"/>
      <c r="EE124" s="512"/>
      <c r="EF124" s="244"/>
      <c r="EG124" s="244"/>
      <c r="EH124" s="244">
        <f>SUM(EF122:EF124)</f>
        <v>0</v>
      </c>
      <c r="EI124" s="244">
        <f>SUM(EG122:EG124)</f>
        <v>0</v>
      </c>
      <c r="EJ124" s="244">
        <f>SUM(EH124:EI124)</f>
        <v>0</v>
      </c>
      <c r="EK124" s="244"/>
      <c r="EL124" s="244"/>
      <c r="EM124" s="244"/>
      <c r="EN124" s="244"/>
      <c r="EO124" s="244"/>
      <c r="EP124" s="244"/>
      <c r="EQ124" s="244"/>
      <c r="ES124" s="219"/>
      <c r="ET124" s="523"/>
      <c r="EU124" s="523"/>
      <c r="EV124" s="287"/>
      <c r="EW124" s="281">
        <f>SUM(EU122:EU124)</f>
        <v>1.4975679103941792</v>
      </c>
      <c r="EX124" s="278"/>
      <c r="EY124" s="278">
        <f>AVERAGE(EU122:EU124)</f>
        <v>1.4975679103941792</v>
      </c>
      <c r="EZ124" s="281"/>
      <c r="FA124" s="281">
        <f>_xlfn.VAR.P(EU122:EU124)</f>
        <v>0</v>
      </c>
      <c r="FB124" s="281"/>
      <c r="FC124" s="281">
        <f>MAX(EU122:EU124)</f>
        <v>1.4975679103941792</v>
      </c>
      <c r="FD124" s="523"/>
      <c r="FE124" s="268"/>
      <c r="FF124" s="240"/>
      <c r="FG124" s="268"/>
      <c r="FH124" s="240"/>
      <c r="FI124" s="268"/>
      <c r="FJ124" s="240"/>
      <c r="FK124" s="268"/>
      <c r="FM124" s="393"/>
      <c r="FN124" s="240"/>
      <c r="FO124" s="268"/>
      <c r="FP124" s="521"/>
      <c r="FQ124" s="287"/>
      <c r="FR124" s="281"/>
      <c r="FS124" s="287"/>
      <c r="FT124" s="281"/>
      <c r="FU124" s="281"/>
      <c r="FV124" s="281"/>
      <c r="FW124" s="281"/>
      <c r="FX124" s="281"/>
      <c r="FY124" s="281"/>
      <c r="FZ124" s="281"/>
      <c r="GA124" s="281"/>
      <c r="GB124" s="281"/>
      <c r="GC124" s="281"/>
      <c r="GD124" s="287"/>
      <c r="GE124" s="281"/>
      <c r="GF124" s="287"/>
      <c r="GG124" s="281"/>
      <c r="GH124" s="281"/>
      <c r="GI124" s="281"/>
      <c r="GJ124" s="281"/>
      <c r="GK124" s="281"/>
      <c r="GL124" s="281"/>
      <c r="GM124" s="281"/>
      <c r="GN124" s="281"/>
      <c r="GO124" s="281"/>
      <c r="GP124" s="281"/>
      <c r="GQ124" s="250"/>
      <c r="GR124" s="586"/>
      <c r="GS124" s="531"/>
      <c r="GT124" s="586">
        <f>SUM(GR121:GR124)</f>
        <v>0.93597994399636253</v>
      </c>
      <c r="GU124" s="531">
        <f>SUM(GS121:GS124)</f>
        <v>0.74878395519708962</v>
      </c>
      <c r="GV124" s="531">
        <f>AVERAGE(GR121:GR124)</f>
        <v>0.93597994399636253</v>
      </c>
      <c r="GW124" s="531">
        <f>AVERAGE(GS121:GS124)</f>
        <v>0.74878395519708962</v>
      </c>
      <c r="GX124" s="531">
        <f>MAX(GR121:GR124)</f>
        <v>0.93597994399636253</v>
      </c>
      <c r="GY124" s="531">
        <f>MAX(GS121:GS124)</f>
        <v>0.74878395519708962</v>
      </c>
      <c r="GZ124" s="586"/>
      <c r="HA124" s="531"/>
      <c r="HB124" s="586">
        <f>SUM(GZ121:GZ124)</f>
        <v>0.6550787401574798</v>
      </c>
      <c r="HC124" s="531">
        <f>SUM(HA121:HA124)</f>
        <v>0.56149606299212529</v>
      </c>
      <c r="HD124" s="531">
        <f>AVERAGE(GZ121:GZ124)</f>
        <v>0.6550787401574798</v>
      </c>
      <c r="HE124" s="531">
        <f>AVERAGE(HA121:HA124)</f>
        <v>0.56149606299212529</v>
      </c>
      <c r="HF124" s="531">
        <f>MAX(GZ121:GZ124)</f>
        <v>0.6550787401574798</v>
      </c>
      <c r="HG124" s="531">
        <f>MAX(HA121:HA124)</f>
        <v>0.56149606299212529</v>
      </c>
      <c r="HH124" s="585"/>
      <c r="HI124" s="528"/>
      <c r="HJ124" s="586">
        <f>SUM(HH121:HH124)</f>
        <v>1.1424476405375192</v>
      </c>
      <c r="HK124" s="531">
        <f>SUM(HI121:HI124)</f>
        <v>0.93592480484078089</v>
      </c>
      <c r="HL124" s="531">
        <f>AVERAGE(HH121:HH124)</f>
        <v>1.1424476405375192</v>
      </c>
      <c r="HM124" s="531">
        <f>AVERAGE(HI121:HI124)</f>
        <v>0.93592480484078089</v>
      </c>
      <c r="HN124" s="531">
        <f>MAX(HH121:HH124)</f>
        <v>1.1424476405375192</v>
      </c>
      <c r="HO124" s="531">
        <f>MAX(HI121:HI124)</f>
        <v>0.93592480484078089</v>
      </c>
      <c r="HP124" s="286">
        <f>MIN(HH122:HH124)</f>
        <v>1.1424476405375192</v>
      </c>
      <c r="HQ124" s="286">
        <f>MIN(HI122:HI124)</f>
        <v>0.93592480484078089</v>
      </c>
      <c r="HR124" s="278">
        <f>HN124-HP124</f>
        <v>0</v>
      </c>
      <c r="HS124" s="278">
        <f>HO124-HQ124</f>
        <v>0</v>
      </c>
      <c r="HT124" s="393"/>
      <c r="HU124" s="520"/>
      <c r="HV124" s="393"/>
      <c r="HW124" s="520"/>
      <c r="HX124" s="393"/>
      <c r="HY124" s="520"/>
      <c r="HZ124" s="393"/>
      <c r="IA124" s="520"/>
      <c r="IB124" s="393"/>
      <c r="IC124" s="520"/>
      <c r="ID124" s="393"/>
      <c r="IG124" s="218">
        <v>4.2587087451834478</v>
      </c>
      <c r="IH124" s="218">
        <v>8.56281496062992</v>
      </c>
      <c r="IN124" s="462">
        <v>0</v>
      </c>
      <c r="IO124" s="218">
        <v>0</v>
      </c>
      <c r="IP124" s="462">
        <v>0</v>
      </c>
      <c r="IT124" s="390"/>
      <c r="IU124" s="393">
        <v>0</v>
      </c>
      <c r="IV124" s="390">
        <v>0</v>
      </c>
      <c r="IW124" s="393">
        <v>1</v>
      </c>
      <c r="IX124" s="484">
        <v>0</v>
      </c>
      <c r="IY124" s="393"/>
      <c r="JB124" s="226"/>
      <c r="JC124" s="226"/>
      <c r="JD124" s="226"/>
      <c r="JP124" s="226"/>
      <c r="JQ124" s="226"/>
      <c r="JR124" s="226"/>
      <c r="JU124" s="393"/>
      <c r="JY124" s="393">
        <v>0</v>
      </c>
      <c r="JZ124" s="507">
        <v>0</v>
      </c>
      <c r="KA124" s="507">
        <v>1</v>
      </c>
      <c r="KB124" s="520">
        <v>0</v>
      </c>
      <c r="KC124" s="520">
        <v>0</v>
      </c>
      <c r="KD124" s="507">
        <v>0</v>
      </c>
      <c r="KE124" s="220">
        <v>0</v>
      </c>
      <c r="KF124" s="218">
        <v>0</v>
      </c>
      <c r="KG124" s="218">
        <v>0</v>
      </c>
      <c r="KH124" s="244">
        <v>0</v>
      </c>
      <c r="KI124" s="244">
        <v>1</v>
      </c>
      <c r="KJ124" s="244">
        <v>1</v>
      </c>
      <c r="KK124" s="219">
        <v>0</v>
      </c>
      <c r="KL124" s="244">
        <v>0</v>
      </c>
      <c r="KM124" s="244">
        <v>0</v>
      </c>
      <c r="KN124" s="244">
        <v>0</v>
      </c>
      <c r="KO124" s="244">
        <v>1</v>
      </c>
      <c r="KP124" s="244">
        <v>0</v>
      </c>
      <c r="KQ124" s="244">
        <v>0</v>
      </c>
      <c r="KR124" s="219">
        <v>0</v>
      </c>
      <c r="KS124" s="244">
        <v>0</v>
      </c>
      <c r="LA124" s="219"/>
    </row>
    <row r="125" spans="1:314" x14ac:dyDescent="0.15">
      <c r="A125" s="214"/>
      <c r="B125" s="256">
        <v>0.54056712962962961</v>
      </c>
      <c r="C125" s="10"/>
      <c r="D125" s="11"/>
      <c r="E125" s="11"/>
      <c r="F125" s="14"/>
      <c r="G125" s="13"/>
      <c r="H125" s="14" t="s">
        <v>350</v>
      </c>
      <c r="I125" s="596">
        <v>25</v>
      </c>
      <c r="J125" s="471">
        <v>1</v>
      </c>
      <c r="K125" s="14">
        <v>0</v>
      </c>
      <c r="L125" s="9">
        <v>1</v>
      </c>
      <c r="M125" s="14">
        <v>1</v>
      </c>
      <c r="N125" s="14">
        <v>1</v>
      </c>
      <c r="O125" s="14">
        <v>0</v>
      </c>
      <c r="P125" s="14"/>
      <c r="Q125" s="14">
        <v>1</v>
      </c>
      <c r="R125" s="14">
        <v>0</v>
      </c>
      <c r="S125" s="14">
        <v>0</v>
      </c>
      <c r="T125" s="14">
        <v>1</v>
      </c>
      <c r="U125" s="14">
        <v>0</v>
      </c>
      <c r="V125" s="14">
        <v>0</v>
      </c>
      <c r="W125" s="14">
        <v>0</v>
      </c>
      <c r="X125" s="14">
        <v>0</v>
      </c>
      <c r="Y125" s="14">
        <v>1</v>
      </c>
      <c r="Z125" s="14">
        <v>0</v>
      </c>
      <c r="AA125" s="9">
        <v>0</v>
      </c>
      <c r="AB125" s="15"/>
      <c r="AC125" s="15"/>
      <c r="AD125" s="15"/>
      <c r="AE125" s="15">
        <v>0.23399498599909041</v>
      </c>
      <c r="AF125" s="15">
        <v>0.70187007874015706</v>
      </c>
      <c r="AG125" s="15">
        <v>0.73984813367570834</v>
      </c>
      <c r="AH125" s="54">
        <f>AM126-BP125</f>
        <v>-2.2931508627910873</v>
      </c>
      <c r="AI125" s="15">
        <f>AN126-BQ125</f>
        <v>-18.01466535433071</v>
      </c>
      <c r="AJ125" s="15"/>
      <c r="AK125" s="15"/>
      <c r="AL125" s="632">
        <f>((AH125*AH126)+(AI125*AI126))/(SQRT(AH125^2+AI125^2)*SQRT(AH126^2+AI126^2))</f>
        <v>0.99778620457101019</v>
      </c>
      <c r="AM125" s="633"/>
      <c r="AN125" s="634"/>
      <c r="AO125" s="633"/>
      <c r="AP125" s="634"/>
      <c r="AQ125" s="634"/>
      <c r="AR125" s="634"/>
      <c r="AS125" s="634"/>
      <c r="AT125" s="634"/>
      <c r="AU125" s="634"/>
      <c r="AV125" s="634"/>
      <c r="AW125" s="634"/>
      <c r="AX125" s="634"/>
      <c r="AY125" s="634"/>
      <c r="AZ125" s="634"/>
      <c r="BA125" s="634"/>
      <c r="BB125" s="633"/>
      <c r="BC125" s="634"/>
      <c r="BD125" s="634"/>
      <c r="BE125" s="634"/>
      <c r="BF125" s="634"/>
      <c r="BG125" s="634"/>
      <c r="BH125" s="634"/>
      <c r="BI125" s="634"/>
      <c r="BJ125" s="634"/>
      <c r="BK125" s="634"/>
      <c r="BL125" s="634"/>
      <c r="BM125" s="634"/>
      <c r="BN125" s="573"/>
      <c r="BO125" s="573"/>
      <c r="BP125" s="65">
        <v>1.0763769355958164</v>
      </c>
      <c r="BQ125" s="64">
        <v>11.885</v>
      </c>
      <c r="BR125" s="6"/>
      <c r="BS125" s="527"/>
      <c r="BT125" s="527"/>
      <c r="BU125" s="527"/>
      <c r="BV125" s="527"/>
      <c r="BW125" s="584"/>
      <c r="BX125" s="527"/>
      <c r="BY125" s="527"/>
      <c r="BZ125" s="527"/>
      <c r="CA125" s="527"/>
      <c r="CB125" s="584"/>
      <c r="CC125" s="527"/>
      <c r="CD125" s="584"/>
      <c r="CE125" s="527"/>
      <c r="CF125" s="584"/>
      <c r="CG125" s="527"/>
      <c r="CH125" s="584"/>
      <c r="CI125" s="527"/>
      <c r="CJ125" s="584"/>
      <c r="CK125" s="527"/>
      <c r="CL125" s="584"/>
      <c r="CO125" s="70"/>
      <c r="CP125" s="70"/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H125" s="516"/>
      <c r="DI125" s="516"/>
      <c r="DJ125" s="105"/>
      <c r="DK125" s="105"/>
      <c r="DL125" s="105"/>
      <c r="DM125" s="105"/>
      <c r="DN125" s="105"/>
      <c r="DO125" s="105"/>
      <c r="DP125" s="105"/>
      <c r="DQ125" s="105"/>
      <c r="DR125" s="105"/>
      <c r="DS125" s="105"/>
      <c r="DT125" s="108" t="s">
        <v>442</v>
      </c>
      <c r="DU125" s="129">
        <v>1.0763769355958164</v>
      </c>
      <c r="DV125" s="128">
        <v>11.885</v>
      </c>
      <c r="DX125" s="506">
        <f t="shared" si="44"/>
        <v>0</v>
      </c>
      <c r="EA125" s="506">
        <f t="shared" si="45"/>
        <v>0</v>
      </c>
      <c r="EB125" s="506">
        <f t="shared" si="46"/>
        <v>0</v>
      </c>
      <c r="EG125" s="402">
        <f>IF(AND(DV125&gt;0,DV125&lt;11.9),1,0)</f>
        <v>1</v>
      </c>
      <c r="EH125" s="402"/>
      <c r="EI125" s="402"/>
      <c r="EJ125" s="402"/>
      <c r="EK125" s="402"/>
      <c r="EM125" s="244">
        <f>IF(AND(DV125&gt;0,DV125&lt;6.4),1,0)</f>
        <v>0</v>
      </c>
      <c r="EN125" s="402"/>
      <c r="EO125" s="402"/>
      <c r="EP125" s="402"/>
      <c r="ER125" s="105">
        <v>-3.8843167675849024</v>
      </c>
      <c r="ES125" s="105">
        <v>-13.475905511811023</v>
      </c>
      <c r="EV125" s="284"/>
      <c r="EW125" s="209"/>
      <c r="EX125" s="209"/>
      <c r="EY125" s="209"/>
      <c r="EZ125" s="209"/>
      <c r="FA125" s="209"/>
      <c r="FB125" s="209"/>
      <c r="FC125" s="209"/>
      <c r="FE125" s="141"/>
      <c r="FF125" s="141"/>
      <c r="FH125" s="141"/>
      <c r="FJ125" s="141"/>
      <c r="FQ125" s="284"/>
      <c r="FR125" s="209"/>
      <c r="FS125" s="284"/>
      <c r="FT125" s="209"/>
      <c r="FU125" s="209"/>
      <c r="FV125" s="209"/>
      <c r="FW125" s="209"/>
      <c r="FX125" s="209"/>
      <c r="FY125" s="209"/>
      <c r="FZ125" s="209"/>
      <c r="GA125" s="209"/>
      <c r="GB125" s="209"/>
      <c r="GC125" s="209"/>
      <c r="GD125" s="284"/>
      <c r="GE125" s="209"/>
      <c r="GF125" s="284"/>
      <c r="GG125" s="209"/>
      <c r="GH125" s="209"/>
      <c r="GI125" s="209"/>
      <c r="GJ125" s="209"/>
      <c r="GK125" s="209"/>
      <c r="GL125" s="209"/>
      <c r="GM125" s="209"/>
      <c r="GN125" s="209"/>
      <c r="GO125" s="209"/>
      <c r="GP125" s="209"/>
      <c r="GR125" s="587"/>
      <c r="GS125" s="529"/>
      <c r="GT125" s="587"/>
      <c r="GU125" s="529"/>
      <c r="GV125" s="529"/>
      <c r="GW125" s="529"/>
      <c r="GX125" s="529"/>
      <c r="GY125" s="529"/>
      <c r="GZ125" s="587"/>
      <c r="HA125" s="529"/>
      <c r="HB125" s="587"/>
      <c r="HC125" s="529"/>
      <c r="HD125" s="529"/>
      <c r="HE125" s="529"/>
      <c r="HF125" s="529"/>
      <c r="HG125" s="529"/>
      <c r="HH125" s="584"/>
      <c r="HI125" s="527"/>
      <c r="HJ125" s="587"/>
      <c r="HK125" s="529"/>
      <c r="HL125" s="529"/>
      <c r="HM125" s="529"/>
      <c r="HN125" s="529"/>
      <c r="HO125" s="529"/>
      <c r="HP125" s="285"/>
      <c r="HQ125" s="208"/>
      <c r="HR125" s="208"/>
      <c r="HS125" s="208"/>
      <c r="IE125" s="159"/>
      <c r="IF125" s="159"/>
      <c r="IG125" s="159"/>
      <c r="IH125" s="159"/>
      <c r="II125" s="159">
        <v>0</v>
      </c>
      <c r="IJ125" s="159">
        <v>0</v>
      </c>
      <c r="IK125" s="159"/>
      <c r="IL125" s="159"/>
      <c r="IM125" s="159"/>
      <c r="IP125" s="385"/>
      <c r="IQ125" s="159"/>
      <c r="IR125" s="159"/>
      <c r="IS125" s="159"/>
      <c r="IZ125" s="159"/>
      <c r="JA125" s="159"/>
      <c r="JB125" s="159"/>
      <c r="JC125" s="159"/>
      <c r="JD125" s="159"/>
      <c r="JE125" s="159"/>
      <c r="JF125" s="159"/>
      <c r="JG125" s="159"/>
      <c r="JH125" s="159"/>
      <c r="JI125" s="159"/>
      <c r="JJ125" s="159"/>
      <c r="JK125" s="159"/>
      <c r="JL125" s="159"/>
      <c r="JM125" s="159"/>
      <c r="JN125" s="159"/>
      <c r="JO125" s="159"/>
      <c r="JP125" s="159"/>
      <c r="JQ125" s="159"/>
      <c r="JR125" s="159"/>
      <c r="JS125" s="159"/>
      <c r="JT125" s="159"/>
      <c r="JV125" s="159"/>
      <c r="JW125" s="159"/>
      <c r="JX125" s="159"/>
      <c r="KE125" s="159"/>
      <c r="KF125" s="159"/>
      <c r="KG125" s="159"/>
      <c r="KH125" s="159"/>
      <c r="KI125" s="159"/>
      <c r="KJ125" s="159"/>
      <c r="KK125" s="159"/>
      <c r="KL125" s="159"/>
      <c r="KM125" s="159"/>
      <c r="KN125" s="159"/>
      <c r="KO125" s="159"/>
      <c r="KP125" s="159"/>
      <c r="KQ125" s="159"/>
      <c r="KR125" s="159"/>
      <c r="KS125" s="175">
        <v>1</v>
      </c>
      <c r="KT125" s="159"/>
      <c r="KU125" s="159"/>
      <c r="KV125" s="159"/>
      <c r="KW125" s="159"/>
      <c r="KX125" s="159"/>
      <c r="KY125" s="159"/>
      <c r="KZ125" s="159"/>
      <c r="LA125" s="159"/>
      <c r="LB125" s="159"/>
    </row>
    <row r="126" spans="1:314" x14ac:dyDescent="0.15">
      <c r="A126" s="214"/>
      <c r="B126" s="256">
        <v>0.54112268518518525</v>
      </c>
      <c r="C126" s="10">
        <v>0.18</v>
      </c>
      <c r="D126" s="11">
        <v>0.59999399999999992</v>
      </c>
      <c r="E126" s="11">
        <v>0.6</v>
      </c>
      <c r="F126" s="14"/>
      <c r="G126" s="13"/>
      <c r="H126" s="14"/>
      <c r="I126" s="596"/>
      <c r="J126" s="9">
        <v>2</v>
      </c>
      <c r="K126" s="14"/>
      <c r="L126" s="9"/>
      <c r="M126" s="14">
        <v>0</v>
      </c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9"/>
      <c r="AB126" s="15"/>
      <c r="AC126" s="15"/>
      <c r="AD126" s="15"/>
      <c r="AE126" s="15"/>
      <c r="AF126" s="15"/>
      <c r="AG126" s="15"/>
      <c r="AH126" s="58">
        <f>ER125-BP125</f>
        <v>-4.960693703180719</v>
      </c>
      <c r="AI126" s="20">
        <f>ES125-BQ125</f>
        <v>-25.360905511811023</v>
      </c>
      <c r="AJ126" s="15"/>
      <c r="AK126" s="15"/>
      <c r="AL126" s="635">
        <f>DEGREES(ACOS(AL125))</f>
        <v>3.8131731462392775</v>
      </c>
      <c r="AM126" s="633">
        <v>-1.2167739271952707</v>
      </c>
      <c r="AN126" s="634">
        <v>-6.129665354330708</v>
      </c>
      <c r="AO126" s="633"/>
      <c r="AP126" s="638">
        <f>ABS(-11.88-AN126)</f>
        <v>5.7503346456692928</v>
      </c>
      <c r="AQ126" s="634"/>
      <c r="AR126" s="634"/>
      <c r="AS126" s="634"/>
      <c r="AT126" s="634"/>
      <c r="AU126" s="634"/>
      <c r="AV126" s="634"/>
      <c r="AW126" s="634"/>
      <c r="AX126" s="634"/>
      <c r="AY126" s="634"/>
      <c r="AZ126" s="634"/>
      <c r="BA126" s="634"/>
      <c r="BB126" s="634">
        <f>ABS(BQ126-AN126)</f>
        <v>6.5507874015748033</v>
      </c>
      <c r="BC126" s="634"/>
      <c r="BD126" s="634"/>
      <c r="BE126" s="634"/>
      <c r="BF126" s="634"/>
      <c r="BG126" s="634"/>
      <c r="BH126" s="634"/>
      <c r="BI126" s="634"/>
      <c r="BJ126" s="634"/>
      <c r="BK126" s="634"/>
      <c r="BL126" s="634"/>
      <c r="BM126" s="634"/>
      <c r="BN126" s="573"/>
      <c r="BO126" s="573"/>
      <c r="BP126" s="4">
        <v>-2.3867488571907232</v>
      </c>
      <c r="BQ126" s="4">
        <v>-12.680452755905511</v>
      </c>
      <c r="BR126" s="6"/>
      <c r="BS126" s="527"/>
      <c r="BT126" s="527"/>
      <c r="BU126" s="527"/>
      <c r="BV126" s="527"/>
      <c r="BW126" s="584"/>
      <c r="BX126" s="527"/>
      <c r="BY126" s="527"/>
      <c r="BZ126" s="527"/>
      <c r="CA126" s="527"/>
      <c r="CB126" s="584"/>
      <c r="CC126" s="527"/>
      <c r="CD126" s="584"/>
      <c r="CE126" s="527"/>
      <c r="CF126" s="584"/>
      <c r="CG126" s="527"/>
      <c r="CH126" s="584"/>
      <c r="CI126" s="527"/>
      <c r="CJ126" s="584"/>
      <c r="CK126" s="527"/>
      <c r="CL126" s="584"/>
      <c r="CO126" s="70"/>
      <c r="CP126" s="70"/>
      <c r="CQ126" s="70"/>
      <c r="CR126" s="70"/>
      <c r="CS126" s="70"/>
      <c r="CT126" s="70"/>
      <c r="CU126" s="70"/>
      <c r="CV126" s="70"/>
      <c r="CW126" s="70"/>
      <c r="CX126" s="70"/>
      <c r="CY126" s="70"/>
      <c r="CZ126" s="70"/>
      <c r="DA126" s="70"/>
      <c r="DB126" s="70"/>
      <c r="DC126" s="70"/>
      <c r="DH126" s="516"/>
      <c r="DI126" s="516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/>
      <c r="DT126" s="108" t="s">
        <v>443</v>
      </c>
      <c r="DU126" s="105">
        <v>-3.650321781585812</v>
      </c>
      <c r="DV126" s="105">
        <v>-12.774035433070866</v>
      </c>
      <c r="DX126" s="506">
        <f t="shared" si="44"/>
        <v>0</v>
      </c>
      <c r="EA126" s="506">
        <f t="shared" si="45"/>
        <v>0</v>
      </c>
      <c r="EB126" s="506">
        <f t="shared" si="46"/>
        <v>0</v>
      </c>
      <c r="EF126" s="412">
        <f>IF(AND(DV126&lt;0,DV126&gt;-11.9),1,0)</f>
        <v>0</v>
      </c>
      <c r="EL126" s="412">
        <f>IF(AND(DV126&lt;0,DV126&gt;-6.4),1,0)</f>
        <v>0</v>
      </c>
      <c r="EM126" s="390"/>
      <c r="ER126" s="128">
        <v>0.46798997199818104</v>
      </c>
      <c r="ES126" s="128">
        <v>11.557460629921259</v>
      </c>
      <c r="EU126" s="518">
        <f>ABS(ER126)</f>
        <v>0.46798997199818104</v>
      </c>
      <c r="EV126" s="284"/>
      <c r="EW126" s="209"/>
      <c r="EX126" s="209"/>
      <c r="EY126" s="209"/>
      <c r="EZ126" s="209"/>
      <c r="FA126" s="209"/>
      <c r="FB126" s="209"/>
      <c r="FC126" s="209"/>
      <c r="FE126" s="141"/>
      <c r="FF126" s="141"/>
      <c r="FH126" s="141"/>
      <c r="FJ126" s="141"/>
      <c r="FQ126" s="284"/>
      <c r="FR126" s="209"/>
      <c r="FS126" s="284"/>
      <c r="FT126" s="209"/>
      <c r="FU126" s="209"/>
      <c r="FV126" s="209"/>
      <c r="FW126" s="209"/>
      <c r="FX126" s="209"/>
      <c r="FY126" s="209"/>
      <c r="FZ126" s="209"/>
      <c r="GA126" s="209"/>
      <c r="GB126" s="209"/>
      <c r="GC126" s="209"/>
      <c r="GD126" s="284"/>
      <c r="GE126" s="209"/>
      <c r="GF126" s="284"/>
      <c r="GG126" s="209"/>
      <c r="GH126" s="209"/>
      <c r="GI126" s="209"/>
      <c r="GJ126" s="209"/>
      <c r="GK126" s="209"/>
      <c r="GL126" s="209"/>
      <c r="GM126" s="209"/>
      <c r="GN126" s="209"/>
      <c r="GO126" s="209"/>
      <c r="GP126" s="209"/>
      <c r="GR126" s="587">
        <v>0.23399498599909041</v>
      </c>
      <c r="GS126" s="532">
        <v>0.60838696359763533</v>
      </c>
      <c r="GT126" s="584"/>
      <c r="GU126" s="527"/>
      <c r="GV126" s="527"/>
      <c r="GW126" s="527"/>
      <c r="GX126" s="527"/>
      <c r="GY126" s="527"/>
      <c r="GZ126" s="587">
        <v>0.70187007874015706</v>
      </c>
      <c r="HA126" s="532">
        <v>0.32753937007874079</v>
      </c>
      <c r="HB126" s="584"/>
      <c r="HC126" s="527"/>
      <c r="HD126" s="527"/>
      <c r="HE126" s="527"/>
      <c r="HF126" s="527"/>
      <c r="HG126" s="527"/>
      <c r="HH126" s="584">
        <v>0.73984813367570834</v>
      </c>
      <c r="HI126" s="527">
        <v>0.69095349802076322</v>
      </c>
      <c r="HJ126" s="584"/>
      <c r="HK126" s="527"/>
      <c r="HL126" s="527"/>
      <c r="HM126" s="527"/>
      <c r="HN126" s="527"/>
      <c r="HO126" s="527"/>
      <c r="HP126" s="285"/>
      <c r="HQ126" s="208"/>
      <c r="HR126" s="208"/>
      <c r="HS126" s="208"/>
      <c r="IE126" s="159"/>
      <c r="IF126" s="159"/>
      <c r="IG126" s="159"/>
      <c r="IH126" s="159"/>
      <c r="II126" s="159">
        <v>1</v>
      </c>
      <c r="IJ126" s="159">
        <v>0</v>
      </c>
      <c r="IK126" s="159">
        <v>1</v>
      </c>
      <c r="IL126" s="159">
        <v>0</v>
      </c>
      <c r="IM126" s="159">
        <v>0</v>
      </c>
      <c r="IP126" s="385"/>
      <c r="IQ126" s="159">
        <v>0</v>
      </c>
      <c r="IR126" s="159">
        <v>1</v>
      </c>
      <c r="IS126" s="159">
        <v>0</v>
      </c>
      <c r="IZ126" s="159">
        <v>1</v>
      </c>
      <c r="JA126" s="159">
        <v>0</v>
      </c>
      <c r="JB126" s="176">
        <v>0</v>
      </c>
      <c r="JC126" s="176">
        <v>0</v>
      </c>
      <c r="JD126" s="159"/>
      <c r="JE126" s="176">
        <v>0</v>
      </c>
      <c r="JF126" s="176">
        <v>0</v>
      </c>
      <c r="JG126" s="176">
        <v>1</v>
      </c>
      <c r="JH126" s="176">
        <v>0</v>
      </c>
      <c r="JI126" s="176">
        <v>0</v>
      </c>
      <c r="JJ126" s="176">
        <v>1</v>
      </c>
      <c r="JK126" s="176">
        <v>0</v>
      </c>
      <c r="JL126" s="176">
        <v>0</v>
      </c>
      <c r="JM126" s="176">
        <v>1</v>
      </c>
      <c r="JN126" s="176">
        <v>0</v>
      </c>
      <c r="JO126" s="176">
        <v>0</v>
      </c>
      <c r="JP126" s="176">
        <v>0</v>
      </c>
      <c r="JQ126" s="176">
        <v>0</v>
      </c>
      <c r="JR126" s="176">
        <v>0</v>
      </c>
      <c r="JS126" s="176">
        <v>0</v>
      </c>
      <c r="JT126" s="176">
        <v>0</v>
      </c>
      <c r="JU126" s="501">
        <v>1</v>
      </c>
      <c r="JV126" s="176">
        <v>0</v>
      </c>
      <c r="JW126" s="176">
        <v>0</v>
      </c>
      <c r="JX126" s="176">
        <v>0</v>
      </c>
      <c r="JY126" s="501"/>
      <c r="JZ126" s="405"/>
      <c r="KA126" s="405"/>
      <c r="KB126" s="405"/>
      <c r="KC126" s="405"/>
      <c r="KD126" s="405"/>
      <c r="KE126" s="162">
        <v>1</v>
      </c>
      <c r="KF126" s="175">
        <v>0</v>
      </c>
      <c r="KG126" s="175">
        <v>0</v>
      </c>
      <c r="KH126" s="175">
        <v>0</v>
      </c>
      <c r="KI126" s="175">
        <v>0</v>
      </c>
      <c r="KJ126" s="175">
        <v>1</v>
      </c>
      <c r="KK126" s="160">
        <v>0</v>
      </c>
      <c r="KL126" s="175">
        <v>0</v>
      </c>
      <c r="KM126" s="175">
        <v>0</v>
      </c>
      <c r="KN126" s="175">
        <v>0</v>
      </c>
      <c r="KO126" s="175">
        <v>0</v>
      </c>
      <c r="KP126" s="175">
        <v>1</v>
      </c>
      <c r="KQ126" s="175">
        <v>0</v>
      </c>
      <c r="KR126" s="160">
        <v>0</v>
      </c>
      <c r="KS126" s="175">
        <v>0</v>
      </c>
      <c r="KT126" s="159"/>
      <c r="KU126" s="159"/>
      <c r="KV126" s="159"/>
      <c r="KW126" s="159"/>
      <c r="KX126" s="159"/>
      <c r="KY126" s="159"/>
      <c r="KZ126" s="159"/>
      <c r="LA126" s="159"/>
      <c r="LB126" s="159"/>
    </row>
    <row r="127" spans="1:314" s="218" customFormat="1" x14ac:dyDescent="0.15">
      <c r="A127" s="243" t="s">
        <v>593</v>
      </c>
      <c r="B127" s="259"/>
      <c r="C127" s="17"/>
      <c r="D127" s="18"/>
      <c r="E127" s="18"/>
      <c r="F127" s="20"/>
      <c r="G127" s="19"/>
      <c r="H127" s="20"/>
      <c r="I127" s="597"/>
      <c r="J127" s="16"/>
      <c r="K127" s="20"/>
      <c r="L127" s="16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16"/>
      <c r="AB127" s="20"/>
      <c r="AC127" s="20"/>
      <c r="AD127" s="20"/>
      <c r="AE127" s="20"/>
      <c r="AF127" s="20"/>
      <c r="AG127" s="20"/>
      <c r="AH127" s="58"/>
      <c r="AI127" s="20"/>
      <c r="AJ127" s="20"/>
      <c r="AK127" s="20"/>
      <c r="AL127" s="642"/>
      <c r="AM127" s="636"/>
      <c r="AN127" s="637"/>
      <c r="AO127" s="636"/>
      <c r="AP127" s="637"/>
      <c r="AQ127" s="528"/>
      <c r="AR127" s="528">
        <f>SUM(AP124:AP127)</f>
        <v>5.7503346456692928</v>
      </c>
      <c r="AS127" s="528"/>
      <c r="AT127" s="528">
        <f>AVERAGE(AP124:AP127)</f>
        <v>5.7503346456692928</v>
      </c>
      <c r="AU127" s="528"/>
      <c r="AV127" s="528">
        <f>MAX(AP124:AP127)</f>
        <v>5.7503346456692928</v>
      </c>
      <c r="AW127" s="528"/>
      <c r="AX127" s="528">
        <f>MIN(AP124:AP127)</f>
        <v>5.7503346456692928</v>
      </c>
      <c r="AY127" s="528"/>
      <c r="AZ127" s="528">
        <f>AV127-AX127</f>
        <v>0</v>
      </c>
      <c r="BA127" s="528"/>
      <c r="BB127" s="636"/>
      <c r="BC127" s="637"/>
      <c r="BD127" s="528">
        <f>SUM(BB124:BB127)</f>
        <v>6.5507874015748033</v>
      </c>
      <c r="BE127" s="528"/>
      <c r="BF127" s="528">
        <f>AVERAGE(BB124:BB127)</f>
        <v>6.5507874015748033</v>
      </c>
      <c r="BG127" s="528"/>
      <c r="BH127" s="528">
        <f>MAX(BB124:BB127)</f>
        <v>6.5507874015748033</v>
      </c>
      <c r="BI127" s="528"/>
      <c r="BJ127" s="528">
        <f>MIN(BB124:BB127)</f>
        <v>6.5507874015748033</v>
      </c>
      <c r="BK127" s="528"/>
      <c r="BL127" s="528">
        <f>BH127-BJ127</f>
        <v>0</v>
      </c>
      <c r="BM127" s="528"/>
      <c r="BN127" s="574"/>
      <c r="BO127" s="574"/>
      <c r="BP127" s="2" t="s">
        <v>337</v>
      </c>
      <c r="BQ127" s="2"/>
      <c r="BR127" s="7"/>
      <c r="BS127" s="528"/>
      <c r="BT127" s="528"/>
      <c r="BU127" s="528"/>
      <c r="BV127" s="528"/>
      <c r="BW127" s="585"/>
      <c r="BX127" s="528"/>
      <c r="BY127" s="528"/>
      <c r="BZ127" s="528"/>
      <c r="CA127" s="528"/>
      <c r="CB127" s="585"/>
      <c r="CC127" s="528"/>
      <c r="CD127" s="585"/>
      <c r="CE127" s="528"/>
      <c r="CF127" s="585"/>
      <c r="CG127" s="528"/>
      <c r="CH127" s="585"/>
      <c r="CI127" s="528"/>
      <c r="CJ127" s="585"/>
      <c r="CK127" s="528"/>
      <c r="CL127" s="585"/>
      <c r="CM127" s="390"/>
      <c r="CN127" s="393"/>
      <c r="DD127" s="520"/>
      <c r="DE127" s="520"/>
      <c r="DF127" s="520"/>
      <c r="DG127" s="520"/>
      <c r="DH127" s="520"/>
      <c r="DI127" s="520"/>
      <c r="DW127" s="495"/>
      <c r="DX127" s="506">
        <f t="shared" si="44"/>
        <v>0</v>
      </c>
      <c r="DY127" s="495"/>
      <c r="DZ127" s="495"/>
      <c r="EA127" s="506">
        <f t="shared" si="45"/>
        <v>0</v>
      </c>
      <c r="EB127" s="506">
        <f t="shared" si="46"/>
        <v>0</v>
      </c>
      <c r="EC127" s="495"/>
      <c r="ED127" s="495"/>
      <c r="EE127" s="512"/>
      <c r="EF127" s="244"/>
      <c r="EG127" s="244"/>
      <c r="EH127" s="244">
        <v>0</v>
      </c>
      <c r="EI127" s="244">
        <v>0</v>
      </c>
      <c r="EJ127" s="244">
        <f>SUM(EH127:EI127)</f>
        <v>0</v>
      </c>
      <c r="EK127" s="244"/>
      <c r="EL127" s="244"/>
      <c r="EM127" s="244"/>
      <c r="EN127" s="244"/>
      <c r="EO127" s="244"/>
      <c r="EP127" s="244"/>
      <c r="EQ127" s="244"/>
      <c r="ET127" s="523"/>
      <c r="EU127" s="523"/>
      <c r="EV127" s="287"/>
      <c r="EW127" s="281">
        <f>SUM(EU125:EU127)</f>
        <v>0.46798997199818104</v>
      </c>
      <c r="EX127" s="278"/>
      <c r="EY127" s="278">
        <f>AVERAGE(EU125:EU127)</f>
        <v>0.46798997199818104</v>
      </c>
      <c r="EZ127" s="281"/>
      <c r="FA127" s="281">
        <f>_xlfn.VAR.P(EU125:EU127)</f>
        <v>0</v>
      </c>
      <c r="FB127" s="281"/>
      <c r="FC127" s="281">
        <f>MAX(EU125:EU127)</f>
        <v>0.46798997199818104</v>
      </c>
      <c r="FD127" s="523"/>
      <c r="FG127" s="393"/>
      <c r="FI127" s="393"/>
      <c r="FK127" s="393"/>
      <c r="FM127" s="393"/>
      <c r="FN127" s="390"/>
      <c r="FO127" s="393"/>
      <c r="FP127" s="520"/>
      <c r="FQ127" s="287"/>
      <c r="FR127" s="281"/>
      <c r="FS127" s="287"/>
      <c r="FT127" s="281"/>
      <c r="FU127" s="281"/>
      <c r="FV127" s="281"/>
      <c r="FW127" s="281"/>
      <c r="FX127" s="281"/>
      <c r="FY127" s="281"/>
      <c r="FZ127" s="281"/>
      <c r="GA127" s="281"/>
      <c r="GB127" s="281"/>
      <c r="GC127" s="281"/>
      <c r="GD127" s="287"/>
      <c r="GE127" s="281"/>
      <c r="GF127" s="287"/>
      <c r="GG127" s="281"/>
      <c r="GH127" s="281"/>
      <c r="GI127" s="281"/>
      <c r="GJ127" s="281"/>
      <c r="GK127" s="281"/>
      <c r="GL127" s="281"/>
      <c r="GM127" s="281"/>
      <c r="GN127" s="281"/>
      <c r="GO127" s="281"/>
      <c r="GP127" s="281"/>
      <c r="GQ127" s="523"/>
      <c r="GR127" s="585"/>
      <c r="GS127" s="528"/>
      <c r="GT127" s="586">
        <f>SUM(GR124:GR127)</f>
        <v>0.23399498599909041</v>
      </c>
      <c r="GU127" s="531">
        <f>SUM(GS124:GS127)</f>
        <v>0.60838696359763533</v>
      </c>
      <c r="GV127" s="531">
        <f>AVERAGE(GR124:GR127)</f>
        <v>0.23399498599909041</v>
      </c>
      <c r="GW127" s="531">
        <f>AVERAGE(GS124:GS127)</f>
        <v>0.60838696359763533</v>
      </c>
      <c r="GX127" s="531">
        <f>MAX(GR124:GR127)</f>
        <v>0.23399498599909041</v>
      </c>
      <c r="GY127" s="531">
        <f>MAX(GS124:GS127)</f>
        <v>0.60838696359763533</v>
      </c>
      <c r="GZ127" s="585"/>
      <c r="HA127" s="528"/>
      <c r="HB127" s="586">
        <f>SUM(GZ124:GZ127)</f>
        <v>0.70187007874015706</v>
      </c>
      <c r="HC127" s="531">
        <f>SUM(HA124:HA127)</f>
        <v>0.32753937007874079</v>
      </c>
      <c r="HD127" s="531">
        <f>AVERAGE(GZ124:GZ127)</f>
        <v>0.70187007874015706</v>
      </c>
      <c r="HE127" s="531">
        <f>AVERAGE(HA124:HA127)</f>
        <v>0.32753937007874079</v>
      </c>
      <c r="HF127" s="531">
        <f>MAX(GZ124:GZ127)</f>
        <v>0.70187007874015706</v>
      </c>
      <c r="HG127" s="531">
        <f>MAX(HA124:HA127)</f>
        <v>0.32753937007874079</v>
      </c>
      <c r="HH127" s="585"/>
      <c r="HI127" s="528"/>
      <c r="HJ127" s="586">
        <f>SUM(HH124:HH127)</f>
        <v>0.73984813367570834</v>
      </c>
      <c r="HK127" s="531">
        <f>SUM(HI124:HI127)</f>
        <v>0.69095349802076322</v>
      </c>
      <c r="HL127" s="531">
        <f>AVERAGE(HH124:HH127)</f>
        <v>0.73984813367570834</v>
      </c>
      <c r="HM127" s="531">
        <f>AVERAGE(HI124:HI127)</f>
        <v>0.69095349802076322</v>
      </c>
      <c r="HN127" s="531">
        <f>MAX(HH124:HH127)</f>
        <v>0.73984813367570834</v>
      </c>
      <c r="HO127" s="531">
        <f>MAX(HI124:HI127)</f>
        <v>0.69095349802076322</v>
      </c>
      <c r="HP127" s="286">
        <f>MIN(HH125:HH127)</f>
        <v>0.73984813367570834</v>
      </c>
      <c r="HQ127" s="286">
        <f>MIN(HI125:HI127)</f>
        <v>0.69095349802076322</v>
      </c>
      <c r="HR127" s="278">
        <f>HN127-HP127</f>
        <v>0</v>
      </c>
      <c r="HS127" s="278">
        <f>HO127-HQ127</f>
        <v>0</v>
      </c>
      <c r="HT127" s="393"/>
      <c r="HU127" s="520"/>
      <c r="HV127" s="393"/>
      <c r="HW127" s="520"/>
      <c r="HX127" s="393"/>
      <c r="HY127" s="520"/>
      <c r="HZ127" s="393"/>
      <c r="IA127" s="520"/>
      <c r="IB127" s="393"/>
      <c r="IC127" s="520"/>
      <c r="ID127" s="393"/>
      <c r="IG127" s="218">
        <v>1.825160890792906</v>
      </c>
      <c r="IH127" s="218">
        <v>17.546751968503937</v>
      </c>
      <c r="IN127" s="462">
        <v>0</v>
      </c>
      <c r="IO127" s="218">
        <v>0</v>
      </c>
      <c r="IP127" s="462">
        <v>0</v>
      </c>
      <c r="IT127" s="390"/>
      <c r="IU127" s="393">
        <v>0</v>
      </c>
      <c r="IV127" s="390">
        <v>0</v>
      </c>
      <c r="IW127" s="393">
        <v>1</v>
      </c>
      <c r="IX127" s="484">
        <v>0</v>
      </c>
      <c r="IY127" s="393"/>
      <c r="JU127" s="393"/>
      <c r="JY127" s="393">
        <v>1</v>
      </c>
      <c r="JZ127" s="507">
        <v>0</v>
      </c>
      <c r="KA127" s="507">
        <v>0</v>
      </c>
      <c r="KB127" s="520">
        <v>0</v>
      </c>
      <c r="KC127" s="520">
        <v>0</v>
      </c>
      <c r="KD127" s="507">
        <v>0</v>
      </c>
    </row>
    <row r="128" spans="1:314" x14ac:dyDescent="0.15">
      <c r="A128" s="216"/>
      <c r="B128" s="224">
        <v>0.6055787037037037</v>
      </c>
      <c r="C128" s="10"/>
      <c r="D128" s="11"/>
      <c r="E128" s="11"/>
      <c r="F128" s="15"/>
      <c r="G128" s="30" t="s">
        <v>362</v>
      </c>
      <c r="H128" s="15" t="s">
        <v>335</v>
      </c>
      <c r="I128" s="599">
        <v>26</v>
      </c>
      <c r="J128" s="29">
        <v>1</v>
      </c>
      <c r="K128" s="15">
        <v>1</v>
      </c>
      <c r="L128" s="9">
        <v>0</v>
      </c>
      <c r="M128" s="23">
        <v>1</v>
      </c>
      <c r="N128" s="23">
        <v>1</v>
      </c>
      <c r="O128" s="23">
        <v>0</v>
      </c>
      <c r="P128" s="15"/>
      <c r="Q128" s="15">
        <v>1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1</v>
      </c>
      <c r="Y128" s="15">
        <v>1</v>
      </c>
      <c r="Z128" s="15">
        <v>0</v>
      </c>
      <c r="AA128" s="9">
        <v>0</v>
      </c>
      <c r="AB128" s="15"/>
      <c r="AC128" s="15"/>
      <c r="AD128" s="15"/>
      <c r="AE128" s="15"/>
      <c r="AF128" s="15"/>
      <c r="AG128" s="15"/>
      <c r="AH128" s="54"/>
      <c r="AI128" s="15"/>
      <c r="AJ128" s="15"/>
      <c r="AK128" s="15"/>
      <c r="AL128" s="632"/>
      <c r="AM128" s="633"/>
      <c r="AN128" s="645"/>
      <c r="AO128" s="633"/>
      <c r="AP128" s="645"/>
      <c r="AQ128" s="645"/>
      <c r="AR128" s="645"/>
      <c r="AS128" s="645"/>
      <c r="AT128" s="645"/>
      <c r="AU128" s="645"/>
      <c r="AV128" s="645"/>
      <c r="AW128" s="645"/>
      <c r="AX128" s="645"/>
      <c r="AY128" s="645"/>
      <c r="AZ128" s="645"/>
      <c r="BA128" s="645"/>
      <c r="BB128" s="633"/>
      <c r="BC128" s="645"/>
      <c r="BD128" s="645"/>
      <c r="BE128" s="645"/>
      <c r="BF128" s="645"/>
      <c r="BG128" s="645"/>
      <c r="BH128" s="645"/>
      <c r="BI128" s="645"/>
      <c r="BJ128" s="645"/>
      <c r="BK128" s="645"/>
      <c r="BL128" s="645"/>
      <c r="BM128" s="645"/>
      <c r="BN128" s="576"/>
      <c r="BO128" s="576"/>
      <c r="BP128" s="1">
        <v>1.4975679103941792</v>
      </c>
      <c r="BQ128" s="1">
        <v>11.978582677165354</v>
      </c>
      <c r="BR128" s="3"/>
      <c r="BS128" s="530"/>
      <c r="BT128" s="530"/>
      <c r="BU128" s="530"/>
      <c r="BV128" s="530"/>
      <c r="BW128" s="584"/>
      <c r="BX128" s="530"/>
      <c r="BY128" s="530"/>
      <c r="BZ128" s="530"/>
      <c r="CA128" s="530"/>
      <c r="CB128" s="584"/>
      <c r="CC128" s="530"/>
      <c r="CD128" s="584"/>
      <c r="CE128" s="530"/>
      <c r="CF128" s="584"/>
      <c r="CG128" s="530"/>
      <c r="CH128" s="584"/>
      <c r="CI128" s="530"/>
      <c r="CJ128" s="584"/>
      <c r="CK128" s="530"/>
      <c r="CL128" s="584"/>
      <c r="CM128" s="271"/>
      <c r="CO128" s="216"/>
      <c r="CP128" s="216"/>
      <c r="CQ128" s="216"/>
      <c r="CR128" s="285"/>
      <c r="CS128" s="280"/>
      <c r="CT128" s="282"/>
      <c r="CU128" s="282"/>
      <c r="CV128" s="282"/>
      <c r="CW128" s="282"/>
      <c r="CX128" s="282"/>
      <c r="CY128" s="282"/>
      <c r="CZ128" s="282"/>
      <c r="DA128" s="282"/>
      <c r="DB128" s="282"/>
      <c r="DC128" s="235"/>
      <c r="DD128" s="282"/>
      <c r="DE128" s="282"/>
      <c r="DF128" s="282"/>
      <c r="DG128" s="282"/>
      <c r="DH128" s="282"/>
      <c r="DI128" s="282"/>
      <c r="DJ128" s="216"/>
      <c r="DK128" s="216"/>
      <c r="DL128" s="282"/>
      <c r="DM128" s="282"/>
      <c r="DN128" s="282"/>
      <c r="DO128" s="282"/>
      <c r="DP128" s="282"/>
      <c r="DQ128" s="282"/>
      <c r="DR128" s="282"/>
      <c r="DS128" s="216"/>
      <c r="DT128" s="217" t="s">
        <v>442</v>
      </c>
      <c r="DU128" s="216">
        <v>1.4975679103941792</v>
      </c>
      <c r="DV128" s="216">
        <v>11.978582677165354</v>
      </c>
      <c r="DW128" s="492"/>
      <c r="DX128" s="506">
        <f t="shared" si="44"/>
        <v>0</v>
      </c>
      <c r="DY128" s="492"/>
      <c r="DZ128" s="492"/>
      <c r="EA128" s="506">
        <f t="shared" si="45"/>
        <v>0</v>
      </c>
      <c r="EB128" s="506">
        <f t="shared" si="46"/>
        <v>0</v>
      </c>
      <c r="EC128" s="492"/>
      <c r="ED128" s="492"/>
      <c r="EE128" s="506"/>
      <c r="EF128" s="402"/>
      <c r="EG128" s="402"/>
      <c r="EH128" s="402"/>
      <c r="EI128" s="402"/>
      <c r="EJ128" s="402"/>
      <c r="EK128" s="402"/>
      <c r="EL128" s="402"/>
      <c r="EM128" s="402"/>
      <c r="EN128" s="402"/>
      <c r="EO128" s="402"/>
      <c r="EP128" s="402"/>
      <c r="EQ128" s="402"/>
      <c r="ER128" s="283">
        <v>-4.0715127563841751</v>
      </c>
      <c r="ES128" s="283">
        <v>-12.86761811023622</v>
      </c>
      <c r="ET128" s="519"/>
      <c r="EU128" s="519"/>
      <c r="EV128" s="284"/>
      <c r="EW128" s="282"/>
      <c r="EX128" s="282"/>
      <c r="EY128" s="282"/>
      <c r="EZ128" s="282"/>
      <c r="FA128" s="282"/>
      <c r="FB128" s="282"/>
      <c r="FC128" s="282"/>
      <c r="FD128" s="519"/>
      <c r="FE128" s="267"/>
      <c r="FF128" s="271"/>
      <c r="FG128" s="267"/>
      <c r="FH128" s="271"/>
      <c r="FI128" s="267"/>
      <c r="FJ128" s="271"/>
      <c r="FK128" s="267"/>
      <c r="FN128" s="271"/>
      <c r="FO128" s="267"/>
      <c r="FP128" s="503"/>
      <c r="FQ128" s="284"/>
      <c r="FR128" s="282"/>
      <c r="FS128" s="284"/>
      <c r="FT128" s="282"/>
      <c r="FU128" s="282"/>
      <c r="FV128" s="282"/>
      <c r="FW128" s="282"/>
      <c r="FX128" s="282"/>
      <c r="FY128" s="282"/>
      <c r="FZ128" s="282"/>
      <c r="GA128" s="282"/>
      <c r="GB128" s="282"/>
      <c r="GC128" s="282"/>
      <c r="GD128" s="284"/>
      <c r="GE128" s="282"/>
      <c r="GF128" s="284"/>
      <c r="GG128" s="282"/>
      <c r="GH128" s="282"/>
      <c r="GI128" s="282"/>
      <c r="GJ128" s="282"/>
      <c r="GK128" s="282"/>
      <c r="GL128" s="282"/>
      <c r="GM128" s="282"/>
      <c r="GN128" s="282"/>
      <c r="GO128" s="282"/>
      <c r="GP128" s="282"/>
      <c r="GQ128" s="292"/>
      <c r="GR128" s="587"/>
      <c r="GS128" s="532"/>
      <c r="GT128" s="587"/>
      <c r="GU128" s="532"/>
      <c r="GV128" s="532"/>
      <c r="GW128" s="532"/>
      <c r="GX128" s="532"/>
      <c r="GY128" s="532"/>
      <c r="GZ128" s="587"/>
      <c r="HA128" s="532"/>
      <c r="HB128" s="587"/>
      <c r="HC128" s="532"/>
      <c r="HD128" s="532"/>
      <c r="HE128" s="532"/>
      <c r="HF128" s="532"/>
      <c r="HG128" s="532"/>
      <c r="HH128" s="584"/>
      <c r="HI128" s="527"/>
      <c r="HJ128" s="587"/>
      <c r="HK128" s="532"/>
      <c r="HL128" s="532"/>
      <c r="HM128" s="532"/>
      <c r="HN128" s="532"/>
      <c r="HO128" s="532"/>
      <c r="HP128" s="285"/>
      <c r="HQ128" s="280"/>
      <c r="HR128" s="280"/>
      <c r="HS128" s="280"/>
      <c r="HU128" s="517"/>
      <c r="HW128" s="517"/>
      <c r="HY128" s="517"/>
      <c r="IA128" s="517"/>
      <c r="IC128" s="517"/>
      <c r="IE128" s="216"/>
      <c r="IF128" s="216"/>
      <c r="IG128" s="229">
        <v>-0.98277894119618014</v>
      </c>
      <c r="IH128" s="229">
        <v>-6.5975787401574797</v>
      </c>
      <c r="II128" s="216">
        <v>0</v>
      </c>
      <c r="IJ128" s="216">
        <v>0</v>
      </c>
      <c r="IK128" s="216"/>
      <c r="IL128" s="216"/>
      <c r="IM128" s="216"/>
      <c r="IP128" s="385"/>
      <c r="IQ128" s="216"/>
      <c r="IR128" s="216"/>
      <c r="IS128" s="216"/>
      <c r="IT128" s="382"/>
      <c r="IV128" s="382"/>
      <c r="IX128" s="481"/>
      <c r="IZ128" s="216"/>
      <c r="JA128" s="216"/>
      <c r="JB128" s="275"/>
      <c r="JC128" s="275"/>
      <c r="JD128" s="275"/>
      <c r="JE128" s="216"/>
      <c r="JF128" s="216"/>
      <c r="JG128" s="216"/>
      <c r="JH128" s="216"/>
      <c r="JI128" s="216"/>
      <c r="JJ128" s="216"/>
      <c r="JK128" s="216"/>
      <c r="JL128" s="216"/>
      <c r="JM128" s="216"/>
      <c r="JN128" s="216"/>
      <c r="JO128" s="216"/>
      <c r="JP128" s="275"/>
      <c r="JQ128" s="275"/>
      <c r="JR128" s="275"/>
      <c r="JS128" s="216"/>
      <c r="JT128" s="216"/>
      <c r="JV128" s="216"/>
      <c r="JW128" s="216"/>
      <c r="JX128" s="216"/>
      <c r="JZ128" s="504"/>
      <c r="KA128" s="504"/>
      <c r="KB128" s="517"/>
      <c r="KC128" s="517"/>
      <c r="KD128" s="504"/>
      <c r="KE128" s="217"/>
      <c r="KF128" s="216"/>
      <c r="KG128" s="216"/>
      <c r="KH128" s="216"/>
      <c r="KI128" s="216"/>
      <c r="KJ128" s="216"/>
      <c r="KK128" s="215"/>
      <c r="KL128" s="216"/>
      <c r="KM128" s="216"/>
      <c r="KN128" s="216"/>
      <c r="KO128" s="216"/>
      <c r="KP128" s="216"/>
      <c r="KQ128" s="216"/>
      <c r="KR128" s="215"/>
      <c r="KS128" s="216"/>
      <c r="KT128" s="216"/>
      <c r="KU128" s="216"/>
      <c r="KV128" s="216"/>
      <c r="KW128" s="216"/>
      <c r="KX128" s="216"/>
      <c r="KY128" s="216"/>
      <c r="KZ128" s="216"/>
      <c r="LA128" s="215"/>
      <c r="LB128" s="216"/>
    </row>
    <row r="129" spans="1:314" x14ac:dyDescent="0.15">
      <c r="A129" s="214"/>
      <c r="B129" s="224">
        <v>0.60990740740740745</v>
      </c>
      <c r="C129" s="10"/>
      <c r="D129" s="11"/>
      <c r="E129" s="11"/>
      <c r="F129" s="14"/>
      <c r="G129" s="13"/>
      <c r="H129" s="14"/>
      <c r="I129" s="596"/>
      <c r="J129" s="29">
        <v>1</v>
      </c>
      <c r="K129" s="14">
        <v>1</v>
      </c>
      <c r="L129" s="9">
        <v>0</v>
      </c>
      <c r="M129" s="23">
        <v>1</v>
      </c>
      <c r="N129" s="23">
        <v>0</v>
      </c>
      <c r="O129" s="23">
        <v>1</v>
      </c>
      <c r="P129" s="14"/>
      <c r="Q129" s="14">
        <v>0</v>
      </c>
      <c r="R129" s="14">
        <v>0</v>
      </c>
      <c r="S129" s="14">
        <v>1</v>
      </c>
      <c r="T129" s="14">
        <v>1</v>
      </c>
      <c r="U129" s="14">
        <v>0</v>
      </c>
      <c r="V129" s="14">
        <v>0</v>
      </c>
      <c r="W129" s="14">
        <v>0</v>
      </c>
      <c r="X129" s="14">
        <v>0</v>
      </c>
      <c r="Y129" s="14">
        <v>1</v>
      </c>
      <c r="Z129" s="14">
        <v>0</v>
      </c>
      <c r="AA129" s="9">
        <v>0</v>
      </c>
      <c r="AB129" s="15">
        <v>0.60838696359763533</v>
      </c>
      <c r="AC129" s="15">
        <v>0.79545275590551334</v>
      </c>
      <c r="AD129" s="15">
        <v>1.0014388570218486</v>
      </c>
      <c r="AE129" s="15"/>
      <c r="AF129" s="15"/>
      <c r="AG129" s="15"/>
      <c r="AH129" s="54">
        <f>AM130-BP129</f>
        <v>-2.5739448459899958</v>
      </c>
      <c r="AI129" s="15">
        <f>AN130-BQ129</f>
        <v>-17.453169291338583</v>
      </c>
      <c r="AJ129" s="15"/>
      <c r="AK129" s="15"/>
      <c r="AL129" s="632">
        <f>((AH129*AH130)+(AI129*AI130))/(SQRT(AH129^2+AI129^2)*SQRT(AH130^2+AI130^2))</f>
        <v>0.99828599947204322</v>
      </c>
      <c r="AM129" s="633"/>
      <c r="AN129" s="634"/>
      <c r="AO129" s="633"/>
      <c r="AP129" s="634"/>
      <c r="AQ129" s="634"/>
      <c r="AR129" s="634"/>
      <c r="AS129" s="634"/>
      <c r="AT129" s="634"/>
      <c r="AU129" s="634"/>
      <c r="AV129" s="634"/>
      <c r="AW129" s="634"/>
      <c r="AX129" s="634"/>
      <c r="AY129" s="634"/>
      <c r="AZ129" s="634"/>
      <c r="BA129" s="634"/>
      <c r="BB129" s="633"/>
      <c r="BC129" s="634"/>
      <c r="BD129" s="634"/>
      <c r="BE129" s="634"/>
      <c r="BF129" s="634"/>
      <c r="BG129" s="634"/>
      <c r="BH129" s="634"/>
      <c r="BI129" s="634"/>
      <c r="BJ129" s="634"/>
      <c r="BK129" s="634"/>
      <c r="BL129" s="634"/>
      <c r="BM129" s="634"/>
      <c r="BN129" s="573"/>
      <c r="BO129" s="573"/>
      <c r="BP129" s="4">
        <v>1.1231759327956345</v>
      </c>
      <c r="BQ129" s="4">
        <v>12.025374015748032</v>
      </c>
      <c r="BR129" s="6"/>
      <c r="BS129" s="527"/>
      <c r="BT129" s="527"/>
      <c r="BU129" s="527"/>
      <c r="BV129" s="527"/>
      <c r="BW129" s="584"/>
      <c r="BX129" s="527"/>
      <c r="BY129" s="527"/>
      <c r="BZ129" s="527"/>
      <c r="CA129" s="527"/>
      <c r="CB129" s="584"/>
      <c r="CC129" s="527"/>
      <c r="CD129" s="584"/>
      <c r="CE129" s="527"/>
      <c r="CF129" s="584"/>
      <c r="CG129" s="527"/>
      <c r="CH129" s="584"/>
      <c r="CI129" s="527"/>
      <c r="CJ129" s="584"/>
      <c r="CK129" s="527"/>
      <c r="CL129" s="584"/>
      <c r="CO129" s="70"/>
      <c r="CP129" s="70"/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H129" s="516"/>
      <c r="DI129" s="516"/>
      <c r="DJ129" s="105"/>
      <c r="DK129" s="105"/>
      <c r="DL129" s="105"/>
      <c r="DM129" s="105"/>
      <c r="DN129" s="105"/>
      <c r="DO129" s="105"/>
      <c r="DP129" s="105"/>
      <c r="DQ129" s="105"/>
      <c r="DR129" s="105"/>
      <c r="DS129" s="105"/>
      <c r="DT129" s="108" t="s">
        <v>442</v>
      </c>
      <c r="DU129" s="105">
        <v>1.1231759327956345</v>
      </c>
      <c r="DV129" s="105">
        <v>12.025374015748032</v>
      </c>
      <c r="DX129" s="506">
        <f t="shared" si="44"/>
        <v>0</v>
      </c>
      <c r="EA129" s="506">
        <f t="shared" si="45"/>
        <v>0</v>
      </c>
      <c r="EB129" s="506">
        <f t="shared" si="46"/>
        <v>0</v>
      </c>
      <c r="EF129" s="402">
        <f>IF(AND(DV129&gt;0,DV129&lt;11.9),1,0)</f>
        <v>0</v>
      </c>
      <c r="EG129" s="402"/>
      <c r="EL129" s="244">
        <f>IF(AND(DV129&gt;0,DV129&lt;6.4),1,0)</f>
        <v>0</v>
      </c>
      <c r="ER129" s="128">
        <v>-4.0715127563841751</v>
      </c>
      <c r="ES129" s="128">
        <v>-12.961200787401575</v>
      </c>
      <c r="EV129" s="284"/>
      <c r="EW129" s="209"/>
      <c r="EX129" s="209"/>
      <c r="EY129" s="209"/>
      <c r="EZ129" s="209"/>
      <c r="FA129" s="209"/>
      <c r="FB129" s="209"/>
      <c r="FC129" s="209"/>
      <c r="FE129" s="141"/>
      <c r="FF129" s="141"/>
      <c r="FH129" s="141"/>
      <c r="FJ129" s="141"/>
      <c r="FQ129" s="284"/>
      <c r="FR129" s="209"/>
      <c r="FS129" s="284"/>
      <c r="FT129" s="209"/>
      <c r="FU129" s="209"/>
      <c r="FV129" s="209"/>
      <c r="FW129" s="209"/>
      <c r="FX129" s="209"/>
      <c r="FY129" s="209"/>
      <c r="FZ129" s="209"/>
      <c r="GA129" s="209"/>
      <c r="GB129" s="209"/>
      <c r="GC129" s="209"/>
      <c r="GD129" s="284"/>
      <c r="GE129" s="209"/>
      <c r="GF129" s="284"/>
      <c r="GG129" s="209"/>
      <c r="GH129" s="209"/>
      <c r="GI129" s="209"/>
      <c r="GJ129" s="209"/>
      <c r="GK129" s="209"/>
      <c r="GL129" s="209"/>
      <c r="GM129" s="209"/>
      <c r="GN129" s="209"/>
      <c r="GO129" s="209"/>
      <c r="GP129" s="209"/>
      <c r="GR129" s="587"/>
      <c r="GS129" s="529"/>
      <c r="GT129" s="587"/>
      <c r="GU129" s="529"/>
      <c r="GV129" s="529"/>
      <c r="GW129" s="529"/>
      <c r="GX129" s="529"/>
      <c r="GY129" s="529"/>
      <c r="GZ129" s="587"/>
      <c r="HA129" s="529"/>
      <c r="HB129" s="587"/>
      <c r="HC129" s="529"/>
      <c r="HD129" s="529"/>
      <c r="HE129" s="529"/>
      <c r="HF129" s="529"/>
      <c r="HG129" s="529"/>
      <c r="HH129" s="584"/>
      <c r="HI129" s="527"/>
      <c r="HJ129" s="587"/>
      <c r="HK129" s="529"/>
      <c r="HL129" s="529"/>
      <c r="HM129" s="529"/>
      <c r="HN129" s="529"/>
      <c r="HO129" s="529"/>
      <c r="HP129" s="285"/>
      <c r="HQ129" s="208"/>
      <c r="HR129" s="208"/>
      <c r="HS129" s="208"/>
      <c r="IE129" s="159"/>
      <c r="IF129" s="159"/>
      <c r="IG129" s="159"/>
      <c r="IH129" s="159"/>
      <c r="II129" s="159"/>
      <c r="IJ129" s="159"/>
      <c r="IK129" s="159"/>
      <c r="IL129" s="159"/>
      <c r="IM129" s="159"/>
      <c r="IP129" s="385"/>
      <c r="IQ129" s="159"/>
      <c r="IR129" s="159"/>
      <c r="IS129" s="159"/>
      <c r="IZ129" s="159"/>
      <c r="JA129" s="159"/>
      <c r="JB129" s="159"/>
      <c r="JC129" s="159"/>
      <c r="JD129" s="159"/>
      <c r="JE129" s="159"/>
      <c r="JF129" s="159"/>
      <c r="JG129" s="159"/>
      <c r="JH129" s="159"/>
      <c r="JI129" s="159"/>
      <c r="JJ129" s="159"/>
      <c r="JK129" s="159"/>
      <c r="JL129" s="159"/>
      <c r="JM129" s="159"/>
      <c r="JN129" s="159"/>
      <c r="JO129" s="159"/>
      <c r="JP129" s="159"/>
      <c r="JQ129" s="159"/>
      <c r="JR129" s="159"/>
      <c r="JS129" s="159"/>
      <c r="JT129" s="159"/>
      <c r="JV129" s="159"/>
      <c r="JW129" s="159"/>
      <c r="JX129" s="159"/>
      <c r="KE129" s="159"/>
      <c r="KF129" s="159"/>
      <c r="KG129" s="159"/>
      <c r="KH129" s="159"/>
      <c r="KI129" s="159"/>
      <c r="KJ129" s="159"/>
      <c r="KK129" s="159"/>
      <c r="KL129" s="159"/>
      <c r="KM129" s="159"/>
      <c r="KN129" s="159"/>
      <c r="KO129" s="159"/>
      <c r="KP129" s="159"/>
      <c r="KQ129" s="159"/>
      <c r="KR129" s="159"/>
      <c r="KS129" s="159">
        <v>1</v>
      </c>
      <c r="KT129" s="159"/>
      <c r="KU129" s="159"/>
      <c r="KV129" s="159"/>
      <c r="KW129" s="159"/>
      <c r="KX129" s="159"/>
      <c r="KY129" s="159"/>
      <c r="KZ129" s="159"/>
      <c r="LA129" s="159"/>
      <c r="LB129" s="159"/>
    </row>
    <row r="130" spans="1:314" x14ac:dyDescent="0.15">
      <c r="A130" s="214"/>
      <c r="B130" s="224">
        <v>0.61054398148148148</v>
      </c>
      <c r="C130" s="10">
        <v>0.25</v>
      </c>
      <c r="D130" s="11">
        <v>0.83332499999999998</v>
      </c>
      <c r="E130" s="11">
        <v>0.83</v>
      </c>
      <c r="F130" s="14"/>
      <c r="G130" s="13"/>
      <c r="H130" s="14"/>
      <c r="I130" s="596"/>
      <c r="J130" s="473">
        <v>2</v>
      </c>
      <c r="K130" s="14"/>
      <c r="L130" s="9"/>
      <c r="M130" s="23">
        <v>0</v>
      </c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9"/>
      <c r="AB130" s="15"/>
      <c r="AC130" s="15"/>
      <c r="AD130" s="15"/>
      <c r="AE130" s="15"/>
      <c r="AF130" s="15"/>
      <c r="AG130" s="15"/>
      <c r="AH130" s="58">
        <f>ER129-BP129</f>
        <v>-5.1946886891798094</v>
      </c>
      <c r="AI130" s="20">
        <f>ES129-BQ129</f>
        <v>-24.986574803149608</v>
      </c>
      <c r="AJ130" s="15"/>
      <c r="AK130" s="15"/>
      <c r="AL130" s="635">
        <f>DEGREES(ACOS(AL129))</f>
        <v>3.3550975909496521</v>
      </c>
      <c r="AM130" s="633">
        <v>-1.4507689131943613</v>
      </c>
      <c r="AN130" s="634">
        <v>-5.427795275590551</v>
      </c>
      <c r="AO130" s="638">
        <f>ABS(-11.88-AN130)</f>
        <v>6.4522047244094498</v>
      </c>
      <c r="AP130" s="634"/>
      <c r="AQ130" s="634"/>
      <c r="AR130" s="634"/>
      <c r="AS130" s="634"/>
      <c r="AT130" s="634"/>
      <c r="AU130" s="634"/>
      <c r="AV130" s="634"/>
      <c r="AW130" s="634"/>
      <c r="AX130" s="634"/>
      <c r="AY130" s="634"/>
      <c r="AZ130" s="634"/>
      <c r="BA130" s="634"/>
      <c r="BB130" s="634"/>
      <c r="BC130" s="634">
        <f>ABS(BQ130-AN130)</f>
        <v>6.5507874015748033</v>
      </c>
      <c r="BD130" s="634"/>
      <c r="BE130" s="634"/>
      <c r="BF130" s="634"/>
      <c r="BG130" s="634"/>
      <c r="BH130" s="634"/>
      <c r="BI130" s="634"/>
      <c r="BJ130" s="634"/>
      <c r="BK130" s="634"/>
      <c r="BL130" s="634"/>
      <c r="BM130" s="634"/>
      <c r="BN130" s="573"/>
      <c r="BO130" s="573"/>
      <c r="BP130" s="65">
        <v>-2.339949859990905</v>
      </c>
      <c r="BQ130" s="64">
        <v>-11.978582677165354</v>
      </c>
      <c r="BR130" s="6"/>
      <c r="BS130" s="527"/>
      <c r="BT130" s="527"/>
      <c r="BU130" s="527"/>
      <c r="BV130" s="527"/>
      <c r="BW130" s="584"/>
      <c r="BX130" s="527"/>
      <c r="BY130" s="527"/>
      <c r="BZ130" s="527"/>
      <c r="CA130" s="527"/>
      <c r="CB130" s="584"/>
      <c r="CC130" s="527"/>
      <c r="CD130" s="584"/>
      <c r="CE130" s="527"/>
      <c r="CF130" s="584"/>
      <c r="CG130" s="527"/>
      <c r="CH130" s="584"/>
      <c r="CI130" s="527"/>
      <c r="CJ130" s="584"/>
      <c r="CK130" s="527"/>
      <c r="CL130" s="584"/>
      <c r="CO130" s="70"/>
      <c r="CP130" s="70"/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H130" s="516"/>
      <c r="DI130" s="516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8" t="s">
        <v>443</v>
      </c>
      <c r="DU130" s="129">
        <v>-3.4631257927865398</v>
      </c>
      <c r="DV130" s="128">
        <v>-12.165748031496062</v>
      </c>
      <c r="DX130" s="506">
        <f t="shared" si="44"/>
        <v>0</v>
      </c>
      <c r="EA130" s="506">
        <f t="shared" si="45"/>
        <v>0</v>
      </c>
      <c r="EB130" s="506">
        <f t="shared" si="46"/>
        <v>0</v>
      </c>
      <c r="EF130" s="402"/>
      <c r="EG130" s="412">
        <f>IF(AND(DV130&lt;0,DV130&gt;-11.9),1,0)</f>
        <v>0</v>
      </c>
      <c r="EH130" s="402"/>
      <c r="EI130" s="402"/>
      <c r="EJ130" s="402"/>
      <c r="EK130" s="402"/>
      <c r="EM130" s="412">
        <f>IF(AND(DV130&lt;0,DV130&gt;-6.4),1,0)</f>
        <v>0</v>
      </c>
      <c r="EN130" s="402"/>
      <c r="EO130" s="402"/>
      <c r="EP130" s="402"/>
      <c r="ER130" s="105">
        <v>0.74878395519708962</v>
      </c>
      <c r="ES130" s="105">
        <v>11.510669291338582</v>
      </c>
      <c r="ET130" s="518">
        <f>ABS(ER130)</f>
        <v>0.74878395519708962</v>
      </c>
      <c r="EV130" s="284"/>
      <c r="EW130" s="209"/>
      <c r="EX130" s="209"/>
      <c r="EY130" s="209"/>
      <c r="EZ130" s="209"/>
      <c r="FA130" s="209"/>
      <c r="FB130" s="209"/>
      <c r="FC130" s="209"/>
      <c r="FE130" s="141"/>
      <c r="FF130" s="141"/>
      <c r="FH130" s="141"/>
      <c r="FJ130" s="141"/>
      <c r="FQ130" s="284"/>
      <c r="FR130" s="209"/>
      <c r="FS130" s="284"/>
      <c r="FT130" s="209"/>
      <c r="FU130" s="209"/>
      <c r="FV130" s="209"/>
      <c r="FW130" s="209"/>
      <c r="FX130" s="209"/>
      <c r="FY130" s="209"/>
      <c r="FZ130" s="209"/>
      <c r="GA130" s="209"/>
      <c r="GB130" s="209"/>
      <c r="GC130" s="209"/>
      <c r="GD130" s="284"/>
      <c r="GE130" s="209"/>
      <c r="GF130" s="284"/>
      <c r="GG130" s="209"/>
      <c r="GH130" s="209"/>
      <c r="GI130" s="209"/>
      <c r="GJ130" s="209"/>
      <c r="GK130" s="209"/>
      <c r="GL130" s="209"/>
      <c r="GM130" s="209"/>
      <c r="GN130" s="209"/>
      <c r="GO130" s="209"/>
      <c r="GP130" s="209"/>
      <c r="GR130" s="587">
        <v>0.37439197759854492</v>
      </c>
      <c r="GS130" s="532">
        <v>0.60838696359763533</v>
      </c>
      <c r="GT130" s="584"/>
      <c r="GU130" s="527"/>
      <c r="GV130" s="527"/>
      <c r="GW130" s="527"/>
      <c r="GX130" s="527"/>
      <c r="GY130" s="527"/>
      <c r="GZ130" s="587">
        <v>0.51470472440944981</v>
      </c>
      <c r="HA130" s="532">
        <v>0.79545275590551334</v>
      </c>
      <c r="HB130" s="584"/>
      <c r="HC130" s="527"/>
      <c r="HD130" s="527"/>
      <c r="HE130" s="527"/>
      <c r="HF130" s="527"/>
      <c r="HG130" s="527"/>
      <c r="HH130" s="584">
        <v>0.63646705038010964</v>
      </c>
      <c r="HI130" s="527">
        <v>1.0014388570218486</v>
      </c>
      <c r="HJ130" s="584"/>
      <c r="HK130" s="527"/>
      <c r="HL130" s="527"/>
      <c r="HM130" s="527"/>
      <c r="HN130" s="527"/>
      <c r="HO130" s="527"/>
      <c r="HP130" s="285"/>
      <c r="HQ130" s="208"/>
      <c r="HR130" s="208"/>
      <c r="HS130" s="208"/>
      <c r="IE130" s="159"/>
      <c r="IF130" s="159"/>
      <c r="IG130" s="159"/>
      <c r="IH130" s="159"/>
      <c r="II130" s="159">
        <v>1</v>
      </c>
      <c r="IJ130" s="159">
        <v>0</v>
      </c>
      <c r="IK130" s="159">
        <v>1</v>
      </c>
      <c r="IL130" s="159">
        <v>0</v>
      </c>
      <c r="IM130" s="159">
        <v>0</v>
      </c>
      <c r="IP130" s="385"/>
      <c r="IQ130" s="159">
        <v>0</v>
      </c>
      <c r="IR130" s="159">
        <v>1</v>
      </c>
      <c r="IS130" s="159">
        <v>0</v>
      </c>
      <c r="IZ130" s="159">
        <v>0</v>
      </c>
      <c r="JA130" s="159">
        <v>1</v>
      </c>
      <c r="JB130" s="176">
        <v>0</v>
      </c>
      <c r="JC130" s="176">
        <v>0</v>
      </c>
      <c r="JD130" s="159"/>
      <c r="JE130" s="176">
        <v>0</v>
      </c>
      <c r="JF130" s="176">
        <v>0</v>
      </c>
      <c r="JG130" s="176">
        <v>1</v>
      </c>
      <c r="JH130" s="176">
        <v>0</v>
      </c>
      <c r="JI130" s="176">
        <v>0</v>
      </c>
      <c r="JJ130" s="176">
        <v>1</v>
      </c>
      <c r="JK130" s="176">
        <v>0</v>
      </c>
      <c r="JL130" s="176">
        <v>0</v>
      </c>
      <c r="JM130" s="176">
        <v>1</v>
      </c>
      <c r="JN130" s="176">
        <v>0</v>
      </c>
      <c r="JO130" s="176">
        <v>0</v>
      </c>
      <c r="JP130" s="176">
        <v>0</v>
      </c>
      <c r="JQ130" s="176">
        <v>0</v>
      </c>
      <c r="JR130" s="176">
        <v>0</v>
      </c>
      <c r="JS130" s="176">
        <v>0</v>
      </c>
      <c r="JT130" s="176">
        <v>0</v>
      </c>
      <c r="JU130" s="501">
        <v>0</v>
      </c>
      <c r="JV130" s="176">
        <v>1</v>
      </c>
      <c r="JW130" s="176">
        <v>0</v>
      </c>
      <c r="JX130" s="176">
        <v>0</v>
      </c>
      <c r="JY130" s="501"/>
      <c r="JZ130" s="405"/>
      <c r="KA130" s="405"/>
      <c r="KB130" s="405"/>
      <c r="KC130" s="405"/>
      <c r="KD130" s="405"/>
      <c r="KE130" s="162">
        <v>1</v>
      </c>
      <c r="KF130" s="175">
        <v>0</v>
      </c>
      <c r="KG130" s="175">
        <v>0</v>
      </c>
      <c r="KH130" s="175">
        <v>0</v>
      </c>
      <c r="KI130" s="175">
        <v>1</v>
      </c>
      <c r="KJ130" s="175">
        <v>1</v>
      </c>
      <c r="KK130" s="160">
        <v>0</v>
      </c>
      <c r="KL130" s="175">
        <v>0</v>
      </c>
      <c r="KM130" s="175">
        <v>0</v>
      </c>
      <c r="KN130" s="175">
        <v>0</v>
      </c>
      <c r="KO130" s="175">
        <v>1</v>
      </c>
      <c r="KP130" s="175">
        <v>0</v>
      </c>
      <c r="KQ130" s="175">
        <v>0</v>
      </c>
      <c r="KR130" s="160">
        <v>0</v>
      </c>
      <c r="KS130" s="175">
        <v>0</v>
      </c>
      <c r="KT130" s="159"/>
      <c r="KU130" s="159"/>
      <c r="KV130" s="159"/>
      <c r="KW130" s="159"/>
      <c r="KX130" s="159"/>
      <c r="KY130" s="159"/>
      <c r="KZ130" s="159"/>
      <c r="LA130" s="159"/>
      <c r="LB130" s="159"/>
    </row>
    <row r="131" spans="1:314" s="218" customFormat="1" x14ac:dyDescent="0.15">
      <c r="A131" s="243" t="s">
        <v>593</v>
      </c>
      <c r="B131" s="243"/>
      <c r="C131" s="17"/>
      <c r="D131" s="18"/>
      <c r="E131" s="18"/>
      <c r="F131" s="20"/>
      <c r="G131" s="19"/>
      <c r="H131" s="20"/>
      <c r="I131" s="597"/>
      <c r="J131" s="16"/>
      <c r="K131" s="20"/>
      <c r="L131" s="16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16"/>
      <c r="AB131" s="20"/>
      <c r="AC131" s="20"/>
      <c r="AD131" s="20"/>
      <c r="AE131" s="20"/>
      <c r="AF131" s="20"/>
      <c r="AG131" s="20"/>
      <c r="AH131" s="58"/>
      <c r="AI131" s="20"/>
      <c r="AJ131" s="20"/>
      <c r="AK131" s="20"/>
      <c r="AL131" s="642"/>
      <c r="AM131" s="636"/>
      <c r="AN131" s="637"/>
      <c r="AO131" s="636"/>
      <c r="AP131" s="637"/>
      <c r="AQ131" s="528">
        <f>SUM(AO128:AO131)</f>
        <v>6.4522047244094498</v>
      </c>
      <c r="AR131" s="528"/>
      <c r="AS131" s="528">
        <f>AVERAGE(AO128:AO131)</f>
        <v>6.4522047244094498</v>
      </c>
      <c r="AT131" s="528"/>
      <c r="AU131" s="528">
        <f>MAX(AO128:AO131)</f>
        <v>6.4522047244094498</v>
      </c>
      <c r="AV131" s="528"/>
      <c r="AW131" s="528">
        <f>MIN(AO128:AO131)</f>
        <v>6.4522047244094498</v>
      </c>
      <c r="AX131" s="528"/>
      <c r="AY131" s="528">
        <f>AU131-AW131</f>
        <v>0</v>
      </c>
      <c r="AZ131" s="528"/>
      <c r="BA131" s="528"/>
      <c r="BB131" s="636"/>
      <c r="BC131" s="637"/>
      <c r="BD131" s="528"/>
      <c r="BE131" s="528">
        <f>SUM(BC128:BC131)</f>
        <v>6.5507874015748033</v>
      </c>
      <c r="BF131" s="528"/>
      <c r="BG131" s="528">
        <f>AVERAGE(BC128:BC131)</f>
        <v>6.5507874015748033</v>
      </c>
      <c r="BH131" s="528"/>
      <c r="BI131" s="528">
        <f>MAX(BC128:BC131)</f>
        <v>6.5507874015748033</v>
      </c>
      <c r="BJ131" s="528"/>
      <c r="BK131" s="528">
        <f>MIN(BC128:BC131)</f>
        <v>6.5507874015748033</v>
      </c>
      <c r="BL131" s="528"/>
      <c r="BM131" s="528">
        <f>BI131-BK131</f>
        <v>0</v>
      </c>
      <c r="BN131" s="574"/>
      <c r="BO131" s="574"/>
      <c r="BP131" s="2" t="s">
        <v>337</v>
      </c>
      <c r="BQ131" s="2"/>
      <c r="BR131" s="7"/>
      <c r="BS131" s="528"/>
      <c r="BT131" s="528"/>
      <c r="BU131" s="528"/>
      <c r="BV131" s="528"/>
      <c r="BW131" s="585"/>
      <c r="BX131" s="528"/>
      <c r="BY131" s="528"/>
      <c r="BZ131" s="528"/>
      <c r="CA131" s="528"/>
      <c r="CB131" s="585"/>
      <c r="CC131" s="528"/>
      <c r="CD131" s="585"/>
      <c r="CE131" s="528"/>
      <c r="CF131" s="585"/>
      <c r="CG131" s="528"/>
      <c r="CH131" s="585"/>
      <c r="CI131" s="528"/>
      <c r="CJ131" s="585"/>
      <c r="CK131" s="528"/>
      <c r="CL131" s="585"/>
      <c r="CM131" s="240"/>
      <c r="CN131" s="393"/>
      <c r="CR131" s="286"/>
      <c r="CS131" s="278"/>
      <c r="CT131" s="281"/>
      <c r="CU131" s="281"/>
      <c r="CV131" s="281"/>
      <c r="CW131" s="281"/>
      <c r="CX131" s="281"/>
      <c r="CY131" s="281"/>
      <c r="CZ131" s="281"/>
      <c r="DA131" s="281"/>
      <c r="DB131" s="281"/>
      <c r="DC131" s="248"/>
      <c r="DD131" s="281"/>
      <c r="DE131" s="281"/>
      <c r="DF131" s="281"/>
      <c r="DG131" s="281"/>
      <c r="DH131" s="281"/>
      <c r="DI131" s="281"/>
      <c r="DL131" s="281"/>
      <c r="DM131" s="281"/>
      <c r="DN131" s="281"/>
      <c r="DO131" s="281"/>
      <c r="DP131" s="281"/>
      <c r="DQ131" s="281"/>
      <c r="DR131" s="281"/>
      <c r="DT131" s="220"/>
      <c r="DW131" s="495"/>
      <c r="DX131" s="506">
        <f t="shared" si="44"/>
        <v>0</v>
      </c>
      <c r="DY131" s="495"/>
      <c r="DZ131" s="495"/>
      <c r="EA131" s="506">
        <f t="shared" si="45"/>
        <v>0</v>
      </c>
      <c r="EB131" s="506">
        <f t="shared" si="46"/>
        <v>0</v>
      </c>
      <c r="EC131" s="495"/>
      <c r="ED131" s="495"/>
      <c r="EE131" s="512"/>
      <c r="EF131" s="244"/>
      <c r="EH131" s="244">
        <v>0</v>
      </c>
      <c r="EI131" s="244">
        <v>0</v>
      </c>
      <c r="EJ131" s="244">
        <f>SUM(EH131:EI131)</f>
        <v>0</v>
      </c>
      <c r="EK131" s="244"/>
      <c r="EL131" s="244"/>
      <c r="EM131" s="244"/>
      <c r="EN131" s="244"/>
      <c r="EO131" s="244"/>
      <c r="EP131" s="244"/>
      <c r="EQ131" s="244"/>
      <c r="ES131" s="219"/>
      <c r="ET131" s="518"/>
      <c r="EU131" s="518"/>
      <c r="EV131" s="287">
        <f>SUM(ET129:ET131)</f>
        <v>0.74878395519708962</v>
      </c>
      <c r="EW131" s="281"/>
      <c r="EX131" s="278">
        <f>AVERAGE(ET129:ET131)</f>
        <v>0.74878395519708962</v>
      </c>
      <c r="EY131" s="278"/>
      <c r="EZ131" s="281">
        <f>_xlfn.VAR.P(ET129:ET131)</f>
        <v>0</v>
      </c>
      <c r="FA131" s="281"/>
      <c r="FB131" s="281">
        <f>MAX(ET129:ET131)</f>
        <v>0.74878395519708962</v>
      </c>
      <c r="FC131" s="281"/>
      <c r="FD131" s="523"/>
      <c r="FE131" s="268"/>
      <c r="FF131" s="240"/>
      <c r="FG131" s="268"/>
      <c r="FH131" s="240"/>
      <c r="FI131" s="268"/>
      <c r="FJ131" s="240"/>
      <c r="FK131" s="268"/>
      <c r="FM131" s="393"/>
      <c r="FN131" s="240"/>
      <c r="FO131" s="268"/>
      <c r="FP131" s="521"/>
      <c r="FQ131" s="287"/>
      <c r="FR131" s="281"/>
      <c r="FS131" s="287"/>
      <c r="FT131" s="281"/>
      <c r="FU131" s="281"/>
      <c r="FV131" s="281"/>
      <c r="FW131" s="281"/>
      <c r="FX131" s="281"/>
      <c r="FY131" s="281"/>
      <c r="FZ131" s="281"/>
      <c r="GA131" s="281"/>
      <c r="GB131" s="281"/>
      <c r="GC131" s="281"/>
      <c r="GD131" s="287"/>
      <c r="GE131" s="281"/>
      <c r="GF131" s="287"/>
      <c r="GG131" s="281"/>
      <c r="GH131" s="281"/>
      <c r="GI131" s="281"/>
      <c r="GJ131" s="281"/>
      <c r="GK131" s="281"/>
      <c r="GL131" s="281"/>
      <c r="GM131" s="281"/>
      <c r="GN131" s="281"/>
      <c r="GO131" s="281"/>
      <c r="GP131" s="281"/>
      <c r="GQ131" s="250"/>
      <c r="GR131" s="586"/>
      <c r="GS131" s="531"/>
      <c r="GT131" s="586">
        <f>SUM(GR128:GR131)</f>
        <v>0.37439197759854492</v>
      </c>
      <c r="GU131" s="531">
        <f>SUM(GS128:GS131)</f>
        <v>0.60838696359763533</v>
      </c>
      <c r="GV131" s="531">
        <f>AVERAGE(GR128:GR131)</f>
        <v>0.37439197759854492</v>
      </c>
      <c r="GW131" s="531">
        <f>AVERAGE(GS128:GS131)</f>
        <v>0.60838696359763533</v>
      </c>
      <c r="GX131" s="531">
        <f>MAX(GR128:GR131)</f>
        <v>0.37439197759854492</v>
      </c>
      <c r="GY131" s="531">
        <f>MAX(GS128:GS131)</f>
        <v>0.60838696359763533</v>
      </c>
      <c r="GZ131" s="586"/>
      <c r="HA131" s="531"/>
      <c r="HB131" s="586">
        <f>SUM(GZ128:GZ131)</f>
        <v>0.51470472440944981</v>
      </c>
      <c r="HC131" s="531">
        <f>SUM(HA128:HA131)</f>
        <v>0.79545275590551334</v>
      </c>
      <c r="HD131" s="531">
        <f>AVERAGE(GZ128:GZ131)</f>
        <v>0.51470472440944981</v>
      </c>
      <c r="HE131" s="531">
        <f>AVERAGE(HA128:HA131)</f>
        <v>0.79545275590551334</v>
      </c>
      <c r="HF131" s="531">
        <f>MAX(GZ128:GZ131)</f>
        <v>0.51470472440944981</v>
      </c>
      <c r="HG131" s="531">
        <f>MAX(HA128:HA131)</f>
        <v>0.79545275590551334</v>
      </c>
      <c r="HH131" s="585"/>
      <c r="HI131" s="528"/>
      <c r="HJ131" s="586">
        <f>SUM(HH128:HH131)</f>
        <v>0.63646705038010964</v>
      </c>
      <c r="HK131" s="531">
        <f>SUM(HI128:HI131)</f>
        <v>1.0014388570218486</v>
      </c>
      <c r="HL131" s="531">
        <f>AVERAGE(HH128:HH131)</f>
        <v>0.63646705038010964</v>
      </c>
      <c r="HM131" s="531">
        <f>AVERAGE(HI128:HI131)</f>
        <v>1.0014388570218486</v>
      </c>
      <c r="HN131" s="531">
        <f>MAX(HH128:HH131)</f>
        <v>0.63646705038010964</v>
      </c>
      <c r="HO131" s="531">
        <f>MAX(HI128:HI131)</f>
        <v>1.0014388570218486</v>
      </c>
      <c r="HP131" s="286">
        <f>MIN(HH129:HH131)</f>
        <v>0.63646705038010964</v>
      </c>
      <c r="HQ131" s="286">
        <f>MIN(HI129:HI131)</f>
        <v>1.0014388570218486</v>
      </c>
      <c r="HR131" s="278">
        <f>HN131-HP131</f>
        <v>0</v>
      </c>
      <c r="HS131" s="278">
        <f>HO131-HQ131</f>
        <v>0</v>
      </c>
      <c r="HT131" s="393"/>
      <c r="HU131" s="520"/>
      <c r="HV131" s="393"/>
      <c r="HW131" s="520"/>
      <c r="HX131" s="393"/>
      <c r="HY131" s="520"/>
      <c r="HZ131" s="393"/>
      <c r="IA131" s="520"/>
      <c r="IB131" s="393"/>
      <c r="IC131" s="520"/>
      <c r="ID131" s="393"/>
      <c r="IG131" s="218">
        <v>8.049427518368713</v>
      </c>
      <c r="IH131" s="218">
        <v>8.9839370078740153</v>
      </c>
      <c r="IN131" s="462">
        <v>0</v>
      </c>
      <c r="IO131" s="218">
        <v>0</v>
      </c>
      <c r="IP131" s="462">
        <v>0</v>
      </c>
      <c r="IT131" s="390"/>
      <c r="IU131" s="393">
        <v>0</v>
      </c>
      <c r="IV131" s="390">
        <v>0</v>
      </c>
      <c r="IW131" s="393">
        <v>0</v>
      </c>
      <c r="IX131" s="484">
        <v>1</v>
      </c>
      <c r="IY131" s="393"/>
      <c r="JB131" s="226"/>
      <c r="JC131" s="226"/>
      <c r="JD131" s="226"/>
      <c r="JP131" s="226"/>
      <c r="JQ131" s="226"/>
      <c r="JR131" s="226"/>
      <c r="JU131" s="393"/>
      <c r="JY131" s="393">
        <v>0</v>
      </c>
      <c r="JZ131" s="507">
        <v>0</v>
      </c>
      <c r="KA131" s="507">
        <v>0</v>
      </c>
      <c r="KB131" s="520">
        <v>1</v>
      </c>
      <c r="KC131" s="520">
        <v>0</v>
      </c>
      <c r="KD131" s="507">
        <v>0</v>
      </c>
      <c r="KE131" s="220"/>
      <c r="KK131" s="219"/>
      <c r="KR131" s="219"/>
      <c r="LA131" s="219"/>
    </row>
    <row r="132" spans="1:314" x14ac:dyDescent="0.15">
      <c r="A132" s="214"/>
      <c r="B132" s="224">
        <v>0.62437500000000001</v>
      </c>
      <c r="C132" s="10"/>
      <c r="D132" s="11"/>
      <c r="E132" s="11"/>
      <c r="F132" s="14"/>
      <c r="G132" s="13"/>
      <c r="H132" s="14" t="s">
        <v>352</v>
      </c>
      <c r="I132" s="596">
        <v>27</v>
      </c>
      <c r="J132" s="9">
        <v>1</v>
      </c>
      <c r="K132" s="14">
        <v>1</v>
      </c>
      <c r="L132" s="9">
        <v>0</v>
      </c>
      <c r="M132" s="23">
        <v>1</v>
      </c>
      <c r="N132" s="23">
        <v>1</v>
      </c>
      <c r="O132" s="23">
        <v>0</v>
      </c>
      <c r="P132" s="14"/>
      <c r="Q132" s="14">
        <v>1</v>
      </c>
      <c r="R132" s="14">
        <v>0</v>
      </c>
      <c r="S132" s="14">
        <v>0</v>
      </c>
      <c r="T132" s="14">
        <v>1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9">
        <v>1</v>
      </c>
      <c r="AB132" s="15">
        <v>0.14039699159945451</v>
      </c>
      <c r="AC132" s="15">
        <v>0.51470472440944803</v>
      </c>
      <c r="AD132" s="15">
        <v>0.53350938940152037</v>
      </c>
      <c r="AE132" s="15"/>
      <c r="AF132" s="15"/>
      <c r="AG132" s="15"/>
      <c r="AH132" s="54">
        <f>AM133-BP132</f>
        <v>4.3055077423832655</v>
      </c>
      <c r="AI132" s="15">
        <f>AN133-BQ132</f>
        <v>-18.248622047244091</v>
      </c>
      <c r="AJ132" s="15"/>
      <c r="AK132" s="15"/>
      <c r="AL132" s="632">
        <f>((AH132*AH133)+(AI132*AI133))/(SQRT(AH132^2+AI132^2)*SQRT(AH133^2+AI133^2))</f>
        <v>0.99953948447120589</v>
      </c>
      <c r="AM132" s="633"/>
      <c r="AN132" s="634"/>
      <c r="AO132" s="584"/>
      <c r="AP132" s="634"/>
      <c r="AQ132" s="634"/>
      <c r="AR132" s="634"/>
      <c r="AS132" s="634"/>
      <c r="AT132" s="634"/>
      <c r="AU132" s="634"/>
      <c r="AV132" s="634"/>
      <c r="AW132" s="634"/>
      <c r="AX132" s="634"/>
      <c r="AY132" s="634"/>
      <c r="AZ132" s="634"/>
      <c r="BA132" s="634"/>
      <c r="BB132" s="633"/>
      <c r="BC132" s="634"/>
      <c r="BD132" s="634"/>
      <c r="BE132" s="634"/>
      <c r="BF132" s="634"/>
      <c r="BG132" s="634"/>
      <c r="BH132" s="634"/>
      <c r="BI132" s="634"/>
      <c r="BJ132" s="634"/>
      <c r="BK132" s="634"/>
      <c r="BL132" s="634"/>
      <c r="BM132" s="634"/>
      <c r="BN132" s="573"/>
      <c r="BO132" s="573"/>
      <c r="BP132" s="4">
        <v>-1.4507689131943613</v>
      </c>
      <c r="BQ132" s="4">
        <v>12.118956692913384</v>
      </c>
      <c r="BR132" s="6"/>
      <c r="BS132" s="527"/>
      <c r="BT132" s="527"/>
      <c r="BU132" s="527"/>
      <c r="BV132" s="527"/>
      <c r="BW132" s="584"/>
      <c r="BX132" s="527"/>
      <c r="BY132" s="527"/>
      <c r="BZ132" s="527"/>
      <c r="CA132" s="527"/>
      <c r="CB132" s="584"/>
      <c r="CC132" s="527"/>
      <c r="CD132" s="584"/>
      <c r="CE132" s="527"/>
      <c r="CF132" s="584"/>
      <c r="CG132" s="527"/>
      <c r="CH132" s="584"/>
      <c r="CI132" s="527"/>
      <c r="CJ132" s="584"/>
      <c r="CK132" s="527"/>
      <c r="CL132" s="584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H132" s="516"/>
      <c r="DI132" s="516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8" t="s">
        <v>442</v>
      </c>
      <c r="DU132" s="105">
        <v>-1.4507689131943613</v>
      </c>
      <c r="DV132" s="105">
        <v>12.118956692913384</v>
      </c>
      <c r="DX132" s="506">
        <f t="shared" si="44"/>
        <v>0</v>
      </c>
      <c r="EA132" s="506">
        <f t="shared" si="45"/>
        <v>0</v>
      </c>
      <c r="EB132" s="506">
        <f t="shared" si="46"/>
        <v>0</v>
      </c>
      <c r="EF132" s="402">
        <f>IF(AND(DV132&gt;0,DV132&lt;11.9),1,0)</f>
        <v>0</v>
      </c>
      <c r="EG132" s="402"/>
      <c r="EH132" s="402"/>
      <c r="EI132" s="402"/>
      <c r="EJ132" s="402"/>
      <c r="EK132" s="402"/>
      <c r="EL132" s="244">
        <f>IF(AND(DV132&gt;0,DV132&lt;6.4),1,0)</f>
        <v>0</v>
      </c>
      <c r="EN132" s="402"/>
      <c r="EO132" s="402"/>
      <c r="EP132" s="402"/>
      <c r="ER132" s="128">
        <v>3.6971207787856302</v>
      </c>
      <c r="ES132" s="128">
        <v>-13.101574803149605</v>
      </c>
      <c r="EV132" s="284"/>
      <c r="EW132" s="209"/>
      <c r="EX132" s="209"/>
      <c r="EY132" s="209"/>
      <c r="EZ132" s="209"/>
      <c r="FA132" s="209"/>
      <c r="FB132" s="209"/>
      <c r="FC132" s="209"/>
      <c r="FE132" s="141"/>
      <c r="FF132" s="141"/>
      <c r="FH132" s="141"/>
      <c r="FJ132" s="141"/>
      <c r="FQ132" s="284"/>
      <c r="FR132" s="209"/>
      <c r="FS132" s="284"/>
      <c r="FT132" s="209"/>
      <c r="FU132" s="209"/>
      <c r="FV132" s="209"/>
      <c r="FW132" s="209"/>
      <c r="FX132" s="209"/>
      <c r="FY132" s="209"/>
      <c r="FZ132" s="209"/>
      <c r="GA132" s="209"/>
      <c r="GB132" s="209"/>
      <c r="GC132" s="209"/>
      <c r="GD132" s="284"/>
      <c r="GE132" s="209"/>
      <c r="GF132" s="284"/>
      <c r="GG132" s="209"/>
      <c r="GH132" s="209"/>
      <c r="GI132" s="209"/>
      <c r="GJ132" s="209"/>
      <c r="GK132" s="209"/>
      <c r="GL132" s="209"/>
      <c r="GM132" s="209"/>
      <c r="GN132" s="209"/>
      <c r="GO132" s="209"/>
      <c r="GP132" s="209"/>
      <c r="GR132" s="587"/>
      <c r="GS132" s="529"/>
      <c r="GT132" s="587"/>
      <c r="GU132" s="529"/>
      <c r="GV132" s="529"/>
      <c r="GW132" s="529"/>
      <c r="GX132" s="529"/>
      <c r="GY132" s="529"/>
      <c r="GZ132" s="587"/>
      <c r="HA132" s="529"/>
      <c r="HB132" s="587"/>
      <c r="HC132" s="529"/>
      <c r="HD132" s="529"/>
      <c r="HE132" s="529"/>
      <c r="HF132" s="529"/>
      <c r="HG132" s="529"/>
      <c r="HH132" s="584"/>
      <c r="HI132" s="527"/>
      <c r="HJ132" s="587"/>
      <c r="HK132" s="529"/>
      <c r="HL132" s="529"/>
      <c r="HM132" s="529"/>
      <c r="HN132" s="529"/>
      <c r="HO132" s="529"/>
      <c r="HP132" s="285"/>
      <c r="HQ132" s="208"/>
      <c r="HR132" s="208"/>
      <c r="HS132" s="208"/>
      <c r="IE132" s="159"/>
      <c r="IF132" s="159"/>
      <c r="IG132" s="159"/>
      <c r="IH132" s="159"/>
      <c r="II132" s="159">
        <v>0</v>
      </c>
      <c r="IJ132" s="159">
        <v>0</v>
      </c>
      <c r="IK132" s="159"/>
      <c r="IL132" s="159"/>
      <c r="IM132" s="159"/>
      <c r="IP132" s="385"/>
      <c r="IQ132" s="159"/>
      <c r="IR132" s="159"/>
      <c r="IS132" s="159"/>
      <c r="IZ132" s="159"/>
      <c r="JA132" s="159"/>
      <c r="JB132" s="159"/>
      <c r="JC132" s="159"/>
      <c r="JD132" s="159"/>
      <c r="JE132" s="159"/>
      <c r="JF132" s="159"/>
      <c r="JG132" s="159"/>
      <c r="JH132" s="159"/>
      <c r="JI132" s="159"/>
      <c r="JJ132" s="159"/>
      <c r="JK132" s="159"/>
      <c r="JL132" s="159"/>
      <c r="JM132" s="159"/>
      <c r="JN132" s="159"/>
      <c r="JO132" s="159"/>
      <c r="JP132" s="159"/>
      <c r="JQ132" s="159"/>
      <c r="JR132" s="159"/>
      <c r="JS132" s="159"/>
      <c r="JT132" s="159"/>
      <c r="JV132" s="159"/>
      <c r="JW132" s="159"/>
      <c r="JX132" s="159"/>
      <c r="KE132" s="159"/>
      <c r="KF132" s="159"/>
      <c r="KG132" s="159"/>
      <c r="KH132" s="159"/>
      <c r="KI132" s="159"/>
      <c r="KJ132" s="159"/>
      <c r="KK132" s="159"/>
      <c r="KL132" s="159"/>
      <c r="KM132" s="159"/>
      <c r="KN132" s="159"/>
      <c r="KO132" s="159"/>
      <c r="KP132" s="159"/>
      <c r="KQ132" s="159"/>
      <c r="KR132" s="159"/>
      <c r="KS132" s="159">
        <v>1</v>
      </c>
      <c r="KT132" s="159"/>
      <c r="KU132" s="159"/>
      <c r="KV132" s="159"/>
      <c r="KW132" s="159"/>
      <c r="KX132" s="159"/>
      <c r="KY132" s="159"/>
      <c r="KZ132" s="159"/>
      <c r="LA132" s="159"/>
      <c r="LB132" s="159"/>
    </row>
    <row r="133" spans="1:314" x14ac:dyDescent="0.15">
      <c r="A133" s="214"/>
      <c r="B133" s="224">
        <v>0.62460648148148146</v>
      </c>
      <c r="C133" s="10">
        <v>0.2</v>
      </c>
      <c r="D133" s="11">
        <v>0.66666000000000003</v>
      </c>
      <c r="E133" s="11"/>
      <c r="F133" s="14"/>
      <c r="G133" s="13"/>
      <c r="H133" s="14"/>
      <c r="I133" s="596"/>
      <c r="J133" s="473">
        <v>2</v>
      </c>
      <c r="K133" s="14"/>
      <c r="L133" s="9"/>
      <c r="M133" s="23">
        <v>0</v>
      </c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9"/>
      <c r="AB133" s="15"/>
      <c r="AC133" s="15"/>
      <c r="AD133" s="15"/>
      <c r="AE133" s="15"/>
      <c r="AF133" s="15"/>
      <c r="AG133" s="15"/>
      <c r="AH133" s="58">
        <f>ER132-BP132</f>
        <v>5.1478896919799917</v>
      </c>
      <c r="AI133" s="20">
        <f>ES132-BQ132</f>
        <v>-25.220531496062989</v>
      </c>
      <c r="AJ133" s="15"/>
      <c r="AK133" s="15"/>
      <c r="AL133" s="635">
        <f>DEGREES(ACOS(AL132))</f>
        <v>1.7389073291794173</v>
      </c>
      <c r="AM133" s="633">
        <v>2.8547388291889044</v>
      </c>
      <c r="AN133" s="634">
        <v>-6.129665354330708</v>
      </c>
      <c r="AO133" s="638">
        <f>ABS(-11.88-AN133)</f>
        <v>5.7503346456692928</v>
      </c>
      <c r="AP133" s="527"/>
      <c r="AQ133" s="634"/>
      <c r="AR133" s="634"/>
      <c r="AS133" s="634"/>
      <c r="AT133" s="634"/>
      <c r="AU133" s="634"/>
      <c r="AV133" s="634"/>
      <c r="AW133" s="634"/>
      <c r="AX133" s="634"/>
      <c r="AY133" s="634"/>
      <c r="AZ133" s="634"/>
      <c r="BA133" s="634"/>
      <c r="BB133" s="633"/>
      <c r="BC133" s="634">
        <f>ABS(BQ133-AN133)</f>
        <v>6.3636220472440943</v>
      </c>
      <c r="BD133" s="634"/>
      <c r="BE133" s="634"/>
      <c r="BF133" s="634"/>
      <c r="BG133" s="634"/>
      <c r="BH133" s="634"/>
      <c r="BI133" s="634"/>
      <c r="BJ133" s="634"/>
      <c r="BK133" s="634"/>
      <c r="BL133" s="634"/>
      <c r="BM133" s="634"/>
      <c r="BN133" s="573"/>
      <c r="BO133" s="573"/>
      <c r="BP133" s="65">
        <v>4.8202967115812649</v>
      </c>
      <c r="BQ133" s="64">
        <v>-12.493287401574802</v>
      </c>
      <c r="BR133" s="6"/>
      <c r="BS133" s="527"/>
      <c r="BT133" s="527"/>
      <c r="BU133" s="527">
        <f>(BP132+BP133+BP134)/3</f>
        <v>2.1683535369249056</v>
      </c>
      <c r="BV133" s="527">
        <f>(BQ132+BQ133+BQ134)/3</f>
        <v>2.7606889763779523</v>
      </c>
      <c r="BW133" s="584"/>
      <c r="BX133" s="527"/>
      <c r="BY133" s="527"/>
      <c r="BZ133" s="527"/>
      <c r="CA133" s="527"/>
      <c r="CC133" s="584">
        <f>SQRT((BP132-BP133)^2+(BQ132-BQ133)^2)+SQRT((BP133-BP134)^2+(BQ133-BQ134)^2)+SQRT((BP134-BP132)^2+(BQ134-BQ132)^2)</f>
        <v>52.361886964775117</v>
      </c>
      <c r="CD133" s="584"/>
      <c r="CE133" s="584"/>
      <c r="CF133" s="584"/>
      <c r="CG133" s="527"/>
      <c r="CH133" s="584"/>
      <c r="CI133" s="527"/>
      <c r="CJ133" s="584"/>
      <c r="CK133" s="527"/>
      <c r="CL133" s="584"/>
      <c r="CO133" s="70"/>
      <c r="CP133" s="70"/>
      <c r="CQ133" s="70"/>
      <c r="CR133" s="70"/>
      <c r="CS133" s="92">
        <v>9.739988328206115</v>
      </c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H133" s="516"/>
      <c r="DI133" s="516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8" t="s">
        <v>443</v>
      </c>
      <c r="DU133" s="129">
        <v>3.5567237871861757</v>
      </c>
      <c r="DV133" s="128">
        <v>-12.586870078740157</v>
      </c>
      <c r="DX133" s="506">
        <f t="shared" si="44"/>
        <v>0</v>
      </c>
      <c r="EA133" s="506">
        <f t="shared" si="45"/>
        <v>0</v>
      </c>
      <c r="EB133" s="506">
        <f t="shared" si="46"/>
        <v>0</v>
      </c>
      <c r="EF133" s="402"/>
      <c r="EG133" s="412">
        <f>IF(AND(DV133&lt;0,DV133&gt;-11.9),1,0)</f>
        <v>0</v>
      </c>
      <c r="EM133" s="412">
        <f>IF(AND(DV133&lt;0,DV133&gt;-6.4),1,0)</f>
        <v>0</v>
      </c>
      <c r="ER133" s="105">
        <v>-0.84238194959672585</v>
      </c>
      <c r="ES133" s="105">
        <v>11.557460629921259</v>
      </c>
      <c r="ET133" s="518">
        <f>ABS(ER133)</f>
        <v>0.84238194959672585</v>
      </c>
      <c r="EV133" s="284"/>
      <c r="EW133" s="209"/>
      <c r="EX133" s="209"/>
      <c r="EY133" s="209"/>
      <c r="EZ133" s="209"/>
      <c r="FA133" s="209"/>
      <c r="FB133" s="209"/>
      <c r="FC133" s="209"/>
      <c r="FE133" s="141"/>
      <c r="FF133" s="141"/>
      <c r="FH133" s="141"/>
      <c r="FJ133" s="141"/>
      <c r="FQ133" s="284"/>
      <c r="FR133" s="209"/>
      <c r="FS133" s="284"/>
      <c r="FT133" s="209"/>
      <c r="FU133" s="209"/>
      <c r="FV133" s="209"/>
      <c r="FW133" s="209"/>
      <c r="FX133" s="209"/>
      <c r="FY133" s="209"/>
      <c r="FZ133" s="209"/>
      <c r="GA133" s="209"/>
      <c r="GB133" s="209"/>
      <c r="GC133" s="209"/>
      <c r="GD133" s="284"/>
      <c r="GE133" s="209"/>
      <c r="GF133" s="284"/>
      <c r="GG133" s="209"/>
      <c r="GH133" s="209"/>
      <c r="GI133" s="209"/>
      <c r="GJ133" s="209"/>
      <c r="GK133" s="209"/>
      <c r="GL133" s="209"/>
      <c r="GM133" s="209"/>
      <c r="GN133" s="209"/>
      <c r="GO133" s="209"/>
      <c r="GP133" s="209"/>
      <c r="GR133" s="587">
        <v>0.60838696359763544</v>
      </c>
      <c r="GS133" s="532">
        <v>0.14039699159945451</v>
      </c>
      <c r="GT133" s="584"/>
      <c r="GU133" s="527"/>
      <c r="GV133" s="527"/>
      <c r="GW133" s="527"/>
      <c r="GX133" s="527"/>
      <c r="GY133" s="527"/>
      <c r="GZ133" s="587">
        <v>0.56149606299212529</v>
      </c>
      <c r="HA133" s="532">
        <v>0.51470472440944803</v>
      </c>
      <c r="HB133" s="584"/>
      <c r="HC133" s="527"/>
      <c r="HD133" s="527"/>
      <c r="HE133" s="527"/>
      <c r="HF133" s="527"/>
      <c r="HG133" s="527"/>
      <c r="HH133" s="584">
        <v>0.82789644656273731</v>
      </c>
      <c r="HI133" s="527">
        <v>0.53350938940152037</v>
      </c>
      <c r="HJ133" s="584"/>
      <c r="HK133" s="527"/>
      <c r="HL133" s="527"/>
      <c r="HM133" s="527"/>
      <c r="HN133" s="527"/>
      <c r="HO133" s="527"/>
      <c r="HP133" s="285"/>
      <c r="HQ133" s="208"/>
      <c r="HR133" s="208"/>
      <c r="HS133" s="208"/>
      <c r="IE133" s="159"/>
      <c r="IF133" s="159"/>
      <c r="IG133" s="159"/>
      <c r="IH133" s="159"/>
      <c r="II133" s="159">
        <v>1</v>
      </c>
      <c r="IJ133" s="159">
        <v>0</v>
      </c>
      <c r="IK133" s="159">
        <v>0</v>
      </c>
      <c r="IL133" s="159">
        <v>0</v>
      </c>
      <c r="IM133" s="159">
        <v>1</v>
      </c>
      <c r="IP133" s="385"/>
      <c r="IQ133" s="159">
        <v>0</v>
      </c>
      <c r="IR133" s="159">
        <v>1</v>
      </c>
      <c r="IS133" s="159">
        <v>0</v>
      </c>
      <c r="IZ133" s="159">
        <v>1</v>
      </c>
      <c r="JA133" s="159">
        <v>0</v>
      </c>
      <c r="JB133" s="176">
        <v>0</v>
      </c>
      <c r="JC133" s="176">
        <v>0</v>
      </c>
      <c r="JD133" s="159"/>
      <c r="JE133" s="176">
        <v>0</v>
      </c>
      <c r="JF133" s="176">
        <v>0</v>
      </c>
      <c r="JG133" s="176">
        <v>1</v>
      </c>
      <c r="JH133" s="176">
        <v>0</v>
      </c>
      <c r="JI133" s="176">
        <v>0</v>
      </c>
      <c r="JJ133" s="176">
        <v>0</v>
      </c>
      <c r="JK133" s="176">
        <v>0</v>
      </c>
      <c r="JL133" s="176">
        <v>1</v>
      </c>
      <c r="JM133" s="176">
        <v>1</v>
      </c>
      <c r="JN133" s="176">
        <v>0</v>
      </c>
      <c r="JO133" s="176">
        <v>0</v>
      </c>
      <c r="JP133" s="176">
        <v>0</v>
      </c>
      <c r="JQ133" s="176">
        <v>0</v>
      </c>
      <c r="JR133" s="176">
        <v>0</v>
      </c>
      <c r="JS133" s="176">
        <v>0</v>
      </c>
      <c r="JT133" s="176">
        <v>0</v>
      </c>
      <c r="JU133" s="501">
        <v>0</v>
      </c>
      <c r="JV133" s="176">
        <v>0</v>
      </c>
      <c r="JW133" s="176">
        <v>1</v>
      </c>
      <c r="JX133" s="176">
        <v>0</v>
      </c>
      <c r="JY133" s="501"/>
      <c r="JZ133" s="405"/>
      <c r="KA133" s="405"/>
      <c r="KB133" s="405"/>
      <c r="KC133" s="405"/>
      <c r="KD133" s="405"/>
      <c r="KE133" s="162">
        <v>0</v>
      </c>
      <c r="KF133" s="175">
        <v>0</v>
      </c>
      <c r="KG133" s="175">
        <v>0</v>
      </c>
      <c r="KH133" s="175">
        <v>0</v>
      </c>
      <c r="KI133" s="175">
        <v>1</v>
      </c>
      <c r="KJ133" s="175">
        <v>1</v>
      </c>
      <c r="KK133" s="160">
        <v>0</v>
      </c>
      <c r="KL133" s="175">
        <v>1</v>
      </c>
      <c r="KM133" s="175">
        <v>0</v>
      </c>
      <c r="KN133" s="175">
        <v>0</v>
      </c>
      <c r="KO133" s="175">
        <v>0</v>
      </c>
      <c r="KP133" s="175">
        <v>0</v>
      </c>
      <c r="KQ133" s="175">
        <v>0</v>
      </c>
      <c r="KR133" s="160">
        <v>0</v>
      </c>
      <c r="KS133" s="175">
        <v>0</v>
      </c>
      <c r="KT133" s="159"/>
      <c r="KU133" s="159"/>
      <c r="KV133" s="159"/>
      <c r="KW133" s="159"/>
      <c r="KX133" s="159"/>
      <c r="KY133" s="159"/>
      <c r="KZ133" s="159"/>
      <c r="LA133" s="159"/>
      <c r="LB133" s="159"/>
    </row>
    <row r="134" spans="1:314" x14ac:dyDescent="0.15">
      <c r="A134" s="214"/>
      <c r="B134" s="224">
        <v>0.62594907407407407</v>
      </c>
      <c r="C134" s="10">
        <v>1.24</v>
      </c>
      <c r="D134" s="11">
        <v>1.7999999199999999</v>
      </c>
      <c r="E134" s="11"/>
      <c r="F134" s="14"/>
      <c r="G134" s="13"/>
      <c r="H134" s="14"/>
      <c r="I134" s="596"/>
      <c r="J134" s="9">
        <v>3</v>
      </c>
      <c r="K134" s="14"/>
      <c r="L134" s="9"/>
      <c r="M134" s="23">
        <v>0</v>
      </c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9"/>
      <c r="AB134" s="15"/>
      <c r="AC134" s="15"/>
      <c r="AD134" s="15"/>
      <c r="AE134" s="15"/>
      <c r="AF134" s="15"/>
      <c r="AG134" s="15"/>
      <c r="AH134" s="54"/>
      <c r="AI134" s="15"/>
      <c r="AJ134" s="15"/>
      <c r="AK134" s="15"/>
      <c r="AL134" s="632"/>
      <c r="AM134" s="633">
        <v>3.1823318095876312</v>
      </c>
      <c r="AN134" s="634">
        <v>5.5681692913385827</v>
      </c>
      <c r="AO134" s="584"/>
      <c r="AP134" s="634">
        <f>ABS(11.88-AN134)</f>
        <v>6.311830708661418</v>
      </c>
      <c r="AQ134" s="634"/>
      <c r="AR134" s="634"/>
      <c r="AS134" s="634"/>
      <c r="AT134" s="634"/>
      <c r="AU134" s="634"/>
      <c r="AV134" s="634"/>
      <c r="AW134" s="634"/>
      <c r="AX134" s="634"/>
      <c r="AY134" s="634"/>
      <c r="AZ134" s="634"/>
      <c r="BA134" s="634"/>
      <c r="BB134" s="634">
        <f>ABS(BQ134-AN134)</f>
        <v>3.0882283464566918</v>
      </c>
      <c r="BC134" s="634"/>
      <c r="BD134" s="634"/>
      <c r="BE134" s="634"/>
      <c r="BF134" s="634"/>
      <c r="BG134" s="634"/>
      <c r="BH134" s="634"/>
      <c r="BI134" s="634"/>
      <c r="BJ134" s="634"/>
      <c r="BK134" s="634"/>
      <c r="BL134" s="634"/>
      <c r="BM134" s="634"/>
      <c r="BN134" s="573"/>
      <c r="BO134" s="573"/>
      <c r="BP134" s="4">
        <v>3.135532812387813</v>
      </c>
      <c r="BQ134" s="4">
        <v>8.6563976377952745</v>
      </c>
      <c r="BR134" s="6"/>
      <c r="BS134" s="527">
        <f>(BP133+BP134+BP135)/3</f>
        <v>0.68638529226399891</v>
      </c>
      <c r="BT134" s="527">
        <f>(BQ133+BQ134+BQ135)/3</f>
        <v>-5.365406824146981</v>
      </c>
      <c r="BU134" s="527"/>
      <c r="BV134" s="527"/>
      <c r="BW134" s="584"/>
      <c r="BX134" s="527"/>
      <c r="BY134" s="527"/>
      <c r="BZ134" s="527"/>
      <c r="CA134" s="527"/>
      <c r="CB134" s="584">
        <f>SQRT((BP133-BP134)^2+(BQ133-BQ134)^2)+SQRT((BP134-BP135)^2+(BQ134-BQ135)^2)+SQRT((BP135-BP133)^2+(BQ135-BQ133)^2)</f>
        <v>54.71884076374279</v>
      </c>
      <c r="CD134" s="584"/>
      <c r="CE134" s="527"/>
      <c r="CF134" s="584"/>
      <c r="CG134" s="527"/>
      <c r="CH134" s="584"/>
      <c r="CI134" s="527"/>
      <c r="CJ134" s="584"/>
      <c r="CK134" s="527"/>
      <c r="CL134" s="584"/>
      <c r="CO134" s="70"/>
      <c r="CP134" s="70"/>
      <c r="CQ134" s="70"/>
      <c r="CR134" s="97">
        <v>27.911032453621043</v>
      </c>
      <c r="CS134" s="70"/>
      <c r="CT134" s="70"/>
      <c r="CU134" s="70"/>
      <c r="CV134" s="70"/>
      <c r="CW134" s="70"/>
      <c r="CX134" s="70"/>
      <c r="CY134" s="70"/>
      <c r="CZ134" s="70"/>
      <c r="DA134" s="70"/>
      <c r="DB134" s="70"/>
      <c r="DC134" s="70"/>
      <c r="DH134" s="516"/>
      <c r="DI134" s="516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8" t="s">
        <v>443</v>
      </c>
      <c r="DU134" s="105">
        <v>2.3867488571907232</v>
      </c>
      <c r="DV134" s="105">
        <v>8.8435629921259835</v>
      </c>
      <c r="DX134" s="506">
        <f t="shared" ref="DX134:DX197" si="73">IF(AND(DU134&gt;5.4,DU134&lt;-5.4),1,0)</f>
        <v>0</v>
      </c>
      <c r="EA134" s="506">
        <f t="shared" ref="EA134:EA197" si="74">IF(DU134&lt;-4.1,1,0)</f>
        <v>0</v>
      </c>
      <c r="EB134" s="506">
        <f t="shared" ref="EB134:EB197" si="75">IF(DU134&gt;4.1,1,0)</f>
        <v>0</v>
      </c>
      <c r="EF134" s="402">
        <f>IF(AND(DV134&gt;0,DV134&lt;11.9),1,0)</f>
        <v>1</v>
      </c>
      <c r="EG134" s="402"/>
      <c r="EH134" s="402"/>
      <c r="EI134" s="402"/>
      <c r="EJ134" s="402"/>
      <c r="EK134" s="402"/>
      <c r="EL134" s="244">
        <f>IF(AND(DV134&gt;0,DV134&lt;6.4),1,0)</f>
        <v>0</v>
      </c>
      <c r="EN134" s="402"/>
      <c r="EO134" s="402"/>
      <c r="EP134" s="402"/>
      <c r="ER134" s="129">
        <v>0.18719598879927241</v>
      </c>
      <c r="ES134" s="128">
        <v>-12.86761811023622</v>
      </c>
      <c r="EU134" s="518">
        <f>ABS(ER134)</f>
        <v>0.18719598879927241</v>
      </c>
      <c r="EV134" s="284"/>
      <c r="EW134" s="209"/>
      <c r="EX134" s="209"/>
      <c r="EY134" s="209"/>
      <c r="EZ134" s="209"/>
      <c r="FA134" s="209"/>
      <c r="FB134" s="209"/>
      <c r="FC134" s="209"/>
      <c r="FE134" s="141"/>
      <c r="FF134" s="144">
        <v>45.582621248347053</v>
      </c>
      <c r="FH134" s="141"/>
      <c r="FJ134" s="141"/>
      <c r="FQ134" s="284"/>
      <c r="FR134" s="209">
        <f>FF134/(D133+D134)</f>
        <v>18.479491590533915</v>
      </c>
      <c r="FS134" s="284"/>
      <c r="FT134" s="209"/>
      <c r="FU134" s="209"/>
      <c r="FV134" s="209"/>
      <c r="FW134" s="209"/>
      <c r="FX134" s="209"/>
      <c r="FY134" s="209"/>
      <c r="FZ134" s="209"/>
      <c r="GA134" s="209"/>
      <c r="GB134" s="209"/>
      <c r="GC134" s="209"/>
      <c r="GD134" s="284"/>
      <c r="GE134" s="284">
        <f>FF134*(((ABS(DV133-AN133))/(ABS(DV132-DV133))))^2</f>
        <v>3.1137921798005679</v>
      </c>
      <c r="GF134" s="284"/>
      <c r="GG134" s="209"/>
      <c r="GH134" s="209"/>
      <c r="GI134" s="209"/>
      <c r="GJ134" s="209"/>
      <c r="GK134" s="209"/>
      <c r="GL134" s="209"/>
      <c r="GM134" s="209"/>
      <c r="GN134" s="209"/>
      <c r="GO134" s="209"/>
      <c r="GP134" s="209"/>
      <c r="GR134" s="587">
        <v>3.2291308067874489</v>
      </c>
      <c r="GS134" s="529">
        <v>3.3695277983869034</v>
      </c>
      <c r="GT134" s="587"/>
      <c r="GU134" s="529"/>
      <c r="GV134" s="529"/>
      <c r="GW134" s="529"/>
      <c r="GX134" s="529"/>
      <c r="GY134" s="529"/>
      <c r="GZ134" s="587">
        <v>2.7138976377952755</v>
      </c>
      <c r="HA134" s="529">
        <v>0.28074803149606353</v>
      </c>
      <c r="HB134" s="587"/>
      <c r="HC134" s="529"/>
      <c r="HD134" s="529"/>
      <c r="HE134" s="529"/>
      <c r="HF134" s="529"/>
      <c r="HG134" s="529"/>
      <c r="HH134" s="584">
        <v>4.2181187934640416</v>
      </c>
      <c r="HI134" s="527">
        <v>3.3812034900743564</v>
      </c>
      <c r="HJ134" s="587"/>
      <c r="HK134" s="529"/>
      <c r="HL134" s="529"/>
      <c r="HM134" s="529"/>
      <c r="HN134" s="529"/>
      <c r="HO134" s="529"/>
      <c r="HP134" s="285"/>
      <c r="HQ134" s="208"/>
      <c r="HR134" s="208"/>
      <c r="HS134" s="208"/>
      <c r="IE134" s="159"/>
      <c r="IF134" s="159"/>
      <c r="IG134" s="159"/>
      <c r="IH134" s="159"/>
      <c r="II134" s="159">
        <v>0</v>
      </c>
      <c r="IJ134" s="159">
        <v>1</v>
      </c>
      <c r="IK134" s="159">
        <v>0</v>
      </c>
      <c r="IL134" s="159">
        <v>1</v>
      </c>
      <c r="IM134" s="159">
        <v>0</v>
      </c>
      <c r="IP134" s="385"/>
      <c r="IQ134" s="159">
        <v>1</v>
      </c>
      <c r="IR134" s="159">
        <v>0</v>
      </c>
      <c r="IS134" s="159">
        <v>0</v>
      </c>
      <c r="IZ134" s="159">
        <v>0</v>
      </c>
      <c r="JA134" s="159">
        <v>0</v>
      </c>
      <c r="JB134" s="176">
        <v>1</v>
      </c>
      <c r="JC134" s="176">
        <v>0</v>
      </c>
      <c r="JD134" s="159"/>
      <c r="JE134" s="176">
        <v>0</v>
      </c>
      <c r="JF134" s="176">
        <v>0</v>
      </c>
      <c r="JG134" s="176">
        <v>1</v>
      </c>
      <c r="JH134" s="176">
        <v>0</v>
      </c>
      <c r="JI134" s="176">
        <v>0</v>
      </c>
      <c r="JJ134" s="176">
        <v>0</v>
      </c>
      <c r="JK134" s="176">
        <v>1</v>
      </c>
      <c r="JL134" s="176">
        <v>0</v>
      </c>
      <c r="JM134" s="176">
        <v>0</v>
      </c>
      <c r="JN134" s="176">
        <v>1</v>
      </c>
      <c r="JO134" s="176">
        <v>0</v>
      </c>
      <c r="JP134" s="176">
        <v>0</v>
      </c>
      <c r="JQ134" s="176">
        <v>0</v>
      </c>
      <c r="JR134" s="176">
        <v>0</v>
      </c>
      <c r="JS134" s="176">
        <v>0</v>
      </c>
      <c r="JT134" s="176">
        <v>0</v>
      </c>
      <c r="JU134" s="501">
        <v>1</v>
      </c>
      <c r="JV134" s="176">
        <v>0</v>
      </c>
      <c r="JW134" s="176">
        <v>0</v>
      </c>
      <c r="JX134" s="176">
        <v>0</v>
      </c>
      <c r="JY134" s="501"/>
      <c r="JZ134" s="405"/>
      <c r="KA134" s="405"/>
      <c r="KB134" s="405"/>
      <c r="KC134" s="405"/>
      <c r="KD134" s="405"/>
      <c r="KE134" s="162">
        <v>0</v>
      </c>
      <c r="KF134" s="175">
        <v>1</v>
      </c>
      <c r="KG134" s="175">
        <v>0</v>
      </c>
      <c r="KH134" s="175">
        <v>0</v>
      </c>
      <c r="KI134" s="175">
        <v>0</v>
      </c>
      <c r="KJ134" s="175">
        <v>1</v>
      </c>
      <c r="KK134" s="160">
        <v>0</v>
      </c>
      <c r="KL134" s="175">
        <v>0</v>
      </c>
      <c r="KM134" s="175">
        <v>0</v>
      </c>
      <c r="KN134" s="175">
        <v>0</v>
      </c>
      <c r="KO134" s="175">
        <v>0</v>
      </c>
      <c r="KP134" s="175">
        <v>0</v>
      </c>
      <c r="KQ134" s="175">
        <v>1</v>
      </c>
      <c r="KR134" s="160">
        <v>0</v>
      </c>
      <c r="KS134" s="175">
        <v>1</v>
      </c>
      <c r="KT134" s="159"/>
      <c r="KU134" s="159"/>
      <c r="KV134" s="159"/>
      <c r="KW134" s="159"/>
      <c r="KX134" s="159"/>
      <c r="KY134" s="159"/>
      <c r="KZ134" s="159"/>
      <c r="LA134" s="159"/>
      <c r="LB134" s="159"/>
    </row>
    <row r="135" spans="1:314" x14ac:dyDescent="0.15">
      <c r="A135" s="214"/>
      <c r="B135" s="224">
        <v>0.62671296296296297</v>
      </c>
      <c r="C135" s="10">
        <v>1.06</v>
      </c>
      <c r="D135" s="11">
        <v>1.1999999800000003</v>
      </c>
      <c r="E135" s="11"/>
      <c r="F135" s="14"/>
      <c r="G135" s="13"/>
      <c r="H135" s="14"/>
      <c r="I135" s="596"/>
      <c r="J135" s="473">
        <v>4</v>
      </c>
      <c r="K135" s="14"/>
      <c r="L135" s="9"/>
      <c r="M135" s="23">
        <v>0</v>
      </c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9"/>
      <c r="AB135" s="15"/>
      <c r="AC135" s="15"/>
      <c r="AD135" s="15"/>
      <c r="AE135" s="15"/>
      <c r="AF135" s="15"/>
      <c r="AG135" s="15"/>
      <c r="AH135" s="54"/>
      <c r="AI135" s="15"/>
      <c r="AJ135" s="15"/>
      <c r="AK135" s="15"/>
      <c r="AL135" s="632"/>
      <c r="AM135" s="633">
        <v>-2.9951358207883585</v>
      </c>
      <c r="AN135" s="634">
        <v>-5.7085433070866136</v>
      </c>
      <c r="AO135" s="640">
        <f>ABS(-11.88-AN135)</f>
        <v>6.1714566929133872</v>
      </c>
      <c r="AP135" s="527"/>
      <c r="AQ135" s="634"/>
      <c r="AR135" s="634"/>
      <c r="AS135" s="634"/>
      <c r="AT135" s="634"/>
      <c r="AU135" s="634"/>
      <c r="AV135" s="634"/>
      <c r="AW135" s="634"/>
      <c r="AX135" s="634"/>
      <c r="AY135" s="634"/>
      <c r="AZ135" s="634"/>
      <c r="BA135" s="634"/>
      <c r="BB135" s="633"/>
      <c r="BC135" s="634">
        <f>ABS(BQ135-AN135)</f>
        <v>6.5507874015748024</v>
      </c>
      <c r="BD135" s="634"/>
      <c r="BE135" s="634"/>
      <c r="BF135" s="634"/>
      <c r="BG135" s="634"/>
      <c r="BH135" s="634"/>
      <c r="BI135" s="634"/>
      <c r="BJ135" s="634"/>
      <c r="BK135" s="634"/>
      <c r="BL135" s="634"/>
      <c r="BM135" s="634"/>
      <c r="BN135" s="573"/>
      <c r="BO135" s="573"/>
      <c r="BP135" s="65">
        <v>-5.8966736471770806</v>
      </c>
      <c r="BQ135" s="64">
        <v>-12.259330708661416</v>
      </c>
      <c r="BR135" s="6"/>
      <c r="BS135" s="527"/>
      <c r="BT135" s="527"/>
      <c r="BU135" s="527"/>
      <c r="BV135" s="527"/>
      <c r="BW135" s="584"/>
      <c r="BX135" s="527"/>
      <c r="BY135" s="527"/>
      <c r="BZ135" s="527"/>
      <c r="CA135" s="527"/>
      <c r="CC135" s="584"/>
      <c r="CD135" s="584"/>
      <c r="CE135" s="584"/>
      <c r="CF135" s="584"/>
      <c r="CG135" s="527"/>
      <c r="CH135" s="584"/>
      <c r="CI135" s="527"/>
      <c r="CJ135" s="584"/>
      <c r="CK135" s="527"/>
      <c r="CL135" s="584"/>
      <c r="CO135" s="70"/>
      <c r="CP135" s="70"/>
      <c r="CQ135" s="70"/>
      <c r="CR135" s="70"/>
      <c r="CS135" s="70"/>
      <c r="CT135" s="70"/>
      <c r="CU135" s="70"/>
      <c r="CV135" s="70"/>
      <c r="CW135" s="70"/>
      <c r="CX135" s="70"/>
      <c r="CY135" s="70"/>
      <c r="CZ135" s="70"/>
      <c r="DA135" s="70"/>
      <c r="DB135" s="70"/>
      <c r="DC135" s="70"/>
      <c r="DH135" s="516"/>
      <c r="DI135" s="516"/>
      <c r="DJ135" s="105"/>
      <c r="DK135" s="105"/>
      <c r="DL135" s="105"/>
      <c r="DM135" s="105"/>
      <c r="DN135" s="105"/>
      <c r="DO135" s="105"/>
      <c r="DP135" s="105"/>
      <c r="DQ135" s="105"/>
      <c r="DR135" s="105"/>
      <c r="DS135" s="105"/>
      <c r="DT135" s="108" t="s">
        <v>443</v>
      </c>
      <c r="DU135" s="129">
        <v>-4.67989971998181</v>
      </c>
      <c r="DV135" s="128">
        <v>-12.165748031496062</v>
      </c>
      <c r="DX135" s="506">
        <f t="shared" si="73"/>
        <v>0</v>
      </c>
      <c r="EA135" s="506">
        <f t="shared" si="74"/>
        <v>1</v>
      </c>
      <c r="EB135" s="506">
        <f t="shared" si="75"/>
        <v>0</v>
      </c>
      <c r="ED135" s="491">
        <v>1</v>
      </c>
      <c r="EF135" s="402"/>
      <c r="EG135" s="412">
        <f>IF(AND(DV135&lt;0,DV135&gt;-11.9),1,0)</f>
        <v>0</v>
      </c>
      <c r="EM135" s="412">
        <f>IF(AND(DV135&lt;0,DV135&gt;-6.4),1,0)</f>
        <v>0</v>
      </c>
      <c r="ER135" s="105">
        <v>1.3103719215949068</v>
      </c>
      <c r="ES135" s="105">
        <v>11.183129921259843</v>
      </c>
      <c r="ET135" s="518">
        <f>ABS(ER135)</f>
        <v>1.3103719215949068</v>
      </c>
      <c r="EV135" s="284"/>
      <c r="EW135" s="209"/>
      <c r="EX135" s="209"/>
      <c r="EY135" s="209"/>
      <c r="EZ135" s="209"/>
      <c r="FA135" s="209"/>
      <c r="FB135" s="209"/>
      <c r="FC135" s="209"/>
      <c r="FE135" s="151">
        <v>113.13319293690439</v>
      </c>
      <c r="FF135" s="141"/>
      <c r="FH135" s="516"/>
      <c r="FJ135" s="516"/>
      <c r="FL135" s="516"/>
      <c r="FN135" s="516"/>
      <c r="FQ135" s="284">
        <f>FE135/(D134+D135)</f>
        <v>37.711065569336981</v>
      </c>
      <c r="FR135" s="209"/>
      <c r="FS135" s="284"/>
      <c r="FT135" s="209"/>
      <c r="FU135" s="209"/>
      <c r="FV135" s="209"/>
      <c r="FW135" s="209"/>
      <c r="FX135" s="209"/>
      <c r="FY135" s="209"/>
      <c r="FZ135" s="209"/>
      <c r="GA135" s="209"/>
      <c r="GB135" s="209"/>
      <c r="GC135" s="209"/>
      <c r="GD135" s="284">
        <f>FE135*(((DV134-AN134)/(ABS(DV133-DV134))))^2</f>
        <v>2.6427444432354039</v>
      </c>
      <c r="GE135" s="209"/>
      <c r="GF135" s="284"/>
      <c r="GG135" s="209"/>
      <c r="GH135" s="209"/>
      <c r="GI135" s="209"/>
      <c r="GJ135" s="209"/>
      <c r="GK135" s="209"/>
      <c r="GL135" s="209"/>
      <c r="GM135" s="209"/>
      <c r="GN135" s="209"/>
      <c r="GO135" s="209"/>
      <c r="GP135" s="209"/>
      <c r="GR135" s="587">
        <v>1.0763769355958164</v>
      </c>
      <c r="GS135" s="532">
        <v>4.8670957087810827</v>
      </c>
      <c r="GT135" s="584"/>
      <c r="GU135" s="527"/>
      <c r="GV135" s="527"/>
      <c r="GW135" s="527"/>
      <c r="GX135" s="527"/>
      <c r="GY135" s="527"/>
      <c r="GZ135" s="587">
        <v>2.3395669291338592</v>
      </c>
      <c r="HA135" s="532">
        <v>0.70187007874015883</v>
      </c>
      <c r="HB135" s="584"/>
      <c r="HC135" s="527"/>
      <c r="HD135" s="527"/>
      <c r="HE135" s="527"/>
      <c r="HF135" s="527"/>
      <c r="HG135" s="527"/>
      <c r="HH135" s="584">
        <v>2.5752981814499609</v>
      </c>
      <c r="HI135" s="527">
        <v>4.9174426530327677</v>
      </c>
      <c r="HJ135" s="584"/>
      <c r="HK135" s="527"/>
      <c r="HL135" s="527"/>
      <c r="HM135" s="527"/>
      <c r="HN135" s="527"/>
      <c r="HO135" s="527"/>
      <c r="HP135" s="285"/>
      <c r="HQ135" s="208"/>
      <c r="HR135" s="208"/>
      <c r="HS135" s="208"/>
      <c r="IE135" s="159"/>
      <c r="IF135" s="159"/>
      <c r="IG135" s="159"/>
      <c r="IH135" s="159"/>
      <c r="II135" s="159">
        <v>0</v>
      </c>
      <c r="IJ135" s="159">
        <v>1</v>
      </c>
      <c r="IK135" s="159">
        <v>0</v>
      </c>
      <c r="IL135" s="159">
        <v>0</v>
      </c>
      <c r="IM135" s="159">
        <v>1</v>
      </c>
      <c r="IP135" s="385"/>
      <c r="IQ135" s="159">
        <v>1</v>
      </c>
      <c r="IR135" s="159">
        <v>0</v>
      </c>
      <c r="IS135" s="159">
        <v>0</v>
      </c>
      <c r="IZ135" s="159">
        <v>1</v>
      </c>
      <c r="JA135" s="159">
        <v>0</v>
      </c>
      <c r="JB135" s="176">
        <v>0</v>
      </c>
      <c r="JC135" s="176">
        <v>0</v>
      </c>
      <c r="JD135" s="159"/>
      <c r="JE135" s="176">
        <v>0</v>
      </c>
      <c r="JF135" s="176">
        <v>0</v>
      </c>
      <c r="JG135" s="176">
        <v>1</v>
      </c>
      <c r="JH135" s="176">
        <v>0</v>
      </c>
      <c r="JI135" s="176">
        <v>0</v>
      </c>
      <c r="JJ135" s="176">
        <v>0</v>
      </c>
      <c r="JK135" s="176">
        <v>0</v>
      </c>
      <c r="JL135" s="176">
        <v>1</v>
      </c>
      <c r="JM135" s="186">
        <v>1</v>
      </c>
      <c r="JN135" s="176">
        <v>0</v>
      </c>
      <c r="JO135" s="176">
        <v>0</v>
      </c>
      <c r="JP135" s="176">
        <v>0</v>
      </c>
      <c r="JQ135" s="176">
        <v>0</v>
      </c>
      <c r="JR135" s="176">
        <v>0</v>
      </c>
      <c r="JS135" s="176">
        <v>0</v>
      </c>
      <c r="JT135" s="186">
        <v>1</v>
      </c>
      <c r="JU135" s="501">
        <v>0</v>
      </c>
      <c r="JV135" s="176">
        <v>0</v>
      </c>
      <c r="JW135" s="176">
        <v>1</v>
      </c>
      <c r="JX135" s="176">
        <v>0</v>
      </c>
      <c r="JY135" s="501"/>
      <c r="JZ135" s="405"/>
      <c r="KA135" s="405"/>
      <c r="KB135" s="405"/>
      <c r="KC135" s="405"/>
      <c r="KD135" s="405"/>
      <c r="KE135" s="162">
        <v>0</v>
      </c>
      <c r="KF135" s="175">
        <v>0</v>
      </c>
      <c r="KG135" s="175">
        <v>1</v>
      </c>
      <c r="KH135" s="175">
        <v>0</v>
      </c>
      <c r="KI135" s="175">
        <v>0</v>
      </c>
      <c r="KJ135" s="175">
        <v>0</v>
      </c>
      <c r="KK135" s="160">
        <v>1</v>
      </c>
      <c r="KL135" s="175">
        <v>0</v>
      </c>
      <c r="KM135" s="175">
        <v>0</v>
      </c>
      <c r="KN135" s="175">
        <v>0</v>
      </c>
      <c r="KO135" s="175">
        <v>0</v>
      </c>
      <c r="KP135" s="175">
        <v>0</v>
      </c>
      <c r="KQ135" s="175">
        <v>0</v>
      </c>
      <c r="KR135" s="160">
        <v>1</v>
      </c>
      <c r="KS135" s="175">
        <v>0</v>
      </c>
      <c r="KT135" s="159"/>
      <c r="KU135" s="159"/>
      <c r="KV135" s="159"/>
      <c r="KW135" s="159"/>
      <c r="KX135" s="159"/>
      <c r="KY135" s="159"/>
      <c r="KZ135" s="159"/>
      <c r="LA135" s="159"/>
      <c r="LB135" s="159"/>
    </row>
    <row r="136" spans="1:314" s="218" customFormat="1" x14ac:dyDescent="0.15">
      <c r="A136" s="243" t="s">
        <v>593</v>
      </c>
      <c r="B136" s="243"/>
      <c r="C136" s="17"/>
      <c r="D136" s="18"/>
      <c r="E136" s="18">
        <f>SUM(D133:D136)</f>
        <v>3.6666599</v>
      </c>
      <c r="F136" s="20"/>
      <c r="G136" s="19"/>
      <c r="H136" s="20"/>
      <c r="I136" s="597"/>
      <c r="J136" s="16"/>
      <c r="K136" s="20"/>
      <c r="L136" s="16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16"/>
      <c r="AB136" s="20"/>
      <c r="AC136" s="20"/>
      <c r="AD136" s="20"/>
      <c r="AE136" s="20"/>
      <c r="AF136" s="20"/>
      <c r="AG136" s="20"/>
      <c r="AH136" s="58"/>
      <c r="AI136" s="20"/>
      <c r="AJ136" s="20"/>
      <c r="AK136" s="20"/>
      <c r="AL136" s="642"/>
      <c r="AM136" s="636"/>
      <c r="AN136" s="637"/>
      <c r="AO136" s="636"/>
      <c r="AP136" s="637"/>
      <c r="AQ136" s="528">
        <f>SUM(AO133:AO136)</f>
        <v>11.921791338582679</v>
      </c>
      <c r="AR136" s="528">
        <f>SUM(AP133:AP136)</f>
        <v>6.311830708661418</v>
      </c>
      <c r="AS136" s="528">
        <f>AVERAGE(AO133:AO136)</f>
        <v>5.9608956692913395</v>
      </c>
      <c r="AT136" s="528">
        <f>AVERAGE(AP133:AP136)</f>
        <v>6.311830708661418</v>
      </c>
      <c r="AU136" s="528">
        <f>MAX(AO133:AO136)</f>
        <v>6.1714566929133872</v>
      </c>
      <c r="AV136" s="528">
        <f>MAX(AP133:AP136)</f>
        <v>6.311830708661418</v>
      </c>
      <c r="AW136" s="528">
        <f>MIN(AO133:AO136)</f>
        <v>5.7503346456692928</v>
      </c>
      <c r="AX136" s="528">
        <f>MIN(AP133:AP136)</f>
        <v>6.311830708661418</v>
      </c>
      <c r="AY136" s="528">
        <f>AU136-AW136</f>
        <v>0.42112204724409441</v>
      </c>
      <c r="AZ136" s="528">
        <f>AV136-AX136</f>
        <v>0</v>
      </c>
      <c r="BA136" s="528"/>
      <c r="BB136" s="636"/>
      <c r="BC136" s="637"/>
      <c r="BD136" s="528">
        <f>SUM(BB133:BB136)</f>
        <v>3.0882283464566918</v>
      </c>
      <c r="BE136" s="528">
        <f>SUM(BC133:BC136)</f>
        <v>12.914409448818898</v>
      </c>
      <c r="BF136" s="528">
        <f>AVERAGE(BB133:BB136)</f>
        <v>3.0882283464566918</v>
      </c>
      <c r="BG136" s="528">
        <f>AVERAGE(BC133:BC136)</f>
        <v>6.4572047244094488</v>
      </c>
      <c r="BH136" s="528">
        <f>MAX(BB133:BB136)</f>
        <v>3.0882283464566918</v>
      </c>
      <c r="BI136" s="528">
        <f>MAX(BC133:BC136)</f>
        <v>6.5507874015748024</v>
      </c>
      <c r="BJ136" s="528">
        <f>MIN(BB133:BB136)</f>
        <v>3.0882283464566918</v>
      </c>
      <c r="BK136" s="528">
        <f>MIN(BC133:BC136)</f>
        <v>6.3636220472440943</v>
      </c>
      <c r="BL136" s="528">
        <f>BH136-BJ136</f>
        <v>0</v>
      </c>
      <c r="BM136" s="528">
        <f>BI136-BK136</f>
        <v>0.18716535433070813</v>
      </c>
      <c r="BN136" s="574"/>
      <c r="BO136" s="574"/>
      <c r="BP136" s="2" t="s">
        <v>337</v>
      </c>
      <c r="BQ136" s="2"/>
      <c r="BR136" s="7"/>
      <c r="BS136" s="528"/>
      <c r="BT136" s="528"/>
      <c r="BU136" s="528"/>
      <c r="BV136" s="528"/>
      <c r="BW136" s="585">
        <f>AVERAGE(BS129:BS136)</f>
        <v>0.68638529226399891</v>
      </c>
      <c r="BX136" s="585">
        <f>AVERAGE(BT129:BT136)</f>
        <v>-5.365406824146981</v>
      </c>
      <c r="BY136" s="585">
        <f>AVERAGE(BU129:BU136)</f>
        <v>2.1683535369249056</v>
      </c>
      <c r="BZ136" s="585">
        <f>AVERAGE(BV129:BV136)</f>
        <v>2.7606889763779523</v>
      </c>
      <c r="CA136" s="528"/>
      <c r="CB136" s="585"/>
      <c r="CC136" s="528"/>
      <c r="CD136" s="585">
        <f>SUM(CB132:CB135)</f>
        <v>54.71884076374279</v>
      </c>
      <c r="CE136" s="585">
        <f>SUM(CC132:CC135)</f>
        <v>52.361886964775117</v>
      </c>
      <c r="CF136" s="585" t="e">
        <f ca="1">[1]!Mean(CB132:CB135)</f>
        <v>#NAME?</v>
      </c>
      <c r="CG136" s="585" t="e">
        <f ca="1">[1]!Mean(CC132:CC135)</f>
        <v>#NAME?</v>
      </c>
      <c r="CH136" s="585">
        <f>MAX(CB133:CB135)</f>
        <v>54.71884076374279</v>
      </c>
      <c r="CI136" s="585">
        <f>MAX(CC133:CC135)</f>
        <v>52.361886964775117</v>
      </c>
      <c r="CJ136" s="585">
        <f>MIN(CB133:CB135)</f>
        <v>54.71884076374279</v>
      </c>
      <c r="CK136" s="585">
        <f>MIN(CC133:CC135)</f>
        <v>52.361886964775117</v>
      </c>
      <c r="CL136" s="585"/>
      <c r="CM136" s="528"/>
      <c r="CN136" s="393"/>
      <c r="CR136" s="286"/>
      <c r="CS136" s="278"/>
      <c r="CT136" s="281">
        <v>27.911032453621043</v>
      </c>
      <c r="CU136" s="281">
        <v>9.739988328206115</v>
      </c>
      <c r="CV136" s="281">
        <v>27.911032453621043</v>
      </c>
      <c r="CW136" s="281">
        <v>9.739988328206115</v>
      </c>
      <c r="CX136" s="281">
        <v>27.911032453621043</v>
      </c>
      <c r="CY136" s="281">
        <v>9.739988328206115</v>
      </c>
      <c r="CZ136" s="281">
        <v>27.911032453621043</v>
      </c>
      <c r="DA136" s="281">
        <v>9.739988328206115</v>
      </c>
      <c r="DB136" s="281">
        <v>0</v>
      </c>
      <c r="DC136" s="248">
        <v>0</v>
      </c>
      <c r="DD136" s="281"/>
      <c r="DE136" s="281"/>
      <c r="DF136" s="281"/>
      <c r="DG136" s="281"/>
      <c r="DH136" s="281"/>
      <c r="DI136" s="281"/>
      <c r="DL136" s="281"/>
      <c r="DM136" s="281"/>
      <c r="DN136" s="281"/>
      <c r="DO136" s="281"/>
      <c r="DP136" s="281"/>
      <c r="DQ136" s="281"/>
      <c r="DR136" s="281"/>
      <c r="DT136" s="220"/>
      <c r="DW136" s="495"/>
      <c r="DX136" s="506">
        <f t="shared" si="73"/>
        <v>0</v>
      </c>
      <c r="DY136" s="495"/>
      <c r="DZ136" s="495"/>
      <c r="EA136" s="506">
        <f t="shared" si="74"/>
        <v>0</v>
      </c>
      <c r="EB136" s="506">
        <f t="shared" si="75"/>
        <v>0</v>
      </c>
      <c r="EC136" s="495"/>
      <c r="ED136" s="495"/>
      <c r="EE136" s="512"/>
      <c r="EF136" s="244"/>
      <c r="EG136" s="244"/>
      <c r="EH136" s="244">
        <v>1</v>
      </c>
      <c r="EI136" s="244">
        <v>0</v>
      </c>
      <c r="EJ136" s="244">
        <f>SUM(EH136:EI136)</f>
        <v>1</v>
      </c>
      <c r="EK136" s="244"/>
      <c r="EL136" s="244"/>
      <c r="EM136" s="244"/>
      <c r="EN136" s="244"/>
      <c r="EO136" s="244"/>
      <c r="EP136" s="244"/>
      <c r="EQ136" s="244"/>
      <c r="ES136" s="219"/>
      <c r="ET136" s="523"/>
      <c r="EU136" s="523"/>
      <c r="EV136" s="287">
        <f>SUM(ET133:ET136)</f>
        <v>2.1527538711916328</v>
      </c>
      <c r="EW136" s="281">
        <f>SUM(EU133:EU136)</f>
        <v>0.18719598879927241</v>
      </c>
      <c r="EX136" s="278">
        <f>AVERAGE(ET132:ET136)</f>
        <v>1.0763769355958164</v>
      </c>
      <c r="EY136" s="278">
        <f>AVERAGE(EU132:EU136)</f>
        <v>0.18719598879927241</v>
      </c>
      <c r="EZ136" s="281">
        <f>_xlfn.VAR.P(ET132:ET136)</f>
        <v>5.4753653472714436E-2</v>
      </c>
      <c r="FA136" s="281">
        <f>_xlfn.VAR.P(EU132:EU136)</f>
        <v>0</v>
      </c>
      <c r="FB136" s="281">
        <f>MAX(ET132:ET136)</f>
        <v>1.3103719215949068</v>
      </c>
      <c r="FC136" s="281">
        <f>MAX(EU132:EU136)</f>
        <v>0.18719598879927241</v>
      </c>
      <c r="FD136" s="523"/>
      <c r="FE136" s="268"/>
      <c r="FF136" s="240"/>
      <c r="FG136" s="521">
        <f>SUM(FE130:FE136)</f>
        <v>113.13319293690439</v>
      </c>
      <c r="FH136" s="521">
        <f>SUM(FF130:FF136)</f>
        <v>45.582621248347053</v>
      </c>
      <c r="FI136" s="521">
        <f>AVERAGE(FE130:FE136)</f>
        <v>113.13319293690439</v>
      </c>
      <c r="FJ136" s="521">
        <f>AVERAGE(FF130:FF136)</f>
        <v>45.582621248347053</v>
      </c>
      <c r="FK136" s="521">
        <f>MAX(FE130:FE136)</f>
        <v>113.13319293690439</v>
      </c>
      <c r="FL136" s="521">
        <f>MAX(FF130:FF136)</f>
        <v>45.582621248347053</v>
      </c>
      <c r="FM136" s="521">
        <f>MIN(FE130:FE136)</f>
        <v>113.13319293690439</v>
      </c>
      <c r="FN136" s="521">
        <f>MIN(FF130:FF136)</f>
        <v>45.582621248347053</v>
      </c>
      <c r="FO136" s="520">
        <f>FK136-FM136</f>
        <v>0</v>
      </c>
      <c r="FP136" s="520">
        <f>FL136-FN136</f>
        <v>0</v>
      </c>
      <c r="FQ136" s="287"/>
      <c r="FR136" s="287"/>
      <c r="FS136" s="286">
        <f>SUM(FQ130:FQ136)</f>
        <v>37.711065569336981</v>
      </c>
      <c r="FT136" s="278">
        <f>SUM(FR130:FR136)</f>
        <v>18.479491590533915</v>
      </c>
      <c r="FU136" s="278">
        <f>AVERAGE(FQ130:FQ136)</f>
        <v>37.711065569336981</v>
      </c>
      <c r="FV136" s="278">
        <f>AVERAGE(FR130:FR136)</f>
        <v>18.479491590533915</v>
      </c>
      <c r="FW136" s="278">
        <f>MAX(FQ130:FQ136)</f>
        <v>37.711065569336981</v>
      </c>
      <c r="FX136" s="278">
        <f>MAX(FR130:FR136)</f>
        <v>18.479491590533915</v>
      </c>
      <c r="FY136" s="278">
        <f>MIN(FQ130:FQ136)</f>
        <v>37.711065569336981</v>
      </c>
      <c r="FZ136" s="278">
        <f>MIN(FR130:FR136)</f>
        <v>18.479491590533915</v>
      </c>
      <c r="GA136" s="278">
        <f>FW136-FY136</f>
        <v>0</v>
      </c>
      <c r="GB136" s="278">
        <f>FX136-FZ136</f>
        <v>0</v>
      </c>
      <c r="GC136" s="278"/>
      <c r="GD136" s="286"/>
      <c r="GE136" s="278"/>
      <c r="GF136" s="286">
        <f>SUM(GD130:GD136)</f>
        <v>2.6427444432354039</v>
      </c>
      <c r="GG136" s="278">
        <f>SUM(GE130:GE136)</f>
        <v>3.1137921798005679</v>
      </c>
      <c r="GH136" s="278">
        <f>AVERAGE(GD130:GD136)</f>
        <v>2.6427444432354039</v>
      </c>
      <c r="GI136" s="278">
        <f>AVERAGE(GE130:GE136)</f>
        <v>3.1137921798005679</v>
      </c>
      <c r="GJ136" s="278">
        <f>MAX(GD130:GD136)</f>
        <v>2.6427444432354039</v>
      </c>
      <c r="GK136" s="278">
        <f>MAX(GE130:GE136)</f>
        <v>3.1137921798005679</v>
      </c>
      <c r="GL136" s="278">
        <f>MIN(GD130:GD136)</f>
        <v>2.6427444432354039</v>
      </c>
      <c r="GM136" s="278">
        <f>MIN(GE130:GE136)</f>
        <v>3.1137921798005679</v>
      </c>
      <c r="GN136" s="278">
        <f>GJ136-GL136</f>
        <v>0</v>
      </c>
      <c r="GO136" s="278">
        <f>GK136-GM136</f>
        <v>0</v>
      </c>
      <c r="GP136" s="278"/>
      <c r="GQ136" s="270"/>
      <c r="GR136" s="586"/>
      <c r="GS136" s="531"/>
      <c r="GT136" s="586">
        <f>SUM(GR133:GR136)</f>
        <v>4.9138947059809004</v>
      </c>
      <c r="GU136" s="531">
        <f>SUM(GS133:GS136)</f>
        <v>8.3770204987674397</v>
      </c>
      <c r="GV136" s="531">
        <f>AVERAGE(GR133:GR136)</f>
        <v>1.6379649019936335</v>
      </c>
      <c r="GW136" s="531">
        <f>AVERAGE(GS133:GS136)</f>
        <v>2.7923401662558134</v>
      </c>
      <c r="GX136" s="531">
        <f>MAX(GR133:GR136)</f>
        <v>3.2291308067874489</v>
      </c>
      <c r="GY136" s="531">
        <f>MAX(GS133:GS136)</f>
        <v>4.8670957087810827</v>
      </c>
      <c r="GZ136" s="586"/>
      <c r="HA136" s="531"/>
      <c r="HB136" s="586">
        <f>SUM(GZ133:GZ136)</f>
        <v>5.61496062992126</v>
      </c>
      <c r="HC136" s="531">
        <f>SUM(HA133:HA136)</f>
        <v>1.4973228346456704</v>
      </c>
      <c r="HD136" s="531">
        <f>AVERAGE(GZ133:GZ136)</f>
        <v>1.8716535433070867</v>
      </c>
      <c r="HE136" s="531">
        <f>AVERAGE(HA133:HA136)</f>
        <v>0.49910761154855682</v>
      </c>
      <c r="HF136" s="531">
        <f>MAX(GZ133:GZ136)</f>
        <v>2.7138976377952755</v>
      </c>
      <c r="HG136" s="531">
        <f>MAX(HA133:HA136)</f>
        <v>0.70187007874015883</v>
      </c>
      <c r="HH136" s="585"/>
      <c r="HI136" s="528"/>
      <c r="HJ136" s="586">
        <f>SUM(HH133:HH136)</f>
        <v>7.6213134214767395</v>
      </c>
      <c r="HK136" s="531">
        <f>SUM(HI133:HI136)</f>
        <v>8.8321555325086436</v>
      </c>
      <c r="HL136" s="531">
        <f>AVERAGE(HH133:HH136)</f>
        <v>2.5404378071589133</v>
      </c>
      <c r="HM136" s="531">
        <f>AVERAGE(HI133:HI136)</f>
        <v>2.944051844169548</v>
      </c>
      <c r="HN136" s="531">
        <f>MAX(HH133:HH136)</f>
        <v>4.2181187934640416</v>
      </c>
      <c r="HO136" s="531">
        <f>MAX(HI133:HI136)</f>
        <v>4.9174426530327677</v>
      </c>
      <c r="HP136" s="286">
        <f>MIN(HH133:HH136)</f>
        <v>0.82789644656273731</v>
      </c>
      <c r="HQ136" s="286">
        <f>MIN(HI133:HI136)</f>
        <v>0.53350938940152037</v>
      </c>
      <c r="HR136" s="278">
        <f>HN136-HP136</f>
        <v>3.3902223469013042</v>
      </c>
      <c r="HS136" s="278">
        <f>HO136-HQ136</f>
        <v>4.3839332636312474</v>
      </c>
      <c r="HT136" s="393"/>
      <c r="HU136" s="520"/>
      <c r="HV136" s="393"/>
      <c r="HW136" s="520"/>
      <c r="HX136" s="393"/>
      <c r="HY136" s="520"/>
      <c r="HZ136" s="393"/>
      <c r="IA136" s="520"/>
      <c r="IB136" s="393"/>
      <c r="IC136" s="520"/>
      <c r="ID136" s="393"/>
      <c r="IG136" s="218">
        <v>5.1946886891798094</v>
      </c>
      <c r="IH136" s="218">
        <v>16.096220472440944</v>
      </c>
      <c r="IN136" s="462">
        <v>1</v>
      </c>
      <c r="IO136" s="218">
        <v>0</v>
      </c>
      <c r="IP136" s="462">
        <f>COUNTIF(IL132:IL136,1)</f>
        <v>1</v>
      </c>
      <c r="IT136" s="390"/>
      <c r="IU136" s="393">
        <v>1</v>
      </c>
      <c r="IV136" s="390">
        <v>1</v>
      </c>
      <c r="IW136" s="393">
        <v>0</v>
      </c>
      <c r="IX136" s="484">
        <v>1</v>
      </c>
      <c r="IY136" s="393"/>
      <c r="JB136" s="226"/>
      <c r="JC136" s="226"/>
      <c r="JD136" s="226"/>
      <c r="JP136" s="226"/>
      <c r="JQ136" s="226"/>
      <c r="JR136" s="226"/>
      <c r="JU136" s="393"/>
      <c r="JY136" s="393">
        <v>1</v>
      </c>
      <c r="JZ136" s="507">
        <v>0</v>
      </c>
      <c r="KA136" s="507">
        <v>0</v>
      </c>
      <c r="KB136" s="520">
        <v>0</v>
      </c>
      <c r="KC136" s="520">
        <v>0</v>
      </c>
      <c r="KD136" s="507">
        <v>2</v>
      </c>
      <c r="KE136" s="220"/>
      <c r="KK136" s="219"/>
      <c r="KR136" s="219"/>
      <c r="LA136" s="219"/>
    </row>
    <row r="137" spans="1:314" x14ac:dyDescent="0.15">
      <c r="A137" s="214"/>
      <c r="B137" s="224">
        <v>0.64262731481481483</v>
      </c>
      <c r="C137" s="10"/>
      <c r="D137" s="11"/>
      <c r="E137" s="11"/>
      <c r="F137" s="14"/>
      <c r="G137" s="13"/>
      <c r="H137" s="14" t="s">
        <v>353</v>
      </c>
      <c r="I137" s="596">
        <v>28</v>
      </c>
      <c r="J137" s="9">
        <v>1</v>
      </c>
      <c r="K137" s="14">
        <v>1</v>
      </c>
      <c r="L137" s="9">
        <v>0</v>
      </c>
      <c r="M137" s="23">
        <v>1</v>
      </c>
      <c r="N137" s="23">
        <v>1</v>
      </c>
      <c r="O137" s="23">
        <v>0</v>
      </c>
      <c r="P137" s="14"/>
      <c r="Q137" s="14">
        <v>1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9">
        <v>1</v>
      </c>
      <c r="AB137" s="15"/>
      <c r="AC137" s="15"/>
      <c r="AD137" s="15"/>
      <c r="AE137" s="15"/>
      <c r="AF137" s="15"/>
      <c r="AG137" s="15"/>
      <c r="AH137" s="54"/>
      <c r="AI137" s="15"/>
      <c r="AJ137" s="15"/>
      <c r="AK137" s="15"/>
      <c r="AL137" s="632"/>
      <c r="AM137" s="633"/>
      <c r="AN137" s="634"/>
      <c r="AO137" s="633"/>
      <c r="AP137" s="634"/>
      <c r="AQ137" s="634"/>
      <c r="AR137" s="634"/>
      <c r="AS137" s="634"/>
      <c r="AT137" s="634"/>
      <c r="AU137" s="634"/>
      <c r="AV137" s="634"/>
      <c r="AW137" s="634"/>
      <c r="AX137" s="634"/>
      <c r="AY137" s="634"/>
      <c r="AZ137" s="634"/>
      <c r="BA137" s="634"/>
      <c r="BB137" s="633"/>
      <c r="BC137" s="634"/>
      <c r="BD137" s="634"/>
      <c r="BE137" s="634"/>
      <c r="BF137" s="634"/>
      <c r="BG137" s="634"/>
      <c r="BH137" s="634"/>
      <c r="BI137" s="634"/>
      <c r="BJ137" s="634"/>
      <c r="BK137" s="634"/>
      <c r="BL137" s="634"/>
      <c r="BM137" s="634"/>
      <c r="BN137" s="573"/>
      <c r="BO137" s="573"/>
      <c r="BP137" s="4">
        <v>1.3103719215949068</v>
      </c>
      <c r="BQ137" s="4">
        <v>11.885</v>
      </c>
      <c r="BR137" s="6"/>
      <c r="BS137" s="527"/>
      <c r="BT137" s="527"/>
      <c r="BU137" s="527"/>
      <c r="BV137" s="527"/>
      <c r="BW137" s="584"/>
      <c r="BX137" s="527"/>
      <c r="BY137" s="527"/>
      <c r="BZ137" s="527"/>
      <c r="CA137" s="527"/>
      <c r="CB137" s="584"/>
      <c r="CC137" s="527"/>
      <c r="CD137" s="584"/>
      <c r="CE137" s="527"/>
      <c r="CF137" s="584"/>
      <c r="CG137" s="527"/>
      <c r="CH137" s="584"/>
      <c r="CI137" s="527"/>
      <c r="CJ137" s="584"/>
      <c r="CK137" s="527"/>
      <c r="CL137" s="584"/>
      <c r="CO137" s="70"/>
      <c r="CP137" s="70"/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H137" s="516"/>
      <c r="DI137" s="516"/>
      <c r="DJ137" s="105"/>
      <c r="DK137" s="105"/>
      <c r="DL137" s="105"/>
      <c r="DM137" s="105"/>
      <c r="DN137" s="105"/>
      <c r="DO137" s="105"/>
      <c r="DP137" s="105"/>
      <c r="DQ137" s="105"/>
      <c r="DR137" s="105"/>
      <c r="DS137" s="105"/>
      <c r="DT137" s="108" t="s">
        <v>442</v>
      </c>
      <c r="DU137" s="105">
        <v>1.3103719215949068</v>
      </c>
      <c r="DV137" s="105">
        <v>11.885</v>
      </c>
      <c r="DX137" s="506">
        <f t="shared" si="73"/>
        <v>0</v>
      </c>
      <c r="EA137" s="506">
        <f t="shared" si="74"/>
        <v>0</v>
      </c>
      <c r="EB137" s="506">
        <f t="shared" si="75"/>
        <v>0</v>
      </c>
      <c r="ER137" s="128">
        <v>-3.7907187731852665</v>
      </c>
      <c r="ES137" s="128">
        <v>-12.961200787401575</v>
      </c>
      <c r="EV137" s="284"/>
      <c r="EW137" s="209"/>
      <c r="EX137" s="209"/>
      <c r="EY137" s="209"/>
      <c r="EZ137" s="209"/>
      <c r="FA137" s="209"/>
      <c r="FB137" s="209"/>
      <c r="FC137" s="209"/>
      <c r="FE137" s="141"/>
      <c r="FF137" s="141"/>
      <c r="FH137" s="141"/>
      <c r="FJ137" s="141"/>
      <c r="FQ137" s="284"/>
      <c r="FR137" s="209"/>
      <c r="FS137" s="284"/>
      <c r="FT137" s="209"/>
      <c r="FU137" s="209"/>
      <c r="FV137" s="209"/>
      <c r="FW137" s="209"/>
      <c r="FX137" s="209"/>
      <c r="FY137" s="209"/>
      <c r="FZ137" s="209"/>
      <c r="GA137" s="209"/>
      <c r="GB137" s="209"/>
      <c r="GC137" s="209"/>
      <c r="GD137" s="284"/>
      <c r="GE137" s="209"/>
      <c r="GF137" s="284"/>
      <c r="GG137" s="209"/>
      <c r="GH137" s="209"/>
      <c r="GI137" s="209"/>
      <c r="GJ137" s="209"/>
      <c r="GK137" s="209"/>
      <c r="GL137" s="209"/>
      <c r="GM137" s="209"/>
      <c r="GN137" s="209"/>
      <c r="GO137" s="209"/>
      <c r="GP137" s="209"/>
      <c r="GR137" s="587"/>
      <c r="GS137" s="529"/>
      <c r="GT137" s="587"/>
      <c r="GU137" s="529"/>
      <c r="GV137" s="529"/>
      <c r="GW137" s="529"/>
      <c r="GX137" s="529"/>
      <c r="GY137" s="529"/>
      <c r="GZ137" s="587"/>
      <c r="HA137" s="529"/>
      <c r="HB137" s="587"/>
      <c r="HC137" s="529"/>
      <c r="HD137" s="529"/>
      <c r="HE137" s="529"/>
      <c r="HF137" s="529"/>
      <c r="HG137" s="529"/>
      <c r="HH137" s="584"/>
      <c r="HI137" s="527"/>
      <c r="HJ137" s="587"/>
      <c r="HK137" s="529"/>
      <c r="HL137" s="529"/>
      <c r="HM137" s="529"/>
      <c r="HN137" s="529"/>
      <c r="HO137" s="529"/>
      <c r="HP137" s="285"/>
      <c r="HQ137" s="208"/>
      <c r="HR137" s="208"/>
      <c r="HS137" s="208"/>
      <c r="IE137" s="159"/>
      <c r="IF137" s="159"/>
      <c r="IG137" s="182">
        <v>-5.0074927003805367</v>
      </c>
      <c r="IH137" s="182">
        <v>-6.1764566929133853</v>
      </c>
      <c r="II137" s="159">
        <v>0</v>
      </c>
      <c r="IJ137" s="159">
        <v>0</v>
      </c>
      <c r="IK137" s="159"/>
      <c r="IL137" s="159"/>
      <c r="IM137" s="159"/>
      <c r="IP137" s="385"/>
      <c r="IQ137" s="159"/>
      <c r="IR137" s="159"/>
      <c r="IS137" s="159"/>
      <c r="IZ137" s="159"/>
      <c r="JA137" s="159"/>
      <c r="JB137" s="159"/>
      <c r="JC137" s="159"/>
      <c r="JD137" s="159"/>
      <c r="JE137" s="159"/>
      <c r="JF137" s="159"/>
      <c r="JG137" s="159"/>
      <c r="JH137" s="159"/>
      <c r="JI137" s="159"/>
      <c r="JJ137" s="159"/>
      <c r="JK137" s="159"/>
      <c r="JL137" s="159"/>
      <c r="JM137" s="159"/>
      <c r="JN137" s="159"/>
      <c r="JO137" s="159"/>
      <c r="JP137" s="159"/>
      <c r="JQ137" s="159"/>
      <c r="JR137" s="159"/>
      <c r="JS137" s="159"/>
      <c r="JT137" s="159"/>
      <c r="JV137" s="159"/>
      <c r="JW137" s="159"/>
      <c r="JX137" s="159"/>
      <c r="KE137" s="159"/>
      <c r="KF137" s="159"/>
      <c r="KG137" s="159"/>
      <c r="KH137" s="159"/>
      <c r="KI137" s="159"/>
      <c r="KJ137" s="159"/>
      <c r="KK137" s="159"/>
      <c r="KL137" s="159"/>
      <c r="KM137" s="159"/>
      <c r="KN137" s="159"/>
      <c r="KO137" s="159"/>
      <c r="KP137" s="159"/>
      <c r="KQ137" s="159"/>
      <c r="KR137" s="159"/>
      <c r="KS137" s="159"/>
      <c r="KT137" s="159"/>
      <c r="KU137" s="159"/>
      <c r="KV137" s="159"/>
      <c r="KW137" s="159"/>
      <c r="KX137" s="159"/>
      <c r="KY137" s="159"/>
      <c r="KZ137" s="159"/>
      <c r="LA137" s="159"/>
      <c r="LB137" s="159"/>
    </row>
    <row r="138" spans="1:314" x14ac:dyDescent="0.15">
      <c r="A138" s="214"/>
      <c r="B138" s="224">
        <v>0.64887731481481481</v>
      </c>
      <c r="C138" s="10"/>
      <c r="D138" s="11"/>
      <c r="E138" s="11"/>
      <c r="F138" s="14"/>
      <c r="G138" s="13"/>
      <c r="H138" s="14"/>
      <c r="I138" s="596"/>
      <c r="J138" s="9">
        <v>1</v>
      </c>
      <c r="K138" s="14">
        <v>1</v>
      </c>
      <c r="L138" s="9">
        <v>0</v>
      </c>
      <c r="M138" s="23">
        <v>1</v>
      </c>
      <c r="N138" s="23">
        <v>0</v>
      </c>
      <c r="O138" s="23">
        <v>1</v>
      </c>
      <c r="P138" s="14"/>
      <c r="Q138" s="14">
        <v>0</v>
      </c>
      <c r="R138" s="14">
        <v>0</v>
      </c>
      <c r="S138" s="14">
        <v>1</v>
      </c>
      <c r="T138" s="14">
        <v>1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9">
        <v>0</v>
      </c>
      <c r="AB138" s="15">
        <v>0.46798997199818126</v>
      </c>
      <c r="AC138" s="15">
        <v>0.98261811023622059</v>
      </c>
      <c r="AD138" s="15">
        <v>1.088371703259075</v>
      </c>
      <c r="AE138" s="15"/>
      <c r="AF138" s="15"/>
      <c r="AG138" s="15"/>
      <c r="AH138" s="54">
        <f>AM139-BP138</f>
        <v>-2.6675428403896317</v>
      </c>
      <c r="AI138" s="15">
        <f>AN139-BQ138</f>
        <v>-18.15503937007874</v>
      </c>
      <c r="AJ138" s="15"/>
      <c r="AK138" s="15"/>
      <c r="AL138" s="632">
        <f>((AH138*AH139)+(AI138*AI139))/(SQRT(AH138^2+AI138^2)*SQRT(AH139^2+AI139^2))</f>
        <v>0.99872732383858276</v>
      </c>
      <c r="AM138" s="633"/>
      <c r="AN138" s="634"/>
      <c r="AO138" s="633"/>
      <c r="AP138" s="634"/>
      <c r="AQ138" s="634"/>
      <c r="AR138" s="634"/>
      <c r="AS138" s="634"/>
      <c r="AT138" s="634"/>
      <c r="AU138" s="634"/>
      <c r="AV138" s="634"/>
      <c r="AW138" s="634"/>
      <c r="AX138" s="634"/>
      <c r="AY138" s="634"/>
      <c r="AZ138" s="634"/>
      <c r="BA138" s="634"/>
      <c r="BB138" s="633"/>
      <c r="BC138" s="634"/>
      <c r="BD138" s="634"/>
      <c r="BE138" s="634"/>
      <c r="BF138" s="634"/>
      <c r="BG138" s="634"/>
      <c r="BH138" s="634"/>
      <c r="BI138" s="634"/>
      <c r="BJ138" s="634"/>
      <c r="BK138" s="634"/>
      <c r="BL138" s="634"/>
      <c r="BM138" s="634"/>
      <c r="BN138" s="573"/>
      <c r="BO138" s="573"/>
      <c r="BP138" s="4">
        <v>1.1231759327956345</v>
      </c>
      <c r="BQ138" s="4">
        <v>12.025374015748032</v>
      </c>
      <c r="BR138" s="6"/>
      <c r="BS138" s="527"/>
      <c r="BT138" s="527"/>
      <c r="BU138" s="527"/>
      <c r="BV138" s="527"/>
      <c r="BW138" s="584"/>
      <c r="BX138" s="527"/>
      <c r="BY138" s="527"/>
      <c r="BZ138" s="527"/>
      <c r="CA138" s="527"/>
      <c r="CB138" s="584"/>
      <c r="CC138" s="527"/>
      <c r="CD138" s="584"/>
      <c r="CE138" s="527"/>
      <c r="CF138" s="584"/>
      <c r="CG138" s="527"/>
      <c r="CH138" s="584"/>
      <c r="CI138" s="527"/>
      <c r="CJ138" s="584"/>
      <c r="CK138" s="527"/>
      <c r="CL138" s="584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H138" s="516"/>
      <c r="DI138" s="516"/>
      <c r="DJ138" s="105"/>
      <c r="DK138" s="105"/>
      <c r="DL138" s="105"/>
      <c r="DM138" s="105"/>
      <c r="DN138" s="105"/>
      <c r="DO138" s="105"/>
      <c r="DP138" s="105"/>
      <c r="DQ138" s="105"/>
      <c r="DR138" s="105"/>
      <c r="DS138" s="105"/>
      <c r="DT138" s="108" t="s">
        <v>442</v>
      </c>
      <c r="DU138" s="105">
        <v>1.1231759327956345</v>
      </c>
      <c r="DV138" s="105">
        <v>12.025374015748032</v>
      </c>
      <c r="DX138" s="506">
        <f t="shared" si="73"/>
        <v>0</v>
      </c>
      <c r="EA138" s="506">
        <f t="shared" si="74"/>
        <v>0</v>
      </c>
      <c r="EB138" s="506">
        <f t="shared" si="75"/>
        <v>0</v>
      </c>
      <c r="EF138" s="402">
        <f>IF(AND(DV138&gt;0,DV138&lt;11.9),1,0)</f>
        <v>0</v>
      </c>
      <c r="EG138" s="402"/>
      <c r="EH138" s="402"/>
      <c r="EI138" s="402"/>
      <c r="EJ138" s="402"/>
      <c r="EK138" s="402"/>
      <c r="EL138" s="244">
        <f>IF(AND(DV138&gt;0,DV138&lt;6.4),1,0)</f>
        <v>0</v>
      </c>
      <c r="EN138" s="402"/>
      <c r="EO138" s="402"/>
      <c r="EP138" s="402"/>
      <c r="ER138" s="128">
        <v>-3.8375177703850847</v>
      </c>
      <c r="ES138" s="128">
        <v>-12.914409448818898</v>
      </c>
      <c r="EV138" s="284"/>
      <c r="EW138" s="209"/>
      <c r="EX138" s="209"/>
      <c r="EY138" s="209"/>
      <c r="EZ138" s="209"/>
      <c r="FA138" s="209"/>
      <c r="FB138" s="209"/>
      <c r="FC138" s="209"/>
      <c r="FE138" s="141"/>
      <c r="FF138" s="141"/>
      <c r="FH138" s="141"/>
      <c r="FJ138" s="141"/>
      <c r="FQ138" s="284"/>
      <c r="FR138" s="209"/>
      <c r="FS138" s="284"/>
      <c r="FT138" s="209"/>
      <c r="FU138" s="209"/>
      <c r="FV138" s="209"/>
      <c r="FW138" s="209"/>
      <c r="FX138" s="209"/>
      <c r="FY138" s="209"/>
      <c r="FZ138" s="209"/>
      <c r="GA138" s="209"/>
      <c r="GB138" s="209"/>
      <c r="GC138" s="209"/>
      <c r="GD138" s="284"/>
      <c r="GE138" s="209"/>
      <c r="GF138" s="284"/>
      <c r="GG138" s="209"/>
      <c r="GH138" s="209"/>
      <c r="GI138" s="209"/>
      <c r="GJ138" s="209"/>
      <c r="GK138" s="209"/>
      <c r="GL138" s="209"/>
      <c r="GM138" s="209"/>
      <c r="GN138" s="209"/>
      <c r="GO138" s="209"/>
      <c r="GP138" s="209"/>
      <c r="GR138" s="587"/>
      <c r="GS138" s="529"/>
      <c r="GT138" s="587"/>
      <c r="GU138" s="529"/>
      <c r="GV138" s="529"/>
      <c r="GW138" s="529"/>
      <c r="GX138" s="529"/>
      <c r="GY138" s="529"/>
      <c r="GZ138" s="587"/>
      <c r="HA138" s="529"/>
      <c r="HB138" s="587"/>
      <c r="HC138" s="529"/>
      <c r="HD138" s="529"/>
      <c r="HE138" s="529"/>
      <c r="HF138" s="529"/>
      <c r="HG138" s="529"/>
      <c r="HH138" s="584"/>
      <c r="HI138" s="527"/>
      <c r="HJ138" s="587"/>
      <c r="HK138" s="529"/>
      <c r="HL138" s="529"/>
      <c r="HM138" s="529"/>
      <c r="HN138" s="529"/>
      <c r="HO138" s="529"/>
      <c r="HP138" s="285"/>
      <c r="HQ138" s="208"/>
      <c r="HR138" s="208"/>
      <c r="HS138" s="208"/>
      <c r="IE138" s="159"/>
      <c r="IF138" s="159"/>
      <c r="IG138" s="159"/>
      <c r="IH138" s="159"/>
      <c r="II138" s="159">
        <v>0</v>
      </c>
      <c r="IJ138" s="159">
        <v>0</v>
      </c>
      <c r="IK138" s="159"/>
      <c r="IL138" s="159"/>
      <c r="IM138" s="159"/>
      <c r="IP138" s="385"/>
      <c r="IQ138" s="159"/>
      <c r="IR138" s="159"/>
      <c r="IS138" s="159"/>
      <c r="IZ138" s="159"/>
      <c r="JA138" s="159"/>
      <c r="JB138" s="159"/>
      <c r="JC138" s="159"/>
      <c r="JD138" s="159"/>
      <c r="JE138" s="159"/>
      <c r="JF138" s="159"/>
      <c r="JG138" s="159"/>
      <c r="JH138" s="159"/>
      <c r="JI138" s="159"/>
      <c r="JJ138" s="159"/>
      <c r="JK138" s="159"/>
      <c r="JL138" s="159"/>
      <c r="JM138" s="159"/>
      <c r="JN138" s="159"/>
      <c r="JO138" s="159"/>
      <c r="JP138" s="159"/>
      <c r="JQ138" s="159"/>
      <c r="JR138" s="159"/>
      <c r="JS138" s="159"/>
      <c r="JT138" s="159"/>
      <c r="JV138" s="159"/>
      <c r="JW138" s="159"/>
      <c r="JX138" s="159"/>
      <c r="KE138" s="159"/>
      <c r="KF138" s="159"/>
      <c r="KG138" s="159"/>
      <c r="KH138" s="159"/>
      <c r="KI138" s="159"/>
      <c r="KJ138" s="159"/>
      <c r="KK138" s="159"/>
      <c r="KL138" s="159"/>
      <c r="KM138" s="159"/>
      <c r="KN138" s="159"/>
      <c r="KO138" s="159"/>
      <c r="KP138" s="159"/>
      <c r="KQ138" s="159"/>
      <c r="KR138" s="159"/>
      <c r="KS138" s="159"/>
      <c r="KT138" s="159"/>
      <c r="KU138" s="159"/>
      <c r="KV138" s="159"/>
      <c r="KW138" s="159"/>
      <c r="KX138" s="159"/>
      <c r="KY138" s="159"/>
      <c r="KZ138" s="159"/>
      <c r="LA138" s="159"/>
      <c r="LB138" s="159"/>
    </row>
    <row r="139" spans="1:314" x14ac:dyDescent="0.15">
      <c r="A139" s="214"/>
      <c r="B139" s="224">
        <v>0.64954861111111117</v>
      </c>
      <c r="C139" s="10">
        <v>0.28000000000000003</v>
      </c>
      <c r="D139" s="11">
        <v>0.93332400000000004</v>
      </c>
      <c r="E139" s="11"/>
      <c r="F139" s="14"/>
      <c r="G139" s="13"/>
      <c r="H139" s="14"/>
      <c r="I139" s="596"/>
      <c r="J139" s="473">
        <v>2</v>
      </c>
      <c r="K139" s="14"/>
      <c r="L139" s="9"/>
      <c r="M139" s="23">
        <v>0</v>
      </c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9"/>
      <c r="AB139" s="15"/>
      <c r="AC139" s="15"/>
      <c r="AD139" s="15"/>
      <c r="AE139" s="15"/>
      <c r="AF139" s="15"/>
      <c r="AG139" s="15"/>
      <c r="AH139" s="58">
        <f>ER138-BP138</f>
        <v>-4.960693703180719</v>
      </c>
      <c r="AI139" s="20">
        <f>ES138-BQ138</f>
        <v>-24.939783464566929</v>
      </c>
      <c r="AJ139" s="15"/>
      <c r="AK139" s="15"/>
      <c r="AL139" s="635">
        <f>DEGREES(ACOS(AL138))</f>
        <v>2.8909638120139576</v>
      </c>
      <c r="AM139" s="633">
        <v>-1.5443669075939974</v>
      </c>
      <c r="AN139" s="634">
        <v>-6.129665354330708</v>
      </c>
      <c r="AO139" s="638">
        <f>ABS(-11.88-AN139)</f>
        <v>5.7503346456692928</v>
      </c>
      <c r="AP139" s="527"/>
      <c r="AQ139" s="634"/>
      <c r="AR139" s="634"/>
      <c r="AS139" s="634"/>
      <c r="AT139" s="634"/>
      <c r="AU139" s="634"/>
      <c r="AV139" s="634"/>
      <c r="AW139" s="634"/>
      <c r="AX139" s="634"/>
      <c r="AY139" s="634"/>
      <c r="AZ139" s="634"/>
      <c r="BA139" s="634"/>
      <c r="BB139" s="633"/>
      <c r="BC139" s="634">
        <f>ABS(BQ139-AN139)</f>
        <v>5.802125984251969</v>
      </c>
      <c r="BD139" s="634"/>
      <c r="BE139" s="634"/>
      <c r="BF139" s="634"/>
      <c r="BG139" s="634"/>
      <c r="BH139" s="634"/>
      <c r="BI139" s="634"/>
      <c r="BJ139" s="634"/>
      <c r="BK139" s="634"/>
      <c r="BL139" s="634"/>
      <c r="BM139" s="634"/>
      <c r="BN139" s="573"/>
      <c r="BO139" s="573"/>
      <c r="BP139" s="65">
        <v>-2.1527538711916328</v>
      </c>
      <c r="BQ139" s="64">
        <v>-11.931791338582677</v>
      </c>
      <c r="BR139" s="6"/>
      <c r="BS139" s="527"/>
      <c r="BT139" s="527"/>
      <c r="BU139" s="527">
        <f>(BP138+BP139+BP140)/3</f>
        <v>-6.2398662933090786E-2</v>
      </c>
      <c r="BV139" s="527">
        <f>(BQ138+BQ139+BQ140)/3</f>
        <v>4.0864435695538051</v>
      </c>
      <c r="BW139" s="584"/>
      <c r="BX139" s="527"/>
      <c r="BY139" s="527"/>
      <c r="BZ139" s="527"/>
      <c r="CA139" s="527"/>
      <c r="CC139" s="584">
        <f>SQRT((BP138-BP139)^2+(BQ138-BQ139)^2)+SQRT((BP139-BP140)^2+(BQ139-BQ140)^2)+SQRT((BP140-BP138)^2+(BQ140-BQ138)^2)</f>
        <v>48.776994126100831</v>
      </c>
      <c r="CD139" s="584"/>
      <c r="CE139" s="584"/>
      <c r="CF139" s="584"/>
      <c r="CG139" s="527"/>
      <c r="CH139" s="584"/>
      <c r="CI139" s="527"/>
      <c r="CJ139" s="584"/>
      <c r="CK139" s="527"/>
      <c r="CL139" s="584"/>
      <c r="CO139" s="70"/>
      <c r="CP139" s="70"/>
      <c r="CQ139" s="70"/>
      <c r="CR139" s="70"/>
      <c r="CS139" s="92">
        <v>0.70131677095704781</v>
      </c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H139" s="516"/>
      <c r="DI139" s="516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8" t="s">
        <v>443</v>
      </c>
      <c r="DU139" s="129">
        <v>-3.3695277983869034</v>
      </c>
      <c r="DV139" s="128">
        <v>-11.931791338582677</v>
      </c>
      <c r="DX139" s="506">
        <f t="shared" si="73"/>
        <v>0</v>
      </c>
      <c r="EA139" s="506">
        <f t="shared" si="74"/>
        <v>0</v>
      </c>
      <c r="EB139" s="506">
        <f t="shared" si="75"/>
        <v>0</v>
      </c>
      <c r="EF139" s="402"/>
      <c r="EG139" s="412">
        <f>IF(AND(DV139&lt;0,DV139&gt;-11.9),1,0)</f>
        <v>0</v>
      </c>
      <c r="EM139" s="412">
        <f>IF(AND(DV139&lt;0,DV139&gt;-6.4),1,0)</f>
        <v>0</v>
      </c>
      <c r="ER139" s="105">
        <v>0.74878395519708962</v>
      </c>
      <c r="ES139" s="105">
        <v>11.744625984251968</v>
      </c>
      <c r="ET139" s="518">
        <f>ABS(ER139)</f>
        <v>0.74878395519708962</v>
      </c>
      <c r="EV139" s="284"/>
      <c r="EW139" s="209"/>
      <c r="EX139" s="209"/>
      <c r="EY139" s="209"/>
      <c r="EZ139" s="209"/>
      <c r="FA139" s="209"/>
      <c r="FB139" s="209"/>
      <c r="FC139" s="209"/>
      <c r="FE139" s="141"/>
      <c r="FF139" s="141"/>
      <c r="FH139" s="141"/>
      <c r="FJ139" s="141"/>
      <c r="FQ139" s="284"/>
      <c r="FR139" s="209"/>
      <c r="FS139" s="284"/>
      <c r="FT139" s="209"/>
      <c r="FU139" s="209"/>
      <c r="FV139" s="209"/>
      <c r="FW139" s="209"/>
      <c r="FX139" s="209"/>
      <c r="FY139" s="209"/>
      <c r="FZ139" s="209"/>
      <c r="GA139" s="209"/>
      <c r="GB139" s="209"/>
      <c r="GC139" s="209"/>
      <c r="GD139" s="284"/>
      <c r="GE139" s="209"/>
      <c r="GF139" s="284"/>
      <c r="GG139" s="209"/>
      <c r="GH139" s="209"/>
      <c r="GI139" s="209"/>
      <c r="GJ139" s="209"/>
      <c r="GK139" s="209"/>
      <c r="GL139" s="209"/>
      <c r="GM139" s="209"/>
      <c r="GN139" s="209"/>
      <c r="GO139" s="209"/>
      <c r="GP139" s="209"/>
      <c r="GR139" s="587">
        <v>0.37439197759854492</v>
      </c>
      <c r="GS139" s="532">
        <v>0.46798997199818126</v>
      </c>
      <c r="GT139" s="584"/>
      <c r="GU139" s="527"/>
      <c r="GV139" s="527"/>
      <c r="GW139" s="527"/>
      <c r="GX139" s="527"/>
      <c r="GY139" s="527"/>
      <c r="GZ139" s="587">
        <v>0.28074803149606353</v>
      </c>
      <c r="HA139" s="532">
        <v>0.98261811023622059</v>
      </c>
      <c r="HB139" s="584"/>
      <c r="HC139" s="527"/>
      <c r="HD139" s="527"/>
      <c r="HE139" s="527"/>
      <c r="HF139" s="527"/>
      <c r="HG139" s="527"/>
      <c r="HH139" s="584">
        <v>0.46796240242039111</v>
      </c>
      <c r="HI139" s="527">
        <v>1.088371703259075</v>
      </c>
      <c r="HJ139" s="584"/>
      <c r="HK139" s="527"/>
      <c r="HL139" s="527"/>
      <c r="HM139" s="527"/>
      <c r="HN139" s="527"/>
      <c r="HO139" s="527"/>
      <c r="HP139" s="285"/>
      <c r="HQ139" s="208"/>
      <c r="HR139" s="208"/>
      <c r="HS139" s="208"/>
      <c r="IE139" s="159"/>
      <c r="IF139" s="159"/>
      <c r="IG139" s="159"/>
      <c r="IH139" s="159"/>
      <c r="II139" s="159">
        <v>1</v>
      </c>
      <c r="IJ139" s="159">
        <v>0</v>
      </c>
      <c r="IK139" s="159">
        <v>1</v>
      </c>
      <c r="IL139" s="159">
        <v>0</v>
      </c>
      <c r="IM139" s="159">
        <v>0</v>
      </c>
      <c r="IP139" s="385"/>
      <c r="IQ139" s="159">
        <v>0</v>
      </c>
      <c r="IR139" s="159">
        <v>1</v>
      </c>
      <c r="IS139" s="159">
        <v>0</v>
      </c>
      <c r="IZ139" s="159">
        <v>0</v>
      </c>
      <c r="JA139" s="159">
        <v>0</v>
      </c>
      <c r="JB139" s="176">
        <v>0</v>
      </c>
      <c r="JC139" s="176">
        <v>0</v>
      </c>
      <c r="JD139" s="159"/>
      <c r="JE139" s="176">
        <v>1</v>
      </c>
      <c r="JF139" s="176">
        <v>0</v>
      </c>
      <c r="JG139" s="176">
        <v>1</v>
      </c>
      <c r="JH139" s="176">
        <v>0</v>
      </c>
      <c r="JI139" s="176">
        <v>0</v>
      </c>
      <c r="JJ139" s="176">
        <v>1</v>
      </c>
      <c r="JK139" s="176">
        <v>0</v>
      </c>
      <c r="JL139" s="176">
        <v>0</v>
      </c>
      <c r="JM139" s="176">
        <v>1</v>
      </c>
      <c r="JN139" s="176">
        <v>0</v>
      </c>
      <c r="JO139" s="176">
        <v>0</v>
      </c>
      <c r="JP139" s="176">
        <v>0</v>
      </c>
      <c r="JQ139" s="176">
        <v>0</v>
      </c>
      <c r="JR139" s="176">
        <v>0</v>
      </c>
      <c r="JS139" s="176">
        <v>0</v>
      </c>
      <c r="JT139" s="176">
        <v>0</v>
      </c>
      <c r="JU139" s="501">
        <v>1</v>
      </c>
      <c r="JV139" s="176">
        <v>0</v>
      </c>
      <c r="JW139" s="176">
        <v>0</v>
      </c>
      <c r="JX139" s="176">
        <v>0</v>
      </c>
      <c r="JY139" s="501"/>
      <c r="JZ139" s="405"/>
      <c r="KA139" s="405"/>
      <c r="KB139" s="405"/>
      <c r="KC139" s="405"/>
      <c r="KD139" s="405"/>
      <c r="KE139" s="162">
        <v>0</v>
      </c>
      <c r="KF139" s="175">
        <v>0</v>
      </c>
      <c r="KG139" s="175">
        <v>1</v>
      </c>
      <c r="KH139" s="175">
        <v>0</v>
      </c>
      <c r="KI139" s="175">
        <v>0</v>
      </c>
      <c r="KJ139" s="175">
        <v>1</v>
      </c>
      <c r="KK139" s="160">
        <v>0</v>
      </c>
      <c r="KL139" s="175">
        <v>1</v>
      </c>
      <c r="KM139" s="175">
        <v>0</v>
      </c>
      <c r="KN139" s="175">
        <v>0</v>
      </c>
      <c r="KO139" s="175">
        <v>0</v>
      </c>
      <c r="KP139" s="175">
        <v>0</v>
      </c>
      <c r="KQ139" s="175">
        <v>0</v>
      </c>
      <c r="KR139" s="160">
        <v>0</v>
      </c>
      <c r="KS139" s="175">
        <v>0</v>
      </c>
      <c r="KT139" s="159"/>
      <c r="KU139" s="159"/>
      <c r="KV139" s="159"/>
      <c r="KW139" s="159"/>
      <c r="KX139" s="159"/>
      <c r="KY139" s="159"/>
      <c r="KZ139" s="159"/>
      <c r="LA139" s="159"/>
      <c r="LB139" s="159"/>
    </row>
    <row r="140" spans="1:314" x14ac:dyDescent="0.15">
      <c r="A140" s="214"/>
      <c r="B140" s="224">
        <v>0.65031249999999996</v>
      </c>
      <c r="C140" s="10">
        <v>1.06</v>
      </c>
      <c r="D140" s="11">
        <v>1.1999999800000003</v>
      </c>
      <c r="E140" s="11"/>
      <c r="F140" s="14"/>
      <c r="G140" s="13"/>
      <c r="H140" s="14"/>
      <c r="I140" s="596"/>
      <c r="J140" s="9">
        <v>3</v>
      </c>
      <c r="K140" s="14"/>
      <c r="L140" s="9"/>
      <c r="M140" s="23">
        <v>0</v>
      </c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9"/>
      <c r="AB140" s="15"/>
      <c r="AC140" s="15"/>
      <c r="AD140" s="15"/>
      <c r="AE140" s="15"/>
      <c r="AF140" s="15"/>
      <c r="AG140" s="15"/>
      <c r="AH140" s="54"/>
      <c r="AI140" s="15"/>
      <c r="AJ140" s="15"/>
      <c r="AK140" s="15"/>
      <c r="AL140" s="632"/>
      <c r="AM140" s="633">
        <v>-0.18719598879927241</v>
      </c>
      <c r="AN140" s="634">
        <v>6.4104133858267716</v>
      </c>
      <c r="AO140" s="584"/>
      <c r="AP140" s="634">
        <f>ABS(11.88-AN140)</f>
        <v>5.4695866141732292</v>
      </c>
      <c r="AQ140" s="634"/>
      <c r="AR140" s="634"/>
      <c r="AS140" s="634"/>
      <c r="AT140" s="634"/>
      <c r="AU140" s="634"/>
      <c r="AV140" s="634"/>
      <c r="AW140" s="634"/>
      <c r="AX140" s="634"/>
      <c r="AY140" s="634"/>
      <c r="AZ140" s="634"/>
      <c r="BA140" s="634"/>
      <c r="BB140" s="634">
        <f>ABS(BQ140-AN140)</f>
        <v>5.75533464566929</v>
      </c>
      <c r="BC140" s="634"/>
      <c r="BD140" s="634"/>
      <c r="BE140" s="634"/>
      <c r="BF140" s="634"/>
      <c r="BG140" s="634"/>
      <c r="BH140" s="634"/>
      <c r="BI140" s="634"/>
      <c r="BJ140" s="634"/>
      <c r="BK140" s="634"/>
      <c r="BL140" s="634"/>
      <c r="BM140" s="634"/>
      <c r="BN140" s="573"/>
      <c r="BO140" s="573"/>
      <c r="BP140" s="4">
        <v>0.84238194959672585</v>
      </c>
      <c r="BQ140" s="4">
        <v>12.165748031496062</v>
      </c>
      <c r="BR140" s="6"/>
      <c r="BS140" s="527">
        <f>(BP139+BP140+BP141)/3</f>
        <v>0.17159632306599967</v>
      </c>
      <c r="BT140" s="527">
        <f>(BQ139+BQ140+BQ141)/3</f>
        <v>-3.9304724409448824</v>
      </c>
      <c r="BU140" s="527"/>
      <c r="BV140" s="527"/>
      <c r="BW140" s="584"/>
      <c r="BX140" s="527"/>
      <c r="BY140" s="527"/>
      <c r="BZ140" s="527"/>
      <c r="CA140" s="527"/>
      <c r="CB140" s="584">
        <f>SQRT((BP139-BP140)^2+(BQ139-BQ140)^2)+SQRT((BP140-BP141)^2+(BQ140-BQ141)^2)+SQRT((BP141-BP139)^2+(BQ141-BQ139)^2)</f>
        <v>52.473054188257244</v>
      </c>
      <c r="CD140" s="584"/>
      <c r="CE140" s="527"/>
      <c r="CF140" s="584"/>
      <c r="CG140" s="527"/>
      <c r="CH140" s="584"/>
      <c r="CI140" s="527"/>
      <c r="CJ140" s="584"/>
      <c r="CK140" s="527"/>
      <c r="CL140" s="584"/>
      <c r="CO140" s="70"/>
      <c r="CP140" s="70"/>
      <c r="CQ140" s="70"/>
      <c r="CR140" s="97">
        <v>9.4114783281050212</v>
      </c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H140" s="516"/>
      <c r="DI140" s="211">
        <f>DEGREES(ACOS(((BP140-BP139)*(BP142-BP141)+(BQ140-BQ139)*(BQ142-BQ141))/(SQRT((BP140-BP139)^2+(BQ140-BQ139)^2)*SQRT((BP142-BP141)^2+(BQ142-BQ141)^2))))</f>
        <v>18.524160859339915</v>
      </c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8" t="s">
        <v>443</v>
      </c>
      <c r="DU140" s="105">
        <v>-0.37439197759854481</v>
      </c>
      <c r="DV140" s="105">
        <v>12.306122047244093</v>
      </c>
      <c r="DX140" s="506">
        <f t="shared" si="73"/>
        <v>0</v>
      </c>
      <c r="EA140" s="506">
        <f t="shared" si="74"/>
        <v>0</v>
      </c>
      <c r="EB140" s="506">
        <f t="shared" si="75"/>
        <v>0</v>
      </c>
      <c r="EF140" s="402">
        <f>IF(AND(DV140&gt;0,DV140&lt;11.9),1,0)</f>
        <v>0</v>
      </c>
      <c r="EG140" s="402"/>
      <c r="EH140" s="402"/>
      <c r="EI140" s="402"/>
      <c r="EJ140" s="402"/>
      <c r="EK140" s="402"/>
      <c r="EL140" s="244">
        <f>IF(AND(DV140&gt;0,DV140&lt;6.4),1,0)</f>
        <v>0</v>
      </c>
      <c r="EN140" s="402"/>
      <c r="EO140" s="402"/>
      <c r="EP140" s="402"/>
      <c r="ER140" s="129">
        <v>-0.84238194959672585</v>
      </c>
      <c r="ES140" s="128">
        <v>-12.118956692913384</v>
      </c>
      <c r="EU140" s="518">
        <f>ABS(ER140)</f>
        <v>0.84238194959672585</v>
      </c>
      <c r="EV140" s="284"/>
      <c r="EW140" s="209"/>
      <c r="EX140" s="209"/>
      <c r="EY140" s="209"/>
      <c r="EZ140" s="209"/>
      <c r="FA140" s="209"/>
      <c r="FB140" s="209"/>
      <c r="FC140" s="209"/>
      <c r="FE140" s="141"/>
      <c r="FF140" s="144">
        <v>3.5934416539458827</v>
      </c>
      <c r="FH140" s="141"/>
      <c r="FJ140" s="141"/>
      <c r="FQ140" s="284"/>
      <c r="FR140" s="209">
        <f>FF140/(D139+D140)</f>
        <v>1.6844331604737703</v>
      </c>
      <c r="FS140" s="284"/>
      <c r="FT140" s="209"/>
      <c r="FU140" s="209"/>
      <c r="FV140" s="209"/>
      <c r="FW140" s="209"/>
      <c r="FX140" s="209"/>
      <c r="FY140" s="209"/>
      <c r="FZ140" s="209"/>
      <c r="GA140" s="209"/>
      <c r="GB140" s="209"/>
      <c r="GC140" s="209"/>
      <c r="GD140" s="284"/>
      <c r="GE140" s="284">
        <f>FF140*(((ABS(DV139-AN139))/(ABS(DV138-DV139))))^2</f>
        <v>0.21077254818371546</v>
      </c>
      <c r="GF140" s="284"/>
      <c r="GG140" s="209"/>
      <c r="GH140" s="209"/>
      <c r="GI140" s="209"/>
      <c r="GJ140" s="209"/>
      <c r="GK140" s="209"/>
      <c r="GL140" s="209"/>
      <c r="GM140" s="209"/>
      <c r="GN140" s="209"/>
      <c r="GO140" s="209"/>
      <c r="GP140" s="209"/>
      <c r="GR140" s="587">
        <v>1.1231759327956343</v>
      </c>
      <c r="GS140" s="529">
        <v>2.5271458487901777</v>
      </c>
      <c r="GT140" s="587"/>
      <c r="GU140" s="529"/>
      <c r="GV140" s="529"/>
      <c r="GW140" s="529"/>
      <c r="GX140" s="529"/>
      <c r="GY140" s="529"/>
      <c r="GZ140" s="587">
        <v>0.56149606299212529</v>
      </c>
      <c r="HA140" s="529">
        <v>0.18716535433070725</v>
      </c>
      <c r="HB140" s="587"/>
      <c r="HC140" s="529"/>
      <c r="HD140" s="529"/>
      <c r="HE140" s="529"/>
      <c r="HF140" s="529"/>
      <c r="HG140" s="529"/>
      <c r="HH140" s="584">
        <v>1.2557077704493989</v>
      </c>
      <c r="HI140" s="527">
        <v>2.5340672861862146</v>
      </c>
      <c r="HJ140" s="587"/>
      <c r="HK140" s="529"/>
      <c r="HL140" s="529"/>
      <c r="HM140" s="529"/>
      <c r="HN140" s="529"/>
      <c r="HO140" s="529"/>
      <c r="HP140" s="285"/>
      <c r="HQ140" s="208"/>
      <c r="HR140" s="208"/>
      <c r="HS140" s="208"/>
      <c r="IE140" s="159"/>
      <c r="IF140" s="159"/>
      <c r="IG140" s="159"/>
      <c r="IH140" s="159"/>
      <c r="II140" s="159">
        <v>0</v>
      </c>
      <c r="IJ140" s="159">
        <v>1</v>
      </c>
      <c r="IK140" s="159">
        <v>1</v>
      </c>
      <c r="IL140" s="159">
        <v>0</v>
      </c>
      <c r="IM140" s="159">
        <v>1</v>
      </c>
      <c r="IP140" s="385"/>
      <c r="IQ140" s="159">
        <v>1</v>
      </c>
      <c r="IR140" s="159">
        <v>0</v>
      </c>
      <c r="IS140" s="159">
        <v>0</v>
      </c>
      <c r="IZ140" s="159">
        <v>1</v>
      </c>
      <c r="JA140" s="159">
        <v>0</v>
      </c>
      <c r="JB140" s="176">
        <v>0</v>
      </c>
      <c r="JC140" s="176">
        <v>0</v>
      </c>
      <c r="JD140" s="159"/>
      <c r="JE140" s="176">
        <v>0</v>
      </c>
      <c r="JF140" s="176">
        <v>0</v>
      </c>
      <c r="JG140" s="176">
        <v>1</v>
      </c>
      <c r="JH140" s="176">
        <v>0</v>
      </c>
      <c r="JI140" s="176">
        <v>0</v>
      </c>
      <c r="JJ140" s="176">
        <v>0</v>
      </c>
      <c r="JK140" s="176">
        <v>1</v>
      </c>
      <c r="JL140" s="176">
        <v>0</v>
      </c>
      <c r="JM140" s="176">
        <v>1</v>
      </c>
      <c r="JN140" s="176">
        <v>0</v>
      </c>
      <c r="JO140" s="176">
        <v>0</v>
      </c>
      <c r="JP140" s="176">
        <v>0</v>
      </c>
      <c r="JQ140" s="176">
        <v>0</v>
      </c>
      <c r="JR140" s="176">
        <v>0</v>
      </c>
      <c r="JS140" s="176">
        <v>0</v>
      </c>
      <c r="JT140" s="176">
        <v>0</v>
      </c>
      <c r="JU140" s="501">
        <v>1</v>
      </c>
      <c r="JV140" s="176">
        <v>0</v>
      </c>
      <c r="JW140" s="176">
        <v>0</v>
      </c>
      <c r="JX140" s="176">
        <v>0</v>
      </c>
      <c r="JY140" s="501"/>
      <c r="JZ140" s="405"/>
      <c r="KA140" s="405"/>
      <c r="KB140" s="405"/>
      <c r="KC140" s="405"/>
      <c r="KD140" s="405"/>
      <c r="KE140" s="162">
        <v>0</v>
      </c>
      <c r="KF140" s="175">
        <v>1</v>
      </c>
      <c r="KG140" s="175">
        <v>0</v>
      </c>
      <c r="KH140" s="175">
        <v>0</v>
      </c>
      <c r="KI140" s="175">
        <v>0</v>
      </c>
      <c r="KJ140" s="175">
        <v>1</v>
      </c>
      <c r="KK140" s="160">
        <v>0</v>
      </c>
      <c r="KL140" s="175">
        <v>1</v>
      </c>
      <c r="KM140" s="175">
        <v>0</v>
      </c>
      <c r="KN140" s="175">
        <v>0</v>
      </c>
      <c r="KO140" s="175">
        <v>0</v>
      </c>
      <c r="KP140" s="175">
        <v>0</v>
      </c>
      <c r="KQ140" s="175">
        <v>0</v>
      </c>
      <c r="KR140" s="160">
        <v>0</v>
      </c>
      <c r="KS140" s="175">
        <v>0</v>
      </c>
      <c r="KT140" s="159"/>
      <c r="KU140" s="159"/>
      <c r="KV140" s="159"/>
      <c r="KW140" s="159"/>
      <c r="KX140" s="159"/>
      <c r="KY140" s="159"/>
      <c r="KZ140" s="159"/>
      <c r="LA140" s="159"/>
      <c r="LB140" s="159"/>
    </row>
    <row r="141" spans="1:314" x14ac:dyDescent="0.15">
      <c r="A141" s="214"/>
      <c r="B141" s="224">
        <v>0.65144675925925932</v>
      </c>
      <c r="C141" s="10">
        <v>1.08</v>
      </c>
      <c r="D141" s="11">
        <v>1.2666666400000002</v>
      </c>
      <c r="E141" s="11"/>
      <c r="F141" s="14"/>
      <c r="G141" s="13"/>
      <c r="H141" s="14"/>
      <c r="I141" s="596"/>
      <c r="J141" s="473">
        <v>4</v>
      </c>
      <c r="K141" s="14"/>
      <c r="L141" s="9"/>
      <c r="M141" s="23">
        <v>0</v>
      </c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9"/>
      <c r="AB141" s="15"/>
      <c r="AC141" s="15"/>
      <c r="AD141" s="15"/>
      <c r="AE141" s="15"/>
      <c r="AF141" s="15"/>
      <c r="AG141" s="15"/>
      <c r="AH141" s="54"/>
      <c r="AI141" s="15"/>
      <c r="AJ141" s="15"/>
      <c r="AK141" s="15"/>
      <c r="AL141" s="632"/>
      <c r="AM141" s="633">
        <v>1.5911659047938156</v>
      </c>
      <c r="AN141" s="634">
        <v>-6.7379527559055115</v>
      </c>
      <c r="AO141" s="640">
        <f t="shared" ref="AO141" si="76">ABS(-11.88-AN141)</f>
        <v>5.1420472440944893</v>
      </c>
      <c r="AP141" s="527"/>
      <c r="AQ141" s="634"/>
      <c r="AR141" s="634"/>
      <c r="AS141" s="634"/>
      <c r="AT141" s="634"/>
      <c r="AU141" s="634"/>
      <c r="AV141" s="634"/>
      <c r="AW141" s="634"/>
      <c r="AX141" s="634"/>
      <c r="AY141" s="634"/>
      <c r="AZ141" s="634"/>
      <c r="BA141" s="634"/>
      <c r="BB141" s="633"/>
      <c r="BC141" s="634">
        <f t="shared" ref="BC141" si="77">ABS(BQ141-AN141)</f>
        <v>5.2874212598425201</v>
      </c>
      <c r="BD141" s="634"/>
      <c r="BE141" s="634"/>
      <c r="BF141" s="634"/>
      <c r="BG141" s="634"/>
      <c r="BH141" s="634"/>
      <c r="BI141" s="634"/>
      <c r="BJ141" s="634"/>
      <c r="BK141" s="634"/>
      <c r="BL141" s="634"/>
      <c r="BM141" s="634"/>
      <c r="BN141" s="573"/>
      <c r="BO141" s="573"/>
      <c r="BP141" s="65">
        <v>1.825160890792906</v>
      </c>
      <c r="BQ141" s="64">
        <v>-12.025374015748032</v>
      </c>
      <c r="BR141" s="6"/>
      <c r="BS141" s="527"/>
      <c r="BT141" s="527"/>
      <c r="BU141" s="527">
        <f>(BP140+BP141+BP142)/3</f>
        <v>-0.14039699159945437</v>
      </c>
      <c r="BV141" s="527">
        <f>(BQ140+BQ141+BQ142)/3</f>
        <v>4.1332349081364823</v>
      </c>
      <c r="BW141" s="584"/>
      <c r="BX141" s="527"/>
      <c r="BY141" s="527"/>
      <c r="BZ141" s="527"/>
      <c r="CA141" s="527"/>
      <c r="CC141" s="584">
        <f>SQRT((BP140-BP141)^2+(BQ140-BQ141)^2)+SQRT((BP141-BP142)^2+(BQ141-BQ142)^2)+SQRT((BP142-BP140)^2+(BQ142-BQ140)^2)</f>
        <v>52.920175462379945</v>
      </c>
      <c r="CD141" s="584"/>
      <c r="CE141" s="584"/>
      <c r="CF141" s="584"/>
      <c r="CG141" s="527"/>
      <c r="CH141" s="584"/>
      <c r="CI141" s="527"/>
      <c r="CJ141" s="584"/>
      <c r="CK141" s="527"/>
      <c r="CL141" s="584"/>
      <c r="CO141" s="70"/>
      <c r="CP141" s="70"/>
      <c r="CQ141" s="70"/>
      <c r="CR141" s="70"/>
      <c r="CS141" s="92">
        <v>9.1126825312349187</v>
      </c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H141" s="211">
        <f>DEGREES(ACOS(((BP141-BP140)*(BP143-BP142)+(BQ141-BQ140)*(BQ143-BQ142))/(SQRT((BP141-BP140)^2+(BQ141-BQ140)^2)*SQRT((BP143-BP142)^2+(BQ143-BQ142)^2))))</f>
        <v>8.2021353230505731</v>
      </c>
      <c r="DI141" s="516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8" t="s">
        <v>443</v>
      </c>
      <c r="DU141" s="129">
        <v>0.98277894119618014</v>
      </c>
      <c r="DV141" s="128">
        <v>-12.072165354330709</v>
      </c>
      <c r="DX141" s="506">
        <f t="shared" si="73"/>
        <v>0</v>
      </c>
      <c r="EA141" s="506">
        <f t="shared" si="74"/>
        <v>0</v>
      </c>
      <c r="EB141" s="506">
        <f t="shared" si="75"/>
        <v>0</v>
      </c>
      <c r="EF141" s="402"/>
      <c r="EG141" s="412">
        <f>IF(AND(DV141&lt;0,DV141&gt;-11.9),1,0)</f>
        <v>0</v>
      </c>
      <c r="EM141" s="412">
        <f>IF(AND(DV141&lt;0,DV141&gt;-6.4),1,0)</f>
        <v>0</v>
      </c>
      <c r="ER141" s="105">
        <v>-0.74878395519708962</v>
      </c>
      <c r="ES141" s="105">
        <v>12.820826771653543</v>
      </c>
      <c r="ET141" s="518">
        <f>ABS(ER141)</f>
        <v>0.74878395519708962</v>
      </c>
      <c r="EV141" s="284"/>
      <c r="EW141" s="209"/>
      <c r="EX141" s="209"/>
      <c r="EY141" s="209"/>
      <c r="EZ141" s="209"/>
      <c r="FA141" s="209"/>
      <c r="FB141" s="209"/>
      <c r="FC141" s="209"/>
      <c r="FE141" s="151">
        <v>48.069125208161523</v>
      </c>
      <c r="FF141" s="141"/>
      <c r="FH141" s="141"/>
      <c r="FJ141" s="141"/>
      <c r="FQ141" s="284">
        <f>FE141/(D140+D141)</f>
        <v>19.487483561180031</v>
      </c>
      <c r="FR141" s="209"/>
      <c r="FS141" s="284"/>
      <c r="FT141" s="209"/>
      <c r="FU141" s="209"/>
      <c r="FV141" s="209"/>
      <c r="FW141" s="209"/>
      <c r="FX141" s="209"/>
      <c r="FY141" s="209"/>
      <c r="FZ141" s="209"/>
      <c r="GA141" s="209"/>
      <c r="GB141" s="209"/>
      <c r="GC141" s="209"/>
      <c r="GD141" s="284">
        <f>FE141*(((DV140-AN140)/(ABS(DV139-DV140))))^2</f>
        <v>2.8441191686348297</v>
      </c>
      <c r="GE141" s="209"/>
      <c r="GF141" s="284"/>
      <c r="GG141" s="209"/>
      <c r="GH141" s="209"/>
      <c r="GI141" s="209"/>
      <c r="GJ141" s="209"/>
      <c r="GK141" s="209"/>
      <c r="GL141" s="209"/>
      <c r="GM141" s="209"/>
      <c r="GN141" s="209"/>
      <c r="GO141" s="209"/>
      <c r="GP141" s="209"/>
      <c r="GR141" s="587">
        <v>0.37439197759854481</v>
      </c>
      <c r="GS141" s="532">
        <v>1.825160890792906</v>
      </c>
      <c r="GT141" s="584"/>
      <c r="GU141" s="527"/>
      <c r="GV141" s="527"/>
      <c r="GW141" s="527"/>
      <c r="GX141" s="527"/>
      <c r="GY141" s="527"/>
      <c r="GZ141" s="587">
        <v>0.51470472440944981</v>
      </c>
      <c r="HA141" s="532">
        <v>4.6791338582675479E-2</v>
      </c>
      <c r="HB141" s="584"/>
      <c r="HC141" s="527"/>
      <c r="HD141" s="527"/>
      <c r="HE141" s="527"/>
      <c r="HF141" s="527"/>
      <c r="HG141" s="527"/>
      <c r="HH141" s="584">
        <v>0.63646705038010964</v>
      </c>
      <c r="HI141" s="527">
        <v>1.825760583057459</v>
      </c>
      <c r="HJ141" s="584"/>
      <c r="HK141" s="527"/>
      <c r="HL141" s="527"/>
      <c r="HM141" s="527"/>
      <c r="HN141" s="527"/>
      <c r="HO141" s="527"/>
      <c r="HP141" s="285"/>
      <c r="HQ141" s="208"/>
      <c r="HR141" s="208"/>
      <c r="HS141" s="208"/>
      <c r="IE141" s="159"/>
      <c r="IF141" s="159"/>
      <c r="IG141" s="159"/>
      <c r="IH141" s="159"/>
      <c r="II141" s="159">
        <v>0</v>
      </c>
      <c r="IJ141" s="159">
        <v>1</v>
      </c>
      <c r="IK141" s="159">
        <v>1</v>
      </c>
      <c r="IL141" s="159">
        <v>0</v>
      </c>
      <c r="IM141" s="159">
        <v>0</v>
      </c>
      <c r="IP141" s="385"/>
      <c r="IQ141" s="159">
        <v>0</v>
      </c>
      <c r="IR141" s="159">
        <v>1</v>
      </c>
      <c r="IS141" s="159">
        <v>0</v>
      </c>
      <c r="IZ141" s="159">
        <v>0</v>
      </c>
      <c r="JA141" s="159">
        <v>0</v>
      </c>
      <c r="JB141" s="176">
        <v>1</v>
      </c>
      <c r="JC141" s="176">
        <v>0</v>
      </c>
      <c r="JD141" s="159"/>
      <c r="JE141" s="176">
        <v>0</v>
      </c>
      <c r="JF141" s="176">
        <v>0</v>
      </c>
      <c r="JG141" s="176">
        <v>1</v>
      </c>
      <c r="JH141" s="176">
        <v>0</v>
      </c>
      <c r="JI141" s="176">
        <v>0</v>
      </c>
      <c r="JJ141" s="176">
        <v>0</v>
      </c>
      <c r="JK141" s="176">
        <v>1</v>
      </c>
      <c r="JL141" s="176">
        <v>0</v>
      </c>
      <c r="JM141" s="176">
        <v>1</v>
      </c>
      <c r="JN141" s="176">
        <v>0</v>
      </c>
      <c r="JO141" s="176">
        <v>0</v>
      </c>
      <c r="JP141" s="176">
        <v>0</v>
      </c>
      <c r="JQ141" s="176">
        <v>0</v>
      </c>
      <c r="JR141" s="176">
        <v>0</v>
      </c>
      <c r="JS141" s="176">
        <v>0</v>
      </c>
      <c r="JT141" s="176">
        <v>0</v>
      </c>
      <c r="JU141" s="501">
        <v>1</v>
      </c>
      <c r="JV141" s="176">
        <v>0</v>
      </c>
      <c r="JW141" s="176">
        <v>0</v>
      </c>
      <c r="JX141" s="176">
        <v>0</v>
      </c>
      <c r="JY141" s="501"/>
      <c r="JZ141" s="405"/>
      <c r="KA141" s="405"/>
      <c r="KB141" s="405"/>
      <c r="KC141" s="405"/>
      <c r="KD141" s="405"/>
      <c r="KE141" s="162">
        <v>1</v>
      </c>
      <c r="KF141" s="175">
        <v>0</v>
      </c>
      <c r="KG141" s="175">
        <v>0</v>
      </c>
      <c r="KH141" s="175">
        <v>0</v>
      </c>
      <c r="KI141" s="175">
        <v>0</v>
      </c>
      <c r="KJ141" s="175">
        <v>1</v>
      </c>
      <c r="KK141" s="160">
        <v>0</v>
      </c>
      <c r="KL141" s="175">
        <v>1</v>
      </c>
      <c r="KM141" s="175">
        <v>0</v>
      </c>
      <c r="KN141" s="175">
        <v>0</v>
      </c>
      <c r="KO141" s="175">
        <v>0</v>
      </c>
      <c r="KP141" s="175">
        <v>0</v>
      </c>
      <c r="KQ141" s="175">
        <v>0</v>
      </c>
      <c r="KR141" s="160">
        <v>0</v>
      </c>
      <c r="KS141" s="175">
        <v>0</v>
      </c>
      <c r="KT141" s="159"/>
      <c r="KU141" s="159"/>
      <c r="KV141" s="159"/>
      <c r="KW141" s="159"/>
      <c r="KX141" s="159"/>
      <c r="KY141" s="159"/>
      <c r="KZ141" s="159"/>
      <c r="LA141" s="159"/>
      <c r="LB141" s="159"/>
    </row>
    <row r="142" spans="1:314" x14ac:dyDescent="0.15">
      <c r="A142" s="214"/>
      <c r="B142" s="224">
        <v>0.65216435185185184</v>
      </c>
      <c r="C142" s="10">
        <v>1.0209999999999999</v>
      </c>
      <c r="D142" s="11">
        <v>1.0699999929999997</v>
      </c>
      <c r="E142" s="11"/>
      <c r="F142" s="14"/>
      <c r="G142" s="13"/>
      <c r="H142" s="14"/>
      <c r="I142" s="596"/>
      <c r="J142" s="9">
        <v>5</v>
      </c>
      <c r="K142" s="14"/>
      <c r="L142" s="9"/>
      <c r="M142" s="23">
        <v>0</v>
      </c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9"/>
      <c r="AB142" s="15"/>
      <c r="AC142" s="15"/>
      <c r="AD142" s="15"/>
      <c r="AE142" s="15"/>
      <c r="AF142" s="15"/>
      <c r="AG142" s="15"/>
      <c r="AH142" s="54"/>
      <c r="AI142" s="15"/>
      <c r="AJ142" s="15"/>
      <c r="AK142" s="15"/>
      <c r="AL142" s="632"/>
      <c r="AM142" s="633">
        <v>-2.3867488571907232</v>
      </c>
      <c r="AN142" s="634">
        <v>8.749980314960629</v>
      </c>
      <c r="AO142" s="587"/>
      <c r="AP142" s="634">
        <f t="shared" ref="AP142" si="78">ABS(11.88-AN142)</f>
        <v>3.1300196850393718</v>
      </c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>
        <f t="shared" ref="BB142" si="79">ABS(BQ142-AN142)</f>
        <v>3.5093503937007871</v>
      </c>
      <c r="BC142" s="634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573"/>
      <c r="BO142" s="573"/>
      <c r="BP142" s="4">
        <v>-3.0887338151879948</v>
      </c>
      <c r="BQ142" s="4">
        <v>12.259330708661416</v>
      </c>
      <c r="BR142" s="6"/>
      <c r="BS142" s="527">
        <f>(BP141+BP142+BP143)/3</f>
        <v>6.239866293309082E-2</v>
      </c>
      <c r="BT142" s="527">
        <f>(BQ141+BQ142+BQ143)/3</f>
        <v>-3.9772637795275592</v>
      </c>
      <c r="BU142" s="527"/>
      <c r="BV142" s="527"/>
      <c r="BW142" s="584"/>
      <c r="BX142" s="527"/>
      <c r="BY142" s="527"/>
      <c r="BZ142" s="527"/>
      <c r="CA142" s="527"/>
      <c r="CB142" s="584">
        <f>SQRT((BP141-BP142)^2+(BQ141-BQ142)^2)+SQRT((BP142-BP143)^2+(BQ142-BQ143)^2)+SQRT((BP143-BP141)^2+(BQ143-BQ141)^2)</f>
        <v>50.020052172032813</v>
      </c>
      <c r="CD142" s="584"/>
      <c r="CE142" s="527"/>
      <c r="CF142" s="584"/>
      <c r="CG142" s="527"/>
      <c r="CH142" s="584"/>
      <c r="CI142" s="527"/>
      <c r="CJ142" s="584"/>
      <c r="CK142" s="527"/>
      <c r="CL142" s="584"/>
      <c r="CO142" s="70"/>
      <c r="CP142" s="70"/>
      <c r="CQ142" s="70"/>
      <c r="CR142" s="97">
        <v>0.91054720818493129</v>
      </c>
      <c r="CS142" s="70"/>
      <c r="CT142" s="70"/>
      <c r="CU142" s="70"/>
      <c r="CV142" s="70"/>
      <c r="CW142" s="70"/>
      <c r="CX142" s="70"/>
      <c r="CY142" s="70"/>
      <c r="CZ142" s="70"/>
      <c r="DA142" s="70"/>
      <c r="DB142" s="70"/>
      <c r="DC142" s="70"/>
      <c r="DH142" s="516"/>
      <c r="DI142" s="211">
        <f>DEGREES(ACOS(((BP142-BP141)*(BP144-BP143)+(BQ142-BQ141)*(BQ144-BQ143))/(SQRT((BP142-BP141)^2+(BQ142-BQ141)^2)*SQRT((BP144-BP143)^2+(BQ144-BQ143)^2))))</f>
        <v>1.2483445069152304</v>
      </c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8" t="s">
        <v>443</v>
      </c>
      <c r="DU142" s="105">
        <v>-2.1995528683914509</v>
      </c>
      <c r="DV142" s="105">
        <v>12.633661417322834</v>
      </c>
      <c r="DX142" s="506">
        <f t="shared" si="73"/>
        <v>0</v>
      </c>
      <c r="EA142" s="506">
        <f t="shared" si="74"/>
        <v>0</v>
      </c>
      <c r="EB142" s="506">
        <f t="shared" si="75"/>
        <v>0</v>
      </c>
      <c r="EF142" s="402">
        <f>IF(AND(DV142&gt;0,DV142&lt;11.9),1,0)</f>
        <v>0</v>
      </c>
      <c r="EG142" s="402"/>
      <c r="EH142" s="402"/>
      <c r="EI142" s="402"/>
      <c r="EJ142" s="402"/>
      <c r="EK142" s="402"/>
      <c r="EL142" s="244">
        <f>IF(AND(DV142&gt;0,DV142&lt;6.4),1,0)</f>
        <v>0</v>
      </c>
      <c r="EN142" s="402"/>
      <c r="EO142" s="402"/>
      <c r="EP142" s="402"/>
      <c r="ER142" s="128">
        <v>0.46798997199818104</v>
      </c>
      <c r="ES142" s="128">
        <v>-12.306122047244093</v>
      </c>
      <c r="EU142" s="518">
        <f>ABS(ER142)</f>
        <v>0.46798997199818104</v>
      </c>
      <c r="EV142" s="284"/>
      <c r="EW142" s="209"/>
      <c r="EX142" s="209"/>
      <c r="EY142" s="209"/>
      <c r="EZ142" s="209"/>
      <c r="FA142" s="209"/>
      <c r="FB142" s="209"/>
      <c r="FC142" s="209"/>
      <c r="FE142" s="141"/>
      <c r="FF142" s="144">
        <v>47.503065081686806</v>
      </c>
      <c r="FH142" s="141"/>
      <c r="FJ142" s="141"/>
      <c r="FQ142" s="284"/>
      <c r="FR142" s="209">
        <f>FF142/(D141+D142)</f>
        <v>20.329414735853252</v>
      </c>
      <c r="FS142" s="284"/>
      <c r="FT142" s="209"/>
      <c r="FU142" s="209"/>
      <c r="FV142" s="209"/>
      <c r="FW142" s="209"/>
      <c r="FX142" s="209"/>
      <c r="FY142" s="209"/>
      <c r="FZ142" s="209"/>
      <c r="GA142" s="209"/>
      <c r="GB142" s="209"/>
      <c r="GC142" s="209"/>
      <c r="GD142" s="284"/>
      <c r="GE142" s="284">
        <f t="shared" ref="GE142" si="80">FF142*(((ABS(DV141-AN141))/(ABS(DV140-DV141))))^2</f>
        <v>2.2743426151598389</v>
      </c>
      <c r="GF142" s="284"/>
      <c r="GG142" s="209"/>
      <c r="GH142" s="209"/>
      <c r="GI142" s="209"/>
      <c r="GJ142" s="209"/>
      <c r="GK142" s="209"/>
      <c r="GL142" s="209"/>
      <c r="GM142" s="209"/>
      <c r="GN142" s="209"/>
      <c r="GO142" s="209"/>
      <c r="GP142" s="209"/>
      <c r="GR142" s="587">
        <v>1.4507689131943613</v>
      </c>
      <c r="GS142" s="529">
        <v>0.5147889691979991</v>
      </c>
      <c r="GT142" s="587"/>
      <c r="GU142" s="529"/>
      <c r="GV142" s="529"/>
      <c r="GW142" s="529"/>
      <c r="GX142" s="529"/>
      <c r="GY142" s="529"/>
      <c r="GZ142" s="587">
        <v>0.18716535433070902</v>
      </c>
      <c r="HA142" s="529">
        <v>0.2339566929133845</v>
      </c>
      <c r="HB142" s="587"/>
      <c r="HC142" s="529"/>
      <c r="HD142" s="529"/>
      <c r="HE142" s="529"/>
      <c r="HF142" s="529"/>
      <c r="HG142" s="529"/>
      <c r="HH142" s="584">
        <v>1.4627922987741246</v>
      </c>
      <c r="HI142" s="527">
        <v>0.56545858996650333</v>
      </c>
      <c r="HJ142" s="587"/>
      <c r="HK142" s="529"/>
      <c r="HL142" s="529"/>
      <c r="HM142" s="529"/>
      <c r="HN142" s="529"/>
      <c r="HO142" s="529"/>
      <c r="HP142" s="285"/>
      <c r="HQ142" s="208"/>
      <c r="HR142" s="208"/>
      <c r="HS142" s="208"/>
      <c r="IE142" s="159"/>
      <c r="IF142" s="159"/>
      <c r="IG142" s="159"/>
      <c r="IH142" s="159"/>
      <c r="II142" s="159">
        <v>0</v>
      </c>
      <c r="IJ142" s="159">
        <v>1</v>
      </c>
      <c r="IK142" s="159">
        <v>1</v>
      </c>
      <c r="IL142" s="159">
        <v>0</v>
      </c>
      <c r="IM142" s="159">
        <v>0</v>
      </c>
      <c r="IP142" s="385"/>
      <c r="IQ142" s="159">
        <v>0</v>
      </c>
      <c r="IR142" s="159">
        <v>1</v>
      </c>
      <c r="IS142" s="159">
        <v>0</v>
      </c>
      <c r="IZ142" s="159">
        <v>0</v>
      </c>
      <c r="JA142" s="159">
        <v>0</v>
      </c>
      <c r="JB142" s="176">
        <v>1</v>
      </c>
      <c r="JC142" s="176">
        <v>0</v>
      </c>
      <c r="JD142" s="159"/>
      <c r="JE142" s="176">
        <v>0</v>
      </c>
      <c r="JF142" s="176">
        <v>0</v>
      </c>
      <c r="JG142" s="176">
        <v>1</v>
      </c>
      <c r="JH142" s="176">
        <v>0</v>
      </c>
      <c r="JI142" s="176">
        <v>0</v>
      </c>
      <c r="JJ142" s="176">
        <v>0</v>
      </c>
      <c r="JK142" s="176">
        <v>1</v>
      </c>
      <c r="JL142" s="176">
        <v>0</v>
      </c>
      <c r="JM142" s="176">
        <v>1</v>
      </c>
      <c r="JN142" s="176">
        <v>0</v>
      </c>
      <c r="JO142" s="176">
        <v>0</v>
      </c>
      <c r="JP142" s="176">
        <v>0</v>
      </c>
      <c r="JQ142" s="176">
        <v>0</v>
      </c>
      <c r="JR142" s="176">
        <v>0</v>
      </c>
      <c r="JS142" s="176">
        <v>0</v>
      </c>
      <c r="JT142" s="176">
        <v>0</v>
      </c>
      <c r="JU142" s="501">
        <v>1</v>
      </c>
      <c r="JV142" s="176">
        <v>0</v>
      </c>
      <c r="JW142" s="176">
        <v>0</v>
      </c>
      <c r="JX142" s="176">
        <v>0</v>
      </c>
      <c r="JY142" s="501"/>
      <c r="JZ142" s="405"/>
      <c r="KA142" s="405"/>
      <c r="KB142" s="405"/>
      <c r="KC142" s="405"/>
      <c r="KD142" s="405"/>
      <c r="KE142" s="162">
        <v>1</v>
      </c>
      <c r="KF142" s="175">
        <v>0</v>
      </c>
      <c r="KG142" s="175">
        <v>0</v>
      </c>
      <c r="KH142" s="175">
        <v>0</v>
      </c>
      <c r="KI142" s="175">
        <v>0</v>
      </c>
      <c r="KJ142" s="175">
        <v>1</v>
      </c>
      <c r="KK142" s="160">
        <v>0</v>
      </c>
      <c r="KL142" s="175">
        <v>1</v>
      </c>
      <c r="KM142" s="175">
        <v>0</v>
      </c>
      <c r="KN142" s="175">
        <v>0</v>
      </c>
      <c r="KO142" s="175">
        <v>0</v>
      </c>
      <c r="KP142" s="175">
        <v>0</v>
      </c>
      <c r="KQ142" s="175">
        <v>0</v>
      </c>
      <c r="KR142" s="160">
        <v>0</v>
      </c>
      <c r="KS142" s="175">
        <v>0</v>
      </c>
      <c r="KT142" s="159"/>
      <c r="KU142" s="159"/>
      <c r="KV142" s="159"/>
      <c r="KW142" s="159"/>
      <c r="KX142" s="159"/>
      <c r="KY142" s="159"/>
      <c r="KZ142" s="159"/>
      <c r="LA142" s="159"/>
      <c r="LB142" s="159"/>
    </row>
    <row r="143" spans="1:314" x14ac:dyDescent="0.15">
      <c r="A143" s="214"/>
      <c r="B143" s="224">
        <v>0.65292824074074074</v>
      </c>
      <c r="C143" s="10">
        <v>1.06</v>
      </c>
      <c r="D143" s="11">
        <v>1.1999999800000003</v>
      </c>
      <c r="E143" s="11"/>
      <c r="F143" s="14"/>
      <c r="G143" s="13"/>
      <c r="H143" s="14"/>
      <c r="I143" s="596"/>
      <c r="J143" s="473">
        <v>6</v>
      </c>
      <c r="K143" s="14"/>
      <c r="L143" s="9"/>
      <c r="M143" s="23">
        <v>0</v>
      </c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9"/>
      <c r="AB143" s="15"/>
      <c r="AC143" s="15"/>
      <c r="AD143" s="15"/>
      <c r="AE143" s="15"/>
      <c r="AF143" s="15"/>
      <c r="AG143" s="15"/>
      <c r="AH143" s="54"/>
      <c r="AI143" s="15"/>
      <c r="AJ143" s="15"/>
      <c r="AK143" s="15"/>
      <c r="AL143" s="632"/>
      <c r="AM143" s="633">
        <v>0.42119097479836293</v>
      </c>
      <c r="AN143" s="634">
        <v>-7.3930314960629913</v>
      </c>
      <c r="AO143" s="640">
        <f t="shared" ref="AO143" si="81">ABS(-11.88-AN143)</f>
        <v>4.4869685039370095</v>
      </c>
      <c r="AP143" s="527"/>
      <c r="AQ143" s="634"/>
      <c r="AR143" s="634"/>
      <c r="AS143" s="634"/>
      <c r="AT143" s="634"/>
      <c r="AU143" s="634"/>
      <c r="AV143" s="634"/>
      <c r="AW143" s="634"/>
      <c r="AX143" s="634"/>
      <c r="AY143" s="634"/>
      <c r="AZ143" s="634"/>
      <c r="BA143" s="634"/>
      <c r="BB143" s="633"/>
      <c r="BC143" s="634">
        <f t="shared" ref="BC143" si="82">ABS(BQ143-AN143)</f>
        <v>4.7727165354330703</v>
      </c>
      <c r="BD143" s="634"/>
      <c r="BE143" s="634"/>
      <c r="BF143" s="634"/>
      <c r="BG143" s="634"/>
      <c r="BH143" s="634"/>
      <c r="BI143" s="634"/>
      <c r="BJ143" s="634"/>
      <c r="BK143" s="634"/>
      <c r="BL143" s="634"/>
      <c r="BM143" s="634"/>
      <c r="BN143" s="573"/>
      <c r="BO143" s="573"/>
      <c r="BP143" s="65">
        <v>1.4507689131943613</v>
      </c>
      <c r="BQ143" s="64">
        <v>-12.165748031496062</v>
      </c>
      <c r="BR143" s="6"/>
      <c r="BS143" s="527"/>
      <c r="BT143" s="527"/>
      <c r="BU143" s="527">
        <f>(BP142+BP143+BP144)/3</f>
        <v>-1.9655578823923605</v>
      </c>
      <c r="BV143" s="527">
        <f>(BQ142+BQ143+BQ144)/3</f>
        <v>4.4295800524934377</v>
      </c>
      <c r="BW143" s="584"/>
      <c r="BX143" s="527"/>
      <c r="BY143" s="527"/>
      <c r="BZ143" s="527"/>
      <c r="CA143" s="527"/>
      <c r="CC143" s="584">
        <f>SQRT((BP142-BP143)^2+(BQ142-BQ143)^2)+SQRT((BP143-BP144)^2+(BQ143-BQ144)^2)+SQRT((BP144-BP142)^2+(BQ144-BQ142)^2)</f>
        <v>52.337190580214262</v>
      </c>
      <c r="CD143" s="584"/>
      <c r="CE143" s="584"/>
      <c r="CF143" s="584"/>
      <c r="CG143" s="527"/>
      <c r="CH143" s="584"/>
      <c r="CI143" s="527"/>
      <c r="CJ143" s="584"/>
      <c r="CK143" s="527"/>
      <c r="CL143" s="584"/>
      <c r="CO143" s="70"/>
      <c r="CP143" s="70"/>
      <c r="CQ143" s="70"/>
      <c r="CR143" s="70"/>
      <c r="CS143" s="92">
        <v>2.1588917150991693</v>
      </c>
      <c r="CT143" s="70"/>
      <c r="CU143" s="70"/>
      <c r="CV143" s="70"/>
      <c r="CW143" s="70"/>
      <c r="CX143" s="70"/>
      <c r="CY143" s="70"/>
      <c r="CZ143" s="70"/>
      <c r="DA143" s="70"/>
      <c r="DB143" s="70"/>
      <c r="DC143" s="70"/>
      <c r="DH143" s="211">
        <f>DEGREES(ACOS(((BP143-BP142)*(BP145-BP144)+(BQ143-BQ142)*(BQ145-BQ144))/(SQRT((BP143-BP142)^2+(BQ143-BQ142)^2)*SQRT((BP145-BP144)^2+(BQ145-BQ144)^2))))</f>
        <v>3.0854514029071214</v>
      </c>
      <c r="DI143" s="516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8" t="s">
        <v>443</v>
      </c>
      <c r="DU143" s="129">
        <v>2.339949859990905</v>
      </c>
      <c r="DV143" s="128">
        <v>-12.352913385826771</v>
      </c>
      <c r="DX143" s="506">
        <f t="shared" si="73"/>
        <v>0</v>
      </c>
      <c r="EA143" s="506">
        <f t="shared" si="74"/>
        <v>0</v>
      </c>
      <c r="EB143" s="506">
        <f t="shared" si="75"/>
        <v>0</v>
      </c>
      <c r="EF143" s="402"/>
      <c r="EG143" s="412">
        <f>IF(AND(DV143&lt;0,DV143&gt;-11.9),1,0)</f>
        <v>0</v>
      </c>
      <c r="EM143" s="412">
        <f>IF(AND(DV143&lt;0,DV143&gt;-6.4),1,0)</f>
        <v>0</v>
      </c>
      <c r="ER143" s="105">
        <v>-1.2635729243950888</v>
      </c>
      <c r="ES143" s="105">
        <v>12.961200787401575</v>
      </c>
      <c r="ET143" s="518">
        <f>ABS(ER143)</f>
        <v>1.2635729243950888</v>
      </c>
      <c r="EV143" s="284"/>
      <c r="EW143" s="209"/>
      <c r="EX143" s="209"/>
      <c r="EY143" s="209"/>
      <c r="EZ143" s="209"/>
      <c r="FA143" s="209"/>
      <c r="FB143" s="209"/>
      <c r="FC143" s="209"/>
      <c r="FE143" s="151">
        <v>4.8908908800049442</v>
      </c>
      <c r="FF143" s="141"/>
      <c r="FH143" s="141"/>
      <c r="FJ143" s="141"/>
      <c r="FQ143" s="284">
        <f>FE143/(D142+D143)</f>
        <v>2.154577505805523</v>
      </c>
      <c r="FR143" s="209"/>
      <c r="FS143" s="284"/>
      <c r="FT143" s="209"/>
      <c r="FU143" s="209"/>
      <c r="FV143" s="209"/>
      <c r="FW143" s="209"/>
      <c r="FX143" s="209"/>
      <c r="FY143" s="209"/>
      <c r="FZ143" s="209"/>
      <c r="GA143" s="209"/>
      <c r="GB143" s="209"/>
      <c r="GC143" s="209"/>
      <c r="GD143" s="284">
        <f t="shared" ref="GD143" si="83">FE143*(((DV142-AN142)/(ABS(DV141-DV142))))^2</f>
        <v>0.12085825324392387</v>
      </c>
      <c r="GE143" s="209"/>
      <c r="GF143" s="284"/>
      <c r="GG143" s="209"/>
      <c r="GH143" s="209"/>
      <c r="GI143" s="209"/>
      <c r="GJ143" s="209"/>
      <c r="GK143" s="209"/>
      <c r="GL143" s="209"/>
      <c r="GM143" s="209"/>
      <c r="GN143" s="209"/>
      <c r="GO143" s="209"/>
      <c r="GP143" s="209"/>
      <c r="GR143" s="587">
        <v>0.93597994399636208</v>
      </c>
      <c r="GS143" s="532">
        <v>1.8719598879927239</v>
      </c>
      <c r="GT143" s="584"/>
      <c r="GU143" s="527"/>
      <c r="GV143" s="527"/>
      <c r="GW143" s="527"/>
      <c r="GX143" s="527"/>
      <c r="GY143" s="527"/>
      <c r="GZ143" s="587">
        <v>0.32753937007874079</v>
      </c>
      <c r="HA143" s="532">
        <v>4.6791338582677255E-2</v>
      </c>
      <c r="HB143" s="584"/>
      <c r="HC143" s="527"/>
      <c r="HD143" s="527"/>
      <c r="HE143" s="527"/>
      <c r="HF143" s="527"/>
      <c r="HG143" s="527"/>
      <c r="HH143" s="584">
        <v>0.99163526284365833</v>
      </c>
      <c r="HI143" s="527">
        <v>1.8725445926920112</v>
      </c>
      <c r="HJ143" s="584"/>
      <c r="HK143" s="527"/>
      <c r="HL143" s="527"/>
      <c r="HM143" s="527"/>
      <c r="HN143" s="527"/>
      <c r="HO143" s="527"/>
      <c r="HP143" s="285"/>
      <c r="HQ143" s="208"/>
      <c r="HR143" s="208"/>
      <c r="HS143" s="208"/>
      <c r="IE143" s="159"/>
      <c r="IF143" s="159"/>
      <c r="IG143" s="159"/>
      <c r="IH143" s="159"/>
      <c r="II143" s="159">
        <v>0</v>
      </c>
      <c r="IJ143" s="159">
        <v>1</v>
      </c>
      <c r="IK143" s="159">
        <v>0</v>
      </c>
      <c r="IL143" s="159">
        <v>1</v>
      </c>
      <c r="IM143" s="159">
        <v>0</v>
      </c>
      <c r="IP143" s="385"/>
      <c r="IQ143" s="159">
        <v>1</v>
      </c>
      <c r="IR143" s="159">
        <v>0</v>
      </c>
      <c r="IS143" s="159">
        <v>0</v>
      </c>
      <c r="IZ143" s="159">
        <v>1</v>
      </c>
      <c r="JA143" s="159">
        <v>0</v>
      </c>
      <c r="JB143" s="176">
        <v>0</v>
      </c>
      <c r="JC143" s="176">
        <v>0</v>
      </c>
      <c r="JD143" s="159"/>
      <c r="JE143" s="176">
        <v>0</v>
      </c>
      <c r="JF143" s="176">
        <v>0</v>
      </c>
      <c r="JG143" s="176">
        <v>1</v>
      </c>
      <c r="JH143" s="176">
        <v>0</v>
      </c>
      <c r="JI143" s="176">
        <v>0</v>
      </c>
      <c r="JJ143" s="176">
        <v>0</v>
      </c>
      <c r="JK143" s="176">
        <v>1</v>
      </c>
      <c r="JL143" s="176">
        <v>0</v>
      </c>
      <c r="JM143" s="176">
        <v>1</v>
      </c>
      <c r="JN143" s="176">
        <v>0</v>
      </c>
      <c r="JO143" s="176">
        <v>0</v>
      </c>
      <c r="JP143" s="176">
        <v>0</v>
      </c>
      <c r="JQ143" s="176">
        <v>0</v>
      </c>
      <c r="JR143" s="176">
        <v>0</v>
      </c>
      <c r="JS143" s="176">
        <v>0</v>
      </c>
      <c r="JT143" s="176">
        <v>0</v>
      </c>
      <c r="JU143" s="501">
        <v>1</v>
      </c>
      <c r="JV143" s="176">
        <v>0</v>
      </c>
      <c r="JW143" s="176">
        <v>0</v>
      </c>
      <c r="JX143" s="176">
        <v>0</v>
      </c>
      <c r="JY143" s="501"/>
      <c r="JZ143" s="405"/>
      <c r="KA143" s="405"/>
      <c r="KB143" s="405"/>
      <c r="KC143" s="405"/>
      <c r="KD143" s="405"/>
      <c r="KE143" s="162">
        <v>1</v>
      </c>
      <c r="KF143" s="175">
        <v>0</v>
      </c>
      <c r="KG143" s="175">
        <v>0</v>
      </c>
      <c r="KH143" s="175">
        <v>0</v>
      </c>
      <c r="KI143" s="175">
        <v>0</v>
      </c>
      <c r="KJ143" s="175">
        <v>1</v>
      </c>
      <c r="KK143" s="160">
        <v>0</v>
      </c>
      <c r="KL143" s="175">
        <v>1</v>
      </c>
      <c r="KM143" s="175">
        <v>0</v>
      </c>
      <c r="KN143" s="175">
        <v>0</v>
      </c>
      <c r="KO143" s="175">
        <v>0</v>
      </c>
      <c r="KP143" s="175">
        <v>0</v>
      </c>
      <c r="KQ143" s="175">
        <v>0</v>
      </c>
      <c r="KR143" s="160">
        <v>0</v>
      </c>
      <c r="KS143" s="175">
        <v>1</v>
      </c>
      <c r="KT143" s="159"/>
      <c r="KU143" s="159"/>
      <c r="KV143" s="159"/>
      <c r="KW143" s="159"/>
      <c r="KX143" s="159"/>
      <c r="KY143" s="159"/>
      <c r="KZ143" s="159"/>
      <c r="LA143" s="159"/>
      <c r="LB143" s="159" t="s">
        <v>548</v>
      </c>
    </row>
    <row r="144" spans="1:314" x14ac:dyDescent="0.15">
      <c r="A144" s="214"/>
      <c r="B144" s="224">
        <v>0.65364583333333337</v>
      </c>
      <c r="C144" s="10">
        <v>1.02</v>
      </c>
      <c r="D144" s="11">
        <v>1.0666666600000001</v>
      </c>
      <c r="E144" s="11"/>
      <c r="F144" s="14"/>
      <c r="G144" s="13"/>
      <c r="H144" s="14"/>
      <c r="I144" s="596"/>
      <c r="J144" s="9">
        <v>7</v>
      </c>
      <c r="K144" s="14"/>
      <c r="L144" s="9"/>
      <c r="M144" s="23">
        <v>0</v>
      </c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9"/>
      <c r="AB144" s="15"/>
      <c r="AC144" s="15"/>
      <c r="AD144" s="15"/>
      <c r="AE144" s="15"/>
      <c r="AF144" s="15"/>
      <c r="AG144" s="15"/>
      <c r="AH144" s="54"/>
      <c r="AI144" s="15"/>
      <c r="AJ144" s="15"/>
      <c r="AK144" s="15"/>
      <c r="AL144" s="632"/>
      <c r="AM144" s="633">
        <v>-3.0419348179881767</v>
      </c>
      <c r="AN144" s="634">
        <v>10.949173228346456</v>
      </c>
      <c r="AO144" s="587"/>
      <c r="AP144" s="634">
        <f t="shared" ref="AP144" si="84">ABS(11.88-AN144)</f>
        <v>0.93082677165354433</v>
      </c>
      <c r="AQ144" s="634"/>
      <c r="AR144" s="634"/>
      <c r="AS144" s="634"/>
      <c r="AT144" s="634"/>
      <c r="AU144" s="634"/>
      <c r="AV144" s="634"/>
      <c r="AW144" s="634"/>
      <c r="AX144" s="634"/>
      <c r="AY144" s="634"/>
      <c r="AZ144" s="634"/>
      <c r="BA144" s="634"/>
      <c r="BB144" s="634">
        <f t="shared" ref="BB144" si="85">ABS(BQ144-AN144)</f>
        <v>2.2459842519685029</v>
      </c>
      <c r="BC144" s="634"/>
      <c r="BD144" s="634"/>
      <c r="BE144" s="634"/>
      <c r="BF144" s="634"/>
      <c r="BG144" s="634"/>
      <c r="BH144" s="634"/>
      <c r="BI144" s="634"/>
      <c r="BJ144" s="634"/>
      <c r="BK144" s="634"/>
      <c r="BL144" s="634"/>
      <c r="BM144" s="634"/>
      <c r="BN144" s="573"/>
      <c r="BO144" s="573"/>
      <c r="BP144" s="4">
        <v>-4.2587087451834478</v>
      </c>
      <c r="BQ144" s="4">
        <v>13.195157480314959</v>
      </c>
      <c r="BR144" s="6"/>
      <c r="BS144" s="527">
        <f>(BP143+BP144+BP145)/3</f>
        <v>-0.31199331466545416</v>
      </c>
      <c r="BT144" s="527">
        <f>(BQ143+BQ144+BQ145)/3</f>
        <v>-3.6965157480314956</v>
      </c>
      <c r="BU144" s="527"/>
      <c r="BV144" s="527"/>
      <c r="BW144" s="584"/>
      <c r="BX144" s="527"/>
      <c r="BY144" s="527"/>
      <c r="BZ144" s="527"/>
      <c r="CA144" s="527"/>
      <c r="CB144" s="584">
        <f>SQRT((BP143-BP144)^2+(BQ143-BQ144)^2)+SQRT((BP144-BP145)^2+(BQ144-BQ145)^2)+SQRT((BP145-BP143)^2+(BQ145-BQ143)^2)</f>
        <v>52.46534000221024</v>
      </c>
      <c r="CD144" s="584"/>
      <c r="CE144" s="527"/>
      <c r="CF144" s="584"/>
      <c r="CG144" s="527"/>
      <c r="CH144" s="584"/>
      <c r="CI144" s="527"/>
      <c r="CJ144" s="584"/>
      <c r="CK144" s="527"/>
      <c r="CL144" s="584"/>
      <c r="CO144" s="70"/>
      <c r="CP144" s="70"/>
      <c r="CQ144" s="70"/>
      <c r="CR144" s="97">
        <v>0.92655968780848641</v>
      </c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H144" s="516"/>
      <c r="DI144" s="211">
        <f>DEGREES(ACOS(((BP144-BP143)*(BP146-BP145)+(BQ144-BQ143)*(BQ146-BQ145))/(SQRT((BP144-BP143)^2+(BQ144-BQ143)^2)*SQRT((BP146-BP145)^2+(BQ146-BQ145)^2))))</f>
        <v>8.5174165206220227</v>
      </c>
      <c r="DJ144" s="105"/>
      <c r="DK144" s="105"/>
      <c r="DL144" s="105"/>
      <c r="DM144" s="105"/>
      <c r="DN144" s="105"/>
      <c r="DO144" s="105"/>
      <c r="DP144" s="105"/>
      <c r="DQ144" s="105"/>
      <c r="DR144" s="105"/>
      <c r="DS144" s="105"/>
      <c r="DT144" s="108" t="s">
        <v>443</v>
      </c>
      <c r="DU144" s="105">
        <v>-3.4163267955867216</v>
      </c>
      <c r="DV144" s="105">
        <v>13.288740157480314</v>
      </c>
      <c r="DX144" s="506">
        <f t="shared" si="73"/>
        <v>0</v>
      </c>
      <c r="EA144" s="506">
        <f t="shared" si="74"/>
        <v>0</v>
      </c>
      <c r="EB144" s="506">
        <f t="shared" si="75"/>
        <v>0</v>
      </c>
      <c r="EF144" s="402">
        <f>IF(AND(DV144&gt;0,DV144&lt;11.9),1,0)</f>
        <v>0</v>
      </c>
      <c r="EG144" s="402"/>
      <c r="EH144" s="402"/>
      <c r="EI144" s="402"/>
      <c r="EJ144" s="402"/>
      <c r="EK144" s="402"/>
      <c r="EL144" s="244">
        <f>IF(AND(DV144&gt;0,DV144&lt;6.4),1,0)</f>
        <v>0</v>
      </c>
      <c r="EN144" s="402"/>
      <c r="EO144" s="402"/>
      <c r="EP144" s="402"/>
      <c r="ER144" s="129">
        <v>1.2635729243950888</v>
      </c>
      <c r="ES144" s="128">
        <v>-12.165748031496062</v>
      </c>
      <c r="EU144" s="518">
        <f>ABS(ER144)</f>
        <v>1.2635729243950888</v>
      </c>
      <c r="EV144" s="284"/>
      <c r="EW144" s="209"/>
      <c r="EX144" s="209"/>
      <c r="EY144" s="209"/>
      <c r="EZ144" s="209"/>
      <c r="FA144" s="209"/>
      <c r="FB144" s="209"/>
      <c r="FC144" s="209"/>
      <c r="FE144" s="141"/>
      <c r="FF144" s="144">
        <v>12.16427080296733</v>
      </c>
      <c r="FH144" s="141"/>
      <c r="FJ144" s="141"/>
      <c r="FQ144" s="284"/>
      <c r="FR144" s="209">
        <f>FF144/(D143+D144)</f>
        <v>5.366590123268999</v>
      </c>
      <c r="FS144" s="284"/>
      <c r="FT144" s="209"/>
      <c r="FU144" s="209"/>
      <c r="FV144" s="209"/>
      <c r="FW144" s="209"/>
      <c r="FX144" s="209"/>
      <c r="FY144" s="209"/>
      <c r="FZ144" s="209"/>
      <c r="GA144" s="209"/>
      <c r="GB144" s="209"/>
      <c r="GC144" s="209"/>
      <c r="GD144" s="284"/>
      <c r="GE144" s="284">
        <f t="shared" ref="GE144" si="86">FF144*(((ABS(DV143-AN143))/(ABS(DV142-DV143))))^2</f>
        <v>0.47930868276361344</v>
      </c>
      <c r="GF144" s="284"/>
      <c r="GG144" s="209"/>
      <c r="GH144" s="209"/>
      <c r="GI144" s="209"/>
      <c r="GJ144" s="209"/>
      <c r="GK144" s="209"/>
      <c r="GL144" s="209"/>
      <c r="GM144" s="209"/>
      <c r="GN144" s="209"/>
      <c r="GO144" s="209"/>
      <c r="GP144" s="209"/>
      <c r="GR144" s="587">
        <v>2.1527538711916328</v>
      </c>
      <c r="GS144" s="529">
        <v>1.0763769355958162</v>
      </c>
      <c r="GT144" s="587"/>
      <c r="GU144" s="529"/>
      <c r="GV144" s="529"/>
      <c r="GW144" s="529"/>
      <c r="GX144" s="529"/>
      <c r="GY144" s="529"/>
      <c r="GZ144" s="587">
        <v>0.32753937007873901</v>
      </c>
      <c r="HA144" s="529">
        <v>0.18716535433070902</v>
      </c>
      <c r="HB144" s="587"/>
      <c r="HC144" s="529"/>
      <c r="HD144" s="529"/>
      <c r="HE144" s="529"/>
      <c r="HF144" s="529"/>
      <c r="HG144" s="529"/>
      <c r="HH144" s="584">
        <v>2.1775287067871547</v>
      </c>
      <c r="HI144" s="527">
        <v>1.0925283416664209</v>
      </c>
      <c r="HJ144" s="587"/>
      <c r="HK144" s="529"/>
      <c r="HL144" s="529"/>
      <c r="HM144" s="529"/>
      <c r="HN144" s="529"/>
      <c r="HO144" s="529"/>
      <c r="HP144" s="285"/>
      <c r="HQ144" s="208"/>
      <c r="HR144" s="208"/>
      <c r="HS144" s="208"/>
      <c r="IE144" s="159"/>
      <c r="IF144" s="159"/>
      <c r="IG144" s="159"/>
      <c r="IH144" s="159"/>
      <c r="II144" s="159">
        <v>0</v>
      </c>
      <c r="IJ144" s="159">
        <v>1</v>
      </c>
      <c r="IK144" s="159">
        <v>1</v>
      </c>
      <c r="IL144" s="159">
        <v>0</v>
      </c>
      <c r="IM144" s="159">
        <v>0</v>
      </c>
      <c r="IP144" s="385"/>
      <c r="IQ144" s="159">
        <v>0</v>
      </c>
      <c r="IR144" s="159">
        <v>1</v>
      </c>
      <c r="IS144" s="159">
        <v>0</v>
      </c>
      <c r="IZ144" s="159">
        <v>1</v>
      </c>
      <c r="JA144" s="159">
        <v>0</v>
      </c>
      <c r="JB144" s="176">
        <v>0</v>
      </c>
      <c r="JC144" s="176">
        <v>0</v>
      </c>
      <c r="JD144" s="159"/>
      <c r="JE144" s="176">
        <v>0</v>
      </c>
      <c r="JF144" s="176">
        <v>0</v>
      </c>
      <c r="JG144" s="176">
        <v>1</v>
      </c>
      <c r="JH144" s="176">
        <v>0</v>
      </c>
      <c r="JI144" s="176">
        <v>0</v>
      </c>
      <c r="JJ144" s="176">
        <v>0</v>
      </c>
      <c r="JK144" s="176">
        <v>1</v>
      </c>
      <c r="JL144" s="176">
        <v>0</v>
      </c>
      <c r="JM144" s="176">
        <v>1</v>
      </c>
      <c r="JN144" s="176">
        <v>0</v>
      </c>
      <c r="JO144" s="176">
        <v>0</v>
      </c>
      <c r="JP144" s="176">
        <v>0</v>
      </c>
      <c r="JQ144" s="176">
        <v>0</v>
      </c>
      <c r="JR144" s="176">
        <v>0</v>
      </c>
      <c r="JS144" s="176">
        <v>0</v>
      </c>
      <c r="JT144" s="176">
        <v>0</v>
      </c>
      <c r="JU144" s="501">
        <v>1</v>
      </c>
      <c r="JV144" s="176">
        <v>0</v>
      </c>
      <c r="JW144" s="176">
        <v>0</v>
      </c>
      <c r="JX144" s="176">
        <v>0</v>
      </c>
      <c r="JY144" s="501"/>
      <c r="JZ144" s="405"/>
      <c r="KA144" s="405"/>
      <c r="KB144" s="405"/>
      <c r="KC144" s="405"/>
      <c r="KD144" s="405"/>
      <c r="KE144" s="162">
        <v>1</v>
      </c>
      <c r="KF144" s="175">
        <v>0</v>
      </c>
      <c r="KG144" s="175">
        <v>0</v>
      </c>
      <c r="KH144" s="175">
        <v>0</v>
      </c>
      <c r="KI144" s="175">
        <v>0</v>
      </c>
      <c r="KJ144" s="175">
        <v>1</v>
      </c>
      <c r="KK144" s="160">
        <v>0</v>
      </c>
      <c r="KL144" s="175">
        <v>1</v>
      </c>
      <c r="KM144" s="175">
        <v>0</v>
      </c>
      <c r="KN144" s="175">
        <v>0</v>
      </c>
      <c r="KO144" s="175">
        <v>0</v>
      </c>
      <c r="KP144" s="175">
        <v>0</v>
      </c>
      <c r="KQ144" s="175">
        <v>0</v>
      </c>
      <c r="KR144" s="160">
        <v>0</v>
      </c>
      <c r="KS144" s="175">
        <v>0</v>
      </c>
      <c r="KT144" s="159"/>
      <c r="KU144" s="159"/>
      <c r="KV144" s="159"/>
      <c r="KW144" s="159"/>
      <c r="KX144" s="159"/>
      <c r="KY144" s="159"/>
      <c r="KZ144" s="159"/>
      <c r="LA144" s="159"/>
      <c r="LB144" s="159"/>
    </row>
    <row r="145" spans="1:314" x14ac:dyDescent="0.15">
      <c r="A145" s="214"/>
      <c r="B145" s="224">
        <v>0.65439814814814812</v>
      </c>
      <c r="C145" s="10">
        <v>1.05</v>
      </c>
      <c r="D145" s="11">
        <v>1.1666666500000002</v>
      </c>
      <c r="E145" s="11"/>
      <c r="F145" s="14"/>
      <c r="G145" s="13"/>
      <c r="H145" s="14"/>
      <c r="I145" s="596"/>
      <c r="J145" s="473">
        <v>8</v>
      </c>
      <c r="K145" s="14"/>
      <c r="L145" s="9"/>
      <c r="M145" s="23">
        <v>0</v>
      </c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9"/>
      <c r="AB145" s="15"/>
      <c r="AC145" s="15"/>
      <c r="AD145" s="15"/>
      <c r="AE145" s="15"/>
      <c r="AF145" s="15"/>
      <c r="AG145" s="15"/>
      <c r="AH145" s="54"/>
      <c r="AI145" s="15"/>
      <c r="AJ145" s="15"/>
      <c r="AK145" s="15"/>
      <c r="AL145" s="632"/>
      <c r="AM145" s="633">
        <v>1.2167739271952707</v>
      </c>
      <c r="AN145" s="634">
        <v>-11.510669291338582</v>
      </c>
      <c r="AO145" s="640">
        <f t="shared" ref="AO145" si="87">ABS(-11.88-AN145)</f>
        <v>0.36933070866141904</v>
      </c>
      <c r="AP145" s="527"/>
      <c r="AQ145" s="634"/>
      <c r="AR145" s="634"/>
      <c r="AS145" s="634"/>
      <c r="AT145" s="634"/>
      <c r="AU145" s="634"/>
      <c r="AV145" s="634"/>
      <c r="AW145" s="634"/>
      <c r="AX145" s="634"/>
      <c r="AY145" s="634"/>
      <c r="AZ145" s="634"/>
      <c r="BA145" s="634"/>
      <c r="BB145" s="633"/>
      <c r="BC145" s="634">
        <f t="shared" ref="BC145" si="88">ABS(BQ145-AN145)</f>
        <v>0.60828740157480254</v>
      </c>
      <c r="BD145" s="634"/>
      <c r="BE145" s="634"/>
      <c r="BF145" s="634"/>
      <c r="BG145" s="634"/>
      <c r="BH145" s="634"/>
      <c r="BI145" s="634"/>
      <c r="BJ145" s="634"/>
      <c r="BK145" s="634"/>
      <c r="BL145" s="634"/>
      <c r="BM145" s="634"/>
      <c r="BN145" s="573"/>
      <c r="BO145" s="573"/>
      <c r="BP145" s="65">
        <v>1.8719598879927242</v>
      </c>
      <c r="BQ145" s="64">
        <v>-12.118956692913384</v>
      </c>
      <c r="BR145" s="6"/>
      <c r="BS145" s="527"/>
      <c r="BT145" s="527"/>
      <c r="BU145" s="527">
        <f>(BP144+BP145+BP146)/3</f>
        <v>-0.77998328666363514</v>
      </c>
      <c r="BV145" s="527">
        <f>(BQ144+BQ145+BQ146)/3</f>
        <v>4.6635367454068239</v>
      </c>
      <c r="BW145" s="584"/>
      <c r="BX145" s="527"/>
      <c r="BY145" s="527"/>
      <c r="BZ145" s="527"/>
      <c r="CA145" s="527"/>
      <c r="CC145" s="584">
        <f>SQRT((BP144-BP145)^2+(BQ144-BQ145)^2)+SQRT((BP145-BP146)^2+(BQ145-BQ146)^2)+SQRT((BP146-BP144)^2+(BQ146-BQ144)^2)</f>
        <v>55.460375654488693</v>
      </c>
      <c r="CD145" s="584"/>
      <c r="CE145" s="584"/>
      <c r="CF145" s="584"/>
      <c r="CG145" s="527"/>
      <c r="CH145" s="584"/>
      <c r="CI145" s="527"/>
      <c r="CJ145" s="584"/>
      <c r="CK145" s="527"/>
      <c r="CL145" s="584"/>
      <c r="CO145" s="70"/>
      <c r="CP145" s="70"/>
      <c r="CQ145" s="70"/>
      <c r="CR145" s="70"/>
      <c r="CS145" s="92">
        <v>9.4439762084303549</v>
      </c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H145" s="211">
        <f>DEGREES(ACOS(((BP145-BP144)*(BP147-BP146)+(BQ145-BQ144)*(BQ147-BQ146))/(SQRT((BP145-BP144)^2+(BQ145-BQ144)^2)*SQRT((BP147-BP146)^2+(BQ147-BQ146)^2))))</f>
        <v>19.601619893640784</v>
      </c>
      <c r="DI145" s="516"/>
      <c r="DJ145" s="105"/>
      <c r="DK145" s="105"/>
      <c r="DL145" s="105"/>
      <c r="DM145" s="105"/>
      <c r="DN145" s="105"/>
      <c r="DO145" s="105"/>
      <c r="DP145" s="105"/>
      <c r="DQ145" s="105"/>
      <c r="DR145" s="105"/>
      <c r="DS145" s="105"/>
      <c r="DT145" s="108" t="s">
        <v>445</v>
      </c>
      <c r="DU145" s="129">
        <v>2.9015378263887226</v>
      </c>
      <c r="DV145" s="128">
        <v>-12.259330708661416</v>
      </c>
      <c r="DX145" s="506">
        <f t="shared" si="73"/>
        <v>0</v>
      </c>
      <c r="EA145" s="506">
        <f t="shared" si="74"/>
        <v>0</v>
      </c>
      <c r="EB145" s="506">
        <f t="shared" si="75"/>
        <v>0</v>
      </c>
      <c r="EF145" s="402"/>
      <c r="EG145" s="412">
        <f>IF(AND(DV145&lt;0,DV145&gt;-11.9),1,0)</f>
        <v>0</v>
      </c>
      <c r="EM145" s="412">
        <f>IF(AND(DV145&lt;0,DV145&gt;-6.4),1,0)</f>
        <v>0</v>
      </c>
      <c r="ER145" s="105">
        <v>-3.0887338151879948</v>
      </c>
      <c r="ES145" s="105">
        <v>13.335531496062991</v>
      </c>
      <c r="ET145" s="518">
        <f>ABS(ER145)</f>
        <v>3.0887338151879948</v>
      </c>
      <c r="EV145" s="284"/>
      <c r="EW145" s="209"/>
      <c r="EX145" s="209"/>
      <c r="EY145" s="209"/>
      <c r="EZ145" s="209"/>
      <c r="FA145" s="209"/>
      <c r="FB145" s="209"/>
      <c r="FC145" s="209"/>
      <c r="FE145" s="151">
        <v>5.474469308266114</v>
      </c>
      <c r="FF145" s="141"/>
      <c r="FH145" s="141"/>
      <c r="FJ145" s="141"/>
      <c r="FQ145" s="284">
        <f>FE145/(D144+D145)</f>
        <v>2.4512549397591323</v>
      </c>
      <c r="FR145" s="209"/>
      <c r="FS145" s="284"/>
      <c r="FT145" s="209"/>
      <c r="FU145" s="209"/>
      <c r="FV145" s="209"/>
      <c r="FW145" s="209"/>
      <c r="FX145" s="209"/>
      <c r="FY145" s="209"/>
      <c r="FZ145" s="209"/>
      <c r="GA145" s="209"/>
      <c r="GB145" s="209"/>
      <c r="GC145" s="209"/>
      <c r="GD145" s="284">
        <f t="shared" ref="GD145" si="89">FE145*(((DV144-AN144)/(ABS(DV143-DV144))))^2</f>
        <v>4.5574395514762632E-2</v>
      </c>
      <c r="GE145" s="209"/>
      <c r="GF145" s="284"/>
      <c r="GG145" s="209"/>
      <c r="GH145" s="209"/>
      <c r="GI145" s="209"/>
      <c r="GJ145" s="209"/>
      <c r="GK145" s="209"/>
      <c r="GL145" s="209"/>
      <c r="GM145" s="209"/>
      <c r="GN145" s="209"/>
      <c r="GO145" s="209"/>
      <c r="GP145" s="209"/>
      <c r="GR145" s="587">
        <v>0.32759298039872675</v>
      </c>
      <c r="GS145" s="532">
        <v>1.6379649019936338</v>
      </c>
      <c r="GT145" s="584"/>
      <c r="GU145" s="527"/>
      <c r="GV145" s="527"/>
      <c r="GW145" s="527"/>
      <c r="GX145" s="527"/>
      <c r="GY145" s="527"/>
      <c r="GZ145" s="587">
        <v>4.6791338582677255E-2</v>
      </c>
      <c r="HA145" s="532">
        <v>9.3582677165354511E-2</v>
      </c>
      <c r="HB145" s="584"/>
      <c r="HC145" s="527"/>
      <c r="HD145" s="527"/>
      <c r="HE145" s="527"/>
      <c r="HF145" s="527"/>
      <c r="HG145" s="527"/>
      <c r="HH145" s="584">
        <v>0.33091779972204471</v>
      </c>
      <c r="HI145" s="527">
        <v>1.6406360771446082</v>
      </c>
      <c r="HJ145" s="584"/>
      <c r="HK145" s="527"/>
      <c r="HL145" s="527"/>
      <c r="HM145" s="527"/>
      <c r="HN145" s="527"/>
      <c r="HO145" s="527"/>
      <c r="HP145" s="285"/>
      <c r="HQ145" s="208"/>
      <c r="HR145" s="208"/>
      <c r="HS145" s="208"/>
      <c r="IE145" s="159"/>
      <c r="IF145" s="159"/>
      <c r="IG145" s="159"/>
      <c r="IH145" s="159"/>
      <c r="II145" s="159">
        <v>0</v>
      </c>
      <c r="IJ145" s="159">
        <v>1</v>
      </c>
      <c r="IK145" s="159">
        <v>1</v>
      </c>
      <c r="IL145" s="159">
        <v>0</v>
      </c>
      <c r="IM145" s="159">
        <v>0</v>
      </c>
      <c r="IP145" s="385"/>
      <c r="IQ145" s="159">
        <v>1</v>
      </c>
      <c r="IR145" s="159">
        <v>0</v>
      </c>
      <c r="IS145" s="159">
        <v>0</v>
      </c>
      <c r="IZ145" s="159">
        <v>1</v>
      </c>
      <c r="JA145" s="159">
        <v>0</v>
      </c>
      <c r="JB145" s="176">
        <v>0</v>
      </c>
      <c r="JC145" s="176">
        <v>0</v>
      </c>
      <c r="JD145" s="159"/>
      <c r="JE145" s="176">
        <v>0</v>
      </c>
      <c r="JF145" s="176">
        <v>1</v>
      </c>
      <c r="JG145" s="176">
        <v>0</v>
      </c>
      <c r="JH145" s="176">
        <v>0</v>
      </c>
      <c r="JI145" s="176">
        <v>0</v>
      </c>
      <c r="JJ145" s="176">
        <v>0</v>
      </c>
      <c r="JK145" s="176">
        <v>1</v>
      </c>
      <c r="JL145" s="176">
        <v>0</v>
      </c>
      <c r="JM145" s="186">
        <v>1</v>
      </c>
      <c r="JN145" s="176">
        <v>0</v>
      </c>
      <c r="JO145" s="176">
        <v>0</v>
      </c>
      <c r="JP145" s="176">
        <v>0</v>
      </c>
      <c r="JQ145" s="176">
        <v>0</v>
      </c>
      <c r="JR145" s="176">
        <v>0</v>
      </c>
      <c r="JS145" s="186">
        <v>1</v>
      </c>
      <c r="JT145" s="176">
        <v>0</v>
      </c>
      <c r="JU145" s="501">
        <v>1</v>
      </c>
      <c r="JV145" s="176">
        <v>0</v>
      </c>
      <c r="JW145" s="176">
        <v>0</v>
      </c>
      <c r="JX145" s="176">
        <v>0</v>
      </c>
      <c r="JY145" s="501"/>
      <c r="JZ145" s="405"/>
      <c r="KA145" s="405"/>
      <c r="KB145" s="405"/>
      <c r="KC145" s="405"/>
      <c r="KD145" s="405"/>
      <c r="KE145" s="162">
        <v>1</v>
      </c>
      <c r="KF145" s="175">
        <v>0</v>
      </c>
      <c r="KG145" s="175">
        <v>0</v>
      </c>
      <c r="KH145" s="175">
        <v>0</v>
      </c>
      <c r="KI145" s="175">
        <v>0</v>
      </c>
      <c r="KJ145" s="175">
        <v>1</v>
      </c>
      <c r="KK145" s="160">
        <v>0</v>
      </c>
      <c r="KL145" s="175">
        <v>1</v>
      </c>
      <c r="KM145" s="175">
        <v>0</v>
      </c>
      <c r="KN145" s="175">
        <v>0</v>
      </c>
      <c r="KO145" s="175">
        <v>0</v>
      </c>
      <c r="KP145" s="175">
        <v>0</v>
      </c>
      <c r="KQ145" s="175">
        <v>0</v>
      </c>
      <c r="KR145" s="160">
        <v>0</v>
      </c>
      <c r="KS145" s="175">
        <v>0</v>
      </c>
      <c r="KT145" s="159"/>
      <c r="KU145" s="159"/>
      <c r="KV145" s="159"/>
      <c r="KW145" s="159"/>
      <c r="KX145" s="159"/>
      <c r="KY145" s="159"/>
      <c r="KZ145" s="159"/>
      <c r="LA145" s="159"/>
      <c r="LB145" s="159"/>
    </row>
    <row r="146" spans="1:314" x14ac:dyDescent="0.15">
      <c r="A146" s="214"/>
      <c r="B146" s="224">
        <v>0.65513888888888883</v>
      </c>
      <c r="C146" s="10">
        <v>1.04</v>
      </c>
      <c r="D146" s="11">
        <v>1.1333333200000002</v>
      </c>
      <c r="E146" s="11"/>
      <c r="F146" s="14"/>
      <c r="G146" s="13"/>
      <c r="H146" s="14"/>
      <c r="I146" s="596"/>
      <c r="J146" s="9">
        <v>9</v>
      </c>
      <c r="K146" s="14"/>
      <c r="L146" s="9"/>
      <c r="M146" s="23">
        <v>0</v>
      </c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9"/>
      <c r="AB146" s="15"/>
      <c r="AC146" s="15"/>
      <c r="AD146" s="15"/>
      <c r="AE146" s="15"/>
      <c r="AF146" s="15"/>
      <c r="AG146" s="15"/>
      <c r="AH146" s="54"/>
      <c r="AI146" s="15"/>
      <c r="AJ146" s="15"/>
      <c r="AK146" s="15"/>
      <c r="AL146" s="632"/>
      <c r="AM146" s="633">
        <v>0.65518596079745339</v>
      </c>
      <c r="AN146" s="634">
        <v>8.6563976377952745</v>
      </c>
      <c r="AO146" s="587"/>
      <c r="AP146" s="634">
        <f t="shared" ref="AP146" si="90">ABS(11.88-AN146)</f>
        <v>3.2236023622047263</v>
      </c>
      <c r="AQ146" s="634"/>
      <c r="AR146" s="634"/>
      <c r="AS146" s="634"/>
      <c r="AT146" s="634"/>
      <c r="AU146" s="634"/>
      <c r="AV146" s="634"/>
      <c r="AW146" s="634"/>
      <c r="AX146" s="634"/>
      <c r="AY146" s="634"/>
      <c r="AZ146" s="634"/>
      <c r="BA146" s="634"/>
      <c r="BB146" s="634">
        <f t="shared" ref="BB146" si="91">ABS(BQ146-AN146)</f>
        <v>4.2580118110236231</v>
      </c>
      <c r="BC146" s="634"/>
      <c r="BD146" s="634"/>
      <c r="BE146" s="634"/>
      <c r="BF146" s="634"/>
      <c r="BG146" s="634"/>
      <c r="BH146" s="634"/>
      <c r="BI146" s="634"/>
      <c r="BJ146" s="634"/>
      <c r="BK146" s="634"/>
      <c r="BL146" s="634"/>
      <c r="BM146" s="634"/>
      <c r="BN146" s="573"/>
      <c r="BO146" s="573"/>
      <c r="BP146" s="4">
        <v>4.6798997199818101E-2</v>
      </c>
      <c r="BQ146" s="4">
        <v>12.914409448818898</v>
      </c>
      <c r="BR146" s="6"/>
      <c r="BS146" s="527">
        <f>(BP145+BP146+BP147)/3</f>
        <v>-0.21839532026581784</v>
      </c>
      <c r="BT146" s="527">
        <f>(BQ145+BQ146+BQ147)/3</f>
        <v>-3.7589041994750652</v>
      </c>
      <c r="BU146" s="527"/>
      <c r="BV146" s="527"/>
      <c r="BW146" s="584"/>
      <c r="BX146" s="527"/>
      <c r="BY146" s="527"/>
      <c r="BZ146" s="527"/>
      <c r="CA146" s="527"/>
      <c r="CB146" s="584">
        <f>SQRT((BP145-BP146)^2+(BQ145-BQ146)^2)+SQRT((BP146-BP147)^2+(BQ146-BQ147)^2)+SQRT((BP147-BP145)^2+(BQ147-BQ145)^2)</f>
        <v>54.669602999456821</v>
      </c>
      <c r="CD146" s="584"/>
      <c r="CE146" s="527"/>
      <c r="CF146" s="584"/>
      <c r="CG146" s="527"/>
      <c r="CH146" s="584"/>
      <c r="CI146" s="527"/>
      <c r="CJ146" s="584"/>
      <c r="CK146" s="527"/>
      <c r="CL146" s="584"/>
      <c r="CO146" s="70"/>
      <c r="CP146" s="70"/>
      <c r="CQ146" s="70"/>
      <c r="CR146" s="97">
        <v>10.157643685210429</v>
      </c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H146" s="516"/>
      <c r="DI146" s="211">
        <f>DEGREES(ACOS(((BP146-BP145)*(BP148-BP147)+(BQ146-BQ145)*(BQ148-BQ147))/(SQRT((BP146-BP145)^2+(BQ146-BQ145)^2)*SQRT((BP148-BP147)^2+(BQ148-BQ147)^2))))</f>
        <v>17.382136638099979</v>
      </c>
      <c r="DJ146" s="105"/>
      <c r="DK146" s="105"/>
      <c r="DL146" s="105"/>
      <c r="DM146" s="105"/>
      <c r="DN146" s="105"/>
      <c r="DO146" s="105"/>
      <c r="DP146" s="105"/>
      <c r="DQ146" s="105"/>
      <c r="DR146" s="105"/>
      <c r="DS146" s="105"/>
      <c r="DT146" s="108" t="s">
        <v>443</v>
      </c>
      <c r="DU146" s="105">
        <v>-1.4507689131943613</v>
      </c>
      <c r="DV146" s="105">
        <v>13.054783464566928</v>
      </c>
      <c r="DX146" s="506">
        <f t="shared" si="73"/>
        <v>0</v>
      </c>
      <c r="EA146" s="506">
        <f t="shared" si="74"/>
        <v>0</v>
      </c>
      <c r="EB146" s="506">
        <f t="shared" si="75"/>
        <v>0</v>
      </c>
      <c r="EF146" s="402">
        <f>IF(AND(DV146&gt;0,DV146&lt;11.9),1,0)</f>
        <v>0</v>
      </c>
      <c r="EG146" s="402"/>
      <c r="EH146" s="402"/>
      <c r="EI146" s="402"/>
      <c r="EJ146" s="402"/>
      <c r="EK146" s="402"/>
      <c r="EL146" s="244">
        <f>IF(AND(DV146&gt;0,DV146&lt;6.4),1,0)</f>
        <v>0</v>
      </c>
      <c r="EN146" s="402"/>
      <c r="EO146" s="402"/>
      <c r="EP146" s="402"/>
      <c r="ER146" s="128">
        <v>1.1231759327956345</v>
      </c>
      <c r="ES146" s="128">
        <v>-12.118956692913384</v>
      </c>
      <c r="EU146" s="518">
        <f>ABS(ER146)</f>
        <v>1.1231759327956345</v>
      </c>
      <c r="EV146" s="284"/>
      <c r="EW146" s="209"/>
      <c r="EX146" s="209"/>
      <c r="EY146" s="209"/>
      <c r="EZ146" s="209"/>
      <c r="FA146" s="209"/>
      <c r="FB146" s="209"/>
      <c r="FC146" s="209"/>
      <c r="FE146" s="141"/>
      <c r="FF146" s="144">
        <v>53.634470706944875</v>
      </c>
      <c r="FH146" s="141"/>
      <c r="FJ146" s="141"/>
      <c r="FQ146" s="284"/>
      <c r="FR146" s="209">
        <f>FF146/(D145+D146)</f>
        <v>23.319335394141273</v>
      </c>
      <c r="FS146" s="284"/>
      <c r="FT146" s="209"/>
      <c r="FU146" s="209"/>
      <c r="FV146" s="209"/>
      <c r="FW146" s="209"/>
      <c r="FX146" s="209"/>
      <c r="FY146" s="209"/>
      <c r="FZ146" s="209"/>
      <c r="GA146" s="209"/>
      <c r="GB146" s="209"/>
      <c r="GC146" s="209"/>
      <c r="GD146" s="284"/>
      <c r="GE146" s="284">
        <f t="shared" ref="GE146" si="92">FF146*(((ABS(DV145-AN145))/(ABS(DV144-DV145))))^2</f>
        <v>4.6057321649887566E-2</v>
      </c>
      <c r="GF146" s="284"/>
      <c r="GG146" s="209"/>
      <c r="GH146" s="209"/>
      <c r="GI146" s="209"/>
      <c r="GJ146" s="209"/>
      <c r="GK146" s="209"/>
      <c r="GL146" s="209"/>
      <c r="GM146" s="209"/>
      <c r="GN146" s="209"/>
      <c r="GO146" s="209"/>
      <c r="GP146" s="209"/>
      <c r="GR146" s="587">
        <v>1.6379649019936335</v>
      </c>
      <c r="GS146" s="529">
        <v>1.7783618935930881</v>
      </c>
      <c r="GT146" s="587"/>
      <c r="GU146" s="529"/>
      <c r="GV146" s="529"/>
      <c r="GW146" s="529"/>
      <c r="GX146" s="529"/>
      <c r="GY146" s="529"/>
      <c r="GZ146" s="587">
        <v>0.28074803149606353</v>
      </c>
      <c r="HA146" s="529">
        <v>0.14037401574803177</v>
      </c>
      <c r="HB146" s="587"/>
      <c r="HC146" s="529"/>
      <c r="HD146" s="529"/>
      <c r="HE146" s="529"/>
      <c r="HF146" s="529"/>
      <c r="HG146" s="529"/>
      <c r="HH146" s="584">
        <v>1.6618509191115574</v>
      </c>
      <c r="HI146" s="527">
        <v>1.7838934634336274</v>
      </c>
      <c r="HJ146" s="587"/>
      <c r="HK146" s="529"/>
      <c r="HL146" s="529"/>
      <c r="HM146" s="529"/>
      <c r="HN146" s="529"/>
      <c r="HO146" s="529"/>
      <c r="HP146" s="285"/>
      <c r="HQ146" s="208"/>
      <c r="HR146" s="208"/>
      <c r="HS146" s="208"/>
      <c r="IE146" s="159"/>
      <c r="IF146" s="159"/>
      <c r="IG146" s="159"/>
      <c r="IH146" s="159"/>
      <c r="II146" s="159">
        <v>0</v>
      </c>
      <c r="IJ146" s="159">
        <v>1</v>
      </c>
      <c r="IK146" s="159">
        <v>1</v>
      </c>
      <c r="IL146" s="159">
        <v>0</v>
      </c>
      <c r="IM146" s="159">
        <v>0</v>
      </c>
      <c r="IP146" s="385"/>
      <c r="IQ146" s="159">
        <v>1</v>
      </c>
      <c r="IR146" s="159">
        <v>0</v>
      </c>
      <c r="IS146" s="159">
        <v>0</v>
      </c>
      <c r="IZ146" s="159">
        <v>1</v>
      </c>
      <c r="JA146" s="159">
        <v>0</v>
      </c>
      <c r="JB146" s="176">
        <v>0</v>
      </c>
      <c r="JC146" s="176">
        <v>0</v>
      </c>
      <c r="JD146" s="159"/>
      <c r="JE146" s="176">
        <v>0</v>
      </c>
      <c r="JF146" s="176">
        <v>0</v>
      </c>
      <c r="JG146" s="176">
        <v>1</v>
      </c>
      <c r="JH146" s="176">
        <v>0</v>
      </c>
      <c r="JI146" s="176">
        <v>0</v>
      </c>
      <c r="JJ146" s="176">
        <v>0</v>
      </c>
      <c r="JK146" s="176">
        <v>1</v>
      </c>
      <c r="JL146" s="176">
        <v>0</v>
      </c>
      <c r="JM146" s="176">
        <v>1</v>
      </c>
      <c r="JN146" s="176">
        <v>0</v>
      </c>
      <c r="JO146" s="176">
        <v>0</v>
      </c>
      <c r="JP146" s="176">
        <v>0</v>
      </c>
      <c r="JQ146" s="176">
        <v>0</v>
      </c>
      <c r="JR146" s="176">
        <v>0</v>
      </c>
      <c r="JS146" s="176">
        <v>0</v>
      </c>
      <c r="JT146" s="176">
        <v>0</v>
      </c>
      <c r="JU146" s="501">
        <v>1</v>
      </c>
      <c r="JV146" s="176">
        <v>0</v>
      </c>
      <c r="JW146" s="176">
        <v>0</v>
      </c>
      <c r="JX146" s="176">
        <v>0</v>
      </c>
      <c r="JY146" s="501"/>
      <c r="JZ146" s="405"/>
      <c r="KA146" s="405"/>
      <c r="KB146" s="405"/>
      <c r="KC146" s="405"/>
      <c r="KD146" s="405"/>
      <c r="KE146" s="162">
        <v>1</v>
      </c>
      <c r="KF146" s="175">
        <v>0</v>
      </c>
      <c r="KG146" s="175">
        <v>0</v>
      </c>
      <c r="KH146" s="175">
        <v>0</v>
      </c>
      <c r="KI146" s="175">
        <v>0</v>
      </c>
      <c r="KJ146" s="175">
        <v>1</v>
      </c>
      <c r="KK146" s="160">
        <v>0</v>
      </c>
      <c r="KL146" s="175">
        <v>1</v>
      </c>
      <c r="KM146" s="175">
        <v>0</v>
      </c>
      <c r="KN146" s="175">
        <v>0</v>
      </c>
      <c r="KO146" s="175">
        <v>0</v>
      </c>
      <c r="KP146" s="175">
        <v>0</v>
      </c>
      <c r="KQ146" s="175">
        <v>0</v>
      </c>
      <c r="KR146" s="160">
        <v>0</v>
      </c>
      <c r="KS146" s="175">
        <v>0</v>
      </c>
      <c r="KT146" s="159"/>
      <c r="KU146" s="159"/>
      <c r="KV146" s="159"/>
      <c r="KW146" s="159"/>
      <c r="KX146" s="159"/>
      <c r="KY146" s="159"/>
      <c r="KZ146" s="159"/>
      <c r="LA146" s="159"/>
      <c r="LB146" s="159"/>
    </row>
    <row r="147" spans="1:314" x14ac:dyDescent="0.15">
      <c r="A147" s="214"/>
      <c r="B147" s="224">
        <v>0.65627314814814819</v>
      </c>
      <c r="C147" s="10">
        <v>1.08</v>
      </c>
      <c r="D147" s="11">
        <v>1.2666666400000002</v>
      </c>
      <c r="E147" s="11"/>
      <c r="F147" s="14"/>
      <c r="G147" s="13"/>
      <c r="H147" s="14"/>
      <c r="I147" s="596"/>
      <c r="J147" s="473">
        <v>10</v>
      </c>
      <c r="K147" s="14"/>
      <c r="L147" s="9"/>
      <c r="M147" s="23">
        <v>0</v>
      </c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9"/>
      <c r="AB147" s="15"/>
      <c r="AC147" s="15"/>
      <c r="AD147" s="15"/>
      <c r="AE147" s="15"/>
      <c r="AF147" s="15"/>
      <c r="AG147" s="15"/>
      <c r="AH147" s="54"/>
      <c r="AI147" s="15"/>
      <c r="AJ147" s="15"/>
      <c r="AK147" s="15"/>
      <c r="AL147" s="632"/>
      <c r="AM147" s="633">
        <v>-2.9015378263887226</v>
      </c>
      <c r="AN147" s="634">
        <v>-6.6911614173228342</v>
      </c>
      <c r="AO147" s="640">
        <f t="shared" ref="AO147" si="93">ABS(-11.88-AN147)</f>
        <v>5.1888385826771666</v>
      </c>
      <c r="AP147" s="527"/>
      <c r="AQ147" s="634"/>
      <c r="AR147" s="634"/>
      <c r="AS147" s="634"/>
      <c r="AT147" s="634"/>
      <c r="AU147" s="634"/>
      <c r="AV147" s="634"/>
      <c r="AW147" s="634"/>
      <c r="AX147" s="634"/>
      <c r="AY147" s="634"/>
      <c r="AZ147" s="634"/>
      <c r="BA147" s="634"/>
      <c r="BB147" s="633"/>
      <c r="BC147" s="634">
        <f t="shared" ref="BC147" si="94">ABS(BQ147-AN147)</f>
        <v>5.3810039370078746</v>
      </c>
      <c r="BD147" s="634"/>
      <c r="BE147" s="634"/>
      <c r="BF147" s="634"/>
      <c r="BG147" s="634"/>
      <c r="BH147" s="634"/>
      <c r="BI147" s="634"/>
      <c r="BJ147" s="634"/>
      <c r="BK147" s="634"/>
      <c r="BL147" s="634"/>
      <c r="BM147" s="634"/>
      <c r="BN147" s="573"/>
      <c r="BO147" s="573"/>
      <c r="BP147" s="65">
        <v>-2.5739448459899958</v>
      </c>
      <c r="BQ147" s="64">
        <v>-12.072165354330709</v>
      </c>
      <c r="BR147" s="6"/>
      <c r="BS147" s="527"/>
      <c r="BT147" s="527"/>
      <c r="BU147" s="527">
        <f>(BP146+BP147+BP148)/3</f>
        <v>0.21839532026581784</v>
      </c>
      <c r="BV147" s="527">
        <f>(BQ146+BQ147+BQ148)/3</f>
        <v>4.4295800524934377</v>
      </c>
      <c r="BW147" s="584"/>
      <c r="BX147" s="527"/>
      <c r="BY147" s="527"/>
      <c r="BZ147" s="527"/>
      <c r="CA147" s="527"/>
      <c r="CC147" s="584">
        <f>SQRT((BP146-BP147)^2+(BQ146-BQ147)^2)+SQRT((BP147-BP148)^2+(BQ147-BQ148)^2)+SQRT((BP148-BP146)^2+(BQ148-BQ146)^2)</f>
        <v>53.479195241406238</v>
      </c>
      <c r="CD147" s="584"/>
      <c r="CE147" s="584"/>
      <c r="CF147" s="584"/>
      <c r="CG147" s="527"/>
      <c r="CH147" s="584"/>
      <c r="CI147" s="527"/>
      <c r="CJ147" s="584"/>
      <c r="CK147" s="527"/>
      <c r="CL147" s="584"/>
      <c r="CO147" s="70"/>
      <c r="CP147" s="70"/>
      <c r="CQ147" s="70"/>
      <c r="CR147" s="70"/>
      <c r="CS147" s="92">
        <v>7.2244929528894986</v>
      </c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H147" s="211">
        <f>DEGREES(ACOS(((BP147-BP146)*(BP149-BP148)+(BQ147-BQ146)*(BQ149-BQ148))/(SQRT((BP147-BP146)^2+(BQ147-BQ146)^2)*SQRT((BP149-BP148)^2+(BQ149-BQ148)^2))))</f>
        <v>4.9146319914431835</v>
      </c>
      <c r="DI147" s="516"/>
      <c r="DJ147" s="105"/>
      <c r="DK147" s="105"/>
      <c r="DL147" s="105"/>
      <c r="DM147" s="105"/>
      <c r="DN147" s="105"/>
      <c r="DO147" s="105"/>
      <c r="DP147" s="105"/>
      <c r="DQ147" s="105"/>
      <c r="DR147" s="105"/>
      <c r="DS147" s="105"/>
      <c r="DT147" s="108" t="s">
        <v>443</v>
      </c>
      <c r="DU147" s="129">
        <v>-1.9187588851925423</v>
      </c>
      <c r="DV147" s="128">
        <v>-12.306122047244093</v>
      </c>
      <c r="DX147" s="506">
        <f t="shared" si="73"/>
        <v>0</v>
      </c>
      <c r="EA147" s="506">
        <f t="shared" si="74"/>
        <v>0</v>
      </c>
      <c r="EB147" s="506">
        <f t="shared" si="75"/>
        <v>0</v>
      </c>
      <c r="EF147" s="402"/>
      <c r="EG147" s="412">
        <f>IF(AND(DV147&lt;0,DV147&gt;-11.9),1,0)</f>
        <v>0</v>
      </c>
      <c r="EM147" s="412">
        <f>IF(AND(DV147&lt;0,DV147&gt;-6.4),1,0)</f>
        <v>0</v>
      </c>
      <c r="ER147" s="105">
        <v>0.56158796639781727</v>
      </c>
      <c r="ES147" s="105">
        <v>12.306122047244093</v>
      </c>
      <c r="ET147" s="518">
        <f>ABS(ER147)</f>
        <v>0.56158796639781727</v>
      </c>
      <c r="EV147" s="284"/>
      <c r="EW147" s="209"/>
      <c r="EX147" s="209"/>
      <c r="EY147" s="209"/>
      <c r="EZ147" s="209"/>
      <c r="FA147" s="209"/>
      <c r="FB147" s="209"/>
      <c r="FC147" s="209"/>
      <c r="FE147" s="151">
        <v>55.605279657920669</v>
      </c>
      <c r="FF147" s="141"/>
      <c r="FH147" s="141"/>
      <c r="FJ147" s="141"/>
      <c r="FQ147" s="284">
        <f>FE147/(D146+D147)</f>
        <v>23.168866910281388</v>
      </c>
      <c r="FR147" s="209"/>
      <c r="FS147" s="284"/>
      <c r="FT147" s="209"/>
      <c r="FU147" s="209"/>
      <c r="FV147" s="209"/>
      <c r="FW147" s="209"/>
      <c r="FX147" s="209"/>
      <c r="FY147" s="209"/>
      <c r="FZ147" s="209"/>
      <c r="GA147" s="209"/>
      <c r="GB147" s="209"/>
      <c r="GC147" s="209"/>
      <c r="GD147" s="284">
        <f t="shared" ref="GD147" si="95">FE147*(((DV146-AN146)/(ABS(DV145-DV146))))^2</f>
        <v>1.6787159093258091</v>
      </c>
      <c r="GE147" s="209"/>
      <c r="GF147" s="284"/>
      <c r="GG147" s="209"/>
      <c r="GH147" s="209"/>
      <c r="GI147" s="209"/>
      <c r="GJ147" s="209"/>
      <c r="GK147" s="209"/>
      <c r="GL147" s="209"/>
      <c r="GM147" s="209"/>
      <c r="GN147" s="209"/>
      <c r="GO147" s="209"/>
      <c r="GP147" s="209"/>
      <c r="GR147" s="587">
        <v>2.0123568795921787</v>
      </c>
      <c r="GS147" s="532">
        <v>3.0419348179881771</v>
      </c>
      <c r="GT147" s="584"/>
      <c r="GU147" s="527"/>
      <c r="GV147" s="527"/>
      <c r="GW147" s="527"/>
      <c r="GX147" s="527"/>
      <c r="GY147" s="527"/>
      <c r="GZ147" s="587">
        <v>0.74866141732283431</v>
      </c>
      <c r="HA147" s="532">
        <v>0.18716535433070902</v>
      </c>
      <c r="HB147" s="584"/>
      <c r="HC147" s="527"/>
      <c r="HD147" s="527"/>
      <c r="HE147" s="527"/>
      <c r="HF147" s="527"/>
      <c r="HG147" s="527"/>
      <c r="HH147" s="584">
        <v>2.1471083178614454</v>
      </c>
      <c r="HI147" s="527">
        <v>3.0476873702449376</v>
      </c>
      <c r="HJ147" s="584"/>
      <c r="HK147" s="527"/>
      <c r="HL147" s="527"/>
      <c r="HM147" s="527"/>
      <c r="HN147" s="527"/>
      <c r="HO147" s="527"/>
      <c r="HP147" s="285"/>
      <c r="HQ147" s="208"/>
      <c r="HR147" s="208"/>
      <c r="HS147" s="208"/>
      <c r="IE147" s="159"/>
      <c r="IF147" s="159"/>
      <c r="IG147" s="159"/>
      <c r="IH147" s="159"/>
      <c r="II147" s="159">
        <v>0</v>
      </c>
      <c r="IJ147" s="159">
        <v>1</v>
      </c>
      <c r="IK147" s="159">
        <v>1</v>
      </c>
      <c r="IL147" s="159">
        <v>0</v>
      </c>
      <c r="IM147" s="159">
        <v>0</v>
      </c>
      <c r="IP147" s="385"/>
      <c r="IQ147" s="159">
        <v>1</v>
      </c>
      <c r="IR147" s="159">
        <v>0</v>
      </c>
      <c r="IS147" s="159">
        <v>0</v>
      </c>
      <c r="IZ147" s="159">
        <v>1</v>
      </c>
      <c r="JA147" s="159">
        <v>0</v>
      </c>
      <c r="JB147" s="176">
        <v>0</v>
      </c>
      <c r="JC147" s="176">
        <v>0</v>
      </c>
      <c r="JD147" s="159"/>
      <c r="JE147" s="176">
        <v>0</v>
      </c>
      <c r="JF147" s="176">
        <v>0</v>
      </c>
      <c r="JG147" s="176">
        <v>1</v>
      </c>
      <c r="JH147" s="176">
        <v>0</v>
      </c>
      <c r="JI147" s="176">
        <v>0</v>
      </c>
      <c r="JJ147" s="176">
        <v>0</v>
      </c>
      <c r="JK147" s="176">
        <v>1</v>
      </c>
      <c r="JL147" s="176">
        <v>0</v>
      </c>
      <c r="JM147" s="176">
        <v>1</v>
      </c>
      <c r="JN147" s="176">
        <v>0</v>
      </c>
      <c r="JO147" s="176">
        <v>0</v>
      </c>
      <c r="JP147" s="176">
        <v>0</v>
      </c>
      <c r="JQ147" s="176">
        <v>0</v>
      </c>
      <c r="JR147" s="176">
        <v>0</v>
      </c>
      <c r="JS147" s="176">
        <v>0</v>
      </c>
      <c r="JT147" s="176">
        <v>0</v>
      </c>
      <c r="JU147" s="501">
        <v>1</v>
      </c>
      <c r="JV147" s="176">
        <v>0</v>
      </c>
      <c r="JW147" s="176">
        <v>0</v>
      </c>
      <c r="JX147" s="176">
        <v>0</v>
      </c>
      <c r="JY147" s="501"/>
      <c r="JZ147" s="405"/>
      <c r="KA147" s="405"/>
      <c r="KB147" s="405"/>
      <c r="KC147" s="405"/>
      <c r="KD147" s="405"/>
      <c r="KE147" s="162">
        <v>1</v>
      </c>
      <c r="KF147" s="175">
        <v>0</v>
      </c>
      <c r="KG147" s="175">
        <v>0</v>
      </c>
      <c r="KH147" s="175">
        <v>0</v>
      </c>
      <c r="KI147" s="175">
        <v>0</v>
      </c>
      <c r="KJ147" s="175">
        <v>1</v>
      </c>
      <c r="KK147" s="160">
        <v>0</v>
      </c>
      <c r="KL147" s="175">
        <v>1</v>
      </c>
      <c r="KM147" s="175">
        <v>0</v>
      </c>
      <c r="KN147" s="175">
        <v>0</v>
      </c>
      <c r="KO147" s="175">
        <v>0</v>
      </c>
      <c r="KP147" s="175">
        <v>0</v>
      </c>
      <c r="KQ147" s="175">
        <v>0</v>
      </c>
      <c r="KR147" s="160">
        <v>0</v>
      </c>
      <c r="KS147" s="175">
        <v>0</v>
      </c>
      <c r="KT147" s="159"/>
      <c r="KU147" s="159"/>
      <c r="KV147" s="159"/>
      <c r="KW147" s="159"/>
      <c r="KX147" s="159"/>
      <c r="KY147" s="159"/>
      <c r="KZ147" s="159"/>
      <c r="LA147" s="159"/>
      <c r="LB147" s="159"/>
    </row>
    <row r="148" spans="1:314" x14ac:dyDescent="0.15">
      <c r="A148" s="214"/>
      <c r="B148" s="224">
        <v>0.65697916666666667</v>
      </c>
      <c r="C148" s="10">
        <v>1.01</v>
      </c>
      <c r="D148" s="11">
        <v>1.03333333</v>
      </c>
      <c r="E148" s="11"/>
      <c r="F148" s="14"/>
      <c r="G148" s="13"/>
      <c r="H148" s="14"/>
      <c r="I148" s="596"/>
      <c r="J148" s="9">
        <v>11</v>
      </c>
      <c r="K148" s="14"/>
      <c r="L148" s="9"/>
      <c r="M148" s="23">
        <v>0</v>
      </c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9"/>
      <c r="AB148" s="15"/>
      <c r="AC148" s="15"/>
      <c r="AD148" s="15"/>
      <c r="AE148" s="15"/>
      <c r="AF148" s="15"/>
      <c r="AG148" s="15"/>
      <c r="AH148" s="54"/>
      <c r="AI148" s="15"/>
      <c r="AJ148" s="15"/>
      <c r="AK148" s="15"/>
      <c r="AL148" s="632"/>
      <c r="AM148" s="633">
        <v>2.339949859990905</v>
      </c>
      <c r="AN148" s="634">
        <v>10.200511811023622</v>
      </c>
      <c r="AO148" s="587"/>
      <c r="AP148" s="634">
        <f t="shared" ref="AP148" si="96">ABS(11.88-AN148)</f>
        <v>1.6794881889763786</v>
      </c>
      <c r="AQ148" s="634"/>
      <c r="AR148" s="634"/>
      <c r="AS148" s="634"/>
      <c r="AT148" s="634"/>
      <c r="AU148" s="634"/>
      <c r="AV148" s="634"/>
      <c r="AW148" s="634"/>
      <c r="AX148" s="634"/>
      <c r="AY148" s="634"/>
      <c r="AZ148" s="634"/>
      <c r="BA148" s="634"/>
      <c r="BB148" s="634">
        <f t="shared" ref="BB148" si="97">ABS(BQ148-AN148)</f>
        <v>2.2459842519685029</v>
      </c>
      <c r="BC148" s="634"/>
      <c r="BD148" s="634"/>
      <c r="BE148" s="634"/>
      <c r="BF148" s="634"/>
      <c r="BG148" s="634"/>
      <c r="BH148" s="634"/>
      <c r="BI148" s="634"/>
      <c r="BJ148" s="634"/>
      <c r="BK148" s="634"/>
      <c r="BL148" s="634"/>
      <c r="BM148" s="634"/>
      <c r="BN148" s="573"/>
      <c r="BO148" s="573"/>
      <c r="BP148" s="4">
        <v>3.1823318095876312</v>
      </c>
      <c r="BQ148" s="4">
        <v>12.446496062992125</v>
      </c>
      <c r="BR148" s="6"/>
      <c r="BS148" s="527">
        <f>(BP147+BP148+BP149)/3</f>
        <v>1.1075762670623617</v>
      </c>
      <c r="BT148" s="527">
        <f>(BQ147+BQ148+BQ149)/3</f>
        <v>-4.0552493438320214</v>
      </c>
      <c r="BU148" s="527"/>
      <c r="BV148" s="527"/>
      <c r="BW148" s="584"/>
      <c r="BX148" s="527"/>
      <c r="BY148" s="527"/>
      <c r="BZ148" s="527"/>
      <c r="CA148" s="527"/>
      <c r="CB148" s="584">
        <f>SQRT((BP147-BP148)^2+(BQ147-BQ148)^2)+SQRT((BP148-BP149)^2+(BQ148-BQ149)^2)+SQRT((BP149-BP147)^2+(BQ149-BQ147)^2)</f>
        <v>55.485206963808672</v>
      </c>
      <c r="CD148" s="584"/>
      <c r="CE148" s="527"/>
      <c r="CF148" s="584"/>
      <c r="CG148" s="527"/>
      <c r="CH148" s="584"/>
      <c r="CI148" s="527"/>
      <c r="CJ148" s="584"/>
      <c r="CK148" s="527"/>
      <c r="CL148" s="584"/>
      <c r="CO148" s="70"/>
      <c r="CP148" s="70"/>
      <c r="CQ148" s="70"/>
      <c r="CR148" s="97">
        <v>12.139124944332821</v>
      </c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H148" s="516"/>
      <c r="DI148" s="211">
        <f>DEGREES(ACOS(((BP148-BP147)*(BP150-BP149)+(BQ148-BQ147)*(BQ150-BQ149))/(SQRT((BP148-BP147)^2+(BQ148-BQ147)^2)*SQRT((BP150-BP149)^2+(BQ150-BQ149)^2))))</f>
        <v>27.541594997874398</v>
      </c>
      <c r="DJ148" s="105"/>
      <c r="DK148" s="105"/>
      <c r="DL148" s="105"/>
      <c r="DM148" s="105"/>
      <c r="DN148" s="105"/>
      <c r="DO148" s="105"/>
      <c r="DP148" s="105"/>
      <c r="DQ148" s="105"/>
      <c r="DR148" s="105"/>
      <c r="DS148" s="105"/>
      <c r="DT148" s="108" t="s">
        <v>443</v>
      </c>
      <c r="DU148" s="105">
        <v>2.2463518655912691</v>
      </c>
      <c r="DV148" s="105">
        <v>12.727244094488189</v>
      </c>
      <c r="DX148" s="506">
        <f t="shared" si="73"/>
        <v>0</v>
      </c>
      <c r="EA148" s="506">
        <f t="shared" si="74"/>
        <v>0</v>
      </c>
      <c r="EB148" s="506">
        <f t="shared" si="75"/>
        <v>0</v>
      </c>
      <c r="EF148" s="402">
        <f>IF(AND(DV148&gt;0,DV148&lt;11.9),1,0)</f>
        <v>0</v>
      </c>
      <c r="EG148" s="402"/>
      <c r="EH148" s="402"/>
      <c r="EI148" s="402"/>
      <c r="EJ148" s="402"/>
      <c r="EK148" s="402"/>
      <c r="EL148" s="244">
        <f>IF(AND(DV148&gt;0,DV148&lt;6.4),1,0)</f>
        <v>0</v>
      </c>
      <c r="EN148" s="402"/>
      <c r="EO148" s="402"/>
      <c r="EP148" s="402"/>
      <c r="ER148" s="129">
        <v>-2.6675428403896317</v>
      </c>
      <c r="ES148" s="128">
        <v>-12.633661417322834</v>
      </c>
      <c r="EU148" s="518">
        <f>ABS(ER148)</f>
        <v>2.6675428403896317</v>
      </c>
      <c r="EV148" s="284"/>
      <c r="EW148" s="209"/>
      <c r="EX148" s="209"/>
      <c r="EY148" s="209"/>
      <c r="EZ148" s="209"/>
      <c r="FA148" s="209"/>
      <c r="FB148" s="209"/>
      <c r="FC148" s="209"/>
      <c r="FE148" s="141"/>
      <c r="FF148" s="144">
        <v>39.786253144754888</v>
      </c>
      <c r="FH148" s="141"/>
      <c r="FJ148" s="141"/>
      <c r="FQ148" s="284"/>
      <c r="FR148" s="209">
        <f>FF148/(D147+D148)</f>
        <v>17.298371158133055</v>
      </c>
      <c r="FS148" s="284"/>
      <c r="FT148" s="209"/>
      <c r="FU148" s="209"/>
      <c r="FV148" s="209"/>
      <c r="FW148" s="209"/>
      <c r="FX148" s="209"/>
      <c r="FY148" s="209"/>
      <c r="FZ148" s="209"/>
      <c r="GA148" s="209"/>
      <c r="GB148" s="209"/>
      <c r="GC148" s="209"/>
      <c r="GD148" s="284"/>
      <c r="GE148" s="284">
        <f t="shared" ref="GE148" si="98">FF148*(((ABS(DV147-AN147))/(ABS(DV146-DV147))))^2</f>
        <v>1.9502799706038534</v>
      </c>
      <c r="GF148" s="284"/>
      <c r="GG148" s="209"/>
      <c r="GH148" s="209"/>
      <c r="GI148" s="209"/>
      <c r="GJ148" s="209"/>
      <c r="GK148" s="209"/>
      <c r="GL148" s="209"/>
      <c r="GM148" s="209"/>
      <c r="GN148" s="209"/>
      <c r="GO148" s="209"/>
      <c r="GP148" s="209"/>
      <c r="GR148" s="587">
        <v>1.6847638991934519</v>
      </c>
      <c r="GS148" s="529">
        <v>0.7487839551970894</v>
      </c>
      <c r="GT148" s="587"/>
      <c r="GU148" s="529"/>
      <c r="GV148" s="529"/>
      <c r="GW148" s="529"/>
      <c r="GX148" s="529"/>
      <c r="GY148" s="529"/>
      <c r="GZ148" s="587">
        <v>0.4211220472440953</v>
      </c>
      <c r="HA148" s="529">
        <v>0.32753937007874079</v>
      </c>
      <c r="HB148" s="587"/>
      <c r="HC148" s="529"/>
      <c r="HD148" s="529"/>
      <c r="HE148" s="529"/>
      <c r="HF148" s="529"/>
      <c r="HG148" s="529"/>
      <c r="HH148" s="584">
        <v>1.7365981615505017</v>
      </c>
      <c r="HI148" s="527">
        <v>0.81728786269721088</v>
      </c>
      <c r="HJ148" s="587"/>
      <c r="HK148" s="529"/>
      <c r="HL148" s="529"/>
      <c r="HM148" s="529"/>
      <c r="HN148" s="529"/>
      <c r="HO148" s="529"/>
      <c r="HP148" s="285"/>
      <c r="HQ148" s="208"/>
      <c r="HR148" s="208"/>
      <c r="HS148" s="208"/>
      <c r="IE148" s="159"/>
      <c r="IF148" s="159"/>
      <c r="IG148" s="159"/>
      <c r="IH148" s="159"/>
      <c r="II148" s="159">
        <v>0</v>
      </c>
      <c r="IJ148" s="159">
        <v>1</v>
      </c>
      <c r="IK148" s="159">
        <v>1</v>
      </c>
      <c r="IL148" s="159">
        <v>0</v>
      </c>
      <c r="IM148" s="159">
        <v>0</v>
      </c>
      <c r="IP148" s="385"/>
      <c r="IQ148" s="159">
        <v>1</v>
      </c>
      <c r="IR148" s="159">
        <v>0</v>
      </c>
      <c r="IS148" s="159">
        <v>0</v>
      </c>
      <c r="IZ148" s="159">
        <v>1</v>
      </c>
      <c r="JA148" s="159">
        <v>0</v>
      </c>
      <c r="JB148" s="176">
        <v>0</v>
      </c>
      <c r="JC148" s="176">
        <v>0</v>
      </c>
      <c r="JD148" s="159"/>
      <c r="JE148" s="176">
        <v>0</v>
      </c>
      <c r="JF148" s="176">
        <v>1</v>
      </c>
      <c r="JG148" s="176">
        <v>0</v>
      </c>
      <c r="JH148" s="176">
        <v>0</v>
      </c>
      <c r="JI148" s="176">
        <v>0</v>
      </c>
      <c r="JJ148" s="176">
        <v>0</v>
      </c>
      <c r="JK148" s="176">
        <v>1</v>
      </c>
      <c r="JL148" s="176">
        <v>0</v>
      </c>
      <c r="JM148" s="176">
        <v>0</v>
      </c>
      <c r="JN148" s="176">
        <v>0</v>
      </c>
      <c r="JO148" s="176">
        <v>0</v>
      </c>
      <c r="JP148" s="176">
        <v>0</v>
      </c>
      <c r="JQ148" s="176">
        <v>0</v>
      </c>
      <c r="JR148" s="176">
        <v>0</v>
      </c>
      <c r="JS148" s="176">
        <v>1</v>
      </c>
      <c r="JT148" s="159"/>
      <c r="JU148" s="501">
        <v>1</v>
      </c>
      <c r="JV148" s="176">
        <v>0</v>
      </c>
      <c r="JW148" s="176">
        <v>0</v>
      </c>
      <c r="JX148" s="176">
        <v>0</v>
      </c>
      <c r="JY148" s="501"/>
      <c r="JZ148" s="405"/>
      <c r="KA148" s="405"/>
      <c r="KB148" s="405"/>
      <c r="KC148" s="405"/>
      <c r="KD148" s="405"/>
      <c r="KE148" s="162">
        <v>1</v>
      </c>
      <c r="KF148" s="175">
        <v>0</v>
      </c>
      <c r="KG148" s="175">
        <v>0</v>
      </c>
      <c r="KH148" s="175">
        <v>0</v>
      </c>
      <c r="KI148" s="175">
        <v>0</v>
      </c>
      <c r="KJ148" s="175">
        <v>1</v>
      </c>
      <c r="KK148" s="160">
        <v>0</v>
      </c>
      <c r="KL148" s="175">
        <v>1</v>
      </c>
      <c r="KM148" s="175">
        <v>0</v>
      </c>
      <c r="KN148" s="175">
        <v>0</v>
      </c>
      <c r="KO148" s="175">
        <v>0</v>
      </c>
      <c r="KP148" s="175">
        <v>0</v>
      </c>
      <c r="KQ148" s="175">
        <v>0</v>
      </c>
      <c r="KR148" s="160">
        <v>0</v>
      </c>
      <c r="KS148" s="175">
        <v>0</v>
      </c>
      <c r="KT148" s="159"/>
      <c r="KU148" s="159"/>
      <c r="KV148" s="159"/>
      <c r="KW148" s="159"/>
      <c r="KX148" s="159"/>
      <c r="KY148" s="159"/>
      <c r="KZ148" s="159"/>
      <c r="LA148" s="159"/>
      <c r="LB148" s="159"/>
    </row>
    <row r="149" spans="1:314" x14ac:dyDescent="0.15">
      <c r="A149" s="214"/>
      <c r="B149" s="224">
        <v>0.65774305555555557</v>
      </c>
      <c r="C149" s="10">
        <v>1.07</v>
      </c>
      <c r="D149" s="11">
        <v>1.2333333100000001</v>
      </c>
      <c r="E149" s="11"/>
      <c r="F149" s="14"/>
      <c r="G149" s="13"/>
      <c r="H149" s="14"/>
      <c r="I149" s="596"/>
      <c r="J149" s="473">
        <v>12</v>
      </c>
      <c r="K149" s="14"/>
      <c r="L149" s="9"/>
      <c r="M149" s="23">
        <v>0</v>
      </c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9"/>
      <c r="AB149" s="15"/>
      <c r="AC149" s="15"/>
      <c r="AD149" s="15"/>
      <c r="AE149" s="15"/>
      <c r="AF149" s="15"/>
      <c r="AG149" s="15"/>
      <c r="AH149" s="54"/>
      <c r="AI149" s="15"/>
      <c r="AJ149" s="15"/>
      <c r="AK149" s="15"/>
      <c r="AL149" s="632"/>
      <c r="AM149" s="633">
        <v>2.7143418375894499</v>
      </c>
      <c r="AN149" s="634">
        <v>-10.855590551181102</v>
      </c>
      <c r="AO149" s="640">
        <f t="shared" ref="AO149" si="99">ABS(-11.88-AN149)</f>
        <v>1.0244094488188988</v>
      </c>
      <c r="AP149" s="527"/>
      <c r="AQ149" s="634"/>
      <c r="AR149" s="634"/>
      <c r="AS149" s="634"/>
      <c r="AT149" s="634"/>
      <c r="AU149" s="634"/>
      <c r="AV149" s="634"/>
      <c r="AW149" s="634"/>
      <c r="AX149" s="634"/>
      <c r="AY149" s="634"/>
      <c r="AZ149" s="634"/>
      <c r="BA149" s="634"/>
      <c r="BB149" s="633"/>
      <c r="BC149" s="634">
        <f t="shared" ref="BC149" si="100">ABS(BQ149-AN149)</f>
        <v>1.6844881889763776</v>
      </c>
      <c r="BD149" s="634"/>
      <c r="BE149" s="634"/>
      <c r="BF149" s="634"/>
      <c r="BG149" s="634"/>
      <c r="BH149" s="634"/>
      <c r="BI149" s="634"/>
      <c r="BJ149" s="634"/>
      <c r="BK149" s="634"/>
      <c r="BL149" s="634"/>
      <c r="BM149" s="634"/>
      <c r="BN149" s="573"/>
      <c r="BO149" s="573"/>
      <c r="BP149" s="65">
        <v>2.7143418375894499</v>
      </c>
      <c r="BQ149" s="64">
        <v>-12.54007874015748</v>
      </c>
      <c r="BR149" s="6"/>
      <c r="BS149" s="527"/>
      <c r="BT149" s="527"/>
      <c r="BU149" s="527">
        <f>(BP148+BP149+BP150)/3</f>
        <v>0.84238194959672608</v>
      </c>
      <c r="BV149" s="527">
        <f>(BQ148+BQ149+BQ150)/3</f>
        <v>3.7277099737532802</v>
      </c>
      <c r="BW149" s="584"/>
      <c r="BX149" s="527"/>
      <c r="BY149" s="527"/>
      <c r="BZ149" s="527"/>
      <c r="CA149" s="527"/>
      <c r="CC149" s="584">
        <f>SQRT((BP148-BP149)^2+(BQ148-BQ149)^2)+SQRT((BP149-BP150)^2+(BQ149-BQ150)^2)+SQRT((BP150-BP148)^2+(BQ150-BQ148)^2)</f>
        <v>56.227983841262287</v>
      </c>
      <c r="CD149" s="584"/>
      <c r="CE149" s="584"/>
      <c r="CF149" s="584"/>
      <c r="CG149" s="527"/>
      <c r="CH149" s="584"/>
      <c r="CI149" s="527"/>
      <c r="CJ149" s="584"/>
      <c r="CK149" s="527"/>
      <c r="CL149" s="584"/>
      <c r="CO149" s="70"/>
      <c r="CP149" s="70"/>
      <c r="CQ149" s="70"/>
      <c r="CR149" s="70"/>
      <c r="CS149" s="92">
        <v>15.402470053541487</v>
      </c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H149" s="211">
        <f>DEGREES(ACOS(((BP149-BP148)*(BP151-BP150)+(BQ149-BQ148)*(BQ151-BQ150))/(SQRT((BP149-BP148)^2+(BQ149-BQ148)^2)*SQRT((BP151-BP150)^2+(BQ151-BQ150)^2))))</f>
        <v>19.226738043892905</v>
      </c>
      <c r="DI149" s="516"/>
      <c r="DJ149" s="105"/>
      <c r="DK149" s="105"/>
      <c r="DL149" s="105"/>
      <c r="DM149" s="105"/>
      <c r="DN149" s="105"/>
      <c r="DO149" s="105"/>
      <c r="DP149" s="105"/>
      <c r="DQ149" s="105"/>
      <c r="DR149" s="105"/>
      <c r="DS149" s="105"/>
      <c r="DT149" s="108" t="s">
        <v>443</v>
      </c>
      <c r="DU149" s="129">
        <v>1.7783618935930878</v>
      </c>
      <c r="DV149" s="128">
        <v>-12.633661417322834</v>
      </c>
      <c r="DX149" s="506">
        <f t="shared" si="73"/>
        <v>0</v>
      </c>
      <c r="EA149" s="506">
        <f t="shared" si="74"/>
        <v>0</v>
      </c>
      <c r="EB149" s="506">
        <f t="shared" si="75"/>
        <v>0</v>
      </c>
      <c r="EF149" s="402"/>
      <c r="EG149" s="412">
        <f>IF(AND(DV149&lt;0,DV149&gt;-11.9),1,0)</f>
        <v>0</v>
      </c>
      <c r="EM149" s="412">
        <f>IF(AND(DV149&lt;0,DV149&gt;-6.4),1,0)</f>
        <v>0</v>
      </c>
      <c r="ER149" s="105">
        <v>-4.6798997199818101E-2</v>
      </c>
      <c r="ES149" s="105">
        <v>12.914409448818898</v>
      </c>
      <c r="ET149" s="518">
        <f>ABS(ER149)</f>
        <v>4.6798997199818101E-2</v>
      </c>
      <c r="EV149" s="284"/>
      <c r="EW149" s="209"/>
      <c r="EX149" s="209"/>
      <c r="EY149" s="209"/>
      <c r="EZ149" s="209"/>
      <c r="FA149" s="209"/>
      <c r="FB149" s="209"/>
      <c r="FC149" s="209"/>
      <c r="FE149" s="151">
        <v>66.177574786044204</v>
      </c>
      <c r="FF149" s="141"/>
      <c r="FH149" s="141"/>
      <c r="FJ149" s="141"/>
      <c r="FQ149" s="284">
        <f>FE149/(D148+D149)</f>
        <v>29.195989219678193</v>
      </c>
      <c r="FR149" s="209"/>
      <c r="FS149" s="284"/>
      <c r="FT149" s="209"/>
      <c r="FU149" s="209"/>
      <c r="FV149" s="209"/>
      <c r="FW149" s="209"/>
      <c r="FX149" s="209"/>
      <c r="FY149" s="209"/>
      <c r="FZ149" s="209"/>
      <c r="GA149" s="209"/>
      <c r="GB149" s="209"/>
      <c r="GC149" s="209"/>
      <c r="GD149" s="284">
        <f t="shared" ref="GD149" si="101">FE149*(((DV148-AN148)/(ABS(DV147-DV148))))^2</f>
        <v>0.67420319006412743</v>
      </c>
      <c r="GE149" s="209"/>
      <c r="GF149" s="284"/>
      <c r="GG149" s="209"/>
      <c r="GH149" s="209"/>
      <c r="GI149" s="209"/>
      <c r="GJ149" s="209"/>
      <c r="GK149" s="209"/>
      <c r="GL149" s="209"/>
      <c r="GM149" s="209"/>
      <c r="GN149" s="209"/>
      <c r="GO149" s="209"/>
      <c r="GP149" s="209"/>
      <c r="GR149" s="587">
        <v>2.2931508627910873</v>
      </c>
      <c r="GS149" s="532">
        <v>4.4459047339827196</v>
      </c>
      <c r="GT149" s="584"/>
      <c r="GU149" s="527"/>
      <c r="GV149" s="527"/>
      <c r="GW149" s="527"/>
      <c r="GX149" s="527"/>
      <c r="GY149" s="527"/>
      <c r="GZ149" s="587">
        <v>0.18716535433070902</v>
      </c>
      <c r="HA149" s="532">
        <v>0</v>
      </c>
      <c r="HB149" s="584"/>
      <c r="HC149" s="527"/>
      <c r="HD149" s="527"/>
      <c r="HE149" s="527"/>
      <c r="HF149" s="527"/>
      <c r="HG149" s="527"/>
      <c r="HH149" s="584">
        <v>2.3007763362354994</v>
      </c>
      <c r="HI149" s="527">
        <v>4.4459047339827196</v>
      </c>
      <c r="HJ149" s="584"/>
      <c r="HK149" s="527"/>
      <c r="HL149" s="527"/>
      <c r="HM149" s="527"/>
      <c r="HN149" s="527"/>
      <c r="HO149" s="527"/>
      <c r="HP149" s="285"/>
      <c r="HQ149" s="208"/>
      <c r="HR149" s="208"/>
      <c r="HS149" s="208"/>
      <c r="IE149" s="159"/>
      <c r="IF149" s="159"/>
      <c r="IG149" s="159"/>
      <c r="IH149" s="159"/>
      <c r="II149" s="159">
        <v>0</v>
      </c>
      <c r="IJ149" s="159">
        <v>1</v>
      </c>
      <c r="IK149" s="159">
        <v>0</v>
      </c>
      <c r="IL149" s="159">
        <v>0</v>
      </c>
      <c r="IM149" s="159">
        <v>0</v>
      </c>
      <c r="IP149" s="385"/>
      <c r="IQ149" s="159">
        <v>0</v>
      </c>
      <c r="IR149" s="159">
        <v>1</v>
      </c>
      <c r="IS149" s="159">
        <v>0</v>
      </c>
      <c r="IZ149" s="159">
        <v>1</v>
      </c>
      <c r="JA149" s="159">
        <v>0</v>
      </c>
      <c r="JB149" s="176">
        <v>0</v>
      </c>
      <c r="JC149" s="176">
        <v>0</v>
      </c>
      <c r="JD149" s="159"/>
      <c r="JE149" s="176">
        <v>0</v>
      </c>
      <c r="JF149" s="176">
        <v>0</v>
      </c>
      <c r="JG149" s="176">
        <v>1</v>
      </c>
      <c r="JH149" s="176">
        <v>0</v>
      </c>
      <c r="JI149" s="176">
        <v>0</v>
      </c>
      <c r="JJ149" s="176">
        <v>0</v>
      </c>
      <c r="JK149" s="176">
        <v>1</v>
      </c>
      <c r="JL149" s="176">
        <v>0</v>
      </c>
      <c r="JM149" s="176">
        <v>1</v>
      </c>
      <c r="JN149" s="176">
        <v>0</v>
      </c>
      <c r="JO149" s="176">
        <v>0</v>
      </c>
      <c r="JP149" s="176">
        <v>0</v>
      </c>
      <c r="JQ149" s="176">
        <v>0</v>
      </c>
      <c r="JR149" s="176">
        <v>0</v>
      </c>
      <c r="JS149" s="176">
        <v>0</v>
      </c>
      <c r="JT149" s="176">
        <v>0</v>
      </c>
      <c r="JU149" s="501">
        <v>0</v>
      </c>
      <c r="JV149" s="176">
        <v>1</v>
      </c>
      <c r="JW149" s="176">
        <v>0</v>
      </c>
      <c r="JX149" s="176">
        <v>0</v>
      </c>
      <c r="JY149" s="501"/>
      <c r="JZ149" s="405"/>
      <c r="KA149" s="405"/>
      <c r="KB149" s="405"/>
      <c r="KC149" s="405"/>
      <c r="KD149" s="405"/>
      <c r="KE149" s="162">
        <v>1</v>
      </c>
      <c r="KF149" s="175">
        <v>0</v>
      </c>
      <c r="KG149" s="175">
        <v>0</v>
      </c>
      <c r="KH149" s="175">
        <v>0</v>
      </c>
      <c r="KI149" s="175">
        <v>0</v>
      </c>
      <c r="KJ149" s="175">
        <v>1</v>
      </c>
      <c r="KK149" s="160">
        <v>0</v>
      </c>
      <c r="KL149" s="175">
        <v>1</v>
      </c>
      <c r="KM149" s="175">
        <v>0</v>
      </c>
      <c r="KN149" s="175">
        <v>0</v>
      </c>
      <c r="KO149" s="175">
        <v>0</v>
      </c>
      <c r="KP149" s="175">
        <v>0</v>
      </c>
      <c r="KQ149" s="175">
        <v>0</v>
      </c>
      <c r="KR149" s="160">
        <v>0</v>
      </c>
      <c r="KS149" s="175">
        <v>0</v>
      </c>
      <c r="KT149" s="159"/>
      <c r="KU149" s="159"/>
      <c r="KV149" s="159"/>
      <c r="KW149" s="159"/>
      <c r="KX149" s="159"/>
      <c r="KY149" s="159"/>
      <c r="KZ149" s="159"/>
      <c r="LA149" s="159"/>
      <c r="LB149" s="159"/>
    </row>
    <row r="150" spans="1:314" x14ac:dyDescent="0.15">
      <c r="A150" s="214"/>
      <c r="B150" s="224">
        <v>0.65856481481481477</v>
      </c>
      <c r="C150" s="10">
        <v>1.1100000000000001</v>
      </c>
      <c r="D150" s="11">
        <v>1.3666666300000003</v>
      </c>
      <c r="E150" s="11"/>
      <c r="F150" s="14"/>
      <c r="G150" s="13"/>
      <c r="H150" s="14"/>
      <c r="I150" s="596"/>
      <c r="J150" s="9">
        <v>13</v>
      </c>
      <c r="K150" s="14"/>
      <c r="L150" s="9"/>
      <c r="M150" s="23">
        <v>0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9"/>
      <c r="AB150" s="15"/>
      <c r="AC150" s="15"/>
      <c r="AD150" s="15"/>
      <c r="AE150" s="15"/>
      <c r="AF150" s="15"/>
      <c r="AG150" s="15"/>
      <c r="AH150" s="54"/>
      <c r="AI150" s="15"/>
      <c r="AJ150" s="15"/>
      <c r="AK150" s="15"/>
      <c r="AL150" s="632"/>
      <c r="AM150" s="633">
        <v>-2.0123568795921782</v>
      </c>
      <c r="AN150" s="634">
        <v>7.1122834645669286</v>
      </c>
      <c r="AO150" s="587"/>
      <c r="AP150" s="634">
        <f t="shared" ref="AP150" si="102">ABS(11.88-AN150)</f>
        <v>4.7677165354330722</v>
      </c>
      <c r="AQ150" s="634"/>
      <c r="AR150" s="634"/>
      <c r="AS150" s="634"/>
      <c r="AT150" s="634"/>
      <c r="AU150" s="634"/>
      <c r="AV150" s="634"/>
      <c r="AW150" s="634"/>
      <c r="AX150" s="634"/>
      <c r="AY150" s="634"/>
      <c r="AZ150" s="634"/>
      <c r="BA150" s="634"/>
      <c r="BB150" s="634">
        <f t="shared" ref="BB150" si="103">ABS(BQ150-AN150)</f>
        <v>4.1644291338582669</v>
      </c>
      <c r="BC150" s="634"/>
      <c r="BD150" s="634"/>
      <c r="BE150" s="634"/>
      <c r="BF150" s="634"/>
      <c r="BG150" s="634"/>
      <c r="BH150" s="634"/>
      <c r="BI150" s="634"/>
      <c r="BJ150" s="634"/>
      <c r="BK150" s="634"/>
      <c r="BL150" s="634"/>
      <c r="BM150" s="634"/>
      <c r="BN150" s="573"/>
      <c r="BO150" s="573"/>
      <c r="BP150" s="4">
        <v>-3.3695277983869034</v>
      </c>
      <c r="BQ150" s="4">
        <v>11.276712598425195</v>
      </c>
      <c r="BR150" s="6"/>
      <c r="BS150" s="527">
        <f>(BP149+BP150+BP151)/3</f>
        <v>1.1387755985289072</v>
      </c>
      <c r="BT150" s="527">
        <f>(BQ149+BQ150+BQ151)/3</f>
        <v>-4.2268175853018368</v>
      </c>
      <c r="BU150" s="527"/>
      <c r="BV150" s="527"/>
      <c r="BW150" s="584"/>
      <c r="BX150" s="527"/>
      <c r="BY150" s="527"/>
      <c r="BZ150" s="527"/>
      <c r="CA150" s="527"/>
      <c r="CB150" s="584">
        <f>SQRT((BP149-BP150)^2+(BQ149-BQ150)^2)+SQRT((BP150-BP151)^2+(BQ150-BQ151)^2)+SQRT((BP151-BP149)^2+(BQ151-BQ149)^2)</f>
        <v>50.225678396579269</v>
      </c>
      <c r="CD150" s="584"/>
      <c r="CE150" s="527"/>
      <c r="CF150" s="584"/>
      <c r="CG150" s="527"/>
      <c r="CH150" s="584"/>
      <c r="CI150" s="527"/>
      <c r="CJ150" s="584"/>
      <c r="CK150" s="527"/>
      <c r="CL150" s="584"/>
      <c r="CO150" s="70"/>
      <c r="CP150" s="70"/>
      <c r="CQ150" s="70"/>
      <c r="CR150" s="97">
        <v>3.8242679903515175</v>
      </c>
      <c r="CS150" s="70"/>
      <c r="CT150" s="70"/>
      <c r="CU150" s="70"/>
      <c r="CV150" s="70"/>
      <c r="CW150" s="70"/>
      <c r="CX150" s="70"/>
      <c r="CY150" s="70"/>
      <c r="CZ150" s="70"/>
      <c r="DA150" s="70"/>
      <c r="DB150" s="70"/>
      <c r="DC150" s="70"/>
      <c r="DH150" s="516"/>
      <c r="DI150" s="211"/>
      <c r="DJ150" s="105"/>
      <c r="DK150" s="105"/>
      <c r="DL150" s="105"/>
      <c r="DM150" s="105"/>
      <c r="DN150" s="105"/>
      <c r="DO150" s="105"/>
      <c r="DP150" s="105"/>
      <c r="DQ150" s="105"/>
      <c r="DR150" s="105"/>
      <c r="DS150" s="105"/>
      <c r="DT150" s="108" t="s">
        <v>337</v>
      </c>
      <c r="DU150" s="105">
        <v>-2.339949859990905</v>
      </c>
      <c r="DV150" s="105">
        <v>11.744625984251968</v>
      </c>
      <c r="DX150" s="506">
        <f t="shared" si="73"/>
        <v>0</v>
      </c>
      <c r="EA150" s="506">
        <f t="shared" si="74"/>
        <v>0</v>
      </c>
      <c r="EB150" s="506">
        <f t="shared" si="75"/>
        <v>0</v>
      </c>
      <c r="EF150" s="386">
        <f>IF(AND(DV150&gt;0,DV150&lt;11.9),1,0)</f>
        <v>1</v>
      </c>
      <c r="EG150" s="386"/>
      <c r="EH150" s="386"/>
      <c r="EI150" s="386"/>
      <c r="EJ150" s="386"/>
      <c r="EK150" s="386"/>
      <c r="EL150" s="244">
        <f>IF(AND(DV150&gt;0,DV150&lt;6.4),1,0)</f>
        <v>0</v>
      </c>
      <c r="EN150" s="386"/>
      <c r="EO150" s="386"/>
      <c r="EP150" s="386"/>
      <c r="ER150" s="129">
        <v>0.79558295239690779</v>
      </c>
      <c r="ES150" s="128">
        <v>-12.212539370078739</v>
      </c>
      <c r="EU150" s="518">
        <f>ABS(ER150)</f>
        <v>0.79558295239690779</v>
      </c>
      <c r="EV150" s="284"/>
      <c r="EW150" s="209"/>
      <c r="EX150" s="209"/>
      <c r="EY150" s="209"/>
      <c r="EZ150" s="209"/>
      <c r="FA150" s="209"/>
      <c r="FB150" s="209"/>
      <c r="FC150" s="209"/>
      <c r="FE150" s="141"/>
      <c r="FF150" s="144">
        <v>81.58054163178177</v>
      </c>
      <c r="FH150" s="141"/>
      <c r="FJ150" s="141"/>
      <c r="FQ150" s="284"/>
      <c r="FR150" s="209">
        <f>FF150/(D149+D150)</f>
        <v>31.377132120926802</v>
      </c>
      <c r="FS150" s="284"/>
      <c r="FT150" s="209"/>
      <c r="FU150" s="209"/>
      <c r="FV150" s="209"/>
      <c r="FW150" s="209"/>
      <c r="FX150" s="209"/>
      <c r="FY150" s="209"/>
      <c r="FZ150" s="209"/>
      <c r="GA150" s="209"/>
      <c r="GB150" s="209"/>
      <c r="GC150" s="209"/>
      <c r="GD150" s="284"/>
      <c r="GE150" s="284">
        <f t="shared" ref="GE150" si="104">FF150*(((ABS(DV149-AN149))/(ABS(DV148-DV149))))^2</f>
        <v>0.4010100016213452</v>
      </c>
      <c r="GF150" s="284"/>
      <c r="GG150" s="209"/>
      <c r="GH150" s="209"/>
      <c r="GI150" s="209"/>
      <c r="GJ150" s="209"/>
      <c r="GK150" s="209"/>
      <c r="GL150" s="209"/>
      <c r="GM150" s="209"/>
      <c r="GN150" s="209"/>
      <c r="GO150" s="209"/>
      <c r="GP150" s="209"/>
      <c r="GR150" s="587">
        <v>2.2931508627910868</v>
      </c>
      <c r="GS150" s="529">
        <v>0.98277894119618003</v>
      </c>
      <c r="GT150" s="587"/>
      <c r="GU150" s="529"/>
      <c r="GV150" s="529"/>
      <c r="GW150" s="529"/>
      <c r="GX150" s="529"/>
      <c r="GY150" s="529"/>
      <c r="GZ150" s="587">
        <v>1.1697834645669296</v>
      </c>
      <c r="HA150" s="529">
        <v>0.4211220472440953</v>
      </c>
      <c r="HB150" s="587"/>
      <c r="HC150" s="529"/>
      <c r="HD150" s="529"/>
      <c r="HE150" s="529"/>
      <c r="HF150" s="529"/>
      <c r="HG150" s="529"/>
      <c r="HH150" s="584">
        <v>2.5742832465549932</v>
      </c>
      <c r="HI150" s="527">
        <v>1.0692044827504898</v>
      </c>
      <c r="HJ150" s="587"/>
      <c r="HK150" s="529"/>
      <c r="HL150" s="529"/>
      <c r="HM150" s="529"/>
      <c r="HN150" s="529"/>
      <c r="HO150" s="529"/>
      <c r="HP150" s="285"/>
      <c r="HQ150" s="208"/>
      <c r="HR150" s="208"/>
      <c r="HS150" s="208"/>
      <c r="IE150" s="159"/>
      <c r="IF150" s="159"/>
      <c r="IG150" s="159"/>
      <c r="IH150" s="159"/>
      <c r="II150" s="159">
        <v>0</v>
      </c>
      <c r="IJ150" s="159">
        <v>1</v>
      </c>
      <c r="IK150" s="159">
        <v>1</v>
      </c>
      <c r="IL150" s="159">
        <v>0</v>
      </c>
      <c r="IM150" s="159">
        <v>0</v>
      </c>
      <c r="IP150" s="385"/>
      <c r="IQ150" s="159">
        <v>0</v>
      </c>
      <c r="IR150" s="159">
        <v>1</v>
      </c>
      <c r="IS150" s="159">
        <v>0</v>
      </c>
      <c r="IZ150" s="159">
        <v>0</v>
      </c>
      <c r="JA150" s="159">
        <v>0</v>
      </c>
      <c r="JB150" s="176">
        <v>1</v>
      </c>
      <c r="JC150" s="176">
        <v>0</v>
      </c>
      <c r="JD150" s="159"/>
      <c r="JE150" s="176">
        <v>0</v>
      </c>
      <c r="JF150" s="176">
        <v>1</v>
      </c>
      <c r="JG150" s="176">
        <v>0</v>
      </c>
      <c r="JH150" s="176">
        <v>0</v>
      </c>
      <c r="JI150" s="176">
        <v>0</v>
      </c>
      <c r="JJ150" s="176">
        <v>0</v>
      </c>
      <c r="JK150" s="176">
        <v>1</v>
      </c>
      <c r="JL150" s="176">
        <v>0</v>
      </c>
      <c r="JM150" s="176">
        <v>1</v>
      </c>
      <c r="JN150" s="176">
        <v>0</v>
      </c>
      <c r="JO150" s="176">
        <v>0</v>
      </c>
      <c r="JP150" s="176">
        <v>0</v>
      </c>
      <c r="JQ150" s="176">
        <v>0</v>
      </c>
      <c r="JR150" s="176">
        <v>0</v>
      </c>
      <c r="JS150" s="176">
        <v>0</v>
      </c>
      <c r="JT150" s="176">
        <v>0</v>
      </c>
      <c r="JU150" s="501">
        <v>0</v>
      </c>
      <c r="JV150" s="176">
        <v>1</v>
      </c>
      <c r="JW150" s="176">
        <v>0</v>
      </c>
      <c r="JX150" s="176">
        <v>0</v>
      </c>
      <c r="JY150" s="501"/>
      <c r="JZ150" s="405"/>
      <c r="KA150" s="405"/>
      <c r="KB150" s="405"/>
      <c r="KC150" s="405"/>
      <c r="KD150" s="405"/>
      <c r="KE150" s="162">
        <v>1</v>
      </c>
      <c r="KF150" s="175">
        <v>0</v>
      </c>
      <c r="KG150" s="175">
        <v>0</v>
      </c>
      <c r="KH150" s="175">
        <v>0</v>
      </c>
      <c r="KI150" s="175">
        <v>0</v>
      </c>
      <c r="KJ150" s="175">
        <v>0</v>
      </c>
      <c r="KK150" s="160">
        <v>0</v>
      </c>
      <c r="KL150" s="175">
        <v>1</v>
      </c>
      <c r="KM150" s="175">
        <v>0</v>
      </c>
      <c r="KN150" s="175">
        <v>0</v>
      </c>
      <c r="KO150" s="175">
        <v>0</v>
      </c>
      <c r="KP150" s="175">
        <v>0</v>
      </c>
      <c r="KQ150" s="175">
        <v>0</v>
      </c>
      <c r="KR150" s="160">
        <v>0</v>
      </c>
      <c r="KS150" s="175">
        <v>0</v>
      </c>
      <c r="KT150" s="159"/>
      <c r="KU150" s="159"/>
      <c r="KV150" s="159"/>
      <c r="KW150" s="159"/>
      <c r="KX150" s="159"/>
      <c r="KY150" s="159"/>
      <c r="KZ150" s="159"/>
      <c r="LA150" s="159"/>
      <c r="LB150" s="159"/>
    </row>
    <row r="151" spans="1:314" x14ac:dyDescent="0.15">
      <c r="A151" s="214"/>
      <c r="B151" s="224">
        <v>0.65976851851851859</v>
      </c>
      <c r="C151" s="10">
        <v>1.1399999999999999</v>
      </c>
      <c r="D151" s="11">
        <v>1.4666666199999998</v>
      </c>
      <c r="E151" s="11"/>
      <c r="F151" s="14"/>
      <c r="G151" s="13"/>
      <c r="H151" s="14"/>
      <c r="I151" s="596"/>
      <c r="J151" s="473">
        <v>14</v>
      </c>
      <c r="K151" s="14"/>
      <c r="L151" s="9"/>
      <c r="M151" s="23">
        <v>0</v>
      </c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9"/>
      <c r="AB151" s="15"/>
      <c r="AC151" s="15"/>
      <c r="AD151" s="15"/>
      <c r="AE151" s="15"/>
      <c r="AF151" s="15"/>
      <c r="AG151" s="15"/>
      <c r="AH151" s="54"/>
      <c r="AI151" s="15"/>
      <c r="AJ151" s="15"/>
      <c r="AK151" s="15"/>
      <c r="AL151" s="632"/>
      <c r="AM151" s="633">
        <v>2.7143418375894499</v>
      </c>
      <c r="AN151" s="634">
        <v>-8.1416929133858265</v>
      </c>
      <c r="AO151" s="640">
        <f t="shared" ref="AO151" si="105">ABS(-11.88-AN151)</f>
        <v>3.7383070866141743</v>
      </c>
      <c r="AP151" s="527"/>
      <c r="AQ151" s="634"/>
      <c r="AR151" s="634"/>
      <c r="AS151" s="634"/>
      <c r="AT151" s="634"/>
      <c r="AU151" s="634"/>
      <c r="AV151" s="634"/>
      <c r="AW151" s="634"/>
      <c r="AX151" s="634"/>
      <c r="AY151" s="634"/>
      <c r="AZ151" s="634"/>
      <c r="BA151" s="634"/>
      <c r="BB151" s="633"/>
      <c r="BC151" s="634">
        <f t="shared" ref="BC151" si="106">ABS(BQ151-AN151)</f>
        <v>3.2753937007874008</v>
      </c>
      <c r="BD151" s="634"/>
      <c r="BE151" s="634"/>
      <c r="BF151" s="634"/>
      <c r="BG151" s="634"/>
      <c r="BH151" s="634"/>
      <c r="BI151" s="634"/>
      <c r="BJ151" s="634"/>
      <c r="BK151" s="634"/>
      <c r="BL151" s="634"/>
      <c r="BM151" s="634"/>
      <c r="BN151" s="573"/>
      <c r="BO151" s="573"/>
      <c r="BP151" s="65">
        <v>4.0715127563841751</v>
      </c>
      <c r="BQ151" s="64">
        <v>-11.417086614173227</v>
      </c>
      <c r="BR151" s="6"/>
      <c r="BS151" s="527"/>
      <c r="BT151" s="527"/>
      <c r="BU151" s="527"/>
      <c r="BV151" s="527"/>
      <c r="BW151" s="584"/>
      <c r="BX151" s="527"/>
      <c r="BY151" s="527"/>
      <c r="BZ151" s="527"/>
      <c r="CA151" s="527"/>
      <c r="CB151" s="584"/>
      <c r="CC151" s="527"/>
      <c r="CD151" s="584"/>
      <c r="CE151" s="527"/>
      <c r="CF151" s="584"/>
      <c r="CG151" s="527"/>
      <c r="CH151" s="584"/>
      <c r="CI151" s="527"/>
      <c r="CJ151" s="584"/>
      <c r="CK151" s="527"/>
      <c r="CL151" s="584"/>
      <c r="CO151" s="70"/>
      <c r="CP151" s="70"/>
      <c r="CQ151" s="70"/>
      <c r="CR151" s="70"/>
      <c r="CS151" s="70"/>
      <c r="CT151" s="70"/>
      <c r="CU151" s="70"/>
      <c r="CV151" s="70"/>
      <c r="CW151" s="70"/>
      <c r="CX151" s="70"/>
      <c r="CY151" s="70"/>
      <c r="CZ151" s="70"/>
      <c r="DA151" s="70"/>
      <c r="DB151" s="70"/>
      <c r="DC151" s="70"/>
      <c r="DH151" s="516"/>
      <c r="DI151" s="516"/>
      <c r="DJ151" s="105"/>
      <c r="DK151" s="105"/>
      <c r="DL151" s="105"/>
      <c r="DM151" s="105"/>
      <c r="DN151" s="105"/>
      <c r="DO151" s="105"/>
      <c r="DP151" s="105"/>
      <c r="DQ151" s="105"/>
      <c r="DR151" s="105"/>
      <c r="DS151" s="105"/>
      <c r="DT151" s="105"/>
      <c r="DU151" s="129">
        <v>3.2759298039872671</v>
      </c>
      <c r="DV151" s="128">
        <v>-11.744625984251968</v>
      </c>
      <c r="DX151" s="506">
        <f t="shared" si="73"/>
        <v>0</v>
      </c>
      <c r="EA151" s="506">
        <f t="shared" si="74"/>
        <v>0</v>
      </c>
      <c r="EB151" s="506">
        <f t="shared" si="75"/>
        <v>0</v>
      </c>
      <c r="EF151" s="386"/>
      <c r="EG151" s="366">
        <f>IF(AND(DV151&lt;0,DV151&gt;-11.9),1,0)</f>
        <v>1</v>
      </c>
      <c r="EH151" s="366"/>
      <c r="EI151" s="366"/>
      <c r="EJ151" s="366"/>
      <c r="EK151" s="366"/>
      <c r="EM151" s="412">
        <f>IF(AND(DV151&lt;0,DV151&gt;-6.4),1,0)</f>
        <v>0</v>
      </c>
      <c r="EN151" s="366"/>
      <c r="EO151" s="366"/>
      <c r="EP151" s="366"/>
      <c r="ER151" s="105">
        <v>-1.4507689131943613</v>
      </c>
      <c r="ES151" s="105">
        <v>12.446496062992125</v>
      </c>
      <c r="ET151" s="518">
        <f>ABS(ER151)</f>
        <v>1.4507689131943613</v>
      </c>
      <c r="EV151" s="284"/>
      <c r="EW151" s="209"/>
      <c r="EX151" s="209"/>
      <c r="EY151" s="209"/>
      <c r="EZ151" s="209"/>
      <c r="FA151" s="209"/>
      <c r="FB151" s="209"/>
      <c r="FC151" s="209"/>
      <c r="FE151" s="151">
        <v>19.577797140221314</v>
      </c>
      <c r="FF151" s="141"/>
      <c r="FH151" s="516"/>
      <c r="FJ151" s="516"/>
      <c r="FL151" s="516"/>
      <c r="FN151" s="516"/>
      <c r="FQ151" s="284">
        <f>FE151/(D150+D151)</f>
        <v>6.9098109586019625</v>
      </c>
      <c r="FR151" s="209"/>
      <c r="FS151" s="284"/>
      <c r="FT151" s="209"/>
      <c r="FU151" s="209"/>
      <c r="FV151" s="209"/>
      <c r="FW151" s="209"/>
      <c r="FX151" s="209"/>
      <c r="FY151" s="209"/>
      <c r="FZ151" s="209"/>
      <c r="GA151" s="209"/>
      <c r="GB151" s="209"/>
      <c r="GC151" s="209"/>
      <c r="GD151" s="284">
        <f t="shared" ref="GD151" si="107">FE151*(((DV150-AN150)/(ABS(DV149-DV150))))^2</f>
        <v>0.70690127788841439</v>
      </c>
      <c r="GE151" s="209"/>
      <c r="GF151" s="284"/>
      <c r="GG151" s="209"/>
      <c r="GH151" s="209"/>
      <c r="GI151" s="209"/>
      <c r="GJ151" s="209"/>
      <c r="GK151" s="209"/>
      <c r="GL151" s="209"/>
      <c r="GM151" s="209"/>
      <c r="GN151" s="209"/>
      <c r="GO151" s="209"/>
      <c r="GP151" s="209"/>
      <c r="GR151" s="587">
        <v>0.88918094679654369</v>
      </c>
      <c r="GS151" s="532">
        <v>2.4803468515903591</v>
      </c>
      <c r="GT151" s="584"/>
      <c r="GU151" s="527"/>
      <c r="GV151" s="527"/>
      <c r="GW151" s="527"/>
      <c r="GX151" s="527"/>
      <c r="GY151" s="527"/>
      <c r="GZ151" s="587">
        <v>0.70187007874015706</v>
      </c>
      <c r="HA151" s="532">
        <v>0.46791338582677078</v>
      </c>
      <c r="HB151" s="584"/>
      <c r="HC151" s="527"/>
      <c r="HD151" s="527"/>
      <c r="HE151" s="527"/>
      <c r="HF151" s="527"/>
      <c r="HG151" s="527"/>
      <c r="HH151" s="584">
        <v>1.1328125897855799</v>
      </c>
      <c r="HI151" s="527">
        <v>2.5240965593316904</v>
      </c>
      <c r="HJ151" s="584"/>
      <c r="HK151" s="527"/>
      <c r="HL151" s="527"/>
      <c r="HM151" s="527"/>
      <c r="HN151" s="527"/>
      <c r="HO151" s="527"/>
      <c r="HP151" s="285"/>
      <c r="HQ151" s="208"/>
      <c r="HR151" s="208"/>
      <c r="HS151" s="208"/>
      <c r="IE151" s="159"/>
      <c r="IF151" s="159"/>
      <c r="IG151" s="159"/>
      <c r="IH151" s="159"/>
      <c r="II151" s="159">
        <v>0</v>
      </c>
      <c r="IJ151" s="159">
        <v>1</v>
      </c>
      <c r="IK151" s="159">
        <v>0</v>
      </c>
      <c r="IL151" s="159">
        <v>1</v>
      </c>
      <c r="IM151" s="159">
        <v>0</v>
      </c>
      <c r="IP151" s="385"/>
      <c r="IQ151" s="159">
        <v>0</v>
      </c>
      <c r="IR151" s="159">
        <v>1</v>
      </c>
      <c r="IS151" s="159">
        <v>0</v>
      </c>
      <c r="IZ151" s="159">
        <v>0</v>
      </c>
      <c r="JA151" s="159">
        <v>0</v>
      </c>
      <c r="JB151" s="176">
        <v>1</v>
      </c>
      <c r="JC151" s="176">
        <v>0</v>
      </c>
      <c r="JD151" s="159"/>
      <c r="JE151" s="176">
        <v>0</v>
      </c>
      <c r="JF151" s="176">
        <v>0</v>
      </c>
      <c r="JG151" s="176">
        <v>1</v>
      </c>
      <c r="JH151" s="176">
        <v>0</v>
      </c>
      <c r="JI151" s="176">
        <v>0</v>
      </c>
      <c r="JJ151" s="176">
        <v>0</v>
      </c>
      <c r="JK151" s="176">
        <v>1</v>
      </c>
      <c r="JL151" s="176">
        <v>0</v>
      </c>
      <c r="JM151" s="176">
        <v>1</v>
      </c>
      <c r="JN151" s="176">
        <v>0</v>
      </c>
      <c r="JO151" s="176">
        <v>0</v>
      </c>
      <c r="JP151" s="176">
        <v>0</v>
      </c>
      <c r="JQ151" s="176">
        <v>0</v>
      </c>
      <c r="JR151" s="176">
        <v>0</v>
      </c>
      <c r="JS151" s="176">
        <v>0</v>
      </c>
      <c r="JT151" s="176">
        <v>0</v>
      </c>
      <c r="JU151" s="501">
        <v>1</v>
      </c>
      <c r="JV151" s="176">
        <v>0</v>
      </c>
      <c r="JW151" s="176">
        <v>0</v>
      </c>
      <c r="JX151" s="176">
        <v>0</v>
      </c>
      <c r="JY151" s="501"/>
      <c r="JZ151" s="405"/>
      <c r="KA151" s="405"/>
      <c r="KB151" s="405"/>
      <c r="KC151" s="405"/>
      <c r="KD151" s="405"/>
      <c r="KE151" s="162">
        <v>0</v>
      </c>
      <c r="KF151" s="175">
        <v>1</v>
      </c>
      <c r="KG151" s="175">
        <v>0</v>
      </c>
      <c r="KH151" s="175">
        <v>0</v>
      </c>
      <c r="KI151" s="175">
        <v>0</v>
      </c>
      <c r="KJ151" s="175">
        <v>1</v>
      </c>
      <c r="KK151" s="160">
        <v>0</v>
      </c>
      <c r="KL151" s="175">
        <v>0</v>
      </c>
      <c r="KM151" s="175">
        <v>0</v>
      </c>
      <c r="KN151" s="175">
        <v>0</v>
      </c>
      <c r="KO151" s="175">
        <v>0</v>
      </c>
      <c r="KP151" s="175">
        <v>0</v>
      </c>
      <c r="KQ151" s="175">
        <v>1</v>
      </c>
      <c r="KR151" s="160">
        <v>0</v>
      </c>
      <c r="KS151" s="175">
        <v>1</v>
      </c>
      <c r="KT151" s="159"/>
      <c r="KU151" s="159"/>
      <c r="KV151" s="159"/>
      <c r="KW151" s="159"/>
      <c r="KX151" s="159"/>
      <c r="KY151" s="159"/>
      <c r="KZ151" s="159"/>
      <c r="LA151" s="159"/>
      <c r="LB151" s="159"/>
    </row>
    <row r="152" spans="1:314" s="218" customFormat="1" x14ac:dyDescent="0.15">
      <c r="A152" s="243" t="s">
        <v>593</v>
      </c>
      <c r="B152" s="243"/>
      <c r="C152" s="17"/>
      <c r="D152" s="18"/>
      <c r="E152" s="18">
        <f>SUM(D139:D151)</f>
        <v>15.403323753000002</v>
      </c>
      <c r="F152" s="20"/>
      <c r="G152" s="19"/>
      <c r="H152" s="20"/>
      <c r="I152" s="597"/>
      <c r="J152" s="16"/>
      <c r="K152" s="20"/>
      <c r="L152" s="16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16"/>
      <c r="AB152" s="20"/>
      <c r="AC152" s="20"/>
      <c r="AD152" s="20"/>
      <c r="AE152" s="20"/>
      <c r="AF152" s="20"/>
      <c r="AG152" s="20"/>
      <c r="AH152" s="58"/>
      <c r="AI152" s="20"/>
      <c r="AJ152" s="20"/>
      <c r="AK152" s="20"/>
      <c r="AL152" s="642"/>
      <c r="AM152" s="636"/>
      <c r="AN152" s="637"/>
      <c r="AO152" s="649"/>
      <c r="AP152" s="637"/>
      <c r="AQ152" s="528">
        <f>SUM(AO139:AO152)</f>
        <v>25.700236220472451</v>
      </c>
      <c r="AR152" s="528">
        <f>SUM(AP139:AP152)</f>
        <v>19.201240157480321</v>
      </c>
      <c r="AS152" s="528">
        <f>AVERAGE(AO139:AO152)</f>
        <v>3.67146231721035</v>
      </c>
      <c r="AT152" s="528">
        <f>AVERAGE(AP139:AP152)</f>
        <v>3.2002066929133868</v>
      </c>
      <c r="AU152" s="528">
        <f>MAX(AO139:AO152)</f>
        <v>5.7503346456692928</v>
      </c>
      <c r="AV152" s="528">
        <f>MAX(AP139:AP152)</f>
        <v>5.4695866141732292</v>
      </c>
      <c r="AW152" s="528">
        <f>MIN(AO139:AO152)</f>
        <v>0.36933070866141904</v>
      </c>
      <c r="AX152" s="528">
        <f>MIN(AP139:AP152)</f>
        <v>0.93082677165354433</v>
      </c>
      <c r="AY152" s="528">
        <f>AU152-AW152</f>
        <v>5.3810039370078737</v>
      </c>
      <c r="AZ152" s="528">
        <f>AV152-AX152</f>
        <v>4.5387598425196849</v>
      </c>
      <c r="BA152" s="528"/>
      <c r="BB152" s="636"/>
      <c r="BC152" s="637"/>
      <c r="BD152" s="528">
        <f>SUM(BB139:BB152)</f>
        <v>22.179094488188973</v>
      </c>
      <c r="BE152" s="528">
        <f>SUM(BC139:BC152)</f>
        <v>26.811437007874016</v>
      </c>
      <c r="BF152" s="528">
        <f>AVERAGE(BB139:BB152)</f>
        <v>3.6965157480314956</v>
      </c>
      <c r="BG152" s="528">
        <f>AVERAGE(BC139:BC152)</f>
        <v>3.8302052868391452</v>
      </c>
      <c r="BH152" s="528">
        <f>MAX(BB139:BB152)</f>
        <v>5.75533464566929</v>
      </c>
      <c r="BI152" s="528">
        <f>MAX(BC139:BC152)</f>
        <v>5.802125984251969</v>
      </c>
      <c r="BJ152" s="528">
        <f>MIN(BB139:BB152)</f>
        <v>2.2459842519685029</v>
      </c>
      <c r="BK152" s="528">
        <f>MIN(BC139:BC152)</f>
        <v>0.60828740157480254</v>
      </c>
      <c r="BL152" s="528">
        <f>BH152-BJ152</f>
        <v>3.5093503937007871</v>
      </c>
      <c r="BM152" s="528">
        <f>BI152-BK152</f>
        <v>5.1938385826771665</v>
      </c>
      <c r="BN152" s="574"/>
      <c r="BO152" s="574"/>
      <c r="BP152" s="2" t="s">
        <v>337</v>
      </c>
      <c r="BQ152" s="2"/>
      <c r="BR152" s="7"/>
      <c r="BS152" s="528"/>
      <c r="BT152" s="528"/>
      <c r="BU152" s="528"/>
      <c r="BV152" s="528"/>
      <c r="BW152" s="585">
        <f>AVERAGE(BS139:BS152)</f>
        <v>0.32499303610984792</v>
      </c>
      <c r="BX152" s="585">
        <f>AVERAGE(BT139:BT152)</f>
        <v>-3.9408705161854769</v>
      </c>
      <c r="BY152" s="585">
        <f>AVERAGE(BU139:BU152)</f>
        <v>-0.31459325895433277</v>
      </c>
      <c r="BZ152" s="585">
        <f>AVERAGE(BV139:BV152)</f>
        <v>4.2450142169728782</v>
      </c>
      <c r="CA152" s="528"/>
      <c r="CB152" s="585"/>
      <c r="CC152" s="528"/>
      <c r="CD152" s="585">
        <f>SUM(CB139:CB151)</f>
        <v>315.33893472234507</v>
      </c>
      <c r="CE152" s="585">
        <f>SUM(CC139:CC151)</f>
        <v>319.20191490585228</v>
      </c>
      <c r="CF152" s="585" t="e">
        <f ca="1">[1]!Mean(CB139:CB151)</f>
        <v>#NAME?</v>
      </c>
      <c r="CG152" s="585" t="e">
        <f ca="1">[1]!Mean(CC139:CC151)</f>
        <v>#NAME?</v>
      </c>
      <c r="CH152" s="585">
        <f>MAX(CB139:CB150)</f>
        <v>55.485206963808672</v>
      </c>
      <c r="CI152" s="585">
        <f>MAX(CC139:CC150)</f>
        <v>56.227983841262287</v>
      </c>
      <c r="CJ152" s="585">
        <f>MIN(CB139:CB150)</f>
        <v>50.020052172032813</v>
      </c>
      <c r="CK152" s="585">
        <f>MIN(CC139:CC150)</f>
        <v>48.776994126100831</v>
      </c>
      <c r="CL152" s="585">
        <f>CH152-CJ152</f>
        <v>5.4651547917758592</v>
      </c>
      <c r="CM152" s="528">
        <f>CI152-CK152</f>
        <v>7.4509897151614553</v>
      </c>
      <c r="CN152" s="393"/>
      <c r="CR152" s="286"/>
      <c r="CS152" s="278"/>
      <c r="CT152" s="281">
        <v>37.369621843993201</v>
      </c>
      <c r="CU152" s="281">
        <v>44.043830232152473</v>
      </c>
      <c r="CV152" s="281">
        <v>6.2282703073321999</v>
      </c>
      <c r="CW152" s="281">
        <v>7.3406383720254125</v>
      </c>
      <c r="CX152" s="281">
        <v>12.139124944332821</v>
      </c>
      <c r="CY152" s="281">
        <v>15.402470053541487</v>
      </c>
      <c r="CZ152" s="281">
        <v>0.91054720818493129</v>
      </c>
      <c r="DA152" s="281">
        <v>0.70131677095704781</v>
      </c>
      <c r="DB152" s="281">
        <v>11.228577736147889</v>
      </c>
      <c r="DC152" s="248">
        <v>14.701153282584439</v>
      </c>
      <c r="DD152" s="281"/>
      <c r="DE152" s="281"/>
      <c r="DF152" s="281"/>
      <c r="DG152" s="281"/>
      <c r="DH152" s="281"/>
      <c r="DI152" s="281"/>
      <c r="DJ152" s="281">
        <f>SUM(DH140:DH150)</f>
        <v>55.030576654934563</v>
      </c>
      <c r="DK152" s="281">
        <f>SUM(DI140:DI150)</f>
        <v>73.213653522851544</v>
      </c>
      <c r="DL152" s="281">
        <f>AVERAGE(DH140:DH150)</f>
        <v>11.006115330986912</v>
      </c>
      <c r="DM152" s="281">
        <f>AVERAGE(DI140:DI150)</f>
        <v>14.642730704570308</v>
      </c>
      <c r="DN152" s="281">
        <f>MAX(DH140:DH150)</f>
        <v>19.601619893640784</v>
      </c>
      <c r="DO152" s="281">
        <f>MAX(DI140:DI150)</f>
        <v>27.541594997874398</v>
      </c>
      <c r="DP152" s="281">
        <f>MIN(DH140:DH150)</f>
        <v>3.0854514029071214</v>
      </c>
      <c r="DQ152" s="281">
        <f>MIN(DI140:DI150)</f>
        <v>1.2483445069152304</v>
      </c>
      <c r="DR152" s="281">
        <f>DN152-DP152</f>
        <v>16.516168490733662</v>
      </c>
      <c r="DS152" s="281">
        <f>DO152-DQ152</f>
        <v>26.293250490959167</v>
      </c>
      <c r="DT152" s="220"/>
      <c r="DW152" s="495"/>
      <c r="DX152" s="506">
        <f t="shared" si="73"/>
        <v>0</v>
      </c>
      <c r="DY152" s="495"/>
      <c r="DZ152" s="495"/>
      <c r="EA152" s="506">
        <f t="shared" si="74"/>
        <v>0</v>
      </c>
      <c r="EB152" s="506">
        <f t="shared" si="75"/>
        <v>0</v>
      </c>
      <c r="EC152" s="495"/>
      <c r="ED152" s="495"/>
      <c r="EE152" s="512"/>
      <c r="EF152" s="244"/>
      <c r="EG152" s="244"/>
      <c r="EH152" s="244">
        <v>1</v>
      </c>
      <c r="EI152" s="244">
        <v>1</v>
      </c>
      <c r="EJ152" s="244">
        <f>SUM(EH152:EI152)</f>
        <v>2</v>
      </c>
      <c r="EK152" s="244"/>
      <c r="EL152" s="244"/>
      <c r="EM152" s="244"/>
      <c r="EN152" s="244"/>
      <c r="EO152" s="244"/>
      <c r="EP152" s="244"/>
      <c r="EQ152" s="244"/>
      <c r="ES152" s="219"/>
      <c r="ET152" s="523"/>
      <c r="EU152" s="523"/>
      <c r="EV152" s="287">
        <f>SUM(ET139:ET152)</f>
        <v>7.9090305267692589</v>
      </c>
      <c r="EW152" s="281">
        <f>SUM(EU139:EU152)</f>
        <v>7.1602465715721699</v>
      </c>
      <c r="EX152" s="278">
        <f>AVERAGE(ET139:ET152)</f>
        <v>1.1298615038241799</v>
      </c>
      <c r="EY152" s="278">
        <f>AVERAGE(EU139:EU152)</f>
        <v>1.1933744285953616</v>
      </c>
      <c r="EZ152" s="281">
        <f>_xlfn.VAR.P(ET139:ET152)</f>
        <v>0.82063434919105271</v>
      </c>
      <c r="FA152" s="281">
        <f>_xlfn.VAR.P(EU139:EU152)</f>
        <v>0.49844075877994481</v>
      </c>
      <c r="FB152" s="281">
        <f>MAX(ET139:ET152)</f>
        <v>3.0887338151879948</v>
      </c>
      <c r="FC152" s="281">
        <f>MAX(EU139:EU152)</f>
        <v>2.6675428403896317</v>
      </c>
      <c r="FD152" s="523"/>
      <c r="FE152" s="268"/>
      <c r="FF152" s="240"/>
      <c r="FG152" s="521">
        <f>SUM(FE140:FE152)</f>
        <v>199.79513698061879</v>
      </c>
      <c r="FH152" s="521">
        <f>SUM(FF140:FF152)</f>
        <v>238.26204302208157</v>
      </c>
      <c r="FI152" s="521">
        <f>AVERAGE(FE140:FE152)</f>
        <v>33.299189496769799</v>
      </c>
      <c r="FJ152" s="521">
        <f>AVERAGE(FF140:FF152)</f>
        <v>39.710340503680264</v>
      </c>
      <c r="FK152" s="521">
        <f>MAX(FE140:FE152)</f>
        <v>66.177574786044204</v>
      </c>
      <c r="FL152" s="521">
        <f>MAX(FF140:FF152)</f>
        <v>81.58054163178177</v>
      </c>
      <c r="FM152" s="521">
        <f>MIN(FE140:FE152)</f>
        <v>4.8908908800049442</v>
      </c>
      <c r="FN152" s="521">
        <f>MIN(FF140:FF152)</f>
        <v>3.5934416539458827</v>
      </c>
      <c r="FO152" s="520">
        <f>FK152-FM152</f>
        <v>61.286683906039258</v>
      </c>
      <c r="FP152" s="520">
        <f>FL152-FN152</f>
        <v>77.987099977835882</v>
      </c>
      <c r="FQ152" s="287"/>
      <c r="FR152" s="287"/>
      <c r="FS152" s="286">
        <f>SUM(FQ140:FQ152)</f>
        <v>83.367983095306229</v>
      </c>
      <c r="FT152" s="278">
        <f>SUM(FR140:FR152)</f>
        <v>99.375276692797144</v>
      </c>
      <c r="FU152" s="278">
        <f>AVERAGE(FQ140:FQ152)</f>
        <v>13.894663849217705</v>
      </c>
      <c r="FV152" s="278">
        <f>AVERAGE(FR140:FR152)</f>
        <v>16.562546115466191</v>
      </c>
      <c r="FW152" s="278">
        <f>MAX(FQ140:FQ152)</f>
        <v>29.195989219678193</v>
      </c>
      <c r="FX152" s="278">
        <f>MAX(FR140:FR152)</f>
        <v>31.377132120926802</v>
      </c>
      <c r="FY152" s="278">
        <f>MIN(FQ140:FQ152)</f>
        <v>2.154577505805523</v>
      </c>
      <c r="FZ152" s="278">
        <f>MIN(FR140:FR152)</f>
        <v>1.6844331604737703</v>
      </c>
      <c r="GA152" s="278">
        <f>FW152-FY152</f>
        <v>27.04141171387267</v>
      </c>
      <c r="GB152" s="278">
        <f>FX152-FZ152</f>
        <v>29.692698960453033</v>
      </c>
      <c r="GC152" s="278"/>
      <c r="GD152" s="286"/>
      <c r="GE152" s="278"/>
      <c r="GF152" s="286">
        <f>SUM(GD140:GD152)</f>
        <v>6.0703721946718669</v>
      </c>
      <c r="GG152" s="278">
        <f>SUM(GE140:GE152)</f>
        <v>5.3617711399822534</v>
      </c>
      <c r="GH152" s="278">
        <f>AVERAGE(GD140:GD152)</f>
        <v>1.0117286991119778</v>
      </c>
      <c r="GI152" s="278">
        <f>AVERAGE(GE140:GE152)</f>
        <v>0.89362852333037557</v>
      </c>
      <c r="GJ152" s="278">
        <f>MAX(GD140:GD152)</f>
        <v>2.8441191686348297</v>
      </c>
      <c r="GK152" s="278">
        <f>MAX(GE140:GE152)</f>
        <v>2.2743426151598389</v>
      </c>
      <c r="GL152" s="278">
        <f>MIN(GD140:GD152)</f>
        <v>4.5574395514762632E-2</v>
      </c>
      <c r="GM152" s="278">
        <f>MIN(GE140:GE152)</f>
        <v>4.6057321649887566E-2</v>
      </c>
      <c r="GN152" s="278">
        <f>GJ152-GL152</f>
        <v>2.7985447731200672</v>
      </c>
      <c r="GO152" s="278">
        <f>GK152-GM152</f>
        <v>2.2282852935099515</v>
      </c>
      <c r="GP152" s="278"/>
      <c r="GQ152" s="270"/>
      <c r="GR152" s="586"/>
      <c r="GS152" s="531"/>
      <c r="GT152" s="586">
        <f>SUM(GR139:GR151)</f>
        <v>17.549623949931789</v>
      </c>
      <c r="GU152" s="531">
        <f>SUM(GS139:GS151)</f>
        <v>23.399498599909052</v>
      </c>
      <c r="GV152" s="531">
        <f>AVERAGE(GR139:GR151)</f>
        <v>1.3499710730716761</v>
      </c>
      <c r="GW152" s="531">
        <f>AVERAGE(GS139:GS151)</f>
        <v>1.7999614307622347</v>
      </c>
      <c r="GX152" s="531">
        <f>MAX(GR139:GR151)</f>
        <v>2.2931508627910873</v>
      </c>
      <c r="GY152" s="531">
        <f>MAX(GS139:GS151)</f>
        <v>4.4459047339827196</v>
      </c>
      <c r="GZ152" s="586"/>
      <c r="HA152" s="531"/>
      <c r="HB152" s="586">
        <f>SUM(GZ139:GZ151)</f>
        <v>5.7553346456692935</v>
      </c>
      <c r="HC152" s="531">
        <f>SUM(HA139:HA151)</f>
        <v>3.3221850393700763</v>
      </c>
      <c r="HD152" s="531">
        <f>AVERAGE(GZ139:GZ151)</f>
        <v>0.44271804966686873</v>
      </c>
      <c r="HE152" s="531">
        <f>AVERAGE(HA139:HA151)</f>
        <v>0.25555269533615971</v>
      </c>
      <c r="HF152" s="531">
        <f>MAX(GZ139:GZ151)</f>
        <v>1.1697834645669296</v>
      </c>
      <c r="HG152" s="531">
        <f>MAX(HA139:HA151)</f>
        <v>0.98261811023622059</v>
      </c>
      <c r="HH152" s="585"/>
      <c r="HI152" s="528"/>
      <c r="HJ152" s="586">
        <f>SUM(HH139:HH151)</f>
        <v>18.876440862476457</v>
      </c>
      <c r="HK152" s="531">
        <f>SUM(HI139:HI151)</f>
        <v>24.307441646412961</v>
      </c>
      <c r="HL152" s="531">
        <f>AVERAGE(HH139:HH151)</f>
        <v>1.4520339124981889</v>
      </c>
      <c r="HM152" s="531">
        <f>AVERAGE(HI139:HI151)</f>
        <v>1.8698032035702279</v>
      </c>
      <c r="HN152" s="531">
        <f>MAX(HH139:HH151)</f>
        <v>2.5742832465549932</v>
      </c>
      <c r="HO152" s="531">
        <f>MAX(HI139:HI151)</f>
        <v>4.4459047339827196</v>
      </c>
      <c r="HP152" s="286">
        <f>MIN(HH139:HH152)</f>
        <v>0.33091779972204471</v>
      </c>
      <c r="HQ152" s="286">
        <f>MIN(HI139:HI152)</f>
        <v>0.56545858996650333</v>
      </c>
      <c r="HR152" s="278">
        <f>HN152-HP152</f>
        <v>2.2433654468329483</v>
      </c>
      <c r="HS152" s="278">
        <f>HO152-HQ152</f>
        <v>3.8804461440162163</v>
      </c>
      <c r="HT152" s="393"/>
      <c r="HU152" s="520"/>
      <c r="HV152" s="393"/>
      <c r="HW152" s="520"/>
      <c r="HX152" s="393"/>
      <c r="HY152" s="520"/>
      <c r="HZ152" s="393"/>
      <c r="IA152" s="520"/>
      <c r="IB152" s="393"/>
      <c r="IC152" s="520"/>
      <c r="ID152" s="393"/>
      <c r="IG152" s="218">
        <v>3.135532812387813</v>
      </c>
      <c r="IH152" s="218">
        <v>10.71521653543307</v>
      </c>
      <c r="IN152" s="462">
        <v>0</v>
      </c>
      <c r="IO152" s="218">
        <v>2</v>
      </c>
      <c r="IP152" s="462">
        <f>COUNTIF(IL139:IL151,1)</f>
        <v>2</v>
      </c>
      <c r="IT152" s="390"/>
      <c r="IU152" s="393">
        <v>3</v>
      </c>
      <c r="IV152" s="390">
        <v>3</v>
      </c>
      <c r="IW152" s="393">
        <v>3</v>
      </c>
      <c r="IX152" s="484">
        <v>4</v>
      </c>
      <c r="IY152" s="393"/>
      <c r="JB152" s="226"/>
      <c r="JC152" s="226"/>
      <c r="JD152" s="226"/>
      <c r="JP152" s="226"/>
      <c r="JQ152" s="226"/>
      <c r="JR152" s="226"/>
      <c r="JU152" s="393"/>
      <c r="JY152" s="393">
        <v>6</v>
      </c>
      <c r="JZ152" s="507">
        <v>5</v>
      </c>
      <c r="KA152" s="507">
        <v>1</v>
      </c>
      <c r="KB152" s="520">
        <v>1</v>
      </c>
      <c r="KC152" s="520">
        <v>0</v>
      </c>
      <c r="KD152" s="507">
        <v>0</v>
      </c>
      <c r="KE152" s="220"/>
      <c r="KK152" s="219"/>
      <c r="KR152" s="219"/>
      <c r="LA152" s="219"/>
    </row>
    <row r="153" spans="1:314" x14ac:dyDescent="0.15">
      <c r="A153" s="214"/>
      <c r="B153" s="224">
        <v>0.6752893518518519</v>
      </c>
      <c r="C153" s="10"/>
      <c r="D153" s="11"/>
      <c r="E153" s="11"/>
      <c r="F153" s="14"/>
      <c r="G153" s="13"/>
      <c r="H153" s="14" t="s">
        <v>354</v>
      </c>
      <c r="I153" s="596">
        <v>29</v>
      </c>
      <c r="J153" s="9">
        <v>1</v>
      </c>
      <c r="K153" s="14">
        <v>1</v>
      </c>
      <c r="L153" s="9">
        <v>0</v>
      </c>
      <c r="M153" s="23">
        <v>1</v>
      </c>
      <c r="N153" s="23">
        <v>1</v>
      </c>
      <c r="O153" s="23">
        <v>0</v>
      </c>
      <c r="P153" s="23">
        <v>0</v>
      </c>
      <c r="Q153" s="23">
        <v>1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1</v>
      </c>
      <c r="X153" s="23">
        <v>0</v>
      </c>
      <c r="Y153" s="23">
        <v>1</v>
      </c>
      <c r="Z153" s="23">
        <v>0</v>
      </c>
      <c r="AA153" s="9">
        <v>0</v>
      </c>
      <c r="AB153" s="15"/>
      <c r="AC153" s="15"/>
      <c r="AD153" s="15"/>
      <c r="AE153" s="15"/>
      <c r="AF153" s="15"/>
      <c r="AG153" s="15"/>
      <c r="AH153" s="54"/>
      <c r="AI153" s="15"/>
      <c r="AJ153" s="15"/>
      <c r="AK153" s="15"/>
      <c r="AL153" s="632"/>
      <c r="AM153" s="633"/>
      <c r="AN153" s="634"/>
      <c r="AO153" s="633"/>
      <c r="AP153" s="634"/>
      <c r="AQ153" s="634"/>
      <c r="AR153" s="634"/>
      <c r="AS153" s="634"/>
      <c r="AT153" s="634"/>
      <c r="AU153" s="634"/>
      <c r="AV153" s="634"/>
      <c r="AW153" s="634"/>
      <c r="AX153" s="634"/>
      <c r="AY153" s="634"/>
      <c r="AZ153" s="634"/>
      <c r="BA153" s="634"/>
      <c r="BB153" s="633"/>
      <c r="BC153" s="634"/>
      <c r="BD153" s="634"/>
      <c r="BE153" s="634"/>
      <c r="BF153" s="634"/>
      <c r="BG153" s="634"/>
      <c r="BH153" s="634"/>
      <c r="BI153" s="634"/>
      <c r="BJ153" s="634"/>
      <c r="BK153" s="634"/>
      <c r="BL153" s="634"/>
      <c r="BM153" s="634"/>
      <c r="BN153" s="573"/>
      <c r="BO153" s="573"/>
      <c r="BP153" s="4" t="s">
        <v>337</v>
      </c>
      <c r="BQ153" s="4"/>
      <c r="BR153" s="6"/>
      <c r="BS153" s="527"/>
      <c r="BT153" s="527"/>
      <c r="BU153" s="527"/>
      <c r="BV153" s="527"/>
      <c r="BW153" s="584"/>
      <c r="BX153" s="527"/>
      <c r="BY153" s="527"/>
      <c r="BZ153" s="527"/>
      <c r="CA153" s="527"/>
      <c r="CB153" s="584"/>
      <c r="CC153" s="527"/>
      <c r="CD153" s="584"/>
      <c r="CE153" s="527"/>
      <c r="CF153" s="584"/>
      <c r="CG153" s="527"/>
      <c r="CH153" s="584"/>
      <c r="CI153" s="527"/>
      <c r="CJ153" s="584"/>
      <c r="CK153" s="527"/>
      <c r="CL153" s="584"/>
      <c r="CO153" s="70"/>
      <c r="CP153" s="70"/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H153" s="516"/>
      <c r="DI153" s="516"/>
      <c r="DJ153" s="105"/>
      <c r="DK153" s="105"/>
      <c r="DL153" s="105"/>
      <c r="DM153" s="105"/>
      <c r="DN153" s="105"/>
      <c r="DO153" s="105"/>
      <c r="DP153" s="105"/>
      <c r="DQ153" s="105"/>
      <c r="DR153" s="105"/>
      <c r="DS153" s="105"/>
      <c r="DT153" s="105"/>
      <c r="DU153" s="105"/>
      <c r="DV153" s="105"/>
      <c r="DX153" s="506">
        <f t="shared" si="73"/>
        <v>0</v>
      </c>
      <c r="EA153" s="506">
        <f t="shared" si="74"/>
        <v>0</v>
      </c>
      <c r="EB153" s="506">
        <f t="shared" si="75"/>
        <v>0</v>
      </c>
      <c r="ER153" s="105"/>
      <c r="ES153" s="105"/>
      <c r="EV153" s="287"/>
      <c r="EW153" s="209"/>
      <c r="EX153" s="209"/>
      <c r="EY153" s="209"/>
      <c r="EZ153" s="209"/>
      <c r="FA153" s="209"/>
      <c r="FB153" s="209"/>
      <c r="FC153" s="209"/>
      <c r="FE153" s="141"/>
      <c r="FF153" s="141"/>
      <c r="FH153" s="141"/>
      <c r="FJ153" s="141"/>
      <c r="FQ153" s="284"/>
      <c r="FR153" s="209"/>
      <c r="FS153" s="284"/>
      <c r="FT153" s="209"/>
      <c r="FU153" s="209"/>
      <c r="FV153" s="209"/>
      <c r="FW153" s="209"/>
      <c r="FX153" s="209"/>
      <c r="FY153" s="209"/>
      <c r="FZ153" s="209"/>
      <c r="GA153" s="209"/>
      <c r="GB153" s="209"/>
      <c r="GC153" s="209"/>
      <c r="GD153" s="284"/>
      <c r="GE153" s="209"/>
      <c r="GF153" s="284"/>
      <c r="GG153" s="209"/>
      <c r="GH153" s="209"/>
      <c r="GI153" s="209"/>
      <c r="GJ153" s="209"/>
      <c r="GK153" s="209"/>
      <c r="GL153" s="209"/>
      <c r="GM153" s="209"/>
      <c r="GN153" s="209"/>
      <c r="GO153" s="209"/>
      <c r="GP153" s="209"/>
      <c r="GR153" s="584"/>
      <c r="GS153" s="527"/>
      <c r="GT153" s="584"/>
      <c r="GU153" s="527"/>
      <c r="GV153" s="527"/>
      <c r="GW153" s="527"/>
      <c r="GX153" s="527"/>
      <c r="GY153" s="527"/>
      <c r="GZ153" s="584"/>
      <c r="HA153" s="527"/>
      <c r="HB153" s="584"/>
      <c r="HC153" s="527"/>
      <c r="HD153" s="527"/>
      <c r="HE153" s="527"/>
      <c r="HF153" s="527"/>
      <c r="HG153" s="527"/>
      <c r="HH153" s="584"/>
      <c r="HI153" s="527"/>
      <c r="HJ153" s="584"/>
      <c r="HK153" s="527"/>
      <c r="HL153" s="527"/>
      <c r="HM153" s="527"/>
      <c r="HN153" s="527"/>
      <c r="HO153" s="527"/>
      <c r="HQ153" s="159"/>
      <c r="HR153" s="159"/>
      <c r="HS153" s="159"/>
      <c r="IE153" s="159"/>
      <c r="IF153" s="159"/>
      <c r="IG153" s="182">
        <v>-0.46798997199818104</v>
      </c>
      <c r="IH153" s="182">
        <v>-5.2874212598425192</v>
      </c>
      <c r="II153" s="159"/>
      <c r="IJ153" s="159"/>
      <c r="IK153" s="159"/>
      <c r="IL153" s="159"/>
      <c r="IM153" s="159"/>
      <c r="IP153" s="385"/>
      <c r="IQ153" s="159"/>
      <c r="IR153" s="159"/>
      <c r="IS153" s="159"/>
      <c r="IZ153" s="159"/>
      <c r="JA153" s="159"/>
      <c r="JB153" s="159"/>
      <c r="JC153" s="159"/>
      <c r="JD153" s="159"/>
      <c r="JE153" s="159"/>
      <c r="JF153" s="159"/>
      <c r="JG153" s="159"/>
      <c r="JH153" s="159"/>
      <c r="JI153" s="159"/>
      <c r="JJ153" s="159"/>
      <c r="JK153" s="159"/>
      <c r="JL153" s="159"/>
      <c r="JM153" s="159"/>
      <c r="JN153" s="159"/>
      <c r="JO153" s="159"/>
      <c r="JP153" s="159"/>
      <c r="JQ153" s="159"/>
      <c r="JR153" s="159"/>
      <c r="JS153" s="159"/>
      <c r="JT153" s="159"/>
      <c r="JV153" s="159"/>
      <c r="JW153" s="159"/>
      <c r="JX153" s="159"/>
      <c r="KE153" s="159"/>
      <c r="KF153" s="159"/>
      <c r="KG153" s="159"/>
      <c r="KH153" s="159"/>
      <c r="KI153" s="159"/>
      <c r="KJ153" s="159"/>
      <c r="KK153" s="159"/>
      <c r="KL153" s="159"/>
      <c r="KM153" s="159"/>
      <c r="KN153" s="159"/>
      <c r="KO153" s="159"/>
      <c r="KP153" s="159"/>
      <c r="KQ153" s="159"/>
      <c r="KR153" s="159"/>
      <c r="KS153" s="159"/>
      <c r="KT153" s="159"/>
      <c r="KU153" s="159"/>
      <c r="KV153" s="159"/>
      <c r="KW153" s="159"/>
      <c r="KX153" s="159"/>
      <c r="KY153" s="159"/>
      <c r="KZ153" s="159"/>
      <c r="LA153" s="159"/>
      <c r="LB153" s="159"/>
    </row>
    <row r="154" spans="1:314" x14ac:dyDescent="0.15">
      <c r="A154" s="214"/>
      <c r="B154" s="224">
        <v>0.6815162037037038</v>
      </c>
      <c r="C154" s="10"/>
      <c r="D154" s="11"/>
      <c r="E154" s="11"/>
      <c r="F154" s="14"/>
      <c r="G154" s="13"/>
      <c r="H154" s="14"/>
      <c r="I154" s="596"/>
      <c r="J154" s="9">
        <v>1</v>
      </c>
      <c r="K154" s="14">
        <v>1</v>
      </c>
      <c r="L154" s="9">
        <v>0</v>
      </c>
      <c r="M154" s="23">
        <v>1</v>
      </c>
      <c r="N154" s="23">
        <v>0</v>
      </c>
      <c r="O154" s="23">
        <v>1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9">
        <v>1</v>
      </c>
      <c r="AB154" s="15">
        <v>4.6798997199818171E-2</v>
      </c>
      <c r="AC154" s="15">
        <v>0.74866141732283431</v>
      </c>
      <c r="AD154" s="15">
        <v>0.75012269924775887</v>
      </c>
      <c r="AE154" s="15"/>
      <c r="AF154" s="15"/>
      <c r="AG154" s="15"/>
      <c r="AH154" s="54">
        <f>AM155-BP154</f>
        <v>4.3523067395830841</v>
      </c>
      <c r="AI154" s="15">
        <f>AN155-BQ154</f>
        <v>-18.342204724409449</v>
      </c>
      <c r="AJ154" s="15"/>
      <c r="AK154" s="15"/>
      <c r="AL154" s="632">
        <f>((AH154*AH155)+(AI154*AI155))/(SQRT(AH154^2+AI154^2)*SQRT(AH155^2+AI155^2))</f>
        <v>0.99876186630650854</v>
      </c>
      <c r="AM154" s="633"/>
      <c r="AN154" s="634"/>
      <c r="AO154" s="633"/>
      <c r="AP154" s="634"/>
      <c r="AQ154" s="634"/>
      <c r="AR154" s="634"/>
      <c r="AS154" s="634"/>
      <c r="AT154" s="634"/>
      <c r="AU154" s="634"/>
      <c r="AV154" s="634"/>
      <c r="AW154" s="634"/>
      <c r="AX154" s="634"/>
      <c r="AY154" s="634"/>
      <c r="AZ154" s="634"/>
      <c r="BA154" s="634"/>
      <c r="BB154" s="633"/>
      <c r="BC154" s="634"/>
      <c r="BD154" s="634"/>
      <c r="BE154" s="634"/>
      <c r="BF154" s="634"/>
      <c r="BG154" s="634"/>
      <c r="BH154" s="634"/>
      <c r="BI154" s="634"/>
      <c r="BJ154" s="634"/>
      <c r="BK154" s="634"/>
      <c r="BL154" s="634"/>
      <c r="BM154" s="634"/>
      <c r="BN154" s="573"/>
      <c r="BO154" s="573"/>
      <c r="BP154" s="4">
        <v>-1.1231759327956345</v>
      </c>
      <c r="BQ154" s="4">
        <v>11.978582677165354</v>
      </c>
      <c r="BR154" s="6"/>
      <c r="BS154" s="527"/>
      <c r="BT154" s="527"/>
      <c r="BU154" s="527"/>
      <c r="BV154" s="527"/>
      <c r="BW154" s="584"/>
      <c r="BX154" s="527"/>
      <c r="BY154" s="527"/>
      <c r="BZ154" s="527"/>
      <c r="CA154" s="527"/>
      <c r="CB154" s="584"/>
      <c r="CC154" s="527"/>
      <c r="CD154" s="584"/>
      <c r="CE154" s="527"/>
      <c r="CF154" s="584"/>
      <c r="CG154" s="527"/>
      <c r="CH154" s="584"/>
      <c r="CI154" s="527"/>
      <c r="CJ154" s="584"/>
      <c r="CK154" s="527"/>
      <c r="CL154" s="584"/>
      <c r="CO154" s="70"/>
      <c r="CP154" s="70"/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H154" s="516"/>
      <c r="DI154" s="516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8" t="s">
        <v>442</v>
      </c>
      <c r="DU154" s="105">
        <v>-1.1231759327956345</v>
      </c>
      <c r="DV154" s="105">
        <v>11.978582677165354</v>
      </c>
      <c r="DX154" s="506">
        <f t="shared" si="73"/>
        <v>0</v>
      </c>
      <c r="EA154" s="506">
        <f t="shared" si="74"/>
        <v>0</v>
      </c>
      <c r="EB154" s="506">
        <f t="shared" si="75"/>
        <v>0</v>
      </c>
      <c r="EF154" s="402">
        <f>IF(AND(DV154&gt;0,DV154&lt;11.9),1,0)</f>
        <v>0</v>
      </c>
      <c r="EG154" s="402"/>
      <c r="EH154" s="402"/>
      <c r="EI154" s="402"/>
      <c r="EJ154" s="402"/>
      <c r="EK154" s="402"/>
      <c r="EL154" s="244">
        <f>IF(AND(DV154&gt;0,DV154&lt;6.4),1,0)</f>
        <v>0</v>
      </c>
      <c r="EN154" s="402"/>
      <c r="EO154" s="402"/>
      <c r="EP154" s="402"/>
      <c r="ER154" s="128">
        <v>3.4631257927865398</v>
      </c>
      <c r="ES154" s="128">
        <v>-12.774035433070866</v>
      </c>
      <c r="EV154" s="284"/>
      <c r="EW154" s="209"/>
      <c r="EX154" s="209"/>
      <c r="EY154" s="209"/>
      <c r="EZ154" s="209"/>
      <c r="FA154" s="209"/>
      <c r="FB154" s="209"/>
      <c r="FC154" s="209"/>
      <c r="FE154" s="141"/>
      <c r="FF154" s="141"/>
      <c r="FH154" s="141"/>
      <c r="FJ154" s="141"/>
      <c r="FQ154" s="284"/>
      <c r="FR154" s="209"/>
      <c r="FS154" s="284"/>
      <c r="FT154" s="209"/>
      <c r="FU154" s="209"/>
      <c r="FV154" s="209"/>
      <c r="FW154" s="209"/>
      <c r="FX154" s="209"/>
      <c r="FY154" s="209"/>
      <c r="FZ154" s="209"/>
      <c r="GA154" s="209"/>
      <c r="GB154" s="209"/>
      <c r="GC154" s="209"/>
      <c r="GD154" s="284"/>
      <c r="GE154" s="209"/>
      <c r="GF154" s="284"/>
      <c r="GG154" s="209"/>
      <c r="GH154" s="209"/>
      <c r="GI154" s="209"/>
      <c r="GJ154" s="209"/>
      <c r="GK154" s="209"/>
      <c r="GL154" s="209"/>
      <c r="GM154" s="209"/>
      <c r="GN154" s="209"/>
      <c r="GO154" s="209"/>
      <c r="GP154" s="209"/>
      <c r="GR154" s="587"/>
      <c r="GS154" s="529"/>
      <c r="GT154" s="587"/>
      <c r="GU154" s="529"/>
      <c r="GV154" s="529"/>
      <c r="GW154" s="529"/>
      <c r="GX154" s="529"/>
      <c r="GY154" s="529"/>
      <c r="GZ154" s="587"/>
      <c r="HA154" s="529"/>
      <c r="HB154" s="587"/>
      <c r="HC154" s="529"/>
      <c r="HD154" s="529"/>
      <c r="HE154" s="529"/>
      <c r="HF154" s="529"/>
      <c r="HG154" s="529"/>
      <c r="HH154" s="584"/>
      <c r="HI154" s="527"/>
      <c r="HJ154" s="587"/>
      <c r="HK154" s="529"/>
      <c r="HL154" s="529"/>
      <c r="HM154" s="529"/>
      <c r="HN154" s="529"/>
      <c r="HO154" s="529"/>
      <c r="HP154" s="285"/>
      <c r="HQ154" s="208"/>
      <c r="HR154" s="208"/>
      <c r="HS154" s="208"/>
      <c r="IE154" s="159"/>
      <c r="IF154" s="159"/>
      <c r="IG154" s="159"/>
      <c r="IH154" s="159"/>
      <c r="II154" s="159">
        <v>0</v>
      </c>
      <c r="IJ154" s="159">
        <v>0</v>
      </c>
      <c r="IK154" s="159"/>
      <c r="IL154" s="159"/>
      <c r="IM154" s="159"/>
      <c r="IP154" s="385"/>
      <c r="IQ154" s="159"/>
      <c r="IR154" s="159"/>
      <c r="IS154" s="159"/>
      <c r="IZ154" s="159"/>
      <c r="JA154" s="159"/>
      <c r="JB154" s="159"/>
      <c r="JC154" s="159"/>
      <c r="JD154" s="159"/>
      <c r="JE154" s="159"/>
      <c r="JF154" s="159"/>
      <c r="JG154" s="159"/>
      <c r="JH154" s="159"/>
      <c r="JI154" s="159"/>
      <c r="JJ154" s="159"/>
      <c r="JK154" s="159"/>
      <c r="JL154" s="159"/>
      <c r="JM154" s="159"/>
      <c r="JN154" s="159"/>
      <c r="JO154" s="159"/>
      <c r="JP154" s="159"/>
      <c r="JQ154" s="159"/>
      <c r="JR154" s="159"/>
      <c r="JS154" s="159"/>
      <c r="JT154" s="159"/>
      <c r="JV154" s="159"/>
      <c r="JW154" s="159"/>
      <c r="JX154" s="159"/>
      <c r="KE154" s="159"/>
      <c r="KF154" s="159"/>
      <c r="KG154" s="159"/>
      <c r="KH154" s="159"/>
      <c r="KI154" s="159"/>
      <c r="KJ154" s="159"/>
      <c r="KK154" s="159"/>
      <c r="KL154" s="159"/>
      <c r="KM154" s="159"/>
      <c r="KN154" s="159"/>
      <c r="KO154" s="159"/>
      <c r="KP154" s="159"/>
      <c r="KQ154" s="159"/>
      <c r="KR154" s="159"/>
      <c r="KS154" s="159"/>
      <c r="KT154" s="159"/>
      <c r="KU154" s="159"/>
      <c r="KV154" s="159"/>
      <c r="KW154" s="159"/>
      <c r="KX154" s="159"/>
      <c r="KY154" s="159"/>
      <c r="KZ154" s="159"/>
      <c r="LA154" s="159"/>
      <c r="LB154" s="159"/>
    </row>
    <row r="155" spans="1:314" x14ac:dyDescent="0.15">
      <c r="A155" s="214"/>
      <c r="B155" s="224">
        <v>0.68208333333333337</v>
      </c>
      <c r="C155" s="10">
        <v>0.28999999999999998</v>
      </c>
      <c r="D155" s="11">
        <v>0.9657</v>
      </c>
      <c r="E155" s="11"/>
      <c r="F155" s="14"/>
      <c r="G155" s="13"/>
      <c r="H155" s="14"/>
      <c r="I155" s="596"/>
      <c r="J155" s="473">
        <v>2</v>
      </c>
      <c r="K155" s="14"/>
      <c r="L155" s="9"/>
      <c r="M155" s="23">
        <v>0</v>
      </c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9"/>
      <c r="AB155" s="15"/>
      <c r="AC155" s="15"/>
      <c r="AD155" s="15"/>
      <c r="AE155" s="15"/>
      <c r="AF155" s="15"/>
      <c r="AG155" s="15"/>
      <c r="AH155" s="58">
        <f>ER154-BP154</f>
        <v>4.5863017255821745</v>
      </c>
      <c r="AI155" s="20">
        <f>ES154-BQ154</f>
        <v>-24.75261811023622</v>
      </c>
      <c r="AJ155" s="15"/>
      <c r="AK155" s="15"/>
      <c r="AL155" s="635">
        <f>DEGREES(ACOS(AL154))</f>
        <v>2.8514530231312283</v>
      </c>
      <c r="AM155" s="633">
        <v>3.2291308067874493</v>
      </c>
      <c r="AN155" s="634">
        <v>-6.3636220472440943</v>
      </c>
      <c r="AO155" s="638">
        <f>ABS(-11.88-AN155)</f>
        <v>5.5163779527559065</v>
      </c>
      <c r="AP155" s="527"/>
      <c r="AQ155" s="634"/>
      <c r="AR155" s="634"/>
      <c r="AS155" s="634"/>
      <c r="AT155" s="634"/>
      <c r="AU155" s="634"/>
      <c r="AV155" s="634"/>
      <c r="AW155" s="634"/>
      <c r="AX155" s="634"/>
      <c r="AY155" s="634"/>
      <c r="AZ155" s="634"/>
      <c r="BA155" s="634"/>
      <c r="BB155" s="633"/>
      <c r="BC155" s="634">
        <f>ABS(BQ155-AN155)</f>
        <v>5.5681692913385827</v>
      </c>
      <c r="BD155" s="634"/>
      <c r="BE155" s="634"/>
      <c r="BF155" s="634"/>
      <c r="BG155" s="634"/>
      <c r="BH155" s="634"/>
      <c r="BI155" s="634"/>
      <c r="BJ155" s="634"/>
      <c r="BK155" s="634"/>
      <c r="BL155" s="634"/>
      <c r="BM155" s="634"/>
      <c r="BN155" s="573"/>
      <c r="BO155" s="573"/>
      <c r="BP155" s="65">
        <v>4.3055077423832655</v>
      </c>
      <c r="BQ155" s="64">
        <v>-11.931791338582677</v>
      </c>
      <c r="BR155" s="6"/>
      <c r="BS155" s="527"/>
      <c r="BT155" s="527"/>
      <c r="BU155" s="527">
        <f>(BP154+BP155+BP156)/3</f>
        <v>0.29639364893218129</v>
      </c>
      <c r="BV155" s="527">
        <f>(BQ154+BQ155+BQ156)/3</f>
        <v>1.1541863517060367</v>
      </c>
      <c r="BW155" s="584"/>
      <c r="BX155" s="527"/>
      <c r="BY155" s="527"/>
      <c r="BZ155" s="527"/>
      <c r="CA155" s="527"/>
      <c r="CC155" s="584">
        <f>SQRT((BP154-BP155)^2+(BQ154-BQ155)^2)+SQRT((BP155-BP156)^2+(BQ155-BQ156)^2)+SQRT((BP156-BP154)^2+(BQ156-BQ154)^2)</f>
        <v>49.867260393471646</v>
      </c>
      <c r="CD155" s="584"/>
      <c r="CE155" s="584"/>
      <c r="CF155" s="584"/>
      <c r="CG155" s="527"/>
      <c r="CH155" s="584"/>
      <c r="CI155" s="527"/>
      <c r="CJ155" s="584"/>
      <c r="CK155" s="527"/>
      <c r="CL155" s="584"/>
      <c r="CO155" s="70"/>
      <c r="CP155" s="70"/>
      <c r="CQ155" s="70"/>
      <c r="CR155" s="70"/>
      <c r="CS155" s="92">
        <v>10.473459152078131</v>
      </c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H155" s="516"/>
      <c r="DI155" s="516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29">
        <v>3.5099247899863579</v>
      </c>
      <c r="DV155" s="128">
        <v>-12.025374015748032</v>
      </c>
      <c r="DX155" s="506">
        <f t="shared" si="73"/>
        <v>0</v>
      </c>
      <c r="EA155" s="506">
        <f t="shared" si="74"/>
        <v>0</v>
      </c>
      <c r="EB155" s="506">
        <f t="shared" si="75"/>
        <v>0</v>
      </c>
      <c r="EF155" s="402"/>
      <c r="EG155" s="412">
        <f>IF(AND(DV155&lt;0,DV155&gt;-11.9),1,0)</f>
        <v>0</v>
      </c>
      <c r="EM155" s="412">
        <f>IF(AND(DV155&lt;0,DV155&gt;-6.4),1,0)</f>
        <v>0</v>
      </c>
      <c r="ER155" s="105">
        <v>-1.0295779383959982</v>
      </c>
      <c r="ES155" s="105">
        <v>11.744625984251968</v>
      </c>
      <c r="ET155" s="518">
        <f>ABS(ER155)</f>
        <v>1.0295779383959982</v>
      </c>
      <c r="EV155" s="284"/>
      <c r="EW155" s="209"/>
      <c r="EX155" s="209"/>
      <c r="EY155" s="209"/>
      <c r="EZ155" s="209"/>
      <c r="FA155" s="209"/>
      <c r="FB155" s="209"/>
      <c r="FC155" s="209"/>
      <c r="FE155" s="141"/>
      <c r="FF155" s="141"/>
      <c r="FH155" s="141"/>
      <c r="FJ155" s="141"/>
      <c r="FQ155" s="284"/>
      <c r="FR155" s="209"/>
      <c r="FS155" s="284"/>
      <c r="FT155" s="209"/>
      <c r="FU155" s="209"/>
      <c r="FV155" s="209"/>
      <c r="FW155" s="209"/>
      <c r="FX155" s="209"/>
      <c r="FY155" s="209"/>
      <c r="FZ155" s="209"/>
      <c r="GA155" s="209"/>
      <c r="GB155" s="209"/>
      <c r="GC155" s="209"/>
      <c r="GD155" s="284"/>
      <c r="GE155" s="209"/>
      <c r="GF155" s="284"/>
      <c r="GG155" s="209"/>
      <c r="GH155" s="209"/>
      <c r="GI155" s="209"/>
      <c r="GJ155" s="209"/>
      <c r="GK155" s="209"/>
      <c r="GL155" s="209"/>
      <c r="GM155" s="209"/>
      <c r="GN155" s="209"/>
      <c r="GO155" s="209"/>
      <c r="GP155" s="209"/>
      <c r="GR155" s="587">
        <v>9.3597994399636342E-2</v>
      </c>
      <c r="GS155" s="532">
        <v>4.6798997199818171E-2</v>
      </c>
      <c r="GT155" s="584"/>
      <c r="GU155" s="527"/>
      <c r="GV155" s="527"/>
      <c r="GW155" s="527"/>
      <c r="GX155" s="527"/>
      <c r="GY155" s="527"/>
      <c r="GZ155" s="587">
        <v>0.23395669291338628</v>
      </c>
      <c r="HA155" s="532">
        <v>0.74866141732283431</v>
      </c>
      <c r="HB155" s="584"/>
      <c r="HC155" s="527"/>
      <c r="HD155" s="527"/>
      <c r="HE155" s="527"/>
      <c r="HF155" s="527"/>
      <c r="HG155" s="527"/>
      <c r="HH155" s="584">
        <v>0.25198475889347532</v>
      </c>
      <c r="HI155" s="527">
        <v>0.75012269924775887</v>
      </c>
      <c r="HJ155" s="584"/>
      <c r="HK155" s="527"/>
      <c r="HL155" s="527"/>
      <c r="HM155" s="527"/>
      <c r="HN155" s="527"/>
      <c r="HO155" s="527"/>
      <c r="HP155" s="285"/>
      <c r="HQ155" s="208"/>
      <c r="HR155" s="208"/>
      <c r="HS155" s="208"/>
      <c r="IE155" s="159"/>
      <c r="IF155" s="159"/>
      <c r="IG155" s="159"/>
      <c r="IH155" s="159"/>
      <c r="II155" s="159">
        <v>1</v>
      </c>
      <c r="IJ155" s="159">
        <v>0</v>
      </c>
      <c r="IK155" s="159">
        <v>1</v>
      </c>
      <c r="IL155" s="159">
        <v>0</v>
      </c>
      <c r="IM155" s="159">
        <v>0</v>
      </c>
      <c r="IP155" s="385"/>
      <c r="IQ155" s="159">
        <v>0</v>
      </c>
      <c r="IR155" s="159">
        <v>1</v>
      </c>
      <c r="IS155" s="159">
        <v>0</v>
      </c>
      <c r="IZ155" s="159">
        <v>1</v>
      </c>
      <c r="JA155" s="159">
        <v>0</v>
      </c>
      <c r="JB155" s="176">
        <v>0</v>
      </c>
      <c r="JC155" s="176">
        <v>0</v>
      </c>
      <c r="JD155" s="159"/>
      <c r="JE155" s="176">
        <v>0</v>
      </c>
      <c r="JF155" s="176">
        <v>0</v>
      </c>
      <c r="JG155" s="176">
        <v>0</v>
      </c>
      <c r="JH155" s="176">
        <v>1</v>
      </c>
      <c r="JI155" s="176">
        <v>0</v>
      </c>
      <c r="JJ155" s="176">
        <v>0</v>
      </c>
      <c r="JK155" s="176">
        <v>1</v>
      </c>
      <c r="JL155" s="176">
        <v>0</v>
      </c>
      <c r="JM155" s="176">
        <v>1</v>
      </c>
      <c r="JN155" s="176">
        <v>0</v>
      </c>
      <c r="JO155" s="176">
        <v>0</v>
      </c>
      <c r="JP155" s="176">
        <v>0</v>
      </c>
      <c r="JQ155" s="176">
        <v>0</v>
      </c>
      <c r="JR155" s="176">
        <v>0</v>
      </c>
      <c r="JS155" s="176">
        <v>0</v>
      </c>
      <c r="JT155" s="176">
        <v>0</v>
      </c>
      <c r="JU155" s="501">
        <v>0</v>
      </c>
      <c r="JV155" s="176">
        <v>1</v>
      </c>
      <c r="JW155" s="176">
        <v>0</v>
      </c>
      <c r="JX155" s="176">
        <v>0</v>
      </c>
      <c r="JY155" s="501"/>
      <c r="JZ155" s="405"/>
      <c r="KA155" s="405"/>
      <c r="KB155" s="405"/>
      <c r="KC155" s="405"/>
      <c r="KD155" s="405"/>
      <c r="KE155" s="162">
        <v>1</v>
      </c>
      <c r="KF155" s="175">
        <v>0</v>
      </c>
      <c r="KG155" s="175">
        <v>0</v>
      </c>
      <c r="KH155" s="175">
        <v>0</v>
      </c>
      <c r="KI155" s="175">
        <v>0</v>
      </c>
      <c r="KJ155" s="175">
        <v>1</v>
      </c>
      <c r="KK155" s="160">
        <v>0</v>
      </c>
      <c r="KL155" s="175">
        <v>0</v>
      </c>
      <c r="KM155" s="175">
        <v>1</v>
      </c>
      <c r="KN155" s="175">
        <v>0</v>
      </c>
      <c r="KO155" s="175">
        <v>0</v>
      </c>
      <c r="KP155" s="175">
        <v>0</v>
      </c>
      <c r="KQ155" s="175">
        <v>0</v>
      </c>
      <c r="KR155" s="160">
        <v>0</v>
      </c>
      <c r="KS155" s="175">
        <v>1</v>
      </c>
      <c r="KT155" s="159"/>
      <c r="KU155" s="159"/>
      <c r="KV155" s="159"/>
      <c r="KW155" s="159"/>
      <c r="KX155" s="159"/>
      <c r="KY155" s="159"/>
      <c r="KZ155" s="159"/>
      <c r="LA155" s="159"/>
      <c r="LB155" s="159" t="s">
        <v>511</v>
      </c>
    </row>
    <row r="156" spans="1:314" x14ac:dyDescent="0.15">
      <c r="A156" s="214"/>
      <c r="B156" s="224">
        <v>0.68354166666666671</v>
      </c>
      <c r="C156" s="10">
        <v>2.06</v>
      </c>
      <c r="D156" s="11">
        <v>2.2000000000000002</v>
      </c>
      <c r="E156" s="11"/>
      <c r="F156" s="14"/>
      <c r="G156" s="13"/>
      <c r="H156" s="14"/>
      <c r="I156" s="596"/>
      <c r="J156" s="9">
        <v>3</v>
      </c>
      <c r="K156" s="14"/>
      <c r="L156" s="9"/>
      <c r="M156" s="23">
        <v>0</v>
      </c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9"/>
      <c r="AB156" s="15"/>
      <c r="AC156" s="15"/>
      <c r="AD156" s="15"/>
      <c r="AE156" s="15"/>
      <c r="AF156" s="15"/>
      <c r="AG156" s="15"/>
      <c r="AH156" s="54"/>
      <c r="AI156" s="15"/>
      <c r="AJ156" s="15"/>
      <c r="AK156" s="15"/>
      <c r="AL156" s="632"/>
      <c r="AM156" s="633">
        <v>-2.1995528683914509</v>
      </c>
      <c r="AN156" s="634">
        <v>2.3395669291338583</v>
      </c>
      <c r="AO156" s="584"/>
      <c r="AP156" s="634">
        <f>ABS(11.88-AN156)</f>
        <v>9.5404330708661433</v>
      </c>
      <c r="AQ156" s="634"/>
      <c r="AR156" s="634"/>
      <c r="AS156" s="634"/>
      <c r="AT156" s="634"/>
      <c r="AU156" s="634"/>
      <c r="AV156" s="634"/>
      <c r="AW156" s="634"/>
      <c r="AX156" s="634"/>
      <c r="AY156" s="634"/>
      <c r="AZ156" s="634"/>
      <c r="BA156" s="634"/>
      <c r="BB156" s="634">
        <f>ABS(BQ156-AN156)</f>
        <v>1.0762007874015747</v>
      </c>
      <c r="BC156" s="634"/>
      <c r="BD156" s="634"/>
      <c r="BE156" s="634"/>
      <c r="BF156" s="634"/>
      <c r="BG156" s="634"/>
      <c r="BH156" s="634"/>
      <c r="BI156" s="634"/>
      <c r="BJ156" s="634"/>
      <c r="BK156" s="634"/>
      <c r="BL156" s="634"/>
      <c r="BM156" s="634"/>
      <c r="BN156" s="573"/>
      <c r="BO156" s="573"/>
      <c r="BP156" s="4">
        <v>-2.2931508627910873</v>
      </c>
      <c r="BQ156" s="4">
        <v>3.415767716535433</v>
      </c>
      <c r="BR156" s="6"/>
      <c r="BS156" s="527"/>
      <c r="BT156" s="527"/>
      <c r="BU156" s="527"/>
      <c r="BV156" s="527"/>
      <c r="BW156" s="584"/>
      <c r="BX156" s="527"/>
      <c r="BY156" s="527"/>
      <c r="BZ156" s="527"/>
      <c r="CA156" s="527"/>
      <c r="CB156" s="584"/>
      <c r="CD156" s="584"/>
      <c r="CE156" s="527"/>
      <c r="CF156" s="584"/>
      <c r="CG156" s="527"/>
      <c r="CH156" s="584"/>
      <c r="CI156" s="527"/>
      <c r="CJ156" s="584"/>
      <c r="CK156" s="527"/>
      <c r="CL156" s="584"/>
      <c r="CO156" s="70"/>
      <c r="CP156" s="70"/>
      <c r="CQ156" s="70"/>
      <c r="CR156" s="94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H156" s="516"/>
      <c r="DI156" s="516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8" t="s">
        <v>337</v>
      </c>
      <c r="DU156" s="105">
        <v>-1.6379649019936335</v>
      </c>
      <c r="DV156" s="105">
        <v>4.0708464566929132</v>
      </c>
      <c r="DX156" s="506">
        <f t="shared" si="73"/>
        <v>0</v>
      </c>
      <c r="EA156" s="506">
        <f t="shared" si="74"/>
        <v>0</v>
      </c>
      <c r="EB156" s="506">
        <f t="shared" si="75"/>
        <v>0</v>
      </c>
      <c r="EF156" s="402">
        <f>IF(AND(DV156&gt;0,DV156&lt;11.9),1,0)</f>
        <v>1</v>
      </c>
      <c r="EG156" s="402"/>
      <c r="EH156" s="402"/>
      <c r="EI156" s="402"/>
      <c r="EJ156" s="402"/>
      <c r="EK156" s="402"/>
      <c r="EL156" s="244">
        <f>IF(AND(DV156&gt;0,DV156&lt;6.4),1,0)</f>
        <v>1</v>
      </c>
      <c r="EN156" s="402"/>
      <c r="EO156" s="402"/>
      <c r="EP156" s="402"/>
      <c r="ER156" s="129">
        <v>0.60838696359763533</v>
      </c>
      <c r="ES156" s="128">
        <v>-12.118956692913384</v>
      </c>
      <c r="EU156" s="518">
        <f>ABS(ER156)</f>
        <v>0.60838696359763533</v>
      </c>
      <c r="EV156" s="284"/>
      <c r="EW156" s="209"/>
      <c r="EX156" s="209"/>
      <c r="EY156" s="209"/>
      <c r="EZ156" s="209"/>
      <c r="FA156" s="209"/>
      <c r="FB156" s="209"/>
      <c r="FC156" s="209"/>
      <c r="FE156" s="141"/>
      <c r="FF156" s="144">
        <v>37.229675977794606</v>
      </c>
      <c r="FH156" s="516"/>
      <c r="FJ156" s="516"/>
      <c r="FL156" s="516"/>
      <c r="FN156" s="516"/>
      <c r="FQ156" s="284"/>
      <c r="FR156" s="209">
        <f>FF156/(D155+D156)</f>
        <v>11.76032977786733</v>
      </c>
      <c r="FS156" s="284"/>
      <c r="FT156" s="209"/>
      <c r="FU156" s="209"/>
      <c r="FV156" s="209"/>
      <c r="FW156" s="209"/>
      <c r="FX156" s="209"/>
      <c r="FY156" s="209"/>
      <c r="FZ156" s="209"/>
      <c r="GA156" s="209"/>
      <c r="GB156" s="209"/>
      <c r="GC156" s="209"/>
      <c r="GD156" s="284"/>
      <c r="GE156" s="284">
        <f>FF156*(((ABS(DV155-AN155))/(ABS(DV154-DV155))))^2</f>
        <v>2.0712154014754431</v>
      </c>
      <c r="GF156" s="284"/>
      <c r="GG156" s="209"/>
      <c r="GH156" s="209"/>
      <c r="GI156" s="209"/>
      <c r="GJ156" s="209"/>
      <c r="GK156" s="209"/>
      <c r="GL156" s="209"/>
      <c r="GM156" s="209"/>
      <c r="GN156" s="209"/>
      <c r="GO156" s="209"/>
      <c r="GP156" s="209"/>
      <c r="GR156" s="587">
        <v>0.60838696359763533</v>
      </c>
      <c r="GS156" s="529">
        <v>2.9015378263887226</v>
      </c>
      <c r="GT156" s="587"/>
      <c r="GU156" s="529"/>
      <c r="GV156" s="529"/>
      <c r="GW156" s="529"/>
      <c r="GX156" s="529"/>
      <c r="GY156" s="529"/>
      <c r="GZ156" s="587">
        <v>7.6737795275590548</v>
      </c>
      <c r="HA156" s="529">
        <v>9.3582677165352735E-2</v>
      </c>
      <c r="HB156" s="587"/>
      <c r="HC156" s="529"/>
      <c r="HD156" s="529"/>
      <c r="HE156" s="529"/>
      <c r="HF156" s="529"/>
      <c r="HG156" s="529"/>
      <c r="HH156" s="584">
        <v>7.6978585941195377</v>
      </c>
      <c r="HI156" s="527">
        <v>2.9030465851291516</v>
      </c>
      <c r="HJ156" s="587"/>
      <c r="HK156" s="529"/>
      <c r="HL156" s="529"/>
      <c r="HM156" s="529"/>
      <c r="HN156" s="529"/>
      <c r="HO156" s="529"/>
      <c r="HP156" s="285"/>
      <c r="HQ156" s="208"/>
      <c r="HR156" s="208"/>
      <c r="HS156" s="208"/>
      <c r="IE156" s="159"/>
      <c r="IF156" s="159"/>
      <c r="IG156" s="159"/>
      <c r="IH156" s="159"/>
      <c r="II156" s="159">
        <v>0</v>
      </c>
      <c r="IJ156" s="159">
        <v>1</v>
      </c>
      <c r="IK156" s="159">
        <v>1</v>
      </c>
      <c r="IL156" s="159">
        <v>0</v>
      </c>
      <c r="IM156" s="159">
        <v>0</v>
      </c>
      <c r="IP156" s="385"/>
      <c r="IQ156" s="159">
        <v>0</v>
      </c>
      <c r="IR156" s="159">
        <v>1</v>
      </c>
      <c r="IS156" s="159">
        <v>0</v>
      </c>
      <c r="IZ156" s="159">
        <v>0</v>
      </c>
      <c r="JA156" s="159">
        <v>0</v>
      </c>
      <c r="JB156" s="176">
        <v>1</v>
      </c>
      <c r="JC156" s="176">
        <v>0</v>
      </c>
      <c r="JD156" s="159"/>
      <c r="JE156" s="176">
        <v>0</v>
      </c>
      <c r="JF156" s="176">
        <v>1</v>
      </c>
      <c r="JG156" s="176">
        <v>0</v>
      </c>
      <c r="JH156" s="176">
        <v>0</v>
      </c>
      <c r="JI156" s="176">
        <v>0</v>
      </c>
      <c r="JJ156" s="176">
        <v>0</v>
      </c>
      <c r="JK156" s="176">
        <v>0</v>
      </c>
      <c r="JL156" s="176">
        <v>1</v>
      </c>
      <c r="JM156" s="176">
        <v>0</v>
      </c>
      <c r="JN156" s="176">
        <v>1</v>
      </c>
      <c r="JO156" s="176">
        <v>0</v>
      </c>
      <c r="JP156" s="176">
        <v>0</v>
      </c>
      <c r="JQ156" s="176">
        <v>0</v>
      </c>
      <c r="JR156" s="176">
        <v>0</v>
      </c>
      <c r="JS156" s="176">
        <v>0</v>
      </c>
      <c r="JT156" s="176">
        <v>0</v>
      </c>
      <c r="JU156" s="501">
        <v>0</v>
      </c>
      <c r="JV156" s="176">
        <v>1</v>
      </c>
      <c r="JW156" s="176">
        <v>0</v>
      </c>
      <c r="JX156" s="176">
        <v>0</v>
      </c>
      <c r="JY156" s="501"/>
      <c r="JZ156" s="405"/>
      <c r="KA156" s="405"/>
      <c r="KB156" s="405"/>
      <c r="KC156" s="405"/>
      <c r="KD156" s="405"/>
      <c r="KE156" s="162">
        <v>0</v>
      </c>
      <c r="KF156" s="175">
        <v>0</v>
      </c>
      <c r="KG156" s="175">
        <v>1</v>
      </c>
      <c r="KH156" s="175">
        <v>0</v>
      </c>
      <c r="KI156" s="175">
        <v>0</v>
      </c>
      <c r="KJ156" s="175">
        <v>0</v>
      </c>
      <c r="KK156" s="160">
        <v>1</v>
      </c>
      <c r="KL156" s="175">
        <v>0</v>
      </c>
      <c r="KM156" s="175">
        <v>0</v>
      </c>
      <c r="KN156" s="175">
        <v>0</v>
      </c>
      <c r="KO156" s="175">
        <v>0</v>
      </c>
      <c r="KP156" s="175">
        <v>1</v>
      </c>
      <c r="KQ156" s="175">
        <v>0</v>
      </c>
      <c r="KR156" s="160">
        <v>0</v>
      </c>
      <c r="KS156" s="175">
        <v>0</v>
      </c>
      <c r="KT156" s="159"/>
      <c r="KU156" s="159"/>
      <c r="KV156" s="159"/>
      <c r="KW156" s="159"/>
      <c r="KX156" s="159"/>
      <c r="KY156" s="159"/>
      <c r="KZ156" s="159"/>
      <c r="LA156" s="159"/>
      <c r="LB156" s="159"/>
    </row>
    <row r="157" spans="1:314" s="218" customFormat="1" x14ac:dyDescent="0.15">
      <c r="A157" s="243" t="s">
        <v>593</v>
      </c>
      <c r="B157" s="243"/>
      <c r="C157" s="17"/>
      <c r="D157" s="18"/>
      <c r="E157" s="18">
        <f>SUM(D155:D157)</f>
        <v>3.1657000000000002</v>
      </c>
      <c r="F157" s="20"/>
      <c r="G157" s="19"/>
      <c r="H157" s="20"/>
      <c r="I157" s="597"/>
      <c r="J157" s="16"/>
      <c r="K157" s="20"/>
      <c r="L157" s="16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16"/>
      <c r="AB157" s="20"/>
      <c r="AC157" s="20"/>
      <c r="AD157" s="20"/>
      <c r="AE157" s="20"/>
      <c r="AF157" s="20"/>
      <c r="AG157" s="20"/>
      <c r="AH157" s="58"/>
      <c r="AI157" s="20"/>
      <c r="AJ157" s="20"/>
      <c r="AK157" s="20"/>
      <c r="AL157" s="642"/>
      <c r="AM157" s="636"/>
      <c r="AN157" s="637"/>
      <c r="AO157" s="636"/>
      <c r="AP157" s="637"/>
      <c r="AQ157" s="528">
        <f>SUM(AO154:AO157)</f>
        <v>5.5163779527559065</v>
      </c>
      <c r="AR157" s="528">
        <f>SUM(AP154:AP157)</f>
        <v>9.5404330708661433</v>
      </c>
      <c r="AS157" s="528">
        <f>AVERAGE(AO154:AO157)</f>
        <v>5.5163779527559065</v>
      </c>
      <c r="AT157" s="528">
        <f>AVERAGE(AP154:AP157)</f>
        <v>9.5404330708661433</v>
      </c>
      <c r="AU157" s="528">
        <f>MAX(AO154:AO157)</f>
        <v>5.5163779527559065</v>
      </c>
      <c r="AV157" s="528">
        <f>MAX(AP154:AP157)</f>
        <v>9.5404330708661433</v>
      </c>
      <c r="AW157" s="528">
        <f>MIN(AO154:AO157)</f>
        <v>5.5163779527559065</v>
      </c>
      <c r="AX157" s="528">
        <f>MIN(AP154:AP157)</f>
        <v>9.5404330708661433</v>
      </c>
      <c r="AY157" s="528">
        <f>AU157-AW157</f>
        <v>0</v>
      </c>
      <c r="AZ157" s="528">
        <f>AV157-AX157</f>
        <v>0</v>
      </c>
      <c r="BA157" s="528"/>
      <c r="BB157" s="636"/>
      <c r="BC157" s="637"/>
      <c r="BD157" s="528">
        <f>SUM(BB154:BB157)</f>
        <v>1.0762007874015747</v>
      </c>
      <c r="BE157" s="528">
        <f>SUM(BC154:BC157)</f>
        <v>5.5681692913385827</v>
      </c>
      <c r="BF157" s="528">
        <f>AVERAGE(BB154:BB157)</f>
        <v>1.0762007874015747</v>
      </c>
      <c r="BG157" s="528">
        <f>AVERAGE(BC154:BC157)</f>
        <v>5.5681692913385827</v>
      </c>
      <c r="BH157" s="528">
        <f>MAX(BB154:BB157)</f>
        <v>1.0762007874015747</v>
      </c>
      <c r="BI157" s="528">
        <f>MAX(BC154:BC157)</f>
        <v>5.5681692913385827</v>
      </c>
      <c r="BJ157" s="528">
        <f>MIN(BB154:BB157)</f>
        <v>1.0762007874015747</v>
      </c>
      <c r="BK157" s="528">
        <f>MIN(BC154:BC157)</f>
        <v>5.5681692913385827</v>
      </c>
      <c r="BL157" s="528">
        <f>BH157-BJ157</f>
        <v>0</v>
      </c>
      <c r="BM157" s="528">
        <f>BI157-BK157</f>
        <v>0</v>
      </c>
      <c r="BN157" s="574"/>
      <c r="BO157" s="574"/>
      <c r="BP157" s="2" t="s">
        <v>337</v>
      </c>
      <c r="BQ157" s="2"/>
      <c r="BR157" s="7"/>
      <c r="BS157" s="528"/>
      <c r="BT157" s="528"/>
      <c r="BU157" s="528"/>
      <c r="BV157" s="528"/>
      <c r="BW157" s="585"/>
      <c r="BX157" s="585"/>
      <c r="BY157" s="585">
        <f>AVERAGE(BU153:BU157)</f>
        <v>0.29639364893218129</v>
      </c>
      <c r="BZ157" s="585">
        <f>AVERAGE(BV153:BV157)</f>
        <v>1.1541863517060367</v>
      </c>
      <c r="CA157" s="528"/>
      <c r="CB157" s="585"/>
      <c r="CC157" s="528"/>
      <c r="CD157" s="585"/>
      <c r="CE157" s="585">
        <f>SUM(CC154:CC156)</f>
        <v>49.867260393471646</v>
      </c>
      <c r="CF157" s="585"/>
      <c r="CG157" s="585" t="e">
        <f ca="1">[1]!Mean(CC153:CC156)</f>
        <v>#NAME?</v>
      </c>
      <c r="CH157" s="585"/>
      <c r="CI157" s="585">
        <f>MAX(CC154:CC156)</f>
        <v>49.867260393471646</v>
      </c>
      <c r="CJ157" s="585"/>
      <c r="CK157" s="585">
        <f>MIN(CC154:CC156)</f>
        <v>49.867260393471646</v>
      </c>
      <c r="CL157" s="585"/>
      <c r="CM157" s="528"/>
      <c r="CN157" s="393"/>
      <c r="CR157" s="286"/>
      <c r="CS157" s="278"/>
      <c r="CT157" s="281"/>
      <c r="CU157" s="281">
        <v>10.473459152078131</v>
      </c>
      <c r="CV157" s="281"/>
      <c r="CW157" s="281">
        <v>10.473459152078131</v>
      </c>
      <c r="CX157" s="281"/>
      <c r="CY157" s="281">
        <v>10.473459152078131</v>
      </c>
      <c r="CZ157" s="281"/>
      <c r="DA157" s="281">
        <v>10.473459152078131</v>
      </c>
      <c r="DB157" s="281"/>
      <c r="DC157" s="248">
        <v>0</v>
      </c>
      <c r="DD157" s="281"/>
      <c r="DE157" s="281"/>
      <c r="DF157" s="281"/>
      <c r="DG157" s="281"/>
      <c r="DH157" s="281"/>
      <c r="DI157" s="281"/>
      <c r="DL157" s="281"/>
      <c r="DM157" s="281"/>
      <c r="DN157" s="281"/>
      <c r="DO157" s="281"/>
      <c r="DP157" s="281"/>
      <c r="DQ157" s="281"/>
      <c r="DR157" s="281"/>
      <c r="DT157" s="220"/>
      <c r="DW157" s="495"/>
      <c r="DX157" s="506">
        <f t="shared" si="73"/>
        <v>0</v>
      </c>
      <c r="DY157" s="495"/>
      <c r="DZ157" s="495"/>
      <c r="EA157" s="506">
        <f t="shared" si="74"/>
        <v>0</v>
      </c>
      <c r="EB157" s="506">
        <f t="shared" si="75"/>
        <v>0</v>
      </c>
      <c r="EC157" s="495"/>
      <c r="ED157" s="495"/>
      <c r="EE157" s="512"/>
      <c r="EF157" s="244"/>
      <c r="EG157" s="244"/>
      <c r="EH157" s="244">
        <v>1</v>
      </c>
      <c r="EI157" s="244">
        <v>0</v>
      </c>
      <c r="EJ157" s="244">
        <f>SUM(EH157:EI157)</f>
        <v>1</v>
      </c>
      <c r="EK157" s="244"/>
      <c r="EL157" s="244"/>
      <c r="EM157" s="244"/>
      <c r="EN157" s="244">
        <v>1</v>
      </c>
      <c r="EO157" s="244">
        <v>0</v>
      </c>
      <c r="EP157" s="244"/>
      <c r="EQ157" s="244"/>
      <c r="ES157" s="219"/>
      <c r="ET157" s="523"/>
      <c r="EU157" s="523"/>
      <c r="EV157" s="287">
        <f>SUM(ET154:ET157)</f>
        <v>1.0295779383959982</v>
      </c>
      <c r="EW157" s="281">
        <f>SUM(EU155:EU157)</f>
        <v>0.60838696359763533</v>
      </c>
      <c r="EX157" s="278">
        <f>AVERAGE(ET153:ET157)</f>
        <v>1.0295779383959982</v>
      </c>
      <c r="EY157" s="278">
        <f>AVERAGE(EU153:EU157)</f>
        <v>0.60838696359763533</v>
      </c>
      <c r="EZ157" s="281">
        <f>_xlfn.VAR.P(ET153:ET157)</f>
        <v>0</v>
      </c>
      <c r="FA157" s="281">
        <f>_xlfn.VAR.P(EU153:EU157)</f>
        <v>0</v>
      </c>
      <c r="FB157" s="281">
        <f>MAX(ET153:ET157)</f>
        <v>1.0295779383959982</v>
      </c>
      <c r="FC157" s="281">
        <f>MAX(EU153:EU157)</f>
        <v>0.60838696359763533</v>
      </c>
      <c r="FD157" s="523"/>
      <c r="FE157" s="268"/>
      <c r="FF157" s="240"/>
      <c r="FG157" s="521">
        <f>SUM(FE153:FE157)</f>
        <v>0</v>
      </c>
      <c r="FH157" s="521">
        <f>SUM(FF153:FF157)</f>
        <v>37.229675977794606</v>
      </c>
      <c r="FI157" s="521" t="e">
        <f>AVERAGE(FE153:FE157)</f>
        <v>#DIV/0!</v>
      </c>
      <c r="FJ157" s="521">
        <f>AVERAGE(FF153:FF157)</f>
        <v>37.229675977794606</v>
      </c>
      <c r="FK157" s="521">
        <f>MAX(FE153:FE157)</f>
        <v>0</v>
      </c>
      <c r="FL157" s="521">
        <f>MAX(FF153:FF157)</f>
        <v>37.229675977794606</v>
      </c>
      <c r="FM157" s="521">
        <f>MIN(FE153:FE157)</f>
        <v>0</v>
      </c>
      <c r="FN157" s="521">
        <f>MIN(FF153:FF157)</f>
        <v>37.229675977794606</v>
      </c>
      <c r="FO157" s="520">
        <f>FK157-FM157</f>
        <v>0</v>
      </c>
      <c r="FP157" s="520">
        <f>FL157-FN157</f>
        <v>0</v>
      </c>
      <c r="FQ157" s="284"/>
      <c r="FR157" s="209"/>
      <c r="FS157" s="286"/>
      <c r="FT157" s="278">
        <f>SUM(FR153:FR157)</f>
        <v>11.76032977786733</v>
      </c>
      <c r="FU157" s="278"/>
      <c r="FV157" s="278">
        <f>AVERAGE(FR153:FR157)</f>
        <v>11.76032977786733</v>
      </c>
      <c r="FW157" s="278"/>
      <c r="FX157" s="278">
        <f>MAX(FR153:FR157)</f>
        <v>11.76032977786733</v>
      </c>
      <c r="FY157" s="278"/>
      <c r="FZ157" s="278">
        <f>MIN(FR153:FR157)</f>
        <v>11.76032977786733</v>
      </c>
      <c r="GA157" s="278"/>
      <c r="GB157" s="278">
        <f>FX157-FZ157</f>
        <v>0</v>
      </c>
      <c r="GC157" s="278"/>
      <c r="GD157" s="284"/>
      <c r="GE157" s="209"/>
      <c r="GF157" s="286"/>
      <c r="GG157" s="278">
        <f>SUM(GE153:GE157)</f>
        <v>2.0712154014754431</v>
      </c>
      <c r="GH157" s="278"/>
      <c r="GI157" s="278">
        <f>AVERAGE(GE153:GE157)</f>
        <v>2.0712154014754431</v>
      </c>
      <c r="GJ157" s="278"/>
      <c r="GK157" s="278">
        <f>MAX(GE153:GE157)</f>
        <v>2.0712154014754431</v>
      </c>
      <c r="GL157" s="278"/>
      <c r="GM157" s="278">
        <f>MIN(GE153:GE157)</f>
        <v>2.0712154014754431</v>
      </c>
      <c r="GN157" s="278"/>
      <c r="GO157" s="278">
        <f>GK157-GM157</f>
        <v>0</v>
      </c>
      <c r="GP157" s="278"/>
      <c r="GQ157" s="270"/>
      <c r="GR157" s="586"/>
      <c r="GS157" s="531"/>
      <c r="GT157" s="586">
        <f>SUM(GR154:GR157)</f>
        <v>0.70198495799727167</v>
      </c>
      <c r="GU157" s="531">
        <f>SUM(GS154:GS157)</f>
        <v>2.9483368235885408</v>
      </c>
      <c r="GV157" s="531">
        <f>AVERAGE(GR154:GR157)</f>
        <v>0.35099247899863584</v>
      </c>
      <c r="GW157" s="531">
        <f>AVERAGE(GS154:GS157)</f>
        <v>1.4741684117942704</v>
      </c>
      <c r="GX157" s="531">
        <f>MAX(GR154:GR157)</f>
        <v>0.60838696359763533</v>
      </c>
      <c r="GY157" s="531">
        <f>MAX(GS154:GS157)</f>
        <v>2.9015378263887226</v>
      </c>
      <c r="GZ157" s="586"/>
      <c r="HA157" s="531"/>
      <c r="HB157" s="586">
        <f>SUM(GZ154:GZ157)</f>
        <v>7.9077362204724411</v>
      </c>
      <c r="HC157" s="531">
        <f>SUM(HA154:HA157)</f>
        <v>0.84224409448818705</v>
      </c>
      <c r="HD157" s="531">
        <f>AVERAGE(GZ154:GZ157)</f>
        <v>3.9538681102362205</v>
      </c>
      <c r="HE157" s="531">
        <f>AVERAGE(HA154:HA157)</f>
        <v>0.42112204724409352</v>
      </c>
      <c r="HF157" s="531">
        <f>MAX(GZ154:GZ157)</f>
        <v>7.6737795275590548</v>
      </c>
      <c r="HG157" s="531">
        <f>MAX(HA154:HA157)</f>
        <v>0.74866141732283431</v>
      </c>
      <c r="HH157" s="585"/>
      <c r="HI157" s="528"/>
      <c r="HJ157" s="586">
        <f>SUM(HH154:HH157)</f>
        <v>7.949843353013013</v>
      </c>
      <c r="HK157" s="531">
        <f>SUM(HI154:HI157)</f>
        <v>3.6531692843769106</v>
      </c>
      <c r="HL157" s="531">
        <f>AVERAGE(HH154:HH157)</f>
        <v>3.9749216765065065</v>
      </c>
      <c r="HM157" s="531">
        <f>AVERAGE(HI154:HI157)</f>
        <v>1.8265846421884553</v>
      </c>
      <c r="HN157" s="531">
        <f>MAX(HH154:HH157)</f>
        <v>7.6978585941195377</v>
      </c>
      <c r="HO157" s="531">
        <f>MAX(HI154:HI157)</f>
        <v>2.9030465851291516</v>
      </c>
      <c r="HP157" s="286">
        <f>MIN(HH154:HH157)</f>
        <v>0.25198475889347532</v>
      </c>
      <c r="HQ157" s="286">
        <f>MIN(HI154:HI157)</f>
        <v>0.75012269924775887</v>
      </c>
      <c r="HR157" s="278">
        <f>HN157-HP157</f>
        <v>7.4458738352260623</v>
      </c>
      <c r="HS157" s="278">
        <f>HO157-HQ157</f>
        <v>2.1529238858813926</v>
      </c>
      <c r="HT157" s="393"/>
      <c r="HU157" s="520"/>
      <c r="HV157" s="393"/>
      <c r="HW157" s="520"/>
      <c r="HX157" s="393"/>
      <c r="HY157" s="520"/>
      <c r="HZ157" s="393"/>
      <c r="IA157" s="520"/>
      <c r="IB157" s="393"/>
      <c r="IC157" s="520"/>
      <c r="ID157" s="393"/>
      <c r="IG157" s="218">
        <v>2.8547388291889044</v>
      </c>
      <c r="IH157" s="218">
        <v>-12.072165354330709</v>
      </c>
      <c r="IN157" s="462">
        <v>0</v>
      </c>
      <c r="IO157" s="218">
        <v>0</v>
      </c>
      <c r="IP157" s="462">
        <v>0</v>
      </c>
      <c r="IT157" s="390"/>
      <c r="IU157" s="393">
        <v>0</v>
      </c>
      <c r="IV157" s="390">
        <v>0</v>
      </c>
      <c r="IW157" s="393">
        <v>1</v>
      </c>
      <c r="IX157" s="484">
        <v>1</v>
      </c>
      <c r="IY157" s="393"/>
      <c r="JB157" s="226"/>
      <c r="JC157" s="226"/>
      <c r="JD157" s="226"/>
      <c r="JP157" s="226"/>
      <c r="JQ157" s="226"/>
      <c r="JR157" s="226"/>
      <c r="JU157" s="393"/>
      <c r="JY157" s="393">
        <v>0</v>
      </c>
      <c r="JZ157" s="507">
        <v>0</v>
      </c>
      <c r="KA157" s="507">
        <v>1</v>
      </c>
      <c r="KB157" s="520">
        <v>1</v>
      </c>
      <c r="KC157" s="520">
        <v>0</v>
      </c>
      <c r="KD157" s="507">
        <v>0</v>
      </c>
      <c r="KE157" s="220"/>
      <c r="KK157" s="219"/>
      <c r="KR157" s="219"/>
      <c r="LA157" s="219"/>
    </row>
    <row r="158" spans="1:314" x14ac:dyDescent="0.15">
      <c r="A158" s="214"/>
      <c r="B158" s="224">
        <v>0.70160879629629624</v>
      </c>
      <c r="C158" s="10"/>
      <c r="D158" s="11"/>
      <c r="E158" s="11"/>
      <c r="F158" s="14"/>
      <c r="G158" s="13"/>
      <c r="H158" s="14" t="s">
        <v>363</v>
      </c>
      <c r="I158" s="596">
        <v>30</v>
      </c>
      <c r="J158" s="9">
        <v>1</v>
      </c>
      <c r="K158" s="14">
        <v>1</v>
      </c>
      <c r="L158" s="9">
        <v>0</v>
      </c>
      <c r="M158" s="23">
        <v>1</v>
      </c>
      <c r="N158" s="23">
        <v>1</v>
      </c>
      <c r="O158" s="23">
        <v>0</v>
      </c>
      <c r="P158" s="23">
        <v>0</v>
      </c>
      <c r="Q158" s="14">
        <v>1</v>
      </c>
      <c r="R158" s="14">
        <v>0</v>
      </c>
      <c r="S158" s="14">
        <v>0</v>
      </c>
      <c r="T158" s="14">
        <v>1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9">
        <v>0</v>
      </c>
      <c r="AB158" s="15">
        <v>0.34336430682782648</v>
      </c>
      <c r="AC158" s="15">
        <v>0.14713204951856973</v>
      </c>
      <c r="AD158" s="15">
        <v>0.37355975050704893</v>
      </c>
      <c r="AE158" s="15"/>
      <c r="AF158" s="15"/>
      <c r="AG158" s="15"/>
      <c r="AH158" s="54">
        <f>AM159-BP158</f>
        <v>-2.1582899286320516</v>
      </c>
      <c r="AI158" s="15">
        <f>AN159-BQ158</f>
        <v>-18.293418156808805</v>
      </c>
      <c r="AJ158" s="15"/>
      <c r="AK158" s="15"/>
      <c r="AL158" s="632">
        <f>((AH158*AH159)+(AI158*AI159))/(SQRT(AH158^2+AI158^2)*SQRT(AH159^2+AI159^2))</f>
        <v>0.9984416546933339</v>
      </c>
      <c r="AM158" s="633"/>
      <c r="AN158" s="634"/>
      <c r="AO158" s="633"/>
      <c r="AP158" s="634"/>
      <c r="AQ158" s="634"/>
      <c r="AR158" s="634"/>
      <c r="AS158" s="634"/>
      <c r="AT158" s="634"/>
      <c r="AU158" s="634"/>
      <c r="AV158" s="634"/>
      <c r="AW158" s="634"/>
      <c r="AX158" s="634"/>
      <c r="AY158" s="634"/>
      <c r="AZ158" s="634"/>
      <c r="BA158" s="634"/>
      <c r="BB158" s="633"/>
      <c r="BC158" s="634"/>
      <c r="BD158" s="634"/>
      <c r="BE158" s="634"/>
      <c r="BF158" s="634"/>
      <c r="BG158" s="634"/>
      <c r="BH158" s="634"/>
      <c r="BI158" s="634"/>
      <c r="BJ158" s="634"/>
      <c r="BK158" s="634"/>
      <c r="BL158" s="634"/>
      <c r="BM158" s="634"/>
      <c r="BN158" s="573"/>
      <c r="BO158" s="573"/>
      <c r="BP158" s="4">
        <v>0.85841076706956598</v>
      </c>
      <c r="BQ158" s="4">
        <v>12.040306052269601</v>
      </c>
      <c r="BR158" s="6"/>
      <c r="BS158" s="527"/>
      <c r="BT158" s="527"/>
      <c r="BU158" s="527"/>
      <c r="BV158" s="527"/>
      <c r="BW158" s="584"/>
      <c r="BX158" s="527"/>
      <c r="BY158" s="527"/>
      <c r="BZ158" s="527"/>
      <c r="CA158" s="527"/>
      <c r="CB158" s="584"/>
      <c r="CC158" s="527"/>
      <c r="CD158" s="584"/>
      <c r="CE158" s="527"/>
      <c r="CF158" s="584"/>
      <c r="CG158" s="527"/>
      <c r="CH158" s="584"/>
      <c r="CI158" s="527"/>
      <c r="CJ158" s="584"/>
      <c r="CK158" s="527"/>
      <c r="CL158" s="584"/>
      <c r="CO158" s="70"/>
      <c r="CP158" s="70"/>
      <c r="CQ158" s="70"/>
      <c r="CR158" s="70"/>
      <c r="CS158" s="70"/>
      <c r="CT158" s="70"/>
      <c r="CU158" s="70"/>
      <c r="CV158" s="70"/>
      <c r="CW158" s="70"/>
      <c r="CX158" s="70"/>
      <c r="CY158" s="70"/>
      <c r="CZ158" s="70"/>
      <c r="DA158" s="70"/>
      <c r="DB158" s="70"/>
      <c r="DC158" s="70"/>
      <c r="DH158" s="516"/>
      <c r="DI158" s="516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8" t="s">
        <v>442</v>
      </c>
      <c r="DU158" s="105">
        <v>0.85841076706956598</v>
      </c>
      <c r="DV158" s="105">
        <v>12.040306052269601</v>
      </c>
      <c r="DX158" s="506">
        <f t="shared" si="73"/>
        <v>0</v>
      </c>
      <c r="EA158" s="506">
        <f t="shared" si="74"/>
        <v>0</v>
      </c>
      <c r="EB158" s="506">
        <f t="shared" si="75"/>
        <v>0</v>
      </c>
      <c r="EF158" s="402">
        <f>IF(AND(DV158&gt;0,DV158&lt;11.9),1,0)</f>
        <v>0</v>
      </c>
      <c r="EG158" s="402"/>
      <c r="EH158" s="402"/>
      <c r="EI158" s="402"/>
      <c r="EJ158" s="402"/>
      <c r="EK158" s="402"/>
      <c r="EL158" s="244">
        <f>IF(AND(DV158&gt;0,DV158&lt;6.4),1,0)</f>
        <v>0</v>
      </c>
      <c r="EN158" s="402"/>
      <c r="EO158" s="402"/>
      <c r="EP158" s="402"/>
      <c r="ER158" s="128">
        <v>-3.6053252216921772</v>
      </c>
      <c r="ES158" s="128">
        <v>-13.462582530949106</v>
      </c>
      <c r="EV158" s="284"/>
      <c r="EW158" s="209"/>
      <c r="EX158" s="209"/>
      <c r="EY158" s="209"/>
      <c r="EZ158" s="209"/>
      <c r="FA158" s="209"/>
      <c r="FB158" s="209"/>
      <c r="FC158" s="209"/>
      <c r="FE158" s="141"/>
      <c r="FF158" s="141"/>
      <c r="FH158" s="141"/>
      <c r="FJ158" s="141"/>
      <c r="FQ158" s="284"/>
      <c r="FR158" s="209"/>
      <c r="FS158" s="284"/>
      <c r="FT158" s="209"/>
      <c r="FU158" s="209"/>
      <c r="FV158" s="209"/>
      <c r="FW158" s="209"/>
      <c r="FX158" s="209"/>
      <c r="FY158" s="209"/>
      <c r="FZ158" s="209"/>
      <c r="GA158" s="209"/>
      <c r="GB158" s="209"/>
      <c r="GC158" s="209"/>
      <c r="GD158" s="284"/>
      <c r="GE158" s="209"/>
      <c r="GF158" s="284"/>
      <c r="GG158" s="209"/>
      <c r="GH158" s="209"/>
      <c r="GI158" s="209"/>
      <c r="GJ158" s="209"/>
      <c r="GK158" s="209"/>
      <c r="GL158" s="209"/>
      <c r="GM158" s="209"/>
      <c r="GN158" s="209"/>
      <c r="GO158" s="209"/>
      <c r="GP158" s="209"/>
      <c r="GR158" s="587"/>
      <c r="GS158" s="529"/>
      <c r="GT158" s="587"/>
      <c r="GU158" s="529"/>
      <c r="GV158" s="529"/>
      <c r="GW158" s="529"/>
      <c r="GX158" s="529"/>
      <c r="GY158" s="529"/>
      <c r="GZ158" s="587"/>
      <c r="HA158" s="529"/>
      <c r="HB158" s="587"/>
      <c r="HC158" s="529"/>
      <c r="HD158" s="529"/>
      <c r="HE158" s="529"/>
      <c r="HF158" s="529"/>
      <c r="HG158" s="529"/>
      <c r="HH158" s="584"/>
      <c r="HI158" s="527"/>
      <c r="HJ158" s="587"/>
      <c r="HK158" s="529"/>
      <c r="HL158" s="529"/>
      <c r="HM158" s="529"/>
      <c r="HN158" s="529"/>
      <c r="HO158" s="529"/>
      <c r="HP158" s="285"/>
      <c r="HQ158" s="208"/>
      <c r="HR158" s="208"/>
      <c r="HS158" s="208"/>
      <c r="IE158" s="159"/>
      <c r="IF158" s="159"/>
      <c r="IG158" s="159"/>
      <c r="IH158" s="159"/>
      <c r="II158" s="159">
        <v>0</v>
      </c>
      <c r="IJ158" s="159">
        <v>0</v>
      </c>
      <c r="IK158" s="159"/>
      <c r="IL158" s="159"/>
      <c r="IM158" s="159"/>
      <c r="IP158" s="385"/>
      <c r="IQ158" s="159"/>
      <c r="IR158" s="159"/>
      <c r="IS158" s="159"/>
      <c r="IZ158" s="159"/>
      <c r="JA158" s="159"/>
      <c r="JB158" s="159"/>
      <c r="JC158" s="159"/>
      <c r="JD158" s="159"/>
      <c r="JE158" s="159"/>
      <c r="JF158" s="159"/>
      <c r="JG158" s="159"/>
      <c r="JH158" s="159"/>
      <c r="JI158" s="159"/>
      <c r="JJ158" s="159"/>
      <c r="JK158" s="159"/>
      <c r="JL158" s="159"/>
      <c r="JM158" s="159"/>
      <c r="JN158" s="159"/>
      <c r="JO158" s="159"/>
      <c r="JP158" s="159"/>
      <c r="JQ158" s="159"/>
      <c r="JR158" s="159"/>
      <c r="JS158" s="159"/>
      <c r="JT158" s="159"/>
      <c r="JV158" s="159"/>
      <c r="JW158" s="159"/>
      <c r="JX158" s="159"/>
      <c r="KE158" s="159"/>
      <c r="KF158" s="159"/>
      <c r="KG158" s="159"/>
      <c r="KH158" s="159"/>
      <c r="KI158" s="159"/>
      <c r="KJ158" s="159"/>
      <c r="KK158" s="159"/>
      <c r="KL158" s="159"/>
      <c r="KM158" s="159"/>
      <c r="KN158" s="159"/>
      <c r="KO158" s="159"/>
      <c r="KP158" s="159"/>
      <c r="KQ158" s="159"/>
      <c r="KR158" s="159"/>
      <c r="KS158" s="159">
        <v>1</v>
      </c>
      <c r="KT158" s="159"/>
      <c r="KU158" s="159"/>
      <c r="KV158" s="159"/>
      <c r="KW158" s="159"/>
      <c r="KX158" s="159"/>
      <c r="KY158" s="159"/>
      <c r="KZ158" s="159"/>
      <c r="LA158" s="159"/>
      <c r="LB158" s="159"/>
    </row>
    <row r="159" spans="1:314" x14ac:dyDescent="0.15">
      <c r="A159" s="214"/>
      <c r="B159" s="224">
        <v>0.70216435185185189</v>
      </c>
      <c r="C159" s="10">
        <v>0.18</v>
      </c>
      <c r="D159" s="11">
        <v>0.59999399999999992</v>
      </c>
      <c r="E159" s="11">
        <v>0.6</v>
      </c>
      <c r="F159" s="14"/>
      <c r="G159" s="13"/>
      <c r="H159" s="14"/>
      <c r="I159" s="596"/>
      <c r="J159" s="473">
        <v>2</v>
      </c>
      <c r="K159" s="14"/>
      <c r="L159" s="9"/>
      <c r="M159" s="23">
        <v>0</v>
      </c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9"/>
      <c r="AB159" s="15"/>
      <c r="AC159" s="15"/>
      <c r="AD159" s="15"/>
      <c r="AE159" s="15"/>
      <c r="AF159" s="15"/>
      <c r="AG159" s="15"/>
      <c r="AH159" s="58">
        <f>ER158-BP158</f>
        <v>-4.4637359887617434</v>
      </c>
      <c r="AI159" s="20">
        <f>ES158-BQ158</f>
        <v>-25.502888583218706</v>
      </c>
      <c r="AJ159" s="15"/>
      <c r="AK159" s="15"/>
      <c r="AL159" s="635">
        <f>DEGREES(ACOS(AL158))</f>
        <v>3.1990858393456829</v>
      </c>
      <c r="AM159" s="633">
        <v>-1.2998791615624856</v>
      </c>
      <c r="AN159" s="634">
        <v>-6.253112104539202</v>
      </c>
      <c r="AO159" s="638">
        <f>ABS(-11.88-AN159)</f>
        <v>5.6268878954607988</v>
      </c>
      <c r="AP159" s="634"/>
      <c r="AQ159" s="634"/>
      <c r="AR159" s="634"/>
      <c r="AS159" s="634"/>
      <c r="AT159" s="634"/>
      <c r="AU159" s="634"/>
      <c r="AV159" s="634"/>
      <c r="AW159" s="634"/>
      <c r="AX159" s="634"/>
      <c r="AY159" s="634"/>
      <c r="AZ159" s="634"/>
      <c r="BA159" s="634"/>
      <c r="BB159" s="633"/>
      <c r="BC159" s="634">
        <f>ABS(BQ159-AN159)</f>
        <v>6.7680742778541951</v>
      </c>
      <c r="BD159" s="634"/>
      <c r="BE159" s="634"/>
      <c r="BF159" s="634"/>
      <c r="BG159" s="634"/>
      <c r="BH159" s="634"/>
      <c r="BI159" s="634"/>
      <c r="BJ159" s="634"/>
      <c r="BK159" s="634"/>
      <c r="BL159" s="634"/>
      <c r="BM159" s="634"/>
      <c r="BN159" s="573"/>
      <c r="BO159" s="573"/>
      <c r="BP159" s="65">
        <v>-3.0167006957016178</v>
      </c>
      <c r="BQ159" s="64">
        <v>-13.021186382393397</v>
      </c>
      <c r="BR159" s="6"/>
      <c r="BS159" s="527"/>
      <c r="BT159" s="527"/>
      <c r="BU159" s="527"/>
      <c r="BV159" s="527"/>
      <c r="BW159" s="584"/>
      <c r="BX159" s="527"/>
      <c r="BY159" s="527"/>
      <c r="BZ159" s="527"/>
      <c r="CA159" s="527"/>
      <c r="CB159" s="584"/>
      <c r="CC159" s="527"/>
      <c r="CD159" s="584"/>
      <c r="CE159" s="527"/>
      <c r="CF159" s="584"/>
      <c r="CG159" s="527"/>
      <c r="CH159" s="584"/>
      <c r="CI159" s="527"/>
      <c r="CJ159" s="584"/>
      <c r="CK159" s="527"/>
      <c r="CL159" s="584"/>
      <c r="CO159" s="70"/>
      <c r="CP159" s="70"/>
      <c r="CQ159" s="70"/>
      <c r="CR159" s="70"/>
      <c r="CS159" s="70"/>
      <c r="CT159" s="70"/>
      <c r="CU159" s="70"/>
      <c r="CV159" s="70"/>
      <c r="CW159" s="70"/>
      <c r="CX159" s="70"/>
      <c r="CY159" s="70"/>
      <c r="CZ159" s="70"/>
      <c r="DA159" s="70"/>
      <c r="DB159" s="70"/>
      <c r="DC159" s="70"/>
      <c r="DH159" s="516"/>
      <c r="DI159" s="516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8" t="s">
        <v>443</v>
      </c>
      <c r="DU159" s="129">
        <v>-3.2619609148643507</v>
      </c>
      <c r="DV159" s="128">
        <v>-13.315450481430537</v>
      </c>
      <c r="DX159" s="506">
        <f t="shared" si="73"/>
        <v>0</v>
      </c>
      <c r="EA159" s="506">
        <f t="shared" si="74"/>
        <v>0</v>
      </c>
      <c r="EB159" s="506">
        <f t="shared" si="75"/>
        <v>0</v>
      </c>
      <c r="EF159" s="402"/>
      <c r="EG159" s="412">
        <f>IF(AND(DV159&lt;0,DV159&gt;-11.9),1,0)</f>
        <v>0</v>
      </c>
      <c r="EM159" s="412">
        <f>IF(AND(DV159&lt;0,DV159&gt;-6.4),1,0)</f>
        <v>0</v>
      </c>
      <c r="ER159" s="105">
        <v>0.66220259173937945</v>
      </c>
      <c r="ES159" s="105">
        <v>11.255601788170564</v>
      </c>
      <c r="ET159" s="518">
        <f>ABS(ER159)</f>
        <v>0.66220259173937945</v>
      </c>
      <c r="EV159" s="284"/>
      <c r="EW159" s="209"/>
      <c r="EX159" s="209"/>
      <c r="EY159" s="209"/>
      <c r="EZ159" s="209"/>
      <c r="FA159" s="209"/>
      <c r="FB159" s="209"/>
      <c r="FC159" s="209"/>
      <c r="FE159" s="141"/>
      <c r="FF159" s="141"/>
      <c r="FH159" s="141"/>
      <c r="FJ159" s="141"/>
      <c r="FQ159" s="284"/>
      <c r="FR159" s="209"/>
      <c r="FS159" s="284"/>
      <c r="FT159" s="209"/>
      <c r="FU159" s="209"/>
      <c r="FV159" s="209"/>
      <c r="FW159" s="209"/>
      <c r="FX159" s="209"/>
      <c r="FY159" s="209"/>
      <c r="FZ159" s="209"/>
      <c r="GA159" s="209"/>
      <c r="GB159" s="209"/>
      <c r="GC159" s="209"/>
      <c r="GD159" s="284"/>
      <c r="GE159" s="209"/>
      <c r="GF159" s="284"/>
      <c r="GG159" s="209"/>
      <c r="GH159" s="209"/>
      <c r="GI159" s="209"/>
      <c r="GJ159" s="209"/>
      <c r="GK159" s="209"/>
      <c r="GL159" s="209"/>
      <c r="GM159" s="209"/>
      <c r="GN159" s="209"/>
      <c r="GO159" s="209"/>
      <c r="GP159" s="209"/>
      <c r="GR159" s="587">
        <v>0.19620817533018653</v>
      </c>
      <c r="GS159" s="532">
        <v>0.34336430682782648</v>
      </c>
      <c r="GT159" s="587"/>
      <c r="GU159" s="532"/>
      <c r="GV159" s="532"/>
      <c r="GW159" s="532"/>
      <c r="GX159" s="532"/>
      <c r="GY159" s="532"/>
      <c r="GZ159" s="587">
        <v>0.78470426409903737</v>
      </c>
      <c r="HA159" s="532">
        <v>0.14713204951856973</v>
      </c>
      <c r="HB159" s="587"/>
      <c r="HC159" s="532"/>
      <c r="HD159" s="532"/>
      <c r="HE159" s="532"/>
      <c r="HF159" s="532"/>
      <c r="HG159" s="532"/>
      <c r="HH159" s="584">
        <v>0.80886242968851818</v>
      </c>
      <c r="HI159" s="527">
        <v>0.37355975050704893</v>
      </c>
      <c r="HJ159" s="587"/>
      <c r="HK159" s="532"/>
      <c r="HL159" s="532"/>
      <c r="HM159" s="532"/>
      <c r="HN159" s="532"/>
      <c r="HO159" s="532"/>
      <c r="HP159" s="285"/>
      <c r="HQ159" s="208"/>
      <c r="HR159" s="208"/>
      <c r="HS159" s="208"/>
      <c r="IE159" s="159"/>
      <c r="IF159" s="159"/>
      <c r="IG159" s="159"/>
      <c r="IH159" s="159"/>
      <c r="II159" s="159">
        <v>1</v>
      </c>
      <c r="IJ159" s="159">
        <v>0</v>
      </c>
      <c r="IK159" s="159">
        <v>0</v>
      </c>
      <c r="IL159" s="159">
        <v>0</v>
      </c>
      <c r="IM159" s="159">
        <v>1</v>
      </c>
      <c r="IP159" s="385"/>
      <c r="IQ159" s="159">
        <v>0</v>
      </c>
      <c r="IR159" s="159">
        <v>1</v>
      </c>
      <c r="IS159" s="159">
        <v>0</v>
      </c>
      <c r="IZ159" s="159">
        <v>1</v>
      </c>
      <c r="JA159" s="159">
        <v>0</v>
      </c>
      <c r="JB159" s="176">
        <v>0</v>
      </c>
      <c r="JC159" s="176">
        <v>0</v>
      </c>
      <c r="JD159" s="159"/>
      <c r="JE159" s="176">
        <v>0</v>
      </c>
      <c r="JF159" s="176">
        <v>0</v>
      </c>
      <c r="JG159" s="176">
        <v>1</v>
      </c>
      <c r="JH159" s="176">
        <v>0</v>
      </c>
      <c r="JI159" s="176">
        <v>0</v>
      </c>
      <c r="JJ159" s="176">
        <v>1</v>
      </c>
      <c r="JK159" s="176">
        <v>0</v>
      </c>
      <c r="JL159" s="176">
        <v>0</v>
      </c>
      <c r="JM159" s="176">
        <v>1</v>
      </c>
      <c r="JN159" s="176">
        <v>0</v>
      </c>
      <c r="JO159" s="176">
        <v>0</v>
      </c>
      <c r="JP159" s="176">
        <v>0</v>
      </c>
      <c r="JQ159" s="176">
        <v>0</v>
      </c>
      <c r="JR159" s="176">
        <v>0</v>
      </c>
      <c r="JS159" s="176">
        <v>0</v>
      </c>
      <c r="JT159" s="176">
        <v>1</v>
      </c>
      <c r="JU159" s="501">
        <v>0</v>
      </c>
      <c r="JV159" s="176">
        <v>0</v>
      </c>
      <c r="JW159" s="176">
        <v>1</v>
      </c>
      <c r="JX159" s="176">
        <v>0</v>
      </c>
      <c r="JY159" s="501"/>
      <c r="JZ159" s="405"/>
      <c r="KA159" s="405"/>
      <c r="KB159" s="405"/>
      <c r="KC159" s="405"/>
      <c r="KD159" s="405"/>
      <c r="KE159" s="162">
        <v>0</v>
      </c>
      <c r="KF159" s="175">
        <v>0</v>
      </c>
      <c r="KG159" s="175">
        <v>0</v>
      </c>
      <c r="KH159" s="175">
        <v>0</v>
      </c>
      <c r="KI159" s="175">
        <v>1</v>
      </c>
      <c r="KJ159" s="175">
        <v>1</v>
      </c>
      <c r="KK159" s="160">
        <v>0</v>
      </c>
      <c r="KL159" s="175">
        <v>0</v>
      </c>
      <c r="KM159" s="175">
        <v>0</v>
      </c>
      <c r="KN159" s="175">
        <v>1</v>
      </c>
      <c r="KO159" s="175">
        <v>0</v>
      </c>
      <c r="KP159" s="175">
        <v>0</v>
      </c>
      <c r="KQ159" s="175">
        <v>0</v>
      </c>
      <c r="KR159" s="160">
        <v>0</v>
      </c>
      <c r="KS159" s="175">
        <v>0</v>
      </c>
      <c r="KT159" s="159"/>
      <c r="KU159" s="159"/>
      <c r="KV159" s="159"/>
      <c r="KW159" s="159"/>
      <c r="KX159" s="159"/>
      <c r="KY159" s="159"/>
      <c r="KZ159" s="159"/>
      <c r="LA159" s="159"/>
      <c r="LB159" s="159"/>
    </row>
    <row r="160" spans="1:314" s="218" customFormat="1" x14ac:dyDescent="0.15">
      <c r="A160" s="243" t="s">
        <v>593</v>
      </c>
      <c r="B160" s="243"/>
      <c r="C160" s="17"/>
      <c r="D160" s="18"/>
      <c r="E160" s="18"/>
      <c r="F160" s="20"/>
      <c r="G160" s="19"/>
      <c r="H160" s="20"/>
      <c r="I160" s="597"/>
      <c r="J160" s="16"/>
      <c r="K160" s="20"/>
      <c r="L160" s="16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16"/>
      <c r="AB160" s="20"/>
      <c r="AC160" s="20"/>
      <c r="AD160" s="20"/>
      <c r="AE160" s="20"/>
      <c r="AF160" s="20"/>
      <c r="AG160" s="20"/>
      <c r="AH160" s="58"/>
      <c r="AI160" s="20"/>
      <c r="AJ160" s="20"/>
      <c r="AK160" s="20"/>
      <c r="AL160" s="642"/>
      <c r="AM160" s="636"/>
      <c r="AN160" s="637"/>
      <c r="AO160" s="636"/>
      <c r="AP160" s="637"/>
      <c r="AQ160" s="528">
        <f>SUM(AO157:AO160)</f>
        <v>5.6268878954607988</v>
      </c>
      <c r="AR160" s="528"/>
      <c r="AS160" s="528">
        <f>AVERAGE(AO157:AO160)</f>
        <v>5.6268878954607988</v>
      </c>
      <c r="AT160" s="528"/>
      <c r="AU160" s="528">
        <f>MAX(AO157:AO160)</f>
        <v>5.6268878954607988</v>
      </c>
      <c r="AV160" s="528"/>
      <c r="AW160" s="528">
        <f>MIN(AO157:AO160)</f>
        <v>5.6268878954607988</v>
      </c>
      <c r="AX160" s="528"/>
      <c r="AY160" s="528">
        <f>AU160-AW160</f>
        <v>0</v>
      </c>
      <c r="AZ160" s="528"/>
      <c r="BA160" s="528"/>
      <c r="BB160" s="636"/>
      <c r="BC160" s="637"/>
      <c r="BD160" s="528"/>
      <c r="BE160" s="528">
        <f>SUM(BC157:BC160)</f>
        <v>6.7680742778541951</v>
      </c>
      <c r="BF160" s="528"/>
      <c r="BG160" s="528">
        <f>AVERAGE(BC157:BC160)</f>
        <v>6.7680742778541951</v>
      </c>
      <c r="BH160" s="528"/>
      <c r="BI160" s="528">
        <f>MAX(BC157:BC160)</f>
        <v>6.7680742778541951</v>
      </c>
      <c r="BJ160" s="528"/>
      <c r="BK160" s="528">
        <f>MIN(BC157:BC160)</f>
        <v>6.7680742778541951</v>
      </c>
      <c r="BL160" s="528"/>
      <c r="BM160" s="528">
        <f>BI160-BK160</f>
        <v>0</v>
      </c>
      <c r="BN160" s="574"/>
      <c r="BO160" s="574"/>
      <c r="BP160" s="2" t="s">
        <v>337</v>
      </c>
      <c r="BQ160" s="2"/>
      <c r="BR160" s="7"/>
      <c r="BS160" s="528"/>
      <c r="BT160" s="528"/>
      <c r="BU160" s="528"/>
      <c r="BV160" s="528"/>
      <c r="BW160" s="585"/>
      <c r="BX160" s="528"/>
      <c r="BY160" s="528"/>
      <c r="BZ160" s="528"/>
      <c r="CA160" s="528"/>
      <c r="CB160" s="585"/>
      <c r="CC160" s="528"/>
      <c r="CD160" s="585"/>
      <c r="CE160" s="528"/>
      <c r="CF160" s="585"/>
      <c r="CG160" s="528"/>
      <c r="CH160" s="585"/>
      <c r="CI160" s="528"/>
      <c r="CJ160" s="585"/>
      <c r="CK160" s="528"/>
      <c r="CL160" s="585"/>
      <c r="CM160" s="240"/>
      <c r="CN160" s="393"/>
      <c r="CR160" s="286"/>
      <c r="CS160" s="278"/>
      <c r="CT160" s="281"/>
      <c r="CU160" s="281"/>
      <c r="CV160" s="281"/>
      <c r="CW160" s="281"/>
      <c r="CX160" s="281"/>
      <c r="CY160" s="281"/>
      <c r="CZ160" s="281"/>
      <c r="DA160" s="281"/>
      <c r="DB160" s="281"/>
      <c r="DC160" s="248"/>
      <c r="DD160" s="281"/>
      <c r="DE160" s="281"/>
      <c r="DF160" s="281"/>
      <c r="DG160" s="281"/>
      <c r="DH160" s="281"/>
      <c r="DI160" s="281"/>
      <c r="DL160" s="281"/>
      <c r="DM160" s="281"/>
      <c r="DN160" s="281"/>
      <c r="DO160" s="281"/>
      <c r="DP160" s="281"/>
      <c r="DQ160" s="281"/>
      <c r="DR160" s="281"/>
      <c r="DT160" s="220"/>
      <c r="DW160" s="495"/>
      <c r="DX160" s="506">
        <f t="shared" si="73"/>
        <v>0</v>
      </c>
      <c r="DY160" s="495"/>
      <c r="DZ160" s="495"/>
      <c r="EA160" s="506">
        <f t="shared" si="74"/>
        <v>0</v>
      </c>
      <c r="EB160" s="506">
        <f t="shared" si="75"/>
        <v>0</v>
      </c>
      <c r="EC160" s="495"/>
      <c r="ED160" s="495"/>
      <c r="EE160" s="512"/>
      <c r="EF160" s="244"/>
      <c r="EG160" s="244"/>
      <c r="EH160" s="244">
        <v>0</v>
      </c>
      <c r="EI160" s="244">
        <v>0</v>
      </c>
      <c r="EJ160" s="244">
        <f>SUM(EH160:EI160)</f>
        <v>0</v>
      </c>
      <c r="EK160" s="244"/>
      <c r="EL160" s="244"/>
      <c r="EM160" s="244"/>
      <c r="EN160" s="244"/>
      <c r="EO160" s="244"/>
      <c r="EP160" s="244"/>
      <c r="EQ160" s="244"/>
      <c r="ES160" s="219"/>
      <c r="ET160" s="518"/>
      <c r="EU160" s="518"/>
      <c r="EV160" s="287">
        <f>SUM(ET158:ET160)</f>
        <v>0.66220259173937945</v>
      </c>
      <c r="EW160" s="281"/>
      <c r="EX160" s="278">
        <f>AVERAGE(ET158:ET160)</f>
        <v>0.66220259173937945</v>
      </c>
      <c r="EY160" s="278"/>
      <c r="EZ160" s="281">
        <f>_xlfn.VAR.P(ET158:ET160)</f>
        <v>0</v>
      </c>
      <c r="FA160" s="281"/>
      <c r="FB160" s="281">
        <f>_xlfn.VAR.P(ET158:ET160)</f>
        <v>0</v>
      </c>
      <c r="FC160" s="281"/>
      <c r="FD160" s="523"/>
      <c r="FE160" s="268"/>
      <c r="FF160" s="240"/>
      <c r="FG160" s="268"/>
      <c r="FH160" s="240"/>
      <c r="FI160" s="268"/>
      <c r="FJ160" s="240"/>
      <c r="FK160" s="268"/>
      <c r="FM160" s="393"/>
      <c r="FN160" s="240"/>
      <c r="FO160" s="268"/>
      <c r="FP160" s="521"/>
      <c r="FQ160" s="287"/>
      <c r="FR160" s="281"/>
      <c r="FS160" s="287"/>
      <c r="FT160" s="281"/>
      <c r="FU160" s="281"/>
      <c r="FV160" s="281"/>
      <c r="FW160" s="281"/>
      <c r="FX160" s="281"/>
      <c r="FY160" s="281"/>
      <c r="FZ160" s="281"/>
      <c r="GA160" s="281"/>
      <c r="GB160" s="281"/>
      <c r="GC160" s="281"/>
      <c r="GD160" s="287"/>
      <c r="GE160" s="281"/>
      <c r="GF160" s="287"/>
      <c r="GG160" s="281"/>
      <c r="GH160" s="281"/>
      <c r="GI160" s="281"/>
      <c r="GJ160" s="281"/>
      <c r="GK160" s="281"/>
      <c r="GL160" s="281"/>
      <c r="GM160" s="281"/>
      <c r="GN160" s="281"/>
      <c r="GO160" s="281"/>
      <c r="GP160" s="281"/>
      <c r="GQ160" s="250"/>
      <c r="GR160" s="586"/>
      <c r="GS160" s="531"/>
      <c r="GT160" s="586">
        <f>SUM(GR158:GR160)</f>
        <v>0.19620817533018653</v>
      </c>
      <c r="GU160" s="586">
        <f>SUM(GS158:GS160)</f>
        <v>0.34336430682782648</v>
      </c>
      <c r="GV160" s="531">
        <f>AVERAGE(GR158:GR160)</f>
        <v>0.19620817533018653</v>
      </c>
      <c r="GW160" s="531">
        <f>AVERAGE(GS158:GS160)</f>
        <v>0.34336430682782648</v>
      </c>
      <c r="GX160" s="531">
        <f>MAX(GR158:GR160)</f>
        <v>0.19620817533018653</v>
      </c>
      <c r="GY160" s="531">
        <f>MAX(GS158:GS160)</f>
        <v>0.34336430682782648</v>
      </c>
      <c r="GZ160" s="586"/>
      <c r="HA160" s="531"/>
      <c r="HB160" s="586">
        <f>SUM(GZ158:GZ160)</f>
        <v>0.78470426409903737</v>
      </c>
      <c r="HC160" s="586">
        <f>SUM(HA158:HA160)</f>
        <v>0.14713204951856973</v>
      </c>
      <c r="HD160" s="531">
        <f>AVERAGE(GZ158:GZ160)</f>
        <v>0.78470426409903737</v>
      </c>
      <c r="HE160" s="531">
        <f>AVERAGE(HA158:HA160)</f>
        <v>0.14713204951856973</v>
      </c>
      <c r="HF160" s="531">
        <f>MAX(GZ158:GZ160)</f>
        <v>0.78470426409903737</v>
      </c>
      <c r="HG160" s="531">
        <f>MAX(HA158:HA160)</f>
        <v>0.14713204951856973</v>
      </c>
      <c r="HH160" s="585"/>
      <c r="HI160" s="528"/>
      <c r="HJ160" s="586">
        <f>SUM(HH158:HH160)</f>
        <v>0.80886242968851818</v>
      </c>
      <c r="HK160" s="586">
        <f>SUM(HI158:HI160)</f>
        <v>0.37355975050704893</v>
      </c>
      <c r="HL160" s="531">
        <f>AVERAGE(HH158:HH160)</f>
        <v>0.80886242968851818</v>
      </c>
      <c r="HM160" s="531">
        <f>AVERAGE(HI158:HI160)</f>
        <v>0.37355975050704893</v>
      </c>
      <c r="HN160" s="531">
        <f>MAX(HH158:HH160)</f>
        <v>0.80886242968851818</v>
      </c>
      <c r="HO160" s="531">
        <f>MAX(HI158:HI160)</f>
        <v>0.37355975050704893</v>
      </c>
      <c r="HP160" s="286">
        <f>MIN(HH158:HH160)</f>
        <v>0.80886242968851818</v>
      </c>
      <c r="HQ160" s="286">
        <f>MIN(HI158:HI160)</f>
        <v>0.37355975050704893</v>
      </c>
      <c r="HR160" s="278">
        <f>HN160-HP160</f>
        <v>0</v>
      </c>
      <c r="HS160" s="278">
        <f>HO160-HQ160</f>
        <v>0</v>
      </c>
      <c r="HT160" s="393"/>
      <c r="HU160" s="520"/>
      <c r="HV160" s="393"/>
      <c r="HW160" s="520"/>
      <c r="HX160" s="393"/>
      <c r="HY160" s="520"/>
      <c r="HZ160" s="393"/>
      <c r="IA160" s="520"/>
      <c r="IB160" s="393"/>
      <c r="IC160" s="520"/>
      <c r="ID160" s="393"/>
      <c r="IG160" s="218">
        <v>-0.85841076706956598</v>
      </c>
      <c r="IH160" s="218">
        <v>-2.4522008253094911E-2</v>
      </c>
      <c r="IN160" s="462">
        <v>0</v>
      </c>
      <c r="IO160" s="218">
        <v>0</v>
      </c>
      <c r="IP160" s="462">
        <v>0</v>
      </c>
      <c r="IT160" s="390"/>
      <c r="IU160" s="393">
        <v>0</v>
      </c>
      <c r="IV160" s="390">
        <v>0</v>
      </c>
      <c r="IW160" s="393">
        <v>0</v>
      </c>
      <c r="IX160" s="484">
        <v>1</v>
      </c>
      <c r="IY160" s="393"/>
      <c r="JB160" s="226"/>
      <c r="JC160" s="226"/>
      <c r="JD160" s="226"/>
      <c r="JP160" s="226"/>
      <c r="JQ160" s="226"/>
      <c r="JR160" s="226"/>
      <c r="JU160" s="393"/>
      <c r="JY160" s="393">
        <v>0</v>
      </c>
      <c r="JZ160" s="507">
        <v>0</v>
      </c>
      <c r="KA160" s="507">
        <v>0</v>
      </c>
      <c r="KB160" s="520">
        <v>0</v>
      </c>
      <c r="KC160" s="520">
        <v>0</v>
      </c>
      <c r="KD160" s="507">
        <v>1</v>
      </c>
      <c r="KE160" s="220"/>
      <c r="KK160" s="219"/>
      <c r="KR160" s="219"/>
      <c r="LA160" s="219"/>
      <c r="LB160" s="218" t="s">
        <v>549</v>
      </c>
    </row>
    <row r="161" spans="1:313" x14ac:dyDescent="0.15">
      <c r="A161" s="214"/>
      <c r="B161" s="224">
        <v>0.72168981481481476</v>
      </c>
      <c r="C161" s="10"/>
      <c r="D161" s="11"/>
      <c r="E161" s="11"/>
      <c r="F161" s="14"/>
      <c r="G161" s="13"/>
      <c r="H161" s="14" t="s">
        <v>364</v>
      </c>
      <c r="I161" s="596">
        <v>31</v>
      </c>
      <c r="J161" s="9">
        <v>1</v>
      </c>
      <c r="K161" s="14">
        <v>1</v>
      </c>
      <c r="L161" s="9">
        <v>0</v>
      </c>
      <c r="M161" s="23">
        <v>1</v>
      </c>
      <c r="N161" s="23">
        <v>1</v>
      </c>
      <c r="O161" s="23">
        <v>0</v>
      </c>
      <c r="P161" s="14"/>
      <c r="Q161" s="14">
        <v>1</v>
      </c>
      <c r="R161" s="14">
        <v>0</v>
      </c>
      <c r="S161" s="14">
        <v>0</v>
      </c>
      <c r="T161" s="14">
        <v>1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9">
        <v>1</v>
      </c>
      <c r="AB161" s="15">
        <v>0</v>
      </c>
      <c r="AC161" s="15">
        <v>0.83374828060522788</v>
      </c>
      <c r="AD161" s="15">
        <v>0.83374828060522788</v>
      </c>
      <c r="AE161" s="15"/>
      <c r="AF161" s="15"/>
      <c r="AG161" s="15"/>
      <c r="AH161" s="54">
        <f>AM162-BP161</f>
        <v>4.5127880325942895</v>
      </c>
      <c r="AI161" s="15">
        <f>AN162-BQ161</f>
        <v>-18.048198074277856</v>
      </c>
      <c r="AJ161" s="15"/>
      <c r="AK161" s="15"/>
      <c r="AL161" s="632">
        <f>((AH161*AH162)+(AI161*AI162))/(SQRT(AH161^2+AI161^2)*SQRT(AH162^2+AI162^2))</f>
        <v>0.99862382368132308</v>
      </c>
      <c r="AM161" s="633"/>
      <c r="AN161" s="634"/>
      <c r="AO161" s="633"/>
      <c r="AP161" s="634"/>
      <c r="AQ161" s="634"/>
      <c r="AR161" s="634"/>
      <c r="AS161" s="634"/>
      <c r="AT161" s="634"/>
      <c r="AU161" s="634"/>
      <c r="AV161" s="634"/>
      <c r="AW161" s="634"/>
      <c r="AX161" s="634"/>
      <c r="AY161" s="634"/>
      <c r="AZ161" s="634"/>
      <c r="BA161" s="634"/>
      <c r="BB161" s="633"/>
      <c r="BC161" s="634"/>
      <c r="BD161" s="634"/>
      <c r="BE161" s="634"/>
      <c r="BF161" s="634"/>
      <c r="BG161" s="634"/>
      <c r="BH161" s="634"/>
      <c r="BI161" s="634"/>
      <c r="BJ161" s="634"/>
      <c r="BK161" s="634"/>
      <c r="BL161" s="634"/>
      <c r="BM161" s="634"/>
      <c r="BN161" s="573"/>
      <c r="BO161" s="573"/>
      <c r="BP161" s="4">
        <v>-1.1527230300648457</v>
      </c>
      <c r="BQ161" s="4">
        <v>11.942218019257222</v>
      </c>
      <c r="BR161" s="6"/>
      <c r="BS161" s="527"/>
      <c r="BT161" s="527"/>
      <c r="BU161" s="527"/>
      <c r="BV161" s="527"/>
      <c r="BW161" s="584"/>
      <c r="BX161" s="527"/>
      <c r="BY161" s="527"/>
      <c r="BZ161" s="527"/>
      <c r="CA161" s="527"/>
      <c r="CB161" s="584"/>
      <c r="CC161" s="527"/>
      <c r="CD161" s="584"/>
      <c r="CE161" s="527"/>
      <c r="CF161" s="584"/>
      <c r="CG161" s="527"/>
      <c r="CH161" s="584"/>
      <c r="CI161" s="527"/>
      <c r="CJ161" s="584"/>
      <c r="CK161" s="527"/>
      <c r="CL161" s="584"/>
      <c r="CO161" s="70"/>
      <c r="CP161" s="70"/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H161" s="516"/>
      <c r="DI161" s="516"/>
      <c r="DJ161" s="105"/>
      <c r="DK161" s="105"/>
      <c r="DL161" s="105"/>
      <c r="DM161" s="105"/>
      <c r="DN161" s="105"/>
      <c r="DO161" s="105"/>
      <c r="DP161" s="105"/>
      <c r="DQ161" s="105"/>
      <c r="DR161" s="105"/>
      <c r="DS161" s="105"/>
      <c r="DT161" s="108" t="s">
        <v>442</v>
      </c>
      <c r="DU161" s="105">
        <v>-1.1527230300648457</v>
      </c>
      <c r="DV161" s="105">
        <v>11.942218019257222</v>
      </c>
      <c r="DX161" s="506">
        <f t="shared" si="73"/>
        <v>0</v>
      </c>
      <c r="EA161" s="506">
        <f t="shared" si="74"/>
        <v>0</v>
      </c>
      <c r="EB161" s="506">
        <f t="shared" si="75"/>
        <v>0</v>
      </c>
      <c r="EF161" s="402">
        <f>IF(AND(DV161&gt;0,DV161&lt;11.9),1,0)</f>
        <v>0</v>
      </c>
      <c r="EG161" s="402"/>
      <c r="EH161" s="402"/>
      <c r="EI161" s="402"/>
      <c r="EJ161" s="402"/>
      <c r="EK161" s="402"/>
      <c r="EL161" s="244">
        <f>IF(AND(DV161&gt;0,DV161&lt;6.4),1,0)</f>
        <v>0</v>
      </c>
      <c r="EN161" s="402"/>
      <c r="EO161" s="402"/>
      <c r="EP161" s="402"/>
      <c r="ER161" s="128">
        <v>3.7524813531898169</v>
      </c>
      <c r="ES161" s="128">
        <v>-13.217362448418157</v>
      </c>
      <c r="EV161" s="284"/>
      <c r="EW161" s="209"/>
      <c r="EX161" s="209"/>
      <c r="EY161" s="209"/>
      <c r="EZ161" s="209"/>
      <c r="FA161" s="209"/>
      <c r="FB161" s="209"/>
      <c r="FC161" s="209"/>
      <c r="FE161" s="141"/>
      <c r="FF161" s="141"/>
      <c r="FH161" s="141"/>
      <c r="FJ161" s="141"/>
      <c r="FQ161" s="284"/>
      <c r="FR161" s="209"/>
      <c r="FS161" s="284"/>
      <c r="FT161" s="209"/>
      <c r="FU161" s="209"/>
      <c r="FV161" s="209"/>
      <c r="FW161" s="209"/>
      <c r="FX161" s="209"/>
      <c r="FY161" s="209"/>
      <c r="FZ161" s="209"/>
      <c r="GA161" s="209"/>
      <c r="GB161" s="209"/>
      <c r="GC161" s="209"/>
      <c r="GD161" s="284"/>
      <c r="GE161" s="209"/>
      <c r="GF161" s="284"/>
      <c r="GG161" s="209"/>
      <c r="GH161" s="209"/>
      <c r="GI161" s="209"/>
      <c r="GJ161" s="209"/>
      <c r="GK161" s="209"/>
      <c r="GL161" s="209"/>
      <c r="GM161" s="209"/>
      <c r="GN161" s="209"/>
      <c r="GO161" s="209"/>
      <c r="GP161" s="209"/>
      <c r="GR161" s="587"/>
      <c r="GS161" s="529"/>
      <c r="GT161" s="587"/>
      <c r="GU161" s="529"/>
      <c r="GV161" s="529"/>
      <c r="GW161" s="529"/>
      <c r="GX161" s="529"/>
      <c r="GY161" s="529"/>
      <c r="GZ161" s="587"/>
      <c r="HA161" s="529"/>
      <c r="HB161" s="587"/>
      <c r="HC161" s="529"/>
      <c r="HD161" s="529"/>
      <c r="HE161" s="529"/>
      <c r="HF161" s="529"/>
      <c r="HG161" s="529"/>
      <c r="HH161" s="584"/>
      <c r="HI161" s="527"/>
      <c r="HJ161" s="587"/>
      <c r="HK161" s="529"/>
      <c r="HL161" s="529"/>
      <c r="HM161" s="529"/>
      <c r="HN161" s="529"/>
      <c r="HO161" s="529"/>
      <c r="HP161" s="285"/>
      <c r="HQ161" s="208"/>
      <c r="HR161" s="208"/>
      <c r="HS161" s="208"/>
      <c r="IE161" s="159"/>
      <c r="IF161" s="159"/>
      <c r="IG161" s="159"/>
      <c r="IH161" s="159"/>
      <c r="II161" s="159">
        <v>0</v>
      </c>
      <c r="IJ161" s="159">
        <v>0</v>
      </c>
      <c r="IK161" s="159"/>
      <c r="IL161" s="159"/>
      <c r="IM161" s="159"/>
      <c r="IP161" s="385"/>
      <c r="IQ161" s="159"/>
      <c r="IR161" s="159"/>
      <c r="IS161" s="159"/>
      <c r="IZ161" s="159"/>
      <c r="JA161" s="159"/>
      <c r="JB161" s="159"/>
      <c r="JC161" s="159"/>
      <c r="JD161" s="159"/>
      <c r="JE161" s="159"/>
      <c r="JF161" s="159"/>
      <c r="JG161" s="159"/>
      <c r="JH161" s="159"/>
      <c r="JI161" s="159"/>
      <c r="JJ161" s="159"/>
      <c r="JK161" s="159"/>
      <c r="JL161" s="159"/>
      <c r="JM161" s="159"/>
      <c r="JN161" s="159"/>
      <c r="JO161" s="159"/>
      <c r="JP161" s="159"/>
      <c r="JQ161" s="159"/>
      <c r="JR161" s="159"/>
      <c r="JS161" s="159"/>
      <c r="JT161" s="159"/>
      <c r="JV161" s="159"/>
      <c r="JW161" s="159"/>
      <c r="JX161" s="159"/>
      <c r="KE161" s="159"/>
      <c r="KF161" s="159"/>
      <c r="KG161" s="159"/>
      <c r="KH161" s="159"/>
      <c r="KI161" s="159"/>
      <c r="KJ161" s="159"/>
      <c r="KK161" s="159"/>
      <c r="KL161" s="159"/>
      <c r="KM161" s="159"/>
      <c r="KN161" s="159"/>
      <c r="KO161" s="159"/>
      <c r="KP161" s="159"/>
      <c r="KQ161" s="159"/>
      <c r="KR161" s="159"/>
      <c r="KS161" s="159">
        <v>1</v>
      </c>
      <c r="KT161" s="159"/>
      <c r="KU161" s="159"/>
      <c r="KV161" s="159"/>
      <c r="KW161" s="159"/>
      <c r="KX161" s="159"/>
      <c r="KY161" s="159"/>
      <c r="KZ161" s="159"/>
      <c r="LA161" s="159"/>
    </row>
    <row r="162" spans="1:313" x14ac:dyDescent="0.15">
      <c r="A162" s="214"/>
      <c r="B162" s="224">
        <v>0.7153356481481481</v>
      </c>
      <c r="C162" s="10">
        <v>0.21</v>
      </c>
      <c r="D162" s="11">
        <v>0.69999299999999998</v>
      </c>
      <c r="E162" s="11">
        <v>0.7</v>
      </c>
      <c r="F162" s="14"/>
      <c r="G162" s="13"/>
      <c r="H162" s="14"/>
      <c r="I162" s="596"/>
      <c r="J162" s="473">
        <v>2</v>
      </c>
      <c r="K162" s="14"/>
      <c r="L162" s="9"/>
      <c r="M162" s="23">
        <v>0</v>
      </c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9"/>
      <c r="AB162" s="15"/>
      <c r="AC162" s="15"/>
      <c r="AD162" s="15"/>
      <c r="AE162" s="15"/>
      <c r="AF162" s="15"/>
      <c r="AG162" s="15"/>
      <c r="AH162" s="58">
        <f>ER161-BP161</f>
        <v>4.905204383254663</v>
      </c>
      <c r="AI162" s="20">
        <f>ES161-BQ161</f>
        <v>-25.159580467675379</v>
      </c>
      <c r="AJ162" s="15"/>
      <c r="AK162" s="15"/>
      <c r="AL162" s="635">
        <f>DEGREES(ACOS(AL161))</f>
        <v>3.0062458098927705</v>
      </c>
      <c r="AM162" s="633">
        <v>3.3600650025294438</v>
      </c>
      <c r="AN162" s="634">
        <v>-6.1059800550206331</v>
      </c>
      <c r="AO162" s="638">
        <f>ABS(-11.88-AN162)</f>
        <v>5.7740199449793677</v>
      </c>
      <c r="AP162" s="634"/>
      <c r="AQ162" s="634"/>
      <c r="AR162" s="634"/>
      <c r="AS162" s="634"/>
      <c r="AT162" s="634"/>
      <c r="AU162" s="634"/>
      <c r="AV162" s="634"/>
      <c r="AW162" s="634"/>
      <c r="AX162" s="634"/>
      <c r="AY162" s="634"/>
      <c r="AZ162" s="634"/>
      <c r="BA162" s="634"/>
      <c r="BB162" s="633"/>
      <c r="BC162" s="634">
        <f>ABS(BQ162-AN162)</f>
        <v>6.1795460797799171</v>
      </c>
      <c r="BD162" s="634"/>
      <c r="BE162" s="634"/>
      <c r="BF162" s="634"/>
      <c r="BG162" s="634"/>
      <c r="BH162" s="634"/>
      <c r="BI162" s="634"/>
      <c r="BJ162" s="634"/>
      <c r="BK162" s="634"/>
      <c r="BL162" s="634"/>
      <c r="BM162" s="634"/>
      <c r="BN162" s="573"/>
      <c r="BO162" s="573"/>
      <c r="BP162" s="65">
        <v>4.7335222298407498</v>
      </c>
      <c r="BQ162" s="64">
        <v>-12.28552613480055</v>
      </c>
      <c r="BR162" s="6"/>
      <c r="BS162" s="527"/>
      <c r="BT162" s="527"/>
      <c r="BU162" s="527"/>
      <c r="BV162" s="527"/>
      <c r="BW162" s="584"/>
      <c r="BX162" s="527"/>
      <c r="BY162" s="527"/>
      <c r="BZ162" s="527"/>
      <c r="CA162" s="527"/>
      <c r="CB162" s="584"/>
      <c r="CC162" s="527"/>
      <c r="CD162" s="584"/>
      <c r="CE162" s="527"/>
      <c r="CF162" s="584"/>
      <c r="CG162" s="527"/>
      <c r="CH162" s="584"/>
      <c r="CI162" s="527"/>
      <c r="CJ162" s="584"/>
      <c r="CK162" s="527"/>
      <c r="CL162" s="584"/>
      <c r="CO162" s="70"/>
      <c r="CP162" s="70"/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H162" s="516"/>
      <c r="DI162" s="516"/>
      <c r="DJ162" s="105"/>
      <c r="DK162" s="105"/>
      <c r="DL162" s="105"/>
      <c r="DM162" s="105"/>
      <c r="DN162" s="105"/>
      <c r="DO162" s="105"/>
      <c r="DP162" s="105"/>
      <c r="DQ162" s="105"/>
      <c r="DR162" s="105"/>
      <c r="DS162" s="105"/>
      <c r="DT162" s="108" t="s">
        <v>443</v>
      </c>
      <c r="DU162" s="129">
        <v>3.7524813531898169</v>
      </c>
      <c r="DV162" s="128">
        <v>-12.383614167812929</v>
      </c>
      <c r="DX162" s="506">
        <f t="shared" si="73"/>
        <v>0</v>
      </c>
      <c r="EA162" s="506">
        <f t="shared" si="74"/>
        <v>0</v>
      </c>
      <c r="EB162" s="506">
        <f t="shared" si="75"/>
        <v>0</v>
      </c>
      <c r="EF162" s="402"/>
      <c r="EG162" s="412">
        <f>IF(AND(DV162&lt;0,DV162&gt;-11.9),1,0)</f>
        <v>0</v>
      </c>
      <c r="EM162" s="412">
        <f>IF(AND(DV162&lt;0,DV162&gt;-6.4),1,0)</f>
        <v>0</v>
      </c>
      <c r="ER162" s="105">
        <v>-0.85841076706956598</v>
      </c>
      <c r="ES162" s="105">
        <v>11.353689821182943</v>
      </c>
      <c r="ET162" s="518">
        <f>ABS(ER162)</f>
        <v>0.85841076706956598</v>
      </c>
      <c r="EV162" s="284"/>
      <c r="EW162" s="209"/>
      <c r="EX162" s="209"/>
      <c r="EY162" s="209"/>
      <c r="EZ162" s="209"/>
      <c r="FA162" s="209"/>
      <c r="FB162" s="209"/>
      <c r="FC162" s="209"/>
      <c r="FE162" s="141"/>
      <c r="FF162" s="141"/>
      <c r="FH162" s="141"/>
      <c r="FJ162" s="141"/>
      <c r="FQ162" s="284"/>
      <c r="FR162" s="209"/>
      <c r="FS162" s="284"/>
      <c r="FT162" s="209"/>
      <c r="FU162" s="209"/>
      <c r="FV162" s="209"/>
      <c r="FW162" s="209"/>
      <c r="FX162" s="209"/>
      <c r="FY162" s="209"/>
      <c r="FZ162" s="209"/>
      <c r="GA162" s="209"/>
      <c r="GB162" s="209"/>
      <c r="GC162" s="209"/>
      <c r="GD162" s="284"/>
      <c r="GE162" s="209"/>
      <c r="GF162" s="284"/>
      <c r="GG162" s="209"/>
      <c r="GH162" s="209"/>
      <c r="GI162" s="209"/>
      <c r="GJ162" s="209"/>
      <c r="GK162" s="209"/>
      <c r="GL162" s="209"/>
      <c r="GM162" s="209"/>
      <c r="GN162" s="209"/>
      <c r="GO162" s="209"/>
      <c r="GP162" s="209"/>
      <c r="GR162" s="587">
        <v>0.29431226299527968</v>
      </c>
      <c r="GS162" s="532">
        <v>0</v>
      </c>
      <c r="GT162" s="586"/>
      <c r="GU162" s="586"/>
      <c r="GV162" s="531"/>
      <c r="GW162" s="531"/>
      <c r="GX162" s="531"/>
      <c r="GY162" s="531"/>
      <c r="GZ162" s="587">
        <v>0.58852819807427892</v>
      </c>
      <c r="HA162" s="532">
        <v>0.83374828060522788</v>
      </c>
      <c r="HB162" s="586"/>
      <c r="HC162" s="586"/>
      <c r="HD162" s="531"/>
      <c r="HE162" s="531"/>
      <c r="HF162" s="531"/>
      <c r="HG162" s="531"/>
      <c r="HH162" s="584">
        <v>0.65801606977182581</v>
      </c>
      <c r="HI162" s="527">
        <v>0.83374828060522788</v>
      </c>
      <c r="HJ162" s="586"/>
      <c r="HK162" s="586"/>
      <c r="HL162" s="531"/>
      <c r="HM162" s="531"/>
      <c r="HN162" s="531"/>
      <c r="HO162" s="531"/>
      <c r="HP162" s="285"/>
      <c r="HQ162" s="208"/>
      <c r="HR162" s="208"/>
      <c r="HS162" s="208"/>
      <c r="IE162" s="159"/>
      <c r="IF162" s="159"/>
      <c r="IG162" s="159"/>
      <c r="IH162" s="159"/>
      <c r="II162" s="159">
        <v>1</v>
      </c>
      <c r="IJ162" s="159">
        <v>0</v>
      </c>
      <c r="IK162" s="159">
        <v>1</v>
      </c>
      <c r="IL162" s="159">
        <v>0</v>
      </c>
      <c r="IM162" s="159">
        <v>0</v>
      </c>
      <c r="IP162" s="385"/>
      <c r="IQ162" s="159">
        <v>0</v>
      </c>
      <c r="IR162" s="159">
        <v>1</v>
      </c>
      <c r="IS162" s="159">
        <v>0</v>
      </c>
      <c r="IZ162" s="159">
        <v>1</v>
      </c>
      <c r="JA162" s="159">
        <v>0</v>
      </c>
      <c r="JB162" s="176">
        <v>0</v>
      </c>
      <c r="JC162" s="176">
        <v>0</v>
      </c>
      <c r="JD162" s="159"/>
      <c r="JE162" s="176">
        <v>0</v>
      </c>
      <c r="JF162" s="176">
        <v>0</v>
      </c>
      <c r="JG162" s="176">
        <v>1</v>
      </c>
      <c r="JH162" s="176">
        <v>0</v>
      </c>
      <c r="JI162" s="176">
        <v>0</v>
      </c>
      <c r="JJ162" s="176">
        <v>0</v>
      </c>
      <c r="JK162" s="176">
        <v>0</v>
      </c>
      <c r="JL162" s="176">
        <v>1</v>
      </c>
      <c r="JM162" s="176">
        <v>1</v>
      </c>
      <c r="JN162" s="176">
        <v>0</v>
      </c>
      <c r="JO162" s="176">
        <v>0</v>
      </c>
      <c r="JP162" s="176">
        <v>0</v>
      </c>
      <c r="JQ162" s="176">
        <v>0</v>
      </c>
      <c r="JR162" s="176">
        <v>0</v>
      </c>
      <c r="JS162" s="176">
        <v>0</v>
      </c>
      <c r="JT162" s="176">
        <v>0</v>
      </c>
      <c r="JU162" s="501">
        <v>0</v>
      </c>
      <c r="JV162" s="176">
        <v>1</v>
      </c>
      <c r="JW162" s="176">
        <v>0</v>
      </c>
      <c r="JX162" s="176">
        <v>0</v>
      </c>
      <c r="JY162" s="501"/>
      <c r="JZ162" s="405"/>
      <c r="KA162" s="405"/>
      <c r="KB162" s="405"/>
      <c r="KC162" s="405"/>
      <c r="KD162" s="405"/>
      <c r="KE162" s="162">
        <v>1</v>
      </c>
      <c r="KF162" s="175">
        <v>0</v>
      </c>
      <c r="KG162" s="175">
        <v>0</v>
      </c>
      <c r="KH162" s="175">
        <v>0</v>
      </c>
      <c r="KI162" s="175">
        <v>0</v>
      </c>
      <c r="KJ162" s="175">
        <v>1</v>
      </c>
      <c r="KK162" s="160">
        <v>0</v>
      </c>
      <c r="KL162" s="175">
        <v>0</v>
      </c>
      <c r="KM162" s="175">
        <v>0</v>
      </c>
      <c r="KN162" s="175">
        <v>0</v>
      </c>
      <c r="KO162" s="175">
        <v>0</v>
      </c>
      <c r="KP162" s="175">
        <v>0</v>
      </c>
      <c r="KQ162" s="175">
        <v>0</v>
      </c>
      <c r="KR162" s="160">
        <v>1</v>
      </c>
      <c r="KS162" s="175">
        <v>0</v>
      </c>
      <c r="KT162" s="159"/>
      <c r="KU162" s="159"/>
      <c r="KV162" s="159"/>
      <c r="KW162" s="159"/>
      <c r="KX162" s="159"/>
      <c r="KY162" s="159"/>
      <c r="KZ162" s="159"/>
      <c r="LA162" s="159"/>
    </row>
    <row r="163" spans="1:313" s="390" customFormat="1" ht="14.25" thickBot="1" x14ac:dyDescent="0.2">
      <c r="A163" s="243" t="s">
        <v>593</v>
      </c>
      <c r="C163" s="17"/>
      <c r="D163" s="18"/>
      <c r="E163" s="18"/>
      <c r="F163" s="20"/>
      <c r="G163" s="19"/>
      <c r="H163" s="20"/>
      <c r="I163" s="597"/>
      <c r="J163" s="16"/>
      <c r="K163" s="20"/>
      <c r="L163" s="16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16"/>
      <c r="AB163" s="20"/>
      <c r="AC163" s="20"/>
      <c r="AD163" s="20"/>
      <c r="AE163" s="20"/>
      <c r="AF163" s="20"/>
      <c r="AG163" s="20"/>
      <c r="AH163" s="58"/>
      <c r="AI163" s="20"/>
      <c r="AJ163" s="20"/>
      <c r="AK163" s="20"/>
      <c r="AL163" s="642"/>
      <c r="AM163" s="636"/>
      <c r="AN163" s="637"/>
      <c r="AO163" s="636"/>
      <c r="AP163" s="637"/>
      <c r="AQ163" s="528">
        <f>SUM(AO160:AO163)</f>
        <v>5.7740199449793677</v>
      </c>
      <c r="AR163" s="528"/>
      <c r="AS163" s="528">
        <f>AVERAGE(AO160:AO163)</f>
        <v>5.7740199449793677</v>
      </c>
      <c r="AT163" s="528"/>
      <c r="AU163" s="528">
        <f>MAX(AO160:AO163)</f>
        <v>5.7740199449793677</v>
      </c>
      <c r="AV163" s="528"/>
      <c r="AW163" s="528">
        <f>MIN(AO160:AO163)</f>
        <v>5.7740199449793677</v>
      </c>
      <c r="AX163" s="528"/>
      <c r="AY163" s="528">
        <f>AU163-AW163</f>
        <v>0</v>
      </c>
      <c r="AZ163" s="528"/>
      <c r="BA163" s="528"/>
      <c r="BB163" s="636"/>
      <c r="BC163" s="637"/>
      <c r="BD163" s="528"/>
      <c r="BE163" s="528">
        <f>SUM(BC160:BC163)</f>
        <v>6.1795460797799171</v>
      </c>
      <c r="BF163" s="528"/>
      <c r="BG163" s="528">
        <f>AVERAGE(BC160:BC163)</f>
        <v>6.1795460797799171</v>
      </c>
      <c r="BH163" s="528"/>
      <c r="BI163" s="528">
        <f>MAX(BC160:BC163)</f>
        <v>6.1795460797799171</v>
      </c>
      <c r="BJ163" s="528"/>
      <c r="BK163" s="528">
        <f>MIN(BC160:BC163)</f>
        <v>6.1795460797799171</v>
      </c>
      <c r="BL163" s="528"/>
      <c r="BM163" s="528">
        <f>BI163-BK163</f>
        <v>0</v>
      </c>
      <c r="BN163" s="574"/>
      <c r="BO163" s="574"/>
      <c r="BP163" s="2" t="s">
        <v>337</v>
      </c>
      <c r="BQ163" s="2"/>
      <c r="BR163" s="7"/>
      <c r="BS163" s="528"/>
      <c r="BT163" s="528"/>
      <c r="BU163" s="528"/>
      <c r="BV163" s="528"/>
      <c r="BW163" s="585"/>
      <c r="BX163" s="528"/>
      <c r="BY163" s="528"/>
      <c r="BZ163" s="528"/>
      <c r="CA163" s="528"/>
      <c r="CB163" s="585"/>
      <c r="CC163" s="528"/>
      <c r="CD163" s="585"/>
      <c r="CE163" s="528"/>
      <c r="CF163" s="585"/>
      <c r="CG163" s="528"/>
      <c r="CH163" s="585"/>
      <c r="CI163" s="528"/>
      <c r="CJ163" s="585"/>
      <c r="CK163" s="528"/>
      <c r="CL163" s="585"/>
      <c r="CN163" s="393"/>
      <c r="DD163" s="520"/>
      <c r="DE163" s="520"/>
      <c r="DF163" s="520"/>
      <c r="DG163" s="520"/>
      <c r="DH163" s="520"/>
      <c r="DI163" s="520"/>
      <c r="DW163" s="495"/>
      <c r="DX163" s="506">
        <f t="shared" si="73"/>
        <v>0</v>
      </c>
      <c r="DY163" s="495"/>
      <c r="DZ163" s="495"/>
      <c r="EA163" s="506">
        <f t="shared" si="74"/>
        <v>0</v>
      </c>
      <c r="EB163" s="506">
        <f t="shared" si="75"/>
        <v>0</v>
      </c>
      <c r="EC163" s="495"/>
      <c r="ED163" s="495"/>
      <c r="EE163" s="512"/>
      <c r="EF163" s="244"/>
      <c r="EG163" s="244"/>
      <c r="EH163" s="244">
        <v>0</v>
      </c>
      <c r="EI163" s="244">
        <v>0</v>
      </c>
      <c r="EJ163" s="138">
        <v>0</v>
      </c>
      <c r="EK163" s="402"/>
      <c r="EL163" s="244"/>
      <c r="EM163" s="244"/>
      <c r="EN163" s="244"/>
      <c r="EO163" s="244"/>
      <c r="EP163" s="244"/>
      <c r="EQ163" s="244"/>
      <c r="ET163" s="518"/>
      <c r="EU163" s="518"/>
      <c r="EV163" s="287">
        <f>SUM(ET161:ET163)</f>
        <v>0.85841076706956598</v>
      </c>
      <c r="EW163" s="281"/>
      <c r="EX163" s="278">
        <f>AVERAGE(ET161:ET163)</f>
        <v>0.85841076706956598</v>
      </c>
      <c r="EY163" s="278"/>
      <c r="EZ163" s="281">
        <f>_xlfn.VAR.P(ET161:ET163)</f>
        <v>0</v>
      </c>
      <c r="FA163" s="281"/>
      <c r="FB163" s="281">
        <f>MAX(ET161:ET163)</f>
        <v>0.85841076706956598</v>
      </c>
      <c r="FC163" s="281"/>
      <c r="FD163" s="523"/>
      <c r="FG163" s="393"/>
      <c r="FI163" s="393"/>
      <c r="FK163" s="393"/>
      <c r="FM163" s="393"/>
      <c r="FO163" s="393"/>
      <c r="FP163" s="520"/>
      <c r="FQ163" s="287"/>
      <c r="FR163" s="281"/>
      <c r="FS163" s="287"/>
      <c r="FT163" s="281"/>
      <c r="FU163" s="281"/>
      <c r="FV163" s="281"/>
      <c r="FW163" s="281"/>
      <c r="FX163" s="281"/>
      <c r="FY163" s="281"/>
      <c r="FZ163" s="281"/>
      <c r="GA163" s="281"/>
      <c r="GB163" s="281"/>
      <c r="GC163" s="281"/>
      <c r="GD163" s="287"/>
      <c r="GE163" s="281"/>
      <c r="GF163" s="287"/>
      <c r="GG163" s="281"/>
      <c r="GH163" s="281"/>
      <c r="GI163" s="281"/>
      <c r="GJ163" s="281"/>
      <c r="GK163" s="281"/>
      <c r="GL163" s="281"/>
      <c r="GM163" s="281"/>
      <c r="GN163" s="281"/>
      <c r="GO163" s="281"/>
      <c r="GP163" s="281"/>
      <c r="GQ163" s="523"/>
      <c r="GR163" s="585"/>
      <c r="GS163" s="528"/>
      <c r="GT163" s="586">
        <f>SUM(GR161:GR163)</f>
        <v>0.29431226299527968</v>
      </c>
      <c r="GU163" s="586">
        <f>SUM(GS161:GS163)</f>
        <v>0</v>
      </c>
      <c r="GV163" s="531">
        <f>AVERAGE(GR161:GR163)</f>
        <v>0.29431226299527968</v>
      </c>
      <c r="GW163" s="531">
        <f>AVERAGE(GS161:GS163)</f>
        <v>0</v>
      </c>
      <c r="GX163" s="531">
        <f>MAX(GR161:GR163)</f>
        <v>0.29431226299527968</v>
      </c>
      <c r="GY163" s="531">
        <f>MAX(GS161:GS163)</f>
        <v>0</v>
      </c>
      <c r="GZ163" s="585"/>
      <c r="HA163" s="528"/>
      <c r="HB163" s="586">
        <f>SUM(GZ161:GZ163)</f>
        <v>0.58852819807427892</v>
      </c>
      <c r="HC163" s="586">
        <f>SUM(HA161:HA163)</f>
        <v>0.83374828060522788</v>
      </c>
      <c r="HD163" s="531">
        <f>AVERAGE(GZ161:GZ163)</f>
        <v>0.58852819807427892</v>
      </c>
      <c r="HE163" s="531">
        <f>AVERAGE(HA161:HA163)</f>
        <v>0.83374828060522788</v>
      </c>
      <c r="HF163" s="531">
        <f>MAX(GZ161:GZ163)</f>
        <v>0.58852819807427892</v>
      </c>
      <c r="HG163" s="531">
        <f>MAX(HA161:HA163)</f>
        <v>0.83374828060522788</v>
      </c>
      <c r="HH163" s="585"/>
      <c r="HI163" s="528"/>
      <c r="HJ163" s="586">
        <f>SUM(HH161:HH163)</f>
        <v>0.65801606977182581</v>
      </c>
      <c r="HK163" s="586">
        <f>SUM(HI161:HI163)</f>
        <v>0.83374828060522788</v>
      </c>
      <c r="HL163" s="531">
        <f>AVERAGE(HH161:HH163)</f>
        <v>0.65801606977182581</v>
      </c>
      <c r="HM163" s="531">
        <f>AVERAGE(HI161:HI163)</f>
        <v>0.83374828060522788</v>
      </c>
      <c r="HN163" s="531">
        <f>MAX(HH161:HH163)</f>
        <v>0.65801606977182581</v>
      </c>
      <c r="HO163" s="531">
        <f>MAX(HI161:HI163)</f>
        <v>0.83374828060522788</v>
      </c>
      <c r="HP163" s="286">
        <f>MIN(HH161:HH163)</f>
        <v>0.65801606977182581</v>
      </c>
      <c r="HQ163" s="286">
        <f>MIN(HI161:HI163)</f>
        <v>0.83374828060522788</v>
      </c>
      <c r="HR163" s="278">
        <f>HN163-HP163</f>
        <v>0</v>
      </c>
      <c r="HS163" s="278">
        <f>HO163-HQ163</f>
        <v>0</v>
      </c>
      <c r="HT163" s="393"/>
      <c r="HU163" s="520"/>
      <c r="HV163" s="393"/>
      <c r="HW163" s="520"/>
      <c r="HX163" s="393"/>
      <c r="HY163" s="520"/>
      <c r="HZ163" s="393"/>
      <c r="IA163" s="520"/>
      <c r="IB163" s="393"/>
      <c r="IC163" s="520"/>
      <c r="ID163" s="393"/>
      <c r="IG163" s="390">
        <v>0.89989198488805155</v>
      </c>
      <c r="IH163" s="390">
        <v>0</v>
      </c>
      <c r="IN163" s="462">
        <v>0</v>
      </c>
      <c r="IO163" s="390">
        <v>0</v>
      </c>
      <c r="IP163" s="462">
        <v>0</v>
      </c>
      <c r="IU163" s="393">
        <v>0</v>
      </c>
      <c r="IV163" s="390">
        <v>0</v>
      </c>
      <c r="IW163" s="393">
        <v>0</v>
      </c>
      <c r="IX163" s="484">
        <v>1</v>
      </c>
      <c r="IY163" s="393"/>
      <c r="JU163" s="393"/>
      <c r="JY163" s="393">
        <v>0</v>
      </c>
      <c r="JZ163" s="507">
        <v>0</v>
      </c>
      <c r="KA163" s="507">
        <v>0</v>
      </c>
      <c r="KB163" s="520">
        <v>1</v>
      </c>
      <c r="KC163" s="520">
        <v>0</v>
      </c>
      <c r="KD163" s="507">
        <v>0</v>
      </c>
    </row>
    <row r="164" spans="1:313" x14ac:dyDescent="0.15">
      <c r="A164" s="382"/>
      <c r="B164" s="256">
        <v>0.73422453703703694</v>
      </c>
      <c r="C164" s="10"/>
      <c r="D164" s="11"/>
      <c r="E164" s="11"/>
      <c r="F164" s="15"/>
      <c r="G164" s="30" t="s">
        <v>365</v>
      </c>
      <c r="H164" s="15" t="s">
        <v>335</v>
      </c>
      <c r="I164" s="599">
        <v>32</v>
      </c>
      <c r="J164" s="473">
        <v>1</v>
      </c>
      <c r="K164" s="15">
        <v>0</v>
      </c>
      <c r="L164" s="9">
        <v>1</v>
      </c>
      <c r="M164" s="23">
        <v>1</v>
      </c>
      <c r="N164" s="23">
        <v>1</v>
      </c>
      <c r="O164" s="23">
        <v>0</v>
      </c>
      <c r="P164" s="15"/>
      <c r="Q164" s="15">
        <v>1</v>
      </c>
      <c r="R164" s="15">
        <v>0</v>
      </c>
      <c r="S164" s="15">
        <v>0</v>
      </c>
      <c r="T164" s="15">
        <v>1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9">
        <v>1</v>
      </c>
      <c r="AB164" s="15"/>
      <c r="AC164" s="15"/>
      <c r="AD164" s="15"/>
      <c r="AE164" s="15">
        <v>0.66968705852134125</v>
      </c>
      <c r="AF164" s="15">
        <v>1.046214788732394</v>
      </c>
      <c r="AG164" s="15">
        <v>1.2421940832709413</v>
      </c>
      <c r="AH164" s="54">
        <f>AM165-BP164</f>
        <v>4.3529658803887141</v>
      </c>
      <c r="AI164" s="15">
        <f>AN165-BQ164</f>
        <v>17.03237676056338</v>
      </c>
      <c r="AJ164" s="15"/>
      <c r="AK164" s="15"/>
      <c r="AL164" s="632">
        <f>((AH164*AH165)+(AI164*AI165))/(SQRT(AH164^2+AI164^2)*SQRT(AH165^2+AI165^2))</f>
        <v>0.99903519367681981</v>
      </c>
      <c r="AM164" s="633"/>
      <c r="AN164" s="645"/>
      <c r="AO164" s="633"/>
      <c r="AP164" s="645"/>
      <c r="AQ164" s="645"/>
      <c r="AR164" s="645"/>
      <c r="AS164" s="645"/>
      <c r="AT164" s="645"/>
      <c r="AU164" s="645"/>
      <c r="AV164" s="645"/>
      <c r="AW164" s="645"/>
      <c r="AX164" s="645"/>
      <c r="AY164" s="645"/>
      <c r="AZ164" s="645"/>
      <c r="BA164" s="645"/>
      <c r="BB164" s="633"/>
      <c r="BC164" s="645"/>
      <c r="BD164" s="645"/>
      <c r="BE164" s="645"/>
      <c r="BF164" s="645"/>
      <c r="BG164" s="645"/>
      <c r="BH164" s="645"/>
      <c r="BI164" s="645"/>
      <c r="BJ164" s="645"/>
      <c r="BK164" s="645"/>
      <c r="BL164" s="645"/>
      <c r="BM164" s="645"/>
      <c r="BN164" s="576"/>
      <c r="BO164" s="576"/>
      <c r="BP164" s="64">
        <v>-0.9836028672032191</v>
      </c>
      <c r="BQ164" s="64">
        <v>-11.968697183098591</v>
      </c>
      <c r="BR164" s="6"/>
      <c r="BS164" s="530"/>
      <c r="BT164" s="530"/>
      <c r="BU164" s="530"/>
      <c r="BV164" s="530"/>
      <c r="BW164" s="584"/>
      <c r="BX164" s="530"/>
      <c r="BY164" s="530"/>
      <c r="BZ164" s="530"/>
      <c r="CA164" s="530"/>
      <c r="CB164" s="584"/>
      <c r="CC164" s="530"/>
      <c r="CD164" s="584"/>
      <c r="CE164" s="530"/>
      <c r="CF164" s="584"/>
      <c r="CG164" s="530"/>
      <c r="CH164" s="584"/>
      <c r="CI164" s="530"/>
      <c r="CJ164" s="584"/>
      <c r="CK164" s="530"/>
      <c r="CL164" s="584"/>
      <c r="CM164" s="271"/>
      <c r="CO164" s="382"/>
      <c r="CP164" s="382"/>
      <c r="CQ164" s="382"/>
      <c r="CR164" s="285"/>
      <c r="CS164" s="280"/>
      <c r="CT164" s="282"/>
      <c r="CU164" s="282"/>
      <c r="CV164" s="282"/>
      <c r="CW164" s="282"/>
      <c r="CX164" s="282"/>
      <c r="CY164" s="282"/>
      <c r="CZ164" s="282"/>
      <c r="DA164" s="282"/>
      <c r="DB164" s="282"/>
      <c r="DC164" s="440"/>
      <c r="DD164" s="282"/>
      <c r="DE164" s="282"/>
      <c r="DF164" s="282"/>
      <c r="DG164" s="282"/>
      <c r="DH164" s="282"/>
      <c r="DI164" s="282"/>
      <c r="DJ164" s="382"/>
      <c r="DK164" s="382"/>
      <c r="DL164" s="282"/>
      <c r="DM164" s="282"/>
      <c r="DN164" s="282"/>
      <c r="DO164" s="282"/>
      <c r="DP164" s="282"/>
      <c r="DQ164" s="282"/>
      <c r="DR164" s="282"/>
      <c r="DS164" s="382"/>
      <c r="DT164" s="383" t="s">
        <v>442</v>
      </c>
      <c r="DU164" s="128">
        <v>-0.9836028672032191</v>
      </c>
      <c r="DV164" s="128">
        <v>-11.968697183098591</v>
      </c>
      <c r="DX164" s="506">
        <f t="shared" si="73"/>
        <v>0</v>
      </c>
      <c r="EA164" s="506">
        <f t="shared" si="74"/>
        <v>0</v>
      </c>
      <c r="EB164" s="506">
        <f t="shared" si="75"/>
        <v>0</v>
      </c>
      <c r="EG164" s="412">
        <f>IF(AND(DV164&lt;0,DV164&gt;-11.9),1,0)</f>
        <v>0</v>
      </c>
      <c r="EM164" s="244">
        <f>IF(AND(DV164&lt;0,DV164&gt;-6.4),1,0)</f>
        <v>0</v>
      </c>
      <c r="ER164" s="105">
        <v>4.3320381598099225</v>
      </c>
      <c r="ES164" s="105">
        <v>13.433397887323943</v>
      </c>
      <c r="EV164" s="284"/>
      <c r="EW164" s="209"/>
      <c r="EX164" s="209"/>
      <c r="EY164" s="209"/>
      <c r="EZ164" s="209"/>
      <c r="FA164" s="209"/>
      <c r="FB164" s="209"/>
      <c r="FC164" s="209"/>
      <c r="FE164" s="267"/>
      <c r="FF164" s="271"/>
      <c r="FG164" s="267"/>
      <c r="FH164" s="271"/>
      <c r="FI164" s="267"/>
      <c r="FJ164" s="271"/>
      <c r="FK164" s="267"/>
      <c r="FN164" s="271"/>
      <c r="FO164" s="267"/>
      <c r="FP164" s="503"/>
      <c r="FQ164" s="284"/>
      <c r="FR164" s="282"/>
      <c r="FS164" s="284"/>
      <c r="FT164" s="282"/>
      <c r="FU164" s="282"/>
      <c r="FV164" s="282"/>
      <c r="FW164" s="282"/>
      <c r="FX164" s="282"/>
      <c r="FY164" s="282"/>
      <c r="FZ164" s="282"/>
      <c r="GA164" s="282"/>
      <c r="GB164" s="282"/>
      <c r="GC164" s="282"/>
      <c r="GD164" s="284"/>
      <c r="GE164" s="282"/>
      <c r="GF164" s="284"/>
      <c r="GG164" s="282"/>
      <c r="GH164" s="282"/>
      <c r="GI164" s="282"/>
      <c r="GJ164" s="282"/>
      <c r="GK164" s="282"/>
      <c r="GL164" s="282"/>
      <c r="GM164" s="282"/>
      <c r="GN164" s="282"/>
      <c r="GO164" s="282"/>
      <c r="GP164" s="282"/>
      <c r="GQ164" s="292"/>
      <c r="GR164" s="587"/>
      <c r="GS164" s="529"/>
      <c r="GT164" s="587"/>
      <c r="GU164" s="529"/>
      <c r="GV164" s="529"/>
      <c r="GW164" s="529"/>
      <c r="GX164" s="529"/>
      <c r="GY164" s="529"/>
      <c r="GZ164" s="587"/>
      <c r="HA164" s="529"/>
      <c r="HB164" s="587"/>
      <c r="HC164" s="529"/>
      <c r="HD164" s="529"/>
      <c r="HE164" s="529"/>
      <c r="HF164" s="529"/>
      <c r="HG164" s="529"/>
      <c r="HH164" s="584"/>
      <c r="HI164" s="527"/>
      <c r="HJ164" s="587"/>
      <c r="HK164" s="529"/>
      <c r="HL164" s="529"/>
      <c r="HM164" s="529"/>
      <c r="HN164" s="529"/>
      <c r="HO164" s="529"/>
      <c r="HP164" s="285"/>
      <c r="HQ164" s="280"/>
      <c r="HR164" s="280"/>
      <c r="HS164" s="280"/>
      <c r="HU164" s="517"/>
      <c r="HW164" s="517"/>
      <c r="HY164" s="517"/>
      <c r="IA164" s="517"/>
      <c r="IC164" s="517"/>
      <c r="IE164" s="382"/>
      <c r="IF164" s="382"/>
      <c r="IG164" s="382"/>
      <c r="IH164" s="382"/>
      <c r="II164" s="382">
        <v>0</v>
      </c>
      <c r="IJ164" s="382">
        <v>0</v>
      </c>
      <c r="IK164" s="382"/>
      <c r="IL164" s="382"/>
      <c r="IM164" s="382"/>
      <c r="IP164" s="385"/>
      <c r="IQ164" s="382"/>
      <c r="IR164" s="382"/>
      <c r="IS164" s="382"/>
      <c r="IT164" s="382"/>
      <c r="IV164" s="382"/>
      <c r="IX164" s="481"/>
      <c r="IZ164" s="382"/>
      <c r="JA164" s="382"/>
      <c r="JB164" s="275"/>
      <c r="JC164" s="275"/>
      <c r="JD164" s="275"/>
      <c r="JE164" s="382"/>
      <c r="JF164" s="382"/>
      <c r="JG164" s="382"/>
      <c r="JH164" s="382"/>
      <c r="JI164" s="382"/>
      <c r="JJ164" s="382"/>
      <c r="JK164" s="382"/>
      <c r="JL164" s="382"/>
      <c r="JM164" s="382"/>
      <c r="JN164" s="382"/>
      <c r="JO164" s="382"/>
      <c r="JP164" s="275"/>
      <c r="JQ164" s="275"/>
      <c r="JR164" s="275"/>
      <c r="JS164" s="382"/>
      <c r="JT164" s="382"/>
      <c r="JV164" s="382"/>
      <c r="JW164" s="382"/>
      <c r="JX164" s="382"/>
      <c r="JZ164" s="504"/>
      <c r="KA164" s="504"/>
      <c r="KB164" s="517"/>
      <c r="KC164" s="517"/>
      <c r="KD164" s="504"/>
      <c r="KE164" s="383"/>
      <c r="KF164" s="382"/>
      <c r="KG164" s="382"/>
      <c r="KH164" s="382"/>
      <c r="KI164" s="382"/>
      <c r="KJ164" s="382"/>
      <c r="KK164" s="381"/>
      <c r="KL164" s="382"/>
      <c r="KM164" s="382"/>
      <c r="KN164" s="382"/>
      <c r="KO164" s="382"/>
      <c r="KP164" s="382"/>
      <c r="KQ164" s="382"/>
      <c r="KR164" s="381"/>
      <c r="KS164" s="382"/>
      <c r="KT164" s="382"/>
      <c r="KU164" s="382"/>
      <c r="KV164" s="382"/>
      <c r="KW164" s="382"/>
      <c r="KX164" s="382"/>
      <c r="KY164" s="382"/>
      <c r="KZ164" s="382"/>
      <c r="LA164" s="381"/>
    </row>
    <row r="165" spans="1:313" x14ac:dyDescent="0.15">
      <c r="A165" s="214"/>
      <c r="B165" s="256">
        <v>0.73484953703703704</v>
      </c>
      <c r="C165" s="10">
        <v>0.24</v>
      </c>
      <c r="D165" s="293">
        <v>0.79920000000000002</v>
      </c>
      <c r="E165" s="11"/>
      <c r="F165" s="14"/>
      <c r="G165" s="13"/>
      <c r="H165" s="14"/>
      <c r="I165" s="596"/>
      <c r="J165" s="29">
        <v>2</v>
      </c>
      <c r="K165" s="14"/>
      <c r="L165" s="9"/>
      <c r="M165" s="23">
        <v>0</v>
      </c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9"/>
      <c r="AB165" s="15"/>
      <c r="AC165" s="15"/>
      <c r="AD165" s="15"/>
      <c r="AE165" s="15"/>
      <c r="AF165" s="15"/>
      <c r="AG165" s="15"/>
      <c r="AH165" s="58">
        <f>ER164-BP164</f>
        <v>5.3156410270131413</v>
      </c>
      <c r="AI165" s="20">
        <f>ES164-BQ164</f>
        <v>25.402095070422533</v>
      </c>
      <c r="AJ165" s="15"/>
      <c r="AK165" s="15"/>
      <c r="AL165" s="635">
        <f>DEGREES(ACOS(AL164))</f>
        <v>2.5170545310220902</v>
      </c>
      <c r="AM165" s="633">
        <v>3.3693630131854952</v>
      </c>
      <c r="AN165" s="634">
        <v>5.0636795774647885</v>
      </c>
      <c r="AO165" s="584"/>
      <c r="AP165" s="638">
        <f>ABS(11.88-AN165)</f>
        <v>6.8163204225352123</v>
      </c>
      <c r="AQ165" s="634"/>
      <c r="AR165" s="634"/>
      <c r="AS165" s="634"/>
      <c r="AT165" s="634"/>
      <c r="AU165" s="634"/>
      <c r="AV165" s="634"/>
      <c r="AW165" s="634"/>
      <c r="AX165" s="634"/>
      <c r="AY165" s="634"/>
      <c r="AZ165" s="634"/>
      <c r="BA165" s="634"/>
      <c r="BB165" s="634">
        <f>ABS(BQ165-AN165)</f>
        <v>7.1142605633802818</v>
      </c>
      <c r="BC165" s="527"/>
      <c r="BD165" s="634"/>
      <c r="BE165" s="634"/>
      <c r="BF165" s="634"/>
      <c r="BG165" s="634"/>
      <c r="BH165" s="634"/>
      <c r="BI165" s="634"/>
      <c r="BJ165" s="634"/>
      <c r="BK165" s="634"/>
      <c r="BL165" s="634"/>
      <c r="BM165" s="634"/>
      <c r="BN165" s="573"/>
      <c r="BO165" s="573"/>
      <c r="BP165" s="4">
        <v>6.0899666884284418</v>
      </c>
      <c r="BQ165" s="4">
        <v>12.17794014084507</v>
      </c>
      <c r="BR165" s="6"/>
      <c r="BS165" s="527">
        <f>(BP164+BP165+BP166)/3</f>
        <v>0.31391580868187852</v>
      </c>
      <c r="BT165" s="527">
        <f>(BQ164+BQ165+BQ166)/3</f>
        <v>-3.9058685446009385</v>
      </c>
      <c r="BU165" s="527"/>
      <c r="BV165" s="527"/>
      <c r="BW165" s="584"/>
      <c r="BX165" s="527"/>
      <c r="BY165" s="527"/>
      <c r="BZ165" s="527"/>
      <c r="CA165" s="527"/>
      <c r="CB165" s="584">
        <f>SQRT((BP164-BP165)^2+(BQ164-BQ165)^2)+SQRT((BP165-BP166)^2+(BQ165-BQ166)^2)+SQRT((BP166-BP164)^2+(BQ166-BQ164)^2)</f>
        <v>54.538045650174638</v>
      </c>
      <c r="CD165" s="584"/>
      <c r="CE165" s="527"/>
      <c r="CF165" s="584"/>
      <c r="CG165" s="527"/>
      <c r="CH165" s="584"/>
      <c r="CI165" s="527"/>
      <c r="CJ165" s="584"/>
      <c r="CK165" s="527"/>
      <c r="CL165" s="584"/>
      <c r="CO165" s="70"/>
      <c r="CP165" s="70"/>
      <c r="CQ165" s="70"/>
      <c r="CR165" s="97">
        <v>6.7181826300949314</v>
      </c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H165" s="516"/>
      <c r="DI165" s="516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8" t="s">
        <v>443</v>
      </c>
      <c r="DU165" s="105">
        <v>5.0017252183312637</v>
      </c>
      <c r="DV165" s="105">
        <v>12.387183098591549</v>
      </c>
      <c r="DX165" s="506">
        <f t="shared" si="73"/>
        <v>0</v>
      </c>
      <c r="EA165" s="506">
        <f t="shared" si="74"/>
        <v>0</v>
      </c>
      <c r="EB165" s="506">
        <f t="shared" si="75"/>
        <v>1</v>
      </c>
      <c r="EC165" s="491">
        <v>1</v>
      </c>
      <c r="EF165" s="402">
        <f>IF(AND(DV165&gt;0,DV165&lt;11.9),1,0)</f>
        <v>0</v>
      </c>
      <c r="EH165" s="402"/>
      <c r="EI165" s="402"/>
      <c r="EJ165" s="402"/>
      <c r="EK165" s="402"/>
      <c r="EL165" s="402">
        <f>IF(AND(DV165&gt;0,DV165&lt;6.4),1,0)</f>
        <v>0</v>
      </c>
      <c r="EN165" s="402"/>
      <c r="EO165" s="402"/>
      <c r="EP165" s="402"/>
      <c r="ER165" s="128">
        <v>-0.69061477910013258</v>
      </c>
      <c r="ES165" s="128">
        <v>-11.717605633802817</v>
      </c>
      <c r="EU165" s="518">
        <f>ABS(ER165)</f>
        <v>0.69061477910013258</v>
      </c>
      <c r="EV165" s="284"/>
      <c r="EW165" s="209"/>
      <c r="EX165" s="209"/>
      <c r="EY165" s="209"/>
      <c r="EZ165" s="209"/>
      <c r="FA165" s="209"/>
      <c r="FB165" s="209"/>
      <c r="FC165" s="209"/>
      <c r="FE165" s="141"/>
      <c r="FF165" s="141"/>
      <c r="FG165" s="267" t="s">
        <v>338</v>
      </c>
      <c r="FH165" s="141"/>
      <c r="FI165" s="267" t="s">
        <v>338</v>
      </c>
      <c r="FJ165" s="141"/>
      <c r="FQ165" s="284"/>
      <c r="FR165" s="209"/>
      <c r="FS165" s="284"/>
      <c r="FT165" s="209"/>
      <c r="FU165" s="209"/>
      <c r="FV165" s="209"/>
      <c r="FW165" s="209"/>
      <c r="FX165" s="209"/>
      <c r="FY165" s="209"/>
      <c r="FZ165" s="209"/>
      <c r="GA165" s="209"/>
      <c r="GB165" s="209"/>
      <c r="GC165" s="209"/>
      <c r="GD165" s="284"/>
      <c r="GE165" s="209"/>
      <c r="GF165" s="284"/>
      <c r="GG165" s="209"/>
      <c r="GH165" s="209"/>
      <c r="GI165" s="209"/>
      <c r="GJ165" s="209"/>
      <c r="GK165" s="209"/>
      <c r="GL165" s="209"/>
      <c r="GM165" s="209"/>
      <c r="GN165" s="209"/>
      <c r="GO165" s="209"/>
      <c r="GP165" s="209"/>
      <c r="GR165" s="587">
        <v>0.66968705852134125</v>
      </c>
      <c r="GS165" s="532">
        <v>0.29298808810308652</v>
      </c>
      <c r="GT165" s="584"/>
      <c r="GU165" s="527"/>
      <c r="GV165" s="527"/>
      <c r="GW165" s="527"/>
      <c r="GX165" s="527"/>
      <c r="GY165" s="527"/>
      <c r="GZ165" s="587">
        <v>1.046214788732394</v>
      </c>
      <c r="HA165" s="532">
        <v>0.25109154929577393</v>
      </c>
      <c r="HB165" s="584"/>
      <c r="HC165" s="527"/>
      <c r="HD165" s="527"/>
      <c r="HE165" s="527"/>
      <c r="HF165" s="527"/>
      <c r="HG165" s="527"/>
      <c r="HH165" s="584">
        <v>1.2421940832709413</v>
      </c>
      <c r="HI165" s="527">
        <v>0.38586135579771919</v>
      </c>
      <c r="HJ165" s="584"/>
      <c r="HK165" s="527"/>
      <c r="HL165" s="527"/>
      <c r="HM165" s="527"/>
      <c r="HN165" s="527"/>
      <c r="HO165" s="527"/>
      <c r="HP165" s="285"/>
      <c r="HQ165" s="208"/>
      <c r="HR165" s="208"/>
      <c r="HS165" s="208"/>
      <c r="IE165" s="159"/>
      <c r="IF165" s="159"/>
      <c r="IG165" s="159"/>
      <c r="IH165" s="159"/>
      <c r="II165" s="159">
        <v>1</v>
      </c>
      <c r="IJ165" s="159">
        <v>0</v>
      </c>
      <c r="IK165" s="159">
        <v>1</v>
      </c>
      <c r="IL165" s="159">
        <v>0</v>
      </c>
      <c r="IM165" s="159">
        <v>0</v>
      </c>
      <c r="IP165" s="385"/>
      <c r="IQ165" s="159">
        <v>1</v>
      </c>
      <c r="IR165" s="159">
        <v>0</v>
      </c>
      <c r="IS165" s="159">
        <v>0</v>
      </c>
      <c r="IZ165" s="159">
        <v>1</v>
      </c>
      <c r="JA165" s="159">
        <v>0</v>
      </c>
      <c r="JB165" s="176">
        <v>0</v>
      </c>
      <c r="JC165" s="176">
        <v>0</v>
      </c>
      <c r="JD165" s="159"/>
      <c r="JE165" s="176">
        <v>0</v>
      </c>
      <c r="JF165" s="176">
        <v>0</v>
      </c>
      <c r="JG165" s="176">
        <v>1</v>
      </c>
      <c r="JH165" s="176">
        <v>0</v>
      </c>
      <c r="JI165" s="176">
        <v>0</v>
      </c>
      <c r="JJ165" s="176">
        <v>0</v>
      </c>
      <c r="JK165" s="176">
        <v>1</v>
      </c>
      <c r="JL165" s="176">
        <v>0</v>
      </c>
      <c r="JM165" s="176">
        <v>1</v>
      </c>
      <c r="JN165" s="176">
        <v>0</v>
      </c>
      <c r="JO165" s="176">
        <v>0</v>
      </c>
      <c r="JP165" s="176">
        <v>0</v>
      </c>
      <c r="JQ165" s="176">
        <v>0</v>
      </c>
      <c r="JR165" s="176">
        <v>0</v>
      </c>
      <c r="JS165" s="176">
        <v>0</v>
      </c>
      <c r="JT165" s="176">
        <v>0</v>
      </c>
      <c r="JU165" s="501">
        <v>1</v>
      </c>
      <c r="JV165" s="176">
        <v>0</v>
      </c>
      <c r="JW165" s="176">
        <v>0</v>
      </c>
      <c r="JX165" s="176">
        <v>0</v>
      </c>
      <c r="JY165" s="501"/>
      <c r="JZ165" s="405"/>
      <c r="KA165" s="405"/>
      <c r="KB165" s="405"/>
      <c r="KC165" s="405"/>
      <c r="KD165" s="405"/>
      <c r="KE165" s="162">
        <v>1</v>
      </c>
      <c r="KF165" s="175">
        <v>0</v>
      </c>
      <c r="KG165" s="175">
        <v>0</v>
      </c>
      <c r="KH165" s="175">
        <v>0</v>
      </c>
      <c r="KI165" s="175">
        <v>0</v>
      </c>
      <c r="KJ165" s="175">
        <v>0</v>
      </c>
      <c r="KK165" s="160">
        <v>1</v>
      </c>
      <c r="KL165" s="175">
        <v>1</v>
      </c>
      <c r="KM165" s="175">
        <v>0</v>
      </c>
      <c r="KN165" s="175">
        <v>0</v>
      </c>
      <c r="KO165" s="175">
        <v>0</v>
      </c>
      <c r="KP165" s="175">
        <v>0</v>
      </c>
      <c r="KQ165" s="175">
        <v>0</v>
      </c>
      <c r="KR165" s="160">
        <v>0</v>
      </c>
      <c r="KS165" s="175">
        <v>0</v>
      </c>
      <c r="KT165" s="159"/>
      <c r="KU165" s="159"/>
      <c r="KV165" s="159"/>
      <c r="KW165" s="159"/>
      <c r="KX165" s="159"/>
      <c r="KY165" s="159"/>
      <c r="KZ165" s="159"/>
      <c r="LA165" s="159"/>
    </row>
    <row r="166" spans="1:313" x14ac:dyDescent="0.15">
      <c r="A166" s="214"/>
      <c r="B166" s="256">
        <v>0.73550925925925925</v>
      </c>
      <c r="C166" s="10">
        <v>0.27</v>
      </c>
      <c r="D166" s="11">
        <v>0.89999099999999999</v>
      </c>
      <c r="E166" s="11"/>
      <c r="F166" s="14"/>
      <c r="G166" s="13"/>
      <c r="H166" s="14"/>
      <c r="I166" s="596"/>
      <c r="J166" s="473">
        <v>3</v>
      </c>
      <c r="K166" s="14"/>
      <c r="L166" s="9"/>
      <c r="M166" s="23">
        <v>0</v>
      </c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9"/>
      <c r="AB166" s="15"/>
      <c r="AC166" s="15"/>
      <c r="AD166" s="15"/>
      <c r="AE166" s="15"/>
      <c r="AF166" s="15"/>
      <c r="AG166" s="15"/>
      <c r="AH166" s="54"/>
      <c r="AI166" s="15"/>
      <c r="AJ166" s="15"/>
      <c r="AK166" s="15"/>
      <c r="AL166" s="632"/>
      <c r="AM166" s="633">
        <v>-2.0299888961428141</v>
      </c>
      <c r="AN166" s="634">
        <v>-8.7882042253521124</v>
      </c>
      <c r="AO166" s="634">
        <f>ABS(-11.88-AN166)</f>
        <v>3.0917957746478884</v>
      </c>
      <c r="AP166" s="527"/>
      <c r="AQ166" s="634"/>
      <c r="AR166" s="634"/>
      <c r="AS166" s="634"/>
      <c r="AT166" s="634"/>
      <c r="AU166" s="634"/>
      <c r="AV166" s="634"/>
      <c r="AW166" s="634"/>
      <c r="AX166" s="634"/>
      <c r="AY166" s="634"/>
      <c r="AZ166" s="634"/>
      <c r="BA166" s="634"/>
      <c r="BB166" s="584"/>
      <c r="BC166" s="634">
        <f>ABS(BQ166-AN166)</f>
        <v>3.1386443661971821</v>
      </c>
      <c r="BD166" s="634"/>
      <c r="BE166" s="634"/>
      <c r="BF166" s="634"/>
      <c r="BG166" s="634"/>
      <c r="BH166" s="634"/>
      <c r="BI166" s="634"/>
      <c r="BJ166" s="634"/>
      <c r="BK166" s="634"/>
      <c r="BL166" s="634"/>
      <c r="BM166" s="634"/>
      <c r="BN166" s="573"/>
      <c r="BO166" s="573"/>
      <c r="BP166" s="65">
        <v>-4.1646163951795874</v>
      </c>
      <c r="BQ166" s="64">
        <v>-11.926848591549295</v>
      </c>
      <c r="BR166" s="6"/>
      <c r="BS166" s="527"/>
      <c r="BT166" s="527"/>
      <c r="BU166" s="527"/>
      <c r="BV166" s="527"/>
      <c r="BW166" s="584"/>
      <c r="BX166" s="527"/>
      <c r="BY166" s="527"/>
      <c r="BZ166" s="527"/>
      <c r="CA166" s="527"/>
      <c r="CC166" s="584"/>
      <c r="CD166" s="584"/>
      <c r="CE166" s="584"/>
      <c r="CF166" s="584"/>
      <c r="CG166" s="527"/>
      <c r="CH166" s="584"/>
      <c r="CI166" s="527"/>
      <c r="CJ166" s="584"/>
      <c r="CK166" s="527"/>
      <c r="CL166" s="584"/>
      <c r="CO166" s="70"/>
      <c r="CP166" s="70"/>
      <c r="CQ166" s="70"/>
      <c r="CR166" s="70"/>
      <c r="CS166" s="84"/>
      <c r="CT166" s="70"/>
      <c r="CU166" s="70"/>
      <c r="CV166" s="70"/>
      <c r="CW166" s="70"/>
      <c r="CX166" s="70"/>
      <c r="CY166" s="70"/>
      <c r="CZ166" s="70"/>
      <c r="DA166" s="70"/>
      <c r="DB166" s="70"/>
      <c r="DC166" s="70"/>
      <c r="DH166" s="516"/>
      <c r="DI166" s="516"/>
      <c r="DJ166" s="105"/>
      <c r="DK166" s="105"/>
      <c r="DL166" s="105"/>
      <c r="DM166" s="105"/>
      <c r="DN166" s="105"/>
      <c r="DO166" s="105"/>
      <c r="DP166" s="105"/>
      <c r="DQ166" s="105"/>
      <c r="DR166" s="105"/>
      <c r="DS166" s="105"/>
      <c r="DT166" s="108" t="s">
        <v>443</v>
      </c>
      <c r="DU166" s="129">
        <v>-3.1600858073975764</v>
      </c>
      <c r="DV166" s="128">
        <v>-11.968697183098591</v>
      </c>
      <c r="DX166" s="506">
        <f t="shared" si="73"/>
        <v>0</v>
      </c>
      <c r="EA166" s="506">
        <f t="shared" si="74"/>
        <v>0</v>
      </c>
      <c r="EB166" s="506">
        <f t="shared" si="75"/>
        <v>0</v>
      </c>
      <c r="EG166" s="412">
        <f>IF(AND(DV166&lt;0,DV166&gt;-11.9),1,0)</f>
        <v>0</v>
      </c>
      <c r="EM166" s="244">
        <f>IF(AND(DV166&lt;0,DV166&gt;-6.4),1,0)</f>
        <v>0</v>
      </c>
      <c r="ER166" s="105">
        <v>3.411218454343079</v>
      </c>
      <c r="ES166" s="105">
        <v>11.843151408450703</v>
      </c>
      <c r="ET166" s="518">
        <f>ABS(ER166)</f>
        <v>3.411218454343079</v>
      </c>
      <c r="EV166" s="284"/>
      <c r="EW166" s="209"/>
      <c r="EX166" s="209"/>
      <c r="EY166" s="209"/>
      <c r="EZ166" s="209"/>
      <c r="FA166" s="209"/>
      <c r="FB166" s="209"/>
      <c r="FC166" s="209"/>
      <c r="FE166" s="151">
        <v>38.553399452866529</v>
      </c>
      <c r="FF166" s="141"/>
      <c r="FH166" s="516"/>
      <c r="FJ166" s="516"/>
      <c r="FL166" s="516"/>
      <c r="FN166" s="516"/>
      <c r="FQ166" s="284">
        <f>FE166/(D165+D166)</f>
        <v>22.689267688486186</v>
      </c>
      <c r="FR166" s="209"/>
      <c r="FS166" s="284"/>
      <c r="FT166" s="209"/>
      <c r="FU166" s="209"/>
      <c r="FV166" s="209"/>
      <c r="FW166" s="209"/>
      <c r="FX166" s="209"/>
      <c r="FY166" s="209"/>
      <c r="FZ166" s="209"/>
      <c r="GA166" s="209"/>
      <c r="GB166" s="209"/>
      <c r="GC166" s="209"/>
      <c r="GD166" s="284">
        <f>FE166*(((ABS(DV165-AN165))/(ABS(DV164-DV165))))^2</f>
        <v>3.4857224709321981</v>
      </c>
      <c r="GE166" s="209"/>
      <c r="GF166" s="284"/>
      <c r="GG166" s="209"/>
      <c r="GH166" s="209"/>
      <c r="GI166" s="209"/>
      <c r="GJ166" s="209"/>
      <c r="GK166" s="209"/>
      <c r="GL166" s="209"/>
      <c r="GM166" s="209"/>
      <c r="GN166" s="209"/>
      <c r="GO166" s="209"/>
      <c r="GP166" s="209"/>
      <c r="GR166" s="587">
        <v>1.5905067639881847</v>
      </c>
      <c r="GS166" s="529">
        <v>2.4694710282974439</v>
      </c>
      <c r="GT166" s="587"/>
      <c r="GU166" s="529"/>
      <c r="GV166" s="529"/>
      <c r="GW166" s="529"/>
      <c r="GX166" s="529"/>
      <c r="GY166" s="529"/>
      <c r="GZ166" s="587">
        <v>0.54403169014084618</v>
      </c>
      <c r="HA166" s="529">
        <v>0.25109154929577393</v>
      </c>
      <c r="HB166" s="587"/>
      <c r="HC166" s="529"/>
      <c r="HD166" s="529"/>
      <c r="HE166" s="529"/>
      <c r="HF166" s="529"/>
      <c r="HG166" s="529"/>
      <c r="HH166" s="584">
        <v>1.6809765751400798</v>
      </c>
      <c r="HI166" s="527">
        <v>2.4822034819345871</v>
      </c>
      <c r="HJ166" s="587"/>
      <c r="HK166" s="529"/>
      <c r="HL166" s="529"/>
      <c r="HM166" s="529"/>
      <c r="HN166" s="529"/>
      <c r="HO166" s="529"/>
      <c r="HP166" s="285"/>
      <c r="HQ166" s="208"/>
      <c r="HR166" s="208"/>
      <c r="HS166" s="208"/>
      <c r="IE166" s="159"/>
      <c r="IF166" s="159"/>
      <c r="IG166" s="159"/>
      <c r="IH166" s="159"/>
      <c r="II166" s="159">
        <v>0</v>
      </c>
      <c r="IJ166" s="159">
        <v>1</v>
      </c>
      <c r="IK166" s="159">
        <v>0</v>
      </c>
      <c r="IL166" s="159">
        <v>1</v>
      </c>
      <c r="IM166" s="159">
        <v>0</v>
      </c>
      <c r="IP166" s="385"/>
      <c r="IQ166" s="159">
        <v>1</v>
      </c>
      <c r="IR166" s="159">
        <v>0</v>
      </c>
      <c r="IS166" s="159">
        <v>0</v>
      </c>
      <c r="IZ166" s="159">
        <v>1</v>
      </c>
      <c r="JA166" s="159">
        <v>0</v>
      </c>
      <c r="JB166" s="176">
        <v>0</v>
      </c>
      <c r="JC166" s="176">
        <v>0</v>
      </c>
      <c r="JD166" s="159"/>
      <c r="JE166" s="176">
        <v>0</v>
      </c>
      <c r="JF166" s="176">
        <v>0</v>
      </c>
      <c r="JG166" s="176">
        <v>1</v>
      </c>
      <c r="JH166" s="176">
        <v>0</v>
      </c>
      <c r="JI166" s="176">
        <v>0</v>
      </c>
      <c r="JJ166" s="176">
        <v>0</v>
      </c>
      <c r="JK166" s="176">
        <v>1</v>
      </c>
      <c r="JL166" s="176">
        <v>0</v>
      </c>
      <c r="JM166" s="176">
        <v>1</v>
      </c>
      <c r="JN166" s="176">
        <v>0</v>
      </c>
      <c r="JO166" s="176">
        <v>0</v>
      </c>
      <c r="JP166" s="176">
        <v>0</v>
      </c>
      <c r="JQ166" s="176">
        <v>0</v>
      </c>
      <c r="JR166" s="176">
        <v>0</v>
      </c>
      <c r="JS166" s="176">
        <v>0</v>
      </c>
      <c r="JT166" s="176">
        <v>0</v>
      </c>
      <c r="JU166" s="501">
        <v>1</v>
      </c>
      <c r="JV166" s="176">
        <v>0</v>
      </c>
      <c r="JW166" s="176">
        <v>0</v>
      </c>
      <c r="JX166" s="176">
        <v>0</v>
      </c>
      <c r="JY166" s="501"/>
      <c r="JZ166" s="405"/>
      <c r="KA166" s="405"/>
      <c r="KB166" s="405"/>
      <c r="KC166" s="405"/>
      <c r="KD166" s="405"/>
      <c r="KE166" s="162">
        <v>1</v>
      </c>
      <c r="KF166" s="175">
        <v>0</v>
      </c>
      <c r="KG166" s="175">
        <v>0</v>
      </c>
      <c r="KH166" s="175">
        <v>0</v>
      </c>
      <c r="KI166" s="175">
        <v>0</v>
      </c>
      <c r="KJ166" s="175">
        <v>0</v>
      </c>
      <c r="KK166" s="160">
        <v>1</v>
      </c>
      <c r="KL166" s="175">
        <v>0</v>
      </c>
      <c r="KM166" s="175">
        <v>0</v>
      </c>
      <c r="KN166" s="175">
        <v>0</v>
      </c>
      <c r="KO166" s="175">
        <v>1</v>
      </c>
      <c r="KP166" s="175">
        <v>0</v>
      </c>
      <c r="KQ166" s="175">
        <v>0</v>
      </c>
      <c r="KR166" s="160">
        <v>0</v>
      </c>
      <c r="KS166" s="175">
        <v>1</v>
      </c>
      <c r="KT166" s="159"/>
      <c r="KU166" s="159"/>
      <c r="KV166" s="159"/>
      <c r="KW166" s="159"/>
      <c r="KX166" s="159"/>
      <c r="KY166" s="159"/>
      <c r="KZ166" s="159"/>
      <c r="LA166" s="159"/>
    </row>
    <row r="167" spans="1:313" x14ac:dyDescent="0.15">
      <c r="A167" s="243" t="s">
        <v>593</v>
      </c>
      <c r="B167" s="259"/>
      <c r="C167" s="17"/>
      <c r="D167" s="18"/>
      <c r="E167" s="11">
        <f>SUM(D165:D167)</f>
        <v>1.6991909999999999</v>
      </c>
      <c r="F167" s="20"/>
      <c r="G167" s="19"/>
      <c r="H167" s="20"/>
      <c r="I167" s="597"/>
      <c r="J167" s="39"/>
      <c r="K167" s="20"/>
      <c r="L167" s="16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16"/>
      <c r="AB167" s="20"/>
      <c r="AC167" s="20"/>
      <c r="AD167" s="20"/>
      <c r="AE167" s="20"/>
      <c r="AF167" s="20"/>
      <c r="AG167" s="20"/>
      <c r="AH167" s="58"/>
      <c r="AI167" s="20"/>
      <c r="AJ167" s="20"/>
      <c r="AK167" s="20"/>
      <c r="AL167" s="642"/>
      <c r="AM167" s="636"/>
      <c r="AN167" s="637"/>
      <c r="AO167" s="636"/>
      <c r="AP167" s="637"/>
      <c r="AQ167" s="528">
        <f>SUM(AO164:AO167)</f>
        <v>3.0917957746478884</v>
      </c>
      <c r="AR167" s="528">
        <f>SUM(AP164:AP167)</f>
        <v>6.8163204225352123</v>
      </c>
      <c r="AS167" s="528">
        <f>AVERAGE(AO164:AO167)</f>
        <v>3.0917957746478884</v>
      </c>
      <c r="AT167" s="528">
        <f>AVERAGE(AP164:AP167)</f>
        <v>6.8163204225352123</v>
      </c>
      <c r="AU167" s="528">
        <f>MAX(AO164:AO167)</f>
        <v>3.0917957746478884</v>
      </c>
      <c r="AV167" s="528">
        <f>MAX(AP164:AP167)</f>
        <v>6.8163204225352123</v>
      </c>
      <c r="AW167" s="528">
        <f>MIN(AO164:AO167)</f>
        <v>3.0917957746478884</v>
      </c>
      <c r="AX167" s="528">
        <f>MIN(AP164:AP167)</f>
        <v>6.8163204225352123</v>
      </c>
      <c r="AY167" s="528">
        <f>AU167-AW167</f>
        <v>0</v>
      </c>
      <c r="AZ167" s="528">
        <f>AV167-AX167</f>
        <v>0</v>
      </c>
      <c r="BA167" s="528"/>
      <c r="BB167" s="636"/>
      <c r="BC167" s="637"/>
      <c r="BD167" s="528">
        <f>SUM(BB164:BB167)</f>
        <v>7.1142605633802818</v>
      </c>
      <c r="BE167" s="528">
        <f>SUM(BC164:BC167)</f>
        <v>3.1386443661971821</v>
      </c>
      <c r="BF167" s="528">
        <f>AVERAGE(BB164:BB167)</f>
        <v>7.1142605633802818</v>
      </c>
      <c r="BG167" s="528">
        <f>AVERAGE(BC164:BC167)</f>
        <v>3.1386443661971821</v>
      </c>
      <c r="BH167" s="528">
        <f>MAX(BB164:BB167)</f>
        <v>7.1142605633802818</v>
      </c>
      <c r="BI167" s="528">
        <f>MAX(BC164:BC167)</f>
        <v>3.1386443661971821</v>
      </c>
      <c r="BJ167" s="528">
        <f>MIN(BB164:BB167)</f>
        <v>7.1142605633802818</v>
      </c>
      <c r="BK167" s="528">
        <f>MIN(BC164:BC167)</f>
        <v>3.1386443661971821</v>
      </c>
      <c r="BL167" s="528">
        <f>BH167-BJ167</f>
        <v>0</v>
      </c>
      <c r="BM167" s="528">
        <f>BI167-BK167</f>
        <v>0</v>
      </c>
      <c r="BN167" s="574"/>
      <c r="BO167" s="574"/>
      <c r="BP167" s="2" t="s">
        <v>337</v>
      </c>
      <c r="BQ167" s="2"/>
      <c r="BR167" s="7"/>
      <c r="BS167" s="530"/>
      <c r="BT167" s="530"/>
      <c r="BU167" s="530"/>
      <c r="BV167" s="530"/>
      <c r="BW167" s="585">
        <f>AVERAGE(BS163:BS167)</f>
        <v>0.31391580868187852</v>
      </c>
      <c r="BX167" s="585">
        <f>AVERAGE(BT163:BT167)</f>
        <v>-3.9058685446009385</v>
      </c>
      <c r="BY167" s="585"/>
      <c r="BZ167" s="585"/>
      <c r="CA167" s="530"/>
      <c r="CB167" s="584"/>
      <c r="CC167" s="530"/>
      <c r="CD167" s="585">
        <f>SUM(CB164:CB166)</f>
        <v>54.538045650174638</v>
      </c>
      <c r="CE167" s="585"/>
      <c r="CF167" s="585" t="e">
        <f ca="1">[1]!Mean(CB163:CB166)</f>
        <v>#NAME?</v>
      </c>
      <c r="CG167" s="585"/>
      <c r="CH167" s="585">
        <f>MAX(CB164:CB166)</f>
        <v>54.538045650174638</v>
      </c>
      <c r="CI167" s="585"/>
      <c r="CJ167" s="585">
        <f>MIN(CB164:CB166)</f>
        <v>54.538045650174638</v>
      </c>
      <c r="CK167" s="585"/>
      <c r="CL167" s="585"/>
      <c r="CM167" s="528"/>
      <c r="CN167" s="393"/>
      <c r="CO167" s="73"/>
      <c r="CP167" s="73"/>
      <c r="CQ167" s="73"/>
      <c r="CR167" s="96"/>
      <c r="CS167" s="83"/>
      <c r="CT167" s="87">
        <v>6.7181826300949314</v>
      </c>
      <c r="CU167" s="87"/>
      <c r="CV167" s="87">
        <v>6.7181826300949314</v>
      </c>
      <c r="CW167" s="87"/>
      <c r="CX167" s="87">
        <v>6.7181826300949314</v>
      </c>
      <c r="CY167" s="87"/>
      <c r="CZ167" s="87">
        <v>6.7181826300949314</v>
      </c>
      <c r="DA167" s="87"/>
      <c r="DB167" s="87">
        <v>0</v>
      </c>
      <c r="DC167" s="81"/>
      <c r="DD167" s="281"/>
      <c r="DE167" s="281"/>
      <c r="DF167" s="281"/>
      <c r="DG167" s="281"/>
      <c r="DH167" s="281"/>
      <c r="DI167" s="281"/>
      <c r="DJ167" s="110"/>
      <c r="DK167" s="110"/>
      <c r="DL167" s="133"/>
      <c r="DM167" s="133"/>
      <c r="DN167" s="133"/>
      <c r="DO167" s="133"/>
      <c r="DP167" s="133"/>
      <c r="DQ167" s="133"/>
      <c r="DR167" s="133"/>
      <c r="DS167" s="110"/>
      <c r="DT167" s="112"/>
      <c r="DU167" s="110"/>
      <c r="DV167" s="110"/>
      <c r="DW167" s="495"/>
      <c r="DX167" s="506">
        <f t="shared" si="73"/>
        <v>0</v>
      </c>
      <c r="DY167" s="495"/>
      <c r="DZ167" s="495"/>
      <c r="EA167" s="506">
        <f t="shared" si="74"/>
        <v>0</v>
      </c>
      <c r="EB167" s="506">
        <f t="shared" si="75"/>
        <v>0</v>
      </c>
      <c r="EC167" s="495"/>
      <c r="ED167" s="495"/>
      <c r="EE167" s="512"/>
      <c r="EF167" s="244"/>
      <c r="EG167" s="244"/>
      <c r="EH167" s="402">
        <v>0</v>
      </c>
      <c r="EI167" s="402">
        <v>0</v>
      </c>
      <c r="EJ167" s="402">
        <f>SUM(EH167:EI167)</f>
        <v>0</v>
      </c>
      <c r="EK167" s="402"/>
      <c r="EL167" s="244"/>
      <c r="EM167" s="244"/>
      <c r="EN167" s="244"/>
      <c r="EO167" s="244"/>
      <c r="EP167" s="244"/>
      <c r="EQ167" s="244"/>
      <c r="ER167" s="110"/>
      <c r="ES167" s="111"/>
      <c r="ET167" s="523"/>
      <c r="EU167" s="523"/>
      <c r="EV167" s="287">
        <f>SUM(ET164:ET167)</f>
        <v>3.411218454343079</v>
      </c>
      <c r="EW167" s="281">
        <f>SUM(EU165:EU167)</f>
        <v>0.69061477910013258</v>
      </c>
      <c r="EX167" s="278">
        <f>AVERAGE(ET163:ET167)</f>
        <v>3.411218454343079</v>
      </c>
      <c r="EY167" s="278">
        <f>AVERAGE(EU163:EU167)</f>
        <v>0.69061477910013258</v>
      </c>
      <c r="EZ167" s="281">
        <f>_xlfn.VAR.P(ET163:ET167)</f>
        <v>0</v>
      </c>
      <c r="FA167" s="281">
        <f>_xlfn.VAR.P(EU163:EU167)</f>
        <v>0</v>
      </c>
      <c r="FB167" s="281">
        <f>MAX(ET163:ET167)</f>
        <v>3.411218454343079</v>
      </c>
      <c r="FC167" s="281">
        <f>MAX(EU163:EU167)</f>
        <v>0.69061477910013258</v>
      </c>
      <c r="FD167" s="523"/>
      <c r="FE167" s="152"/>
      <c r="FF167" s="145"/>
      <c r="FG167" s="521">
        <f>SUM(FE163:FE167)</f>
        <v>38.553399452866529</v>
      </c>
      <c r="FH167" s="521"/>
      <c r="FI167" s="521">
        <f>AVERAGE(FE163:FE167)</f>
        <v>38.553399452866529</v>
      </c>
      <c r="FJ167" s="521"/>
      <c r="FK167" s="521">
        <f>MAX(FE163:FE167)</f>
        <v>38.553399452866529</v>
      </c>
      <c r="FL167" s="521"/>
      <c r="FM167" s="521">
        <f>MIN(FE163:FE167)</f>
        <v>38.553399452866529</v>
      </c>
      <c r="FN167" s="521"/>
      <c r="FO167" s="520">
        <f>FK167-FM167</f>
        <v>0</v>
      </c>
      <c r="FP167" s="520"/>
      <c r="FQ167" s="284"/>
      <c r="FR167" s="284"/>
      <c r="FS167" s="286">
        <f>SUM(FQ163:FQ167)</f>
        <v>22.689267688486186</v>
      </c>
      <c r="FT167" s="278"/>
      <c r="FU167" s="278">
        <f>AVERAGE(FQ163:FQ167)</f>
        <v>22.689267688486186</v>
      </c>
      <c r="FV167" s="278"/>
      <c r="FW167" s="278">
        <f>MAX(FQ163:FQ167)</f>
        <v>22.689267688486186</v>
      </c>
      <c r="FX167" s="278"/>
      <c r="FY167" s="278">
        <f>MIN(FQ163:FQ167)</f>
        <v>22.689267688486186</v>
      </c>
      <c r="FZ167" s="278"/>
      <c r="GA167" s="278">
        <f>FW167-FY167</f>
        <v>0</v>
      </c>
      <c r="GB167" s="278"/>
      <c r="GC167" s="280"/>
      <c r="GD167" s="284"/>
      <c r="GE167" s="284"/>
      <c r="GF167" s="286">
        <f>SUM(GD163:GD167)</f>
        <v>3.4857224709321981</v>
      </c>
      <c r="GG167" s="278"/>
      <c r="GH167" s="278">
        <f>AVERAGE(GD163:GD167)</f>
        <v>3.4857224709321981</v>
      </c>
      <c r="GI167" s="278"/>
      <c r="GJ167" s="278">
        <f>MAX(GD163:GD167)</f>
        <v>3.4857224709321981</v>
      </c>
      <c r="GK167" s="278"/>
      <c r="GL167" s="278">
        <f>MIN(GD163:GD167)</f>
        <v>3.4857224709321981</v>
      </c>
      <c r="GM167" s="278"/>
      <c r="GN167" s="278">
        <f>GJ167-GL167</f>
        <v>0</v>
      </c>
      <c r="GO167" s="278"/>
      <c r="GP167" s="280"/>
      <c r="GQ167" s="269"/>
      <c r="GR167" s="587"/>
      <c r="GS167" s="532"/>
      <c r="GT167" s="586">
        <f>SUM(GR165:GR167)</f>
        <v>2.2601938225095259</v>
      </c>
      <c r="GU167" s="586">
        <f>SUM(GS165:GS167)</f>
        <v>2.7624591164005303</v>
      </c>
      <c r="GV167" s="531">
        <f>AVERAGE(GR165:GR167)</f>
        <v>1.130096911254763</v>
      </c>
      <c r="GW167" s="531">
        <f>AVERAGE(GS165:GS167)</f>
        <v>1.3812295582002652</v>
      </c>
      <c r="GX167" s="531">
        <f>MAX(GR165:GR167)</f>
        <v>1.5905067639881847</v>
      </c>
      <c r="GY167" s="531">
        <f>MAX(GS165:GS167)</f>
        <v>2.4694710282974439</v>
      </c>
      <c r="GZ167" s="587"/>
      <c r="HA167" s="532"/>
      <c r="HB167" s="586">
        <f>SUM(GZ165:GZ167)</f>
        <v>1.5902464788732402</v>
      </c>
      <c r="HC167" s="586">
        <f>SUM(HA165:HA167)</f>
        <v>0.50218309859154786</v>
      </c>
      <c r="HD167" s="531">
        <f>AVERAGE(GZ165:GZ167)</f>
        <v>0.79512323943662011</v>
      </c>
      <c r="HE167" s="531">
        <f>AVERAGE(HA165:HA167)</f>
        <v>0.25109154929577393</v>
      </c>
      <c r="HF167" s="531">
        <f>MAX(GZ165:GZ167)</f>
        <v>1.046214788732394</v>
      </c>
      <c r="HG167" s="531">
        <f>MAX(HA165:HA167)</f>
        <v>0.25109154929577393</v>
      </c>
      <c r="HH167" s="584"/>
      <c r="HI167" s="527"/>
      <c r="HJ167" s="586">
        <f>SUM(HH165:HH167)</f>
        <v>2.9231706584110211</v>
      </c>
      <c r="HK167" s="586">
        <f>SUM(HI165:HI167)</f>
        <v>2.8680648377323061</v>
      </c>
      <c r="HL167" s="531">
        <f>AVERAGE(HH165:HH167)</f>
        <v>1.4615853292055105</v>
      </c>
      <c r="HM167" s="531">
        <f>AVERAGE(HI165:HI167)</f>
        <v>1.4340324188661531</v>
      </c>
      <c r="HN167" s="531">
        <f>MAX(HH165:HH167)</f>
        <v>1.6809765751400798</v>
      </c>
      <c r="HO167" s="531">
        <f>MAX(HI165:HI167)</f>
        <v>2.4822034819345871</v>
      </c>
      <c r="HP167" s="286">
        <f>MIN(HH165:HH167)</f>
        <v>1.2421940832709413</v>
      </c>
      <c r="HQ167" s="286">
        <f>MIN(HI165:HI167)</f>
        <v>0.38586135579771919</v>
      </c>
      <c r="HR167" s="278">
        <f>HN167-HP167</f>
        <v>0.43878249186913854</v>
      </c>
      <c r="HS167" s="278">
        <f>HO167-HQ167</f>
        <v>2.096342126136868</v>
      </c>
      <c r="HT167" s="393"/>
      <c r="HU167" s="520"/>
      <c r="HV167" s="393"/>
      <c r="HW167" s="520"/>
      <c r="HX167" s="393"/>
      <c r="HY167" s="520"/>
      <c r="HZ167" s="393"/>
      <c r="IA167" s="520"/>
      <c r="IB167" s="393"/>
      <c r="IC167" s="520"/>
      <c r="ID167" s="393"/>
      <c r="IE167" s="168"/>
      <c r="IF167" s="168"/>
      <c r="IG167" s="168">
        <v>-5.2110024241191821</v>
      </c>
      <c r="IH167" s="168">
        <v>6.863169014084507</v>
      </c>
      <c r="II167" s="168"/>
      <c r="IJ167" s="168"/>
      <c r="IK167" s="168"/>
      <c r="IL167" s="168"/>
      <c r="IM167" s="168"/>
      <c r="IN167" s="462">
        <v>0</v>
      </c>
      <c r="IO167" s="385">
        <v>1</v>
      </c>
      <c r="IP167" s="462">
        <v>1</v>
      </c>
      <c r="IQ167" s="168"/>
      <c r="IR167" s="168"/>
      <c r="IS167" s="168"/>
      <c r="IT167" s="390"/>
      <c r="IU167" s="393">
        <v>1</v>
      </c>
      <c r="IV167" s="390">
        <v>1</v>
      </c>
      <c r="IW167" s="393">
        <v>0</v>
      </c>
      <c r="IX167" s="484">
        <v>0</v>
      </c>
      <c r="IY167" s="393"/>
      <c r="IZ167" s="168"/>
      <c r="JA167" s="168"/>
      <c r="JB167" s="177"/>
      <c r="JC167" s="177"/>
      <c r="JD167" s="177"/>
      <c r="JE167" s="168"/>
      <c r="JF167" s="168"/>
      <c r="JG167" s="168"/>
      <c r="JH167" s="168"/>
      <c r="JI167" s="168"/>
      <c r="JJ167" s="168"/>
      <c r="JK167" s="168"/>
      <c r="JL167" s="168"/>
      <c r="JM167" s="168"/>
      <c r="JN167" s="168"/>
      <c r="JO167" s="168"/>
      <c r="JP167" s="177"/>
      <c r="JQ167" s="177"/>
      <c r="JR167" s="177"/>
      <c r="JS167" s="168"/>
      <c r="JT167" s="168"/>
      <c r="JU167" s="393"/>
      <c r="JV167" s="168"/>
      <c r="JW167" s="168"/>
      <c r="JX167" s="168"/>
      <c r="JY167" s="393">
        <v>1</v>
      </c>
      <c r="JZ167" s="507">
        <v>1</v>
      </c>
      <c r="KA167" s="507">
        <v>0</v>
      </c>
      <c r="KB167" s="520">
        <v>0</v>
      </c>
      <c r="KC167" s="520">
        <v>0</v>
      </c>
      <c r="KD167" s="507">
        <v>0</v>
      </c>
      <c r="KE167" s="170"/>
      <c r="KF167" s="168"/>
      <c r="KG167" s="168"/>
      <c r="KH167" s="168"/>
      <c r="KI167" s="168"/>
      <c r="KJ167" s="168"/>
      <c r="KK167" s="169"/>
      <c r="KL167" s="168"/>
      <c r="KM167" s="168"/>
      <c r="KN167" s="168"/>
      <c r="KO167" s="168"/>
      <c r="KP167" s="168"/>
      <c r="KQ167" s="168"/>
      <c r="KR167" s="169"/>
      <c r="KS167" s="168"/>
      <c r="KT167" s="168"/>
      <c r="KU167" s="168"/>
      <c r="KV167" s="168"/>
      <c r="KW167" s="168"/>
      <c r="KX167" s="168"/>
      <c r="KY167" s="168"/>
      <c r="KZ167" s="168"/>
      <c r="LA167" s="169"/>
    </row>
    <row r="168" spans="1:313" x14ac:dyDescent="0.15">
      <c r="A168" s="214"/>
      <c r="B168" s="256">
        <v>0.74793981481481486</v>
      </c>
      <c r="C168" s="10"/>
      <c r="D168" s="11"/>
      <c r="E168" s="11"/>
      <c r="F168" s="14"/>
      <c r="G168" s="13"/>
      <c r="H168" s="14" t="s">
        <v>352</v>
      </c>
      <c r="I168" s="596">
        <v>33</v>
      </c>
      <c r="J168" s="473">
        <v>1</v>
      </c>
      <c r="K168" s="14">
        <v>0</v>
      </c>
      <c r="L168" s="9">
        <v>1</v>
      </c>
      <c r="M168" s="23">
        <v>1</v>
      </c>
      <c r="N168" s="23">
        <v>1</v>
      </c>
      <c r="O168" s="23">
        <v>0</v>
      </c>
      <c r="P168" s="14"/>
      <c r="Q168" s="14">
        <v>1</v>
      </c>
      <c r="R168" s="14">
        <v>0</v>
      </c>
      <c r="S168" s="14">
        <v>0</v>
      </c>
      <c r="T168" s="14">
        <v>1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9">
        <v>1</v>
      </c>
      <c r="AB168" s="15"/>
      <c r="AC168" s="15"/>
      <c r="AD168" s="15"/>
      <c r="AE168" s="15">
        <v>0.20927720578791842</v>
      </c>
      <c r="AF168" s="15">
        <v>1.046214788732394</v>
      </c>
      <c r="AG168" s="15">
        <v>1.066940641753217</v>
      </c>
      <c r="AH168" s="54">
        <f>AM169-BP168</f>
        <v>-4.0599777922856282</v>
      </c>
      <c r="AI168" s="15">
        <f>AN169-BQ168</f>
        <v>17.325316901408449</v>
      </c>
      <c r="AJ168" s="15"/>
      <c r="AK168" s="15"/>
      <c r="AL168" s="632">
        <f>((AH168*AH169)+(AI168*AI169))/(SQRT(AH168^2+AI168^2)*SQRT(AH169^2+AI169^2))</f>
        <v>0.99952377147306404</v>
      </c>
      <c r="AM168" s="633"/>
      <c r="AN168" s="634"/>
      <c r="AO168" s="633"/>
      <c r="AP168" s="634"/>
      <c r="AQ168" s="634"/>
      <c r="AR168" s="634"/>
      <c r="AS168" s="634"/>
      <c r="AT168" s="634"/>
      <c r="AU168" s="634"/>
      <c r="AV168" s="634"/>
      <c r="AW168" s="634"/>
      <c r="AX168" s="634"/>
      <c r="AY168" s="634"/>
      <c r="AZ168" s="634"/>
      <c r="BA168" s="634"/>
      <c r="BB168" s="633"/>
      <c r="BC168" s="634"/>
      <c r="BD168" s="634"/>
      <c r="BE168" s="634"/>
      <c r="BF168" s="634"/>
      <c r="BG168" s="634"/>
      <c r="BH168" s="634"/>
      <c r="BI168" s="634"/>
      <c r="BJ168" s="634"/>
      <c r="BK168" s="634"/>
      <c r="BL168" s="634"/>
      <c r="BM168" s="634"/>
      <c r="BN168" s="573"/>
      <c r="BO168" s="573"/>
      <c r="BP168" s="64">
        <v>1.0254583083608029</v>
      </c>
      <c r="BQ168" s="64">
        <v>-11.885</v>
      </c>
      <c r="BR168" s="6"/>
      <c r="BS168" s="527"/>
      <c r="BT168" s="527"/>
      <c r="BU168" s="527"/>
      <c r="BV168" s="527"/>
      <c r="BW168" s="584"/>
      <c r="BX168" s="527"/>
      <c r="BY168" s="527"/>
      <c r="BZ168" s="527"/>
      <c r="CA168" s="527"/>
      <c r="CB168" s="584"/>
      <c r="CC168" s="527"/>
      <c r="CD168" s="584"/>
      <c r="CE168" s="527"/>
      <c r="CF168" s="584"/>
      <c r="CG168" s="527"/>
      <c r="CH168" s="584"/>
      <c r="CI168" s="527"/>
      <c r="CJ168" s="584"/>
      <c r="CK168" s="527"/>
      <c r="CL168" s="584"/>
      <c r="CO168" s="70"/>
      <c r="CP168" s="70"/>
      <c r="CQ168" s="70"/>
      <c r="CR168" s="70"/>
      <c r="CS168" s="70"/>
      <c r="CT168" s="70"/>
      <c r="CU168" s="70"/>
      <c r="CV168" s="70"/>
      <c r="CW168" s="70"/>
      <c r="CX168" s="70"/>
      <c r="CY168" s="70"/>
      <c r="CZ168" s="70"/>
      <c r="DA168" s="70"/>
      <c r="DB168" s="70"/>
      <c r="DC168" s="70"/>
      <c r="DH168" s="516"/>
      <c r="DI168" s="516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8" t="s">
        <v>442</v>
      </c>
      <c r="DU168" s="128">
        <v>1.0254583083608029</v>
      </c>
      <c r="DV168" s="128">
        <v>-11.885</v>
      </c>
      <c r="DX168" s="506">
        <f t="shared" si="73"/>
        <v>0</v>
      </c>
      <c r="EA168" s="506">
        <f t="shared" si="74"/>
        <v>0</v>
      </c>
      <c r="EB168" s="506">
        <f t="shared" si="75"/>
        <v>0</v>
      </c>
      <c r="EG168" s="412">
        <f>IF(AND(DV168&lt;0,DV168&gt;-11.9),1,0)</f>
        <v>1</v>
      </c>
      <c r="EH168" s="124"/>
      <c r="EI168" s="124"/>
      <c r="EJ168" s="124"/>
      <c r="EK168" s="402"/>
      <c r="EM168" s="244">
        <f>IF(AND(DV168&lt;0,DV168&gt;-6.4),1,0)</f>
        <v>0</v>
      </c>
      <c r="ER168" s="105">
        <v>-4.122760954022004</v>
      </c>
      <c r="ES168" s="105">
        <v>13.600792253521126</v>
      </c>
      <c r="EV168" s="284"/>
      <c r="EW168" s="209"/>
      <c r="EX168" s="209"/>
      <c r="EY168" s="209"/>
      <c r="EZ168" s="209"/>
      <c r="FA168" s="209"/>
      <c r="FB168" s="209"/>
      <c r="FC168" s="209"/>
      <c r="FE168" s="141"/>
      <c r="FF168" s="141"/>
      <c r="FH168" s="141"/>
      <c r="FJ168" s="141"/>
      <c r="FQ168" s="284"/>
      <c r="FR168" s="209"/>
      <c r="FS168" s="284"/>
      <c r="FT168" s="209"/>
      <c r="FU168" s="209"/>
      <c r="FV168" s="209"/>
      <c r="FW168" s="209"/>
      <c r="FX168" s="209"/>
      <c r="FY168" s="209"/>
      <c r="FZ168" s="209"/>
      <c r="GA168" s="209"/>
      <c r="GB168" s="209"/>
      <c r="GC168" s="209"/>
      <c r="GD168" s="284"/>
      <c r="GE168" s="209"/>
      <c r="GF168" s="284"/>
      <c r="GG168" s="209"/>
      <c r="GH168" s="209"/>
      <c r="GI168" s="209"/>
      <c r="GJ168" s="209"/>
      <c r="GK168" s="209"/>
      <c r="GL168" s="209"/>
      <c r="GM168" s="209"/>
      <c r="GN168" s="209"/>
      <c r="GO168" s="209"/>
      <c r="GP168" s="209"/>
      <c r="GR168" s="587"/>
      <c r="GS168" s="529"/>
      <c r="GT168" s="587"/>
      <c r="GU168" s="529"/>
      <c r="GV168" s="529"/>
      <c r="GW168" s="529"/>
      <c r="GX168" s="529"/>
      <c r="GY168" s="529"/>
      <c r="GZ168" s="587"/>
      <c r="HA168" s="529"/>
      <c r="HB168" s="587"/>
      <c r="HC168" s="529"/>
      <c r="HD168" s="529"/>
      <c r="HE168" s="529"/>
      <c r="HF168" s="529"/>
      <c r="HG168" s="529"/>
      <c r="HH168" s="584"/>
      <c r="HI168" s="527"/>
      <c r="HJ168" s="587"/>
      <c r="HK168" s="529"/>
      <c r="HL168" s="529"/>
      <c r="HM168" s="529"/>
      <c r="HN168" s="529"/>
      <c r="HO168" s="529"/>
      <c r="HP168" s="285"/>
      <c r="HQ168" s="208"/>
      <c r="HR168" s="208"/>
      <c r="HS168" s="208"/>
      <c r="IE168" s="159"/>
      <c r="IF168" s="159"/>
      <c r="IG168" s="159"/>
      <c r="IH168" s="159"/>
      <c r="II168" s="159">
        <v>0</v>
      </c>
      <c r="IJ168" s="159">
        <v>0</v>
      </c>
      <c r="IK168" s="159"/>
      <c r="IL168" s="159"/>
      <c r="IM168" s="159"/>
      <c r="IP168" s="385"/>
      <c r="IQ168" s="159"/>
      <c r="IR168" s="159"/>
      <c r="IS168" s="159"/>
      <c r="IZ168" s="159"/>
      <c r="JA168" s="159"/>
      <c r="JB168" s="159"/>
      <c r="JC168" s="159"/>
      <c r="JD168" s="159"/>
      <c r="JE168" s="159"/>
      <c r="JF168" s="159"/>
      <c r="JG168" s="159"/>
      <c r="JH168" s="159"/>
      <c r="JI168" s="159"/>
      <c r="JJ168" s="159"/>
      <c r="JK168" s="159"/>
      <c r="JL168" s="159"/>
      <c r="JM168" s="159"/>
      <c r="JN168" s="159"/>
      <c r="JO168" s="159"/>
      <c r="JP168" s="159"/>
      <c r="JQ168" s="159"/>
      <c r="JR168" s="159"/>
      <c r="JS168" s="159"/>
      <c r="JT168" s="159"/>
      <c r="JV168" s="159"/>
      <c r="JW168" s="159"/>
      <c r="JX168" s="159"/>
      <c r="KE168" s="159"/>
      <c r="KF168" s="159"/>
      <c r="KG168" s="159"/>
      <c r="KH168" s="159"/>
      <c r="KI168" s="159"/>
      <c r="KJ168" s="159"/>
      <c r="KK168" s="159"/>
      <c r="KL168" s="159"/>
      <c r="KM168" s="159"/>
      <c r="KN168" s="159"/>
      <c r="KO168" s="159"/>
      <c r="KP168" s="159"/>
      <c r="KQ168" s="159"/>
      <c r="KR168" s="159"/>
      <c r="KS168" s="159"/>
      <c r="KT168" s="159"/>
      <c r="KU168" s="159"/>
      <c r="KV168" s="159"/>
      <c r="KW168" s="159"/>
      <c r="KX168" s="159"/>
      <c r="KY168" s="159"/>
      <c r="KZ168" s="159"/>
      <c r="LA168" s="159"/>
    </row>
    <row r="169" spans="1:313" x14ac:dyDescent="0.15">
      <c r="A169" s="214"/>
      <c r="B169" s="256">
        <v>0.74820601851851853</v>
      </c>
      <c r="C169" s="10">
        <v>0.23</v>
      </c>
      <c r="D169" s="11">
        <v>0.76665899999999998</v>
      </c>
      <c r="E169" s="11"/>
      <c r="F169" s="14"/>
      <c r="G169" s="13"/>
      <c r="H169" s="14"/>
      <c r="I169" s="596"/>
      <c r="J169" s="29">
        <v>2</v>
      </c>
      <c r="K169" s="14"/>
      <c r="L169" s="9"/>
      <c r="M169" s="23">
        <v>0</v>
      </c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9"/>
      <c r="AB169" s="15"/>
      <c r="AC169" s="15"/>
      <c r="AD169" s="15"/>
      <c r="AE169" s="15"/>
      <c r="AF169" s="15"/>
      <c r="AG169" s="15"/>
      <c r="AH169" s="58">
        <f>ER168-BP168</f>
        <v>-5.1482192623828071</v>
      </c>
      <c r="AI169" s="20">
        <f>ES168-BQ168</f>
        <v>25.485792253521126</v>
      </c>
      <c r="AJ169" s="15"/>
      <c r="AK169" s="15"/>
      <c r="AL169" s="635">
        <f>DEGREES(ACOS(AL168))</f>
        <v>1.7683269689888079</v>
      </c>
      <c r="AM169" s="633">
        <v>-3.0345194839248251</v>
      </c>
      <c r="AN169" s="634">
        <v>5.4403169014084503</v>
      </c>
      <c r="AO169" s="584"/>
      <c r="AP169" s="638">
        <f>ABS(11.88-AN169)</f>
        <v>6.4396830985915505</v>
      </c>
      <c r="AQ169" s="634"/>
      <c r="AR169" s="634"/>
      <c r="AS169" s="634"/>
      <c r="AT169" s="634"/>
      <c r="AU169" s="634"/>
      <c r="AV169" s="634"/>
      <c r="AW169" s="634"/>
      <c r="AX169" s="634"/>
      <c r="AY169" s="634"/>
      <c r="AZ169" s="634"/>
      <c r="BA169" s="634"/>
      <c r="BB169" s="634">
        <f>ABS(BQ169-AN169)</f>
        <v>6.8213204225352113</v>
      </c>
      <c r="BC169" s="527"/>
      <c r="BD169" s="634"/>
      <c r="BE169" s="634"/>
      <c r="BF169" s="634"/>
      <c r="BG169" s="634"/>
      <c r="BH169" s="634"/>
      <c r="BI169" s="634"/>
      <c r="BJ169" s="634"/>
      <c r="BK169" s="634"/>
      <c r="BL169" s="634"/>
      <c r="BM169" s="634"/>
      <c r="BN169" s="573"/>
      <c r="BO169" s="573"/>
      <c r="BP169" s="4">
        <v>-4.7087371302281769</v>
      </c>
      <c r="BQ169" s="4">
        <v>12.261637323943662</v>
      </c>
      <c r="BR169" s="6"/>
      <c r="BS169" s="527">
        <f>(BP168+BP169+BP170)/3</f>
        <v>0.28601218124348932</v>
      </c>
      <c r="BT169" s="527">
        <f>(BQ168+BQ169+BQ170)/3</f>
        <v>-3.8361208920187795</v>
      </c>
      <c r="BU169" s="527"/>
      <c r="BV169" s="527"/>
      <c r="BW169" s="584"/>
      <c r="BX169" s="527"/>
      <c r="BY169" s="527"/>
      <c r="BZ169" s="527"/>
      <c r="CA169" s="527"/>
      <c r="CB169" s="584">
        <f>SQRT((BP168-BP169)^2+(BQ168-BQ169)^2)+SQRT((BP169-BP170)^2+(BQ169-BQ170)^2)+SQRT((BP170-BP168)^2+(BQ170-BQ168)^2)</f>
        <v>54.191773957212064</v>
      </c>
      <c r="CD169" s="584"/>
      <c r="CE169" s="527"/>
      <c r="CF169" s="584"/>
      <c r="CG169" s="527"/>
      <c r="CH169" s="584"/>
      <c r="CI169" s="527"/>
      <c r="CJ169" s="584"/>
      <c r="CK169" s="527"/>
      <c r="CL169" s="584"/>
      <c r="CO169" s="70"/>
      <c r="CP169" s="70"/>
      <c r="CQ169" s="70"/>
      <c r="CR169" s="97">
        <v>7.6019502316769199</v>
      </c>
      <c r="CS169" s="70"/>
      <c r="CT169" s="70"/>
      <c r="CU169" s="70"/>
      <c r="CV169" s="70"/>
      <c r="CW169" s="70"/>
      <c r="CX169" s="70"/>
      <c r="CY169" s="70"/>
      <c r="CZ169" s="70"/>
      <c r="DA169" s="70"/>
      <c r="DB169" s="70"/>
      <c r="DC169" s="70"/>
      <c r="DH169" s="516"/>
      <c r="DI169" s="516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8" t="s">
        <v>443</v>
      </c>
      <c r="DU169" s="105">
        <v>-4.3320381598099225</v>
      </c>
      <c r="DV169" s="105">
        <v>12.554577464788732</v>
      </c>
      <c r="DX169" s="506">
        <f t="shared" si="73"/>
        <v>0</v>
      </c>
      <c r="EA169" s="506">
        <f t="shared" si="74"/>
        <v>1</v>
      </c>
      <c r="EB169" s="506">
        <f t="shared" si="75"/>
        <v>0</v>
      </c>
      <c r="EC169" s="491">
        <v>1</v>
      </c>
      <c r="EF169" s="402">
        <f>IF(AND(DV169&gt;0,DV169&lt;11.9),1,0)</f>
        <v>0</v>
      </c>
      <c r="EH169" s="402"/>
      <c r="EI169" s="402"/>
      <c r="EJ169" s="402"/>
      <c r="EK169" s="402"/>
      <c r="EL169" s="402">
        <f>IF(AND(DV169&gt;0,DV169&lt;6.4),1,0)</f>
        <v>0</v>
      </c>
      <c r="EN169" s="402"/>
      <c r="EO169" s="402"/>
      <c r="EP169" s="402"/>
      <c r="ER169" s="128">
        <v>1.402157278779057</v>
      </c>
      <c r="ES169" s="128">
        <v>-11.717605633802817</v>
      </c>
      <c r="EU169" s="518">
        <f>ABS(ER169)</f>
        <v>1.402157278779057</v>
      </c>
      <c r="EV169" s="284"/>
      <c r="EW169" s="209"/>
      <c r="EX169" s="209"/>
      <c r="EY169" s="209"/>
      <c r="EZ169" s="209"/>
      <c r="FA169" s="209"/>
      <c r="FB169" s="209"/>
      <c r="FC169" s="209"/>
      <c r="FE169" s="141"/>
      <c r="FF169" s="141"/>
      <c r="FH169" s="141"/>
      <c r="FJ169" s="141"/>
      <c r="FQ169" s="284"/>
      <c r="FR169" s="209"/>
      <c r="FS169" s="284"/>
      <c r="FT169" s="209"/>
      <c r="FU169" s="209"/>
      <c r="FV169" s="209"/>
      <c r="FW169" s="209"/>
      <c r="FX169" s="209"/>
      <c r="FY169" s="209"/>
      <c r="FZ169" s="209"/>
      <c r="GA169" s="209"/>
      <c r="GB169" s="209"/>
      <c r="GC169" s="209"/>
      <c r="GD169" s="284"/>
      <c r="GE169" s="209"/>
      <c r="GF169" s="284"/>
      <c r="GG169" s="209"/>
      <c r="GH169" s="209"/>
      <c r="GI169" s="209"/>
      <c r="GJ169" s="209"/>
      <c r="GK169" s="209"/>
      <c r="GL169" s="209"/>
      <c r="GM169" s="209"/>
      <c r="GN169" s="209"/>
      <c r="GO169" s="209"/>
      <c r="GP169" s="209"/>
      <c r="GR169" s="587">
        <v>0.20927720578791842</v>
      </c>
      <c r="GS169" s="532">
        <v>0.37669897041825418</v>
      </c>
      <c r="GT169" s="584"/>
      <c r="GU169" s="527"/>
      <c r="GV169" s="527"/>
      <c r="GW169" s="527"/>
      <c r="GX169" s="527"/>
      <c r="GY169" s="527"/>
      <c r="GZ169" s="587">
        <v>1.046214788732394</v>
      </c>
      <c r="HA169" s="532">
        <v>0.16739436619718262</v>
      </c>
      <c r="HB169" s="584"/>
      <c r="HC169" s="527"/>
      <c r="HD169" s="527"/>
      <c r="HE169" s="527"/>
      <c r="HF169" s="527"/>
      <c r="HG169" s="527"/>
      <c r="HH169" s="584">
        <v>1.066940641753217</v>
      </c>
      <c r="HI169" s="527">
        <v>0.41221716139521558</v>
      </c>
      <c r="HJ169" s="584"/>
      <c r="HK169" s="527"/>
      <c r="HL169" s="527"/>
      <c r="HM169" s="527"/>
      <c r="HN169" s="527"/>
      <c r="HO169" s="527"/>
      <c r="HP169" s="285"/>
      <c r="HQ169" s="208"/>
      <c r="HR169" s="208"/>
      <c r="HS169" s="208"/>
      <c r="IE169" s="159"/>
      <c r="IF169" s="159"/>
      <c r="IG169" s="159"/>
      <c r="IH169" s="159"/>
      <c r="II169" s="159">
        <v>1</v>
      </c>
      <c r="IJ169" s="159">
        <v>0</v>
      </c>
      <c r="IK169" s="159">
        <v>1</v>
      </c>
      <c r="IL169" s="159">
        <v>0</v>
      </c>
      <c r="IM169" s="159">
        <v>0</v>
      </c>
      <c r="IP169" s="385"/>
      <c r="IQ169" s="159">
        <v>0</v>
      </c>
      <c r="IR169" s="159">
        <v>1</v>
      </c>
      <c r="IS169" s="159">
        <v>0</v>
      </c>
      <c r="IZ169" s="159">
        <v>1</v>
      </c>
      <c r="JA169" s="159">
        <v>0</v>
      </c>
      <c r="JB169" s="176">
        <v>0</v>
      </c>
      <c r="JC169" s="176">
        <v>0</v>
      </c>
      <c r="JD169" s="159"/>
      <c r="JE169" s="176">
        <v>0</v>
      </c>
      <c r="JF169" s="176">
        <v>0</v>
      </c>
      <c r="JG169" s="176">
        <v>0</v>
      </c>
      <c r="JH169" s="176">
        <v>1</v>
      </c>
      <c r="JI169" s="176">
        <v>0</v>
      </c>
      <c r="JJ169" s="176">
        <v>0</v>
      </c>
      <c r="JK169" s="176">
        <v>1</v>
      </c>
      <c r="JL169" s="176">
        <v>0</v>
      </c>
      <c r="JM169" s="176">
        <v>1</v>
      </c>
      <c r="JN169" s="176">
        <v>0</v>
      </c>
      <c r="JO169" s="176">
        <v>0</v>
      </c>
      <c r="JP169" s="176">
        <v>0</v>
      </c>
      <c r="JQ169" s="176">
        <v>0</v>
      </c>
      <c r="JR169" s="176">
        <v>0</v>
      </c>
      <c r="JS169" s="176">
        <v>0</v>
      </c>
      <c r="JT169" s="176">
        <v>0</v>
      </c>
      <c r="JU169" s="501">
        <v>0</v>
      </c>
      <c r="JV169" s="176">
        <v>1</v>
      </c>
      <c r="JW169" s="176">
        <v>0</v>
      </c>
      <c r="JX169" s="176">
        <v>0</v>
      </c>
      <c r="JY169" s="501"/>
      <c r="JZ169" s="405"/>
      <c r="KA169" s="405"/>
      <c r="KB169" s="405"/>
      <c r="KC169" s="405"/>
      <c r="KD169" s="405"/>
      <c r="KE169" s="162">
        <v>1</v>
      </c>
      <c r="KF169" s="175">
        <v>0</v>
      </c>
      <c r="KG169" s="175">
        <v>0</v>
      </c>
      <c r="KH169" s="175">
        <v>0</v>
      </c>
      <c r="KI169" s="175">
        <v>0</v>
      </c>
      <c r="KJ169" s="175">
        <v>1</v>
      </c>
      <c r="KK169" s="160">
        <v>0</v>
      </c>
      <c r="KL169" s="175">
        <v>1</v>
      </c>
      <c r="KM169" s="175">
        <v>0</v>
      </c>
      <c r="KN169" s="175">
        <v>0</v>
      </c>
      <c r="KO169" s="175">
        <v>0</v>
      </c>
      <c r="KP169" s="175">
        <v>0</v>
      </c>
      <c r="KQ169" s="175">
        <v>0</v>
      </c>
      <c r="KR169" s="160">
        <v>0</v>
      </c>
      <c r="KS169" s="175">
        <v>0</v>
      </c>
      <c r="KT169" s="159"/>
      <c r="KU169" s="159"/>
      <c r="KV169" s="159"/>
      <c r="KW169" s="159"/>
      <c r="KX169" s="159"/>
      <c r="KY169" s="159"/>
      <c r="KZ169" s="159"/>
      <c r="LA169" s="159"/>
    </row>
    <row r="170" spans="1:313" x14ac:dyDescent="0.15">
      <c r="A170" s="214"/>
      <c r="B170" s="256">
        <v>0.74945601851851851</v>
      </c>
      <c r="C170" s="10">
        <v>1.18</v>
      </c>
      <c r="D170" s="11">
        <v>1.5999999399999998</v>
      </c>
      <c r="E170" s="11"/>
      <c r="F170" s="14"/>
      <c r="G170" s="13"/>
      <c r="H170" s="14"/>
      <c r="I170" s="596"/>
      <c r="J170" s="473">
        <v>3</v>
      </c>
      <c r="K170" s="14"/>
      <c r="L170" s="9"/>
      <c r="M170" s="23">
        <v>0</v>
      </c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9"/>
      <c r="AB170" s="15"/>
      <c r="AC170" s="15"/>
      <c r="AD170" s="15"/>
      <c r="AE170" s="15"/>
      <c r="AF170" s="15"/>
      <c r="AG170" s="15"/>
      <c r="AH170" s="54"/>
      <c r="AI170" s="15"/>
      <c r="AJ170" s="15"/>
      <c r="AK170" s="15"/>
      <c r="AL170" s="632"/>
      <c r="AM170" s="633">
        <v>3.7042065424461659</v>
      </c>
      <c r="AN170" s="634">
        <v>-10.545845070422535</v>
      </c>
      <c r="AO170" s="634">
        <f>ABS(-11.88-AN170)</f>
        <v>1.3341549295774655</v>
      </c>
      <c r="AP170" s="527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584"/>
      <c r="BC170" s="634">
        <f>ABS(BQ170-AN170)</f>
        <v>1.3391549295774645</v>
      </c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573"/>
      <c r="BO170" s="573"/>
      <c r="BP170" s="65">
        <v>4.5413153655978418</v>
      </c>
      <c r="BQ170" s="64">
        <v>-11.885</v>
      </c>
      <c r="BR170" s="6"/>
      <c r="BS170" s="527"/>
      <c r="BT170" s="527"/>
      <c r="BU170" s="527"/>
      <c r="BV170" s="527"/>
      <c r="BW170" s="584"/>
      <c r="BX170" s="527"/>
      <c r="BY170" s="527"/>
      <c r="BZ170" s="527"/>
      <c r="CA170" s="527"/>
      <c r="CC170" s="584"/>
      <c r="CD170" s="584"/>
      <c r="CE170" s="584"/>
      <c r="CF170" s="584"/>
      <c r="CG170" s="527"/>
      <c r="CH170" s="584"/>
      <c r="CI170" s="527"/>
      <c r="CJ170" s="584"/>
      <c r="CK170" s="527"/>
      <c r="CL170" s="584"/>
      <c r="CO170" s="70"/>
      <c r="CP170" s="70"/>
      <c r="CQ170" s="70"/>
      <c r="CR170" s="70"/>
      <c r="CS170" s="84"/>
      <c r="CT170" s="70"/>
      <c r="CU170" s="70"/>
      <c r="CV170" s="70"/>
      <c r="CW170" s="70"/>
      <c r="CX170" s="70"/>
      <c r="CY170" s="70"/>
      <c r="CZ170" s="70"/>
      <c r="DA170" s="70"/>
      <c r="DB170" s="70"/>
      <c r="DC170" s="70"/>
      <c r="DH170" s="516"/>
      <c r="DI170" s="516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8" t="s">
        <v>443</v>
      </c>
      <c r="DU170" s="129">
        <v>6.0062558061132743</v>
      </c>
      <c r="DV170" s="128">
        <v>-11.801302816901408</v>
      </c>
      <c r="DX170" s="506">
        <f t="shared" si="73"/>
        <v>0</v>
      </c>
      <c r="EA170" s="506">
        <f t="shared" si="74"/>
        <v>0</v>
      </c>
      <c r="EB170" s="506">
        <f t="shared" si="75"/>
        <v>1</v>
      </c>
      <c r="ED170" s="491">
        <v>1</v>
      </c>
      <c r="EG170" s="412">
        <f>IF(AND(DV170&lt;0,DV170&gt;-11.9),1,0)</f>
        <v>1</v>
      </c>
      <c r="EH170" s="402"/>
      <c r="EI170" s="402"/>
      <c r="EJ170" s="402"/>
      <c r="EK170" s="402"/>
      <c r="EM170" s="244">
        <f>IF(AND(DV170&lt;0,DV170&gt;-6.4),1,0)</f>
        <v>0</v>
      </c>
      <c r="ER170" s="105">
        <v>-2.2811215430883167</v>
      </c>
      <c r="ES170" s="105">
        <v>12.721971830985915</v>
      </c>
      <c r="ET170" s="518">
        <f>ABS(ER170)</f>
        <v>2.2811215430883167</v>
      </c>
      <c r="EV170" s="284"/>
      <c r="EW170" s="209"/>
      <c r="EX170" s="209"/>
      <c r="EY170" s="209"/>
      <c r="EZ170" s="209"/>
      <c r="FA170" s="209"/>
      <c r="FB170" s="209"/>
      <c r="FC170" s="209"/>
      <c r="FE170" s="151">
        <v>42.448062621965306</v>
      </c>
      <c r="FF170" s="141"/>
      <c r="FH170" s="516"/>
      <c r="FJ170" s="516"/>
      <c r="FL170" s="516"/>
      <c r="FN170" s="516"/>
      <c r="FQ170" s="284">
        <f>FE170/(D169+D170)</f>
        <v>17.935859664665205</v>
      </c>
      <c r="FR170" s="209"/>
      <c r="FS170" s="284"/>
      <c r="FT170" s="209"/>
      <c r="FU170" s="209"/>
      <c r="FV170" s="209"/>
      <c r="FW170" s="209"/>
      <c r="FX170" s="209"/>
      <c r="FY170" s="209"/>
      <c r="FZ170" s="209"/>
      <c r="GA170" s="209"/>
      <c r="GB170" s="209"/>
      <c r="GC170" s="209"/>
      <c r="GD170" s="284">
        <f>FE170*(((ABS(DV169-AN169))/(ABS(DV168-DV169))))^2</f>
        <v>3.5969137319818372</v>
      </c>
      <c r="GE170" s="209"/>
      <c r="GF170" s="284"/>
      <c r="GG170" s="209"/>
      <c r="GH170" s="209"/>
      <c r="GI170" s="209"/>
      <c r="GJ170" s="209"/>
      <c r="GK170" s="209"/>
      <c r="GL170" s="209"/>
      <c r="GM170" s="209"/>
      <c r="GN170" s="209"/>
      <c r="GO170" s="209"/>
      <c r="GP170" s="209"/>
      <c r="GR170" s="587">
        <v>2.0509166167216057</v>
      </c>
      <c r="GS170" s="529">
        <v>4.6040985273342176</v>
      </c>
      <c r="GT170" s="587"/>
      <c r="GU170" s="529"/>
      <c r="GV170" s="529"/>
      <c r="GW170" s="529"/>
      <c r="GX170" s="529"/>
      <c r="GY170" s="529"/>
      <c r="GZ170" s="587">
        <v>0.16739436619718262</v>
      </c>
      <c r="HA170" s="529">
        <v>8.369718309859131E-2</v>
      </c>
      <c r="HB170" s="587"/>
      <c r="HC170" s="529"/>
      <c r="HD170" s="529"/>
      <c r="HE170" s="529"/>
      <c r="HF170" s="529"/>
      <c r="HG170" s="529"/>
      <c r="HH170" s="584">
        <v>2.0577365824078053</v>
      </c>
      <c r="HI170" s="527">
        <v>4.6048592234572983</v>
      </c>
      <c r="HJ170" s="587"/>
      <c r="HK170" s="529"/>
      <c r="HL170" s="529"/>
      <c r="HM170" s="529"/>
      <c r="HN170" s="529"/>
      <c r="HO170" s="529"/>
      <c r="HP170" s="285"/>
      <c r="HQ170" s="208"/>
      <c r="HR170" s="208"/>
      <c r="HS170" s="208"/>
      <c r="IE170" s="159"/>
      <c r="IF170" s="159"/>
      <c r="IG170" s="159"/>
      <c r="IH170" s="159"/>
      <c r="II170" s="159">
        <v>0</v>
      </c>
      <c r="IJ170" s="159">
        <v>1</v>
      </c>
      <c r="IK170" s="159">
        <v>0</v>
      </c>
      <c r="IL170" s="159">
        <v>1</v>
      </c>
      <c r="IM170" s="159">
        <v>0</v>
      </c>
      <c r="IP170" s="385"/>
      <c r="IQ170" s="159">
        <v>1</v>
      </c>
      <c r="IR170" s="159">
        <v>0</v>
      </c>
      <c r="IS170" s="159">
        <v>0</v>
      </c>
      <c r="IZ170" s="159"/>
      <c r="JA170" s="159">
        <v>0</v>
      </c>
      <c r="JB170" s="176">
        <v>0</v>
      </c>
      <c r="JC170" s="176">
        <v>0</v>
      </c>
      <c r="JD170" s="159"/>
      <c r="JE170" s="176">
        <v>0</v>
      </c>
      <c r="JF170" s="176">
        <v>1</v>
      </c>
      <c r="JG170" s="176">
        <v>0</v>
      </c>
      <c r="JH170" s="176">
        <v>0</v>
      </c>
      <c r="JI170" s="176">
        <v>1</v>
      </c>
      <c r="JJ170" s="176">
        <v>0</v>
      </c>
      <c r="JK170" s="176">
        <v>0</v>
      </c>
      <c r="JL170" s="176">
        <v>0</v>
      </c>
      <c r="JM170" s="176">
        <v>1</v>
      </c>
      <c r="JN170" s="176">
        <v>0</v>
      </c>
      <c r="JO170" s="176">
        <v>0</v>
      </c>
      <c r="JP170" s="176">
        <v>0</v>
      </c>
      <c r="JQ170" s="176">
        <v>0</v>
      </c>
      <c r="JR170" s="176">
        <v>0</v>
      </c>
      <c r="JS170" s="176">
        <v>0</v>
      </c>
      <c r="JT170" s="176">
        <v>0</v>
      </c>
      <c r="JU170" s="501">
        <v>1</v>
      </c>
      <c r="JV170" s="176">
        <v>0</v>
      </c>
      <c r="JW170" s="176">
        <v>0</v>
      </c>
      <c r="JX170" s="176">
        <v>0</v>
      </c>
      <c r="JY170" s="501"/>
      <c r="JZ170" s="405"/>
      <c r="KA170" s="405"/>
      <c r="KB170" s="405"/>
      <c r="KC170" s="405"/>
      <c r="KD170" s="405"/>
      <c r="KE170" s="162">
        <v>1</v>
      </c>
      <c r="KF170" s="175">
        <v>0</v>
      </c>
      <c r="KG170" s="175">
        <v>0</v>
      </c>
      <c r="KH170" s="175">
        <v>0</v>
      </c>
      <c r="KI170" s="175">
        <v>0</v>
      </c>
      <c r="KJ170" s="175">
        <v>1</v>
      </c>
      <c r="KK170" s="160">
        <v>0</v>
      </c>
      <c r="KL170" s="175">
        <v>0</v>
      </c>
      <c r="KM170" s="175">
        <v>0</v>
      </c>
      <c r="KN170" s="175">
        <v>0</v>
      </c>
      <c r="KO170" s="175">
        <v>0</v>
      </c>
      <c r="KP170" s="175">
        <v>1</v>
      </c>
      <c r="KQ170" s="175">
        <v>0</v>
      </c>
      <c r="KR170" s="160">
        <v>0</v>
      </c>
      <c r="KS170" s="175">
        <v>1</v>
      </c>
      <c r="KT170" s="159"/>
      <c r="KU170" s="159"/>
      <c r="KV170" s="159"/>
      <c r="KW170" s="159"/>
      <c r="KX170" s="159"/>
      <c r="KY170" s="159"/>
      <c r="KZ170" s="159"/>
      <c r="LA170" s="159"/>
    </row>
    <row r="171" spans="1:313" x14ac:dyDescent="0.15">
      <c r="A171" s="243" t="s">
        <v>593</v>
      </c>
      <c r="B171" s="259"/>
      <c r="C171" s="17"/>
      <c r="D171" s="18"/>
      <c r="E171" s="11">
        <f>SUM(D169:D171)</f>
        <v>2.3666589399999998</v>
      </c>
      <c r="F171" s="20"/>
      <c r="G171" s="19"/>
      <c r="H171" s="20"/>
      <c r="I171" s="597"/>
      <c r="J171" s="16"/>
      <c r="K171" s="20"/>
      <c r="L171" s="16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16"/>
      <c r="AB171" s="20"/>
      <c r="AC171" s="20"/>
      <c r="AD171" s="20"/>
      <c r="AE171" s="20"/>
      <c r="AF171" s="20"/>
      <c r="AG171" s="20"/>
      <c r="AH171" s="58"/>
      <c r="AI171" s="20"/>
      <c r="AJ171" s="20"/>
      <c r="AK171" s="20"/>
      <c r="AL171" s="642"/>
      <c r="AM171" s="636"/>
      <c r="AN171" s="637"/>
      <c r="AO171" s="636"/>
      <c r="AP171" s="637"/>
      <c r="AQ171" s="528">
        <f>SUM(AO168:AO171)</f>
        <v>1.3341549295774655</v>
      </c>
      <c r="AR171" s="528">
        <f>SUM(AP168:AP171)</f>
        <v>6.4396830985915505</v>
      </c>
      <c r="AS171" s="528">
        <f>AVERAGE(AO168:AO171)</f>
        <v>1.3341549295774655</v>
      </c>
      <c r="AT171" s="528">
        <f>AVERAGE(AP168:AP171)</f>
        <v>6.4396830985915505</v>
      </c>
      <c r="AU171" s="528">
        <f>MAX(AO168:AO171)</f>
        <v>1.3341549295774655</v>
      </c>
      <c r="AV171" s="528">
        <f>MAX(AP168:AP171)</f>
        <v>6.4396830985915505</v>
      </c>
      <c r="AW171" s="528">
        <f>MIN(AO168:AO171)</f>
        <v>1.3341549295774655</v>
      </c>
      <c r="AX171" s="528">
        <f>MIN(AP168:AP171)</f>
        <v>6.4396830985915505</v>
      </c>
      <c r="AY171" s="528">
        <f>AU171-AW171</f>
        <v>0</v>
      </c>
      <c r="AZ171" s="528">
        <f>AV171-AX171</f>
        <v>0</v>
      </c>
      <c r="BA171" s="528"/>
      <c r="BB171" s="636"/>
      <c r="BC171" s="637"/>
      <c r="BD171" s="528">
        <f>SUM(BB168:BB171)</f>
        <v>6.8213204225352113</v>
      </c>
      <c r="BE171" s="528">
        <f>SUM(BC168:BC171)</f>
        <v>1.3391549295774645</v>
      </c>
      <c r="BF171" s="528">
        <f>AVERAGE(BB168:BB171)</f>
        <v>6.8213204225352113</v>
      </c>
      <c r="BG171" s="528">
        <f>AVERAGE(BC168:BC171)</f>
        <v>1.3391549295774645</v>
      </c>
      <c r="BH171" s="528">
        <f>MAX(BB168:BB171)</f>
        <v>6.8213204225352113</v>
      </c>
      <c r="BI171" s="528">
        <f>MAX(BC168:BC171)</f>
        <v>1.3391549295774645</v>
      </c>
      <c r="BJ171" s="528">
        <f>MIN(BB168:BB171)</f>
        <v>6.8213204225352113</v>
      </c>
      <c r="BK171" s="528">
        <f>MIN(BC168:BC171)</f>
        <v>1.3391549295774645</v>
      </c>
      <c r="BL171" s="528">
        <f>BH171-BJ171</f>
        <v>0</v>
      </c>
      <c r="BM171" s="528">
        <f>BI171-BK171</f>
        <v>0</v>
      </c>
      <c r="BN171" s="574"/>
      <c r="BO171" s="574"/>
      <c r="BP171" s="2" t="s">
        <v>337</v>
      </c>
      <c r="BQ171" s="2"/>
      <c r="BR171" s="7"/>
      <c r="BS171" s="530"/>
      <c r="BT171" s="530"/>
      <c r="BU171" s="530"/>
      <c r="BV171" s="530"/>
      <c r="BW171" s="585">
        <f>AVERAGE(BS167:BS171)</f>
        <v>0.28601218124348932</v>
      </c>
      <c r="BX171" s="585">
        <f>AVERAGE(BT167:BT171)</f>
        <v>-3.8361208920187795</v>
      </c>
      <c r="BY171" s="585"/>
      <c r="BZ171" s="585"/>
      <c r="CA171" s="530"/>
      <c r="CB171" s="584"/>
      <c r="CC171" s="530"/>
      <c r="CD171" s="585">
        <f>SUM(CB168:CB170)</f>
        <v>54.191773957212064</v>
      </c>
      <c r="CE171" s="585"/>
      <c r="CF171" s="585" t="e">
        <f ca="1">[1]!Mean(CB167:CB170)</f>
        <v>#NAME?</v>
      </c>
      <c r="CG171" s="585"/>
      <c r="CH171" s="585">
        <f>MAX(CB168:CB170)</f>
        <v>54.191773957212064</v>
      </c>
      <c r="CI171" s="585"/>
      <c r="CJ171" s="585">
        <f>MIN(CB168:CB170)</f>
        <v>54.191773957212064</v>
      </c>
      <c r="CK171" s="585"/>
      <c r="CL171" s="585"/>
      <c r="CM171" s="528"/>
      <c r="CN171" s="393"/>
      <c r="CO171" s="73"/>
      <c r="CP171" s="73"/>
      <c r="CQ171" s="73"/>
      <c r="CR171" s="96"/>
      <c r="CS171" s="83"/>
      <c r="CT171" s="87">
        <v>7.6019502316769199</v>
      </c>
      <c r="CU171" s="87"/>
      <c r="CV171" s="87">
        <v>7.6019502316769199</v>
      </c>
      <c r="CW171" s="87"/>
      <c r="CX171" s="87">
        <v>7.6019502316769199</v>
      </c>
      <c r="CY171" s="87"/>
      <c r="CZ171" s="87">
        <v>7.6019502316769199</v>
      </c>
      <c r="DA171" s="87"/>
      <c r="DB171" s="87">
        <v>0</v>
      </c>
      <c r="DC171" s="81"/>
      <c r="DD171" s="281"/>
      <c r="DE171" s="281"/>
      <c r="DF171" s="281"/>
      <c r="DG171" s="281"/>
      <c r="DH171" s="281"/>
      <c r="DI171" s="281"/>
      <c r="DJ171" s="110"/>
      <c r="DK171" s="110"/>
      <c r="DL171" s="133"/>
      <c r="DM171" s="133"/>
      <c r="DN171" s="133"/>
      <c r="DO171" s="133"/>
      <c r="DP171" s="133"/>
      <c r="DQ171" s="133"/>
      <c r="DR171" s="133"/>
      <c r="DS171" s="110"/>
      <c r="DT171" s="112"/>
      <c r="DU171" s="110"/>
      <c r="DV171" s="110"/>
      <c r="DW171" s="495"/>
      <c r="DX171" s="506">
        <f t="shared" si="73"/>
        <v>0</v>
      </c>
      <c r="DY171" s="495"/>
      <c r="DZ171" s="495"/>
      <c r="EA171" s="506">
        <f t="shared" si="74"/>
        <v>0</v>
      </c>
      <c r="EB171" s="506">
        <f t="shared" si="75"/>
        <v>0</v>
      </c>
      <c r="EC171" s="495"/>
      <c r="ED171" s="495"/>
      <c r="EE171" s="512"/>
      <c r="EF171" s="244"/>
      <c r="EG171" s="244"/>
      <c r="EH171" s="244">
        <v>0</v>
      </c>
      <c r="EI171" s="244">
        <v>1</v>
      </c>
      <c r="EJ171" s="244">
        <v>1</v>
      </c>
      <c r="EK171" s="244"/>
      <c r="EL171" s="244"/>
      <c r="EM171" s="244"/>
      <c r="EN171" s="244"/>
      <c r="EO171" s="244"/>
      <c r="EP171" s="244"/>
      <c r="EQ171" s="244"/>
      <c r="ER171" s="110"/>
      <c r="ES171" s="111"/>
      <c r="ET171" s="523"/>
      <c r="EU171" s="523"/>
      <c r="EV171" s="287">
        <f>SUM(ET168:ET171)</f>
        <v>2.2811215430883167</v>
      </c>
      <c r="EW171" s="281">
        <f>SUM(EU169:EU171)</f>
        <v>1.402157278779057</v>
      </c>
      <c r="EX171" s="278">
        <f>AVERAGE(ET168:ET171)</f>
        <v>2.2811215430883167</v>
      </c>
      <c r="EY171" s="278">
        <f>AVERAGE(EU168:EU171)</f>
        <v>1.402157278779057</v>
      </c>
      <c r="EZ171" s="281">
        <f>_xlfn.VAR.P(ET168:ET171)</f>
        <v>0</v>
      </c>
      <c r="FA171" s="281">
        <f>_xlfn.VAR.P(EU168:EU171)</f>
        <v>0</v>
      </c>
      <c r="FB171" s="281">
        <f>MAX(ET168:ET171)</f>
        <v>2.2811215430883167</v>
      </c>
      <c r="FC171" s="281">
        <f>MAX(EU168:EU171)</f>
        <v>1.402157278779057</v>
      </c>
      <c r="FD171" s="523"/>
      <c r="FE171" s="152"/>
      <c r="FF171" s="145"/>
      <c r="FG171" s="521">
        <f>SUM(FE167:FE171)</f>
        <v>42.448062621965306</v>
      </c>
      <c r="FH171" s="521"/>
      <c r="FI171" s="521">
        <f>AVERAGE(FE167:FE171)</f>
        <v>42.448062621965306</v>
      </c>
      <c r="FJ171" s="521"/>
      <c r="FK171" s="521">
        <f>MAX(FE167:FE171)</f>
        <v>42.448062621965306</v>
      </c>
      <c r="FL171" s="521"/>
      <c r="FM171" s="521">
        <f>MIN(FE167:FE171)</f>
        <v>42.448062621965306</v>
      </c>
      <c r="FN171" s="521"/>
      <c r="FO171" s="520">
        <f>FK171-FM171</f>
        <v>0</v>
      </c>
      <c r="FP171" s="520"/>
      <c r="FQ171" s="284"/>
      <c r="FR171" s="284"/>
      <c r="FS171" s="286">
        <f>SUM(FQ167:FQ171)</f>
        <v>17.935859664665205</v>
      </c>
      <c r="FT171" s="278"/>
      <c r="FU171" s="278">
        <f>AVERAGE(FQ167:FQ171)</f>
        <v>17.935859664665205</v>
      </c>
      <c r="FV171" s="278"/>
      <c r="FW171" s="278">
        <f>MAX(FQ167:FQ171)</f>
        <v>17.935859664665205</v>
      </c>
      <c r="FX171" s="278"/>
      <c r="FY171" s="278">
        <f>MIN(FQ167:FQ171)</f>
        <v>17.935859664665205</v>
      </c>
      <c r="FZ171" s="278"/>
      <c r="GA171" s="278">
        <f>FW171-FY171</f>
        <v>0</v>
      </c>
      <c r="GB171" s="278"/>
      <c r="GC171" s="280"/>
      <c r="GD171" s="284"/>
      <c r="GE171" s="284"/>
      <c r="GF171" s="286">
        <f>SUM(GD167:GD171)</f>
        <v>3.5969137319818372</v>
      </c>
      <c r="GG171" s="278"/>
      <c r="GH171" s="278">
        <f>AVERAGE(GD167:GD171)</f>
        <v>3.5969137319818372</v>
      </c>
      <c r="GI171" s="278"/>
      <c r="GJ171" s="278">
        <f>MAX(GD167:GD171)</f>
        <v>3.5969137319818372</v>
      </c>
      <c r="GK171" s="278"/>
      <c r="GL171" s="278">
        <f>MIN(GD167:GD171)</f>
        <v>3.5969137319818372</v>
      </c>
      <c r="GM171" s="278"/>
      <c r="GN171" s="278">
        <f>GJ171-GL171</f>
        <v>0</v>
      </c>
      <c r="GO171" s="278"/>
      <c r="GP171" s="280"/>
      <c r="GQ171" s="269"/>
      <c r="GR171" s="587"/>
      <c r="GS171" s="532"/>
      <c r="GT171" s="586">
        <f>SUM(GR169:GR171)</f>
        <v>2.2601938225095242</v>
      </c>
      <c r="GU171" s="586">
        <f>SUM(GS169:GS171)</f>
        <v>4.980797497752472</v>
      </c>
      <c r="GV171" s="531">
        <f>AVERAGE(GR169:GR171)</f>
        <v>1.1300969112547621</v>
      </c>
      <c r="GW171" s="531">
        <f>AVERAGE(GS169:GS171)</f>
        <v>2.490398748876236</v>
      </c>
      <c r="GX171" s="531">
        <f>MAX(GR169:GR171)</f>
        <v>2.0509166167216057</v>
      </c>
      <c r="GY171" s="531">
        <f>MAX(GS169:GS171)</f>
        <v>4.6040985273342176</v>
      </c>
      <c r="GZ171" s="587"/>
      <c r="HA171" s="532"/>
      <c r="HB171" s="586">
        <f>SUM(GZ169:GZ171)</f>
        <v>1.2136091549295767</v>
      </c>
      <c r="HC171" s="586">
        <f>SUM(HA169:HA171)</f>
        <v>0.25109154929577393</v>
      </c>
      <c r="HD171" s="531">
        <f>AVERAGE(GZ169:GZ171)</f>
        <v>0.60680457746478833</v>
      </c>
      <c r="HE171" s="531">
        <f>AVERAGE(HA169:HA171)</f>
        <v>0.12554577464788697</v>
      </c>
      <c r="HF171" s="531">
        <f>MAX(GZ169:GZ171)</f>
        <v>1.046214788732394</v>
      </c>
      <c r="HG171" s="531">
        <f>MAX(HA169:HA171)</f>
        <v>0.16739436619718262</v>
      </c>
      <c r="HH171" s="584"/>
      <c r="HI171" s="527"/>
      <c r="HJ171" s="586">
        <f>SUM(HH169:HH171)</f>
        <v>3.1246772241610223</v>
      </c>
      <c r="HK171" s="586">
        <f>SUM(HI169:HI171)</f>
        <v>5.0170763848525137</v>
      </c>
      <c r="HL171" s="531">
        <f>AVERAGE(HH169:HH171)</f>
        <v>1.5623386120805112</v>
      </c>
      <c r="HM171" s="531">
        <f>AVERAGE(HI169:HI171)</f>
        <v>2.5085381924262569</v>
      </c>
      <c r="HN171" s="531">
        <f>MAX(HH169:HH171)</f>
        <v>2.0577365824078053</v>
      </c>
      <c r="HO171" s="531">
        <f>MAX(HI169:HI171)</f>
        <v>4.6048592234572983</v>
      </c>
      <c r="HP171" s="286">
        <f>MIN(HH169:HH171)</f>
        <v>1.066940641753217</v>
      </c>
      <c r="HQ171" s="286">
        <f>MIN(HI169:HI171)</f>
        <v>0.41221716139521558</v>
      </c>
      <c r="HR171" s="278">
        <f>HN171-HP171</f>
        <v>0.99079594065458831</v>
      </c>
      <c r="HS171" s="278">
        <f>HO171-HQ171</f>
        <v>4.1926420620620828</v>
      </c>
      <c r="HT171" s="393"/>
      <c r="HU171" s="520"/>
      <c r="HV171" s="393"/>
      <c r="HW171" s="520"/>
      <c r="HX171" s="393"/>
      <c r="HY171" s="520"/>
      <c r="HZ171" s="393"/>
      <c r="IA171" s="520"/>
      <c r="IB171" s="393"/>
      <c r="IC171" s="520"/>
      <c r="ID171" s="393"/>
      <c r="IE171" s="168"/>
      <c r="IF171" s="168"/>
      <c r="IG171" s="168">
        <v>-6.9689309527377015</v>
      </c>
      <c r="IH171" s="168">
        <v>17.576408450704225</v>
      </c>
      <c r="II171" s="168"/>
      <c r="IJ171" s="168"/>
      <c r="IK171" s="168"/>
      <c r="IL171" s="168"/>
      <c r="IM171" s="168"/>
      <c r="IN171" s="462">
        <v>0</v>
      </c>
      <c r="IO171" s="385">
        <v>1</v>
      </c>
      <c r="IP171" s="462">
        <v>1</v>
      </c>
      <c r="IQ171" s="168"/>
      <c r="IR171" s="168"/>
      <c r="IS171" s="168"/>
      <c r="IT171" s="390"/>
      <c r="IU171" s="393">
        <v>0</v>
      </c>
      <c r="IV171" s="390">
        <v>1</v>
      </c>
      <c r="IW171" s="393">
        <v>1</v>
      </c>
      <c r="IX171" s="484">
        <v>0</v>
      </c>
      <c r="IY171" s="393"/>
      <c r="IZ171" s="168"/>
      <c r="JA171" s="168"/>
      <c r="JB171" s="177"/>
      <c r="JC171" s="177"/>
      <c r="JD171" s="177"/>
      <c r="JE171" s="168"/>
      <c r="JF171" s="168"/>
      <c r="JG171" s="168"/>
      <c r="JH171" s="168"/>
      <c r="JI171" s="168"/>
      <c r="JJ171" s="168"/>
      <c r="JK171" s="168"/>
      <c r="JL171" s="168"/>
      <c r="JM171" s="168"/>
      <c r="JN171" s="168"/>
      <c r="JO171" s="168"/>
      <c r="JP171" s="177"/>
      <c r="JQ171" s="177"/>
      <c r="JR171" s="177"/>
      <c r="JS171" s="168"/>
      <c r="JT171" s="168"/>
      <c r="JU171" s="393"/>
      <c r="JV171" s="168"/>
      <c r="JW171" s="168"/>
      <c r="JX171" s="168"/>
      <c r="JY171" s="393">
        <v>0</v>
      </c>
      <c r="JZ171" s="507">
        <v>1</v>
      </c>
      <c r="KA171" s="507">
        <v>1</v>
      </c>
      <c r="KB171" s="520">
        <v>0</v>
      </c>
      <c r="KC171" s="520">
        <v>0</v>
      </c>
      <c r="KD171" s="507">
        <v>0</v>
      </c>
      <c r="KE171" s="170"/>
      <c r="KF171" s="168"/>
      <c r="KG171" s="168"/>
      <c r="KH171" s="168"/>
      <c r="KI171" s="168"/>
      <c r="KJ171" s="168"/>
      <c r="KK171" s="169"/>
      <c r="KL171" s="168"/>
      <c r="KM171" s="168"/>
      <c r="KN171" s="168"/>
      <c r="KO171" s="168"/>
      <c r="KP171" s="168"/>
      <c r="KQ171" s="168"/>
      <c r="KR171" s="169"/>
      <c r="KS171" s="168"/>
      <c r="KT171" s="168"/>
      <c r="KU171" s="168"/>
      <c r="KV171" s="168"/>
      <c r="KW171" s="168"/>
      <c r="KX171" s="168"/>
      <c r="KY171" s="168"/>
      <c r="KZ171" s="168"/>
      <c r="LA171" s="169"/>
    </row>
    <row r="172" spans="1:313" x14ac:dyDescent="0.15">
      <c r="A172" s="228"/>
      <c r="B172" s="256">
        <v>0.76601851851851854</v>
      </c>
      <c r="C172" s="26"/>
      <c r="D172" s="293"/>
      <c r="E172" s="11"/>
      <c r="F172" s="27"/>
      <c r="G172" s="28"/>
      <c r="H172" s="27" t="s">
        <v>353</v>
      </c>
      <c r="I172" s="598">
        <v>34</v>
      </c>
      <c r="J172" s="473">
        <v>1</v>
      </c>
      <c r="K172" s="27">
        <v>0</v>
      </c>
      <c r="L172" s="29">
        <v>1</v>
      </c>
      <c r="M172" s="23">
        <v>1</v>
      </c>
      <c r="N172" s="23">
        <v>1</v>
      </c>
      <c r="O172" s="23">
        <v>0</v>
      </c>
      <c r="P172" s="27"/>
      <c r="Q172" s="27">
        <v>1</v>
      </c>
      <c r="R172" s="27">
        <v>0</v>
      </c>
      <c r="S172" s="27">
        <v>0</v>
      </c>
      <c r="T172" s="27">
        <v>0</v>
      </c>
      <c r="U172" s="27">
        <v>0</v>
      </c>
      <c r="V172" s="27">
        <v>1</v>
      </c>
      <c r="W172" s="27">
        <v>0</v>
      </c>
      <c r="X172" s="27">
        <v>0</v>
      </c>
      <c r="Y172" s="27">
        <v>1</v>
      </c>
      <c r="Z172" s="27">
        <v>0</v>
      </c>
      <c r="AA172" s="29">
        <v>0</v>
      </c>
      <c r="AB172" s="23"/>
      <c r="AC172" s="23"/>
      <c r="AD172" s="23"/>
      <c r="AE172" s="23"/>
      <c r="AF172" s="23"/>
      <c r="AG172" s="23"/>
      <c r="AH172" s="452"/>
      <c r="AI172" s="23"/>
      <c r="AJ172" s="23"/>
      <c r="AK172" s="23"/>
      <c r="AL172" s="641"/>
      <c r="AM172" s="639"/>
      <c r="AN172" s="640"/>
      <c r="AO172" s="639"/>
      <c r="AP172" s="640"/>
      <c r="AQ172" s="640"/>
      <c r="AR172" s="640"/>
      <c r="AS172" s="640"/>
      <c r="AT172" s="640"/>
      <c r="AU172" s="640"/>
      <c r="AV172" s="640"/>
      <c r="AW172" s="640"/>
      <c r="AX172" s="640"/>
      <c r="AY172" s="640"/>
      <c r="AZ172" s="640"/>
      <c r="BA172" s="640"/>
      <c r="BB172" s="639"/>
      <c r="BC172" s="640"/>
      <c r="BD172" s="640"/>
      <c r="BE172" s="640"/>
      <c r="BF172" s="640"/>
      <c r="BG172" s="640"/>
      <c r="BH172" s="640"/>
      <c r="BI172" s="640"/>
      <c r="BJ172" s="640"/>
      <c r="BK172" s="640"/>
      <c r="BL172" s="640"/>
      <c r="BM172" s="640"/>
      <c r="BN172" s="575"/>
      <c r="BO172" s="575"/>
      <c r="BP172" s="64">
        <v>-0.89989198488805155</v>
      </c>
      <c r="BQ172" s="64">
        <v>-11.926848591549295</v>
      </c>
      <c r="BR172" s="6"/>
      <c r="BS172" s="529"/>
      <c r="BT172" s="529"/>
      <c r="BU172" s="529"/>
      <c r="BV172" s="529"/>
      <c r="BW172" s="587"/>
      <c r="BX172" s="529"/>
      <c r="BY172" s="529"/>
      <c r="BZ172" s="529"/>
      <c r="CA172" s="529"/>
      <c r="CB172" s="587"/>
      <c r="CC172" s="529"/>
      <c r="CD172" s="587"/>
      <c r="CE172" s="529"/>
      <c r="CF172" s="587"/>
      <c r="CG172" s="529"/>
      <c r="CH172" s="587"/>
      <c r="CI172" s="529"/>
      <c r="CJ172" s="587"/>
      <c r="CK172" s="529"/>
      <c r="CL172" s="587"/>
      <c r="CM172" s="149"/>
      <c r="CN172" s="416"/>
      <c r="CO172" s="76"/>
      <c r="CP172" s="76"/>
      <c r="CQ172" s="76"/>
      <c r="CR172" s="94"/>
      <c r="CS172" s="84"/>
      <c r="CT172" s="84"/>
      <c r="CU172" s="84"/>
      <c r="CV172" s="84"/>
      <c r="CW172" s="84"/>
      <c r="CX172" s="84"/>
      <c r="CY172" s="84"/>
      <c r="CZ172" s="84"/>
      <c r="DA172" s="84"/>
      <c r="DB172" s="84"/>
      <c r="DC172" s="78"/>
      <c r="DD172" s="282"/>
      <c r="DE172" s="282"/>
      <c r="DF172" s="282"/>
      <c r="DG172" s="282"/>
      <c r="DH172" s="209"/>
      <c r="DI172" s="209"/>
      <c r="DJ172" s="116"/>
      <c r="DK172" s="116"/>
      <c r="DL172" s="132"/>
      <c r="DM172" s="132"/>
      <c r="DN172" s="132"/>
      <c r="DO172" s="132"/>
      <c r="DP172" s="132"/>
      <c r="DQ172" s="132"/>
      <c r="DR172" s="132"/>
      <c r="DS172" s="116"/>
      <c r="DT172" s="117" t="s">
        <v>442</v>
      </c>
      <c r="DU172" s="128">
        <v>-0.89989198488805155</v>
      </c>
      <c r="DV172" s="128">
        <v>-11.926848591549295</v>
      </c>
      <c r="DX172" s="506">
        <f t="shared" si="73"/>
        <v>0</v>
      </c>
      <c r="EA172" s="506">
        <f t="shared" si="74"/>
        <v>0</v>
      </c>
      <c r="EB172" s="506">
        <f t="shared" si="75"/>
        <v>0</v>
      </c>
      <c r="EG172" s="412">
        <f>IF(AND(DV172&lt;0,DV172&gt;-11.9),1,0)</f>
        <v>0</v>
      </c>
      <c r="ER172" s="116">
        <v>4.41574904212509</v>
      </c>
      <c r="ES172" s="116">
        <v>13.140457746478873</v>
      </c>
      <c r="EV172" s="284"/>
      <c r="EW172" s="209"/>
      <c r="EX172" s="209"/>
      <c r="EY172" s="209"/>
      <c r="EZ172" s="209"/>
      <c r="FA172" s="209"/>
      <c r="FB172" s="209"/>
      <c r="FC172" s="209"/>
      <c r="FE172" s="153"/>
      <c r="FF172" s="149"/>
      <c r="FG172" s="269"/>
      <c r="FH172" s="149"/>
      <c r="FI172" s="269"/>
      <c r="FJ172" s="149"/>
      <c r="FK172" s="269"/>
      <c r="FN172" s="149"/>
      <c r="FO172" s="269"/>
      <c r="FP172" s="149"/>
      <c r="FQ172" s="284"/>
      <c r="FR172" s="209"/>
      <c r="FS172" s="284"/>
      <c r="FT172" s="209"/>
      <c r="FU172" s="209"/>
      <c r="FV172" s="209"/>
      <c r="FW172" s="209"/>
      <c r="FX172" s="209"/>
      <c r="FY172" s="209"/>
      <c r="FZ172" s="209"/>
      <c r="GA172" s="209"/>
      <c r="GB172" s="209"/>
      <c r="GC172" s="209"/>
      <c r="GD172" s="284"/>
      <c r="GE172" s="209"/>
      <c r="GF172" s="284"/>
      <c r="GG172" s="209"/>
      <c r="GH172" s="209"/>
      <c r="GI172" s="209"/>
      <c r="GJ172" s="209"/>
      <c r="GK172" s="209"/>
      <c r="GL172" s="209"/>
      <c r="GM172" s="209"/>
      <c r="GN172" s="209"/>
      <c r="GO172" s="209"/>
      <c r="GP172" s="209"/>
      <c r="GQ172" s="149"/>
      <c r="GR172" s="587"/>
      <c r="GS172" s="529"/>
      <c r="GT172" s="587"/>
      <c r="GU172" s="529"/>
      <c r="GV172" s="529"/>
      <c r="GW172" s="529"/>
      <c r="GX172" s="529"/>
      <c r="GY172" s="529"/>
      <c r="GZ172" s="587"/>
      <c r="HA172" s="529"/>
      <c r="HB172" s="587"/>
      <c r="HC172" s="529"/>
      <c r="HD172" s="529"/>
      <c r="HE172" s="529"/>
      <c r="HF172" s="529"/>
      <c r="HG172" s="529"/>
      <c r="HH172" s="584"/>
      <c r="HI172" s="527"/>
      <c r="HJ172" s="587"/>
      <c r="HK172" s="529"/>
      <c r="HL172" s="529"/>
      <c r="HM172" s="529"/>
      <c r="HN172" s="529"/>
      <c r="HO172" s="529"/>
      <c r="HP172" s="284"/>
      <c r="HQ172" s="209"/>
      <c r="HR172" s="209"/>
      <c r="HS172" s="209"/>
      <c r="HT172" s="510"/>
      <c r="HU172" s="518"/>
      <c r="HV172" s="510"/>
      <c r="HW172" s="518"/>
      <c r="HX172" s="510"/>
      <c r="HY172" s="518"/>
      <c r="HZ172" s="510"/>
      <c r="IA172" s="518"/>
      <c r="IB172" s="510"/>
      <c r="IC172" s="518"/>
      <c r="ID172" s="510"/>
      <c r="IE172" s="183"/>
      <c r="IF172" s="183"/>
      <c r="IG172" s="183">
        <v>0.85803654373046778</v>
      </c>
      <c r="IH172" s="183">
        <v>4.770739436619718</v>
      </c>
      <c r="II172" s="183">
        <v>0</v>
      </c>
      <c r="IJ172" s="183">
        <v>0</v>
      </c>
      <c r="IK172" s="183"/>
      <c r="IL172" s="183"/>
      <c r="IM172" s="183"/>
      <c r="IN172" s="464"/>
      <c r="IP172" s="464"/>
      <c r="IQ172" s="183"/>
      <c r="IR172" s="183"/>
      <c r="IS172" s="183"/>
      <c r="IT172" s="412"/>
      <c r="IU172" s="416"/>
      <c r="IV172" s="412"/>
      <c r="IW172" s="416"/>
      <c r="IX172" s="482"/>
      <c r="IY172" s="416"/>
      <c r="IZ172" s="183"/>
      <c r="JA172" s="183"/>
      <c r="JB172" s="184"/>
      <c r="JC172" s="184"/>
      <c r="JD172" s="184"/>
      <c r="JE172" s="183"/>
      <c r="JF172" s="183"/>
      <c r="JG172" s="183"/>
      <c r="JH172" s="183"/>
      <c r="JI172" s="183"/>
      <c r="JJ172" s="183"/>
      <c r="JK172" s="183"/>
      <c r="JL172" s="183"/>
      <c r="JM172" s="183"/>
      <c r="JN172" s="183"/>
      <c r="JO172" s="183"/>
      <c r="JP172" s="184"/>
      <c r="JQ172" s="184"/>
      <c r="JR172" s="184"/>
      <c r="JS172" s="183"/>
      <c r="JT172" s="183"/>
      <c r="JU172" s="510"/>
      <c r="JV172" s="183"/>
      <c r="JW172" s="183"/>
      <c r="JX172" s="183"/>
      <c r="JY172" s="510"/>
      <c r="JZ172" s="505"/>
      <c r="KA172" s="505"/>
      <c r="KB172" s="518"/>
      <c r="KC172" s="518"/>
      <c r="KD172" s="505"/>
      <c r="KE172" s="187"/>
      <c r="KF172" s="183"/>
      <c r="KG172" s="183"/>
      <c r="KH172" s="183"/>
      <c r="KI172" s="183"/>
      <c r="KJ172" s="183"/>
      <c r="KK172" s="200"/>
      <c r="KL172" s="183"/>
      <c r="KM172" s="183"/>
      <c r="KN172" s="183"/>
      <c r="KO172" s="183"/>
      <c r="KP172" s="183"/>
      <c r="KQ172" s="183"/>
      <c r="KR172" s="200"/>
      <c r="KS172" s="183">
        <v>1</v>
      </c>
      <c r="KT172" s="183"/>
      <c r="KU172" s="183"/>
      <c r="KV172" s="183"/>
      <c r="KW172" s="183"/>
      <c r="KX172" s="183"/>
      <c r="KY172" s="183"/>
      <c r="KZ172" s="183"/>
      <c r="LA172" s="200"/>
    </row>
    <row r="173" spans="1:313" x14ac:dyDescent="0.15">
      <c r="A173" s="214"/>
      <c r="B173" s="256">
        <v>0.77307870370370368</v>
      </c>
      <c r="C173" s="10"/>
      <c r="D173" s="11"/>
      <c r="E173" s="11"/>
      <c r="F173" s="14"/>
      <c r="G173" s="13"/>
      <c r="H173" s="14"/>
      <c r="I173" s="596"/>
      <c r="J173" s="473">
        <v>1</v>
      </c>
      <c r="K173" s="14">
        <v>0</v>
      </c>
      <c r="L173" s="9">
        <v>1</v>
      </c>
      <c r="M173" s="23">
        <v>1</v>
      </c>
      <c r="N173" s="23">
        <v>1</v>
      </c>
      <c r="O173" s="23">
        <v>0</v>
      </c>
      <c r="P173" s="14"/>
      <c r="Q173" s="14">
        <v>1</v>
      </c>
      <c r="R173" s="14">
        <v>0</v>
      </c>
      <c r="S173" s="14">
        <v>0</v>
      </c>
      <c r="T173" s="14">
        <v>1</v>
      </c>
      <c r="U173" s="14">
        <v>0</v>
      </c>
      <c r="V173" s="14">
        <v>0</v>
      </c>
      <c r="W173" s="14">
        <v>0</v>
      </c>
      <c r="X173" s="14">
        <v>0</v>
      </c>
      <c r="Y173" s="14">
        <v>1</v>
      </c>
      <c r="Z173" s="14">
        <v>0</v>
      </c>
      <c r="AA173" s="9">
        <v>0</v>
      </c>
      <c r="AB173" s="15"/>
      <c r="AC173" s="15"/>
      <c r="AD173" s="15"/>
      <c r="AE173" s="15">
        <v>0.79525338199409168</v>
      </c>
      <c r="AF173" s="15">
        <v>1.297306338028168</v>
      </c>
      <c r="AG173" s="15">
        <v>1.521654256479144</v>
      </c>
      <c r="AH173" s="54">
        <f>AM174-BP173</f>
        <v>2.0509166167216057</v>
      </c>
      <c r="AI173" s="15">
        <f>AN174-BQ173</f>
        <v>18.245985915492959</v>
      </c>
      <c r="AJ173" s="15"/>
      <c r="AK173" s="15"/>
      <c r="AL173" s="632">
        <f>((AH173*AH174)+(AI173*AI174))/(SQRT(AH173^2+AI173^2)*SQRT(AH174^2+AI174^2))</f>
        <v>0.99623759025592895</v>
      </c>
      <c r="AM173" s="633"/>
      <c r="AN173" s="634"/>
      <c r="AO173" s="633"/>
      <c r="AP173" s="634"/>
      <c r="AQ173" s="634"/>
      <c r="AR173" s="634"/>
      <c r="AS173" s="634"/>
      <c r="AT173" s="634"/>
      <c r="AU173" s="634"/>
      <c r="AV173" s="634"/>
      <c r="AW173" s="634"/>
      <c r="AX173" s="634"/>
      <c r="AY173" s="634"/>
      <c r="AZ173" s="634"/>
      <c r="BA173" s="634"/>
      <c r="BB173" s="633"/>
      <c r="BC173" s="634"/>
      <c r="BD173" s="634"/>
      <c r="BE173" s="634"/>
      <c r="BF173" s="634"/>
      <c r="BG173" s="634"/>
      <c r="BH173" s="634"/>
      <c r="BI173" s="634"/>
      <c r="BJ173" s="634"/>
      <c r="BK173" s="634"/>
      <c r="BL173" s="634"/>
      <c r="BM173" s="634"/>
      <c r="BN173" s="573"/>
      <c r="BO173" s="573"/>
      <c r="BP173" s="64">
        <v>-1.0254583083608029</v>
      </c>
      <c r="BQ173" s="64">
        <v>-11.885</v>
      </c>
      <c r="BR173" s="6"/>
      <c r="BS173" s="527"/>
      <c r="BT173" s="527"/>
      <c r="BU173" s="527"/>
      <c r="BV173" s="527"/>
      <c r="BW173" s="584"/>
      <c r="BX173" s="527"/>
      <c r="BY173" s="527"/>
      <c r="BZ173" s="527"/>
      <c r="CA173" s="527"/>
      <c r="CB173" s="584"/>
      <c r="CC173" s="527"/>
      <c r="CD173" s="584"/>
      <c r="CE173" s="527"/>
      <c r="CF173" s="584"/>
      <c r="CG173" s="527"/>
      <c r="CH173" s="584"/>
      <c r="CI173" s="527"/>
      <c r="CJ173" s="584"/>
      <c r="CK173" s="527"/>
      <c r="CL173" s="584"/>
      <c r="CO173" s="70"/>
      <c r="CP173" s="70"/>
      <c r="CQ173" s="70"/>
      <c r="CR173" s="70"/>
      <c r="CS173" s="70"/>
      <c r="CT173" s="70"/>
      <c r="CU173" s="70"/>
      <c r="CV173" s="70"/>
      <c r="CW173" s="70"/>
      <c r="CX173" s="70"/>
      <c r="CY173" s="70"/>
      <c r="CZ173" s="70"/>
      <c r="DA173" s="70"/>
      <c r="DB173" s="70"/>
      <c r="DC173" s="70"/>
      <c r="DH173" s="516"/>
      <c r="DI173" s="516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8" t="s">
        <v>442</v>
      </c>
      <c r="DU173" s="128">
        <v>-1.0254583083608029</v>
      </c>
      <c r="DV173" s="128">
        <v>-11.885</v>
      </c>
      <c r="DX173" s="506">
        <f t="shared" si="73"/>
        <v>0</v>
      </c>
      <c r="EA173" s="506">
        <f t="shared" si="74"/>
        <v>0</v>
      </c>
      <c r="EB173" s="506">
        <f t="shared" si="75"/>
        <v>0</v>
      </c>
      <c r="EF173" s="402">
        <f>IF(AND(DV173&gt;0,DV173&lt;11.9),1,0)</f>
        <v>0</v>
      </c>
      <c r="EH173" s="402"/>
      <c r="EI173" s="402"/>
      <c r="EJ173" s="402"/>
      <c r="EK173" s="402"/>
      <c r="EM173" s="244">
        <f>IF(AND(DV173&lt;0,DV173&gt;-6.4),1,0)</f>
        <v>0</v>
      </c>
      <c r="EN173" s="402"/>
      <c r="EO173" s="402"/>
      <c r="EP173" s="402"/>
      <c r="ER173" s="105">
        <v>4.0390500717068356</v>
      </c>
      <c r="ES173" s="105">
        <v>13.266003521126759</v>
      </c>
      <c r="EV173" s="284"/>
      <c r="EW173" s="209"/>
      <c r="EX173" s="209"/>
      <c r="EY173" s="209"/>
      <c r="EZ173" s="209"/>
      <c r="FA173" s="209"/>
      <c r="FB173" s="209"/>
      <c r="FC173" s="209"/>
      <c r="FE173" s="141"/>
      <c r="FF173" s="141"/>
      <c r="FH173" s="141"/>
      <c r="FJ173" s="141"/>
      <c r="FQ173" s="284"/>
      <c r="FR173" s="209"/>
      <c r="FS173" s="284"/>
      <c r="FT173" s="209"/>
      <c r="FU173" s="209"/>
      <c r="FV173" s="209"/>
      <c r="FW173" s="209"/>
      <c r="FX173" s="209"/>
      <c r="FY173" s="209"/>
      <c r="FZ173" s="209"/>
      <c r="GA173" s="209"/>
      <c r="GB173" s="209"/>
      <c r="GC173" s="209"/>
      <c r="GD173" s="284"/>
      <c r="GE173" s="209"/>
      <c r="GF173" s="284"/>
      <c r="GG173" s="209"/>
      <c r="GH173" s="209"/>
      <c r="GI173" s="209"/>
      <c r="GJ173" s="209"/>
      <c r="GK173" s="209"/>
      <c r="GL173" s="209"/>
      <c r="GM173" s="209"/>
      <c r="GN173" s="209"/>
      <c r="GO173" s="209"/>
      <c r="GP173" s="209"/>
      <c r="GR173" s="587"/>
      <c r="GS173" s="529"/>
      <c r="GT173" s="587"/>
      <c r="GU173" s="529"/>
      <c r="GV173" s="529"/>
      <c r="GW173" s="529"/>
      <c r="GX173" s="529"/>
      <c r="GY173" s="529"/>
      <c r="GZ173" s="587"/>
      <c r="HA173" s="529"/>
      <c r="HB173" s="587"/>
      <c r="HC173" s="529"/>
      <c r="HD173" s="529"/>
      <c r="HE173" s="529"/>
      <c r="HF173" s="529"/>
      <c r="HG173" s="529"/>
      <c r="HH173" s="584"/>
      <c r="HI173" s="527"/>
      <c r="HJ173" s="587"/>
      <c r="HK173" s="529"/>
      <c r="HL173" s="529"/>
      <c r="HM173" s="529"/>
      <c r="HN173" s="529"/>
      <c r="HO173" s="529"/>
      <c r="HP173" s="285"/>
      <c r="HQ173" s="208"/>
      <c r="HR173" s="208"/>
      <c r="HS173" s="208"/>
      <c r="IE173" s="159"/>
      <c r="IF173" s="159"/>
      <c r="IG173" s="159"/>
      <c r="IH173" s="159"/>
      <c r="II173" s="159">
        <v>0</v>
      </c>
      <c r="IJ173" s="159">
        <v>0</v>
      </c>
      <c r="IK173" s="159"/>
      <c r="IL173" s="159"/>
      <c r="IM173" s="159"/>
      <c r="IP173" s="385"/>
      <c r="IQ173" s="159"/>
      <c r="IR173" s="159"/>
      <c r="IS173" s="159"/>
      <c r="IZ173" s="159"/>
      <c r="JA173" s="159"/>
      <c r="JB173" s="159"/>
      <c r="JC173" s="159"/>
      <c r="JD173" s="159"/>
      <c r="JE173" s="159"/>
      <c r="JF173" s="159"/>
      <c r="JG173" s="159"/>
      <c r="JH173" s="159"/>
      <c r="JI173" s="159"/>
      <c r="JJ173" s="159"/>
      <c r="JK173" s="159"/>
      <c r="JL173" s="159"/>
      <c r="JM173" s="159"/>
      <c r="JN173" s="159"/>
      <c r="JO173" s="159"/>
      <c r="JP173" s="159"/>
      <c r="JQ173" s="159"/>
      <c r="JR173" s="159"/>
      <c r="JS173" s="159"/>
      <c r="JT173" s="159"/>
      <c r="JV173" s="159"/>
      <c r="JW173" s="159"/>
      <c r="JX173" s="159"/>
      <c r="KE173" s="162">
        <v>0</v>
      </c>
      <c r="KF173" s="159">
        <v>0</v>
      </c>
      <c r="KG173" s="159">
        <v>0</v>
      </c>
      <c r="KH173" s="175">
        <v>0</v>
      </c>
      <c r="KI173" s="175">
        <v>1</v>
      </c>
      <c r="KJ173" s="175">
        <v>0</v>
      </c>
      <c r="KK173" s="160">
        <v>0</v>
      </c>
      <c r="KL173" s="159"/>
      <c r="KM173" s="159"/>
      <c r="KN173" s="159"/>
      <c r="KO173" s="159"/>
      <c r="KP173" s="159"/>
      <c r="KQ173" s="159"/>
      <c r="KR173" s="159"/>
      <c r="KS173" s="159"/>
      <c r="KT173" s="159"/>
      <c r="KU173" s="159"/>
      <c r="KV173" s="159"/>
      <c r="KW173" s="159"/>
      <c r="KX173" s="159"/>
      <c r="KY173" s="159"/>
      <c r="KZ173" s="159"/>
      <c r="LA173" s="159"/>
    </row>
    <row r="174" spans="1:313" x14ac:dyDescent="0.15">
      <c r="A174" s="214"/>
      <c r="B174" s="256">
        <v>0.77363425925925933</v>
      </c>
      <c r="C174" s="10">
        <v>0.18</v>
      </c>
      <c r="D174" s="11">
        <v>0.59999399999999992</v>
      </c>
      <c r="E174" s="11"/>
      <c r="F174" s="14"/>
      <c r="G174" s="13"/>
      <c r="H174" s="14"/>
      <c r="I174" s="596"/>
      <c r="J174" s="29">
        <v>2</v>
      </c>
      <c r="K174" s="14"/>
      <c r="L174" s="9"/>
      <c r="M174" s="23">
        <v>0</v>
      </c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9"/>
      <c r="AB174" s="15"/>
      <c r="AC174" s="15"/>
      <c r="AD174" s="15"/>
      <c r="AE174" s="15"/>
      <c r="AF174" s="15"/>
      <c r="AG174" s="15"/>
      <c r="AH174" s="58">
        <f>ER173-BP173</f>
        <v>5.0645083800676387</v>
      </c>
      <c r="AI174" s="20">
        <f>ES173-BQ173</f>
        <v>25.151003521126761</v>
      </c>
      <c r="AJ174" s="15"/>
      <c r="AK174" s="15"/>
      <c r="AL174" s="635">
        <f>DEGREES(ACOS(AL173))</f>
        <v>4.9717231347761093</v>
      </c>
      <c r="AM174" s="633">
        <v>1.0254583083608029</v>
      </c>
      <c r="AN174" s="634">
        <v>6.3609859154929573</v>
      </c>
      <c r="AO174" s="584"/>
      <c r="AP174" s="638">
        <f>ABS(11.88-AN174)</f>
        <v>5.5190140845070434</v>
      </c>
      <c r="AQ174" s="634"/>
      <c r="AR174" s="634"/>
      <c r="AS174" s="634"/>
      <c r="AT174" s="634"/>
      <c r="AU174" s="634"/>
      <c r="AV174" s="634"/>
      <c r="AW174" s="634"/>
      <c r="AX174" s="634"/>
      <c r="AY174" s="634"/>
      <c r="AZ174" s="634"/>
      <c r="BA174" s="634"/>
      <c r="BB174" s="634">
        <f>ABS(BQ174-AN174)</f>
        <v>5.5658626760563372</v>
      </c>
      <c r="BC174" s="527"/>
      <c r="BD174" s="634"/>
      <c r="BE174" s="634"/>
      <c r="BF174" s="634"/>
      <c r="BG174" s="634"/>
      <c r="BH174" s="634"/>
      <c r="BI174" s="634"/>
      <c r="BJ174" s="634"/>
      <c r="BK174" s="634"/>
      <c r="BL174" s="634"/>
      <c r="BM174" s="634"/>
      <c r="BN174" s="573"/>
      <c r="BO174" s="573"/>
      <c r="BP174" s="4">
        <v>1.9881334549852301</v>
      </c>
      <c r="BQ174" s="4">
        <v>11.926848591549295</v>
      </c>
      <c r="BR174" s="6"/>
      <c r="BS174" s="527">
        <f>(BP173+BP174+BP175)/3</f>
        <v>0.32786762240107303</v>
      </c>
      <c r="BT174" s="527">
        <f>(BQ173+BQ174+BQ175)/3</f>
        <v>-3.6547769953051645</v>
      </c>
      <c r="BU174" s="527"/>
      <c r="BV174" s="527"/>
      <c r="BW174" s="584"/>
      <c r="BX174" s="527"/>
      <c r="BY174" s="527"/>
      <c r="BZ174" s="527"/>
      <c r="CA174" s="527"/>
      <c r="CB174" s="584">
        <f>SQRT((BP173-BP174)^2+(BQ173-BQ174)^2)+SQRT((BP174-BP175)^2+(BQ174-BQ175)^2)+SQRT((BP175-BP173)^2+(BQ175-BQ173)^2)</f>
        <v>48.385509515443168</v>
      </c>
      <c r="CD174" s="584"/>
      <c r="CE174" s="527"/>
      <c r="CF174" s="584"/>
      <c r="CG174" s="527"/>
      <c r="CH174" s="584"/>
      <c r="CI174" s="527"/>
      <c r="CJ174" s="584"/>
      <c r="CK174" s="527"/>
      <c r="CL174" s="584"/>
      <c r="CO174" s="70"/>
      <c r="CP174" s="70"/>
      <c r="CQ174" s="70"/>
      <c r="CR174" s="97">
        <v>2.3100645741499095</v>
      </c>
      <c r="CS174" s="70"/>
      <c r="CT174" s="70"/>
      <c r="CU174" s="70"/>
      <c r="CV174" s="70"/>
      <c r="CW174" s="70"/>
      <c r="CX174" s="70"/>
      <c r="CY174" s="70"/>
      <c r="CZ174" s="70"/>
      <c r="DA174" s="70"/>
      <c r="DB174" s="70"/>
      <c r="DC174" s="70"/>
      <c r="DH174" s="516"/>
      <c r="DI174" s="516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8" t="s">
        <v>443</v>
      </c>
      <c r="DU174" s="105">
        <v>3.2437966897127439</v>
      </c>
      <c r="DV174" s="105">
        <v>11.968697183098591</v>
      </c>
      <c r="DX174" s="506">
        <f t="shared" si="73"/>
        <v>0</v>
      </c>
      <c r="EA174" s="506">
        <f t="shared" si="74"/>
        <v>0</v>
      </c>
      <c r="EB174" s="506">
        <f t="shared" si="75"/>
        <v>0</v>
      </c>
      <c r="EG174" s="412">
        <f>IF(AND(DV174&lt;0,DV174&gt;-11.9),1,0)</f>
        <v>0</v>
      </c>
      <c r="EL174" s="402">
        <f>IF(AND(DV174&gt;0,DV174&lt;6.4),1,0)</f>
        <v>0</v>
      </c>
      <c r="ER174" s="128">
        <v>-0.52319301446979738</v>
      </c>
      <c r="ES174" s="128">
        <v>-11.759454225352112</v>
      </c>
      <c r="EU174" s="518">
        <f>ABS(ER174)</f>
        <v>0.52319301446979738</v>
      </c>
      <c r="EV174" s="284"/>
      <c r="EW174" s="209"/>
      <c r="EX174" s="209"/>
      <c r="EY174" s="209"/>
      <c r="EZ174" s="209"/>
      <c r="FA174" s="209"/>
      <c r="FB174" s="209"/>
      <c r="FC174" s="209"/>
      <c r="FE174" s="141"/>
      <c r="FF174" s="141"/>
      <c r="FH174" s="141"/>
      <c r="FJ174" s="141"/>
      <c r="FQ174" s="284"/>
      <c r="FR174" s="209"/>
      <c r="FS174" s="284"/>
      <c r="FT174" s="209"/>
      <c r="FU174" s="209"/>
      <c r="FV174" s="209"/>
      <c r="FW174" s="209"/>
      <c r="FX174" s="209"/>
      <c r="FY174" s="209"/>
      <c r="FZ174" s="209"/>
      <c r="GA174" s="209"/>
      <c r="GB174" s="209"/>
      <c r="GC174" s="209"/>
      <c r="GD174" s="284"/>
      <c r="GE174" s="209"/>
      <c r="GF174" s="284"/>
      <c r="GG174" s="209"/>
      <c r="GH174" s="209"/>
      <c r="GI174" s="209"/>
      <c r="GJ174" s="209"/>
      <c r="GK174" s="209"/>
      <c r="GL174" s="209"/>
      <c r="GM174" s="209"/>
      <c r="GN174" s="209"/>
      <c r="GO174" s="209"/>
      <c r="GP174" s="209"/>
      <c r="GR174" s="587">
        <v>0.79525338199409168</v>
      </c>
      <c r="GS174" s="532">
        <v>0.50226529389100549</v>
      </c>
      <c r="GT174" s="584"/>
      <c r="GU174" s="527"/>
      <c r="GV174" s="527"/>
      <c r="GW174" s="527"/>
      <c r="GX174" s="527"/>
      <c r="GY174" s="527"/>
      <c r="GZ174" s="587">
        <v>1.297306338028168</v>
      </c>
      <c r="HA174" s="532">
        <v>0.12554577464788785</v>
      </c>
      <c r="HB174" s="584"/>
      <c r="HC174" s="527"/>
      <c r="HD174" s="527"/>
      <c r="HE174" s="527"/>
      <c r="HF174" s="527"/>
      <c r="HG174" s="527"/>
      <c r="HH174" s="584">
        <v>1.521654256479144</v>
      </c>
      <c r="HI174" s="527">
        <v>0.51771823126036076</v>
      </c>
      <c r="HJ174" s="584"/>
      <c r="HK174" s="527"/>
      <c r="HL174" s="527"/>
      <c r="HM174" s="527"/>
      <c r="HN174" s="527"/>
      <c r="HO174" s="527"/>
      <c r="HP174" s="285"/>
      <c r="HQ174" s="208"/>
      <c r="HR174" s="208"/>
      <c r="HS174" s="208"/>
      <c r="IE174" s="159"/>
      <c r="IF174" s="159"/>
      <c r="IG174" s="159"/>
      <c r="IH174" s="159"/>
      <c r="II174" s="175">
        <v>1</v>
      </c>
      <c r="IJ174" s="175">
        <v>0</v>
      </c>
      <c r="IK174" s="175">
        <v>1</v>
      </c>
      <c r="IL174" s="175">
        <v>0</v>
      </c>
      <c r="IM174" s="175">
        <v>0</v>
      </c>
      <c r="IN174" s="464"/>
      <c r="IP174" s="464"/>
      <c r="IQ174" s="175">
        <v>0</v>
      </c>
      <c r="IR174" s="175">
        <v>1</v>
      </c>
      <c r="IS174" s="175">
        <v>0</v>
      </c>
      <c r="IT174" s="402"/>
      <c r="IU174" s="416"/>
      <c r="IV174" s="402"/>
      <c r="IW174" s="416"/>
      <c r="IX174" s="483"/>
      <c r="IY174" s="416"/>
      <c r="IZ174" s="175">
        <v>1</v>
      </c>
      <c r="JA174" s="175">
        <v>0</v>
      </c>
      <c r="JB174" s="178">
        <v>0</v>
      </c>
      <c r="JC174" s="178">
        <v>0</v>
      </c>
      <c r="JD174" s="178"/>
      <c r="JE174" s="178">
        <v>0</v>
      </c>
      <c r="JF174" s="178">
        <v>0</v>
      </c>
      <c r="JG174" s="178">
        <v>0</v>
      </c>
      <c r="JH174" s="178">
        <v>1</v>
      </c>
      <c r="JI174" s="178">
        <v>0</v>
      </c>
      <c r="JJ174" s="178">
        <v>0</v>
      </c>
      <c r="JK174" s="178">
        <v>1</v>
      </c>
      <c r="JL174" s="178">
        <v>0</v>
      </c>
      <c r="JM174" s="178">
        <v>1</v>
      </c>
      <c r="JN174" s="178">
        <v>0</v>
      </c>
      <c r="JO174" s="178">
        <v>0</v>
      </c>
      <c r="JP174" s="178">
        <v>0</v>
      </c>
      <c r="JQ174" s="178">
        <v>0</v>
      </c>
      <c r="JR174" s="178">
        <v>0</v>
      </c>
      <c r="JS174" s="178">
        <v>0</v>
      </c>
      <c r="JT174" s="178">
        <v>0</v>
      </c>
      <c r="JU174" s="513">
        <v>0</v>
      </c>
      <c r="JV174" s="178">
        <v>1</v>
      </c>
      <c r="JW174" s="178">
        <v>0</v>
      </c>
      <c r="JX174" s="178">
        <v>0</v>
      </c>
      <c r="JY174" s="513"/>
      <c r="JZ174" s="407"/>
      <c r="KA174" s="407"/>
      <c r="KB174" s="407"/>
      <c r="KC174" s="407"/>
      <c r="KD174" s="407"/>
      <c r="KE174" s="162">
        <v>1</v>
      </c>
      <c r="KF174" s="175">
        <v>0</v>
      </c>
      <c r="KG174" s="175">
        <v>0</v>
      </c>
      <c r="KH174" s="175">
        <v>0</v>
      </c>
      <c r="KI174" s="175">
        <v>0</v>
      </c>
      <c r="KJ174" s="175">
        <v>1</v>
      </c>
      <c r="KK174" s="160">
        <v>0</v>
      </c>
      <c r="KL174" s="175">
        <v>1</v>
      </c>
      <c r="KM174" s="175">
        <v>0</v>
      </c>
      <c r="KN174" s="175">
        <v>0</v>
      </c>
      <c r="KO174" s="175">
        <v>0</v>
      </c>
      <c r="KP174" s="175">
        <v>0</v>
      </c>
      <c r="KQ174" s="175">
        <v>0</v>
      </c>
      <c r="KR174" s="160">
        <v>0</v>
      </c>
      <c r="KS174" s="175">
        <v>0</v>
      </c>
      <c r="KT174" s="159"/>
      <c r="KU174" s="159"/>
      <c r="KV174" s="159"/>
      <c r="KW174" s="159"/>
      <c r="KX174" s="159"/>
      <c r="KY174" s="159"/>
      <c r="KZ174" s="159"/>
      <c r="LA174" s="159"/>
    </row>
    <row r="175" spans="1:313" x14ac:dyDescent="0.15">
      <c r="A175" s="214"/>
      <c r="B175" s="262">
        <v>0.77461805555555552</v>
      </c>
      <c r="C175" s="10">
        <v>1.25</v>
      </c>
      <c r="D175" s="11">
        <v>1.8333332499999999</v>
      </c>
      <c r="E175" s="11"/>
      <c r="F175" s="14"/>
      <c r="G175" s="13"/>
      <c r="H175" s="14"/>
      <c r="I175" s="596"/>
      <c r="J175" s="473">
        <v>3</v>
      </c>
      <c r="K175" s="14"/>
      <c r="L175" s="9"/>
      <c r="M175" s="23">
        <v>0</v>
      </c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9"/>
      <c r="AB175" s="15"/>
      <c r="AC175" s="15"/>
      <c r="AD175" s="15"/>
      <c r="AE175" s="15"/>
      <c r="AF175" s="15"/>
      <c r="AG175" s="15"/>
      <c r="AH175" s="54"/>
      <c r="AI175" s="15"/>
      <c r="AJ175" s="15"/>
      <c r="AK175" s="15"/>
      <c r="AL175" s="632"/>
      <c r="AM175" s="633">
        <v>-2.0927720578791897E-2</v>
      </c>
      <c r="AN175" s="634">
        <v>-6.863169014084507</v>
      </c>
      <c r="AO175" s="634">
        <f>ABS(-11.88-AN175)</f>
        <v>5.0168309859154938</v>
      </c>
      <c r="AP175" s="527"/>
      <c r="AQ175" s="634"/>
      <c r="AR175" s="634"/>
      <c r="AS175" s="634"/>
      <c r="AT175" s="634"/>
      <c r="AU175" s="634"/>
      <c r="AV175" s="634"/>
      <c r="AW175" s="634"/>
      <c r="AX175" s="634"/>
      <c r="AY175" s="634"/>
      <c r="AZ175" s="634"/>
      <c r="BA175" s="634"/>
      <c r="BB175" s="584"/>
      <c r="BC175" s="634">
        <f>ABS(BQ175-AN175)</f>
        <v>4.1430105633802814</v>
      </c>
      <c r="BD175" s="634"/>
      <c r="BE175" s="634"/>
      <c r="BF175" s="634"/>
      <c r="BG175" s="634"/>
      <c r="BH175" s="634"/>
      <c r="BI175" s="634"/>
      <c r="BJ175" s="634"/>
      <c r="BK175" s="634"/>
      <c r="BL175" s="634"/>
      <c r="BM175" s="634"/>
      <c r="BN175" s="573"/>
      <c r="BO175" s="573"/>
      <c r="BP175" s="65">
        <v>2.0927720578791897E-2</v>
      </c>
      <c r="BQ175" s="64">
        <v>-11.006179577464788</v>
      </c>
      <c r="BR175" s="6"/>
      <c r="BS175" s="527"/>
      <c r="BT175" s="527"/>
      <c r="BU175" s="527">
        <f>(BP174+BP175+BP176)/3</f>
        <v>2.3090251705267058</v>
      </c>
      <c r="BV175" s="527">
        <f>(BQ174+BQ175+BQ176)/3</f>
        <v>4.8125880281690137</v>
      </c>
      <c r="BW175" s="584"/>
      <c r="BX175" s="527"/>
      <c r="BY175" s="527"/>
      <c r="BZ175" s="527"/>
      <c r="CA175" s="527"/>
      <c r="CC175" s="584">
        <f>SQRT((BP174-BP175)^2+(BQ174-BQ175)^2)+SQRT((BP175-BP176)^2+(BQ175-BQ176)^2)+SQRT((BP176-BP174)^2+(BQ176-BQ174)^2)</f>
        <v>51.358324988855394</v>
      </c>
      <c r="CD175" s="584"/>
      <c r="CE175" s="584"/>
      <c r="CF175" s="584"/>
      <c r="CG175" s="527"/>
      <c r="CH175" s="584"/>
      <c r="CI175" s="527"/>
      <c r="CJ175" s="584"/>
      <c r="CK175" s="527"/>
      <c r="CL175" s="584"/>
      <c r="CO175" s="70"/>
      <c r="CP175" s="70"/>
      <c r="CQ175" s="70"/>
      <c r="CR175" s="70"/>
      <c r="CS175" s="92">
        <v>6.3900727164039646</v>
      </c>
      <c r="CT175" s="70"/>
      <c r="CU175" s="70"/>
      <c r="CV175" s="70"/>
      <c r="CW175" s="70"/>
      <c r="CX175" s="70"/>
      <c r="CY175" s="70"/>
      <c r="CZ175" s="70"/>
      <c r="DA175" s="70"/>
      <c r="DB175" s="70"/>
      <c r="DC175" s="70"/>
      <c r="DH175" s="516"/>
      <c r="DI175" s="516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8" t="s">
        <v>443</v>
      </c>
      <c r="DU175" s="129">
        <v>1.4440127199366408</v>
      </c>
      <c r="DV175" s="128">
        <v>-11.131725352112676</v>
      </c>
      <c r="DX175" s="506">
        <f t="shared" si="73"/>
        <v>0</v>
      </c>
      <c r="EA175" s="506">
        <f t="shared" si="74"/>
        <v>0</v>
      </c>
      <c r="EB175" s="506">
        <f t="shared" si="75"/>
        <v>0</v>
      </c>
      <c r="EF175" s="402">
        <f>IF(AND(DV175&gt;0,DV175&lt;11.9),1,0)</f>
        <v>0</v>
      </c>
      <c r="EH175" s="402"/>
      <c r="EI175" s="402"/>
      <c r="EJ175" s="402"/>
      <c r="EK175" s="402"/>
      <c r="EM175" s="244">
        <f>IF(AND(DV175&lt;0,DV175&gt;-6.4),1,0)</f>
        <v>0</v>
      </c>
      <c r="EN175" s="402"/>
      <c r="EO175" s="402"/>
      <c r="EP175" s="402"/>
      <c r="ER175" s="105">
        <v>0.31391580868187846</v>
      </c>
      <c r="ES175" s="105">
        <v>13.098609154929576</v>
      </c>
      <c r="ET175" s="518">
        <f>ABS(ER175)</f>
        <v>0.31391580868187846</v>
      </c>
      <c r="EV175" s="284"/>
      <c r="EW175" s="209"/>
      <c r="EX175" s="209"/>
      <c r="EY175" s="209"/>
      <c r="EZ175" s="209"/>
      <c r="FA175" s="209"/>
      <c r="FB175" s="209"/>
      <c r="FC175" s="209"/>
      <c r="FE175" s="151">
        <v>11.133989851304879</v>
      </c>
      <c r="FF175" s="141"/>
      <c r="FH175" s="141"/>
      <c r="FJ175" s="141"/>
      <c r="FQ175" s="284">
        <f>FE175/(D174+D175)</f>
        <v>4.5756237067188064</v>
      </c>
      <c r="FR175" s="209"/>
      <c r="FS175" s="284"/>
      <c r="FT175" s="209"/>
      <c r="FU175" s="209"/>
      <c r="FV175" s="209"/>
      <c r="FW175" s="209"/>
      <c r="FX175" s="209"/>
      <c r="FY175" s="209"/>
      <c r="FZ175" s="209"/>
      <c r="GA175" s="209"/>
      <c r="GB175" s="209"/>
      <c r="GC175" s="209"/>
      <c r="GD175" s="284">
        <f>FE175*(((ABS(DV174-AN174))/(ABS(DV173-DV174))))^2</f>
        <v>0.61533370812567068</v>
      </c>
      <c r="GE175" s="209"/>
      <c r="GF175" s="284"/>
      <c r="GG175" s="209"/>
      <c r="GH175" s="209"/>
      <c r="GI175" s="209"/>
      <c r="GJ175" s="209"/>
      <c r="GK175" s="209"/>
      <c r="GL175" s="209"/>
      <c r="GM175" s="209"/>
      <c r="GN175" s="209"/>
      <c r="GO175" s="209"/>
      <c r="GP175" s="209"/>
      <c r="GR175" s="587">
        <v>2.9298808810308654</v>
      </c>
      <c r="GS175" s="529">
        <v>1.9672057344064382</v>
      </c>
      <c r="GT175" s="587"/>
      <c r="GU175" s="529"/>
      <c r="GV175" s="529"/>
      <c r="GW175" s="529"/>
      <c r="GX175" s="529"/>
      <c r="GY175" s="529"/>
      <c r="GZ175" s="587">
        <v>1.1299119718309854</v>
      </c>
      <c r="HA175" s="529">
        <v>0.62772887323943571</v>
      </c>
      <c r="HB175" s="587"/>
      <c r="HC175" s="529"/>
      <c r="HD175" s="529"/>
      <c r="HE175" s="529"/>
      <c r="HF175" s="529"/>
      <c r="HG175" s="529"/>
      <c r="HH175" s="584">
        <v>3.1402074837687377</v>
      </c>
      <c r="HI175" s="527">
        <v>2.0649314612790484</v>
      </c>
      <c r="HJ175" s="587"/>
      <c r="HK175" s="529"/>
      <c r="HL175" s="529"/>
      <c r="HM175" s="529"/>
      <c r="HN175" s="529"/>
      <c r="HO175" s="529"/>
      <c r="HP175" s="285"/>
      <c r="HQ175" s="208"/>
      <c r="HR175" s="208"/>
      <c r="HS175" s="208"/>
      <c r="IE175" s="159"/>
      <c r="IF175" s="159"/>
      <c r="IG175" s="159"/>
      <c r="IH175" s="159"/>
      <c r="II175" s="175">
        <v>0</v>
      </c>
      <c r="IJ175" s="175">
        <v>1</v>
      </c>
      <c r="IK175" s="175">
        <v>0</v>
      </c>
      <c r="IL175" s="175">
        <v>1</v>
      </c>
      <c r="IM175" s="175">
        <v>0</v>
      </c>
      <c r="IN175" s="464"/>
      <c r="IP175" s="464"/>
      <c r="IQ175" s="175">
        <v>1</v>
      </c>
      <c r="IR175" s="175">
        <v>0</v>
      </c>
      <c r="IS175" s="175">
        <v>0</v>
      </c>
      <c r="IT175" s="402"/>
      <c r="IU175" s="416"/>
      <c r="IV175" s="402"/>
      <c r="IW175" s="416"/>
      <c r="IX175" s="483"/>
      <c r="IY175" s="416"/>
      <c r="IZ175" s="175">
        <v>1</v>
      </c>
      <c r="JA175" s="175">
        <v>0</v>
      </c>
      <c r="JB175" s="178">
        <v>0</v>
      </c>
      <c r="JC175" s="178">
        <v>0</v>
      </c>
      <c r="JD175" s="178"/>
      <c r="JE175" s="178">
        <v>0</v>
      </c>
      <c r="JF175" s="178">
        <v>0</v>
      </c>
      <c r="JG175" s="178">
        <v>1</v>
      </c>
      <c r="JH175" s="178">
        <v>0</v>
      </c>
      <c r="JI175" s="178">
        <v>0</v>
      </c>
      <c r="JJ175" s="178">
        <v>0</v>
      </c>
      <c r="JK175" s="178">
        <v>1</v>
      </c>
      <c r="JL175" s="178">
        <v>0</v>
      </c>
      <c r="JM175" s="178">
        <v>1</v>
      </c>
      <c r="JN175" s="178">
        <v>0</v>
      </c>
      <c r="JO175" s="178">
        <v>0</v>
      </c>
      <c r="JP175" s="178">
        <v>0</v>
      </c>
      <c r="JQ175" s="178">
        <v>0</v>
      </c>
      <c r="JR175" s="178">
        <v>0</v>
      </c>
      <c r="JS175" s="178">
        <v>0</v>
      </c>
      <c r="JT175" s="178">
        <v>0</v>
      </c>
      <c r="JU175" s="513">
        <v>1</v>
      </c>
      <c r="JV175" s="178">
        <v>0</v>
      </c>
      <c r="JW175" s="178">
        <v>0</v>
      </c>
      <c r="JX175" s="178">
        <v>0</v>
      </c>
      <c r="JY175" s="513"/>
      <c r="JZ175" s="407"/>
      <c r="KA175" s="407"/>
      <c r="KB175" s="407"/>
      <c r="KC175" s="407"/>
      <c r="KD175" s="407"/>
      <c r="KE175" s="162">
        <v>1</v>
      </c>
      <c r="KF175" s="175">
        <v>1</v>
      </c>
      <c r="KG175" s="175">
        <v>0</v>
      </c>
      <c r="KH175" s="175">
        <v>0</v>
      </c>
      <c r="KI175" s="175">
        <v>0</v>
      </c>
      <c r="KJ175" s="175">
        <v>1</v>
      </c>
      <c r="KK175" s="160">
        <v>0</v>
      </c>
      <c r="KL175" s="175">
        <v>1</v>
      </c>
      <c r="KM175" s="175">
        <v>0</v>
      </c>
      <c r="KN175" s="175">
        <v>0</v>
      </c>
      <c r="KO175" s="175">
        <v>0</v>
      </c>
      <c r="KP175" s="175">
        <v>0</v>
      </c>
      <c r="KQ175" s="175">
        <v>0</v>
      </c>
      <c r="KR175" s="160">
        <v>0</v>
      </c>
      <c r="KS175" s="175">
        <v>1</v>
      </c>
      <c r="KT175" s="159"/>
      <c r="KU175" s="159"/>
      <c r="KV175" s="159"/>
      <c r="KW175" s="159"/>
      <c r="KX175" s="159"/>
      <c r="KY175" s="159"/>
      <c r="KZ175" s="159"/>
      <c r="LA175" s="159"/>
    </row>
    <row r="176" spans="1:313" x14ac:dyDescent="0.15">
      <c r="A176" s="214"/>
      <c r="B176" s="256">
        <v>0.77571759259259254</v>
      </c>
      <c r="C176" s="10">
        <v>1.05</v>
      </c>
      <c r="D176" s="11">
        <v>1.1666666500000002</v>
      </c>
      <c r="E176" s="11"/>
      <c r="F176" s="14"/>
      <c r="G176" s="13"/>
      <c r="H176" s="14"/>
      <c r="I176" s="596"/>
      <c r="J176" s="29">
        <v>4</v>
      </c>
      <c r="K176" s="14"/>
      <c r="L176" s="9"/>
      <c r="M176" s="23">
        <v>0</v>
      </c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9"/>
      <c r="AB176" s="15"/>
      <c r="AC176" s="15"/>
      <c r="AD176" s="15"/>
      <c r="AE176" s="15"/>
      <c r="AF176" s="15"/>
      <c r="AG176" s="15"/>
      <c r="AH176" s="54"/>
      <c r="AI176" s="15"/>
      <c r="AJ176" s="15"/>
      <c r="AK176" s="15"/>
      <c r="AL176" s="632"/>
      <c r="AM176" s="633">
        <v>2.7833868369793224</v>
      </c>
      <c r="AN176" s="634">
        <v>7.0724119718309852</v>
      </c>
      <c r="AO176" s="584"/>
      <c r="AP176" s="640">
        <f>ABS(11.88-AN176)</f>
        <v>4.8075880281690155</v>
      </c>
      <c r="AQ176" s="634"/>
      <c r="AR176" s="634"/>
      <c r="AS176" s="634"/>
      <c r="AT176" s="634"/>
      <c r="AU176" s="634"/>
      <c r="AV176" s="634"/>
      <c r="AW176" s="634"/>
      <c r="AX176" s="634"/>
      <c r="AY176" s="634"/>
      <c r="AZ176" s="634"/>
      <c r="BA176" s="634"/>
      <c r="BB176" s="634">
        <f>ABS(BQ176-AN176)</f>
        <v>6.4446830985915495</v>
      </c>
      <c r="BC176" s="527"/>
      <c r="BD176" s="634"/>
      <c r="BE176" s="634"/>
      <c r="BF176" s="634"/>
      <c r="BG176" s="634"/>
      <c r="BH176" s="634"/>
      <c r="BI176" s="634"/>
      <c r="BJ176" s="634"/>
      <c r="BK176" s="634"/>
      <c r="BL176" s="634"/>
      <c r="BM176" s="634"/>
      <c r="BN176" s="573"/>
      <c r="BO176" s="573"/>
      <c r="BP176" s="4">
        <v>4.9180143360160953</v>
      </c>
      <c r="BQ176" s="4">
        <v>13.517095070422535</v>
      </c>
      <c r="BR176" s="6"/>
      <c r="BS176" s="527">
        <f>(BP175+BP176+BP177)/3</f>
        <v>2.1416034058963707</v>
      </c>
      <c r="BT176" s="527">
        <f>(BQ175+BQ176+BQ177)/3</f>
        <v>-0.90671948356807519</v>
      </c>
      <c r="BU176" s="527"/>
      <c r="BV176" s="527"/>
      <c r="BW176" s="584"/>
      <c r="BX176" s="527"/>
      <c r="BY176" s="527"/>
      <c r="BZ176" s="527"/>
      <c r="CA176" s="527"/>
      <c r="CB176" s="584">
        <f>SQRT((BP175-BP176)^2+(BQ175-BQ176)^2)+SQRT((BP176-BP177)^2+(BQ176-BQ177)^2)+SQRT((BP177-BP175)^2+(BQ177-BQ175)^2)</f>
        <v>50.02519329347129</v>
      </c>
      <c r="CD176" s="584"/>
      <c r="CE176" s="527"/>
      <c r="CF176" s="584"/>
      <c r="CG176" s="527"/>
      <c r="CH176" s="584"/>
      <c r="CI176" s="527"/>
      <c r="CJ176" s="584"/>
      <c r="CK176" s="527"/>
      <c r="CL176" s="584"/>
      <c r="CO176" s="70"/>
      <c r="CP176" s="70"/>
      <c r="CQ176" s="70"/>
      <c r="CR176" s="97">
        <v>0.91890908856103659</v>
      </c>
      <c r="CS176" s="70"/>
      <c r="CT176" s="70"/>
      <c r="CU176" s="70"/>
      <c r="CV176" s="70"/>
      <c r="CW176" s="70"/>
      <c r="CX176" s="70"/>
      <c r="CY176" s="70"/>
      <c r="CZ176" s="70"/>
      <c r="DA176" s="70"/>
      <c r="DB176" s="70"/>
      <c r="DC176" s="70"/>
      <c r="DH176" s="211">
        <f>DEGREES(ACOS(((BP175-BP174)*(BP177-BP176)+(BQ175-BQ174)*(BQ177-BQ176))/(SQRT((BP175-BP174)^2+(BQ175-BQ174)^2)*SQRT((BP177-BP176)^2+(BQ177-BQ176)^2))))</f>
        <v>5.4711636278433984</v>
      </c>
      <c r="DI176" s="519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8" t="s">
        <v>443</v>
      </c>
      <c r="DU176" s="105">
        <v>3.9553391893916685</v>
      </c>
      <c r="DV176" s="105">
        <v>13.935580985915493</v>
      </c>
      <c r="DX176" s="506">
        <f t="shared" si="73"/>
        <v>0</v>
      </c>
      <c r="EA176" s="506">
        <f t="shared" si="74"/>
        <v>0</v>
      </c>
      <c r="EB176" s="506">
        <f t="shared" si="75"/>
        <v>0</v>
      </c>
      <c r="EG176" s="412">
        <f>IF(AND(DV176&lt;0,DV176&gt;-11.9),1,0)</f>
        <v>0</v>
      </c>
      <c r="EL176" s="402">
        <f>IF(AND(DV176&gt;0,DV176&lt;6.4),1,0)</f>
        <v>0</v>
      </c>
      <c r="ER176" s="128">
        <v>0.43948213215462983</v>
      </c>
      <c r="ES176" s="128">
        <v>-6.7376232394366191</v>
      </c>
      <c r="EU176" s="518">
        <f>ABS(ER176)</f>
        <v>0.43948213215462983</v>
      </c>
      <c r="EV176" s="284"/>
      <c r="EW176" s="209"/>
      <c r="EX176" s="209"/>
      <c r="EY176" s="209"/>
      <c r="EZ176" s="209"/>
      <c r="FA176" s="209"/>
      <c r="FB176" s="209"/>
      <c r="FC176" s="209"/>
      <c r="FE176" s="141"/>
      <c r="FF176" s="144">
        <v>32.031349392088771</v>
      </c>
      <c r="FH176" s="141"/>
      <c r="FJ176" s="141"/>
      <c r="FQ176" s="284"/>
      <c r="FR176" s="284">
        <f>FF176/(D175+D176)</f>
        <v>10.677116819933484</v>
      </c>
      <c r="FS176" s="284"/>
      <c r="FT176" s="209"/>
      <c r="FU176" s="209"/>
      <c r="FV176" s="209"/>
      <c r="FW176" s="209"/>
      <c r="FX176" s="209"/>
      <c r="FY176" s="209"/>
      <c r="FZ176" s="209"/>
      <c r="GA176" s="209"/>
      <c r="GB176" s="209"/>
      <c r="GC176" s="209"/>
      <c r="GD176" s="284"/>
      <c r="GE176" s="284">
        <f>FF176*(((DV175-AN175)/(ABS(DV174-DV175))))^2</f>
        <v>1.0936980120880975</v>
      </c>
      <c r="GF176" s="284"/>
      <c r="GG176" s="209"/>
      <c r="GH176" s="209"/>
      <c r="GI176" s="209"/>
      <c r="GJ176" s="209"/>
      <c r="GK176" s="209"/>
      <c r="GL176" s="209"/>
      <c r="GM176" s="209"/>
      <c r="GN176" s="209"/>
      <c r="GO176" s="209"/>
      <c r="GP176" s="209"/>
      <c r="GR176" s="587">
        <v>3.64142338070979</v>
      </c>
      <c r="GS176" s="532">
        <v>1.004530587782011</v>
      </c>
      <c r="GT176" s="584"/>
      <c r="GU176" s="527"/>
      <c r="GV176" s="527"/>
      <c r="GW176" s="527"/>
      <c r="GX176" s="527"/>
      <c r="GY176" s="527"/>
      <c r="GZ176" s="587">
        <v>0.83697183098591665</v>
      </c>
      <c r="HA176" s="532">
        <v>4.3941021126760571</v>
      </c>
      <c r="HB176" s="584"/>
      <c r="HC176" s="527"/>
      <c r="HD176" s="527"/>
      <c r="HE176" s="527"/>
      <c r="HF176" s="527"/>
      <c r="HG176" s="527"/>
      <c r="HH176" s="584">
        <v>3.7363733865131619</v>
      </c>
      <c r="HI176" s="527">
        <v>4.5074621549619094</v>
      </c>
      <c r="HJ176" s="584"/>
      <c r="HK176" s="527"/>
      <c r="HL176" s="527"/>
      <c r="HM176" s="527"/>
      <c r="HN176" s="527"/>
      <c r="HO176" s="527"/>
      <c r="HP176" s="285"/>
      <c r="HQ176" s="208"/>
      <c r="HR176" s="208"/>
      <c r="HS176" s="208"/>
      <c r="IE176" s="159"/>
      <c r="IF176" s="159"/>
      <c r="IG176" s="159"/>
      <c r="IH176" s="159"/>
      <c r="II176" s="175">
        <v>0</v>
      </c>
      <c r="IJ176" s="175">
        <v>1</v>
      </c>
      <c r="IK176" s="175">
        <v>0</v>
      </c>
      <c r="IL176" s="175">
        <v>1</v>
      </c>
      <c r="IM176" s="175">
        <v>0</v>
      </c>
      <c r="IN176" s="464"/>
      <c r="IP176" s="464"/>
      <c r="IQ176" s="175">
        <v>1</v>
      </c>
      <c r="IR176" s="175">
        <v>0</v>
      </c>
      <c r="IS176" s="175">
        <v>0</v>
      </c>
      <c r="IT176" s="402"/>
      <c r="IU176" s="416"/>
      <c r="IV176" s="402"/>
      <c r="IW176" s="416"/>
      <c r="IX176" s="483"/>
      <c r="IY176" s="416"/>
      <c r="IZ176" s="175">
        <v>1</v>
      </c>
      <c r="JA176" s="175">
        <v>0</v>
      </c>
      <c r="JB176" s="178">
        <v>0</v>
      </c>
      <c r="JC176" s="178">
        <v>0</v>
      </c>
      <c r="JD176" s="178"/>
      <c r="JE176" s="178">
        <v>0</v>
      </c>
      <c r="JF176" s="178">
        <v>0</v>
      </c>
      <c r="JG176" s="178">
        <v>0</v>
      </c>
      <c r="JH176" s="178">
        <v>1</v>
      </c>
      <c r="JI176" s="178">
        <v>0</v>
      </c>
      <c r="JJ176" s="178">
        <v>0</v>
      </c>
      <c r="JK176" s="178">
        <v>1</v>
      </c>
      <c r="JL176" s="178">
        <v>0</v>
      </c>
      <c r="JM176" s="178">
        <v>1</v>
      </c>
      <c r="JN176" s="178">
        <v>0</v>
      </c>
      <c r="JO176" s="178">
        <v>0</v>
      </c>
      <c r="JP176" s="178">
        <v>0</v>
      </c>
      <c r="JQ176" s="178">
        <v>0</v>
      </c>
      <c r="JR176" s="178">
        <v>0</v>
      </c>
      <c r="JS176" s="178">
        <v>0</v>
      </c>
      <c r="JT176" s="178">
        <v>0</v>
      </c>
      <c r="JU176" s="513">
        <v>1</v>
      </c>
      <c r="JV176" s="178">
        <v>0</v>
      </c>
      <c r="JW176" s="178">
        <v>0</v>
      </c>
      <c r="JX176" s="178">
        <v>0</v>
      </c>
      <c r="JY176" s="513"/>
      <c r="JZ176" s="407"/>
      <c r="KA176" s="407"/>
      <c r="KB176" s="407"/>
      <c r="KC176" s="407"/>
      <c r="KD176" s="407"/>
      <c r="KE176" s="162">
        <v>1</v>
      </c>
      <c r="KF176" s="175">
        <v>0</v>
      </c>
      <c r="KG176" s="175">
        <v>0</v>
      </c>
      <c r="KH176" s="175">
        <v>0</v>
      </c>
      <c r="KI176" s="175">
        <v>0</v>
      </c>
      <c r="KJ176" s="175">
        <v>1</v>
      </c>
      <c r="KK176" s="160">
        <v>0</v>
      </c>
      <c r="KL176" s="175">
        <v>0</v>
      </c>
      <c r="KM176" s="175">
        <v>1</v>
      </c>
      <c r="KN176" s="175">
        <v>0</v>
      </c>
      <c r="KO176" s="175">
        <v>0</v>
      </c>
      <c r="KP176" s="175">
        <v>0</v>
      </c>
      <c r="KQ176" s="175">
        <v>0</v>
      </c>
      <c r="KR176" s="160">
        <v>0</v>
      </c>
      <c r="KS176" s="175">
        <v>0</v>
      </c>
      <c r="KT176" s="159"/>
      <c r="KU176" s="159"/>
      <c r="KV176" s="159"/>
      <c r="KW176" s="159"/>
      <c r="KX176" s="159"/>
      <c r="KY176" s="159"/>
      <c r="KZ176" s="159"/>
      <c r="LA176" s="159"/>
    </row>
    <row r="177" spans="1:315" x14ac:dyDescent="0.15">
      <c r="A177" s="214"/>
      <c r="B177" s="256">
        <v>0.77652777777777782</v>
      </c>
      <c r="C177" s="10">
        <v>1.1000000000000001</v>
      </c>
      <c r="D177" s="11">
        <v>1.3333333000000003</v>
      </c>
      <c r="E177" s="11"/>
      <c r="F177" s="14"/>
      <c r="G177" s="13"/>
      <c r="H177" s="14"/>
      <c r="I177" s="596"/>
      <c r="J177" s="473">
        <v>5</v>
      </c>
      <c r="K177" s="14"/>
      <c r="L177" s="9"/>
      <c r="M177" s="23">
        <v>0</v>
      </c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9"/>
      <c r="AB177" s="15"/>
      <c r="AC177" s="15"/>
      <c r="AD177" s="15"/>
      <c r="AE177" s="15"/>
      <c r="AF177" s="15"/>
      <c r="AG177" s="15"/>
      <c r="AH177" s="54"/>
      <c r="AI177" s="15"/>
      <c r="AJ177" s="15"/>
      <c r="AK177" s="15"/>
      <c r="AL177" s="632"/>
      <c r="AM177" s="639"/>
      <c r="AN177" s="640"/>
      <c r="AO177" s="643"/>
      <c r="AP177" s="644"/>
      <c r="AQ177" s="651"/>
      <c r="AR177" s="527"/>
      <c r="AS177" s="527"/>
      <c r="AT177" s="527"/>
      <c r="AU177" s="527"/>
      <c r="AV177" s="527"/>
      <c r="AW177" s="527"/>
      <c r="AX177" s="527"/>
      <c r="AY177" s="527"/>
      <c r="AZ177" s="527"/>
      <c r="BA177" s="530"/>
      <c r="BB177" s="639"/>
      <c r="BC177" s="640"/>
      <c r="BD177" s="640"/>
      <c r="BE177" s="640"/>
      <c r="BF177" s="640"/>
      <c r="BG177" s="640"/>
      <c r="BH177" s="640"/>
      <c r="BI177" s="640"/>
      <c r="BJ177" s="640"/>
      <c r="BK177" s="640"/>
      <c r="BL177" s="640"/>
      <c r="BM177" s="640"/>
      <c r="BN177" s="575"/>
      <c r="BO177" s="575"/>
      <c r="BP177" s="64">
        <v>1.4858681610942246</v>
      </c>
      <c r="BQ177" s="64">
        <v>-5.231073943661972</v>
      </c>
      <c r="BR177" s="6"/>
      <c r="BS177" s="527"/>
      <c r="BT177" s="527"/>
      <c r="BU177" s="527"/>
      <c r="BV177" s="527"/>
      <c r="BW177" s="584"/>
      <c r="BX177" s="527"/>
      <c r="BY177" s="527"/>
      <c r="BZ177" s="527"/>
      <c r="CA177" s="527"/>
      <c r="CC177" s="584"/>
      <c r="CD177" s="584"/>
      <c r="CE177" s="584"/>
      <c r="CF177" s="584"/>
      <c r="CG177" s="527"/>
      <c r="CH177" s="584"/>
      <c r="CI177" s="527"/>
      <c r="CJ177" s="584"/>
      <c r="CK177" s="527"/>
      <c r="CL177" s="584"/>
      <c r="CO177" s="70"/>
      <c r="CP177" s="70"/>
      <c r="CQ177" s="70"/>
      <c r="CR177" s="70"/>
      <c r="CS177" s="84"/>
      <c r="CT177" s="70"/>
      <c r="CU177" s="70"/>
      <c r="CV177" s="70"/>
      <c r="CW177" s="70"/>
      <c r="CX177" s="70"/>
      <c r="CY177" s="70"/>
      <c r="CZ177" s="70"/>
      <c r="DA177" s="70"/>
      <c r="DB177" s="70"/>
      <c r="DC177" s="70"/>
      <c r="DH177" s="519"/>
      <c r="DI177" s="211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8" t="s">
        <v>442</v>
      </c>
      <c r="DU177" s="128">
        <v>2.0299888961428141</v>
      </c>
      <c r="DV177" s="128">
        <v>-5.1055281690140841</v>
      </c>
      <c r="DX177" s="506">
        <f t="shared" si="73"/>
        <v>0</v>
      </c>
      <c r="EA177" s="506">
        <f t="shared" si="74"/>
        <v>0</v>
      </c>
      <c r="EB177" s="506">
        <f t="shared" si="75"/>
        <v>0</v>
      </c>
      <c r="EF177" s="402">
        <f>IF(AND(DV177&gt;0,DV177&lt;11.9),1,0)</f>
        <v>0</v>
      </c>
      <c r="EH177" s="402"/>
      <c r="EI177" s="402"/>
      <c r="EJ177" s="402"/>
      <c r="EK177" s="402"/>
      <c r="EM177" s="244">
        <f>IF(AND(DV177&lt;0,DV177&gt;-6.4),1,0)</f>
        <v>1</v>
      </c>
      <c r="EN177" s="402"/>
      <c r="EO177" s="402"/>
      <c r="EP177" s="402"/>
      <c r="ER177" s="105">
        <v>2.9508086016096575</v>
      </c>
      <c r="ES177" s="105">
        <v>12.889366197183097</v>
      </c>
      <c r="ET177" s="518">
        <f>ABS(ER177)</f>
        <v>2.9508086016096575</v>
      </c>
      <c r="EV177" s="284"/>
      <c r="EW177" s="209"/>
      <c r="EX177" s="209"/>
      <c r="EY177" s="209"/>
      <c r="EZ177" s="209"/>
      <c r="FA177" s="209"/>
      <c r="FB177" s="209"/>
      <c r="FC177" s="209"/>
      <c r="FE177" s="151">
        <v>3.8219721317623314</v>
      </c>
      <c r="FF177" s="141"/>
      <c r="FH177" s="516"/>
      <c r="FJ177" s="516"/>
      <c r="FL177" s="516"/>
      <c r="FN177" s="516"/>
      <c r="FQ177" s="284">
        <f>FE177/(D176+D177)</f>
        <v>1.5287888832807099</v>
      </c>
      <c r="FR177" s="209"/>
      <c r="FS177" s="284"/>
      <c r="FT177" s="209"/>
      <c r="FU177" s="209"/>
      <c r="FV177" s="209"/>
      <c r="FW177" s="209"/>
      <c r="FX177" s="209"/>
      <c r="FY177" s="209"/>
      <c r="FZ177" s="209"/>
      <c r="GA177" s="209"/>
      <c r="GB177" s="209"/>
      <c r="GC177" s="209"/>
      <c r="GD177" s="284">
        <f>FE177*(((ABS(DV176-AN176))/(ABS(DV175-DV176))))^2</f>
        <v>0.28649798204542271</v>
      </c>
      <c r="GE177" s="209"/>
      <c r="GF177" s="284"/>
      <c r="GG177" s="209"/>
      <c r="GH177" s="209"/>
      <c r="GI177" s="209"/>
      <c r="GJ177" s="209"/>
      <c r="GK177" s="209"/>
      <c r="GL177" s="209"/>
      <c r="GM177" s="209"/>
      <c r="GN177" s="209"/>
      <c r="GO177" s="209"/>
      <c r="GP177" s="209"/>
      <c r="GR177" s="587">
        <v>1.004530587782011</v>
      </c>
      <c r="GS177" s="529">
        <v>1.5905067639881842</v>
      </c>
      <c r="GZ177" s="587">
        <v>1.0462147887323958</v>
      </c>
      <c r="HA177" s="529">
        <v>1.632095070422535</v>
      </c>
      <c r="HC177" s="516"/>
      <c r="HD177" s="516"/>
      <c r="HE177" s="516"/>
      <c r="HH177" s="584">
        <v>1.4503954929439227</v>
      </c>
      <c r="HI177" s="527">
        <v>2.278913356226977</v>
      </c>
      <c r="HK177" s="516"/>
      <c r="HL177" s="516"/>
      <c r="HM177" s="516"/>
      <c r="HN177" s="516"/>
      <c r="HO177" s="516"/>
      <c r="HP177" s="285"/>
      <c r="HQ177" s="208"/>
      <c r="HR177" s="208"/>
      <c r="HS177" s="208"/>
      <c r="IE177" s="159"/>
      <c r="IF177" s="159"/>
      <c r="IG177" s="159"/>
      <c r="IH177" s="159"/>
      <c r="II177" s="175">
        <v>0</v>
      </c>
      <c r="IJ177" s="175">
        <v>1</v>
      </c>
      <c r="IK177" s="175">
        <v>0</v>
      </c>
      <c r="IL177" s="175">
        <v>1</v>
      </c>
      <c r="IM177" s="175">
        <v>0</v>
      </c>
      <c r="IN177" s="464"/>
      <c r="IP177" s="464"/>
      <c r="IQ177" s="175">
        <v>0</v>
      </c>
      <c r="IR177" s="175">
        <v>0</v>
      </c>
      <c r="IS177" s="175">
        <v>1</v>
      </c>
      <c r="IT177" s="402"/>
      <c r="IU177" s="416"/>
      <c r="IV177" s="402"/>
      <c r="IW177" s="416"/>
      <c r="IX177" s="483"/>
      <c r="IY177" s="416"/>
      <c r="IZ177" s="175">
        <v>1</v>
      </c>
      <c r="JA177" s="175">
        <v>0</v>
      </c>
      <c r="JB177" s="178">
        <v>0</v>
      </c>
      <c r="JC177" s="178">
        <v>0</v>
      </c>
      <c r="JD177" s="178"/>
      <c r="JE177" s="178">
        <v>0</v>
      </c>
      <c r="JF177" s="178">
        <v>0</v>
      </c>
      <c r="JG177" s="178">
        <v>0</v>
      </c>
      <c r="JH177" s="178">
        <v>0</v>
      </c>
      <c r="JI177" s="178">
        <v>1</v>
      </c>
      <c r="JJ177" s="178">
        <v>0</v>
      </c>
      <c r="JK177" s="178">
        <v>1</v>
      </c>
      <c r="JL177" s="178">
        <v>0</v>
      </c>
      <c r="JM177" s="178">
        <v>0</v>
      </c>
      <c r="JN177" s="178">
        <v>0</v>
      </c>
      <c r="JO177" s="178">
        <v>0</v>
      </c>
      <c r="JP177" s="178">
        <v>1</v>
      </c>
      <c r="JQ177" s="178">
        <v>0</v>
      </c>
      <c r="JR177" s="178">
        <v>0</v>
      </c>
      <c r="JS177" s="178">
        <v>0</v>
      </c>
      <c r="JT177" s="178">
        <v>0</v>
      </c>
      <c r="JU177" s="513">
        <v>0</v>
      </c>
      <c r="JV177" s="178">
        <v>0</v>
      </c>
      <c r="JW177" s="178">
        <v>1</v>
      </c>
      <c r="JX177" s="178">
        <v>0</v>
      </c>
      <c r="JY177" s="513"/>
      <c r="JZ177" s="407"/>
      <c r="KA177" s="407"/>
      <c r="KB177" s="407"/>
      <c r="KC177" s="407"/>
      <c r="KD177" s="407"/>
      <c r="KE177" s="162">
        <v>0</v>
      </c>
      <c r="KF177" s="175">
        <v>0</v>
      </c>
      <c r="KG177" s="175">
        <v>1</v>
      </c>
      <c r="KH177" s="175">
        <v>0</v>
      </c>
      <c r="KI177" s="175">
        <v>0</v>
      </c>
      <c r="KJ177" s="175">
        <v>1</v>
      </c>
      <c r="KK177" s="159"/>
      <c r="KL177" s="175">
        <v>1</v>
      </c>
      <c r="KM177" s="175">
        <v>0</v>
      </c>
      <c r="KN177" s="175">
        <v>0</v>
      </c>
      <c r="KO177" s="175">
        <v>0</v>
      </c>
      <c r="KP177" s="175">
        <v>0</v>
      </c>
      <c r="KQ177" s="175">
        <v>0</v>
      </c>
      <c r="KR177" s="160">
        <v>0</v>
      </c>
      <c r="KS177" s="175">
        <v>1</v>
      </c>
      <c r="KT177" s="159"/>
      <c r="KU177" s="159"/>
      <c r="KV177" s="159"/>
      <c r="KW177" s="159"/>
      <c r="KX177" s="159"/>
      <c r="KY177" s="159"/>
      <c r="KZ177" s="159"/>
      <c r="LA177" s="159"/>
      <c r="LB177" s="159" t="s">
        <v>550</v>
      </c>
      <c r="LC177" s="182">
        <v>2.9089531604520737</v>
      </c>
    </row>
    <row r="178" spans="1:315" s="218" customFormat="1" ht="14.25" thickBot="1" x14ac:dyDescent="0.2">
      <c r="A178" s="243" t="s">
        <v>593</v>
      </c>
      <c r="B178" s="259"/>
      <c r="C178" s="17"/>
      <c r="D178" s="18"/>
      <c r="E178" s="18">
        <f>SUM(D174:D178)</f>
        <v>4.9333271999999999</v>
      </c>
      <c r="F178" s="20"/>
      <c r="G178" s="19"/>
      <c r="H178" s="20"/>
      <c r="I178" s="597"/>
      <c r="J178" s="39"/>
      <c r="K178" s="20"/>
      <c r="L178" s="16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16"/>
      <c r="AB178" s="20"/>
      <c r="AC178" s="20"/>
      <c r="AD178" s="20"/>
      <c r="AE178" s="20"/>
      <c r="AF178" s="20"/>
      <c r="AG178" s="20"/>
      <c r="AH178" s="58"/>
      <c r="AI178" s="20"/>
      <c r="AJ178" s="20"/>
      <c r="AK178" s="20"/>
      <c r="AL178" s="642"/>
      <c r="AM178" s="649"/>
      <c r="AN178" s="650"/>
      <c r="AO178" s="649"/>
      <c r="AP178" s="650"/>
      <c r="AQ178" s="528">
        <f>SUM(AO174:AO177)</f>
        <v>5.0168309859154938</v>
      </c>
      <c r="AR178" s="528">
        <f>SUM(AP174:AP177)</f>
        <v>10.32660211267606</v>
      </c>
      <c r="AS178" s="528">
        <f>AVERAGE(AO174:AO177)</f>
        <v>5.0168309859154938</v>
      </c>
      <c r="AT178" s="528">
        <f>AVERAGE(AP174:AP177)</f>
        <v>5.1633010563380299</v>
      </c>
      <c r="AU178" s="528">
        <f>MAX(AO174:AO177)</f>
        <v>5.0168309859154938</v>
      </c>
      <c r="AV178" s="528">
        <f>MAX(AP174:AP177)</f>
        <v>5.5190140845070434</v>
      </c>
      <c r="AW178" s="528">
        <f>MIN(AO174:AO177)</f>
        <v>5.0168309859154938</v>
      </c>
      <c r="AX178" s="528">
        <f>MIN(AP174:AP177)</f>
        <v>4.8075880281690155</v>
      </c>
      <c r="AY178" s="528">
        <f>AU178-AW178</f>
        <v>0</v>
      </c>
      <c r="AZ178" s="528">
        <f>AV178-AX178</f>
        <v>0.71142605633802791</v>
      </c>
      <c r="BA178" s="650"/>
      <c r="BB178" s="649"/>
      <c r="BC178" s="650"/>
      <c r="BD178" s="528">
        <f>SUM(BB174:BB177)</f>
        <v>12.010545774647888</v>
      </c>
      <c r="BE178" s="528">
        <f>SUM(BC174:BC177)</f>
        <v>4.1430105633802814</v>
      </c>
      <c r="BF178" s="528">
        <f>AVERAGE(BB174:BB177)</f>
        <v>6.0052728873239438</v>
      </c>
      <c r="BG178" s="528">
        <f>AVERAGE(BC174:BC177)</f>
        <v>4.1430105633802814</v>
      </c>
      <c r="BH178" s="528">
        <f>MAX(BB174:BB177)</f>
        <v>6.4446830985915495</v>
      </c>
      <c r="BI178" s="528">
        <f>MAX(BC174:BC177)</f>
        <v>4.1430105633802814</v>
      </c>
      <c r="BJ178" s="528">
        <f>MIN(BB174:BB177)</f>
        <v>5.5658626760563372</v>
      </c>
      <c r="BK178" s="528">
        <f>MIN(BC174:BC177)</f>
        <v>4.1430105633802814</v>
      </c>
      <c r="BL178" s="528">
        <f>BH178-BJ178</f>
        <v>0.87882042253521231</v>
      </c>
      <c r="BM178" s="528">
        <f>BI178-BK178</f>
        <v>0</v>
      </c>
      <c r="BN178" s="578"/>
      <c r="BO178" s="578"/>
      <c r="BP178" s="2"/>
      <c r="BQ178" s="2"/>
      <c r="BR178" s="7"/>
      <c r="BS178" s="528"/>
      <c r="BT178" s="528"/>
      <c r="BU178" s="528"/>
      <c r="BV178" s="528"/>
      <c r="BW178" s="585">
        <f>AVERAGE(BS174:BS178)</f>
        <v>1.234735514148722</v>
      </c>
      <c r="BX178" s="585">
        <f>AVERAGE(BT174:BT178)</f>
        <v>-2.2807482394366199</v>
      </c>
      <c r="BY178" s="585">
        <f>AVERAGE(BU174:BU178)</f>
        <v>2.3090251705267058</v>
      </c>
      <c r="BZ178" s="585">
        <f>AVERAGE(BV174:BV178)</f>
        <v>4.8125880281690137</v>
      </c>
      <c r="CA178" s="528"/>
      <c r="CB178" s="585"/>
      <c r="CC178" s="528"/>
      <c r="CD178" s="585">
        <f>SUM(CB172:CB177)</f>
        <v>98.410702808914465</v>
      </c>
      <c r="CE178" s="585">
        <f>SUM(CC173:CC177)</f>
        <v>51.358324988855394</v>
      </c>
      <c r="CF178" s="585" t="e">
        <f ca="1">[1]!Mean(CB174:CB177)</f>
        <v>#NAME?</v>
      </c>
      <c r="CG178" s="585" t="e">
        <f ca="1">[1]!Mean(CC174:CC177)</f>
        <v>#NAME?</v>
      </c>
      <c r="CH178" s="585">
        <f>MAX(CB174:CB177)</f>
        <v>50.02519329347129</v>
      </c>
      <c r="CI178" s="585">
        <f>MAX(CC174:CC177)</f>
        <v>51.358324988855394</v>
      </c>
      <c r="CJ178" s="585">
        <f>MIN(CB174:CB177)</f>
        <v>48.385509515443168</v>
      </c>
      <c r="CK178" s="585">
        <f>MIN(CC174:CC177)</f>
        <v>51.358324988855394</v>
      </c>
      <c r="CL178" s="585">
        <f>CH178-CJ178</f>
        <v>1.6396837780281217</v>
      </c>
      <c r="CM178" s="528"/>
      <c r="CN178" s="393"/>
      <c r="CR178" s="286"/>
      <c r="CS178" s="278"/>
      <c r="CT178" s="281">
        <v>3.228973662710946</v>
      </c>
      <c r="CU178" s="281">
        <v>6.3900727164039646</v>
      </c>
      <c r="CV178" s="281">
        <v>1.614486831355473</v>
      </c>
      <c r="CW178" s="281">
        <v>6.3900727164039646</v>
      </c>
      <c r="CX178" s="281">
        <v>2.3100645741499095</v>
      </c>
      <c r="CY178" s="281">
        <v>6.3900727164039646</v>
      </c>
      <c r="CZ178" s="281">
        <v>0.91890908856103659</v>
      </c>
      <c r="DA178" s="281">
        <v>6.3900727164039646</v>
      </c>
      <c r="DB178" s="281">
        <v>1.391155485588873</v>
      </c>
      <c r="DC178" s="248">
        <v>0</v>
      </c>
      <c r="DD178" s="281"/>
      <c r="DE178" s="281"/>
      <c r="DF178" s="281"/>
      <c r="DG178" s="281"/>
      <c r="DH178" s="281"/>
      <c r="DI178" s="281"/>
      <c r="DJ178" s="281">
        <f>SUM(DH173:DH176)</f>
        <v>5.4711636278433984</v>
      </c>
      <c r="DK178" s="281"/>
      <c r="DL178" s="281">
        <f>AVERAGE(DH173:DH176)</f>
        <v>5.4711636278433984</v>
      </c>
      <c r="DM178" s="281"/>
      <c r="DN178" s="281">
        <f>MAX(DH173:DH176)</f>
        <v>5.4711636278433984</v>
      </c>
      <c r="DO178" s="281"/>
      <c r="DP178" s="281">
        <f>MIN(DH173:DH176)</f>
        <v>5.4711636278433984</v>
      </c>
      <c r="DQ178" s="281"/>
      <c r="DR178" s="281">
        <f>DN178-DP178</f>
        <v>0</v>
      </c>
      <c r="DS178" s="281"/>
      <c r="DT178" s="220"/>
      <c r="DW178" s="495"/>
      <c r="DX178" s="506">
        <f t="shared" si="73"/>
        <v>0</v>
      </c>
      <c r="DY178" s="495"/>
      <c r="DZ178" s="495"/>
      <c r="EA178" s="506">
        <f t="shared" si="74"/>
        <v>0</v>
      </c>
      <c r="EB178" s="506">
        <f t="shared" si="75"/>
        <v>0</v>
      </c>
      <c r="EC178" s="495"/>
      <c r="ED178" s="495"/>
      <c r="EE178" s="512"/>
      <c r="EF178" s="244"/>
      <c r="EG178" s="244"/>
      <c r="EH178" s="244">
        <v>0</v>
      </c>
      <c r="EI178" s="244">
        <v>0</v>
      </c>
      <c r="EJ178" s="138">
        <f>SUM(EH178:EI178)</f>
        <v>0</v>
      </c>
      <c r="EK178" s="402"/>
      <c r="EL178" s="244"/>
      <c r="EM178" s="244"/>
      <c r="EN178" s="244">
        <v>0</v>
      </c>
      <c r="EO178" s="244">
        <v>1</v>
      </c>
      <c r="EP178" s="244"/>
      <c r="EQ178" s="244"/>
      <c r="ES178" s="219"/>
      <c r="ET178" s="523"/>
      <c r="EU178" s="523"/>
      <c r="EV178" s="287">
        <f>SUM(ET173:ET178)</f>
        <v>3.264724410291536</v>
      </c>
      <c r="EW178" s="281">
        <f>SUM(EU173:EU178)</f>
        <v>0.96267514662442721</v>
      </c>
      <c r="EX178" s="278">
        <f>AVERAGE(ET173:ET178)</f>
        <v>1.632362205145768</v>
      </c>
      <c r="EY178" s="278">
        <f>AVERAGE(EU173:EU178)</f>
        <v>0.48133757331221361</v>
      </c>
      <c r="EZ178" s="281">
        <f>_xlfn.VAR.P(ET173:ET178)</f>
        <v>1.7383009003486158</v>
      </c>
      <c r="FA178" s="281">
        <f>_xlfn.VAR.P(EU173:EU178)</f>
        <v>1.7518779544959575E-3</v>
      </c>
      <c r="FB178" s="281">
        <f>MAX(ET173:ET178)</f>
        <v>2.9508086016096575</v>
      </c>
      <c r="FC178" s="281">
        <f>MAX(EU173:EU178)</f>
        <v>0.52319301446979738</v>
      </c>
      <c r="FD178" s="523"/>
      <c r="FE178" s="268"/>
      <c r="FF178" s="240"/>
      <c r="FG178" s="521">
        <f>SUM(FE172:FE178)</f>
        <v>14.95596198306721</v>
      </c>
      <c r="FH178" s="521">
        <f>SUM(FF172:FF178)</f>
        <v>32.031349392088771</v>
      </c>
      <c r="FI178" s="521">
        <f>AVERAGE(FE172:FE178)</f>
        <v>7.4779809915336051</v>
      </c>
      <c r="FJ178" s="521">
        <f>AVERAGE(FF172:FF178)</f>
        <v>32.031349392088771</v>
      </c>
      <c r="FK178" s="521">
        <f>MAX(FE172:FE178)</f>
        <v>11.133989851304879</v>
      </c>
      <c r="FL178" s="521">
        <f>MAX(FF172:FF178)</f>
        <v>32.031349392088771</v>
      </c>
      <c r="FM178" s="521">
        <f>MIN(FE172:FE178)</f>
        <v>3.8219721317623314</v>
      </c>
      <c r="FN178" s="521">
        <f>MIN(FF172:FF178)</f>
        <v>32.031349392088771</v>
      </c>
      <c r="FO178" s="520">
        <f>FK178-FM178</f>
        <v>7.3120177195425473</v>
      </c>
      <c r="FP178" s="520">
        <f>FL178-FN178</f>
        <v>0</v>
      </c>
      <c r="FQ178" s="287"/>
      <c r="FR178" s="287"/>
      <c r="FS178" s="278">
        <f>SUM(FQ172:FQ178)</f>
        <v>6.1044125899995159</v>
      </c>
      <c r="FT178" s="278">
        <f>SUM(FR172:FR178)</f>
        <v>10.677116819933484</v>
      </c>
      <c r="FU178" s="278">
        <f>AVERAGE(FQ172:FQ178)</f>
        <v>3.0522062949997579</v>
      </c>
      <c r="FV178" s="278">
        <f>AVERAGE(FR172:FR178)</f>
        <v>10.677116819933484</v>
      </c>
      <c r="FW178" s="278">
        <f>MAX(FQ172:FQ178)</f>
        <v>4.5756237067188064</v>
      </c>
      <c r="FX178" s="278">
        <f>MAX(FR172:FR178)</f>
        <v>10.677116819933484</v>
      </c>
      <c r="FY178" s="278">
        <f>MIN(FQ172:FQ178)</f>
        <v>1.5287888832807099</v>
      </c>
      <c r="FZ178" s="278">
        <f>MIN(FR172:FR178)</f>
        <v>10.677116819933484</v>
      </c>
      <c r="GA178" s="278">
        <f>FW178-FY178</f>
        <v>3.0468348234380964</v>
      </c>
      <c r="GB178" s="278">
        <f>FX178-FZ178</f>
        <v>0</v>
      </c>
      <c r="GC178" s="278"/>
      <c r="GD178" s="286"/>
      <c r="GE178" s="278"/>
      <c r="GF178" s="278">
        <f>SUM(GD172:GD178)</f>
        <v>0.90183169017109344</v>
      </c>
      <c r="GG178" s="278">
        <f>SUM(GE172:GE178)</f>
        <v>1.0936980120880975</v>
      </c>
      <c r="GH178" s="278">
        <f>AVERAGE(GD172:GD178)</f>
        <v>0.45091584508554672</v>
      </c>
      <c r="GI178" s="278">
        <f>AVERAGE(GE172:GE178)</f>
        <v>1.0936980120880975</v>
      </c>
      <c r="GJ178" s="278">
        <f>MAX(GD172:GD178)</f>
        <v>0.61533370812567068</v>
      </c>
      <c r="GK178" s="278">
        <f>MAX(GE172:GE178)</f>
        <v>1.0936980120880975</v>
      </c>
      <c r="GL178" s="278">
        <f>MIN(GD172:GD178)</f>
        <v>0.28649798204542271</v>
      </c>
      <c r="GM178" s="278">
        <f>MIN(GE172:GE178)</f>
        <v>1.0936980120880975</v>
      </c>
      <c r="GN178" s="278">
        <f>GJ178-GL178</f>
        <v>0.32883572608024797</v>
      </c>
      <c r="GO178" s="278">
        <f>GK178-GM178</f>
        <v>0</v>
      </c>
      <c r="GP178" s="278"/>
      <c r="GQ178" s="270"/>
      <c r="GR178" s="586"/>
      <c r="GS178" s="531"/>
      <c r="GT178" s="586">
        <f>SUM(GR174:GR177)</f>
        <v>8.3710882315167581</v>
      </c>
      <c r="GU178" s="531">
        <f>SUM(GS174:GS177)</f>
        <v>5.0645083800676396</v>
      </c>
      <c r="GV178" s="531">
        <f>AVERAGE(GR174:GR177)</f>
        <v>2.0927720578791895</v>
      </c>
      <c r="GW178" s="531">
        <f>AVERAGE(GS174:GS177)</f>
        <v>1.2661270950169099</v>
      </c>
      <c r="GX178" s="531">
        <f>MAX(GR174:GR177)</f>
        <v>3.64142338070979</v>
      </c>
      <c r="GY178" s="531">
        <f>MAX(GS174:GS177)</f>
        <v>1.9672057344064382</v>
      </c>
      <c r="GZ178" s="586"/>
      <c r="HA178" s="531"/>
      <c r="HB178" s="586">
        <f>SUM(GZ174:GZ177)</f>
        <v>4.3104049295774658</v>
      </c>
      <c r="HC178" s="531">
        <f>SUM(HA174:HA177)</f>
        <v>6.7794718309859157</v>
      </c>
      <c r="HD178" s="531">
        <f>AVERAGE(GZ174:GZ177)</f>
        <v>1.0776012323943664</v>
      </c>
      <c r="HE178" s="531">
        <f>AVERAGE(HA174:HA177)</f>
        <v>1.6948679577464789</v>
      </c>
      <c r="HF178" s="531">
        <f>MAX(GZ174:GZ177)</f>
        <v>1.297306338028168</v>
      </c>
      <c r="HG178" s="531">
        <f>MAX(HA174:HA177)</f>
        <v>4.3941021126760571</v>
      </c>
      <c r="HH178" s="585"/>
      <c r="HI178" s="528"/>
      <c r="HJ178" s="586">
        <f>SUM(HH174:HH177)</f>
        <v>9.8486306197049664</v>
      </c>
      <c r="HK178" s="531">
        <f>SUM(HI174:HI177)</f>
        <v>9.3690252037282953</v>
      </c>
      <c r="HL178" s="531">
        <f>AVERAGE(HH174:HH177)</f>
        <v>2.4621576549262416</v>
      </c>
      <c r="HM178" s="531">
        <f>AVERAGE(HI174:HI177)</f>
        <v>2.3422563009320738</v>
      </c>
      <c r="HN178" s="531">
        <f>MAX(HH174:HH177)</f>
        <v>3.7363733865131619</v>
      </c>
      <c r="HO178" s="531">
        <f>MAX(HI174:HI177)</f>
        <v>4.5074621549619094</v>
      </c>
      <c r="HP178" s="286">
        <f>MIN(HH174:HH178)</f>
        <v>1.4503954929439227</v>
      </c>
      <c r="HQ178" s="286">
        <f>MIN(HI174:HI178)</f>
        <v>0.51771823126036076</v>
      </c>
      <c r="HR178" s="278">
        <f>HN178-HP178</f>
        <v>2.285977893569239</v>
      </c>
      <c r="HS178" s="278">
        <f>HO178-HQ178</f>
        <v>3.9897439237015488</v>
      </c>
      <c r="HT178" s="393"/>
      <c r="HU178" s="520"/>
      <c r="HV178" s="393"/>
      <c r="HW178" s="520"/>
      <c r="HX178" s="393"/>
      <c r="HY178" s="520"/>
      <c r="HZ178" s="393"/>
      <c r="IA178" s="520"/>
      <c r="IB178" s="393"/>
      <c r="IC178" s="520"/>
      <c r="ID178" s="393"/>
      <c r="IG178" s="218">
        <v>-3.0345194839248251</v>
      </c>
      <c r="IH178" s="218">
        <v>5.1473767605633798</v>
      </c>
      <c r="IN178" s="462">
        <v>1</v>
      </c>
      <c r="IO178" s="218">
        <v>2</v>
      </c>
      <c r="IP178" s="462">
        <v>3</v>
      </c>
      <c r="IT178" s="390"/>
      <c r="IU178" s="393">
        <v>1</v>
      </c>
      <c r="IV178" s="390">
        <v>1</v>
      </c>
      <c r="IW178" s="393">
        <v>1</v>
      </c>
      <c r="IX178" s="484">
        <v>0</v>
      </c>
      <c r="IY178" s="393"/>
      <c r="JB178" s="226"/>
      <c r="JC178" s="226"/>
      <c r="JD178" s="226"/>
      <c r="JP178" s="226"/>
      <c r="JQ178" s="226"/>
      <c r="JR178" s="226"/>
      <c r="JU178" s="393"/>
      <c r="JY178" s="393">
        <v>1</v>
      </c>
      <c r="JZ178" s="507">
        <v>1</v>
      </c>
      <c r="KA178" s="507">
        <v>1</v>
      </c>
      <c r="KB178" s="520">
        <v>0</v>
      </c>
      <c r="KC178" s="520">
        <v>0</v>
      </c>
      <c r="KD178" s="507">
        <v>1</v>
      </c>
      <c r="KE178" s="220">
        <v>0</v>
      </c>
      <c r="KF178" s="244">
        <v>0</v>
      </c>
      <c r="KG178" s="244">
        <v>0</v>
      </c>
      <c r="KH178" s="244">
        <v>0</v>
      </c>
      <c r="KI178" s="244">
        <v>1</v>
      </c>
      <c r="KJ178" s="244">
        <v>1</v>
      </c>
      <c r="KK178" s="219">
        <v>0</v>
      </c>
      <c r="KR178" s="219"/>
      <c r="LA178" s="219"/>
    </row>
    <row r="179" spans="1:315" x14ac:dyDescent="0.15">
      <c r="A179" s="214"/>
      <c r="B179" s="256">
        <v>0.79265046296296304</v>
      </c>
      <c r="C179" s="10"/>
      <c r="D179" s="11"/>
      <c r="E179" s="11"/>
      <c r="F179" s="14"/>
      <c r="G179" s="13"/>
      <c r="H179" s="14" t="s">
        <v>354</v>
      </c>
      <c r="I179" s="596">
        <v>35</v>
      </c>
      <c r="J179" s="473">
        <v>1</v>
      </c>
      <c r="K179" s="14">
        <v>0</v>
      </c>
      <c r="L179" s="9">
        <v>1</v>
      </c>
      <c r="M179" s="23">
        <v>1</v>
      </c>
      <c r="N179" s="23">
        <v>1</v>
      </c>
      <c r="O179" s="23">
        <v>0</v>
      </c>
      <c r="P179" s="23"/>
      <c r="Q179" s="23">
        <v>1</v>
      </c>
      <c r="R179" s="23">
        <v>0</v>
      </c>
      <c r="S179" s="23">
        <v>0</v>
      </c>
      <c r="T179" s="23">
        <v>1</v>
      </c>
      <c r="U179" s="23">
        <v>0</v>
      </c>
      <c r="V179" s="23">
        <v>0</v>
      </c>
      <c r="W179" s="23">
        <v>0</v>
      </c>
      <c r="X179" s="23">
        <v>0</v>
      </c>
      <c r="Y179" s="23">
        <v>1</v>
      </c>
      <c r="Z179" s="23">
        <v>0</v>
      </c>
      <c r="AA179" s="9">
        <v>0</v>
      </c>
      <c r="AB179" s="15"/>
      <c r="AC179" s="15"/>
      <c r="AD179" s="15"/>
      <c r="AE179" s="15">
        <v>1.3393741170426816</v>
      </c>
      <c r="AF179" s="15">
        <v>0.16739436619718262</v>
      </c>
      <c r="AG179" s="15">
        <v>1.3497940210411437</v>
      </c>
      <c r="AH179" s="54">
        <f>AM180-BP179</f>
        <v>-1.8416394109336869</v>
      </c>
      <c r="AI179" s="15">
        <f>AN180-BQ179</f>
        <v>16.823133802816898</v>
      </c>
      <c r="AJ179" s="15"/>
      <c r="AK179" s="15"/>
      <c r="AL179" s="632">
        <f>((AH179*AH180)+(AI179*AI180))/(SQRT(AH179^2+AI179^2)*SQRT(AH180^2+AI180^2))</f>
        <v>0.99702732217781065</v>
      </c>
      <c r="AM179" s="633"/>
      <c r="AN179" s="634"/>
      <c r="AO179" s="633"/>
      <c r="AP179" s="634"/>
      <c r="AQ179" s="634"/>
      <c r="AR179" s="634"/>
      <c r="AS179" s="634"/>
      <c r="AT179" s="634"/>
      <c r="AU179" s="634"/>
      <c r="AV179" s="634"/>
      <c r="AW179" s="634"/>
      <c r="AX179" s="634"/>
      <c r="AY179" s="634"/>
      <c r="AZ179" s="634"/>
      <c r="BA179" s="634"/>
      <c r="BB179" s="633"/>
      <c r="BC179" s="634"/>
      <c r="BD179" s="634"/>
      <c r="BE179" s="634"/>
      <c r="BF179" s="634"/>
      <c r="BG179" s="634"/>
      <c r="BH179" s="634"/>
      <c r="BI179" s="634"/>
      <c r="BJ179" s="634"/>
      <c r="BK179" s="634"/>
      <c r="BL179" s="634"/>
      <c r="BM179" s="634"/>
      <c r="BN179" s="573"/>
      <c r="BO179" s="573"/>
      <c r="BP179" s="64">
        <v>1.0673137495183866</v>
      </c>
      <c r="BQ179" s="64">
        <v>-11.926848591549295</v>
      </c>
      <c r="BR179" s="6"/>
      <c r="BS179" s="527"/>
      <c r="BT179" s="527"/>
      <c r="BU179" s="527"/>
      <c r="BV179" s="527"/>
      <c r="BW179" s="584"/>
      <c r="BX179" s="527"/>
      <c r="BY179" s="527"/>
      <c r="BZ179" s="527"/>
      <c r="CA179" s="527"/>
      <c r="CB179" s="584"/>
      <c r="CC179" s="527"/>
      <c r="CD179" s="584"/>
      <c r="CE179" s="527"/>
      <c r="CF179" s="584"/>
      <c r="CG179" s="527"/>
      <c r="CH179" s="584"/>
      <c r="CI179" s="527"/>
      <c r="CJ179" s="584"/>
      <c r="CK179" s="527"/>
      <c r="CL179" s="584"/>
      <c r="CO179" s="70"/>
      <c r="CP179" s="70"/>
      <c r="CQ179" s="70"/>
      <c r="CR179" s="70"/>
      <c r="CS179" s="70"/>
      <c r="CT179" s="70"/>
      <c r="CU179" s="70"/>
      <c r="CV179" s="70"/>
      <c r="CW179" s="70"/>
      <c r="CX179" s="70"/>
      <c r="CY179" s="70"/>
      <c r="CZ179" s="70"/>
      <c r="DA179" s="70"/>
      <c r="DB179" s="70"/>
      <c r="DC179" s="70"/>
      <c r="DH179" s="516"/>
      <c r="DI179" s="516"/>
      <c r="DJ179" s="105"/>
      <c r="DK179" s="105"/>
      <c r="DL179" s="105"/>
      <c r="DM179" s="105"/>
      <c r="DN179" s="105"/>
      <c r="DO179" s="105"/>
      <c r="DP179" s="105"/>
      <c r="DQ179" s="105"/>
      <c r="DR179" s="105"/>
      <c r="DS179" s="105"/>
      <c r="DT179" s="108" t="s">
        <v>442</v>
      </c>
      <c r="DU179" s="128">
        <v>1.0673137495183866</v>
      </c>
      <c r="DV179" s="128">
        <v>-11.926848591549295</v>
      </c>
      <c r="DX179" s="506">
        <f t="shared" si="73"/>
        <v>0</v>
      </c>
      <c r="EA179" s="506">
        <f t="shared" si="74"/>
        <v>0</v>
      </c>
      <c r="EB179" s="506">
        <f t="shared" si="75"/>
        <v>0</v>
      </c>
      <c r="EG179" s="412">
        <f>IF(AND(DV179&lt;0,DV179&gt;-11.9),1,0)</f>
        <v>0</v>
      </c>
      <c r="EM179" s="244">
        <f>IF(AND(DV179&lt;0,DV179&gt;-6.4),1,0)</f>
        <v>0</v>
      </c>
      <c r="ER179" s="105">
        <v>-3.7879174247613334</v>
      </c>
      <c r="ES179" s="105">
        <v>13.8518838028169</v>
      </c>
      <c r="EV179" s="284"/>
      <c r="EW179" s="209"/>
      <c r="EX179" s="209"/>
      <c r="EY179" s="209"/>
      <c r="EZ179" s="209"/>
      <c r="FA179" s="209"/>
      <c r="FB179" s="209"/>
      <c r="FC179" s="209"/>
      <c r="FE179" s="141"/>
      <c r="FF179" s="141"/>
      <c r="FH179" s="141"/>
      <c r="FJ179" s="141"/>
      <c r="FQ179" s="284"/>
      <c r="FR179" s="209"/>
      <c r="FS179" s="284"/>
      <c r="FT179" s="209"/>
      <c r="FU179" s="209"/>
      <c r="FV179" s="209"/>
      <c r="FW179" s="209"/>
      <c r="FX179" s="209"/>
      <c r="FY179" s="209"/>
      <c r="FZ179" s="209"/>
      <c r="GA179" s="209"/>
      <c r="GB179" s="209"/>
      <c r="GC179" s="209"/>
      <c r="GD179" s="284"/>
      <c r="GE179" s="209"/>
      <c r="GF179" s="284"/>
      <c r="GG179" s="209"/>
      <c r="GH179" s="209"/>
      <c r="GI179" s="209"/>
      <c r="GJ179" s="209"/>
      <c r="GK179" s="209"/>
      <c r="GL179" s="209"/>
      <c r="GM179" s="209"/>
      <c r="GN179" s="209"/>
      <c r="GO179" s="209"/>
      <c r="GP179" s="209"/>
      <c r="GR179" s="587"/>
      <c r="GS179" s="529"/>
      <c r="GT179" s="587"/>
      <c r="GU179" s="529"/>
      <c r="GV179" s="529"/>
      <c r="GW179" s="529"/>
      <c r="GX179" s="529"/>
      <c r="GY179" s="529"/>
      <c r="GZ179" s="587"/>
      <c r="HA179" s="529"/>
      <c r="HB179" s="587"/>
      <c r="HC179" s="529"/>
      <c r="HD179" s="529"/>
      <c r="HE179" s="529"/>
      <c r="HF179" s="529"/>
      <c r="HG179" s="529"/>
      <c r="HH179" s="584"/>
      <c r="HI179" s="527"/>
      <c r="HJ179" s="587"/>
      <c r="HK179" s="529"/>
      <c r="HL179" s="529"/>
      <c r="HM179" s="529"/>
      <c r="HN179" s="529"/>
      <c r="HO179" s="529"/>
      <c r="HP179" s="285"/>
      <c r="HQ179" s="208"/>
      <c r="HR179" s="208"/>
      <c r="HS179" s="208"/>
      <c r="IE179" s="159"/>
      <c r="IF179" s="159"/>
      <c r="IG179" s="159"/>
      <c r="IH179" s="159"/>
      <c r="II179" s="159">
        <v>0</v>
      </c>
      <c r="IJ179" s="159">
        <v>0</v>
      </c>
      <c r="IK179" s="159"/>
      <c r="IL179" s="159"/>
      <c r="IM179" s="159"/>
      <c r="IP179" s="385"/>
      <c r="IQ179" s="159"/>
      <c r="IR179" s="159"/>
      <c r="IS179" s="159"/>
      <c r="IZ179" s="159"/>
      <c r="JA179" s="159"/>
      <c r="JB179" s="159"/>
      <c r="JC179" s="159"/>
      <c r="JD179" s="159"/>
      <c r="JE179" s="159"/>
      <c r="JF179" s="159"/>
      <c r="JG179" s="159"/>
      <c r="JH179" s="159"/>
      <c r="JI179" s="159"/>
      <c r="JJ179" s="159"/>
      <c r="JK179" s="159"/>
      <c r="JL179" s="159"/>
      <c r="JM179" s="159"/>
      <c r="JN179" s="159"/>
      <c r="JO179" s="159"/>
      <c r="JP179" s="159"/>
      <c r="JQ179" s="159"/>
      <c r="JR179" s="159"/>
      <c r="JS179" s="159"/>
      <c r="JT179" s="159"/>
      <c r="JV179" s="159"/>
      <c r="JW179" s="159"/>
      <c r="JX179" s="159"/>
      <c r="KE179" s="159"/>
      <c r="KF179" s="159"/>
      <c r="KG179" s="159"/>
      <c r="KH179" s="159"/>
      <c r="KI179" s="159"/>
      <c r="KJ179" s="159"/>
      <c r="KK179" s="159"/>
      <c r="KL179" s="159"/>
      <c r="KM179" s="159"/>
      <c r="KN179" s="159"/>
      <c r="KO179" s="159"/>
      <c r="KP179" s="159"/>
      <c r="KQ179" s="159"/>
      <c r="KR179" s="159"/>
      <c r="KS179" s="159">
        <v>1</v>
      </c>
      <c r="KT179" s="159"/>
      <c r="KU179" s="159"/>
      <c r="KV179" s="159"/>
      <c r="KW179" s="159"/>
      <c r="KX179" s="159"/>
      <c r="KY179" s="159"/>
      <c r="KZ179" s="159"/>
      <c r="LA179" s="159"/>
      <c r="LB179" s="159"/>
      <c r="LC179" s="159"/>
    </row>
    <row r="180" spans="1:315" x14ac:dyDescent="0.15">
      <c r="A180" s="214"/>
      <c r="B180" s="256">
        <v>0.79325231481481484</v>
      </c>
      <c r="C180" s="10">
        <v>0.23</v>
      </c>
      <c r="D180" s="296">
        <v>0.76590000000000003</v>
      </c>
      <c r="E180" s="11">
        <v>0.77</v>
      </c>
      <c r="F180" s="14"/>
      <c r="G180" s="13"/>
      <c r="H180" s="14"/>
      <c r="I180" s="596"/>
      <c r="J180" s="29">
        <v>2</v>
      </c>
      <c r="K180" s="14"/>
      <c r="L180" s="9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9"/>
      <c r="AB180" s="15"/>
      <c r="AC180" s="15"/>
      <c r="AD180" s="15"/>
      <c r="AE180" s="15"/>
      <c r="AF180" s="15"/>
      <c r="AG180" s="15"/>
      <c r="AH180" s="58">
        <f>ER179-BP179</f>
        <v>-4.8552311742797203</v>
      </c>
      <c r="AI180" s="20">
        <f>ES179-BQ179</f>
        <v>25.778732394366195</v>
      </c>
      <c r="AJ180" s="15"/>
      <c r="AK180" s="15"/>
      <c r="AL180" s="635">
        <f>DEGREES(ACOS(AL179))</f>
        <v>4.4189510954849638</v>
      </c>
      <c r="AM180" s="633">
        <v>-0.77432566141530013</v>
      </c>
      <c r="AN180" s="634">
        <v>4.896285211267605</v>
      </c>
      <c r="AO180" s="633"/>
      <c r="AP180" s="638">
        <f>ABS(11.88-AN180)</f>
        <v>6.9837147887323958</v>
      </c>
      <c r="AQ180" s="634"/>
      <c r="AR180" s="634"/>
      <c r="AS180" s="634"/>
      <c r="AT180" s="634"/>
      <c r="AU180" s="634"/>
      <c r="AV180" s="634"/>
      <c r="AW180" s="634"/>
      <c r="AX180" s="634"/>
      <c r="AY180" s="634"/>
      <c r="AZ180" s="634"/>
      <c r="BA180" s="634"/>
      <c r="BB180" s="634">
        <f>ABS(BQ180-AN180)</f>
        <v>8.495264084507042</v>
      </c>
      <c r="BC180" s="634"/>
      <c r="BD180" s="634"/>
      <c r="BE180" s="634"/>
      <c r="BF180" s="634"/>
      <c r="BG180" s="634"/>
      <c r="BH180" s="634"/>
      <c r="BI180" s="634"/>
      <c r="BJ180" s="634"/>
      <c r="BK180" s="634"/>
      <c r="BL180" s="634"/>
      <c r="BM180" s="634"/>
      <c r="BN180" s="573"/>
      <c r="BO180" s="573"/>
      <c r="BP180" s="4">
        <v>-1.7370008080397275</v>
      </c>
      <c r="BQ180" s="4">
        <v>13.391549295774647</v>
      </c>
      <c r="BR180" s="6"/>
      <c r="BS180" s="527"/>
      <c r="BT180" s="527"/>
      <c r="BU180" s="527"/>
      <c r="BV180" s="527"/>
      <c r="BW180" s="584"/>
      <c r="BX180" s="527"/>
      <c r="BY180" s="527"/>
      <c r="BZ180" s="527"/>
      <c r="CA180" s="527"/>
      <c r="CB180" s="584"/>
      <c r="CC180" s="527"/>
      <c r="CD180" s="584"/>
      <c r="CE180" s="527"/>
      <c r="CF180" s="584"/>
      <c r="CG180" s="527"/>
      <c r="CH180" s="584"/>
      <c r="CI180" s="527"/>
      <c r="CJ180" s="584"/>
      <c r="CK180" s="527"/>
      <c r="CL180" s="584"/>
      <c r="CO180" s="70"/>
      <c r="CP180" s="70"/>
      <c r="CQ180" s="70"/>
      <c r="CR180" s="70"/>
      <c r="CS180" s="70"/>
      <c r="CT180" s="70"/>
      <c r="CU180" s="70"/>
      <c r="CV180" s="70"/>
      <c r="CW180" s="70"/>
      <c r="CX180" s="70"/>
      <c r="CY180" s="70"/>
      <c r="CZ180" s="70"/>
      <c r="DA180" s="70"/>
      <c r="DB180" s="70"/>
      <c r="DC180" s="70"/>
      <c r="DH180" s="516"/>
      <c r="DI180" s="516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8" t="s">
        <v>443</v>
      </c>
      <c r="DU180" s="105">
        <v>-2.4485433077186518</v>
      </c>
      <c r="DV180" s="105">
        <v>13.684489436619717</v>
      </c>
      <c r="DX180" s="506">
        <f t="shared" si="73"/>
        <v>0</v>
      </c>
      <c r="EA180" s="506">
        <f t="shared" si="74"/>
        <v>0</v>
      </c>
      <c r="EB180" s="506">
        <f t="shared" si="75"/>
        <v>0</v>
      </c>
      <c r="EF180" s="402">
        <f>IF(AND(DV180&gt;0,DV180&lt;11.9),1,0)</f>
        <v>0</v>
      </c>
      <c r="EH180" s="402"/>
      <c r="EI180" s="402"/>
      <c r="EJ180" s="402"/>
      <c r="EK180" s="402"/>
      <c r="EL180" s="402">
        <f>IF(AND(DV180&gt;0,DV180&lt;6.4),1,0)</f>
        <v>0</v>
      </c>
      <c r="EN180" s="402"/>
      <c r="EO180" s="402"/>
      <c r="EP180" s="402"/>
      <c r="ER180" s="128">
        <v>1.3184463964638895</v>
      </c>
      <c r="ES180" s="128">
        <v>-11.717605633802817</v>
      </c>
      <c r="EU180" s="518">
        <f>ABS(ER180)</f>
        <v>1.3184463964638895</v>
      </c>
      <c r="EV180" s="284"/>
      <c r="EW180" s="209"/>
      <c r="EX180" s="209"/>
      <c r="EY180" s="209"/>
      <c r="EZ180" s="209"/>
      <c r="FA180" s="209"/>
      <c r="FB180" s="209"/>
      <c r="FC180" s="209"/>
      <c r="FE180" s="141"/>
      <c r="FF180" s="141"/>
      <c r="FH180" s="141"/>
      <c r="FJ180" s="141"/>
      <c r="FQ180" s="284"/>
      <c r="FR180" s="209"/>
      <c r="FS180" s="284"/>
      <c r="FT180" s="209"/>
      <c r="FU180" s="209"/>
      <c r="FV180" s="209"/>
      <c r="FW180" s="209"/>
      <c r="FX180" s="209"/>
      <c r="FY180" s="209"/>
      <c r="FZ180" s="209"/>
      <c r="GA180" s="209"/>
      <c r="GB180" s="209"/>
      <c r="GC180" s="209"/>
      <c r="GD180" s="284"/>
      <c r="GE180" s="209"/>
      <c r="GF180" s="284"/>
      <c r="GG180" s="209"/>
      <c r="GH180" s="209"/>
      <c r="GI180" s="209"/>
      <c r="GJ180" s="209"/>
      <c r="GK180" s="209"/>
      <c r="GL180" s="209"/>
      <c r="GM180" s="209"/>
      <c r="GN180" s="209"/>
      <c r="GO180" s="209"/>
      <c r="GP180" s="209"/>
      <c r="GR180" s="587">
        <v>1.3393741170426816</v>
      </c>
      <c r="GS180" s="532">
        <v>0.25113264694550286</v>
      </c>
      <c r="GT180" s="584"/>
      <c r="GU180" s="527"/>
      <c r="GV180" s="527"/>
      <c r="GW180" s="527"/>
      <c r="GX180" s="527"/>
      <c r="GY180" s="527"/>
      <c r="GZ180" s="587">
        <v>0.16739436619718262</v>
      </c>
      <c r="HA180" s="532">
        <v>0.20924295774647739</v>
      </c>
      <c r="HB180" s="584"/>
      <c r="HC180" s="527"/>
      <c r="HD180" s="527"/>
      <c r="HE180" s="527"/>
      <c r="HF180" s="527"/>
      <c r="HG180" s="527"/>
      <c r="HH180" s="584">
        <v>1.3497940210411437</v>
      </c>
      <c r="HI180" s="527">
        <v>0.32687952173292945</v>
      </c>
      <c r="HJ180" s="584"/>
      <c r="HK180" s="527"/>
      <c r="HL180" s="527"/>
      <c r="HM180" s="527"/>
      <c r="HN180" s="527"/>
      <c r="HO180" s="527"/>
      <c r="HP180" s="285"/>
      <c r="HQ180" s="208"/>
      <c r="HR180" s="208"/>
      <c r="HS180" s="208"/>
      <c r="IE180" s="159"/>
      <c r="IF180" s="159"/>
      <c r="IG180" s="159"/>
      <c r="IH180" s="159"/>
      <c r="II180" s="159">
        <v>1</v>
      </c>
      <c r="IJ180" s="159">
        <v>0</v>
      </c>
      <c r="IK180" s="159">
        <v>1</v>
      </c>
      <c r="IL180" s="159">
        <v>0</v>
      </c>
      <c r="IM180" s="159">
        <v>0</v>
      </c>
      <c r="IP180" s="385"/>
      <c r="IQ180" s="159">
        <v>1</v>
      </c>
      <c r="IR180" s="159">
        <v>0</v>
      </c>
      <c r="IS180" s="159">
        <v>0</v>
      </c>
      <c r="IZ180" s="159">
        <v>1</v>
      </c>
      <c r="JA180" s="159">
        <v>0</v>
      </c>
      <c r="JB180" s="176">
        <v>0</v>
      </c>
      <c r="JC180" s="176">
        <v>0</v>
      </c>
      <c r="JD180" s="159"/>
      <c r="JE180" s="176">
        <v>0</v>
      </c>
      <c r="JF180" s="176">
        <v>0</v>
      </c>
      <c r="JG180" s="176">
        <v>0</v>
      </c>
      <c r="JH180" s="176">
        <v>1</v>
      </c>
      <c r="JI180" s="176">
        <v>0</v>
      </c>
      <c r="JJ180" s="176">
        <v>0</v>
      </c>
      <c r="JK180" s="176">
        <v>0</v>
      </c>
      <c r="JL180" s="176">
        <v>1</v>
      </c>
      <c r="JM180" s="176">
        <v>1</v>
      </c>
      <c r="JN180" s="176">
        <v>0</v>
      </c>
      <c r="JO180" s="176">
        <v>0</v>
      </c>
      <c r="JP180" s="176">
        <v>0</v>
      </c>
      <c r="JQ180" s="176">
        <v>0</v>
      </c>
      <c r="JR180" s="176">
        <v>0</v>
      </c>
      <c r="JS180" s="176">
        <v>0</v>
      </c>
      <c r="JT180" s="176">
        <v>0</v>
      </c>
      <c r="JU180" s="501">
        <v>1</v>
      </c>
      <c r="JV180" s="176">
        <v>0</v>
      </c>
      <c r="JW180" s="176">
        <v>0</v>
      </c>
      <c r="JX180" s="176">
        <v>0</v>
      </c>
      <c r="JY180" s="501"/>
      <c r="JZ180" s="405"/>
      <c r="KA180" s="405"/>
      <c r="KB180" s="405"/>
      <c r="KC180" s="405"/>
      <c r="KD180" s="405"/>
      <c r="KE180" s="162">
        <v>1</v>
      </c>
      <c r="KF180" s="175">
        <v>0</v>
      </c>
      <c r="KG180" s="175">
        <v>0</v>
      </c>
      <c r="KH180" s="175">
        <v>0</v>
      </c>
      <c r="KI180" s="175">
        <v>0</v>
      </c>
      <c r="KJ180" s="175">
        <v>1</v>
      </c>
      <c r="KK180" s="160">
        <v>0</v>
      </c>
      <c r="KL180" s="175">
        <v>0</v>
      </c>
      <c r="KM180" s="175">
        <v>0</v>
      </c>
      <c r="KN180" s="175">
        <v>0</v>
      </c>
      <c r="KO180" s="175">
        <v>1</v>
      </c>
      <c r="KP180" s="175">
        <v>0</v>
      </c>
      <c r="KQ180" s="175">
        <v>0</v>
      </c>
      <c r="KR180" s="160">
        <v>0</v>
      </c>
      <c r="KS180" s="175">
        <v>0</v>
      </c>
      <c r="KT180" s="159"/>
      <c r="KU180" s="159"/>
      <c r="KV180" s="159"/>
      <c r="KW180" s="159"/>
      <c r="KX180" s="159"/>
      <c r="KY180" s="159"/>
      <c r="KZ180" s="159"/>
      <c r="LA180" s="159"/>
      <c r="LB180" s="159"/>
      <c r="LC180" s="159"/>
    </row>
    <row r="181" spans="1:315" s="218" customFormat="1" ht="14.25" thickBot="1" x14ac:dyDescent="0.2">
      <c r="A181" s="243" t="s">
        <v>593</v>
      </c>
      <c r="B181" s="259"/>
      <c r="C181" s="17"/>
      <c r="D181" s="18"/>
      <c r="E181" s="18"/>
      <c r="F181" s="20"/>
      <c r="G181" s="19"/>
      <c r="H181" s="20"/>
      <c r="I181" s="597"/>
      <c r="J181" s="39"/>
      <c r="K181" s="20"/>
      <c r="L181" s="16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16"/>
      <c r="AB181" s="20"/>
      <c r="AC181" s="20"/>
      <c r="AD181" s="20"/>
      <c r="AE181" s="20"/>
      <c r="AF181" s="20"/>
      <c r="AG181" s="20"/>
      <c r="AH181" s="58"/>
      <c r="AI181" s="20"/>
      <c r="AJ181" s="20"/>
      <c r="AK181" s="20"/>
      <c r="AL181" s="642"/>
      <c r="AM181" s="636"/>
      <c r="AN181" s="637"/>
      <c r="AO181" s="636"/>
      <c r="AP181" s="637"/>
      <c r="AQ181" s="528">
        <f>SUM(AO178:AO181)</f>
        <v>0</v>
      </c>
      <c r="AR181" s="528">
        <f>SUM(AP178:AP181)</f>
        <v>6.9837147887323958</v>
      </c>
      <c r="AS181" s="528"/>
      <c r="AT181" s="528">
        <f>AVERAGE(AP178:AP181)</f>
        <v>6.9837147887323958</v>
      </c>
      <c r="AU181" s="528"/>
      <c r="AV181" s="528">
        <f>MAX(AP178:AP181)</f>
        <v>6.9837147887323958</v>
      </c>
      <c r="AW181" s="528"/>
      <c r="AX181" s="528">
        <f>MIN(AP178:AP181)</f>
        <v>6.9837147887323958</v>
      </c>
      <c r="AY181" s="528"/>
      <c r="AZ181" s="528">
        <f>AV181-AX181</f>
        <v>0</v>
      </c>
      <c r="BA181" s="528"/>
      <c r="BB181" s="636"/>
      <c r="BC181" s="637"/>
      <c r="BD181" s="528">
        <f>SUM(BB178:BB181)</f>
        <v>8.495264084507042</v>
      </c>
      <c r="BE181" s="528"/>
      <c r="BF181" s="528">
        <f>AVERAGE(BB178:BB181)</f>
        <v>8.495264084507042</v>
      </c>
      <c r="BG181" s="528"/>
      <c r="BH181" s="528">
        <f>MAX(BB178:BB181)</f>
        <v>8.495264084507042</v>
      </c>
      <c r="BI181" s="528"/>
      <c r="BJ181" s="528">
        <f>MIN(BB178:BB181)</f>
        <v>8.495264084507042</v>
      </c>
      <c r="BK181" s="528"/>
      <c r="BL181" s="528">
        <f>BH181-BJ181</f>
        <v>0</v>
      </c>
      <c r="BM181" s="528"/>
      <c r="BN181" s="574"/>
      <c r="BO181" s="574"/>
      <c r="BP181" s="2"/>
      <c r="BQ181" s="2"/>
      <c r="BR181" s="7"/>
      <c r="BS181" s="528"/>
      <c r="BT181" s="528"/>
      <c r="BU181" s="528"/>
      <c r="BV181" s="528"/>
      <c r="BW181" s="585"/>
      <c r="BX181" s="528"/>
      <c r="BY181" s="528"/>
      <c r="BZ181" s="528"/>
      <c r="CA181" s="528"/>
      <c r="CB181" s="585"/>
      <c r="CC181" s="528"/>
      <c r="CD181" s="585"/>
      <c r="CE181" s="528"/>
      <c r="CF181" s="585"/>
      <c r="CG181" s="528"/>
      <c r="CH181" s="585"/>
      <c r="CI181" s="528"/>
      <c r="CJ181" s="585"/>
      <c r="CK181" s="528"/>
      <c r="CL181" s="585"/>
      <c r="CM181" s="240"/>
      <c r="CN181" s="393"/>
      <c r="CR181" s="286"/>
      <c r="CS181" s="278"/>
      <c r="CT181" s="281"/>
      <c r="CU181" s="281"/>
      <c r="CV181" s="281"/>
      <c r="CW181" s="281"/>
      <c r="CX181" s="281"/>
      <c r="CY181" s="281"/>
      <c r="CZ181" s="281"/>
      <c r="DA181" s="281"/>
      <c r="DB181" s="281"/>
      <c r="DC181" s="248"/>
      <c r="DD181" s="281"/>
      <c r="DE181" s="281"/>
      <c r="DF181" s="281"/>
      <c r="DG181" s="281"/>
      <c r="DH181" s="281"/>
      <c r="DI181" s="281"/>
      <c r="DL181" s="281"/>
      <c r="DM181" s="281"/>
      <c r="DN181" s="281"/>
      <c r="DO181" s="281"/>
      <c r="DP181" s="281"/>
      <c r="DQ181" s="281"/>
      <c r="DR181" s="281"/>
      <c r="DT181" s="220"/>
      <c r="DW181" s="495"/>
      <c r="DX181" s="506">
        <f t="shared" si="73"/>
        <v>0</v>
      </c>
      <c r="DY181" s="495"/>
      <c r="DZ181" s="495"/>
      <c r="EA181" s="506">
        <f t="shared" si="74"/>
        <v>0</v>
      </c>
      <c r="EB181" s="506">
        <f t="shared" si="75"/>
        <v>0</v>
      </c>
      <c r="EC181" s="495"/>
      <c r="ED181" s="495"/>
      <c r="EE181" s="512"/>
      <c r="EF181" s="244"/>
      <c r="EG181" s="244"/>
      <c r="EH181" s="244">
        <v>0</v>
      </c>
      <c r="EI181" s="244">
        <v>0</v>
      </c>
      <c r="EJ181" s="138">
        <f>SUM(EH181:EI181)</f>
        <v>0</v>
      </c>
      <c r="EK181" s="402"/>
      <c r="EL181" s="244"/>
      <c r="EM181" s="244"/>
      <c r="EN181" s="244"/>
      <c r="EO181" s="244"/>
      <c r="EP181" s="244"/>
      <c r="EQ181" s="244"/>
      <c r="ES181" s="219"/>
      <c r="ET181" s="523"/>
      <c r="EU181" s="523"/>
      <c r="EV181" s="287"/>
      <c r="EW181" s="281">
        <f>SUM(EU179:EU181)</f>
        <v>1.3184463964638895</v>
      </c>
      <c r="EX181" s="278"/>
      <c r="EY181" s="278">
        <f>AVERAGE(EU178:EU181)</f>
        <v>1.3184463964638895</v>
      </c>
      <c r="EZ181" s="281"/>
      <c r="FA181" s="281">
        <f>_xlfn.VAR.P(EU178:EU181)</f>
        <v>0</v>
      </c>
      <c r="FB181" s="281"/>
      <c r="FC181" s="281">
        <f>MAX(EU178:EU181)</f>
        <v>1.3184463964638895</v>
      </c>
      <c r="FD181" s="523"/>
      <c r="FE181" s="268"/>
      <c r="FF181" s="240"/>
      <c r="FG181" s="268"/>
      <c r="FH181" s="240"/>
      <c r="FI181" s="268"/>
      <c r="FJ181" s="240"/>
      <c r="FK181" s="268"/>
      <c r="FM181" s="393"/>
      <c r="FN181" s="240"/>
      <c r="FO181" s="268"/>
      <c r="FP181" s="521"/>
      <c r="FQ181" s="287"/>
      <c r="FR181" s="281"/>
      <c r="FS181" s="287"/>
      <c r="FT181" s="281"/>
      <c r="FU181" s="281"/>
      <c r="FV181" s="281"/>
      <c r="FW181" s="281"/>
      <c r="FX181" s="281"/>
      <c r="FY181" s="281"/>
      <c r="FZ181" s="281"/>
      <c r="GA181" s="281"/>
      <c r="GB181" s="281"/>
      <c r="GC181" s="281"/>
      <c r="GD181" s="287"/>
      <c r="GE181" s="281"/>
      <c r="GF181" s="287"/>
      <c r="GG181" s="281"/>
      <c r="GH181" s="281"/>
      <c r="GI181" s="281"/>
      <c r="GJ181" s="281"/>
      <c r="GK181" s="281"/>
      <c r="GL181" s="281"/>
      <c r="GM181" s="281"/>
      <c r="GN181" s="281"/>
      <c r="GO181" s="281"/>
      <c r="GP181" s="281"/>
      <c r="GQ181" s="250"/>
      <c r="GR181" s="586"/>
      <c r="GS181" s="531"/>
      <c r="GT181" s="586">
        <f>SUM(GR179:GR181)</f>
        <v>1.3393741170426816</v>
      </c>
      <c r="GU181" s="586">
        <f>SUM(GS179:GS181)</f>
        <v>0.25113264694550286</v>
      </c>
      <c r="GV181" s="531">
        <f>AVERAGE(GR179:GR181)</f>
        <v>1.3393741170426816</v>
      </c>
      <c r="GW181" s="531">
        <f>AVERAGE(GS179:GS181)</f>
        <v>0.25113264694550286</v>
      </c>
      <c r="GX181" s="531">
        <f>MAX(GR179:GR181)</f>
        <v>1.3393741170426816</v>
      </c>
      <c r="GY181" s="531">
        <f>MAX(GS179:GS181)</f>
        <v>0.25113264694550286</v>
      </c>
      <c r="GZ181" s="586"/>
      <c r="HA181" s="531"/>
      <c r="HB181" s="586">
        <f>SUM(GZ179:GZ181)</f>
        <v>0.16739436619718262</v>
      </c>
      <c r="HC181" s="586">
        <f>SUM(HA179:HA181)</f>
        <v>0.20924295774647739</v>
      </c>
      <c r="HD181" s="531">
        <f>AVERAGE(GZ179:GZ181)</f>
        <v>0.16739436619718262</v>
      </c>
      <c r="HE181" s="531">
        <f>AVERAGE(HA179:HA181)</f>
        <v>0.20924295774647739</v>
      </c>
      <c r="HF181" s="531">
        <f>MAX(GZ179:GZ181)</f>
        <v>0.16739436619718262</v>
      </c>
      <c r="HG181" s="531">
        <f>MAX(HA179:HA181)</f>
        <v>0.20924295774647739</v>
      </c>
      <c r="HH181" s="585"/>
      <c r="HI181" s="528"/>
      <c r="HJ181" s="586">
        <f>SUM(HH179:HH181)</f>
        <v>1.3497940210411437</v>
      </c>
      <c r="HK181" s="586">
        <f>SUM(HI179:HI181)</f>
        <v>0.32687952173292945</v>
      </c>
      <c r="HL181" s="531">
        <f>AVERAGE(HH179:HH181)</f>
        <v>1.3497940210411437</v>
      </c>
      <c r="HM181" s="531">
        <f>AVERAGE(HI179:HI181)</f>
        <v>0.32687952173292945</v>
      </c>
      <c r="HN181" s="531">
        <f>MAX(HH179:HH181)</f>
        <v>1.3497940210411437</v>
      </c>
      <c r="HO181" s="531">
        <f>MAX(HI179:HI181)</f>
        <v>0.32687952173292945</v>
      </c>
      <c r="HP181" s="286">
        <f>MIN(HH179:HH181)</f>
        <v>1.3497940210411437</v>
      </c>
      <c r="HQ181" s="286">
        <f>MIN(HI179:HI181)</f>
        <v>0.32687952173292945</v>
      </c>
      <c r="HR181" s="278">
        <f>HN181-HP181</f>
        <v>0</v>
      </c>
      <c r="HS181" s="278">
        <f>HO181-HQ181</f>
        <v>0</v>
      </c>
      <c r="HT181" s="393"/>
      <c r="HU181" s="520"/>
      <c r="HV181" s="393"/>
      <c r="HW181" s="520"/>
      <c r="HX181" s="393"/>
      <c r="HY181" s="520"/>
      <c r="HZ181" s="393"/>
      <c r="IA181" s="520"/>
      <c r="IB181" s="393"/>
      <c r="IC181" s="520"/>
      <c r="ID181" s="393"/>
      <c r="IG181" s="218">
        <v>-4.5831708067554251</v>
      </c>
      <c r="IH181" s="218">
        <v>-11.006179577464788</v>
      </c>
      <c r="IN181" s="462">
        <v>0</v>
      </c>
      <c r="IO181" s="218">
        <v>0</v>
      </c>
      <c r="IP181" s="462">
        <v>0</v>
      </c>
      <c r="IT181" s="390"/>
      <c r="IU181" s="393">
        <v>1</v>
      </c>
      <c r="IV181" s="390">
        <v>0</v>
      </c>
      <c r="IW181" s="393">
        <v>0</v>
      </c>
      <c r="IX181" s="484">
        <v>0</v>
      </c>
      <c r="IY181" s="393"/>
      <c r="JB181" s="226"/>
      <c r="JC181" s="226"/>
      <c r="JD181" s="226"/>
      <c r="JP181" s="226"/>
      <c r="JQ181" s="226"/>
      <c r="JR181" s="226"/>
      <c r="JU181" s="393"/>
      <c r="JY181" s="393">
        <v>1</v>
      </c>
      <c r="JZ181" s="507">
        <v>0</v>
      </c>
      <c r="KA181" s="507">
        <v>0</v>
      </c>
      <c r="KB181" s="520">
        <v>0</v>
      </c>
      <c r="KC181" s="520">
        <v>0</v>
      </c>
      <c r="KD181" s="507">
        <v>0</v>
      </c>
      <c r="KE181" s="220"/>
      <c r="KK181" s="219"/>
      <c r="KR181" s="219"/>
      <c r="LA181" s="219"/>
    </row>
    <row r="182" spans="1:315" x14ac:dyDescent="0.15">
      <c r="A182" s="214"/>
      <c r="B182" s="256">
        <v>0.80716435185185187</v>
      </c>
      <c r="C182" s="10"/>
      <c r="D182" s="11"/>
      <c r="E182" s="11"/>
      <c r="F182" s="14"/>
      <c r="G182" s="13"/>
      <c r="H182" s="14" t="s">
        <v>363</v>
      </c>
      <c r="I182" s="596">
        <v>36</v>
      </c>
      <c r="J182" s="473">
        <v>1</v>
      </c>
      <c r="K182" s="14">
        <v>0</v>
      </c>
      <c r="L182" s="9">
        <v>1</v>
      </c>
      <c r="M182" s="23">
        <v>1</v>
      </c>
      <c r="N182" s="23">
        <v>1</v>
      </c>
      <c r="O182" s="23">
        <v>0</v>
      </c>
      <c r="P182" s="14"/>
      <c r="Q182" s="14">
        <v>1</v>
      </c>
      <c r="R182" s="14">
        <v>0</v>
      </c>
      <c r="S182" s="14">
        <v>0</v>
      </c>
      <c r="T182" s="14">
        <v>1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9">
        <v>1</v>
      </c>
      <c r="AB182" s="15"/>
      <c r="AC182" s="15"/>
      <c r="AD182" s="15"/>
      <c r="AE182" s="15">
        <v>1.0045305877820114</v>
      </c>
      <c r="AF182" s="15">
        <v>0.66957746478873226</v>
      </c>
      <c r="AG182" s="15">
        <v>1.2072347257855778</v>
      </c>
      <c r="AH182" s="54">
        <f>AM183-BP182</f>
        <v>4.9389420565948878</v>
      </c>
      <c r="AI182" s="15">
        <f>AN183-BQ182</f>
        <v>18.245985915492959</v>
      </c>
      <c r="AJ182" s="15"/>
      <c r="AK182" s="15"/>
      <c r="AL182" s="632">
        <f>((AH182*AH183)+(AI182*AI183))/(SQRT(AH182^2+AI182^2)*SQRT(AH183^2+AI183^2))</f>
        <v>0.99751961398677291</v>
      </c>
      <c r="AM182" s="633"/>
      <c r="AN182" s="634"/>
      <c r="AO182" s="633"/>
      <c r="AP182" s="634"/>
      <c r="AQ182" s="634"/>
      <c r="AR182" s="634"/>
      <c r="AS182" s="634"/>
      <c r="AT182" s="634"/>
      <c r="AU182" s="634"/>
      <c r="AV182" s="634"/>
      <c r="AW182" s="634"/>
      <c r="AX182" s="634"/>
      <c r="AY182" s="634"/>
      <c r="AZ182" s="634"/>
      <c r="BA182" s="634"/>
      <c r="BB182" s="633"/>
      <c r="BC182" s="634"/>
      <c r="BD182" s="634"/>
      <c r="BE182" s="634"/>
      <c r="BF182" s="634"/>
      <c r="BG182" s="634"/>
      <c r="BH182" s="634"/>
      <c r="BI182" s="634"/>
      <c r="BJ182" s="634"/>
      <c r="BK182" s="634"/>
      <c r="BL182" s="634"/>
      <c r="BM182" s="634"/>
      <c r="BN182" s="573"/>
      <c r="BO182" s="573"/>
      <c r="BP182" s="64">
        <v>-0.85803654373046778</v>
      </c>
      <c r="BQ182" s="64">
        <v>-11.885</v>
      </c>
      <c r="BR182" s="6"/>
      <c r="BS182" s="527"/>
      <c r="BT182" s="527"/>
      <c r="BU182" s="527"/>
      <c r="BV182" s="527"/>
      <c r="BW182" s="584"/>
      <c r="BX182" s="527"/>
      <c r="BY182" s="527"/>
      <c r="BZ182" s="527"/>
      <c r="CA182" s="527"/>
      <c r="CB182" s="584"/>
      <c r="CC182" s="527"/>
      <c r="CD182" s="584"/>
      <c r="CE182" s="527"/>
      <c r="CF182" s="584"/>
      <c r="CG182" s="527"/>
      <c r="CH182" s="584"/>
      <c r="CI182" s="527"/>
      <c r="CJ182" s="584"/>
      <c r="CK182" s="527"/>
      <c r="CL182" s="584"/>
      <c r="CO182" s="70"/>
      <c r="CP182" s="70"/>
      <c r="CQ182" s="70"/>
      <c r="CR182" s="70"/>
      <c r="CS182" s="70"/>
      <c r="CT182" s="70"/>
      <c r="CU182" s="70"/>
      <c r="CV182" s="70"/>
      <c r="CW182" s="70"/>
      <c r="CX182" s="70"/>
      <c r="CY182" s="70"/>
      <c r="CZ182" s="70"/>
      <c r="DA182" s="70"/>
      <c r="DB182" s="70"/>
      <c r="DC182" s="70"/>
      <c r="DH182" s="516"/>
      <c r="DI182" s="516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8" t="s">
        <v>442</v>
      </c>
      <c r="DU182" s="128">
        <v>-0.85803654373046778</v>
      </c>
      <c r="DV182" s="128">
        <v>-11.885</v>
      </c>
      <c r="DX182" s="506">
        <f t="shared" si="73"/>
        <v>0</v>
      </c>
      <c r="EA182" s="506">
        <f t="shared" si="74"/>
        <v>0</v>
      </c>
      <c r="EB182" s="506">
        <f t="shared" si="75"/>
        <v>0</v>
      </c>
      <c r="EG182" s="412">
        <f>IF(AND(DV182&lt;0,DV182&gt;-11.9),1,0)</f>
        <v>1</v>
      </c>
      <c r="EM182" s="244">
        <f>IF(AND(DV182&lt;0,DV182&gt;-6.4),1,0)</f>
        <v>0</v>
      </c>
      <c r="ER182" s="105">
        <v>4.0809055128644198</v>
      </c>
      <c r="ES182" s="105">
        <v>13.266003521126759</v>
      </c>
      <c r="EV182" s="284"/>
      <c r="EW182" s="209"/>
      <c r="EX182" s="209"/>
      <c r="EY182" s="209"/>
      <c r="EZ182" s="209"/>
      <c r="FA182" s="209"/>
      <c r="FB182" s="209"/>
      <c r="FC182" s="209"/>
      <c r="FE182" s="141"/>
      <c r="FF182" s="141"/>
      <c r="FH182" s="141"/>
      <c r="FJ182" s="141"/>
      <c r="FQ182" s="284"/>
      <c r="FR182" s="209"/>
      <c r="FS182" s="284"/>
      <c r="FT182" s="209"/>
      <c r="FU182" s="209"/>
      <c r="FV182" s="209"/>
      <c r="FW182" s="209"/>
      <c r="FX182" s="209"/>
      <c r="FY182" s="209"/>
      <c r="FZ182" s="209"/>
      <c r="GA182" s="209"/>
      <c r="GB182" s="209"/>
      <c r="GC182" s="209"/>
      <c r="GD182" s="284"/>
      <c r="GE182" s="209"/>
      <c r="GF182" s="284"/>
      <c r="GG182" s="209"/>
      <c r="GH182" s="209"/>
      <c r="GI182" s="209"/>
      <c r="GJ182" s="209"/>
      <c r="GK182" s="209"/>
      <c r="GL182" s="209"/>
      <c r="GM182" s="209"/>
      <c r="GN182" s="209"/>
      <c r="GO182" s="209"/>
      <c r="GP182" s="209"/>
      <c r="GR182" s="587"/>
      <c r="GS182" s="529"/>
      <c r="GT182" s="587"/>
      <c r="GU182" s="529"/>
      <c r="GV182" s="529"/>
      <c r="GW182" s="529"/>
      <c r="GX182" s="529"/>
      <c r="GY182" s="529"/>
      <c r="GZ182" s="587"/>
      <c r="HA182" s="529"/>
      <c r="HB182" s="587"/>
      <c r="HC182" s="529"/>
      <c r="HD182" s="529"/>
      <c r="HE182" s="529"/>
      <c r="HF182" s="529"/>
      <c r="HG182" s="529"/>
      <c r="HH182" s="584"/>
      <c r="HI182" s="527"/>
      <c r="HJ182" s="587"/>
      <c r="HK182" s="529"/>
      <c r="HL182" s="529"/>
      <c r="HM182" s="529"/>
      <c r="HN182" s="529"/>
      <c r="HO182" s="529"/>
      <c r="HP182" s="285"/>
      <c r="HQ182" s="208"/>
      <c r="HR182" s="208"/>
      <c r="HS182" s="208"/>
      <c r="IE182" s="159"/>
      <c r="IF182" s="159"/>
      <c r="IG182" s="159"/>
      <c r="IH182" s="159"/>
      <c r="II182" s="159">
        <v>0</v>
      </c>
      <c r="IJ182" s="159">
        <v>0</v>
      </c>
      <c r="IK182" s="159"/>
      <c r="IL182" s="159"/>
      <c r="IM182" s="159"/>
      <c r="IP182" s="385"/>
      <c r="IQ182" s="159"/>
      <c r="IR182" s="159"/>
      <c r="IS182" s="159"/>
      <c r="IZ182" s="159"/>
      <c r="JA182" s="159"/>
      <c r="JB182" s="159"/>
      <c r="JC182" s="159"/>
      <c r="JD182" s="159"/>
      <c r="JE182" s="159"/>
      <c r="JF182" s="159"/>
      <c r="JG182" s="159"/>
      <c r="JH182" s="159"/>
      <c r="JI182" s="159"/>
      <c r="JJ182" s="159"/>
      <c r="JK182" s="159"/>
      <c r="JL182" s="159"/>
      <c r="JM182" s="159"/>
      <c r="JN182" s="159"/>
      <c r="JO182" s="159"/>
      <c r="JP182" s="159"/>
      <c r="JQ182" s="159"/>
      <c r="JR182" s="159"/>
      <c r="JS182" s="159"/>
      <c r="JT182" s="159"/>
      <c r="JV182" s="159"/>
      <c r="JW182" s="159"/>
      <c r="JX182" s="159"/>
      <c r="KE182" s="159"/>
      <c r="KF182" s="159"/>
      <c r="KG182" s="159"/>
      <c r="KH182" s="159"/>
      <c r="KI182" s="159"/>
      <c r="KJ182" s="159"/>
      <c r="KK182" s="159"/>
      <c r="KL182" s="159"/>
      <c r="KM182" s="159"/>
      <c r="KN182" s="159"/>
      <c r="KO182" s="159"/>
      <c r="KP182" s="159"/>
      <c r="KQ182" s="159"/>
      <c r="KR182" s="159"/>
      <c r="KS182" s="159">
        <v>0</v>
      </c>
      <c r="KT182" s="159"/>
      <c r="KU182" s="159"/>
      <c r="KV182" s="159"/>
      <c r="KW182" s="159"/>
      <c r="KX182" s="159"/>
      <c r="KY182" s="159"/>
      <c r="KZ182" s="159"/>
      <c r="LA182" s="159"/>
      <c r="LB182" s="159"/>
      <c r="LC182" s="159"/>
    </row>
    <row r="183" spans="1:315" x14ac:dyDescent="0.15">
      <c r="A183" s="214"/>
      <c r="B183" s="256">
        <v>0.80776620370370367</v>
      </c>
      <c r="C183" s="10">
        <v>0.22</v>
      </c>
      <c r="D183" s="11">
        <v>0.73332600000000003</v>
      </c>
      <c r="E183" s="11"/>
      <c r="F183" s="14"/>
      <c r="G183" s="13"/>
      <c r="H183" s="14"/>
      <c r="I183" s="596"/>
      <c r="J183" s="29">
        <v>2</v>
      </c>
      <c r="K183" s="14"/>
      <c r="L183" s="9"/>
      <c r="M183" s="14">
        <v>0</v>
      </c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9"/>
      <c r="AB183" s="15"/>
      <c r="AC183" s="15"/>
      <c r="AD183" s="15"/>
      <c r="AE183" s="15"/>
      <c r="AF183" s="15"/>
      <c r="AG183" s="15"/>
      <c r="AH183" s="58">
        <f>ER182-BP182</f>
        <v>4.9389420565948878</v>
      </c>
      <c r="AI183" s="20">
        <f>ES182-BQ182</f>
        <v>25.151003521126761</v>
      </c>
      <c r="AJ183" s="15"/>
      <c r="AK183" s="15"/>
      <c r="AL183" s="635">
        <f>DEGREES(ACOS(AL182))</f>
        <v>4.0363338132442648</v>
      </c>
      <c r="AM183" s="633">
        <v>4.0809055128644198</v>
      </c>
      <c r="AN183" s="634">
        <v>6.3609859154929573</v>
      </c>
      <c r="AO183" s="584"/>
      <c r="AP183" s="638">
        <f>ABS(11.88-AN183)</f>
        <v>5.5190140845070434</v>
      </c>
      <c r="AQ183" s="634"/>
      <c r="AR183" s="634"/>
      <c r="AS183" s="634"/>
      <c r="AT183" s="634"/>
      <c r="AU183" s="634"/>
      <c r="AV183" s="634"/>
      <c r="AW183" s="634"/>
      <c r="AX183" s="634"/>
      <c r="AY183" s="634"/>
      <c r="AZ183" s="634"/>
      <c r="BA183" s="634"/>
      <c r="BB183" s="634">
        <f>ABS(BQ183-AN183)</f>
        <v>5.9006514084507042</v>
      </c>
      <c r="BC183" s="527"/>
      <c r="BD183" s="634"/>
      <c r="BE183" s="634"/>
      <c r="BF183" s="634"/>
      <c r="BG183" s="634"/>
      <c r="BH183" s="634"/>
      <c r="BI183" s="634"/>
      <c r="BJ183" s="634"/>
      <c r="BK183" s="634"/>
      <c r="BL183" s="634"/>
      <c r="BM183" s="634"/>
      <c r="BN183" s="573"/>
      <c r="BO183" s="573"/>
      <c r="BP183" s="4">
        <v>6.1736775707436093</v>
      </c>
      <c r="BQ183" s="4">
        <v>12.261637323943662</v>
      </c>
      <c r="BR183" s="6"/>
      <c r="BS183" s="527">
        <f>(BP182+BP183+BP184)/3</f>
        <v>0.4534339458738243</v>
      </c>
      <c r="BT183" s="527">
        <f>(BQ182+BQ183+BQ184)/3</f>
        <v>-3.8500704225352109</v>
      </c>
      <c r="BU183" s="527"/>
      <c r="BV183" s="527"/>
      <c r="BW183" s="584"/>
      <c r="BX183" s="527"/>
      <c r="BY183" s="527"/>
      <c r="BZ183" s="527"/>
      <c r="CA183" s="527"/>
      <c r="CB183" s="584">
        <f>SQRT((BP182-BP183)^2+(BQ182-BQ183)^2)+SQRT((BP183-BP184)^2+(BQ183-BQ184)^2)+SQRT((BP184-BP182)^2+(BQ184-BQ182)^2)</f>
        <v>54.470889600037637</v>
      </c>
      <c r="CD183" s="584"/>
      <c r="CE183" s="527"/>
      <c r="CF183" s="584"/>
      <c r="CG183" s="527"/>
      <c r="CH183" s="584"/>
      <c r="CI183" s="527"/>
      <c r="CJ183" s="584"/>
      <c r="CK183" s="527"/>
      <c r="CL183" s="584"/>
      <c r="CO183" s="70"/>
      <c r="CP183" s="70"/>
      <c r="CQ183" s="70"/>
      <c r="CR183" s="97">
        <v>6.4856496069556435</v>
      </c>
      <c r="CS183" s="70"/>
      <c r="CT183" s="70"/>
      <c r="CU183" s="70"/>
      <c r="CV183" s="70"/>
      <c r="CW183" s="70"/>
      <c r="CX183" s="70"/>
      <c r="CY183" s="70"/>
      <c r="CZ183" s="70"/>
      <c r="DA183" s="70"/>
      <c r="DB183" s="70"/>
      <c r="DC183" s="70"/>
      <c r="DH183" s="516"/>
      <c r="DI183" s="516"/>
      <c r="DJ183" s="105"/>
      <c r="DK183" s="105"/>
      <c r="DL183" s="105"/>
      <c r="DM183" s="105"/>
      <c r="DN183" s="105"/>
      <c r="DO183" s="105"/>
      <c r="DP183" s="105"/>
      <c r="DQ183" s="105"/>
      <c r="DR183" s="105"/>
      <c r="DS183" s="105"/>
      <c r="DT183" s="108" t="s">
        <v>443</v>
      </c>
      <c r="DU183" s="105">
        <v>5.0854361006464313</v>
      </c>
      <c r="DV183" s="105">
        <v>12.596426056338027</v>
      </c>
      <c r="DX183" s="506">
        <f t="shared" si="73"/>
        <v>0</v>
      </c>
      <c r="EA183" s="506">
        <f t="shared" si="74"/>
        <v>0</v>
      </c>
      <c r="EB183" s="506">
        <f t="shared" si="75"/>
        <v>1</v>
      </c>
      <c r="EC183" s="491">
        <v>1</v>
      </c>
      <c r="EF183" s="402">
        <f>IF(AND(DV183&gt;0,DV183&lt;11.9),1,0)</f>
        <v>0</v>
      </c>
      <c r="EH183" s="402"/>
      <c r="EI183" s="402"/>
      <c r="EJ183" s="402"/>
      <c r="EK183" s="402"/>
      <c r="EL183" s="402">
        <f>IF(AND(DV183&gt;0,DV183&lt;6.4),1,0)</f>
        <v>0</v>
      </c>
      <c r="EN183" s="402"/>
      <c r="EO183" s="402"/>
      <c r="EP183" s="402"/>
      <c r="ER183" s="128">
        <v>-0.43948213215462983</v>
      </c>
      <c r="ES183" s="128">
        <v>-11.675757042253521</v>
      </c>
      <c r="EU183" s="518">
        <f>ABS(ER183)</f>
        <v>0.43948213215462983</v>
      </c>
      <c r="EV183" s="284"/>
      <c r="EW183" s="209"/>
      <c r="EX183" s="209"/>
      <c r="EY183" s="209"/>
      <c r="EZ183" s="209"/>
      <c r="FA183" s="209"/>
      <c r="FB183" s="209"/>
      <c r="FC183" s="209"/>
      <c r="FE183" s="141"/>
      <c r="FF183" s="141"/>
      <c r="FH183" s="141"/>
      <c r="FJ183" s="141"/>
      <c r="FQ183" s="284"/>
      <c r="FR183" s="209"/>
      <c r="FS183" s="284"/>
      <c r="FT183" s="209"/>
      <c r="FU183" s="209"/>
      <c r="FV183" s="209"/>
      <c r="FW183" s="209"/>
      <c r="FX183" s="209"/>
      <c r="FY183" s="209"/>
      <c r="FZ183" s="209"/>
      <c r="GA183" s="209"/>
      <c r="GB183" s="209"/>
      <c r="GC183" s="209"/>
      <c r="GD183" s="284"/>
      <c r="GE183" s="209"/>
      <c r="GF183" s="284"/>
      <c r="GG183" s="209"/>
      <c r="GH183" s="209"/>
      <c r="GI183" s="209"/>
      <c r="GJ183" s="209"/>
      <c r="GK183" s="209"/>
      <c r="GL183" s="209"/>
      <c r="GM183" s="209"/>
      <c r="GN183" s="209"/>
      <c r="GO183" s="209"/>
      <c r="GP183" s="209"/>
      <c r="GR183" s="587">
        <v>1.0045305877820114</v>
      </c>
      <c r="GS183" s="532">
        <v>0.41855441157583795</v>
      </c>
      <c r="GT183" s="584"/>
      <c r="GU183" s="527"/>
      <c r="GV183" s="527"/>
      <c r="GW183" s="527"/>
      <c r="GX183" s="527"/>
      <c r="GY183" s="527"/>
      <c r="GZ183" s="587">
        <v>0.66957746478873226</v>
      </c>
      <c r="HA183" s="532">
        <v>0.20924295774647916</v>
      </c>
      <c r="HB183" s="584"/>
      <c r="HC183" s="527"/>
      <c r="HD183" s="527"/>
      <c r="HE183" s="527"/>
      <c r="HF183" s="527"/>
      <c r="HG183" s="527"/>
      <c r="HH183" s="584">
        <v>1.2072347257855778</v>
      </c>
      <c r="HI183" s="527">
        <v>0.46794274309587364</v>
      </c>
      <c r="HJ183" s="584"/>
      <c r="HK183" s="527"/>
      <c r="HL183" s="527"/>
      <c r="HM183" s="527"/>
      <c r="HN183" s="527"/>
      <c r="HO183" s="527"/>
      <c r="HP183" s="285"/>
      <c r="HQ183" s="208"/>
      <c r="HR183" s="208"/>
      <c r="HS183" s="208"/>
      <c r="IE183" s="159"/>
      <c r="IF183" s="159"/>
      <c r="IG183" s="159"/>
      <c r="IH183" s="159"/>
      <c r="II183" s="159">
        <v>1</v>
      </c>
      <c r="IJ183" s="159">
        <v>0</v>
      </c>
      <c r="IK183" s="159">
        <v>1</v>
      </c>
      <c r="IL183" s="159">
        <v>0</v>
      </c>
      <c r="IM183" s="159">
        <v>0</v>
      </c>
      <c r="IP183" s="385"/>
      <c r="IQ183" s="159">
        <v>1</v>
      </c>
      <c r="IR183" s="159">
        <v>0</v>
      </c>
      <c r="IS183" s="159">
        <v>0</v>
      </c>
      <c r="IZ183" s="159">
        <v>1</v>
      </c>
      <c r="JA183" s="159">
        <v>0</v>
      </c>
      <c r="JB183" s="176">
        <v>0</v>
      </c>
      <c r="JC183" s="176">
        <v>0</v>
      </c>
      <c r="JD183" s="159"/>
      <c r="JE183" s="176">
        <v>0</v>
      </c>
      <c r="JF183" s="176">
        <v>0</v>
      </c>
      <c r="JG183" s="176">
        <v>0</v>
      </c>
      <c r="JH183" s="176">
        <v>1</v>
      </c>
      <c r="JI183" s="176">
        <v>0</v>
      </c>
      <c r="JJ183" s="176">
        <v>0</v>
      </c>
      <c r="JK183" s="176">
        <v>0</v>
      </c>
      <c r="JL183" s="176">
        <v>1</v>
      </c>
      <c r="JM183" s="176">
        <v>1</v>
      </c>
      <c r="JN183" s="176">
        <v>0</v>
      </c>
      <c r="JO183" s="176">
        <v>0</v>
      </c>
      <c r="JP183" s="176">
        <v>0</v>
      </c>
      <c r="JQ183" s="176">
        <v>0</v>
      </c>
      <c r="JR183" s="176">
        <v>0</v>
      </c>
      <c r="JS183" s="176">
        <v>0</v>
      </c>
      <c r="JT183" s="176">
        <v>0</v>
      </c>
      <c r="JU183" s="501">
        <v>1</v>
      </c>
      <c r="JV183" s="176">
        <v>0</v>
      </c>
      <c r="JW183" s="176">
        <v>0</v>
      </c>
      <c r="JX183" s="176">
        <v>0</v>
      </c>
      <c r="JY183" s="501"/>
      <c r="JZ183" s="405"/>
      <c r="KA183" s="405"/>
      <c r="KB183" s="405"/>
      <c r="KC183" s="405"/>
      <c r="KD183" s="405"/>
      <c r="KE183" s="162">
        <v>0</v>
      </c>
      <c r="KF183" s="175">
        <v>0</v>
      </c>
      <c r="KG183" s="175">
        <v>1</v>
      </c>
      <c r="KH183" s="175">
        <v>0</v>
      </c>
      <c r="KI183" s="175">
        <v>0</v>
      </c>
      <c r="KJ183" s="175">
        <v>0</v>
      </c>
      <c r="KK183" s="160">
        <v>1</v>
      </c>
      <c r="KL183" s="175">
        <v>1</v>
      </c>
      <c r="KM183" s="175">
        <v>0</v>
      </c>
      <c r="KN183" s="175">
        <v>0</v>
      </c>
      <c r="KO183" s="175">
        <v>0</v>
      </c>
      <c r="KP183" s="175">
        <v>0</v>
      </c>
      <c r="KQ183" s="175">
        <v>0</v>
      </c>
      <c r="KR183" s="160">
        <v>0</v>
      </c>
      <c r="KS183" s="175">
        <v>0</v>
      </c>
      <c r="KT183" s="159"/>
      <c r="KU183" s="159"/>
      <c r="KV183" s="159"/>
      <c r="KW183" s="159"/>
      <c r="KX183" s="159"/>
      <c r="KY183" s="159"/>
      <c r="KZ183" s="159"/>
      <c r="LA183" s="159"/>
      <c r="LB183" s="159"/>
      <c r="LC183" s="159"/>
    </row>
    <row r="184" spans="1:315" x14ac:dyDescent="0.15">
      <c r="A184" s="214"/>
      <c r="B184" s="256">
        <v>0.80849537037037045</v>
      </c>
      <c r="C184" s="10">
        <v>1.03</v>
      </c>
      <c r="D184" s="11">
        <v>1.0999999900000001</v>
      </c>
      <c r="E184" s="11"/>
      <c r="F184" s="14"/>
      <c r="G184" s="13"/>
      <c r="H184" s="14"/>
      <c r="I184" s="596"/>
      <c r="J184" s="473">
        <v>3</v>
      </c>
      <c r="K184" s="14"/>
      <c r="L184" s="9"/>
      <c r="M184" s="14">
        <v>0</v>
      </c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9"/>
      <c r="AB184" s="15"/>
      <c r="AC184" s="15"/>
      <c r="AD184" s="15"/>
      <c r="AE184" s="15"/>
      <c r="AF184" s="15"/>
      <c r="AG184" s="15"/>
      <c r="AH184" s="54"/>
      <c r="AI184" s="15"/>
      <c r="AJ184" s="15"/>
      <c r="AK184" s="15"/>
      <c r="AL184" s="632"/>
      <c r="AM184" s="633">
        <v>-2.4903987488762356</v>
      </c>
      <c r="AN184" s="634">
        <v>-6.7794718309859148</v>
      </c>
      <c r="AO184" s="634">
        <f>ABS(-11.88-AN184)</f>
        <v>5.100528169014086</v>
      </c>
      <c r="AP184" s="527"/>
      <c r="AQ184" s="634"/>
      <c r="AR184" s="634"/>
      <c r="AS184" s="634"/>
      <c r="AT184" s="634"/>
      <c r="AU184" s="634"/>
      <c r="AV184" s="634"/>
      <c r="AW184" s="634"/>
      <c r="AX184" s="634"/>
      <c r="AY184" s="634"/>
      <c r="AZ184" s="634"/>
      <c r="BA184" s="634"/>
      <c r="BB184" s="584"/>
      <c r="BC184" s="634">
        <f>ABS(BQ184-AN184)</f>
        <v>5.1473767605633798</v>
      </c>
      <c r="BD184" s="634"/>
      <c r="BE184" s="634"/>
      <c r="BF184" s="634"/>
      <c r="BG184" s="634"/>
      <c r="BH184" s="634"/>
      <c r="BI184" s="634"/>
      <c r="BJ184" s="634"/>
      <c r="BK184" s="634"/>
      <c r="BL184" s="634"/>
      <c r="BM184" s="634"/>
      <c r="BN184" s="573"/>
      <c r="BO184" s="573"/>
      <c r="BP184" s="65">
        <v>-3.9553391893916685</v>
      </c>
      <c r="BQ184" s="64">
        <v>-11.926848591549295</v>
      </c>
      <c r="BR184" s="6"/>
      <c r="BS184" s="527"/>
      <c r="BT184" s="527"/>
      <c r="BU184" s="527">
        <f>(BP183+BP184+BP185)/3</f>
        <v>0.73944612711731361</v>
      </c>
      <c r="BV184" s="527">
        <f>(BQ183+BQ184+BQ185)/3</f>
        <v>0.11159624413145568</v>
      </c>
      <c r="BW184" s="584"/>
      <c r="BX184" s="527"/>
      <c r="BY184" s="527"/>
      <c r="BZ184" s="527"/>
      <c r="CA184" s="527"/>
      <c r="CC184" s="584"/>
      <c r="CD184" s="584"/>
      <c r="CE184" s="584"/>
      <c r="CF184" s="584"/>
      <c r="CG184" s="527"/>
      <c r="CH184" s="584"/>
      <c r="CI184" s="527"/>
      <c r="CJ184" s="584"/>
      <c r="CK184" s="527"/>
      <c r="CL184" s="584"/>
      <c r="CO184" s="70"/>
      <c r="CP184" s="70"/>
      <c r="CQ184" s="70"/>
      <c r="CR184" s="70"/>
      <c r="CS184" s="92">
        <v>4.3744403627882722</v>
      </c>
      <c r="CT184" s="70"/>
      <c r="CU184" s="70"/>
      <c r="CV184" s="70"/>
      <c r="CW184" s="70"/>
      <c r="CX184" s="70"/>
      <c r="CY184" s="70"/>
      <c r="CZ184" s="70"/>
      <c r="DA184" s="70"/>
      <c r="DB184" s="70"/>
      <c r="DC184" s="70"/>
      <c r="DH184" s="516"/>
      <c r="DI184" s="516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8" t="s">
        <v>445</v>
      </c>
      <c r="DU184" s="129">
        <v>-2.9508086016096575</v>
      </c>
      <c r="DV184" s="128">
        <v>-12.010545774647886</v>
      </c>
      <c r="DX184" s="506">
        <f t="shared" si="73"/>
        <v>0</v>
      </c>
      <c r="EA184" s="506">
        <f t="shared" si="74"/>
        <v>0</v>
      </c>
      <c r="EB184" s="506">
        <f t="shared" si="75"/>
        <v>0</v>
      </c>
      <c r="EG184" s="412">
        <f>IF(AND(DV184&lt;0,DV184&gt;-11.9),1,0)</f>
        <v>0</v>
      </c>
      <c r="EM184" s="244">
        <f>IF(AND(DV184&lt;0,DV184&gt;-6.4),1,0)</f>
        <v>0</v>
      </c>
      <c r="ER184" s="105">
        <v>5.1272915418040146</v>
      </c>
      <c r="ES184" s="105">
        <v>12.303485915492956</v>
      </c>
      <c r="ET184" s="518">
        <f>ABS(ER184)</f>
        <v>5.1272915418040146</v>
      </c>
      <c r="EV184" s="284"/>
      <c r="EW184" s="209"/>
      <c r="EX184" s="209"/>
      <c r="EY184" s="209"/>
      <c r="EZ184" s="209"/>
      <c r="FA184" s="209"/>
      <c r="FB184" s="209"/>
      <c r="FC184" s="209"/>
      <c r="FE184" s="151">
        <v>37.247588167702077</v>
      </c>
      <c r="FF184" s="141"/>
      <c r="FH184" s="516"/>
      <c r="FJ184" s="516"/>
      <c r="FL184" s="516"/>
      <c r="FN184" s="516"/>
      <c r="FQ184" s="284">
        <f>FE184/(D183+D184)</f>
        <v>20.316947651902364</v>
      </c>
      <c r="FR184" s="209"/>
      <c r="FS184" s="284"/>
      <c r="FT184" s="209"/>
      <c r="FU184" s="209"/>
      <c r="FV184" s="209"/>
      <c r="FW184" s="209"/>
      <c r="FX184" s="209"/>
      <c r="FY184" s="209"/>
      <c r="FZ184" s="209"/>
      <c r="GA184" s="209"/>
      <c r="GB184" s="209"/>
      <c r="GC184" s="209"/>
      <c r="GD184" s="284">
        <f>FE184*(((ABS(DV183-AN183))/(ABS(DV182-DV183))))^2</f>
        <v>2.4163451089521621</v>
      </c>
      <c r="GE184" s="209"/>
      <c r="GF184" s="284"/>
      <c r="GG184" s="209"/>
      <c r="GH184" s="209"/>
      <c r="GI184" s="209"/>
      <c r="GJ184" s="209"/>
      <c r="GK184" s="209"/>
      <c r="GL184" s="209"/>
      <c r="GM184" s="209"/>
      <c r="GN184" s="209"/>
      <c r="GO184" s="209"/>
      <c r="GP184" s="209"/>
      <c r="GR184" s="587">
        <v>4.1855441157583329E-2</v>
      </c>
      <c r="GS184" s="529">
        <v>2.5113264694550277</v>
      </c>
      <c r="GT184" s="587"/>
      <c r="GU184" s="529"/>
      <c r="GV184" s="529"/>
      <c r="GW184" s="529"/>
      <c r="GX184" s="529"/>
      <c r="GY184" s="529"/>
      <c r="GZ184" s="587">
        <v>0.29294014084507047</v>
      </c>
      <c r="HA184" s="529">
        <v>0.33478873239436524</v>
      </c>
      <c r="HB184" s="587"/>
      <c r="HC184" s="529"/>
      <c r="HD184" s="529"/>
      <c r="HE184" s="529"/>
      <c r="HF184" s="529"/>
      <c r="HG184" s="529"/>
      <c r="HH184" s="584">
        <v>0.29591519743471378</v>
      </c>
      <c r="HI184" s="527">
        <v>2.5335437891466728</v>
      </c>
      <c r="HJ184" s="587"/>
      <c r="HK184" s="529"/>
      <c r="HL184" s="529"/>
      <c r="HM184" s="529"/>
      <c r="HN184" s="529"/>
      <c r="HO184" s="529"/>
      <c r="HP184" s="285"/>
      <c r="HQ184" s="208"/>
      <c r="HR184" s="208"/>
      <c r="HS184" s="208"/>
      <c r="IE184" s="159"/>
      <c r="IF184" s="159"/>
      <c r="IG184" s="159"/>
      <c r="IH184" s="159"/>
      <c r="II184" s="159">
        <v>0</v>
      </c>
      <c r="IJ184" s="159">
        <v>1</v>
      </c>
      <c r="IK184" s="159">
        <v>0</v>
      </c>
      <c r="IL184" s="159">
        <v>1</v>
      </c>
      <c r="IM184" s="159">
        <v>0</v>
      </c>
      <c r="IP184" s="385"/>
      <c r="IQ184" s="159">
        <v>1</v>
      </c>
      <c r="IR184" s="159">
        <v>0</v>
      </c>
      <c r="IS184" s="159">
        <v>0</v>
      </c>
      <c r="IZ184" s="159">
        <v>1</v>
      </c>
      <c r="JA184" s="159">
        <v>0</v>
      </c>
      <c r="JB184" s="176">
        <v>0</v>
      </c>
      <c r="JC184" s="176">
        <v>0</v>
      </c>
      <c r="JD184" s="159"/>
      <c r="JE184" s="176">
        <v>0</v>
      </c>
      <c r="JF184" s="176">
        <v>0</v>
      </c>
      <c r="JG184" s="176">
        <v>1</v>
      </c>
      <c r="JH184" s="176">
        <v>0</v>
      </c>
      <c r="JI184" s="176">
        <v>0</v>
      </c>
      <c r="JJ184" s="176">
        <v>0</v>
      </c>
      <c r="JK184" s="176">
        <v>1</v>
      </c>
      <c r="JL184" s="176">
        <v>0</v>
      </c>
      <c r="JM184" s="176">
        <v>1</v>
      </c>
      <c r="JN184" s="176">
        <v>0</v>
      </c>
      <c r="JO184" s="176">
        <v>0</v>
      </c>
      <c r="JP184" s="176">
        <v>0</v>
      </c>
      <c r="JQ184" s="176">
        <v>0</v>
      </c>
      <c r="JR184" s="176">
        <v>0</v>
      </c>
      <c r="JS184" s="176">
        <v>0</v>
      </c>
      <c r="JT184" s="176">
        <v>0</v>
      </c>
      <c r="JU184" s="501">
        <v>1</v>
      </c>
      <c r="JV184" s="176">
        <v>0</v>
      </c>
      <c r="JW184" s="176">
        <v>0</v>
      </c>
      <c r="JX184" s="176">
        <v>0</v>
      </c>
      <c r="JY184" s="501"/>
      <c r="JZ184" s="405"/>
      <c r="KA184" s="405"/>
      <c r="KB184" s="405"/>
      <c r="KC184" s="405"/>
      <c r="KD184" s="405"/>
      <c r="KE184" s="162">
        <v>1</v>
      </c>
      <c r="KF184" s="175">
        <v>0</v>
      </c>
      <c r="KG184" s="175">
        <v>0</v>
      </c>
      <c r="KH184" s="175">
        <v>0</v>
      </c>
      <c r="KI184" s="175">
        <v>0</v>
      </c>
      <c r="KJ184" s="175">
        <v>0</v>
      </c>
      <c r="KK184" s="160">
        <v>0</v>
      </c>
      <c r="KL184" s="175">
        <v>0</v>
      </c>
      <c r="KM184" s="175">
        <v>0</v>
      </c>
      <c r="KN184" s="175">
        <v>0</v>
      </c>
      <c r="KO184" s="175">
        <v>1</v>
      </c>
      <c r="KP184" s="175">
        <v>0</v>
      </c>
      <c r="KQ184" s="175">
        <v>0</v>
      </c>
      <c r="KR184" s="160">
        <v>0</v>
      </c>
      <c r="KS184" s="175">
        <v>1</v>
      </c>
      <c r="KT184" s="159"/>
      <c r="KU184" s="159"/>
      <c r="KV184" s="159"/>
      <c r="KW184" s="159"/>
      <c r="KX184" s="159"/>
      <c r="KY184" s="159"/>
      <c r="KZ184" s="159"/>
      <c r="LA184" s="159"/>
      <c r="LB184" s="159"/>
      <c r="LC184" s="159"/>
    </row>
    <row r="185" spans="1:315" s="218" customFormat="1" ht="14.25" thickBot="1" x14ac:dyDescent="0.2">
      <c r="A185" s="243" t="s">
        <v>593</v>
      </c>
      <c r="B185" s="259"/>
      <c r="C185" s="17"/>
      <c r="D185" s="18"/>
      <c r="E185" s="18">
        <f>SUM(D183:D184)</f>
        <v>1.8333259900000001</v>
      </c>
      <c r="F185" s="20"/>
      <c r="G185" s="19"/>
      <c r="H185" s="20"/>
      <c r="I185" s="597"/>
      <c r="J185" s="39"/>
      <c r="K185" s="20"/>
      <c r="L185" s="16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16"/>
      <c r="AB185" s="20"/>
      <c r="AC185" s="20"/>
      <c r="AD185" s="20"/>
      <c r="AE185" s="20"/>
      <c r="AF185" s="20"/>
      <c r="AG185" s="20"/>
      <c r="AH185" s="58"/>
      <c r="AI185" s="20"/>
      <c r="AJ185" s="20"/>
      <c r="AK185" s="20"/>
      <c r="AL185" s="642"/>
      <c r="AM185" s="636"/>
      <c r="AN185" s="637"/>
      <c r="AO185" s="636"/>
      <c r="AP185" s="637"/>
      <c r="AQ185" s="528">
        <f>SUM(AO182:AO185)</f>
        <v>5.100528169014086</v>
      </c>
      <c r="AR185" s="528">
        <f>SUM(AP182:AP185)</f>
        <v>5.5190140845070434</v>
      </c>
      <c r="AS185" s="528">
        <f>AVERAGE(AO182:AO185)</f>
        <v>5.100528169014086</v>
      </c>
      <c r="AT185" s="528">
        <f>AVERAGE(AP182:AP185)</f>
        <v>5.5190140845070434</v>
      </c>
      <c r="AU185" s="528">
        <f>MAX(AO182:AO185)</f>
        <v>5.100528169014086</v>
      </c>
      <c r="AV185" s="528">
        <f>MAX(AP182:AP185)</f>
        <v>5.5190140845070434</v>
      </c>
      <c r="AW185" s="528">
        <f>MIN(AO182:AO185)</f>
        <v>5.100528169014086</v>
      </c>
      <c r="AX185" s="528">
        <f>MIN(AP182:AP185)</f>
        <v>5.5190140845070434</v>
      </c>
      <c r="AY185" s="528">
        <f>AU185-AW185</f>
        <v>0</v>
      </c>
      <c r="AZ185" s="528">
        <f>AV185-AX185</f>
        <v>0</v>
      </c>
      <c r="BA185" s="528"/>
      <c r="BB185" s="636"/>
      <c r="BC185" s="637"/>
      <c r="BD185" s="528">
        <f>SUM(BB182:BB185)</f>
        <v>5.9006514084507042</v>
      </c>
      <c r="BE185" s="528">
        <f>SUM(BC182:BC185)</f>
        <v>5.1473767605633798</v>
      </c>
      <c r="BF185" s="528">
        <f>AVERAGE(BB182:BB185)</f>
        <v>5.9006514084507042</v>
      </c>
      <c r="BG185" s="528">
        <f>AVERAGE(BC182:BC185)</f>
        <v>5.1473767605633798</v>
      </c>
      <c r="BH185" s="528">
        <f>MAX(BB182:BB185)</f>
        <v>5.9006514084507042</v>
      </c>
      <c r="BI185" s="528">
        <f>MAX(BC182:BC185)</f>
        <v>5.1473767605633798</v>
      </c>
      <c r="BJ185" s="528">
        <f>MIN(BB182:BB185)</f>
        <v>5.9006514084507042</v>
      </c>
      <c r="BK185" s="528">
        <f>MIN(BC182:BC185)</f>
        <v>5.1473767605633798</v>
      </c>
      <c r="BL185" s="528">
        <f>BH185-BJ185</f>
        <v>0</v>
      </c>
      <c r="BM185" s="528">
        <f>BI185-BK185</f>
        <v>0</v>
      </c>
      <c r="BN185" s="574"/>
      <c r="BO185" s="574"/>
      <c r="BP185" s="2"/>
      <c r="BQ185" s="2"/>
      <c r="BR185" s="7"/>
      <c r="BS185" s="528"/>
      <c r="BT185" s="528"/>
      <c r="BU185" s="528"/>
      <c r="BV185" s="528"/>
      <c r="BW185" s="585">
        <f>AVERAGE(BS181:BS185)</f>
        <v>0.4534339458738243</v>
      </c>
      <c r="BX185" s="585">
        <f>AVERAGE(BT181:BT185)</f>
        <v>-3.8500704225352109</v>
      </c>
      <c r="BY185" s="585">
        <f>AVERAGE(BU181:BU185)</f>
        <v>0.73944612711731361</v>
      </c>
      <c r="BZ185" s="585">
        <f>AVERAGE(BV181:BV185)</f>
        <v>0.11159624413145568</v>
      </c>
      <c r="CA185" s="528"/>
      <c r="CB185" s="585"/>
      <c r="CC185" s="528"/>
      <c r="CD185" s="585">
        <f>SUM(CB182:CB184)</f>
        <v>54.470889600037637</v>
      </c>
      <c r="CE185" s="585"/>
      <c r="CF185" s="585" t="e">
        <f ca="1">[1]!Mean(CB181:CB184)</f>
        <v>#NAME?</v>
      </c>
      <c r="CG185" s="585"/>
      <c r="CH185" s="585">
        <f>MAX(CB181:CB184)</f>
        <v>54.470889600037637</v>
      </c>
      <c r="CI185" s="585"/>
      <c r="CJ185" s="585">
        <f>MIN(CB181:CB184)</f>
        <v>54.470889600037637</v>
      </c>
      <c r="CK185" s="585"/>
      <c r="CL185" s="585"/>
      <c r="CM185" s="528"/>
      <c r="CN185" s="393"/>
      <c r="CR185" s="286"/>
      <c r="CS185" s="278"/>
      <c r="CT185" s="281">
        <v>6.4856496069556435</v>
      </c>
      <c r="CU185" s="281">
        <v>4.3744403627882722</v>
      </c>
      <c r="CV185" s="281">
        <v>6.4856496069556435</v>
      </c>
      <c r="CW185" s="281">
        <v>4.3744403627882722</v>
      </c>
      <c r="CX185" s="281">
        <v>6.4856496069556435</v>
      </c>
      <c r="CY185" s="281">
        <v>4.3744403627882722</v>
      </c>
      <c r="CZ185" s="281">
        <v>6.4856496069556435</v>
      </c>
      <c r="DA185" s="281">
        <v>4.3744403627882722</v>
      </c>
      <c r="DB185" s="281">
        <v>0</v>
      </c>
      <c r="DC185" s="248">
        <v>0</v>
      </c>
      <c r="DD185" s="281"/>
      <c r="DE185" s="281"/>
      <c r="DF185" s="281"/>
      <c r="DG185" s="281"/>
      <c r="DH185" s="281"/>
      <c r="DI185" s="281"/>
      <c r="DL185" s="281"/>
      <c r="DM185" s="281"/>
      <c r="DN185" s="281"/>
      <c r="DO185" s="281"/>
      <c r="DP185" s="281"/>
      <c r="DQ185" s="281"/>
      <c r="DR185" s="281"/>
      <c r="DT185" s="220"/>
      <c r="DW185" s="495"/>
      <c r="DX185" s="506">
        <f t="shared" si="73"/>
        <v>0</v>
      </c>
      <c r="DY185" s="495"/>
      <c r="DZ185" s="495"/>
      <c r="EA185" s="506">
        <f t="shared" si="74"/>
        <v>0</v>
      </c>
      <c r="EB185" s="506">
        <f t="shared" si="75"/>
        <v>0</v>
      </c>
      <c r="EC185" s="495"/>
      <c r="ED185" s="495"/>
      <c r="EE185" s="512"/>
      <c r="EF185" s="244"/>
      <c r="EG185" s="244"/>
      <c r="EH185" s="244">
        <v>0</v>
      </c>
      <c r="EI185" s="244">
        <v>0</v>
      </c>
      <c r="EJ185" s="138">
        <f>SUM(EH185:EI185)</f>
        <v>0</v>
      </c>
      <c r="EK185" s="402"/>
      <c r="EL185" s="244"/>
      <c r="EM185" s="244"/>
      <c r="EN185" s="244"/>
      <c r="EO185" s="244"/>
      <c r="EP185" s="244"/>
      <c r="EQ185" s="244"/>
      <c r="ES185" s="219"/>
      <c r="ET185" s="523"/>
      <c r="EU185" s="523"/>
      <c r="EV185" s="287">
        <f>SUM(ET182:ET185)</f>
        <v>5.1272915418040146</v>
      </c>
      <c r="EW185" s="281">
        <f>SUM(EU183:EU185)</f>
        <v>0.43948213215462983</v>
      </c>
      <c r="EX185" s="278">
        <f>AVERAGE(ET182:ET185)</f>
        <v>5.1272915418040146</v>
      </c>
      <c r="EY185" s="278">
        <f>AVERAGE(EU182:EU185)</f>
        <v>0.43948213215462983</v>
      </c>
      <c r="EZ185" s="281">
        <f>_xlfn.VAR.P(ET182:ET185)</f>
        <v>0</v>
      </c>
      <c r="FA185" s="281">
        <f>_xlfn.VAR.P(EU182:EU185)</f>
        <v>0</v>
      </c>
      <c r="FB185" s="281">
        <f>MAX(ET182:ET185)</f>
        <v>5.1272915418040146</v>
      </c>
      <c r="FC185" s="281">
        <f>MAX(EU182:EU185)</f>
        <v>0.43948213215462983</v>
      </c>
      <c r="FD185" s="523"/>
      <c r="FE185" s="268"/>
      <c r="FF185" s="240"/>
      <c r="FG185" s="521">
        <f>SUM(FE181:FE185)</f>
        <v>37.247588167702077</v>
      </c>
      <c r="FH185" s="521"/>
      <c r="FI185" s="521">
        <f>AVERAGE(FE181:FE185)</f>
        <v>37.247588167702077</v>
      </c>
      <c r="FJ185" s="521"/>
      <c r="FK185" s="521">
        <f>MAX(FE181:FE185)</f>
        <v>37.247588167702077</v>
      </c>
      <c r="FL185" s="521"/>
      <c r="FM185" s="521">
        <f>MIN(FE181:FE185)</f>
        <v>37.247588167702077</v>
      </c>
      <c r="FN185" s="521"/>
      <c r="FO185" s="520">
        <f>FK185-FM185</f>
        <v>0</v>
      </c>
      <c r="FP185" s="520"/>
      <c r="FQ185" s="284"/>
      <c r="FR185" s="284"/>
      <c r="FS185" s="278">
        <f>SUM(FQ181:FQ185)</f>
        <v>20.316947651902364</v>
      </c>
      <c r="FT185" s="278"/>
      <c r="FU185" s="278">
        <f>AVERAGE(FQ181:FQ185)</f>
        <v>20.316947651902364</v>
      </c>
      <c r="FV185" s="278"/>
      <c r="FW185" s="278">
        <f>MAX(FQ181:FQ185)</f>
        <v>20.316947651902364</v>
      </c>
      <c r="FX185" s="278"/>
      <c r="FY185" s="278">
        <f>MIN(FQ181:FQ185)</f>
        <v>20.316947651902364</v>
      </c>
      <c r="FZ185" s="278"/>
      <c r="GA185" s="278">
        <f>FW185-FY185</f>
        <v>0</v>
      </c>
      <c r="GB185" s="278"/>
      <c r="GC185" s="278"/>
      <c r="GD185" s="284"/>
      <c r="GE185" s="284"/>
      <c r="GF185" s="278">
        <f>SUM(GD181:GD185)</f>
        <v>2.4163451089521621</v>
      </c>
      <c r="GG185" s="278"/>
      <c r="GH185" s="278">
        <f>AVERAGE(GD181:GD185)</f>
        <v>2.4163451089521621</v>
      </c>
      <c r="GI185" s="278"/>
      <c r="GJ185" s="278">
        <f>MAX(GD181:GD185)</f>
        <v>2.4163451089521621</v>
      </c>
      <c r="GK185" s="278"/>
      <c r="GL185" s="278">
        <f>MIN(GD181:GD185)</f>
        <v>2.4163451089521621</v>
      </c>
      <c r="GM185" s="278"/>
      <c r="GN185" s="278">
        <f>GJ185-GL185</f>
        <v>0</v>
      </c>
      <c r="GO185" s="278"/>
      <c r="GP185" s="278"/>
      <c r="GQ185" s="270"/>
      <c r="GR185" s="586"/>
      <c r="GS185" s="531"/>
      <c r="GT185" s="586">
        <f>SUM(GR183:GR185)</f>
        <v>1.0463860289395948</v>
      </c>
      <c r="GU185" s="586">
        <f>SUM(GS183:GS185)</f>
        <v>2.9298808810308659</v>
      </c>
      <c r="GV185" s="531">
        <f>AVERAGE(GR183:GR185)</f>
        <v>0.52319301446979738</v>
      </c>
      <c r="GW185" s="531">
        <f>AVERAGE(GS183:GS185)</f>
        <v>1.4649404405154329</v>
      </c>
      <c r="GX185" s="531">
        <f>MAX(GR183:GR185)</f>
        <v>1.0045305877820114</v>
      </c>
      <c r="GY185" s="531">
        <f>MAX(GS183:GS185)</f>
        <v>2.5113264694550277</v>
      </c>
      <c r="GZ185" s="586"/>
      <c r="HA185" s="531"/>
      <c r="HB185" s="586">
        <f>SUM(GZ183:GZ185)</f>
        <v>0.96251760563380273</v>
      </c>
      <c r="HC185" s="586">
        <f>SUM(HA183:HA185)</f>
        <v>0.5440316901408444</v>
      </c>
      <c r="HD185" s="531">
        <f>AVERAGE(GZ183:GZ185)</f>
        <v>0.48125880281690137</v>
      </c>
      <c r="HE185" s="531">
        <f>AVERAGE(HA183:HA185)</f>
        <v>0.2720158450704222</v>
      </c>
      <c r="HF185" s="531">
        <f>MAX(GZ183:GZ185)</f>
        <v>0.66957746478873226</v>
      </c>
      <c r="HG185" s="531">
        <f>MAX(HA183:HA185)</f>
        <v>0.33478873239436524</v>
      </c>
      <c r="HH185" s="585"/>
      <c r="HI185" s="528"/>
      <c r="HJ185" s="586">
        <f>SUM(HH183:HH185)</f>
        <v>1.5031499232202916</v>
      </c>
      <c r="HK185" s="586">
        <f>SUM(HI183:HI185)</f>
        <v>3.0014865322425464</v>
      </c>
      <c r="HL185" s="531">
        <f>AVERAGE(HH183:HH185)</f>
        <v>0.75157496161014581</v>
      </c>
      <c r="HM185" s="531">
        <f>AVERAGE(HI183:HI185)</f>
        <v>1.5007432661212732</v>
      </c>
      <c r="HN185" s="531">
        <f>MAX(HH183:HH185)</f>
        <v>1.2072347257855778</v>
      </c>
      <c r="HO185" s="531">
        <f>MAX(HI183:HI185)</f>
        <v>2.5335437891466728</v>
      </c>
      <c r="HP185" s="286">
        <f>MIN(HH183:HH185)</f>
        <v>0.29591519743471378</v>
      </c>
      <c r="HQ185" s="286">
        <f>MIN(HI183:HI185)</f>
        <v>0.46794274309587364</v>
      </c>
      <c r="HR185" s="278">
        <f>HN185-HP185</f>
        <v>0.91131952835086394</v>
      </c>
      <c r="HS185" s="278">
        <f>HO185-HQ185</f>
        <v>2.0656010460507992</v>
      </c>
      <c r="HT185" s="393"/>
      <c r="HU185" s="520"/>
      <c r="HV185" s="393"/>
      <c r="HW185" s="520"/>
      <c r="HX185" s="393"/>
      <c r="HY185" s="520"/>
      <c r="HZ185" s="393"/>
      <c r="IA185" s="520"/>
      <c r="IB185" s="393"/>
      <c r="IC185" s="520"/>
      <c r="ID185" s="393"/>
      <c r="IG185" s="218">
        <v>4.7087371302281769</v>
      </c>
      <c r="IH185" s="218">
        <v>10.462147887323944</v>
      </c>
      <c r="IN185" s="462">
        <v>0</v>
      </c>
      <c r="IO185" s="218">
        <v>1</v>
      </c>
      <c r="IP185" s="462">
        <v>1</v>
      </c>
      <c r="IT185" s="390"/>
      <c r="IU185" s="393">
        <v>1</v>
      </c>
      <c r="IV185" s="390">
        <v>1</v>
      </c>
      <c r="IW185" s="393">
        <v>0</v>
      </c>
      <c r="IX185" s="484">
        <v>0</v>
      </c>
      <c r="IY185" s="393"/>
      <c r="JB185" s="226"/>
      <c r="JC185" s="226"/>
      <c r="JD185" s="226"/>
      <c r="JP185" s="226"/>
      <c r="JQ185" s="226"/>
      <c r="JR185" s="226"/>
      <c r="JU185" s="393"/>
      <c r="JY185" s="393">
        <v>1</v>
      </c>
      <c r="JZ185" s="507">
        <v>1</v>
      </c>
      <c r="KA185" s="507">
        <v>0</v>
      </c>
      <c r="KB185" s="520">
        <v>0</v>
      </c>
      <c r="KC185" s="520">
        <v>0</v>
      </c>
      <c r="KD185" s="507">
        <v>0</v>
      </c>
      <c r="KE185" s="220"/>
      <c r="KK185" s="219"/>
      <c r="KR185" s="219"/>
      <c r="LA185" s="219"/>
    </row>
    <row r="186" spans="1:315" x14ac:dyDescent="0.15">
      <c r="A186" s="214"/>
      <c r="B186" s="256">
        <v>0.82435185185185189</v>
      </c>
      <c r="C186" s="10"/>
      <c r="D186" s="11"/>
      <c r="E186" s="11"/>
      <c r="F186" s="14"/>
      <c r="G186" s="13"/>
      <c r="H186" s="14" t="s">
        <v>364</v>
      </c>
      <c r="I186" s="596">
        <v>37</v>
      </c>
      <c r="J186" s="473">
        <v>1</v>
      </c>
      <c r="K186" s="14">
        <v>0</v>
      </c>
      <c r="L186" s="9">
        <v>1</v>
      </c>
      <c r="M186" s="23">
        <v>1</v>
      </c>
      <c r="N186" s="23">
        <v>1</v>
      </c>
      <c r="O186" s="23">
        <v>0</v>
      </c>
      <c r="P186" s="14"/>
      <c r="Q186" s="14">
        <v>1</v>
      </c>
      <c r="R186" s="14">
        <v>0</v>
      </c>
      <c r="S186" s="14">
        <v>0</v>
      </c>
      <c r="T186" s="14">
        <v>0</v>
      </c>
      <c r="U186" s="14">
        <v>0</v>
      </c>
      <c r="V186" s="14">
        <v>1</v>
      </c>
      <c r="W186" s="14">
        <v>0</v>
      </c>
      <c r="X186" s="14">
        <v>0</v>
      </c>
      <c r="Y186" s="14">
        <v>0</v>
      </c>
      <c r="Z186" s="14">
        <v>0</v>
      </c>
      <c r="AA186" s="9">
        <v>1</v>
      </c>
      <c r="AB186" s="15"/>
      <c r="AC186" s="15"/>
      <c r="AD186" s="15"/>
      <c r="AE186" s="15"/>
      <c r="AF186" s="15"/>
      <c r="AG186" s="15"/>
      <c r="AH186" s="54"/>
      <c r="AI186" s="15"/>
      <c r="AJ186" s="15"/>
      <c r="AK186" s="15"/>
      <c r="AL186" s="632"/>
      <c r="AM186" s="633"/>
      <c r="AN186" s="634"/>
      <c r="AO186" s="633"/>
      <c r="AP186" s="634"/>
      <c r="AQ186" s="634"/>
      <c r="AR186" s="634"/>
      <c r="AS186" s="634"/>
      <c r="AT186" s="634"/>
      <c r="AU186" s="634"/>
      <c r="AV186" s="634"/>
      <c r="AW186" s="634"/>
      <c r="AX186" s="634"/>
      <c r="AY186" s="634"/>
      <c r="AZ186" s="634"/>
      <c r="BA186" s="634"/>
      <c r="BB186" s="633"/>
      <c r="BC186" s="634"/>
      <c r="BD186" s="634"/>
      <c r="BE186" s="634"/>
      <c r="BF186" s="634"/>
      <c r="BG186" s="634"/>
      <c r="BH186" s="634"/>
      <c r="BI186" s="634"/>
      <c r="BJ186" s="634"/>
      <c r="BK186" s="634"/>
      <c r="BL186" s="634"/>
      <c r="BM186" s="634"/>
      <c r="BN186" s="573"/>
      <c r="BO186" s="573"/>
      <c r="BP186" s="64">
        <v>0.94174742604563533</v>
      </c>
      <c r="BQ186" s="64">
        <v>-11.885</v>
      </c>
      <c r="BR186" s="6"/>
      <c r="BS186" s="527"/>
      <c r="BT186" s="527"/>
      <c r="BU186" s="527"/>
      <c r="BV186" s="527"/>
      <c r="BW186" s="584"/>
      <c r="BX186" s="527"/>
      <c r="BY186" s="527"/>
      <c r="BZ186" s="527"/>
      <c r="CA186" s="527"/>
      <c r="CB186" s="584"/>
      <c r="CC186" s="527"/>
      <c r="CD186" s="584"/>
      <c r="CE186" s="527"/>
      <c r="CF186" s="584"/>
      <c r="CG186" s="527"/>
      <c r="CH186" s="584"/>
      <c r="CI186" s="527"/>
      <c r="CJ186" s="584"/>
      <c r="CK186" s="527"/>
      <c r="CL186" s="584"/>
      <c r="CO186" s="70"/>
      <c r="CP186" s="70"/>
      <c r="CQ186" s="70"/>
      <c r="CR186" s="70"/>
      <c r="CS186" s="70"/>
      <c r="CT186" s="70"/>
      <c r="CU186" s="70"/>
      <c r="CV186" s="70"/>
      <c r="CW186" s="70"/>
      <c r="CX186" s="70"/>
      <c r="CY186" s="70"/>
      <c r="CZ186" s="70"/>
      <c r="DA186" s="70"/>
      <c r="DB186" s="70"/>
      <c r="DC186" s="70"/>
      <c r="DH186" s="516"/>
      <c r="DI186" s="516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8" t="s">
        <v>442</v>
      </c>
      <c r="DU186" s="128">
        <v>0.94174742604563533</v>
      </c>
      <c r="DV186" s="128">
        <v>-11.885</v>
      </c>
      <c r="DX186" s="506">
        <f t="shared" si="73"/>
        <v>0</v>
      </c>
      <c r="EA186" s="506">
        <f t="shared" si="74"/>
        <v>0</v>
      </c>
      <c r="EB186" s="506">
        <f t="shared" si="75"/>
        <v>0</v>
      </c>
      <c r="ER186" s="105">
        <v>-4.0809055128644198</v>
      </c>
      <c r="ES186" s="105">
        <v>14.061126760563379</v>
      </c>
      <c r="EV186" s="284"/>
      <c r="EW186" s="209"/>
      <c r="EX186" s="209"/>
      <c r="EY186" s="209"/>
      <c r="EZ186" s="209"/>
      <c r="FA186" s="209"/>
      <c r="FB186" s="209"/>
      <c r="FC186" s="209"/>
      <c r="FE186" s="141"/>
      <c r="FF186" s="141"/>
      <c r="FH186" s="141"/>
      <c r="FJ186" s="141"/>
      <c r="FQ186" s="284"/>
      <c r="FR186" s="209"/>
      <c r="FS186" s="284"/>
      <c r="FT186" s="209"/>
      <c r="FU186" s="209"/>
      <c r="FV186" s="209"/>
      <c r="FW186" s="209"/>
      <c r="FX186" s="209"/>
      <c r="FY186" s="209"/>
      <c r="FZ186" s="209"/>
      <c r="GA186" s="209"/>
      <c r="GB186" s="209"/>
      <c r="GC186" s="209"/>
      <c r="GD186" s="284"/>
      <c r="GE186" s="209"/>
      <c r="GF186" s="284"/>
      <c r="GG186" s="209"/>
      <c r="GH186" s="209"/>
      <c r="GI186" s="209"/>
      <c r="GJ186" s="209"/>
      <c r="GK186" s="209"/>
      <c r="GL186" s="209"/>
      <c r="GM186" s="209"/>
      <c r="GN186" s="209"/>
      <c r="GO186" s="209"/>
      <c r="GP186" s="209"/>
      <c r="GR186" s="587"/>
      <c r="GS186" s="529"/>
      <c r="GT186" s="587"/>
      <c r="GU186" s="529"/>
      <c r="GV186" s="529"/>
      <c r="GW186" s="529"/>
      <c r="GX186" s="529"/>
      <c r="GY186" s="529"/>
      <c r="GZ186" s="587"/>
      <c r="HA186" s="529"/>
      <c r="HB186" s="587"/>
      <c r="HC186" s="529"/>
      <c r="HD186" s="529"/>
      <c r="HE186" s="529"/>
      <c r="HF186" s="529"/>
      <c r="HG186" s="529"/>
      <c r="HH186" s="584"/>
      <c r="HI186" s="527"/>
      <c r="HJ186" s="587"/>
      <c r="HK186" s="529"/>
      <c r="HL186" s="529"/>
      <c r="HM186" s="529"/>
      <c r="HN186" s="529"/>
      <c r="HO186" s="529"/>
      <c r="HP186" s="285"/>
      <c r="HQ186" s="208"/>
      <c r="HR186" s="208"/>
      <c r="HS186" s="208"/>
      <c r="IE186" s="159"/>
      <c r="IF186" s="159"/>
      <c r="IG186" s="182">
        <v>-2.6159650723489869</v>
      </c>
      <c r="IH186" s="182">
        <v>0</v>
      </c>
      <c r="II186" s="159">
        <v>0</v>
      </c>
      <c r="IJ186" s="159">
        <v>0</v>
      </c>
      <c r="IK186" s="159"/>
      <c r="IL186" s="159"/>
      <c r="IM186" s="159"/>
      <c r="IP186" s="385"/>
      <c r="IQ186" s="159"/>
      <c r="IR186" s="159"/>
      <c r="IS186" s="159"/>
      <c r="IZ186" s="159"/>
      <c r="JA186" s="159"/>
      <c r="JB186" s="159"/>
      <c r="JC186" s="159"/>
      <c r="JD186" s="159"/>
      <c r="JE186" s="159"/>
      <c r="JF186" s="159"/>
      <c r="JG186" s="159"/>
      <c r="JH186" s="159"/>
      <c r="JI186" s="159"/>
      <c r="JJ186" s="159"/>
      <c r="JK186" s="159"/>
      <c r="JL186" s="159"/>
      <c r="JM186" s="159"/>
      <c r="JN186" s="159"/>
      <c r="JO186" s="159"/>
      <c r="JP186" s="159"/>
      <c r="JQ186" s="159"/>
      <c r="JR186" s="159"/>
      <c r="JS186" s="159"/>
      <c r="JT186" s="159"/>
      <c r="JV186" s="159"/>
      <c r="JW186" s="159"/>
      <c r="JX186" s="159"/>
      <c r="KE186" s="159"/>
      <c r="KF186" s="159"/>
      <c r="KG186" s="159"/>
      <c r="KH186" s="159"/>
      <c r="KI186" s="159"/>
      <c r="KJ186" s="159"/>
      <c r="KK186" s="159"/>
      <c r="KL186" s="159"/>
      <c r="KM186" s="159"/>
      <c r="KN186" s="159"/>
      <c r="KO186" s="159"/>
      <c r="KP186" s="159"/>
      <c r="KQ186" s="159"/>
      <c r="KR186" s="159"/>
      <c r="KS186" s="159"/>
      <c r="KT186" s="159"/>
      <c r="KU186" s="159"/>
      <c r="KV186" s="159"/>
      <c r="KW186" s="159"/>
      <c r="KX186" s="159"/>
      <c r="KY186" s="159"/>
      <c r="KZ186" s="159"/>
      <c r="LA186" s="159"/>
      <c r="LB186" s="159"/>
      <c r="LC186" s="159"/>
    </row>
    <row r="187" spans="1:315" x14ac:dyDescent="0.15">
      <c r="A187" s="214"/>
      <c r="B187" s="256">
        <v>0.82928240740740744</v>
      </c>
      <c r="C187" s="10"/>
      <c r="D187" s="11"/>
      <c r="E187" s="11"/>
      <c r="F187" s="14"/>
      <c r="G187" s="13"/>
      <c r="H187" s="14"/>
      <c r="I187" s="596"/>
      <c r="J187" s="473">
        <v>1</v>
      </c>
      <c r="K187" s="14">
        <v>0</v>
      </c>
      <c r="L187" s="9">
        <v>1</v>
      </c>
      <c r="M187" s="23">
        <v>1</v>
      </c>
      <c r="N187" s="23">
        <v>0</v>
      </c>
      <c r="O187" s="23">
        <v>1</v>
      </c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9"/>
      <c r="AB187" s="15"/>
      <c r="AC187" s="15"/>
      <c r="AD187" s="15"/>
      <c r="AE187" s="15">
        <v>0.8371088231516759</v>
      </c>
      <c r="AF187" s="15">
        <v>0.37663732394366178</v>
      </c>
      <c r="AG187" s="15">
        <v>0.91793619363538914</v>
      </c>
      <c r="AH187" s="54">
        <f>AM188-BP187</f>
        <v>-3.5995679395522062</v>
      </c>
      <c r="AI187" s="15">
        <f>AN188-BQ187</f>
        <v>18.162288732394366</v>
      </c>
      <c r="AJ187" s="15"/>
      <c r="AK187" s="15"/>
      <c r="AL187" s="632">
        <f>((AH187*AH188)+(AI187*AI188))/(SQRT(AH187^2+AI187^2)*SQRT(AH188^2+AI188^2))</f>
        <v>0.99999938777522235</v>
      </c>
      <c r="AM187" s="633"/>
      <c r="AN187" s="634"/>
      <c r="AO187" s="633"/>
      <c r="AP187" s="634"/>
      <c r="AQ187" s="634"/>
      <c r="AR187" s="634"/>
      <c r="AS187" s="634"/>
      <c r="AT187" s="634"/>
      <c r="AU187" s="634"/>
      <c r="AV187" s="634"/>
      <c r="AW187" s="634"/>
      <c r="AX187" s="634"/>
      <c r="AY187" s="634"/>
      <c r="AZ187" s="634"/>
      <c r="BA187" s="634"/>
      <c r="BB187" s="634">
        <f>ABS(BQ187-AN187)</f>
        <v>11.926848591549295</v>
      </c>
      <c r="BC187" s="527"/>
      <c r="BD187" s="634"/>
      <c r="BE187" s="634"/>
      <c r="BF187" s="634"/>
      <c r="BG187" s="634"/>
      <c r="BH187" s="634"/>
      <c r="BI187" s="634"/>
      <c r="BJ187" s="634"/>
      <c r="BK187" s="634"/>
      <c r="BL187" s="634"/>
      <c r="BM187" s="634"/>
      <c r="BN187" s="573"/>
      <c r="BO187" s="573"/>
      <c r="BP187" s="64">
        <v>1.0673137495183866</v>
      </c>
      <c r="BQ187" s="64">
        <v>-11.926848591549295</v>
      </c>
      <c r="BR187" s="6"/>
      <c r="BS187" s="527"/>
      <c r="BT187" s="527"/>
      <c r="BU187" s="527"/>
      <c r="BV187" s="527"/>
      <c r="BW187" s="584"/>
      <c r="BX187" s="527"/>
      <c r="BY187" s="527"/>
      <c r="BZ187" s="527"/>
      <c r="CA187" s="527"/>
      <c r="CB187" s="584"/>
      <c r="CC187" s="527"/>
      <c r="CD187" s="584"/>
      <c r="CE187" s="527"/>
      <c r="CF187" s="584"/>
      <c r="CG187" s="527"/>
      <c r="CH187" s="584"/>
      <c r="CI187" s="527"/>
      <c r="CJ187" s="584"/>
      <c r="CK187" s="527"/>
      <c r="CL187" s="584"/>
      <c r="CO187" s="70"/>
      <c r="CP187" s="70"/>
      <c r="CQ187" s="70"/>
      <c r="CR187" s="70"/>
      <c r="CS187" s="70"/>
      <c r="CT187" s="70"/>
      <c r="CU187" s="70"/>
      <c r="CV187" s="70"/>
      <c r="CW187" s="70"/>
      <c r="CX187" s="70"/>
      <c r="CY187" s="70"/>
      <c r="CZ187" s="70"/>
      <c r="DA187" s="70"/>
      <c r="DB187" s="70"/>
      <c r="DC187" s="70"/>
      <c r="DH187" s="516"/>
      <c r="DI187" s="516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8" t="s">
        <v>442</v>
      </c>
      <c r="DU187" s="128">
        <v>1.0673137495183866</v>
      </c>
      <c r="DV187" s="128">
        <v>-11.926848591549295</v>
      </c>
      <c r="DX187" s="506">
        <f t="shared" si="73"/>
        <v>0</v>
      </c>
      <c r="EA187" s="506">
        <f t="shared" si="74"/>
        <v>0</v>
      </c>
      <c r="EB187" s="506">
        <f t="shared" si="75"/>
        <v>0</v>
      </c>
      <c r="EG187" s="412">
        <f>IF(AND(DV187&lt;0,DV187&gt;-11.9),1,0)</f>
        <v>0</v>
      </c>
      <c r="EM187" s="244">
        <f>IF(AND(DV187&lt;0,DV187&gt;-6.4),1,0)</f>
        <v>0</v>
      </c>
      <c r="ER187" s="105">
        <v>-3.7460619836037496</v>
      </c>
      <c r="ES187" s="105">
        <v>12.219788732394365</v>
      </c>
      <c r="EV187" s="284"/>
      <c r="EW187" s="209"/>
      <c r="EX187" s="209"/>
      <c r="EY187" s="209"/>
      <c r="EZ187" s="209"/>
      <c r="FA187" s="209"/>
      <c r="FB187" s="209"/>
      <c r="FC187" s="209"/>
      <c r="FE187" s="141"/>
      <c r="FF187" s="141"/>
      <c r="FH187" s="141"/>
      <c r="FJ187" s="141"/>
      <c r="FQ187" s="284"/>
      <c r="FR187" s="209"/>
      <c r="FS187" s="284"/>
      <c r="FT187" s="209"/>
      <c r="FU187" s="209"/>
      <c r="FV187" s="209"/>
      <c r="FW187" s="209"/>
      <c r="FX187" s="209"/>
      <c r="FY187" s="209"/>
      <c r="FZ187" s="209"/>
      <c r="GA187" s="209"/>
      <c r="GB187" s="209"/>
      <c r="GC187" s="209"/>
      <c r="GD187" s="284"/>
      <c r="GE187" s="209"/>
      <c r="GF187" s="284"/>
      <c r="GG187" s="209"/>
      <c r="GH187" s="209"/>
      <c r="GI187" s="209"/>
      <c r="GJ187" s="209"/>
      <c r="GK187" s="209"/>
      <c r="GL187" s="209"/>
      <c r="GM187" s="209"/>
      <c r="GN187" s="209"/>
      <c r="GO187" s="209"/>
      <c r="GP187" s="209"/>
      <c r="GR187" s="587"/>
      <c r="GS187" s="529"/>
      <c r="GT187" s="587"/>
      <c r="GU187" s="529"/>
      <c r="GV187" s="529"/>
      <c r="GW187" s="529"/>
      <c r="GX187" s="529"/>
      <c r="GY187" s="529"/>
      <c r="GZ187" s="587"/>
      <c r="HA187" s="529"/>
      <c r="HB187" s="587"/>
      <c r="HC187" s="529"/>
      <c r="HD187" s="529"/>
      <c r="HE187" s="529"/>
      <c r="HF187" s="529"/>
      <c r="HG187" s="529"/>
      <c r="HH187" s="584"/>
      <c r="HI187" s="527"/>
      <c r="HJ187" s="587"/>
      <c r="HK187" s="529"/>
      <c r="HL187" s="529"/>
      <c r="HM187" s="529"/>
      <c r="HN187" s="529"/>
      <c r="HO187" s="529"/>
      <c r="HP187" s="285"/>
      <c r="HQ187" s="208"/>
      <c r="HR187" s="208"/>
      <c r="HS187" s="208"/>
      <c r="IE187" s="159"/>
      <c r="IF187" s="159"/>
      <c r="IG187" s="159"/>
      <c r="IH187" s="159"/>
      <c r="II187" s="159">
        <v>0</v>
      </c>
      <c r="IJ187" s="159">
        <v>0</v>
      </c>
      <c r="IK187" s="159"/>
      <c r="IL187" s="159"/>
      <c r="IM187" s="159"/>
      <c r="IP187" s="385"/>
      <c r="IQ187" s="159"/>
      <c r="IR187" s="159"/>
      <c r="IS187" s="159"/>
      <c r="IZ187" s="159"/>
      <c r="JA187" s="159"/>
      <c r="JB187" s="159"/>
      <c r="JC187" s="159"/>
      <c r="JD187" s="159"/>
      <c r="JE187" s="159"/>
      <c r="JF187" s="159"/>
      <c r="JG187" s="159"/>
      <c r="JH187" s="159"/>
      <c r="JI187" s="159"/>
      <c r="JJ187" s="159"/>
      <c r="JK187" s="159"/>
      <c r="JL187" s="159"/>
      <c r="JM187" s="159"/>
      <c r="JN187" s="159"/>
      <c r="JO187" s="159"/>
      <c r="JP187" s="159"/>
      <c r="JQ187" s="159"/>
      <c r="JR187" s="159"/>
      <c r="JS187" s="159"/>
      <c r="JT187" s="159"/>
      <c r="JV187" s="159"/>
      <c r="JW187" s="159"/>
      <c r="JX187" s="159"/>
      <c r="KE187" s="159"/>
      <c r="KF187" s="159"/>
      <c r="KG187" s="159"/>
      <c r="KH187" s="159"/>
      <c r="KI187" s="159"/>
      <c r="KJ187" s="159"/>
      <c r="KK187" s="159"/>
      <c r="KL187" s="159"/>
      <c r="KM187" s="159"/>
      <c r="KN187" s="159"/>
      <c r="KO187" s="159"/>
      <c r="KP187" s="159"/>
      <c r="KQ187" s="159"/>
      <c r="KR187" s="159"/>
      <c r="KS187" s="159"/>
      <c r="KT187" s="159"/>
      <c r="KU187" s="159"/>
      <c r="KV187" s="159"/>
      <c r="KW187" s="159"/>
      <c r="KX187" s="159"/>
      <c r="KY187" s="159"/>
      <c r="KZ187" s="159"/>
      <c r="LA187" s="159"/>
      <c r="LB187" s="159"/>
      <c r="LC187" s="159"/>
    </row>
    <row r="188" spans="1:315" x14ac:dyDescent="0.15">
      <c r="A188" s="214"/>
      <c r="B188" s="256">
        <v>0.82990740740740743</v>
      </c>
      <c r="C188" s="10">
        <v>0.24</v>
      </c>
      <c r="D188" s="293">
        <v>0.79920000000000002</v>
      </c>
      <c r="E188" s="11"/>
      <c r="F188" s="14"/>
      <c r="G188" s="13"/>
      <c r="H188" s="14"/>
      <c r="I188" s="596"/>
      <c r="J188" s="29">
        <v>2</v>
      </c>
      <c r="K188" s="14"/>
      <c r="L188" s="9"/>
      <c r="M188" s="23">
        <v>0</v>
      </c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9"/>
      <c r="AB188" s="15"/>
      <c r="AC188" s="15"/>
      <c r="AD188" s="15"/>
      <c r="AE188" s="15"/>
      <c r="AF188" s="15"/>
      <c r="AG188" s="15"/>
      <c r="AH188" s="58">
        <f>ER187-BP187</f>
        <v>-4.8133757331221361</v>
      </c>
      <c r="AI188" s="20">
        <f>ES187-BQ187</f>
        <v>24.146637323943658</v>
      </c>
      <c r="AJ188" s="15"/>
      <c r="AK188" s="15"/>
      <c r="AL188" s="635">
        <f>DEGREES(ACOS(AL187))</f>
        <v>6.3400561397930932E-2</v>
      </c>
      <c r="AM188" s="633">
        <v>-2.5322541900338194</v>
      </c>
      <c r="AN188" s="634">
        <v>6.2354401408450704</v>
      </c>
      <c r="AO188" s="584"/>
      <c r="AP188" s="638">
        <f>ABS(11.88-AN188)</f>
        <v>5.6445598591549304</v>
      </c>
      <c r="AQ188" s="634"/>
      <c r="AR188" s="634"/>
      <c r="AS188" s="634"/>
      <c r="AT188" s="634"/>
      <c r="AU188" s="634"/>
      <c r="AV188" s="634"/>
      <c r="AW188" s="634"/>
      <c r="AX188" s="634"/>
      <c r="AY188" s="634"/>
      <c r="AZ188" s="634"/>
      <c r="BA188" s="634"/>
      <c r="BB188" s="584"/>
      <c r="BC188" s="634">
        <f>ABS(BQ188-AN188)</f>
        <v>5.6077112676056329</v>
      </c>
      <c r="BD188" s="634"/>
      <c r="BE188" s="634"/>
      <c r="BF188" s="634"/>
      <c r="BG188" s="634"/>
      <c r="BH188" s="634"/>
      <c r="BI188" s="634"/>
      <c r="BJ188" s="634"/>
      <c r="BK188" s="634"/>
      <c r="BL188" s="634"/>
      <c r="BM188" s="634"/>
      <c r="BN188" s="573"/>
      <c r="BO188" s="573"/>
      <c r="BP188" s="4">
        <v>-3.7460619836037496</v>
      </c>
      <c r="BQ188" s="4">
        <v>11.843151408450703</v>
      </c>
      <c r="BR188" s="6"/>
      <c r="BS188" s="527">
        <f>(BP187+BP188+BP189)/3</f>
        <v>0.45343394587382413</v>
      </c>
      <c r="BT188" s="527">
        <f>(BQ187+BQ188+BQ189)/3</f>
        <v>-4.0872124413145539</v>
      </c>
      <c r="BU188" s="527"/>
      <c r="BV188" s="527"/>
      <c r="BW188" s="584"/>
      <c r="BX188" s="527"/>
      <c r="BY188" s="527"/>
      <c r="BZ188" s="527"/>
      <c r="CA188" s="527"/>
      <c r="CB188" s="584">
        <f>SQRT((BP187-BP188)^2+(BQ187-BQ188)^2)+SQRT((BP188-BP189)^2+(BQ188-BQ189)^2)+SQRT((BP189-BP187)^2+(BQ189-BQ187)^2)</f>
        <v>52.485933023212326</v>
      </c>
      <c r="CD188" s="584"/>
      <c r="CE188" s="527"/>
      <c r="CF188" s="584"/>
      <c r="CG188" s="527"/>
      <c r="CH188" s="584"/>
      <c r="CI188" s="527"/>
      <c r="CJ188" s="584"/>
      <c r="CK188" s="527"/>
      <c r="CL188" s="584"/>
      <c r="CO188" s="70"/>
      <c r="CP188" s="70"/>
      <c r="CQ188" s="70"/>
      <c r="CR188" s="97">
        <v>6.509760180236583</v>
      </c>
      <c r="CS188" s="70"/>
      <c r="CT188" s="70"/>
      <c r="CU188" s="70"/>
      <c r="CV188" s="70"/>
      <c r="CW188" s="70"/>
      <c r="CX188" s="70"/>
      <c r="CY188" s="70"/>
      <c r="CZ188" s="70"/>
      <c r="DA188" s="70"/>
      <c r="DB188" s="70"/>
      <c r="DC188" s="70"/>
      <c r="DH188" s="516"/>
      <c r="DI188" s="516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8" t="s">
        <v>443</v>
      </c>
      <c r="DU188" s="105">
        <v>-2.9089531604520737</v>
      </c>
      <c r="DV188" s="105">
        <v>11.843151408450703</v>
      </c>
      <c r="DX188" s="506">
        <f t="shared" si="73"/>
        <v>0</v>
      </c>
      <c r="EA188" s="506">
        <f t="shared" si="74"/>
        <v>0</v>
      </c>
      <c r="EB188" s="506">
        <f t="shared" si="75"/>
        <v>0</v>
      </c>
      <c r="EF188" s="402">
        <f>IF(AND(DV188&gt;0,DV188&lt;11.9),1,0)</f>
        <v>1</v>
      </c>
      <c r="EH188" s="402"/>
      <c r="EI188" s="402"/>
      <c r="EJ188" s="402"/>
      <c r="EK188" s="402"/>
      <c r="EL188" s="402">
        <f>IF(AND(DV188&gt;0,DV188&lt;6.4),1,0)</f>
        <v>0</v>
      </c>
      <c r="EN188" s="402"/>
      <c r="EO188" s="402"/>
      <c r="EP188" s="402"/>
      <c r="ER188" s="128">
        <v>1.234735514148722</v>
      </c>
      <c r="ES188" s="128">
        <v>-11.843151408450703</v>
      </c>
      <c r="EU188" s="518">
        <f>ABS(ER188)</f>
        <v>1.234735514148722</v>
      </c>
      <c r="EV188" s="284"/>
      <c r="EW188" s="209"/>
      <c r="EX188" s="209"/>
      <c r="EY188" s="209"/>
      <c r="EZ188" s="209"/>
      <c r="FA188" s="209"/>
      <c r="FB188" s="209"/>
      <c r="FC188" s="209"/>
      <c r="FE188" s="141"/>
      <c r="FF188" s="141"/>
      <c r="FH188" s="141"/>
      <c r="FJ188" s="141"/>
      <c r="FQ188" s="284"/>
      <c r="FR188" s="209"/>
      <c r="FS188" s="284"/>
      <c r="FT188" s="209"/>
      <c r="FU188" s="209"/>
      <c r="FV188" s="209"/>
      <c r="FW188" s="209"/>
      <c r="FX188" s="209"/>
      <c r="FY188" s="209"/>
      <c r="FZ188" s="209"/>
      <c r="GA188" s="209"/>
      <c r="GB188" s="209"/>
      <c r="GC188" s="209"/>
      <c r="GD188" s="284"/>
      <c r="GE188" s="209"/>
      <c r="GF188" s="284"/>
      <c r="GG188" s="209"/>
      <c r="GH188" s="209"/>
      <c r="GI188" s="209"/>
      <c r="GJ188" s="209"/>
      <c r="GK188" s="209"/>
      <c r="GL188" s="209"/>
      <c r="GM188" s="209"/>
      <c r="GN188" s="209"/>
      <c r="GO188" s="209"/>
      <c r="GP188" s="209"/>
      <c r="GR188" s="587">
        <v>0.8371088231516759</v>
      </c>
      <c r="GS188" s="532">
        <v>0.16742176463033531</v>
      </c>
      <c r="GT188" s="584"/>
      <c r="GU188" s="527"/>
      <c r="GV188" s="527"/>
      <c r="GW188" s="527"/>
      <c r="GX188" s="527"/>
      <c r="GY188" s="527"/>
      <c r="GZ188" s="587">
        <v>0.37663732394366178</v>
      </c>
      <c r="HA188" s="532">
        <v>8.369718309859131E-2</v>
      </c>
      <c r="HB188" s="584"/>
      <c r="HC188" s="527"/>
      <c r="HD188" s="527"/>
      <c r="HE188" s="527"/>
      <c r="HF188" s="527"/>
      <c r="HG188" s="527"/>
      <c r="HH188" s="584">
        <v>0.91793619363538914</v>
      </c>
      <c r="HI188" s="527">
        <v>0.18717709723834941</v>
      </c>
      <c r="HJ188" s="584"/>
      <c r="HK188" s="527"/>
      <c r="HL188" s="527"/>
      <c r="HM188" s="527"/>
      <c r="HN188" s="527"/>
      <c r="HO188" s="527"/>
      <c r="HP188" s="285"/>
      <c r="HQ188" s="208"/>
      <c r="HR188" s="208"/>
      <c r="HS188" s="208"/>
      <c r="IE188" s="159"/>
      <c r="IF188" s="159"/>
      <c r="IG188" s="159"/>
      <c r="IH188" s="159"/>
      <c r="II188" s="159">
        <v>1</v>
      </c>
      <c r="IJ188" s="159">
        <v>0</v>
      </c>
      <c r="IK188" s="159">
        <v>0</v>
      </c>
      <c r="IL188" s="159">
        <v>1</v>
      </c>
      <c r="IM188" s="159">
        <v>0</v>
      </c>
      <c r="IQ188" s="159">
        <v>0</v>
      </c>
      <c r="IR188" s="159">
        <v>1</v>
      </c>
      <c r="IS188" s="159">
        <v>0</v>
      </c>
      <c r="IZ188" s="159">
        <v>2</v>
      </c>
      <c r="JA188" s="159">
        <v>0</v>
      </c>
      <c r="JB188" s="176">
        <v>0</v>
      </c>
      <c r="JC188" s="176">
        <v>0</v>
      </c>
      <c r="JD188" s="159"/>
      <c r="JE188" s="176">
        <v>0</v>
      </c>
      <c r="JF188" s="176">
        <v>0</v>
      </c>
      <c r="JG188" s="176">
        <v>0</v>
      </c>
      <c r="JH188" s="176">
        <v>2</v>
      </c>
      <c r="JI188" s="176">
        <v>0</v>
      </c>
      <c r="JJ188" s="176">
        <v>0</v>
      </c>
      <c r="JK188" s="176">
        <v>1</v>
      </c>
      <c r="JL188" s="176">
        <v>0</v>
      </c>
      <c r="JM188" s="176">
        <v>1</v>
      </c>
      <c r="JN188" s="176">
        <v>0</v>
      </c>
      <c r="JO188" s="176">
        <v>0</v>
      </c>
      <c r="JP188" s="176">
        <v>0</v>
      </c>
      <c r="JQ188" s="176">
        <v>0</v>
      </c>
      <c r="JR188" s="176">
        <v>0</v>
      </c>
      <c r="JS188" s="176">
        <v>0</v>
      </c>
      <c r="JT188" s="176">
        <v>0</v>
      </c>
      <c r="JU188" s="501">
        <v>1</v>
      </c>
      <c r="JV188" s="176">
        <v>0</v>
      </c>
      <c r="JW188" s="176">
        <v>0</v>
      </c>
      <c r="JX188" s="176">
        <v>0</v>
      </c>
      <c r="JY188" s="501"/>
      <c r="JZ188" s="405"/>
      <c r="KA188" s="405"/>
      <c r="KB188" s="405"/>
      <c r="KC188" s="405"/>
      <c r="KD188" s="405"/>
      <c r="KE188" s="162">
        <v>1</v>
      </c>
      <c r="KF188" s="175">
        <v>0</v>
      </c>
      <c r="KG188" s="175">
        <v>0</v>
      </c>
      <c r="KH188" s="175">
        <v>0</v>
      </c>
      <c r="KI188" s="175">
        <v>0</v>
      </c>
      <c r="KJ188" s="175">
        <v>1</v>
      </c>
      <c r="KK188" s="160">
        <v>0</v>
      </c>
      <c r="KL188" s="175">
        <v>1</v>
      </c>
      <c r="KM188" s="175">
        <v>0</v>
      </c>
      <c r="KN188" s="175">
        <v>0</v>
      </c>
      <c r="KO188" s="175">
        <v>0</v>
      </c>
      <c r="KP188" s="175">
        <v>0</v>
      </c>
      <c r="KQ188" s="175">
        <v>0</v>
      </c>
      <c r="KR188" s="160">
        <v>0</v>
      </c>
      <c r="KS188" s="175">
        <v>0</v>
      </c>
      <c r="KT188" s="159"/>
      <c r="KU188" s="159"/>
      <c r="KV188" s="159"/>
      <c r="KW188" s="159"/>
      <c r="KX188" s="159"/>
      <c r="KY188" s="159"/>
      <c r="KZ188" s="159"/>
      <c r="LA188" s="159"/>
      <c r="LB188" s="159"/>
      <c r="LC188" s="159"/>
    </row>
    <row r="189" spans="1:315" x14ac:dyDescent="0.15">
      <c r="A189" s="214"/>
      <c r="B189" s="256">
        <v>0.83061342592592602</v>
      </c>
      <c r="C189" s="10">
        <v>1.01</v>
      </c>
      <c r="D189" s="11">
        <v>1.03333333</v>
      </c>
      <c r="E189" s="11"/>
      <c r="F189" s="14"/>
      <c r="G189" s="13"/>
      <c r="H189" s="14"/>
      <c r="I189" s="596"/>
      <c r="J189" s="473">
        <v>3</v>
      </c>
      <c r="K189" s="14"/>
      <c r="L189" s="9"/>
      <c r="M189" s="23">
        <v>0</v>
      </c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9"/>
      <c r="AB189" s="15"/>
      <c r="AC189" s="15"/>
      <c r="AD189" s="15"/>
      <c r="AE189" s="15"/>
      <c r="AF189" s="15"/>
      <c r="AG189" s="15"/>
      <c r="AH189" s="54"/>
      <c r="AI189" s="15"/>
      <c r="AJ189" s="15"/>
      <c r="AK189" s="15"/>
      <c r="AL189" s="632"/>
      <c r="AM189" s="633">
        <v>3.2019412485551602</v>
      </c>
      <c r="AN189" s="634">
        <v>-11.006179577464788</v>
      </c>
      <c r="AO189" s="634">
        <f>ABS(-11.88-AN189)</f>
        <v>0.87382042253521242</v>
      </c>
      <c r="AP189" s="527"/>
      <c r="AQ189" s="634"/>
      <c r="AR189" s="634"/>
      <c r="AS189" s="634"/>
      <c r="AT189" s="634"/>
      <c r="AU189" s="634"/>
      <c r="AV189" s="634"/>
      <c r="AW189" s="634"/>
      <c r="AX189" s="634"/>
      <c r="AY189" s="634"/>
      <c r="AZ189" s="634"/>
      <c r="BA189" s="634"/>
      <c r="BB189" s="634">
        <f t="shared" ref="BB189" si="108">ABS(BQ189-AN189)</f>
        <v>1.1717605633802819</v>
      </c>
      <c r="BC189" s="527"/>
      <c r="BD189" s="634"/>
      <c r="BE189" s="634"/>
      <c r="BF189" s="634"/>
      <c r="BG189" s="634"/>
      <c r="BH189" s="634"/>
      <c r="BI189" s="634"/>
      <c r="BJ189" s="634"/>
      <c r="BK189" s="634"/>
      <c r="BL189" s="634"/>
      <c r="BM189" s="634"/>
      <c r="BN189" s="573"/>
      <c r="BO189" s="573"/>
      <c r="BP189" s="65">
        <v>4.0390500717068356</v>
      </c>
      <c r="BQ189" s="64">
        <v>-12.17794014084507</v>
      </c>
      <c r="BR189" s="6"/>
      <c r="BS189" s="527"/>
      <c r="BT189" s="527"/>
      <c r="BU189" s="527">
        <f>(BP188+BP189+BP190)/3</f>
        <v>6.2783161736375492E-2</v>
      </c>
      <c r="BV189" s="527">
        <f>(BQ188+BQ189+BQ190)/3</f>
        <v>4.0453638497652582</v>
      </c>
      <c r="BW189" s="584"/>
      <c r="BX189" s="527"/>
      <c r="BY189" s="527"/>
      <c r="BZ189" s="527"/>
      <c r="CA189" s="527"/>
      <c r="CC189" s="584">
        <f>SQRT((BP188-BP189)^2+(BQ188-BQ189)^2)+SQRT((BP189-BP190)^2+(BQ189-BQ190)^2)+SQRT((BP190-BP188)^2+(BQ190-BQ188)^2)</f>
        <v>53.940977107880116</v>
      </c>
      <c r="CD189" s="584"/>
      <c r="CE189" s="584"/>
      <c r="CF189" s="584"/>
      <c r="CG189" s="527"/>
      <c r="CH189" s="584"/>
      <c r="CI189" s="527"/>
      <c r="CJ189" s="584"/>
      <c r="CK189" s="527"/>
      <c r="CL189" s="584"/>
      <c r="CO189" s="70"/>
      <c r="CP189" s="70"/>
      <c r="CQ189" s="70"/>
      <c r="CR189" s="70"/>
      <c r="CS189" s="92">
        <v>8.4145326284820623</v>
      </c>
      <c r="CT189" s="70"/>
      <c r="CU189" s="70"/>
      <c r="CV189" s="70"/>
      <c r="CW189" s="70"/>
      <c r="CX189" s="70"/>
      <c r="CY189" s="70"/>
      <c r="CZ189" s="70"/>
      <c r="DA189" s="70"/>
      <c r="DB189" s="70"/>
      <c r="DC189" s="70"/>
      <c r="DH189" s="516"/>
      <c r="DI189" s="516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8" t="s">
        <v>445</v>
      </c>
      <c r="DU189" s="129">
        <v>3.2856521308703277</v>
      </c>
      <c r="DV189" s="128">
        <v>-12.17794014084507</v>
      </c>
      <c r="DX189" s="506">
        <f t="shared" si="73"/>
        <v>0</v>
      </c>
      <c r="EA189" s="506">
        <f t="shared" si="74"/>
        <v>0</v>
      </c>
      <c r="EB189" s="506">
        <f t="shared" si="75"/>
        <v>0</v>
      </c>
      <c r="EG189" s="412">
        <f>IF(AND(DV189&lt;0,DV189&gt;-11.9),1,0)</f>
        <v>0</v>
      </c>
      <c r="EM189" s="244">
        <f>IF(AND(DV189&lt;0,DV189&gt;-6.4),1,0)</f>
        <v>0</v>
      </c>
      <c r="ER189" s="105">
        <v>-1.6532899257245599</v>
      </c>
      <c r="ES189" s="105">
        <v>11.968697183098591</v>
      </c>
      <c r="ET189" s="518">
        <f>ABS(ER189)</f>
        <v>1.6532899257245599</v>
      </c>
      <c r="EV189" s="284"/>
      <c r="EW189" s="209"/>
      <c r="EX189" s="209"/>
      <c r="EY189" s="209"/>
      <c r="EZ189" s="209"/>
      <c r="FA189" s="209"/>
      <c r="FB189" s="209"/>
      <c r="FC189" s="209"/>
      <c r="FE189" s="151">
        <v>34.714787204123546</v>
      </c>
      <c r="FF189" s="141"/>
      <c r="FH189" s="141"/>
      <c r="FJ189" s="141"/>
      <c r="FQ189" s="284">
        <f>FE189/(D188+D189)</f>
        <v>18.943604809699995</v>
      </c>
      <c r="FR189" s="209"/>
      <c r="FS189" s="284"/>
      <c r="FT189" s="209"/>
      <c r="FU189" s="209"/>
      <c r="FV189" s="209"/>
      <c r="FW189" s="209"/>
      <c r="FX189" s="209"/>
      <c r="FY189" s="209"/>
      <c r="FZ189" s="209"/>
      <c r="GA189" s="209"/>
      <c r="GB189" s="209"/>
      <c r="GC189" s="209"/>
      <c r="GD189" s="284">
        <f>FE189*(((ABS(DV188-AN188))/(ABS(DV187-DV188))))^2</f>
        <v>1.9320903560715952</v>
      </c>
      <c r="GE189" s="209"/>
      <c r="GF189" s="284"/>
      <c r="GG189" s="209"/>
      <c r="GH189" s="209"/>
      <c r="GI189" s="209"/>
      <c r="GJ189" s="209"/>
      <c r="GK189" s="209"/>
      <c r="GL189" s="209"/>
      <c r="GM189" s="209"/>
      <c r="GN189" s="209"/>
      <c r="GO189" s="209"/>
      <c r="GP189" s="209"/>
      <c r="GR189" s="587">
        <v>1.2556632347275138</v>
      </c>
      <c r="GS189" s="529">
        <v>2.0509166167216057</v>
      </c>
      <c r="GT189" s="587"/>
      <c r="GU189" s="529"/>
      <c r="GV189" s="529"/>
      <c r="GW189" s="529"/>
      <c r="GX189" s="529"/>
      <c r="GY189" s="529"/>
      <c r="GZ189" s="587">
        <v>0.12554577464788785</v>
      </c>
      <c r="HA189" s="529">
        <v>0.33478873239436702</v>
      </c>
      <c r="HB189" s="587"/>
      <c r="HC189" s="529"/>
      <c r="HD189" s="529"/>
      <c r="HE189" s="529"/>
      <c r="HF189" s="529"/>
      <c r="HG189" s="529"/>
      <c r="HH189" s="584">
        <v>1.2619238885837378</v>
      </c>
      <c r="HI189" s="527">
        <v>2.0780621896572358</v>
      </c>
      <c r="HJ189" s="587"/>
      <c r="HK189" s="529"/>
      <c r="HL189" s="529"/>
      <c r="HM189" s="529"/>
      <c r="HN189" s="529"/>
      <c r="HO189" s="529"/>
      <c r="HP189" s="285"/>
      <c r="HQ189" s="208"/>
      <c r="HR189" s="208"/>
      <c r="HS189" s="208"/>
      <c r="IE189" s="159"/>
      <c r="IF189" s="159"/>
      <c r="IG189" s="159"/>
      <c r="IH189" s="159"/>
      <c r="II189" s="159">
        <v>0</v>
      </c>
      <c r="IJ189" s="159">
        <v>1</v>
      </c>
      <c r="IK189" s="159">
        <v>1</v>
      </c>
      <c r="IL189" s="159">
        <v>0</v>
      </c>
      <c r="IM189" s="159">
        <v>0</v>
      </c>
      <c r="IQ189" s="159">
        <v>0</v>
      </c>
      <c r="IR189" s="159">
        <v>1</v>
      </c>
      <c r="IS189" s="159">
        <v>0</v>
      </c>
      <c r="IZ189" s="159">
        <v>0</v>
      </c>
      <c r="JA189" s="159">
        <v>0</v>
      </c>
      <c r="JB189" s="176">
        <v>0</v>
      </c>
      <c r="JC189" s="176">
        <v>1</v>
      </c>
      <c r="JD189" s="159"/>
      <c r="JE189" s="176">
        <v>0</v>
      </c>
      <c r="JF189" s="176">
        <v>1</v>
      </c>
      <c r="JG189" s="176">
        <v>0</v>
      </c>
      <c r="JH189" s="176">
        <v>0</v>
      </c>
      <c r="JI189" s="176">
        <v>0</v>
      </c>
      <c r="JJ189" s="176">
        <v>0</v>
      </c>
      <c r="JK189" s="176">
        <v>1</v>
      </c>
      <c r="JL189" s="176">
        <v>0</v>
      </c>
      <c r="JM189" s="186">
        <v>1</v>
      </c>
      <c r="JN189" s="176">
        <v>0</v>
      </c>
      <c r="JO189" s="176">
        <v>0</v>
      </c>
      <c r="JP189" s="176">
        <v>0</v>
      </c>
      <c r="JQ189" s="176">
        <v>0</v>
      </c>
      <c r="JR189" s="176">
        <v>0</v>
      </c>
      <c r="JS189" s="186">
        <v>1</v>
      </c>
      <c r="JT189" s="176">
        <v>0</v>
      </c>
      <c r="JU189" s="501">
        <v>1</v>
      </c>
      <c r="JV189" s="176">
        <v>0</v>
      </c>
      <c r="JW189" s="176">
        <v>0</v>
      </c>
      <c r="JX189" s="176">
        <v>0</v>
      </c>
      <c r="JY189" s="501"/>
      <c r="JZ189" s="405"/>
      <c r="KA189" s="405"/>
      <c r="KB189" s="405"/>
      <c r="KC189" s="405"/>
      <c r="KD189" s="405"/>
      <c r="KE189" s="162">
        <v>1</v>
      </c>
      <c r="KF189" s="175">
        <v>0</v>
      </c>
      <c r="KG189" s="175">
        <v>0</v>
      </c>
      <c r="KH189" s="175">
        <v>0</v>
      </c>
      <c r="KI189" s="175">
        <v>0</v>
      </c>
      <c r="KJ189" s="175">
        <v>1</v>
      </c>
      <c r="KK189" s="160">
        <v>0</v>
      </c>
      <c r="KL189" s="175">
        <v>1</v>
      </c>
      <c r="KM189" s="175">
        <v>0</v>
      </c>
      <c r="KN189" s="175">
        <v>0</v>
      </c>
      <c r="KO189" s="175">
        <v>0</v>
      </c>
      <c r="KP189" s="175">
        <v>0</v>
      </c>
      <c r="KQ189" s="175">
        <v>0</v>
      </c>
      <c r="KR189" s="160">
        <v>0</v>
      </c>
      <c r="KS189" s="175">
        <v>0</v>
      </c>
      <c r="KT189" s="159"/>
      <c r="KU189" s="159"/>
      <c r="KV189" s="159"/>
      <c r="KW189" s="159"/>
      <c r="KX189" s="159"/>
      <c r="KY189" s="159"/>
      <c r="KZ189" s="159"/>
      <c r="LA189" s="159"/>
      <c r="LB189" s="159"/>
      <c r="LC189" s="159"/>
    </row>
    <row r="190" spans="1:315" x14ac:dyDescent="0.15">
      <c r="A190" s="214"/>
      <c r="B190" s="256">
        <v>0.83137731481481481</v>
      </c>
      <c r="C190" s="10">
        <v>1.06</v>
      </c>
      <c r="D190" s="11">
        <v>1.1999999800000003</v>
      </c>
      <c r="E190" s="11"/>
      <c r="F190" s="14"/>
      <c r="G190" s="13"/>
      <c r="H190" s="14"/>
      <c r="I190" s="596"/>
      <c r="J190" s="29">
        <v>4</v>
      </c>
      <c r="K190" s="14"/>
      <c r="L190" s="9"/>
      <c r="M190" s="23">
        <v>0</v>
      </c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9"/>
      <c r="AB190" s="15"/>
      <c r="AC190" s="15"/>
      <c r="AD190" s="15"/>
      <c r="AE190" s="15"/>
      <c r="AF190" s="15"/>
      <c r="AG190" s="15"/>
      <c r="AH190" s="54"/>
      <c r="AI190" s="15"/>
      <c r="AJ190" s="15"/>
      <c r="AK190" s="15"/>
      <c r="AL190" s="632"/>
      <c r="AM190" s="633">
        <v>0.52319301446979738</v>
      </c>
      <c r="AN190" s="634">
        <v>11.257271126760562</v>
      </c>
      <c r="AO190" s="584"/>
      <c r="AP190" s="640">
        <f t="shared" ref="AP190" si="109">ABS(11.88-AN190)</f>
        <v>0.62272887323943849</v>
      </c>
      <c r="AQ190" s="634"/>
      <c r="AR190" s="634"/>
      <c r="AS190" s="634"/>
      <c r="AT190" s="634"/>
      <c r="AU190" s="634"/>
      <c r="AV190" s="634"/>
      <c r="AW190" s="634"/>
      <c r="AX190" s="634"/>
      <c r="AY190" s="634"/>
      <c r="AZ190" s="634"/>
      <c r="BA190" s="634"/>
      <c r="BB190" s="584"/>
      <c r="BC190" s="634">
        <f t="shared" ref="BC190" si="110">ABS(BQ190-AN190)</f>
        <v>1.2136091549295784</v>
      </c>
      <c r="BD190" s="634"/>
      <c r="BE190" s="634"/>
      <c r="BF190" s="634"/>
      <c r="BG190" s="634"/>
      <c r="BH190" s="634"/>
      <c r="BI190" s="634"/>
      <c r="BJ190" s="634"/>
      <c r="BK190" s="634"/>
      <c r="BL190" s="634"/>
      <c r="BM190" s="634"/>
      <c r="BN190" s="573"/>
      <c r="BO190" s="573"/>
      <c r="BP190" s="4">
        <v>-0.10463860289395949</v>
      </c>
      <c r="BQ190" s="4">
        <v>12.470880281690141</v>
      </c>
      <c r="BR190" s="6"/>
      <c r="BS190" s="527">
        <f>(BP189+BP190+BP191)/3</f>
        <v>0.89989198488805133</v>
      </c>
      <c r="BT190" s="527">
        <f>(BQ189+BQ190+BQ191)/3</f>
        <v>-4.6591431924882629</v>
      </c>
      <c r="BU190" s="527"/>
      <c r="BV190" s="527"/>
      <c r="BW190" s="584"/>
      <c r="BX190" s="527"/>
      <c r="BY190" s="527"/>
      <c r="BZ190" s="527"/>
      <c r="CA190" s="527"/>
      <c r="CB190" s="584">
        <f>SQRT((BP189-BP190)^2+(BQ189-BQ190)^2)+SQRT((BP190-BP191)^2+(BQ190-BQ191)^2)+SQRT((BP191-BP189)^2+(BQ191-BQ189)^2)</f>
        <v>57.433526059397856</v>
      </c>
      <c r="CD190" s="584"/>
      <c r="CE190" s="527"/>
      <c r="CF190" s="584"/>
      <c r="CG190" s="527"/>
      <c r="CH190" s="584"/>
      <c r="CI190" s="527"/>
      <c r="CJ190" s="584"/>
      <c r="CK190" s="527"/>
      <c r="CL190" s="584"/>
      <c r="CO190" s="70"/>
      <c r="CP190" s="70"/>
      <c r="CQ190" s="70"/>
      <c r="CR190" s="97">
        <v>11.962614500568735</v>
      </c>
      <c r="CS190" s="70"/>
      <c r="CT190" s="70"/>
      <c r="CU190" s="70"/>
      <c r="CV190" s="70"/>
      <c r="CW190" s="70"/>
      <c r="CX190" s="70"/>
      <c r="CY190" s="70"/>
      <c r="CZ190" s="70"/>
      <c r="DA190" s="70"/>
      <c r="DB190" s="70"/>
      <c r="DC190" s="70"/>
      <c r="DH190" s="211">
        <f>DEGREES(ACOS(((BP189-BP188)*(BP191-BP190)+(BQ189-BQ188)*(BQ191-BQ190))/(SQRT((BP189-BP188)^2+(BQ189-BQ188)^2)*SQRT((BP191-BP190)^2+(BQ191-BQ190)^2))))</f>
        <v>20.377147129050723</v>
      </c>
      <c r="DI190" s="519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8" t="s">
        <v>443</v>
      </c>
      <c r="DU190" s="105">
        <v>-1.234735514148722</v>
      </c>
      <c r="DV190" s="105">
        <v>12.554577464788732</v>
      </c>
      <c r="DX190" s="506">
        <f t="shared" si="73"/>
        <v>0</v>
      </c>
      <c r="EA190" s="506">
        <f t="shared" si="74"/>
        <v>0</v>
      </c>
      <c r="EB190" s="506">
        <f t="shared" si="75"/>
        <v>0</v>
      </c>
      <c r="EF190" s="402">
        <f>IF(AND(DV190&gt;0,DV190&lt;11.9),1,0)</f>
        <v>0</v>
      </c>
      <c r="EH190" s="402"/>
      <c r="EI190" s="402"/>
      <c r="EJ190" s="402"/>
      <c r="EK190" s="402"/>
      <c r="EL190" s="402">
        <f>IF(AND(DV190&gt;0,DV190&lt;6.4),1,0)</f>
        <v>0</v>
      </c>
      <c r="EN190" s="402"/>
      <c r="EO190" s="402"/>
      <c r="EP190" s="402"/>
      <c r="ER190" s="128">
        <v>2.3648324254034843</v>
      </c>
      <c r="ES190" s="128">
        <v>-13.056760563380282</v>
      </c>
      <c r="EU190" s="518">
        <f>ABS(ER190)</f>
        <v>2.3648324254034843</v>
      </c>
      <c r="EV190" s="284"/>
      <c r="EW190" s="209"/>
      <c r="EX190" s="209"/>
      <c r="EY190" s="209"/>
      <c r="EZ190" s="209"/>
      <c r="FA190" s="209"/>
      <c r="FB190" s="209"/>
      <c r="FC190" s="209"/>
      <c r="FE190" s="141"/>
      <c r="FF190" s="144">
        <v>46.17895200814943</v>
      </c>
      <c r="FH190" s="141"/>
      <c r="FJ190" s="141"/>
      <c r="FQ190" s="284"/>
      <c r="FR190" s="284">
        <f>FF190/(D189+D190)</f>
        <v>20.677142906246011</v>
      </c>
      <c r="FS190" s="284"/>
      <c r="FT190" s="209"/>
      <c r="FU190" s="209"/>
      <c r="FV190" s="209"/>
      <c r="FW190" s="209"/>
      <c r="FX190" s="209"/>
      <c r="FY190" s="209"/>
      <c r="FZ190" s="209"/>
      <c r="GA190" s="209"/>
      <c r="GB190" s="209"/>
      <c r="GC190" s="209"/>
      <c r="GD190" s="284"/>
      <c r="GE190" s="284">
        <f>FF190*(((DV189-AN189)/(ABS(DV188-DV189))))^2</f>
        <v>0.10988447830612599</v>
      </c>
      <c r="GF190" s="284"/>
      <c r="GG190" s="209"/>
      <c r="GH190" s="209"/>
      <c r="GI190" s="209"/>
      <c r="GJ190" s="209"/>
      <c r="GK190" s="209"/>
      <c r="GL190" s="209"/>
      <c r="GM190" s="209"/>
      <c r="GN190" s="209"/>
      <c r="GO190" s="209"/>
      <c r="GP190" s="209"/>
      <c r="GR190" s="587">
        <v>0.41855441157583795</v>
      </c>
      <c r="GS190" s="532">
        <v>0.92081970546684344</v>
      </c>
      <c r="GT190" s="584"/>
      <c r="GU190" s="527"/>
      <c r="GV190" s="527"/>
      <c r="GW190" s="527"/>
      <c r="GX190" s="527"/>
      <c r="GY190" s="527"/>
      <c r="GZ190" s="587">
        <v>0.58588028169014095</v>
      </c>
      <c r="HA190" s="532">
        <v>0.87882042253521142</v>
      </c>
      <c r="HB190" s="584"/>
      <c r="HC190" s="527"/>
      <c r="HD190" s="527"/>
      <c r="HE190" s="527"/>
      <c r="HF190" s="527"/>
      <c r="HG190" s="527"/>
      <c r="HH190" s="584">
        <v>0.72003020764612014</v>
      </c>
      <c r="HI190" s="527">
        <v>1.2728842308085255</v>
      </c>
      <c r="HJ190" s="584"/>
      <c r="HK190" s="527"/>
      <c r="HL190" s="527"/>
      <c r="HM190" s="527"/>
      <c r="HN190" s="527"/>
      <c r="HO190" s="527"/>
      <c r="HP190" s="285"/>
      <c r="HQ190" s="208"/>
      <c r="HR190" s="208"/>
      <c r="HS190" s="208"/>
      <c r="IE190" s="159"/>
      <c r="IF190" s="159"/>
      <c r="IG190" s="159"/>
      <c r="IH190" s="159"/>
      <c r="II190" s="159">
        <v>0</v>
      </c>
      <c r="IJ190" s="159">
        <v>1</v>
      </c>
      <c r="IK190" s="159">
        <v>1</v>
      </c>
      <c r="IL190" s="159">
        <v>0</v>
      </c>
      <c r="IM190" s="159">
        <v>0</v>
      </c>
      <c r="IQ190" s="159">
        <v>1</v>
      </c>
      <c r="IR190" s="159">
        <v>0</v>
      </c>
      <c r="IS190" s="159">
        <v>0</v>
      </c>
      <c r="IZ190" s="159">
        <v>0</v>
      </c>
      <c r="JA190" s="159">
        <v>0</v>
      </c>
      <c r="JB190" s="176">
        <v>1</v>
      </c>
      <c r="JC190" s="176">
        <v>0</v>
      </c>
      <c r="JD190" s="159"/>
      <c r="JE190" s="176">
        <v>0</v>
      </c>
      <c r="JF190" s="176">
        <v>1</v>
      </c>
      <c r="JG190" s="176">
        <v>0</v>
      </c>
      <c r="JH190" s="176">
        <v>0</v>
      </c>
      <c r="JI190" s="176">
        <v>0</v>
      </c>
      <c r="JJ190" s="176">
        <v>0</v>
      </c>
      <c r="JK190" s="176">
        <v>1</v>
      </c>
      <c r="JL190" s="176">
        <v>0</v>
      </c>
      <c r="JM190" s="186">
        <v>1</v>
      </c>
      <c r="JN190" s="176">
        <v>0</v>
      </c>
      <c r="JO190" s="176">
        <v>0</v>
      </c>
      <c r="JP190" s="176">
        <v>0</v>
      </c>
      <c r="JQ190" s="176">
        <v>0</v>
      </c>
      <c r="JR190" s="176">
        <v>0</v>
      </c>
      <c r="JS190" s="186">
        <v>1</v>
      </c>
      <c r="JT190" s="176">
        <v>0</v>
      </c>
      <c r="JU190" s="501">
        <v>1</v>
      </c>
      <c r="JV190" s="176">
        <v>0</v>
      </c>
      <c r="JW190" s="176">
        <v>0</v>
      </c>
      <c r="JX190" s="159"/>
      <c r="KE190" s="162">
        <v>1</v>
      </c>
      <c r="KF190" s="175">
        <v>0</v>
      </c>
      <c r="KG190" s="175">
        <v>0</v>
      </c>
      <c r="KH190" s="175">
        <v>0</v>
      </c>
      <c r="KI190" s="175">
        <v>0</v>
      </c>
      <c r="KJ190" s="175">
        <v>1</v>
      </c>
      <c r="KK190" s="160">
        <v>0</v>
      </c>
      <c r="KL190" s="175">
        <v>1</v>
      </c>
      <c r="KM190" s="175">
        <v>0</v>
      </c>
      <c r="KN190" s="175">
        <v>0</v>
      </c>
      <c r="KO190" s="175">
        <v>0</v>
      </c>
      <c r="KP190" s="175">
        <v>0</v>
      </c>
      <c r="KQ190" s="175">
        <v>0</v>
      </c>
      <c r="KR190" s="160">
        <v>0</v>
      </c>
      <c r="KS190" s="175">
        <v>0</v>
      </c>
      <c r="KT190" s="159"/>
      <c r="KU190" s="159"/>
      <c r="KV190" s="159"/>
      <c r="KW190" s="159"/>
      <c r="KX190" s="159"/>
      <c r="KY190" s="159"/>
      <c r="KZ190" s="159"/>
      <c r="LA190" s="159"/>
      <c r="LB190" s="159"/>
      <c r="LC190" s="159"/>
    </row>
    <row r="191" spans="1:315" x14ac:dyDescent="0.15">
      <c r="A191" s="214"/>
      <c r="B191" s="256">
        <v>0.83221064814814805</v>
      </c>
      <c r="C191" s="10">
        <v>1.1200000000000001</v>
      </c>
      <c r="D191" s="11">
        <v>1.3999999600000004</v>
      </c>
      <c r="E191" s="11"/>
      <c r="F191" s="14"/>
      <c r="G191" s="13"/>
      <c r="H191" s="14"/>
      <c r="I191" s="596"/>
      <c r="J191" s="473">
        <v>5</v>
      </c>
      <c r="K191" s="14"/>
      <c r="L191" s="9"/>
      <c r="M191" s="23">
        <v>0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9"/>
      <c r="AB191" s="15"/>
      <c r="AC191" s="15"/>
      <c r="AD191" s="15"/>
      <c r="AE191" s="15"/>
      <c r="AF191" s="15"/>
      <c r="AG191" s="15"/>
      <c r="AH191" s="54"/>
      <c r="AI191" s="15"/>
      <c r="AJ191" s="15"/>
      <c r="AK191" s="15"/>
      <c r="AL191" s="632"/>
      <c r="AM191" s="633">
        <v>-1.4858681610942246</v>
      </c>
      <c r="AN191" s="634">
        <v>-11.340968309859154</v>
      </c>
      <c r="AO191" s="634">
        <f t="shared" ref="AO191" si="111">ABS(-11.88-AN191)</f>
        <v>0.53903169014084718</v>
      </c>
      <c r="AP191" s="529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>
        <f t="shared" ref="BB191" si="112">ABS(BQ191-AN191)</f>
        <v>2.9294014084507047</v>
      </c>
      <c r="BC191" s="527"/>
      <c r="BD191" s="634"/>
      <c r="BE191" s="634"/>
      <c r="BF191" s="634"/>
      <c r="BG191" s="634"/>
      <c r="BH191" s="634"/>
      <c r="BI191" s="634"/>
      <c r="BJ191" s="634"/>
      <c r="BK191" s="634"/>
      <c r="BL191" s="634"/>
      <c r="BM191" s="634"/>
      <c r="BN191" s="573"/>
      <c r="BO191" s="573"/>
      <c r="BP191" s="65">
        <v>-1.234735514148722</v>
      </c>
      <c r="BQ191" s="64">
        <v>-14.270369718309858</v>
      </c>
      <c r="BR191" s="6"/>
      <c r="BS191" s="527"/>
      <c r="BT191" s="527"/>
      <c r="BU191" s="527">
        <f>(BP190+BP191+BP192)/3</f>
        <v>0.57900026934657578</v>
      </c>
      <c r="BV191" s="527">
        <f>(BQ190+BQ191+BQ192)/3</f>
        <v>3.6408274647887322</v>
      </c>
      <c r="BW191" s="584"/>
      <c r="BX191" s="527"/>
      <c r="BY191" s="527"/>
      <c r="BZ191" s="527"/>
      <c r="CA191" s="527"/>
      <c r="CC191" s="584">
        <f>SQRT((BP190-BP191)^2+(BQ190-BQ191)^2)+SQRT((BP191-BP192)^2+(BQ191-BQ192)^2)+SQRT((BP192-BP190)^2+(BQ192-BQ190)^2)</f>
        <v>57.290476911209154</v>
      </c>
      <c r="CD191" s="584"/>
      <c r="CE191" s="584"/>
      <c r="CF191" s="584"/>
      <c r="CG191" s="527"/>
      <c r="CH191" s="584"/>
      <c r="CI191" s="527"/>
      <c r="CJ191" s="584"/>
      <c r="CK191" s="527"/>
      <c r="CL191" s="584"/>
      <c r="CO191" s="70"/>
      <c r="CP191" s="70"/>
      <c r="CQ191" s="70"/>
      <c r="CR191" s="70"/>
      <c r="CS191" s="92">
        <v>6.6545089664820791</v>
      </c>
      <c r="CT191" s="70"/>
      <c r="CU191" s="70"/>
      <c r="CV191" s="70"/>
      <c r="CW191" s="70"/>
      <c r="CX191" s="70"/>
      <c r="CY191" s="70"/>
      <c r="CZ191" s="70"/>
      <c r="DA191" s="70"/>
      <c r="DB191" s="70"/>
      <c r="DC191" s="70"/>
      <c r="DH191" s="519"/>
      <c r="DI191" s="211">
        <f>DEGREES(ACOS(((BP190-BP189)*(BP192-BP191)+(BQ190-BQ189)*(BQ192-BQ191))/(SQRT((BP190-BP189)^2+(BQ190-BQ189)^2)*SQRT((BP192-BP191)^2+(BQ192-BQ191)^2))))</f>
        <v>18.617123467050853</v>
      </c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8" t="s">
        <v>443</v>
      </c>
      <c r="DU191" s="129">
        <v>-0.60690389678496504</v>
      </c>
      <c r="DV191" s="128">
        <v>-14.35406690140845</v>
      </c>
      <c r="DX191" s="506">
        <f t="shared" si="73"/>
        <v>0</v>
      </c>
      <c r="EA191" s="506">
        <f t="shared" si="74"/>
        <v>0</v>
      </c>
      <c r="EB191" s="506">
        <f t="shared" si="75"/>
        <v>0</v>
      </c>
      <c r="EG191" s="412">
        <f>IF(AND(DV191&lt;0,DV191&gt;-11.9),1,0)</f>
        <v>0</v>
      </c>
      <c r="EM191" s="244">
        <f>IF(AND(DV191&lt;0,DV191&gt;-6.4),1,0)</f>
        <v>0</v>
      </c>
      <c r="ER191" s="105">
        <v>-0.27206036752429463</v>
      </c>
      <c r="ES191" s="105">
        <v>13.391549295774647</v>
      </c>
      <c r="ET191" s="518">
        <f>ABS(ER191)</f>
        <v>0.27206036752429463</v>
      </c>
      <c r="EV191" s="284"/>
      <c r="EW191" s="209"/>
      <c r="EX191" s="209"/>
      <c r="EY191" s="209"/>
      <c r="EZ191" s="209"/>
      <c r="FA191" s="209"/>
      <c r="FB191" s="209"/>
      <c r="FC191" s="209"/>
      <c r="FE191" s="151">
        <v>69.331485297624425</v>
      </c>
      <c r="FF191" s="141"/>
      <c r="FH191" s="141"/>
      <c r="FJ191" s="141"/>
      <c r="FQ191" s="284">
        <f>FE191/(D190+D191)</f>
        <v>26.665956499069921</v>
      </c>
      <c r="FR191" s="209"/>
      <c r="FS191" s="284"/>
      <c r="FT191" s="209"/>
      <c r="FU191" s="209"/>
      <c r="FV191" s="209"/>
      <c r="FW191" s="209"/>
      <c r="FX191" s="209"/>
      <c r="FY191" s="209"/>
      <c r="FZ191" s="209"/>
      <c r="GA191" s="209"/>
      <c r="GB191" s="209"/>
      <c r="GC191" s="209"/>
      <c r="GD191" s="284">
        <f t="shared" ref="GD191" si="113">FE191*(((ABS(DV190-AN190))/(ABS(DV189-DV190))))^2</f>
        <v>0.19075631760965284</v>
      </c>
      <c r="GE191" s="209"/>
      <c r="GF191" s="284"/>
      <c r="GG191" s="209"/>
      <c r="GH191" s="209"/>
      <c r="GI191" s="209"/>
      <c r="GJ191" s="209"/>
      <c r="GK191" s="209"/>
      <c r="GL191" s="209"/>
      <c r="GM191" s="209"/>
      <c r="GN191" s="209"/>
      <c r="GO191" s="209"/>
      <c r="GP191" s="209"/>
      <c r="GR191" s="587">
        <v>0.96267514662442732</v>
      </c>
      <c r="GS191" s="529">
        <v>2.9717363221884492</v>
      </c>
      <c r="GT191" s="587"/>
      <c r="GU191" s="529"/>
      <c r="GV191" s="529"/>
      <c r="GW191" s="529"/>
      <c r="GX191" s="529"/>
      <c r="GY191" s="529"/>
      <c r="GZ191" s="587">
        <v>0.83697183098591488</v>
      </c>
      <c r="HA191" s="529">
        <v>1.297306338028168</v>
      </c>
      <c r="HB191" s="587"/>
      <c r="HC191" s="529"/>
      <c r="HD191" s="529"/>
      <c r="HE191" s="529"/>
      <c r="HF191" s="529"/>
      <c r="HG191" s="529"/>
      <c r="HH191" s="584">
        <v>1.2756430863655701</v>
      </c>
      <c r="HI191" s="527">
        <v>3.2425638780604129</v>
      </c>
      <c r="HJ191" s="587"/>
      <c r="HK191" s="529"/>
      <c r="HL191" s="529"/>
      <c r="HM191" s="529"/>
      <c r="HN191" s="529"/>
      <c r="HO191" s="529"/>
      <c r="HP191" s="285"/>
      <c r="HQ191" s="208"/>
      <c r="HR191" s="208"/>
      <c r="HS191" s="208"/>
      <c r="IE191" s="159"/>
      <c r="IF191" s="159"/>
      <c r="IG191" s="159"/>
      <c r="IH191" s="159"/>
      <c r="II191" s="159">
        <v>0</v>
      </c>
      <c r="IJ191" s="159">
        <v>1</v>
      </c>
      <c r="IK191" s="159">
        <v>1</v>
      </c>
      <c r="IL191" s="159">
        <v>0</v>
      </c>
      <c r="IM191" s="159">
        <v>0</v>
      </c>
      <c r="IQ191" s="159">
        <v>1</v>
      </c>
      <c r="IR191" s="159">
        <v>0</v>
      </c>
      <c r="IS191" s="159">
        <v>0</v>
      </c>
      <c r="IZ191" s="159">
        <v>0</v>
      </c>
      <c r="JA191" s="159">
        <v>0</v>
      </c>
      <c r="JB191" s="176">
        <v>1</v>
      </c>
      <c r="JC191" s="176">
        <v>0</v>
      </c>
      <c r="JD191" s="159"/>
      <c r="JE191" s="176">
        <v>0</v>
      </c>
      <c r="JF191" s="176">
        <v>0</v>
      </c>
      <c r="JG191" s="176">
        <v>0</v>
      </c>
      <c r="JH191" s="176">
        <v>1</v>
      </c>
      <c r="JI191" s="176">
        <v>0</v>
      </c>
      <c r="JJ191" s="176">
        <v>0</v>
      </c>
      <c r="JK191" s="176">
        <v>1</v>
      </c>
      <c r="JL191" s="176">
        <v>0</v>
      </c>
      <c r="JM191" s="176">
        <v>1</v>
      </c>
      <c r="JN191" s="176">
        <v>0</v>
      </c>
      <c r="JO191" s="176">
        <v>0</v>
      </c>
      <c r="JP191" s="176">
        <v>0</v>
      </c>
      <c r="JQ191" s="176">
        <v>0</v>
      </c>
      <c r="JR191" s="176">
        <v>0</v>
      </c>
      <c r="JS191" s="176">
        <v>0</v>
      </c>
      <c r="JT191" s="176">
        <v>0</v>
      </c>
      <c r="JU191" s="501">
        <v>1</v>
      </c>
      <c r="JV191" s="176">
        <v>0</v>
      </c>
      <c r="JW191" s="176">
        <v>0</v>
      </c>
      <c r="JX191" s="176">
        <v>0</v>
      </c>
      <c r="JY191" s="501"/>
      <c r="JZ191" s="405"/>
      <c r="KA191" s="405"/>
      <c r="KB191" s="405"/>
      <c r="KC191" s="405"/>
      <c r="KD191" s="405"/>
      <c r="KE191" s="162">
        <v>1</v>
      </c>
      <c r="KF191" s="175">
        <v>0</v>
      </c>
      <c r="KG191" s="175">
        <v>0</v>
      </c>
      <c r="KH191" s="175">
        <v>0</v>
      </c>
      <c r="KI191" s="175">
        <v>0</v>
      </c>
      <c r="KJ191" s="175">
        <v>0</v>
      </c>
      <c r="KK191" s="160">
        <v>1</v>
      </c>
      <c r="KL191" s="175">
        <v>1</v>
      </c>
      <c r="KM191" s="175">
        <v>0</v>
      </c>
      <c r="KN191" s="175">
        <v>0</v>
      </c>
      <c r="KO191" s="175">
        <v>0</v>
      </c>
      <c r="KP191" s="175">
        <v>0</v>
      </c>
      <c r="KQ191" s="175">
        <v>0</v>
      </c>
      <c r="KR191" s="160">
        <v>0</v>
      </c>
      <c r="KS191" s="175">
        <v>0</v>
      </c>
      <c r="KT191" s="159"/>
      <c r="KU191" s="159"/>
      <c r="KV191" s="159"/>
      <c r="KW191" s="159"/>
      <c r="KX191" s="159"/>
      <c r="KY191" s="159"/>
      <c r="KZ191" s="159"/>
      <c r="LA191" s="159"/>
      <c r="LB191" s="159" t="s">
        <v>551</v>
      </c>
      <c r="LC191" s="159"/>
    </row>
    <row r="192" spans="1:315" x14ac:dyDescent="0.15">
      <c r="A192" s="214"/>
      <c r="B192" s="256">
        <v>0.83339120370370379</v>
      </c>
      <c r="C192" s="10">
        <v>1.1200000000000001</v>
      </c>
      <c r="D192" s="11">
        <v>1.3999999600000004</v>
      </c>
      <c r="E192" s="11"/>
      <c r="F192" s="14"/>
      <c r="G192" s="13"/>
      <c r="H192" s="14"/>
      <c r="I192" s="596"/>
      <c r="J192" s="29">
        <v>6</v>
      </c>
      <c r="K192" s="14"/>
      <c r="L192" s="9"/>
      <c r="M192" s="23">
        <v>0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9"/>
      <c r="AB192" s="15"/>
      <c r="AC192" s="15"/>
      <c r="AD192" s="15"/>
      <c r="AE192" s="15"/>
      <c r="AF192" s="15"/>
      <c r="AG192" s="15"/>
      <c r="AH192" s="54"/>
      <c r="AI192" s="15"/>
      <c r="AJ192" s="15"/>
      <c r="AK192" s="15"/>
      <c r="AL192" s="632"/>
      <c r="AM192" s="633">
        <v>2.0718443373003979</v>
      </c>
      <c r="AN192" s="634">
        <v>6.5702288732394365</v>
      </c>
      <c r="AO192" s="584"/>
      <c r="AP192" s="640">
        <f t="shared" ref="AP192" si="114">ABS(11.88-AN192)</f>
        <v>5.3097711267605643</v>
      </c>
      <c r="AQ192" s="634"/>
      <c r="AR192" s="634"/>
      <c r="AS192" s="634"/>
      <c r="AT192" s="634"/>
      <c r="AU192" s="634"/>
      <c r="AV192" s="634"/>
      <c r="AW192" s="634"/>
      <c r="AX192" s="634"/>
      <c r="AY192" s="634"/>
      <c r="AZ192" s="634"/>
      <c r="BA192" s="634"/>
      <c r="BB192" s="584"/>
      <c r="BC192" s="634">
        <f t="shared" ref="BC192" si="115">ABS(BQ192-AN192)</f>
        <v>6.1517429577464782</v>
      </c>
      <c r="BD192" s="634"/>
      <c r="BE192" s="634"/>
      <c r="BF192" s="634"/>
      <c r="BG192" s="634"/>
      <c r="BH192" s="634"/>
      <c r="BI192" s="634"/>
      <c r="BJ192" s="634"/>
      <c r="BK192" s="634"/>
      <c r="BL192" s="634"/>
      <c r="BM192" s="634"/>
      <c r="BN192" s="573"/>
      <c r="BO192" s="573"/>
      <c r="BP192" s="4">
        <v>3.0763749250824088</v>
      </c>
      <c r="BQ192" s="4">
        <v>12.721971830985915</v>
      </c>
      <c r="BR192" s="6"/>
      <c r="BS192" s="527">
        <f>(BP191+BP192+BP193)/3</f>
        <v>-0.89989198488805167</v>
      </c>
      <c r="BT192" s="527">
        <f>(BQ191+BQ192+BQ193)/3</f>
        <v>-5.0776291079812204</v>
      </c>
      <c r="BU192" s="527"/>
      <c r="BV192" s="527"/>
      <c r="BW192" s="584"/>
      <c r="BX192" s="527"/>
      <c r="BY192" s="527"/>
      <c r="BZ192" s="527"/>
      <c r="CA192" s="527"/>
      <c r="CB192" s="584">
        <f>SQRT((BP191-BP192)^2+(BQ191-BQ192)^2)+SQRT((BP192-BP193)^2+(BQ192-BQ193)^2)+SQRT((BP193-BP191)^2+(BQ193-BQ191)^2)</f>
        <v>58.175808976272592</v>
      </c>
      <c r="CD192" s="584"/>
      <c r="CE192" s="527"/>
      <c r="CF192" s="584"/>
      <c r="CG192" s="527"/>
      <c r="CH192" s="584"/>
      <c r="CI192" s="527"/>
      <c r="CJ192" s="584"/>
      <c r="CK192" s="527"/>
      <c r="CL192" s="584"/>
      <c r="CO192" s="70"/>
      <c r="CP192" s="70"/>
      <c r="CQ192" s="70"/>
      <c r="CR192" s="97">
        <v>7.0172876770695662</v>
      </c>
      <c r="CS192" s="70"/>
      <c r="CT192" s="70"/>
      <c r="CU192" s="70"/>
      <c r="CV192" s="70"/>
      <c r="CW192" s="70"/>
      <c r="CX192" s="70"/>
      <c r="CY192" s="70"/>
      <c r="CZ192" s="70"/>
      <c r="DA192" s="70"/>
      <c r="DB192" s="70"/>
      <c r="DC192" s="70"/>
      <c r="DH192" s="211">
        <f>DEGREES(ACOS(((BP191-BP190)*(BP193-BP192)+(BQ191-BQ190)*(BQ193-BQ192))/(SQRT((BP191-BP190)^2+(BQ191-BQ190)^2)*SQRT((BP193-BP192)^2+(BQ193-BQ192)^2))))</f>
        <v>13.671796643551785</v>
      </c>
      <c r="DI192" s="519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8" t="s">
        <v>443</v>
      </c>
      <c r="DU192" s="105">
        <v>2.3229769842459005</v>
      </c>
      <c r="DV192" s="105">
        <v>12.763820422535211</v>
      </c>
      <c r="DX192" s="506">
        <f t="shared" si="73"/>
        <v>0</v>
      </c>
      <c r="EA192" s="506">
        <f t="shared" si="74"/>
        <v>0</v>
      </c>
      <c r="EB192" s="506">
        <f t="shared" si="75"/>
        <v>0</v>
      </c>
      <c r="EF192" s="402">
        <f>IF(AND(DV192&gt;0,DV192&lt;11.9),1,0)</f>
        <v>0</v>
      </c>
      <c r="EH192" s="402"/>
      <c r="EI192" s="402"/>
      <c r="EJ192" s="402"/>
      <c r="EK192" s="402"/>
      <c r="EL192" s="402">
        <f>IF(AND(DV192&gt;0,DV192&lt;6.4),1,0)</f>
        <v>0</v>
      </c>
      <c r="EN192" s="402"/>
      <c r="EO192" s="402"/>
      <c r="EP192" s="402"/>
      <c r="ER192" s="128">
        <v>-0.10463860289395949</v>
      </c>
      <c r="ES192" s="128">
        <v>-13.266003521126759</v>
      </c>
      <c r="EU192" s="518">
        <f>ABS(ER192)</f>
        <v>0.10463860289395949</v>
      </c>
      <c r="EV192" s="284"/>
      <c r="EW192" s="209"/>
      <c r="EX192" s="209"/>
      <c r="EY192" s="209"/>
      <c r="EZ192" s="209"/>
      <c r="FA192" s="209"/>
      <c r="FB192" s="209"/>
      <c r="FC192" s="209"/>
      <c r="FE192" s="141"/>
      <c r="FF192" s="144">
        <v>42.390260110348365</v>
      </c>
      <c r="FH192" s="141"/>
      <c r="FJ192" s="141"/>
      <c r="FQ192" s="284"/>
      <c r="FR192" s="284">
        <f>FF192/(D191+D192)</f>
        <v>15.139379043392385</v>
      </c>
      <c r="FS192" s="284"/>
      <c r="FT192" s="209"/>
      <c r="FU192" s="209"/>
      <c r="FV192" s="209"/>
      <c r="FW192" s="209"/>
      <c r="FX192" s="209"/>
      <c r="FY192" s="209"/>
      <c r="FZ192" s="209"/>
      <c r="GA192" s="209"/>
      <c r="GB192" s="209"/>
      <c r="GC192" s="209"/>
      <c r="GD192" s="284"/>
      <c r="GE192" s="284">
        <f t="shared" ref="GE192" si="116">FF192*(((DV191-AN191)/(ABS(DV190-DV191))))^2</f>
        <v>0.53150717116753454</v>
      </c>
      <c r="GF192" s="284"/>
      <c r="GG192" s="209"/>
      <c r="GH192" s="209"/>
      <c r="GI192" s="209"/>
      <c r="GJ192" s="209"/>
      <c r="GK192" s="209"/>
      <c r="GL192" s="209"/>
      <c r="GM192" s="209"/>
      <c r="GN192" s="209"/>
      <c r="GO192" s="209"/>
      <c r="GP192" s="209"/>
      <c r="GR192" s="587">
        <v>2.5950373517701952</v>
      </c>
      <c r="GS192" s="532">
        <v>0.50226529389100549</v>
      </c>
      <c r="GT192" s="584"/>
      <c r="GU192" s="527"/>
      <c r="GV192" s="527"/>
      <c r="GW192" s="527"/>
      <c r="GX192" s="527"/>
      <c r="GY192" s="527"/>
      <c r="GZ192" s="587">
        <v>0.62772887323943571</v>
      </c>
      <c r="HA192" s="532">
        <v>1.0880633802816906</v>
      </c>
      <c r="HB192" s="584"/>
      <c r="HC192" s="527"/>
      <c r="HD192" s="527"/>
      <c r="HE192" s="527"/>
      <c r="HF192" s="527"/>
      <c r="HG192" s="527"/>
      <c r="HH192" s="584">
        <v>2.6698805957160183</v>
      </c>
      <c r="HI192" s="527">
        <v>1.1983957380420864</v>
      </c>
      <c r="HJ192" s="584"/>
      <c r="HK192" s="527"/>
      <c r="HL192" s="527"/>
      <c r="HM192" s="527"/>
      <c r="HN192" s="527"/>
      <c r="HO192" s="527"/>
      <c r="HP192" s="285"/>
      <c r="HQ192" s="208"/>
      <c r="HR192" s="208"/>
      <c r="HS192" s="208"/>
      <c r="IE192" s="159"/>
      <c r="IF192" s="159"/>
      <c r="IG192" s="159"/>
      <c r="IH192" s="159"/>
      <c r="II192" s="159">
        <v>0</v>
      </c>
      <c r="IJ192" s="159">
        <v>1</v>
      </c>
      <c r="IK192" s="159">
        <v>0</v>
      </c>
      <c r="IL192" s="159">
        <v>1</v>
      </c>
      <c r="IM192" s="159">
        <v>0</v>
      </c>
      <c r="IQ192" s="159">
        <v>1</v>
      </c>
      <c r="IR192" s="159">
        <v>0</v>
      </c>
      <c r="IS192" s="159">
        <v>0</v>
      </c>
      <c r="IZ192" s="159">
        <v>1</v>
      </c>
      <c r="JA192" s="159">
        <v>0</v>
      </c>
      <c r="JB192" s="176">
        <v>0</v>
      </c>
      <c r="JC192" s="176">
        <v>0</v>
      </c>
      <c r="JD192" s="159"/>
      <c r="JE192" s="176">
        <v>0</v>
      </c>
      <c r="JF192" s="176">
        <v>0</v>
      </c>
      <c r="JG192" s="176">
        <v>0</v>
      </c>
      <c r="JH192" s="176">
        <v>1</v>
      </c>
      <c r="JI192" s="176">
        <v>0</v>
      </c>
      <c r="JJ192" s="176">
        <v>0</v>
      </c>
      <c r="JK192" s="176">
        <v>1</v>
      </c>
      <c r="JL192" s="176">
        <v>0</v>
      </c>
      <c r="JM192" s="176">
        <v>1</v>
      </c>
      <c r="JN192" s="176">
        <v>0</v>
      </c>
      <c r="JO192" s="176">
        <v>0</v>
      </c>
      <c r="JP192" s="176">
        <v>0</v>
      </c>
      <c r="JQ192" s="176">
        <v>0</v>
      </c>
      <c r="JR192" s="176">
        <v>0</v>
      </c>
      <c r="JS192" s="176">
        <v>0</v>
      </c>
      <c r="JT192" s="176">
        <v>0</v>
      </c>
      <c r="JU192" s="501">
        <v>1</v>
      </c>
      <c r="JV192" s="176">
        <v>0</v>
      </c>
      <c r="JW192" s="176">
        <v>0</v>
      </c>
      <c r="JX192" s="176">
        <v>0</v>
      </c>
      <c r="JY192" s="501"/>
      <c r="JZ192" s="405"/>
      <c r="KA192" s="405"/>
      <c r="KB192" s="405"/>
      <c r="KC192" s="405"/>
      <c r="KD192" s="405"/>
      <c r="KE192" s="162">
        <v>1</v>
      </c>
      <c r="KF192" s="175">
        <v>0</v>
      </c>
      <c r="KG192" s="175">
        <v>0</v>
      </c>
      <c r="KH192" s="175">
        <v>0</v>
      </c>
      <c r="KI192" s="175">
        <v>0</v>
      </c>
      <c r="KJ192" s="175">
        <v>0</v>
      </c>
      <c r="KK192" s="160">
        <v>1</v>
      </c>
      <c r="KL192" s="175">
        <v>1</v>
      </c>
      <c r="KM192" s="175">
        <v>0</v>
      </c>
      <c r="KN192" s="175">
        <v>0</v>
      </c>
      <c r="KO192" s="175">
        <v>0</v>
      </c>
      <c r="KP192" s="175">
        <v>0</v>
      </c>
      <c r="KQ192" s="175">
        <v>0</v>
      </c>
      <c r="KR192" s="160">
        <v>0</v>
      </c>
      <c r="KS192" s="175">
        <v>0</v>
      </c>
      <c r="KT192" s="159"/>
      <c r="KU192" s="159"/>
      <c r="KV192" s="159"/>
      <c r="KW192" s="159"/>
      <c r="KX192" s="159"/>
      <c r="KY192" s="159"/>
      <c r="KZ192" s="159"/>
      <c r="LA192" s="159"/>
      <c r="LB192" s="159"/>
      <c r="LC192" s="159"/>
    </row>
    <row r="193" spans="1:313" x14ac:dyDescent="0.15">
      <c r="A193" s="214"/>
      <c r="B193" s="256">
        <v>0.83416666666666661</v>
      </c>
      <c r="C193" s="10">
        <v>1.07</v>
      </c>
      <c r="D193" s="11">
        <v>1.2333333100000001</v>
      </c>
      <c r="E193" s="11"/>
      <c r="F193" s="14"/>
      <c r="G193" s="13"/>
      <c r="H193" s="14"/>
      <c r="I193" s="596"/>
      <c r="J193" s="473">
        <v>7</v>
      </c>
      <c r="K193" s="14"/>
      <c r="L193" s="9"/>
      <c r="M193" s="23">
        <v>0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9"/>
      <c r="AB193" s="15"/>
      <c r="AC193" s="15"/>
      <c r="AD193" s="15"/>
      <c r="AE193" s="15"/>
      <c r="AF193" s="15"/>
      <c r="AG193" s="15"/>
      <c r="AH193" s="54"/>
      <c r="AI193" s="15"/>
      <c r="AJ193" s="15"/>
      <c r="AK193" s="15"/>
      <c r="AL193" s="632"/>
      <c r="AM193" s="633">
        <v>-3.1182303662399926</v>
      </c>
      <c r="AN193" s="634">
        <v>-9.1229929577464777</v>
      </c>
      <c r="AO193" s="634">
        <f t="shared" ref="AO193" si="117">ABS(-11.88-AN193)</f>
        <v>2.7570070422535231</v>
      </c>
      <c r="AP193" s="529"/>
      <c r="AQ193" s="634"/>
      <c r="AR193" s="634"/>
      <c r="AS193" s="634"/>
      <c r="AT193" s="634"/>
      <c r="AU193" s="634"/>
      <c r="AV193" s="634"/>
      <c r="AW193" s="634"/>
      <c r="AX193" s="634"/>
      <c r="AY193" s="634"/>
      <c r="AZ193" s="634"/>
      <c r="BA193" s="634"/>
      <c r="BB193" s="634">
        <f t="shared" ref="BB193" si="118">ABS(BQ193-AN193)</f>
        <v>4.5614964788732397</v>
      </c>
      <c r="BC193" s="527"/>
      <c r="BD193" s="634"/>
      <c r="BE193" s="634"/>
      <c r="BF193" s="634"/>
      <c r="BG193" s="634"/>
      <c r="BH193" s="634"/>
      <c r="BI193" s="634"/>
      <c r="BJ193" s="634"/>
      <c r="BK193" s="634"/>
      <c r="BL193" s="634"/>
      <c r="BM193" s="634"/>
      <c r="BN193" s="573"/>
      <c r="BO193" s="573"/>
      <c r="BP193" s="64">
        <v>-4.5413153655978418</v>
      </c>
      <c r="BQ193" s="64">
        <v>-13.684489436619717</v>
      </c>
      <c r="BR193" s="6"/>
      <c r="BS193" s="527"/>
      <c r="BT193" s="527"/>
      <c r="BU193" s="527">
        <f>(BP192+BP193+BP194)/3</f>
        <v>-0.92779561232644081</v>
      </c>
      <c r="BV193" s="527">
        <f>(BQ192+BQ193+BQ194)/3</f>
        <v>3.9337676056338027</v>
      </c>
      <c r="BW193" s="584"/>
      <c r="BX193" s="527"/>
      <c r="BY193" s="527"/>
      <c r="BZ193" s="527"/>
      <c r="CA193" s="527"/>
      <c r="CC193" s="584">
        <f>SQRT((BP192-BP193)^2+(BQ192-BQ193)^2)+SQRT((BP193-BP194)^2+(BQ193-BQ194)^2)+SQRT((BP194-BP192)^2+(BQ194-BQ192)^2)</f>
        <v>58.522243773041119</v>
      </c>
      <c r="CD193" s="584"/>
      <c r="CE193" s="584"/>
      <c r="CF193" s="584"/>
      <c r="CG193" s="527"/>
      <c r="CH193" s="584"/>
      <c r="CI193" s="527"/>
      <c r="CJ193" s="584"/>
      <c r="CK193" s="527"/>
      <c r="CL193" s="584"/>
      <c r="CO193" s="70"/>
      <c r="CP193" s="70"/>
      <c r="CQ193" s="70"/>
      <c r="CR193" s="70"/>
      <c r="CS193" s="92">
        <v>9.1441544716572576</v>
      </c>
      <c r="CT193" s="70"/>
      <c r="CU193" s="70"/>
      <c r="CV193" s="70"/>
      <c r="CW193" s="70"/>
      <c r="CX193" s="70"/>
      <c r="CY193" s="70"/>
      <c r="CZ193" s="70"/>
      <c r="DA193" s="70"/>
      <c r="DB193" s="70"/>
      <c r="DC193" s="70"/>
      <c r="DH193" s="519"/>
      <c r="DI193" s="211">
        <f>DEGREES(ACOS(((BP192-BP191)*(BP194-BP193)+(BQ192-BQ191)*(BQ194-BQ193))/(SQRT((BP192-BP191)^2+(BQ192-BQ191)^2)*SQRT((BP194-BP193)^2+(BQ194-BQ193)^2))))</f>
        <v>2.1268667945874364</v>
      </c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8" t="s">
        <v>443</v>
      </c>
      <c r="DU193" s="128">
        <v>-3.411218454343079</v>
      </c>
      <c r="DV193" s="128">
        <v>-13.642640845070423</v>
      </c>
      <c r="DX193" s="506">
        <f t="shared" si="73"/>
        <v>0</v>
      </c>
      <c r="EA193" s="506">
        <f t="shared" si="74"/>
        <v>0</v>
      </c>
      <c r="EB193" s="506">
        <f t="shared" si="75"/>
        <v>0</v>
      </c>
      <c r="EG193" s="412">
        <f>IF(AND(DV193&lt;0,DV193&gt;-11.9),1,0)</f>
        <v>0</v>
      </c>
      <c r="EM193" s="244">
        <f>IF(AND(DV193&lt;0,DV193&gt;-6.4),1,0)</f>
        <v>0</v>
      </c>
      <c r="ER193" s="105">
        <v>1.3603018376214733</v>
      </c>
      <c r="ES193" s="105">
        <v>12.470880281690141</v>
      </c>
      <c r="ET193" s="518">
        <f>ABS(ER193)</f>
        <v>1.3603018376214733</v>
      </c>
      <c r="EV193" s="284"/>
      <c r="EW193" s="209"/>
      <c r="EX193" s="209"/>
      <c r="EY193" s="209"/>
      <c r="EZ193" s="209"/>
      <c r="FA193" s="209"/>
      <c r="FB193" s="209"/>
      <c r="FC193" s="209"/>
      <c r="FE193" s="151">
        <v>45.889063654434182</v>
      </c>
      <c r="FF193" s="141"/>
      <c r="FH193" s="141"/>
      <c r="FJ193" s="141"/>
      <c r="FQ193" s="284">
        <f>FE193/(D192+D193)</f>
        <v>17.426227123327301</v>
      </c>
      <c r="FR193" s="209"/>
      <c r="FS193" s="284"/>
      <c r="FT193" s="209"/>
      <c r="FU193" s="209"/>
      <c r="FV193" s="209"/>
      <c r="FW193" s="209"/>
      <c r="FX193" s="209"/>
      <c r="FY193" s="209"/>
      <c r="FZ193" s="209"/>
      <c r="GA193" s="209"/>
      <c r="GB193" s="209"/>
      <c r="GC193" s="209"/>
      <c r="GD193" s="284">
        <f t="shared" ref="GD193" si="119">FE193*(((ABS(DV192-AN192))/(ABS(DV191-DV192))))^2</f>
        <v>2.3937710769288363</v>
      </c>
      <c r="GE193" s="209"/>
      <c r="GF193" s="284"/>
      <c r="GG193" s="209"/>
      <c r="GH193" s="209"/>
      <c r="GI193" s="209"/>
      <c r="GJ193" s="209"/>
      <c r="GK193" s="209"/>
      <c r="GL193" s="209"/>
      <c r="GM193" s="209"/>
      <c r="GN193" s="209"/>
      <c r="GO193" s="209"/>
      <c r="GP193" s="209"/>
      <c r="GR193" s="587">
        <v>0.96267514662442721</v>
      </c>
      <c r="GS193" s="529">
        <v>3.3065798514491194</v>
      </c>
      <c r="GT193" s="587"/>
      <c r="GU193" s="529"/>
      <c r="GV193" s="529"/>
      <c r="GW193" s="529"/>
      <c r="GX193" s="529"/>
      <c r="GY193" s="529"/>
      <c r="GZ193" s="587">
        <v>0.29294014084507047</v>
      </c>
      <c r="HA193" s="529">
        <v>0.37663732394366356</v>
      </c>
      <c r="HB193" s="587"/>
      <c r="HC193" s="529"/>
      <c r="HD193" s="529"/>
      <c r="HE193" s="529"/>
      <c r="HF193" s="529"/>
      <c r="HG193" s="529"/>
      <c r="HH193" s="584">
        <v>1.0062590938951519</v>
      </c>
      <c r="HI193" s="527">
        <v>3.3279612359215851</v>
      </c>
      <c r="HJ193" s="587"/>
      <c r="HK193" s="529"/>
      <c r="HL193" s="529"/>
      <c r="HM193" s="529"/>
      <c r="HN193" s="529"/>
      <c r="HO193" s="529"/>
      <c r="HP193" s="285"/>
      <c r="HQ193" s="208"/>
      <c r="HR193" s="208"/>
      <c r="HS193" s="208"/>
      <c r="IE193" s="159"/>
      <c r="IF193" s="159"/>
      <c r="IG193" s="159"/>
      <c r="IH193" s="159"/>
      <c r="II193" s="159">
        <v>0</v>
      </c>
      <c r="IJ193" s="159">
        <v>1</v>
      </c>
      <c r="IK193" s="159">
        <v>0</v>
      </c>
      <c r="IL193" s="159">
        <v>1</v>
      </c>
      <c r="IM193" s="159">
        <v>0</v>
      </c>
      <c r="IQ193" s="159">
        <v>1</v>
      </c>
      <c r="IR193" s="159">
        <v>0</v>
      </c>
      <c r="IS193" s="159">
        <v>0</v>
      </c>
      <c r="IZ193" s="159">
        <v>1</v>
      </c>
      <c r="JA193" s="159">
        <v>0</v>
      </c>
      <c r="JB193" s="176">
        <v>0</v>
      </c>
      <c r="JC193" s="176">
        <v>0</v>
      </c>
      <c r="JD193" s="159"/>
      <c r="JE193" s="176">
        <v>0</v>
      </c>
      <c r="JF193" s="176">
        <v>0</v>
      </c>
      <c r="JG193" s="176">
        <v>0</v>
      </c>
      <c r="JH193" s="176">
        <v>1</v>
      </c>
      <c r="JI193" s="176">
        <v>0</v>
      </c>
      <c r="JJ193" s="176">
        <v>0</v>
      </c>
      <c r="JK193" s="159"/>
      <c r="JL193" s="176">
        <v>0</v>
      </c>
      <c r="JM193" s="176">
        <v>1</v>
      </c>
      <c r="JN193" s="176">
        <v>0</v>
      </c>
      <c r="JO193" s="176">
        <v>0</v>
      </c>
      <c r="JP193" s="176">
        <v>0</v>
      </c>
      <c r="JQ193" s="176">
        <v>0</v>
      </c>
      <c r="JR193" s="176">
        <v>0</v>
      </c>
      <c r="JS193" s="176">
        <v>0</v>
      </c>
      <c r="JT193" s="176">
        <v>0</v>
      </c>
      <c r="JU193" s="501">
        <v>1</v>
      </c>
      <c r="JV193" s="176">
        <v>0</v>
      </c>
      <c r="JW193" s="176">
        <v>0</v>
      </c>
      <c r="JX193" s="176">
        <v>0</v>
      </c>
      <c r="JY193" s="501"/>
      <c r="JZ193" s="405"/>
      <c r="KA193" s="405"/>
      <c r="KB193" s="405"/>
      <c r="KC193" s="405"/>
      <c r="KD193" s="405"/>
      <c r="KE193" s="162">
        <v>0</v>
      </c>
      <c r="KF193" s="175">
        <v>1</v>
      </c>
      <c r="KG193" s="175">
        <v>0</v>
      </c>
      <c r="KH193" s="175">
        <v>0</v>
      </c>
      <c r="KI193" s="175">
        <v>0</v>
      </c>
      <c r="KJ193" s="175">
        <v>1</v>
      </c>
      <c r="KK193" s="160">
        <v>0</v>
      </c>
      <c r="KL193" s="175">
        <v>1</v>
      </c>
      <c r="KM193" s="175">
        <v>0</v>
      </c>
      <c r="KN193" s="175">
        <v>0</v>
      </c>
      <c r="KO193" s="175">
        <v>0</v>
      </c>
      <c r="KP193" s="175">
        <v>0</v>
      </c>
      <c r="KQ193" s="175">
        <v>0</v>
      </c>
      <c r="KR193" s="160">
        <v>0</v>
      </c>
      <c r="KS193" s="175">
        <v>1</v>
      </c>
      <c r="KT193" s="159"/>
      <c r="KU193" s="159"/>
      <c r="KV193" s="159"/>
      <c r="KW193" s="159"/>
      <c r="KX193" s="159"/>
      <c r="KY193" s="159"/>
      <c r="KZ193" s="159"/>
      <c r="LA193" s="159"/>
    </row>
    <row r="194" spans="1:313" x14ac:dyDescent="0.15">
      <c r="A194" s="214"/>
      <c r="B194" s="256">
        <v>0.83488425925925924</v>
      </c>
      <c r="C194" s="10">
        <v>1.02</v>
      </c>
      <c r="D194" s="11">
        <v>1.0666666600000001</v>
      </c>
      <c r="E194" s="11"/>
      <c r="F194" s="14"/>
      <c r="G194" s="13"/>
      <c r="H194" s="14"/>
      <c r="I194" s="596"/>
      <c r="J194" s="29">
        <v>8</v>
      </c>
      <c r="K194" s="14"/>
      <c r="L194" s="9"/>
      <c r="M194" s="23">
        <v>0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9"/>
      <c r="AB194" s="15"/>
      <c r="AC194" s="15"/>
      <c r="AD194" s="15"/>
      <c r="AE194" s="15"/>
      <c r="AF194" s="15"/>
      <c r="AG194" s="15"/>
      <c r="AH194" s="54"/>
      <c r="AI194" s="15"/>
      <c r="AJ194" s="15"/>
      <c r="AK194" s="15"/>
      <c r="AL194" s="632"/>
      <c r="AM194" s="633">
        <v>-1.4858681610942246</v>
      </c>
      <c r="AN194" s="634">
        <v>9.1648415492957742</v>
      </c>
      <c r="AO194" s="584"/>
      <c r="AP194" s="640">
        <f t="shared" ref="AP194" si="120">ABS(11.88-AN194)</f>
        <v>2.7151584507042266</v>
      </c>
      <c r="AQ194" s="634"/>
      <c r="AR194" s="634"/>
      <c r="AS194" s="634"/>
      <c r="AT194" s="634"/>
      <c r="AU194" s="634"/>
      <c r="AV194" s="634"/>
      <c r="AW194" s="634"/>
      <c r="AX194" s="634"/>
      <c r="AY194" s="634"/>
      <c r="AZ194" s="634"/>
      <c r="BA194" s="634"/>
      <c r="BB194" s="584"/>
      <c r="BC194" s="634">
        <f t="shared" ref="BC194" si="121">ABS(BQ194-AN194)</f>
        <v>3.598978873239437</v>
      </c>
      <c r="BD194" s="634"/>
      <c r="BE194" s="634"/>
      <c r="BF194" s="634"/>
      <c r="BG194" s="634"/>
      <c r="BH194" s="634"/>
      <c r="BI194" s="634"/>
      <c r="BJ194" s="634"/>
      <c r="BK194" s="634"/>
      <c r="BL194" s="634"/>
      <c r="BM194" s="634"/>
      <c r="BN194" s="573"/>
      <c r="BO194" s="573"/>
      <c r="BP194" s="4">
        <v>-1.3184463964638895</v>
      </c>
      <c r="BQ194" s="4">
        <v>12.763820422535211</v>
      </c>
      <c r="BR194" s="6"/>
      <c r="BS194" s="527"/>
      <c r="BT194" s="527"/>
      <c r="BU194" s="527"/>
      <c r="BV194" s="527"/>
      <c r="BW194" s="584"/>
      <c r="BX194" s="527"/>
      <c r="BY194" s="527"/>
      <c r="BZ194" s="527"/>
      <c r="CA194" s="527"/>
      <c r="CB194" s="584"/>
      <c r="CC194" s="527"/>
      <c r="CD194" s="584"/>
      <c r="CE194" s="527"/>
      <c r="CF194" s="584"/>
      <c r="CG194" s="527"/>
      <c r="CH194" s="584"/>
      <c r="CI194" s="527"/>
      <c r="CJ194" s="584"/>
      <c r="CK194" s="527"/>
      <c r="CL194" s="584"/>
      <c r="CO194" s="70"/>
      <c r="CP194" s="70"/>
      <c r="CQ194" s="70"/>
      <c r="CR194" s="70"/>
      <c r="CS194" s="70"/>
      <c r="CT194" s="70"/>
      <c r="CU194" s="70"/>
      <c r="CV194" s="70"/>
      <c r="CW194" s="70"/>
      <c r="CX194" s="70"/>
      <c r="CY194" s="70"/>
      <c r="CZ194" s="70"/>
      <c r="DA194" s="70"/>
      <c r="DB194" s="70"/>
      <c r="DC194" s="70"/>
      <c r="DH194" s="516"/>
      <c r="DI194" s="516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8" t="s">
        <v>443</v>
      </c>
      <c r="DU194" s="105">
        <v>-0.69061477910013258</v>
      </c>
      <c r="DV194" s="105">
        <v>12.889366197183097</v>
      </c>
      <c r="DX194" s="506">
        <f t="shared" si="73"/>
        <v>0</v>
      </c>
      <c r="EA194" s="506">
        <f t="shared" si="74"/>
        <v>0</v>
      </c>
      <c r="EB194" s="506">
        <f t="shared" si="75"/>
        <v>0</v>
      </c>
      <c r="EF194" s="402">
        <f>IF(AND(DV194&gt;0,DV194&lt;11.9),1,0)</f>
        <v>0</v>
      </c>
      <c r="EH194" s="402"/>
      <c r="EI194" s="402"/>
      <c r="EJ194" s="402"/>
      <c r="EK194" s="402"/>
      <c r="EL194" s="402">
        <f>IF(AND(DV194&gt;0,DV194&lt;6.4),1,0)</f>
        <v>0</v>
      </c>
      <c r="EN194" s="402"/>
      <c r="EO194" s="402"/>
      <c r="EP194" s="402"/>
      <c r="ER194" s="128">
        <v>-3.5367847778158303</v>
      </c>
      <c r="ES194" s="128">
        <v>-12.303485915492956</v>
      </c>
      <c r="EU194" s="518">
        <f>ABS(ER194)</f>
        <v>3.5367847778158303</v>
      </c>
      <c r="EV194" s="284"/>
      <c r="EW194" s="209"/>
      <c r="EX194" s="209"/>
      <c r="EY194" s="209"/>
      <c r="EZ194" s="209"/>
      <c r="FA194" s="209"/>
      <c r="FB194" s="209"/>
      <c r="FC194" s="209"/>
      <c r="FE194" s="141"/>
      <c r="FF194" s="144">
        <v>58.185234307491733</v>
      </c>
      <c r="FH194" s="516"/>
      <c r="FJ194" s="516"/>
      <c r="FL194" s="516"/>
      <c r="FN194" s="516"/>
      <c r="FQ194" s="284"/>
      <c r="FR194" s="284">
        <f>FF194/(D193+D194)</f>
        <v>25.297928289751994</v>
      </c>
      <c r="FS194" s="284"/>
      <c r="FT194" s="209"/>
      <c r="FU194" s="209"/>
      <c r="FV194" s="209"/>
      <c r="FW194" s="209"/>
      <c r="FX194" s="209"/>
      <c r="FY194" s="209"/>
      <c r="FZ194" s="209"/>
      <c r="GA194" s="209"/>
      <c r="GB194" s="209"/>
      <c r="GC194" s="209"/>
      <c r="GD194" s="284"/>
      <c r="GE194" s="284">
        <f t="shared" ref="GE194" si="122">FF194*(((DV193-AN193)/(ABS(DV192-DV193))))^2</f>
        <v>1.7045179536985893</v>
      </c>
      <c r="GF194" s="284"/>
      <c r="GG194" s="209"/>
      <c r="GH194" s="209"/>
      <c r="GI194" s="209"/>
      <c r="GJ194" s="209"/>
      <c r="GK194" s="209"/>
      <c r="GL194" s="209"/>
      <c r="GM194" s="209"/>
      <c r="GN194" s="209"/>
      <c r="GO194" s="209"/>
      <c r="GP194" s="209"/>
      <c r="GR194" s="587">
        <v>2.0509166167216057</v>
      </c>
      <c r="GS194" s="532">
        <v>0.12556632347275132</v>
      </c>
      <c r="GT194" s="584"/>
      <c r="GU194" s="527"/>
      <c r="GV194" s="527"/>
      <c r="GW194" s="527"/>
      <c r="GX194" s="527"/>
      <c r="GY194" s="527"/>
      <c r="GZ194" s="587">
        <v>0.41848591549295655</v>
      </c>
      <c r="HA194" s="532">
        <v>1.3391549295774663</v>
      </c>
      <c r="HB194" s="584"/>
      <c r="HC194" s="527"/>
      <c r="HD194" s="527"/>
      <c r="HE194" s="527"/>
      <c r="HF194" s="527"/>
      <c r="HG194" s="527"/>
      <c r="HH194" s="584">
        <v>2.0931768750420439</v>
      </c>
      <c r="HI194" s="527">
        <v>1.3450289316598705</v>
      </c>
      <c r="HJ194" s="584"/>
      <c r="HK194" s="527"/>
      <c r="HL194" s="527"/>
      <c r="HM194" s="527"/>
      <c r="HN194" s="527"/>
      <c r="HO194" s="527"/>
      <c r="HP194" s="285"/>
      <c r="HQ194" s="208"/>
      <c r="HR194" s="208"/>
      <c r="HS194" s="208"/>
      <c r="IE194" s="159"/>
      <c r="IF194" s="159"/>
      <c r="IG194" s="159"/>
      <c r="IH194" s="159"/>
      <c r="II194" s="159">
        <v>0</v>
      </c>
      <c r="IJ194" s="159">
        <v>1</v>
      </c>
      <c r="IK194" s="159">
        <v>0</v>
      </c>
      <c r="IL194" s="159">
        <v>1</v>
      </c>
      <c r="IM194" s="159">
        <v>0</v>
      </c>
      <c r="IQ194" s="159">
        <v>0</v>
      </c>
      <c r="IR194" s="159">
        <v>1</v>
      </c>
      <c r="IS194" s="159">
        <v>0</v>
      </c>
      <c r="IZ194" s="159">
        <v>0</v>
      </c>
      <c r="JA194" s="159">
        <v>0</v>
      </c>
      <c r="JB194" s="176">
        <v>1</v>
      </c>
      <c r="JC194" s="176">
        <v>0</v>
      </c>
      <c r="JD194" s="159"/>
      <c r="JE194" s="176">
        <v>0</v>
      </c>
      <c r="JF194" s="176">
        <v>0</v>
      </c>
      <c r="JG194" s="176">
        <v>0</v>
      </c>
      <c r="JH194" s="176">
        <v>1</v>
      </c>
      <c r="JI194" s="176">
        <v>0</v>
      </c>
      <c r="JJ194" s="176">
        <v>0</v>
      </c>
      <c r="JK194" s="176">
        <v>1</v>
      </c>
      <c r="JL194" s="176">
        <v>0</v>
      </c>
      <c r="JM194" s="176">
        <v>1</v>
      </c>
      <c r="JN194" s="176">
        <v>0</v>
      </c>
      <c r="JO194" s="176">
        <v>0</v>
      </c>
      <c r="JP194" s="176">
        <v>0</v>
      </c>
      <c r="JQ194" s="176">
        <v>0</v>
      </c>
      <c r="JR194" s="176">
        <v>0</v>
      </c>
      <c r="JS194" s="176">
        <v>0</v>
      </c>
      <c r="JT194" s="176">
        <v>0</v>
      </c>
      <c r="JU194" s="501">
        <v>1</v>
      </c>
      <c r="JV194" s="176">
        <v>0</v>
      </c>
      <c r="JW194" s="176">
        <v>0</v>
      </c>
      <c r="JX194" s="176">
        <v>0</v>
      </c>
      <c r="JY194" s="501"/>
      <c r="JZ194" s="405"/>
      <c r="KA194" s="405"/>
      <c r="KB194" s="405"/>
      <c r="KC194" s="405"/>
      <c r="KD194" s="405"/>
      <c r="KE194" s="162">
        <v>1</v>
      </c>
      <c r="KF194" s="175">
        <v>0</v>
      </c>
      <c r="KG194" s="175">
        <v>0</v>
      </c>
      <c r="KH194" s="175">
        <v>0</v>
      </c>
      <c r="KI194" s="175">
        <v>0</v>
      </c>
      <c r="KJ194" s="175">
        <v>1</v>
      </c>
      <c r="KK194" s="160">
        <v>0</v>
      </c>
      <c r="KL194" s="175">
        <v>0</v>
      </c>
      <c r="KM194" s="175">
        <v>0</v>
      </c>
      <c r="KN194" s="175">
        <v>0</v>
      </c>
      <c r="KO194" s="175">
        <v>1</v>
      </c>
      <c r="KP194" s="175">
        <v>0</v>
      </c>
      <c r="KQ194" s="175">
        <v>0</v>
      </c>
      <c r="KR194" s="160">
        <v>0</v>
      </c>
      <c r="KS194" s="175">
        <v>1</v>
      </c>
      <c r="KT194" s="159"/>
      <c r="KU194" s="159"/>
      <c r="KV194" s="159"/>
      <c r="KW194" s="159"/>
      <c r="KX194" s="159"/>
      <c r="KY194" s="159"/>
      <c r="KZ194" s="159"/>
      <c r="LA194" s="159"/>
    </row>
    <row r="195" spans="1:313" s="218" customFormat="1" ht="14.25" thickBot="1" x14ac:dyDescent="0.2">
      <c r="A195" s="243" t="s">
        <v>593</v>
      </c>
      <c r="B195" s="259"/>
      <c r="C195" s="17"/>
      <c r="D195" s="18"/>
      <c r="E195" s="18">
        <f>SUM(D188:D194)</f>
        <v>8.132533200000001</v>
      </c>
      <c r="F195" s="20"/>
      <c r="G195" s="19"/>
      <c r="H195" s="20"/>
      <c r="I195" s="597"/>
      <c r="J195" s="39"/>
      <c r="K195" s="20"/>
      <c r="L195" s="16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16"/>
      <c r="AB195" s="20"/>
      <c r="AC195" s="20"/>
      <c r="AD195" s="20"/>
      <c r="AE195" s="20"/>
      <c r="AF195" s="20"/>
      <c r="AG195" s="20"/>
      <c r="AH195" s="58"/>
      <c r="AI195" s="20"/>
      <c r="AJ195" s="20"/>
      <c r="AK195" s="20"/>
      <c r="AL195" s="642"/>
      <c r="AM195" s="636"/>
      <c r="AN195" s="637"/>
      <c r="AO195" s="636"/>
      <c r="AP195" s="637"/>
      <c r="AQ195" s="528">
        <f>SUM(AO188:AO195)</f>
        <v>4.1698591549295827</v>
      </c>
      <c r="AR195" s="528">
        <f>SUM(AP188:AP195)</f>
        <v>14.292218309859159</v>
      </c>
      <c r="AS195" s="528">
        <f>AVERAGE(AO188:AO195)</f>
        <v>1.3899530516431942</v>
      </c>
      <c r="AT195" s="528">
        <f>AVERAGE(AP188:AP195)</f>
        <v>3.5730545774647897</v>
      </c>
      <c r="AU195" s="528">
        <f>MAX(AO188:AO195)</f>
        <v>2.7570070422535231</v>
      </c>
      <c r="AV195" s="528">
        <f>MAX(AP188:AP195)</f>
        <v>5.6445598591549304</v>
      </c>
      <c r="AW195" s="528">
        <f>MIN(AO188:AO195)</f>
        <v>0.53903169014084718</v>
      </c>
      <c r="AX195" s="528">
        <f>MIN(AP188:AP195)</f>
        <v>0.62272887323943849</v>
      </c>
      <c r="AY195" s="528">
        <f>AU195-AW195</f>
        <v>2.2179753521126759</v>
      </c>
      <c r="AZ195" s="528">
        <f>AV195-AX195</f>
        <v>5.0218309859154919</v>
      </c>
      <c r="BA195" s="528"/>
      <c r="BB195" s="636"/>
      <c r="BC195" s="637"/>
      <c r="BD195" s="528">
        <f>SUM(BB188:BB195)</f>
        <v>8.6626584507042264</v>
      </c>
      <c r="BE195" s="528">
        <f>SUM(BC188:BC195)</f>
        <v>16.572042253521126</v>
      </c>
      <c r="BF195" s="528">
        <f>AVERAGE(BB188:BB195)</f>
        <v>2.8875528169014086</v>
      </c>
      <c r="BG195" s="528">
        <f>AVERAGE(BC188:BC195)</f>
        <v>4.1430105633802814</v>
      </c>
      <c r="BH195" s="528">
        <f>MAX(BB188:BB195)</f>
        <v>4.5614964788732397</v>
      </c>
      <c r="BI195" s="528">
        <f>MAX(BC188:BC195)</f>
        <v>6.1517429577464782</v>
      </c>
      <c r="BJ195" s="528">
        <f>MIN(BB188:BB195)</f>
        <v>1.1717605633802819</v>
      </c>
      <c r="BK195" s="528">
        <f>MIN(BC188:BC195)</f>
        <v>1.2136091549295784</v>
      </c>
      <c r="BL195" s="528">
        <f>BH195-BJ195</f>
        <v>3.3897359154929578</v>
      </c>
      <c r="BM195" s="528">
        <f>BI195-BK195</f>
        <v>4.9381338028168997</v>
      </c>
      <c r="BN195" s="574"/>
      <c r="BO195" s="574"/>
      <c r="BP195" s="2"/>
      <c r="BQ195" s="2"/>
      <c r="BR195" s="7"/>
      <c r="BS195" s="528"/>
      <c r="BT195" s="528"/>
      <c r="BU195" s="528"/>
      <c r="BV195" s="528"/>
      <c r="BW195" s="585">
        <f>AVERAGE(BS186:BS195)</f>
        <v>0.15114464862460794</v>
      </c>
      <c r="BX195" s="585">
        <f>AVERAGE(BT186:BT195)</f>
        <v>-4.607994913928013</v>
      </c>
      <c r="BY195" s="585">
        <f>AVERAGE(BU186:BU195)</f>
        <v>-9.5337393747829832E-2</v>
      </c>
      <c r="BZ195" s="585">
        <f>AVERAGE(BV186:BV195)</f>
        <v>3.8733196400625975</v>
      </c>
      <c r="CA195" s="528"/>
      <c r="CB195" s="585"/>
      <c r="CC195" s="528"/>
      <c r="CD195" s="585">
        <f>SUM(CB188:CB194)</f>
        <v>168.09526805888277</v>
      </c>
      <c r="CE195" s="585">
        <f>SUM(CC188:CC194)</f>
        <v>169.7536977921304</v>
      </c>
      <c r="CF195" s="585" t="e">
        <f ca="1">[1]!Mean(CB188:CB194)</f>
        <v>#NAME?</v>
      </c>
      <c r="CG195" s="585" t="e">
        <f ca="1">[1]!Mean(CC188:CC194)</f>
        <v>#NAME?</v>
      </c>
      <c r="CH195" s="585">
        <f>MAX(CB188:CB194)</f>
        <v>58.175808976272592</v>
      </c>
      <c r="CI195" s="585">
        <f>MAX(CC188:CC194)</f>
        <v>58.522243773041119</v>
      </c>
      <c r="CJ195" s="585">
        <f>MIN(CB188:CB194)</f>
        <v>52.485933023212326</v>
      </c>
      <c r="CK195" s="585">
        <f>MIN(CC188:CC194)</f>
        <v>53.940977107880116</v>
      </c>
      <c r="CL195" s="585">
        <f>CH195-CJ195</f>
        <v>5.6898759530602661</v>
      </c>
      <c r="CM195" s="528">
        <f>CI195-CK195</f>
        <v>4.581266665161003</v>
      </c>
      <c r="CN195" s="393"/>
      <c r="CR195" s="286"/>
      <c r="CS195" s="278"/>
      <c r="CT195" s="281">
        <v>25.489662357874884</v>
      </c>
      <c r="CU195" s="281">
        <v>24.2131960666214</v>
      </c>
      <c r="CV195" s="281">
        <v>8.4965541192916287</v>
      </c>
      <c r="CW195" s="281">
        <v>8.0710653555404672</v>
      </c>
      <c r="CX195" s="281">
        <v>11.962614500568735</v>
      </c>
      <c r="CY195" s="281">
        <v>9.1441544716572576</v>
      </c>
      <c r="CZ195" s="281">
        <v>6.509760180236583</v>
      </c>
      <c r="DA195" s="281">
        <v>6.6545089664820791</v>
      </c>
      <c r="DB195" s="281">
        <v>5.4528543203321522</v>
      </c>
      <c r="DC195" s="248">
        <v>2.4896455051751785</v>
      </c>
      <c r="DD195" s="281"/>
      <c r="DE195" s="281"/>
      <c r="DF195" s="281"/>
      <c r="DG195" s="281"/>
      <c r="DH195" s="281"/>
      <c r="DI195" s="281"/>
      <c r="DJ195" s="281">
        <f>SUM(DH190:DH193)</f>
        <v>34.048943772602506</v>
      </c>
      <c r="DK195" s="281">
        <f>SUM(DI190:DI193)</f>
        <v>20.743990261638288</v>
      </c>
      <c r="DL195" s="281">
        <f>AVERAGE(DH190:DH193)</f>
        <v>17.024471886301253</v>
      </c>
      <c r="DM195" s="281">
        <f>AVERAGE(DI190:DI193)</f>
        <v>10.371995130819144</v>
      </c>
      <c r="DN195" s="281">
        <f>MAX(DH190:DH193)</f>
        <v>20.377147129050723</v>
      </c>
      <c r="DO195" s="281">
        <f>MAX(DI190:DI193)</f>
        <v>18.617123467050853</v>
      </c>
      <c r="DP195" s="281">
        <f>MIN(DH190:DH193)</f>
        <v>13.671796643551785</v>
      </c>
      <c r="DQ195" s="281">
        <f>MIN(DI190:DI193)</f>
        <v>2.1268667945874364</v>
      </c>
      <c r="DR195" s="281">
        <f>DN195-DP195</f>
        <v>6.7053504854989381</v>
      </c>
      <c r="DS195" s="281">
        <f>DO195-DQ195</f>
        <v>16.490256672463417</v>
      </c>
      <c r="DT195" s="220"/>
      <c r="DW195" s="495"/>
      <c r="DX195" s="506">
        <f t="shared" si="73"/>
        <v>0</v>
      </c>
      <c r="DY195" s="495"/>
      <c r="DZ195" s="495"/>
      <c r="EA195" s="506">
        <f t="shared" si="74"/>
        <v>0</v>
      </c>
      <c r="EB195" s="506">
        <f t="shared" si="75"/>
        <v>0</v>
      </c>
      <c r="EC195" s="495"/>
      <c r="ED195" s="495"/>
      <c r="EE195" s="512"/>
      <c r="EF195" s="244"/>
      <c r="EG195" s="244"/>
      <c r="EH195" s="244">
        <v>1</v>
      </c>
      <c r="EI195" s="244">
        <v>0</v>
      </c>
      <c r="EJ195" s="138">
        <f>SUM(EH195:EI195)</f>
        <v>1</v>
      </c>
      <c r="EK195" s="402"/>
      <c r="EL195" s="244"/>
      <c r="EM195" s="244"/>
      <c r="EN195" s="244"/>
      <c r="EO195" s="244"/>
      <c r="EP195" s="244"/>
      <c r="EQ195" s="244"/>
      <c r="ES195" s="219"/>
      <c r="ET195" s="523"/>
      <c r="EU195" s="523"/>
      <c r="EV195" s="287">
        <f>SUM(ET188:ET195)</f>
        <v>3.2856521308703277</v>
      </c>
      <c r="EW195" s="281">
        <f>SUM(EU188:EU195)</f>
        <v>7.2409913202619958</v>
      </c>
      <c r="EX195" s="278">
        <f>AVERAGE(ET188:ET195)</f>
        <v>1.0952173769567759</v>
      </c>
      <c r="EY195" s="278">
        <f>AVERAGE(EU188:EU195)</f>
        <v>1.8102478300654989</v>
      </c>
      <c r="EZ195" s="281">
        <f>_xlfn.VAR.P(ET188:ET195)</f>
        <v>0.35310073438396355</v>
      </c>
      <c r="FA195" s="281">
        <f>_xlfn.VAR.P(EU188:EU195)</f>
        <v>1.6322027917294544</v>
      </c>
      <c r="FB195" s="281">
        <f>MAX(ET188:ET195)</f>
        <v>1.6532899257245599</v>
      </c>
      <c r="FC195" s="281">
        <f>MAX(EU188:EU195)</f>
        <v>3.5367847778158303</v>
      </c>
      <c r="FD195" s="523"/>
      <c r="FE195" s="268"/>
      <c r="FF195" s="240"/>
      <c r="FG195" s="521">
        <f>SUM(FE189:FE195)</f>
        <v>149.93533615618216</v>
      </c>
      <c r="FH195" s="521">
        <f>SUM(FF189:FF195)</f>
        <v>146.75444642598953</v>
      </c>
      <c r="FI195" s="521">
        <f>AVERAGE(FE189:FE195)</f>
        <v>49.978445385394053</v>
      </c>
      <c r="FJ195" s="521">
        <f>AVERAGE(FF189:FF195)</f>
        <v>48.918148808663176</v>
      </c>
      <c r="FK195" s="521">
        <f>MAX(FE189:FE195)</f>
        <v>69.331485297624425</v>
      </c>
      <c r="FL195" s="521">
        <f>MAX(FF189:FF195)</f>
        <v>58.185234307491733</v>
      </c>
      <c r="FM195" s="521">
        <f>MIN(FE189:FE195)</f>
        <v>34.714787204123546</v>
      </c>
      <c r="FN195" s="521">
        <f>MIN(FF189:FF195)</f>
        <v>42.390260110348365</v>
      </c>
      <c r="FO195" s="520">
        <f>FK195-FM195</f>
        <v>34.616698093500879</v>
      </c>
      <c r="FP195" s="520">
        <f>FL195-FN195</f>
        <v>15.794974197143368</v>
      </c>
      <c r="FQ195" s="287"/>
      <c r="FR195" s="287"/>
      <c r="FS195" s="278">
        <f>SUM(FQ189:FQ195)</f>
        <v>63.035788432097213</v>
      </c>
      <c r="FT195" s="278">
        <f>SUM(FR189:FR195)</f>
        <v>61.114450239390393</v>
      </c>
      <c r="FU195" s="278">
        <f>AVERAGE(FQ189:FQ195)</f>
        <v>21.011929477365737</v>
      </c>
      <c r="FV195" s="278">
        <f>AVERAGE(FR189:FR195)</f>
        <v>20.371483413130132</v>
      </c>
      <c r="FW195" s="278">
        <f>MAX(FQ189:FQ195)</f>
        <v>26.665956499069921</v>
      </c>
      <c r="FX195" s="278">
        <f>MAX(FR189:FR195)</f>
        <v>25.297928289751994</v>
      </c>
      <c r="FY195" s="278">
        <f>MIN(FQ189:FQ195)</f>
        <v>17.426227123327301</v>
      </c>
      <c r="FZ195" s="278">
        <f>MIN(FR189:FR195)</f>
        <v>15.139379043392385</v>
      </c>
      <c r="GA195" s="278">
        <f>FW195-FY195</f>
        <v>9.2397293757426198</v>
      </c>
      <c r="GB195" s="278">
        <f>FX195-FZ195</f>
        <v>10.158549246359609</v>
      </c>
      <c r="GC195" s="278"/>
      <c r="GD195" s="286"/>
      <c r="GE195" s="278"/>
      <c r="GF195" s="278">
        <f>SUM(GD189:GD195)</f>
        <v>4.5166177506100844</v>
      </c>
      <c r="GG195" s="278">
        <f>SUM(GE189:GE195)</f>
        <v>2.3459096031722497</v>
      </c>
      <c r="GH195" s="278">
        <f>AVERAGE(GD189:GD195)</f>
        <v>1.5055392502033615</v>
      </c>
      <c r="GI195" s="278">
        <f>AVERAGE(GE189:GE195)</f>
        <v>0.78196986772408328</v>
      </c>
      <c r="GJ195" s="278">
        <f>MAX(GD189:GD195)</f>
        <v>2.3937710769288363</v>
      </c>
      <c r="GK195" s="278">
        <f>MAX(GE189:GE195)</f>
        <v>1.7045179536985893</v>
      </c>
      <c r="GL195" s="278">
        <f>MIN(GD189:GD195)</f>
        <v>0.19075631760965284</v>
      </c>
      <c r="GM195" s="278">
        <f>MIN(GE189:GE195)</f>
        <v>0.10988447830612599</v>
      </c>
      <c r="GN195" s="278">
        <f>GJ195-GL195</f>
        <v>2.2030147593191836</v>
      </c>
      <c r="GO195" s="278">
        <f>GK195-GM195</f>
        <v>1.5946334753924634</v>
      </c>
      <c r="GP195" s="278"/>
      <c r="GQ195" s="270"/>
      <c r="GR195" s="586"/>
      <c r="GS195" s="531"/>
      <c r="GT195" s="586">
        <f>SUM(GR188:GR194)</f>
        <v>9.0826307311956835</v>
      </c>
      <c r="GU195" s="531">
        <f>SUM(GS188:GS194)</f>
        <v>10.045305877820111</v>
      </c>
      <c r="GV195" s="531">
        <f>AVERAGE(GR188:GR194)</f>
        <v>1.2975186758850976</v>
      </c>
      <c r="GW195" s="531">
        <f>AVERAGE(GS188:GS194)</f>
        <v>1.4350436968314444</v>
      </c>
      <c r="GX195" s="531">
        <f>MAX(GR188:GR194)</f>
        <v>2.5950373517701952</v>
      </c>
      <c r="GY195" s="531">
        <f>MAX(GS188:GS194)</f>
        <v>3.3065798514491194</v>
      </c>
      <c r="GZ195" s="586"/>
      <c r="HA195" s="531"/>
      <c r="HB195" s="586">
        <f>SUM(GZ188:GZ194)</f>
        <v>3.2641901408450682</v>
      </c>
      <c r="HC195" s="531">
        <f>SUM(HA188:HA194)</f>
        <v>5.3984683098591582</v>
      </c>
      <c r="HD195" s="531">
        <f>AVERAGE(GZ188:GZ194)</f>
        <v>0.46631287726358117</v>
      </c>
      <c r="HE195" s="531">
        <f>AVERAGE(HA188:HA194)</f>
        <v>0.77120975855130836</v>
      </c>
      <c r="HF195" s="531">
        <f>MAX(GZ188:GZ194)</f>
        <v>0.83697183098591488</v>
      </c>
      <c r="HG195" s="531">
        <f>MAX(HA188:HA194)</f>
        <v>1.3391549295774663</v>
      </c>
      <c r="HH195" s="585"/>
      <c r="HI195" s="528"/>
      <c r="HJ195" s="586">
        <f>SUM(HH188:HH194)</f>
        <v>9.9448499408840334</v>
      </c>
      <c r="HK195" s="531">
        <f>SUM(HI188:HI194)</f>
        <v>12.652073301388066</v>
      </c>
      <c r="HL195" s="531">
        <f>AVERAGE(HH188:HH194)</f>
        <v>1.4206928486977191</v>
      </c>
      <c r="HM195" s="531">
        <f>AVERAGE(HI188:HI194)</f>
        <v>1.8074390430554381</v>
      </c>
      <c r="HN195" s="531">
        <f>MAX(HH188:HH194)</f>
        <v>2.6698805957160183</v>
      </c>
      <c r="HO195" s="531">
        <f>MAX(HI188:HI194)</f>
        <v>3.3279612359215851</v>
      </c>
      <c r="HP195" s="286">
        <f>MIN(HH188:HH195)</f>
        <v>0.72003020764612014</v>
      </c>
      <c r="HQ195" s="286">
        <f>MIN(HI188:HI195)</f>
        <v>0.18717709723834941</v>
      </c>
      <c r="HR195" s="278">
        <f>HN195-HP195</f>
        <v>1.9498503880698981</v>
      </c>
      <c r="HS195" s="278">
        <f>HO195-HQ195</f>
        <v>3.1407841386832356</v>
      </c>
      <c r="HT195" s="393"/>
      <c r="HU195" s="520"/>
      <c r="HV195" s="393"/>
      <c r="HW195" s="520"/>
      <c r="HX195" s="393"/>
      <c r="HY195" s="520"/>
      <c r="HZ195" s="393"/>
      <c r="IA195" s="520"/>
      <c r="IB195" s="393"/>
      <c r="IC195" s="520"/>
      <c r="ID195" s="393"/>
      <c r="IG195" s="218">
        <v>4.6250262479130093</v>
      </c>
      <c r="IH195" s="218">
        <v>-10.880633802816901</v>
      </c>
      <c r="IN195" s="462">
        <v>3</v>
      </c>
      <c r="IO195" s="462">
        <v>1</v>
      </c>
      <c r="IP195" s="390">
        <v>4</v>
      </c>
      <c r="IT195" s="390"/>
      <c r="IU195" s="393">
        <v>2</v>
      </c>
      <c r="IV195" s="390">
        <v>2</v>
      </c>
      <c r="IW195" s="393">
        <v>2</v>
      </c>
      <c r="IX195" s="484">
        <v>1</v>
      </c>
      <c r="IY195" s="393"/>
      <c r="JB195" s="226"/>
      <c r="JC195" s="226"/>
      <c r="JD195" s="226"/>
      <c r="JP195" s="226"/>
      <c r="JQ195" s="226"/>
      <c r="JR195" s="226"/>
      <c r="JU195" s="393"/>
      <c r="JY195" s="393">
        <v>4</v>
      </c>
      <c r="JZ195" s="507">
        <v>3</v>
      </c>
      <c r="KA195" s="507">
        <v>0</v>
      </c>
      <c r="KB195" s="520">
        <v>0</v>
      </c>
      <c r="KC195" s="520">
        <v>0</v>
      </c>
      <c r="KD195" s="507">
        <v>0</v>
      </c>
      <c r="KE195" s="220"/>
      <c r="KK195" s="219"/>
      <c r="KR195" s="219"/>
      <c r="LA195" s="219"/>
    </row>
    <row r="196" spans="1:313" x14ac:dyDescent="0.15">
      <c r="A196" s="228"/>
      <c r="B196" s="479">
        <v>0.85103009259259255</v>
      </c>
      <c r="C196" s="26"/>
      <c r="D196" s="293"/>
      <c r="E196" s="293"/>
      <c r="F196" s="27"/>
      <c r="G196" s="28"/>
      <c r="H196" s="27" t="s">
        <v>366</v>
      </c>
      <c r="I196" s="598">
        <v>38</v>
      </c>
      <c r="J196" s="473">
        <v>1</v>
      </c>
      <c r="K196" s="27">
        <v>0</v>
      </c>
      <c r="L196" s="29">
        <v>1</v>
      </c>
      <c r="M196" s="23">
        <v>1</v>
      </c>
      <c r="N196" s="23">
        <v>1</v>
      </c>
      <c r="O196" s="23">
        <v>0</v>
      </c>
      <c r="P196" s="27"/>
      <c r="Q196" s="27">
        <v>1</v>
      </c>
      <c r="R196" s="27">
        <v>0</v>
      </c>
      <c r="S196" s="27">
        <v>0</v>
      </c>
      <c r="T196" s="27">
        <v>0</v>
      </c>
      <c r="U196" s="27">
        <v>0</v>
      </c>
      <c r="V196" s="27">
        <v>0</v>
      </c>
      <c r="W196" s="27">
        <v>0</v>
      </c>
      <c r="X196" s="27">
        <v>1</v>
      </c>
      <c r="Y196" s="27">
        <v>1</v>
      </c>
      <c r="Z196" s="27">
        <v>0</v>
      </c>
      <c r="AA196" s="29">
        <v>0</v>
      </c>
      <c r="AB196" s="23"/>
      <c r="AC196" s="23"/>
      <c r="AD196" s="23"/>
      <c r="AE196" s="23"/>
      <c r="AF196" s="23"/>
      <c r="AG196" s="23"/>
      <c r="AH196" s="452"/>
      <c r="AI196" s="23"/>
      <c r="AJ196" s="23"/>
      <c r="AK196" s="23"/>
      <c r="AL196" s="641"/>
      <c r="AM196" s="639"/>
      <c r="AN196" s="640"/>
      <c r="AO196" s="639"/>
      <c r="AP196" s="640"/>
      <c r="AQ196" s="640"/>
      <c r="AR196" s="640"/>
      <c r="AS196" s="640"/>
      <c r="AT196" s="640"/>
      <c r="AU196" s="640"/>
      <c r="AV196" s="640"/>
      <c r="AW196" s="640"/>
      <c r="AX196" s="640"/>
      <c r="AY196" s="640"/>
      <c r="AZ196" s="640"/>
      <c r="BA196" s="640"/>
      <c r="BB196" s="639"/>
      <c r="BC196" s="640"/>
      <c r="BD196" s="640"/>
      <c r="BE196" s="640"/>
      <c r="BF196" s="640"/>
      <c r="BG196" s="640"/>
      <c r="BH196" s="640"/>
      <c r="BI196" s="640"/>
      <c r="BJ196" s="640"/>
      <c r="BK196" s="640"/>
      <c r="BL196" s="640"/>
      <c r="BM196" s="640"/>
      <c r="BN196" s="575"/>
      <c r="BO196" s="575"/>
      <c r="BP196" s="6">
        <v>-0.66486304157436515</v>
      </c>
      <c r="BQ196" s="6">
        <v>-11.98572033898305</v>
      </c>
      <c r="BR196" s="6"/>
      <c r="BS196" s="529"/>
      <c r="BT196" s="529"/>
      <c r="BU196" s="529"/>
      <c r="BV196" s="529"/>
      <c r="BW196" s="587"/>
      <c r="BX196" s="529"/>
      <c r="BY196" s="529"/>
      <c r="BZ196" s="529"/>
      <c r="CA196" s="529"/>
      <c r="CB196" s="587"/>
      <c r="CC196" s="529"/>
      <c r="CD196" s="587"/>
      <c r="CE196" s="529"/>
      <c r="CF196" s="587"/>
      <c r="CG196" s="529"/>
      <c r="CH196" s="587"/>
      <c r="CI196" s="529"/>
      <c r="CJ196" s="587"/>
      <c r="CK196" s="529"/>
      <c r="CL196" s="587"/>
      <c r="CM196" s="149"/>
      <c r="CN196" s="416"/>
      <c r="CO196" s="76"/>
      <c r="CP196" s="76"/>
      <c r="CQ196" s="76"/>
      <c r="CR196" s="94"/>
      <c r="CS196" s="84"/>
      <c r="CT196" s="84"/>
      <c r="CU196" s="84"/>
      <c r="CV196" s="84"/>
      <c r="CW196" s="84"/>
      <c r="CX196" s="84"/>
      <c r="CY196" s="84"/>
      <c r="CZ196" s="84"/>
      <c r="DA196" s="84"/>
      <c r="DB196" s="84"/>
      <c r="DC196" s="78"/>
      <c r="DD196" s="282"/>
      <c r="DE196" s="282"/>
      <c r="DF196" s="282"/>
      <c r="DG196" s="282"/>
      <c r="DH196" s="209"/>
      <c r="DI196" s="209"/>
      <c r="DJ196" s="116"/>
      <c r="DK196" s="116"/>
      <c r="DL196" s="132"/>
      <c r="DM196" s="132"/>
      <c r="DN196" s="132"/>
      <c r="DO196" s="132"/>
      <c r="DP196" s="132"/>
      <c r="DQ196" s="132"/>
      <c r="DR196" s="132"/>
      <c r="DS196" s="116"/>
      <c r="DT196" s="126" t="s">
        <v>442</v>
      </c>
      <c r="DU196" s="128">
        <v>-0.66486304157436515</v>
      </c>
      <c r="DV196" s="128">
        <v>-11.98572033898305</v>
      </c>
      <c r="DX196" s="506">
        <f t="shared" si="73"/>
        <v>0</v>
      </c>
      <c r="EA196" s="506">
        <f t="shared" si="74"/>
        <v>0</v>
      </c>
      <c r="EB196" s="506">
        <f t="shared" si="75"/>
        <v>0</v>
      </c>
      <c r="EG196" s="412">
        <f>IF(AND(DV196&lt;0,DV196&gt;-11.9),1,0)</f>
        <v>0</v>
      </c>
      <c r="ER196" s="116">
        <v>4.0899150739271555</v>
      </c>
      <c r="ES196" s="116">
        <v>13.677822033898305</v>
      </c>
      <c r="EV196" s="284"/>
      <c r="EW196" s="209"/>
      <c r="EX196" s="209"/>
      <c r="EY196" s="209"/>
      <c r="EZ196" s="209"/>
      <c r="FA196" s="209"/>
      <c r="FB196" s="209"/>
      <c r="FC196" s="209"/>
      <c r="FE196" s="142"/>
      <c r="FF196" s="149"/>
      <c r="FG196" s="269"/>
      <c r="FH196" s="149"/>
      <c r="FI196" s="269"/>
      <c r="FJ196" s="149"/>
      <c r="FK196" s="269"/>
      <c r="FN196" s="149"/>
      <c r="FO196" s="269"/>
      <c r="FP196" s="149"/>
      <c r="FQ196" s="284"/>
      <c r="FR196" s="209"/>
      <c r="FS196" s="284"/>
      <c r="FT196" s="209"/>
      <c r="FU196" s="209"/>
      <c r="FV196" s="209"/>
      <c r="FW196" s="209"/>
      <c r="FX196" s="209"/>
      <c r="FY196" s="209"/>
      <c r="FZ196" s="209"/>
      <c r="GA196" s="209"/>
      <c r="GB196" s="209"/>
      <c r="GC196" s="209"/>
      <c r="GD196" s="284"/>
      <c r="GE196" s="209"/>
      <c r="GF196" s="284"/>
      <c r="GG196" s="209"/>
      <c r="GH196" s="209"/>
      <c r="GI196" s="209"/>
      <c r="GJ196" s="209"/>
      <c r="GK196" s="209"/>
      <c r="GL196" s="209"/>
      <c r="GM196" s="209"/>
      <c r="GN196" s="209"/>
      <c r="GO196" s="209"/>
      <c r="GP196" s="209"/>
      <c r="GQ196" s="149"/>
      <c r="GR196" s="587"/>
      <c r="GS196" s="532"/>
      <c r="GT196" s="587"/>
      <c r="GU196" s="532"/>
      <c r="GV196" s="532"/>
      <c r="GW196" s="532"/>
      <c r="GX196" s="532"/>
      <c r="GY196" s="532"/>
      <c r="GZ196" s="587"/>
      <c r="HA196" s="532"/>
      <c r="HB196" s="587"/>
      <c r="HC196" s="532"/>
      <c r="HD196" s="532"/>
      <c r="HE196" s="532"/>
      <c r="HF196" s="532"/>
      <c r="HG196" s="532"/>
      <c r="HH196" s="587"/>
      <c r="HI196" s="529"/>
      <c r="HJ196" s="587"/>
      <c r="HK196" s="532"/>
      <c r="HL196" s="532"/>
      <c r="HM196" s="532"/>
      <c r="HN196" s="532"/>
      <c r="HO196" s="532"/>
      <c r="HP196" s="284"/>
      <c r="HQ196" s="212"/>
      <c r="HR196" s="212"/>
      <c r="HS196" s="212"/>
      <c r="HT196" s="510"/>
      <c r="HU196" s="519"/>
      <c r="HV196" s="510"/>
      <c r="HW196" s="519"/>
      <c r="HX196" s="510"/>
      <c r="HY196" s="519"/>
      <c r="HZ196" s="510"/>
      <c r="IA196" s="519"/>
      <c r="IB196" s="510"/>
      <c r="IC196" s="519"/>
      <c r="ID196" s="510"/>
      <c r="IE196" s="175"/>
      <c r="IF196" s="175"/>
      <c r="IG196" s="183">
        <v>0.73247022025771635</v>
      </c>
      <c r="IH196" s="183">
        <v>6.6957746478873235</v>
      </c>
      <c r="II196" s="183"/>
      <c r="IJ196" s="183"/>
      <c r="IK196" s="183"/>
      <c r="IL196" s="183"/>
      <c r="IM196" s="183"/>
      <c r="IN196" s="464"/>
      <c r="IO196" s="464"/>
      <c r="IP196" s="402"/>
      <c r="IQ196" s="183"/>
      <c r="IR196" s="183"/>
      <c r="IS196" s="183"/>
      <c r="IT196" s="412"/>
      <c r="IU196" s="416"/>
      <c r="IV196" s="412"/>
      <c r="IW196" s="416"/>
      <c r="IX196" s="482"/>
      <c r="IY196" s="416"/>
      <c r="IZ196" s="183"/>
      <c r="JA196" s="183"/>
      <c r="JB196" s="184"/>
      <c r="JC196" s="184"/>
      <c r="JD196" s="184"/>
      <c r="JE196" s="183"/>
      <c r="JF196" s="183"/>
      <c r="JG196" s="183"/>
      <c r="JH196" s="183"/>
      <c r="JI196" s="183"/>
      <c r="JJ196" s="183"/>
      <c r="JK196" s="183"/>
      <c r="JL196" s="183"/>
      <c r="JM196" s="183"/>
      <c r="JN196" s="183"/>
      <c r="JO196" s="183"/>
      <c r="JP196" s="184"/>
      <c r="JQ196" s="184"/>
      <c r="JR196" s="184"/>
      <c r="JS196" s="183"/>
      <c r="JT196" s="183"/>
      <c r="JU196" s="510"/>
      <c r="JV196" s="183"/>
      <c r="JW196" s="183"/>
      <c r="JX196" s="183"/>
      <c r="JY196" s="510"/>
      <c r="JZ196" s="505"/>
      <c r="KA196" s="505"/>
      <c r="KB196" s="518"/>
      <c r="KC196" s="518"/>
      <c r="KD196" s="505"/>
      <c r="KE196" s="187"/>
      <c r="KF196" s="183"/>
      <c r="KG196" s="183"/>
      <c r="KH196" s="183"/>
      <c r="KI196" s="183"/>
      <c r="KJ196" s="183"/>
      <c r="KK196" s="200"/>
      <c r="KL196" s="183"/>
      <c r="KM196" s="183"/>
      <c r="KN196" s="183"/>
      <c r="KO196" s="183"/>
      <c r="KP196" s="183"/>
      <c r="KQ196" s="183"/>
      <c r="KR196" s="200"/>
      <c r="KS196" s="183"/>
      <c r="KT196" s="183"/>
      <c r="KU196" s="183"/>
      <c r="KV196" s="183"/>
      <c r="KW196" s="183"/>
      <c r="KX196" s="183"/>
      <c r="KY196" s="183"/>
      <c r="KZ196" s="183"/>
      <c r="LA196" s="200"/>
    </row>
    <row r="197" spans="1:313" x14ac:dyDescent="0.15">
      <c r="A197" s="214"/>
      <c r="B197" s="256">
        <v>0.85765046296296299</v>
      </c>
      <c r="C197" s="10"/>
      <c r="D197" s="11"/>
      <c r="E197" s="11"/>
      <c r="F197" s="14"/>
      <c r="G197" s="13"/>
      <c r="H197" s="14"/>
      <c r="I197" s="596"/>
      <c r="J197" s="473">
        <v>1</v>
      </c>
      <c r="K197" s="14">
        <v>0</v>
      </c>
      <c r="L197" s="9">
        <v>1</v>
      </c>
      <c r="M197" s="23">
        <v>1</v>
      </c>
      <c r="N197" s="23">
        <v>0</v>
      </c>
      <c r="O197" s="23">
        <v>1</v>
      </c>
      <c r="P197" s="14"/>
      <c r="Q197" s="14">
        <v>0</v>
      </c>
      <c r="R197" s="14">
        <v>0</v>
      </c>
      <c r="S197" s="14">
        <v>1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1</v>
      </c>
      <c r="Z197" s="14">
        <v>0</v>
      </c>
      <c r="AA197" s="9">
        <v>0</v>
      </c>
      <c r="AB197" s="15"/>
      <c r="AC197" s="15"/>
      <c r="AD197" s="15"/>
      <c r="AE197" s="15">
        <v>1.1300969112547627</v>
      </c>
      <c r="AF197" s="15">
        <v>0.46033450704225309</v>
      </c>
      <c r="AG197" s="15">
        <v>1.2202568939372518</v>
      </c>
      <c r="AH197" s="54">
        <f>AM198-BP197</f>
        <v>1.4230849993578489</v>
      </c>
      <c r="AI197" s="15">
        <f>AN198-BQ197</f>
        <v>17.785651408450704</v>
      </c>
      <c r="AJ197" s="15"/>
      <c r="AK197" s="15"/>
      <c r="AL197" s="632">
        <f>((AH197*AH198)+(AI197*AI198))/(SQRT(AH197^2+AI197^2)*SQRT(AH198^2+AI198^2))</f>
        <v>0.99442543708910425</v>
      </c>
      <c r="AM197" s="633"/>
      <c r="AN197" s="634"/>
      <c r="AO197" s="633"/>
      <c r="AP197" s="634"/>
      <c r="AQ197" s="634"/>
      <c r="AR197" s="634"/>
      <c r="AS197" s="634"/>
      <c r="AT197" s="634"/>
      <c r="AU197" s="634"/>
      <c r="AV197" s="634"/>
      <c r="AW197" s="634"/>
      <c r="AX197" s="634"/>
      <c r="AY197" s="634"/>
      <c r="AZ197" s="634"/>
      <c r="BA197" s="634"/>
      <c r="BB197" s="633"/>
      <c r="BC197" s="634"/>
      <c r="BD197" s="634"/>
      <c r="BE197" s="634"/>
      <c r="BF197" s="634"/>
      <c r="BG197" s="634"/>
      <c r="BH197" s="634"/>
      <c r="BI197" s="634"/>
      <c r="BJ197" s="634"/>
      <c r="BK197" s="634"/>
      <c r="BL197" s="634"/>
      <c r="BM197" s="634"/>
      <c r="BN197" s="573"/>
      <c r="BO197" s="573"/>
      <c r="BP197" s="64">
        <v>-0.73247022025771635</v>
      </c>
      <c r="BQ197" s="64">
        <v>-11.885</v>
      </c>
      <c r="BR197" s="6"/>
      <c r="BS197" s="527"/>
      <c r="BT197" s="527"/>
      <c r="BU197" s="527"/>
      <c r="BV197" s="527"/>
      <c r="BW197" s="584"/>
      <c r="BX197" s="527"/>
      <c r="BY197" s="527"/>
      <c r="BZ197" s="527"/>
      <c r="CA197" s="527"/>
      <c r="CB197" s="584"/>
      <c r="CC197" s="527"/>
      <c r="CD197" s="584"/>
      <c r="CE197" s="527"/>
      <c r="CF197" s="584"/>
      <c r="CG197" s="527"/>
      <c r="CH197" s="584"/>
      <c r="CI197" s="527"/>
      <c r="CJ197" s="584"/>
      <c r="CK197" s="527"/>
      <c r="CL197" s="584"/>
      <c r="CO197" s="70"/>
      <c r="CP197" s="70"/>
      <c r="CQ197" s="70"/>
      <c r="CR197" s="70"/>
      <c r="CS197" s="70"/>
      <c r="CT197" s="70"/>
      <c r="CU197" s="70"/>
      <c r="CV197" s="70"/>
      <c r="CW197" s="70"/>
      <c r="CX197" s="70"/>
      <c r="CY197" s="70"/>
      <c r="CZ197" s="70"/>
      <c r="DA197" s="70"/>
      <c r="DB197" s="70"/>
      <c r="DC197" s="70"/>
      <c r="DH197" s="516"/>
      <c r="DI197" s="516"/>
      <c r="DJ197" s="105"/>
      <c r="DK197" s="105"/>
      <c r="DL197" s="105"/>
      <c r="DM197" s="105"/>
      <c r="DN197" s="105"/>
      <c r="DO197" s="105"/>
      <c r="DP197" s="105"/>
      <c r="DQ197" s="105"/>
      <c r="DR197" s="105"/>
      <c r="DS197" s="105"/>
      <c r="DT197" s="108" t="s">
        <v>442</v>
      </c>
      <c r="DU197" s="379">
        <v>-0.73247022025771635</v>
      </c>
      <c r="DV197" s="379">
        <v>-11.885</v>
      </c>
      <c r="DX197" s="506">
        <f t="shared" si="73"/>
        <v>0</v>
      </c>
      <c r="EA197" s="506">
        <f t="shared" si="74"/>
        <v>0</v>
      </c>
      <c r="EB197" s="506">
        <f t="shared" si="75"/>
        <v>0</v>
      </c>
      <c r="EF197" s="402">
        <f>IF(AND(DV197&gt;0,DV197&lt;11.9),1,0)</f>
        <v>0</v>
      </c>
      <c r="EH197" s="402"/>
      <c r="EI197" s="402"/>
      <c r="EJ197" s="402"/>
      <c r="EK197" s="402"/>
      <c r="EM197" s="244">
        <f>IF(AND(DV197&lt;0,DV197&gt;-6.4),1,0)</f>
        <v>0</v>
      </c>
      <c r="EN197" s="402"/>
      <c r="EO197" s="402"/>
      <c r="EP197" s="402"/>
      <c r="ER197" s="105">
        <v>3.8297728659189172</v>
      </c>
      <c r="ES197" s="105">
        <v>12.429031690140844</v>
      </c>
      <c r="EV197" s="284"/>
      <c r="EW197" s="209"/>
      <c r="EX197" s="209"/>
      <c r="EY197" s="209"/>
      <c r="EZ197" s="209"/>
      <c r="FA197" s="209"/>
      <c r="FB197" s="209"/>
      <c r="FC197" s="209"/>
      <c r="FE197" s="141"/>
      <c r="FF197" s="141"/>
      <c r="FH197" s="141"/>
      <c r="FJ197" s="141"/>
      <c r="FQ197" s="284"/>
      <c r="FR197" s="209"/>
      <c r="FS197" s="284"/>
      <c r="FT197" s="209"/>
      <c r="FU197" s="209"/>
      <c r="FV197" s="209"/>
      <c r="FW197" s="209"/>
      <c r="FX197" s="209"/>
      <c r="FY197" s="209"/>
      <c r="FZ197" s="209"/>
      <c r="GA197" s="209"/>
      <c r="GB197" s="209"/>
      <c r="GC197" s="209"/>
      <c r="GD197" s="284"/>
      <c r="GE197" s="209"/>
      <c r="GF197" s="284"/>
      <c r="GG197" s="209"/>
      <c r="GH197" s="209"/>
      <c r="GI197" s="209"/>
      <c r="GJ197" s="209"/>
      <c r="GK197" s="209"/>
      <c r="GL197" s="209"/>
      <c r="GM197" s="209"/>
      <c r="GN197" s="209"/>
      <c r="GO197" s="209"/>
      <c r="GP197" s="209"/>
      <c r="GR197" s="587"/>
      <c r="GS197" s="529"/>
      <c r="GT197" s="587"/>
      <c r="GU197" s="529"/>
      <c r="GV197" s="529"/>
      <c r="GW197" s="529"/>
      <c r="GX197" s="529"/>
      <c r="GY197" s="529"/>
      <c r="GZ197" s="587"/>
      <c r="HA197" s="529"/>
      <c r="HB197" s="587"/>
      <c r="HC197" s="529"/>
      <c r="HD197" s="529"/>
      <c r="HE197" s="529"/>
      <c r="HF197" s="529"/>
      <c r="HG197" s="529"/>
      <c r="HH197" s="584"/>
      <c r="HI197" s="527"/>
      <c r="HJ197" s="587"/>
      <c r="HK197" s="529"/>
      <c r="HL197" s="529"/>
      <c r="HM197" s="529"/>
      <c r="HN197" s="529"/>
      <c r="HO197" s="529"/>
      <c r="HP197" s="285"/>
      <c r="HQ197" s="208"/>
      <c r="HR197" s="208"/>
      <c r="HS197" s="208"/>
      <c r="IE197" s="159"/>
      <c r="IF197" s="159"/>
      <c r="IG197" s="159"/>
      <c r="IH197" s="159"/>
      <c r="II197" s="159">
        <v>0</v>
      </c>
      <c r="IJ197" s="159">
        <v>0</v>
      </c>
      <c r="IK197" s="159"/>
      <c r="IL197" s="159"/>
      <c r="IM197" s="159"/>
      <c r="IQ197" s="159"/>
      <c r="IR197" s="159"/>
      <c r="IS197" s="159"/>
      <c r="IZ197" s="159"/>
      <c r="JA197" s="159"/>
      <c r="JB197" s="159"/>
      <c r="JC197" s="159"/>
      <c r="JD197" s="159"/>
      <c r="JE197" s="159"/>
      <c r="JF197" s="159"/>
      <c r="JG197" s="159"/>
      <c r="JH197" s="159"/>
      <c r="JI197" s="159"/>
      <c r="JJ197" s="159"/>
      <c r="JK197" s="159"/>
      <c r="JL197" s="159"/>
      <c r="JM197" s="159"/>
      <c r="JN197" s="159"/>
      <c r="JO197" s="159"/>
      <c r="JP197" s="159"/>
      <c r="JQ197" s="159"/>
      <c r="JR197" s="159"/>
      <c r="JS197" s="159"/>
      <c r="JT197" s="159"/>
      <c r="JV197" s="159"/>
      <c r="JW197" s="159"/>
      <c r="JX197" s="159"/>
      <c r="KE197" s="159"/>
      <c r="KF197" s="159"/>
      <c r="KG197" s="159"/>
      <c r="KH197" s="159"/>
      <c r="KI197" s="159"/>
      <c r="KJ197" s="159"/>
      <c r="KK197" s="159"/>
      <c r="KL197" s="159"/>
      <c r="KM197" s="159"/>
      <c r="KN197" s="159"/>
      <c r="KO197" s="159"/>
      <c r="KP197" s="159"/>
      <c r="KQ197" s="159"/>
      <c r="KR197" s="159"/>
      <c r="KS197" s="159">
        <v>1</v>
      </c>
      <c r="KT197" s="159"/>
      <c r="KU197" s="159"/>
      <c r="KV197" s="159"/>
      <c r="KW197" s="159"/>
      <c r="KX197" s="159"/>
      <c r="KY197" s="159"/>
      <c r="KZ197" s="159"/>
      <c r="LA197" s="159"/>
    </row>
    <row r="198" spans="1:313" x14ac:dyDescent="0.15">
      <c r="A198" s="214"/>
      <c r="B198" s="256">
        <v>0.85797453703703708</v>
      </c>
      <c r="C198" s="10">
        <v>0.28000000000000003</v>
      </c>
      <c r="D198" s="11">
        <v>0.93332400000000004</v>
      </c>
      <c r="E198" s="11"/>
      <c r="F198" s="14"/>
      <c r="G198" s="13"/>
      <c r="H198" s="14"/>
      <c r="I198" s="596"/>
      <c r="J198" s="29">
        <v>2</v>
      </c>
      <c r="K198" s="14"/>
      <c r="L198" s="9"/>
      <c r="M198" s="23">
        <v>0</v>
      </c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9"/>
      <c r="AB198" s="15"/>
      <c r="AC198" s="15"/>
      <c r="AD198" s="15"/>
      <c r="AE198" s="15"/>
      <c r="AF198" s="15"/>
      <c r="AG198" s="15"/>
      <c r="AH198" s="58">
        <f>ER197-BP197</f>
        <v>4.5622430861766334</v>
      </c>
      <c r="AI198" s="20">
        <f>ES197-BQ197</f>
        <v>24.314031690140844</v>
      </c>
      <c r="AJ198" s="15"/>
      <c r="AK198" s="15"/>
      <c r="AL198" s="635">
        <f>DEGREES(ACOS(AL197))</f>
        <v>6.0526421429845012</v>
      </c>
      <c r="AM198" s="633">
        <v>0.69061477910013258</v>
      </c>
      <c r="AN198" s="634">
        <v>5.9006514084507042</v>
      </c>
      <c r="AO198" s="584"/>
      <c r="AP198" s="638">
        <f>ABS(11.88-AN198)</f>
        <v>5.9793485915492965</v>
      </c>
      <c r="AQ198" s="634"/>
      <c r="AR198" s="634"/>
      <c r="AS198" s="634"/>
      <c r="AT198" s="634"/>
      <c r="AU198" s="634"/>
      <c r="AV198" s="634"/>
      <c r="AW198" s="634"/>
      <c r="AX198" s="634"/>
      <c r="AY198" s="634"/>
      <c r="AZ198" s="634"/>
      <c r="BA198" s="634"/>
      <c r="BB198" s="634">
        <f>ABS(BQ198-AN198)</f>
        <v>5.9843485915492955</v>
      </c>
      <c r="BC198" s="527"/>
      <c r="BD198" s="634"/>
      <c r="BE198" s="634"/>
      <c r="BF198" s="634"/>
      <c r="BG198" s="634"/>
      <c r="BH198" s="634"/>
      <c r="BI198" s="634"/>
      <c r="BJ198" s="634"/>
      <c r="BK198" s="634"/>
      <c r="BL198" s="634"/>
      <c r="BM198" s="634"/>
      <c r="BN198" s="573"/>
      <c r="BO198" s="573"/>
      <c r="BP198" s="4">
        <v>2.0299888961428141</v>
      </c>
      <c r="BQ198" s="4">
        <v>11.885</v>
      </c>
      <c r="BR198" s="6"/>
      <c r="BS198" s="527">
        <f>(BP197+BP198+BP199)/3</f>
        <v>-1.4161090924982513</v>
      </c>
      <c r="BT198" s="527">
        <f>(BQ197+BQ198+BQ199)/3</f>
        <v>-3.1386443661971826</v>
      </c>
      <c r="BU198" s="527"/>
      <c r="BV198" s="527"/>
      <c r="BW198" s="584"/>
      <c r="BX198" s="527"/>
      <c r="BY198" s="527"/>
      <c r="BZ198" s="527"/>
      <c r="CA198" s="527"/>
      <c r="CB198" s="584">
        <f>SQRT((BP197-BP198)^2+(BQ197-BQ198)^2)+SQRT((BP198-BP199)^2+(BQ198-BQ199)^2)+SQRT((BP199-BP197)^2+(BQ199-BQ197)^2)</f>
        <v>51.947715110454375</v>
      </c>
      <c r="CD198" s="584"/>
      <c r="CE198" s="527"/>
      <c r="CF198" s="584"/>
      <c r="CG198" s="527"/>
      <c r="CH198" s="584"/>
      <c r="CI198" s="527"/>
      <c r="CJ198" s="584"/>
      <c r="CK198" s="527"/>
      <c r="CL198" s="584"/>
      <c r="CO198" s="70"/>
      <c r="CP198" s="70"/>
      <c r="CQ198" s="70"/>
      <c r="CR198" s="97">
        <v>12.949346322774106</v>
      </c>
      <c r="CS198" s="70"/>
      <c r="CT198" s="70"/>
      <c r="CU198" s="70"/>
      <c r="CV198" s="70"/>
      <c r="CW198" s="70"/>
      <c r="CX198" s="70"/>
      <c r="CY198" s="70"/>
      <c r="CZ198" s="70"/>
      <c r="DA198" s="70"/>
      <c r="DB198" s="70"/>
      <c r="DC198" s="70"/>
      <c r="DH198" s="516"/>
      <c r="DI198" s="516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8" t="s">
        <v>443</v>
      </c>
      <c r="DU198" s="129">
        <v>2.6996759546641544</v>
      </c>
      <c r="DV198" s="128">
        <v>11.968697183098591</v>
      </c>
      <c r="DX198" s="506">
        <f t="shared" ref="DX198:DX261" si="123">IF(AND(DU198&gt;5.4,DU198&lt;-5.4),1,0)</f>
        <v>0</v>
      </c>
      <c r="EA198" s="506">
        <f t="shared" ref="EA198:EA261" si="124">IF(DU198&lt;-4.1,1,0)</f>
        <v>0</v>
      </c>
      <c r="EB198" s="506">
        <f t="shared" ref="EB198:EB261" si="125">IF(DU198&gt;4.1,1,0)</f>
        <v>0</v>
      </c>
      <c r="EG198" s="412">
        <f>IF(AND(DV198&lt;0,DV198&gt;-11.9),1,0)</f>
        <v>0</v>
      </c>
      <c r="EL198" s="402">
        <f>IF(AND(DV198&gt;0,DV198&lt;6.4),1,0)</f>
        <v>0</v>
      </c>
      <c r="ER198" s="128">
        <v>-0.56504845562738115</v>
      </c>
      <c r="ES198" s="128">
        <v>-11.801302816901408</v>
      </c>
      <c r="EU198" s="518">
        <f>ABS(ER198)</f>
        <v>0.56504845562738115</v>
      </c>
      <c r="EV198" s="284"/>
      <c r="EW198" s="209"/>
      <c r="EX198" s="209"/>
      <c r="EY198" s="209"/>
      <c r="EZ198" s="209"/>
      <c r="FA198" s="209"/>
      <c r="FB198" s="209"/>
      <c r="FC198" s="209"/>
      <c r="FE198" s="141"/>
      <c r="FF198" s="141"/>
      <c r="FH198" s="141"/>
      <c r="FJ198" s="141"/>
      <c r="FQ198" s="284"/>
      <c r="FR198" s="209"/>
      <c r="FS198" s="284"/>
      <c r="FT198" s="209"/>
      <c r="FU198" s="209"/>
      <c r="FV198" s="209"/>
      <c r="FW198" s="209"/>
      <c r="FX198" s="209"/>
      <c r="FY198" s="209"/>
      <c r="FZ198" s="209"/>
      <c r="GA198" s="209"/>
      <c r="GB198" s="209"/>
      <c r="GC198" s="209"/>
      <c r="GD198" s="284"/>
      <c r="GE198" s="209"/>
      <c r="GF198" s="284"/>
      <c r="GG198" s="209"/>
      <c r="GH198" s="209"/>
      <c r="GI198" s="209"/>
      <c r="GJ198" s="209"/>
      <c r="GK198" s="209"/>
      <c r="GL198" s="209"/>
      <c r="GM198" s="209"/>
      <c r="GN198" s="209"/>
      <c r="GO198" s="209"/>
      <c r="GP198" s="209"/>
      <c r="GR198" s="587">
        <v>1.1300969112547627</v>
      </c>
      <c r="GS198" s="532">
        <v>0.1674217646303352</v>
      </c>
      <c r="GT198" s="584"/>
      <c r="GU198" s="527"/>
      <c r="GV198" s="527"/>
      <c r="GW198" s="527"/>
      <c r="GX198" s="527"/>
      <c r="GY198" s="527"/>
      <c r="GZ198" s="587">
        <v>0.46033450704225309</v>
      </c>
      <c r="HA198" s="532">
        <v>8.369718309859131E-2</v>
      </c>
      <c r="HB198" s="584"/>
      <c r="HC198" s="527"/>
      <c r="HD198" s="527"/>
      <c r="HE198" s="527"/>
      <c r="HF198" s="527"/>
      <c r="HG198" s="527"/>
      <c r="HH198" s="584">
        <v>1.2202568939372518</v>
      </c>
      <c r="HI198" s="527">
        <v>0.18717709723834933</v>
      </c>
      <c r="HJ198" s="584"/>
      <c r="HK198" s="527"/>
      <c r="HL198" s="527"/>
      <c r="HM198" s="527"/>
      <c r="HN198" s="527"/>
      <c r="HO198" s="527"/>
      <c r="HP198" s="285"/>
      <c r="HQ198" s="208"/>
      <c r="HR198" s="208"/>
      <c r="HS198" s="208"/>
      <c r="IE198" s="159"/>
      <c r="IF198" s="159"/>
      <c r="IG198" s="159"/>
      <c r="IH198" s="159"/>
      <c r="II198" s="159">
        <v>1</v>
      </c>
      <c r="IJ198" s="159">
        <v>0</v>
      </c>
      <c r="IK198" s="159">
        <v>1</v>
      </c>
      <c r="IL198" s="159">
        <v>0</v>
      </c>
      <c r="IM198" s="159">
        <v>0</v>
      </c>
      <c r="IQ198" s="159">
        <v>0</v>
      </c>
      <c r="IR198" s="159">
        <v>1</v>
      </c>
      <c r="IS198" s="159">
        <v>0</v>
      </c>
      <c r="IZ198" s="159">
        <v>1</v>
      </c>
      <c r="JA198" s="159">
        <v>0</v>
      </c>
      <c r="JB198" s="176">
        <v>0</v>
      </c>
      <c r="JC198" s="176">
        <v>0</v>
      </c>
      <c r="JD198" s="159"/>
      <c r="JE198" s="176">
        <v>0</v>
      </c>
      <c r="JF198" s="176">
        <v>0</v>
      </c>
      <c r="JG198" s="176">
        <v>0</v>
      </c>
      <c r="JH198" s="176">
        <v>1</v>
      </c>
      <c r="JI198" s="176">
        <v>0</v>
      </c>
      <c r="JJ198" s="176">
        <v>0</v>
      </c>
      <c r="JK198" s="176">
        <v>1</v>
      </c>
      <c r="JL198" s="176">
        <v>0</v>
      </c>
      <c r="JM198" s="176">
        <v>1</v>
      </c>
      <c r="JN198" s="176">
        <v>0</v>
      </c>
      <c r="JO198" s="176">
        <v>0</v>
      </c>
      <c r="JP198" s="176">
        <v>0</v>
      </c>
      <c r="JQ198" s="176">
        <v>0</v>
      </c>
      <c r="JR198" s="176">
        <v>0</v>
      </c>
      <c r="JS198" s="176">
        <v>0</v>
      </c>
      <c r="JT198" s="176">
        <v>0</v>
      </c>
      <c r="JU198" s="501">
        <v>1</v>
      </c>
      <c r="JV198" s="176">
        <v>0</v>
      </c>
      <c r="JW198" s="176">
        <v>0</v>
      </c>
      <c r="JX198" s="176">
        <v>0</v>
      </c>
      <c r="JY198" s="501"/>
      <c r="JZ198" s="405"/>
      <c r="KA198" s="405"/>
      <c r="KB198" s="405"/>
      <c r="KC198" s="405"/>
      <c r="KD198" s="405"/>
      <c r="KE198" s="162">
        <v>0</v>
      </c>
      <c r="KF198" s="175">
        <v>0</v>
      </c>
      <c r="KG198" s="175">
        <v>1</v>
      </c>
      <c r="KH198" s="175">
        <v>0</v>
      </c>
      <c r="KI198" s="175">
        <v>0</v>
      </c>
      <c r="KJ198" s="175">
        <v>1</v>
      </c>
      <c r="KK198" s="160">
        <v>0</v>
      </c>
      <c r="KL198" s="175">
        <v>1</v>
      </c>
      <c r="KM198" s="175">
        <v>0</v>
      </c>
      <c r="KN198" s="175">
        <v>0</v>
      </c>
      <c r="KO198" s="175">
        <v>0</v>
      </c>
      <c r="KP198" s="175">
        <v>0</v>
      </c>
      <c r="KQ198" s="175">
        <v>0</v>
      </c>
      <c r="KR198" s="160">
        <v>0</v>
      </c>
      <c r="KS198" s="175">
        <v>0</v>
      </c>
      <c r="KT198" s="159"/>
      <c r="KU198" s="159"/>
      <c r="KV198" s="159"/>
      <c r="KW198" s="159"/>
      <c r="KX198" s="159"/>
      <c r="KY198" s="159"/>
      <c r="KZ198" s="159"/>
      <c r="LA198" s="159"/>
    </row>
    <row r="199" spans="1:313" x14ac:dyDescent="0.15">
      <c r="A199" s="214"/>
      <c r="B199" s="256">
        <v>0.85932870370370373</v>
      </c>
      <c r="C199" s="10">
        <v>1.27</v>
      </c>
      <c r="D199" s="11">
        <v>1.89999991</v>
      </c>
      <c r="E199" s="11"/>
      <c r="F199" s="14"/>
      <c r="G199" s="13"/>
      <c r="H199" s="14"/>
      <c r="I199" s="596"/>
      <c r="J199" s="473">
        <v>3</v>
      </c>
      <c r="K199" s="14"/>
      <c r="L199" s="9"/>
      <c r="M199" s="23">
        <v>0</v>
      </c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9"/>
      <c r="AB199" s="15"/>
      <c r="AC199" s="15"/>
      <c r="AD199" s="15"/>
      <c r="AE199" s="15"/>
      <c r="AF199" s="15"/>
      <c r="AG199" s="15"/>
      <c r="AH199" s="54"/>
      <c r="AI199" s="15"/>
      <c r="AJ199" s="15"/>
      <c r="AK199" s="15"/>
      <c r="AL199" s="632"/>
      <c r="AM199" s="633">
        <v>-3.9134837482340847</v>
      </c>
      <c r="AN199" s="634">
        <v>-3.3897359154929574</v>
      </c>
      <c r="AO199" s="634">
        <f>ABS(-11.88-AN199)</f>
        <v>8.490264084507043</v>
      </c>
      <c r="AP199" s="527"/>
      <c r="AQ199" s="634"/>
      <c r="AR199" s="634"/>
      <c r="AS199" s="634"/>
      <c r="AT199" s="634"/>
      <c r="AU199" s="634"/>
      <c r="AV199" s="634"/>
      <c r="AW199" s="634"/>
      <c r="AX199" s="634"/>
      <c r="AY199" s="634"/>
      <c r="AZ199" s="634"/>
      <c r="BA199" s="634"/>
      <c r="BB199" s="584"/>
      <c r="BC199" s="634">
        <f>ABS(BQ199-AN199)</f>
        <v>6.0261971830985903</v>
      </c>
      <c r="BD199" s="634"/>
      <c r="BE199" s="634"/>
      <c r="BF199" s="634"/>
      <c r="BG199" s="634"/>
      <c r="BH199" s="634"/>
      <c r="BI199" s="634"/>
      <c r="BJ199" s="634"/>
      <c r="BK199" s="634"/>
      <c r="BL199" s="634"/>
      <c r="BM199" s="634"/>
      <c r="BN199" s="573"/>
      <c r="BO199" s="573"/>
      <c r="BP199" s="65">
        <v>-5.5458459533798523</v>
      </c>
      <c r="BQ199" s="64">
        <v>-9.4159330985915481</v>
      </c>
      <c r="BR199" s="6"/>
      <c r="BS199" s="527"/>
      <c r="BT199" s="527"/>
      <c r="BU199" s="527"/>
      <c r="BV199" s="527"/>
      <c r="BW199" s="584"/>
      <c r="BX199" s="527"/>
      <c r="BY199" s="527"/>
      <c r="BZ199" s="527"/>
      <c r="CA199" s="527"/>
      <c r="CC199" s="584"/>
      <c r="CD199" s="584"/>
      <c r="CE199" s="584"/>
      <c r="CF199" s="584"/>
      <c r="CG199" s="527"/>
      <c r="CH199" s="584"/>
      <c r="CI199" s="527"/>
      <c r="CJ199" s="584"/>
      <c r="CK199" s="527"/>
      <c r="CL199" s="584"/>
      <c r="CO199" s="70"/>
      <c r="CP199" s="70"/>
      <c r="CQ199" s="70"/>
      <c r="CR199" s="70"/>
      <c r="CS199" s="84"/>
      <c r="CT199" s="70"/>
      <c r="CU199" s="70"/>
      <c r="CV199" s="70"/>
      <c r="CW199" s="70"/>
      <c r="CX199" s="70"/>
      <c r="CY199" s="70"/>
      <c r="CZ199" s="70"/>
      <c r="DA199" s="70"/>
      <c r="DB199" s="70"/>
      <c r="DC199" s="70"/>
      <c r="DH199" s="516"/>
      <c r="DI199" s="516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8" t="s">
        <v>443</v>
      </c>
      <c r="DU199" s="379">
        <v>-4.7924480125433444</v>
      </c>
      <c r="DV199" s="379">
        <v>-9.6251760563380273</v>
      </c>
      <c r="DX199" s="506">
        <f t="shared" si="123"/>
        <v>0</v>
      </c>
      <c r="EA199" s="506">
        <f t="shared" si="124"/>
        <v>1</v>
      </c>
      <c r="EB199" s="506">
        <f t="shared" si="125"/>
        <v>0</v>
      </c>
      <c r="EC199" s="491">
        <v>1</v>
      </c>
      <c r="EF199" s="402">
        <f>IF(AND(DV199&gt;0,DV199&lt;11.9),1,0)</f>
        <v>0</v>
      </c>
      <c r="EH199" s="402"/>
      <c r="EI199" s="402"/>
      <c r="EJ199" s="402"/>
      <c r="EK199" s="402"/>
      <c r="EM199" s="244">
        <f>IF(AND(DV199&lt;0,DV199&gt;-6.4),1,0)</f>
        <v>0</v>
      </c>
      <c r="EN199" s="402"/>
      <c r="EO199" s="402"/>
      <c r="EP199" s="402"/>
      <c r="ER199" s="105">
        <v>1.234735514148722</v>
      </c>
      <c r="ES199" s="105">
        <v>12.554577464788732</v>
      </c>
      <c r="ET199" s="518">
        <f>ABS(ER199)</f>
        <v>1.234735514148722</v>
      </c>
      <c r="EV199" s="284"/>
      <c r="EW199" s="209"/>
      <c r="EX199" s="209"/>
      <c r="EY199" s="209"/>
      <c r="EZ199" s="209"/>
      <c r="FA199" s="209"/>
      <c r="FB199" s="209"/>
      <c r="FC199" s="209"/>
      <c r="FE199" s="151">
        <v>60.617318773555866</v>
      </c>
      <c r="FF199" s="141"/>
      <c r="FH199" s="516"/>
      <c r="FJ199" s="516"/>
      <c r="FL199" s="516"/>
      <c r="FN199" s="516"/>
      <c r="FQ199" s="284">
        <f>FE199/(D198+D199)</f>
        <v>21.394418957751945</v>
      </c>
      <c r="FR199" s="209"/>
      <c r="FS199" s="284"/>
      <c r="FT199" s="209"/>
      <c r="FU199" s="209"/>
      <c r="FV199" s="209"/>
      <c r="FW199" s="209"/>
      <c r="FX199" s="209"/>
      <c r="FY199" s="209"/>
      <c r="FZ199" s="209"/>
      <c r="GA199" s="209"/>
      <c r="GB199" s="209"/>
      <c r="GC199" s="209"/>
      <c r="GD199" s="284">
        <f>FE199*(((ABS(DV198-AN198))/(ABS(DV197-DV198))))^2</f>
        <v>3.9226812164173968</v>
      </c>
      <c r="GE199" s="209"/>
      <c r="GF199" s="284"/>
      <c r="GG199" s="209"/>
      <c r="GH199" s="209"/>
      <c r="GI199" s="209"/>
      <c r="GJ199" s="209"/>
      <c r="GK199" s="209"/>
      <c r="GL199" s="209"/>
      <c r="GM199" s="209"/>
      <c r="GN199" s="209"/>
      <c r="GO199" s="209"/>
      <c r="GP199" s="209"/>
      <c r="GR199" s="587">
        <v>1.4649404405154325</v>
      </c>
      <c r="GS199" s="529">
        <v>4.2273995569159633</v>
      </c>
      <c r="GT199" s="587"/>
      <c r="GU199" s="529"/>
      <c r="GV199" s="529"/>
      <c r="GW199" s="529"/>
      <c r="GX199" s="529"/>
      <c r="GY199" s="529"/>
      <c r="GZ199" s="587">
        <v>0.58588028169014095</v>
      </c>
      <c r="HA199" s="529">
        <v>2.1761267605633812</v>
      </c>
      <c r="HB199" s="587"/>
      <c r="HC199" s="529"/>
      <c r="HD199" s="529"/>
      <c r="HE199" s="529"/>
      <c r="HF199" s="529"/>
      <c r="HG199" s="529"/>
      <c r="HH199" s="584">
        <v>1.5777535291454328</v>
      </c>
      <c r="HI199" s="527">
        <v>4.7546224552379925</v>
      </c>
      <c r="HJ199" s="587"/>
      <c r="HK199" s="529"/>
      <c r="HL199" s="529"/>
      <c r="HM199" s="529"/>
      <c r="HN199" s="529"/>
      <c r="HO199" s="529"/>
      <c r="HP199" s="285"/>
      <c r="HQ199" s="208"/>
      <c r="HR199" s="208"/>
      <c r="HS199" s="208"/>
      <c r="IE199" s="159"/>
      <c r="IF199" s="159"/>
      <c r="IG199" s="159"/>
      <c r="IH199" s="159"/>
      <c r="II199" s="159">
        <v>0</v>
      </c>
      <c r="IJ199" s="159">
        <v>1</v>
      </c>
      <c r="IK199" s="159">
        <v>0</v>
      </c>
      <c r="IL199" s="159">
        <v>1</v>
      </c>
      <c r="IM199" s="159">
        <v>0</v>
      </c>
      <c r="IQ199" s="159">
        <v>1</v>
      </c>
      <c r="IR199" s="159">
        <v>0</v>
      </c>
      <c r="IS199" s="159">
        <v>0</v>
      </c>
      <c r="IZ199" s="159">
        <v>1</v>
      </c>
      <c r="JA199" s="159">
        <v>0</v>
      </c>
      <c r="JB199" s="176">
        <v>0</v>
      </c>
      <c r="JC199" s="176">
        <v>0</v>
      </c>
      <c r="JD199" s="159"/>
      <c r="JE199" s="176">
        <v>0</v>
      </c>
      <c r="JF199" s="176">
        <v>0</v>
      </c>
      <c r="JG199" s="176">
        <v>0</v>
      </c>
      <c r="JH199" s="176">
        <v>1</v>
      </c>
      <c r="JI199" s="176">
        <v>0</v>
      </c>
      <c r="JJ199" s="176">
        <v>0</v>
      </c>
      <c r="JK199" s="176">
        <v>1</v>
      </c>
      <c r="JL199" s="176">
        <v>0</v>
      </c>
      <c r="JM199" s="176">
        <v>1</v>
      </c>
      <c r="JN199" s="176">
        <v>0</v>
      </c>
      <c r="JO199" s="176">
        <v>0</v>
      </c>
      <c r="JP199" s="176">
        <v>0</v>
      </c>
      <c r="JQ199" s="176">
        <v>0</v>
      </c>
      <c r="JR199" s="176">
        <v>0</v>
      </c>
      <c r="JS199" s="176">
        <v>0</v>
      </c>
      <c r="JT199" s="176">
        <v>0</v>
      </c>
      <c r="JU199" s="501">
        <v>1</v>
      </c>
      <c r="JV199" s="176">
        <v>0</v>
      </c>
      <c r="JW199" s="176">
        <v>0</v>
      </c>
      <c r="JX199" s="176">
        <v>0</v>
      </c>
      <c r="JY199" s="501"/>
      <c r="JZ199" s="405"/>
      <c r="KA199" s="405"/>
      <c r="KB199" s="405"/>
      <c r="KC199" s="405"/>
      <c r="KD199" s="405"/>
      <c r="KE199" s="162">
        <v>1</v>
      </c>
      <c r="KF199" s="175">
        <v>0</v>
      </c>
      <c r="KG199" s="175">
        <v>0</v>
      </c>
      <c r="KH199" s="175">
        <v>0</v>
      </c>
      <c r="KI199" s="175">
        <v>0</v>
      </c>
      <c r="KJ199" s="175">
        <v>1</v>
      </c>
      <c r="KK199" s="160">
        <v>0</v>
      </c>
      <c r="KL199" s="175">
        <v>1</v>
      </c>
      <c r="KM199" s="175">
        <v>0</v>
      </c>
      <c r="KN199" s="175">
        <v>0</v>
      </c>
      <c r="KO199" s="175">
        <v>0</v>
      </c>
      <c r="KP199" s="175">
        <v>0</v>
      </c>
      <c r="KQ199" s="175">
        <v>0</v>
      </c>
      <c r="KR199" s="160">
        <v>0</v>
      </c>
      <c r="KS199" s="175">
        <v>1</v>
      </c>
      <c r="KT199" s="159"/>
      <c r="KU199" s="159"/>
      <c r="KV199" s="159"/>
      <c r="KW199" s="159"/>
      <c r="KX199" s="159"/>
      <c r="KY199" s="159"/>
      <c r="KZ199" s="159"/>
      <c r="LA199" s="159"/>
    </row>
    <row r="200" spans="1:313" s="218" customFormat="1" ht="14.25" thickBot="1" x14ac:dyDescent="0.2">
      <c r="A200" s="243" t="s">
        <v>593</v>
      </c>
      <c r="B200" s="259"/>
      <c r="C200" s="17"/>
      <c r="D200" s="18"/>
      <c r="E200" s="18">
        <f>SUM(D198:D199)</f>
        <v>2.8333239099999998</v>
      </c>
      <c r="F200" s="20"/>
      <c r="G200" s="19"/>
      <c r="H200" s="20"/>
      <c r="I200" s="597"/>
      <c r="J200" s="39"/>
      <c r="K200" s="20"/>
      <c r="L200" s="16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16"/>
      <c r="AB200" s="20"/>
      <c r="AC200" s="20"/>
      <c r="AD200" s="20"/>
      <c r="AE200" s="20"/>
      <c r="AF200" s="20"/>
      <c r="AG200" s="20"/>
      <c r="AH200" s="58"/>
      <c r="AI200" s="20"/>
      <c r="AJ200" s="20"/>
      <c r="AK200" s="20"/>
      <c r="AL200" s="642"/>
      <c r="AM200" s="636"/>
      <c r="AN200" s="637"/>
      <c r="AO200" s="636"/>
      <c r="AP200" s="637"/>
      <c r="AQ200" s="528">
        <f>SUM(AO197:AO200)</f>
        <v>8.490264084507043</v>
      </c>
      <c r="AR200" s="528">
        <f>SUM(AP197:AP200)</f>
        <v>5.9793485915492965</v>
      </c>
      <c r="AS200" s="528">
        <f>AVERAGE(AO197:AO200)</f>
        <v>8.490264084507043</v>
      </c>
      <c r="AT200" s="528">
        <f>AVERAGE(AP197:AP200)</f>
        <v>5.9793485915492965</v>
      </c>
      <c r="AU200" s="528">
        <f>MAX(AO197:AO200)</f>
        <v>8.490264084507043</v>
      </c>
      <c r="AV200" s="528">
        <f>MAX(AP197:AP200)</f>
        <v>5.9793485915492965</v>
      </c>
      <c r="AW200" s="528">
        <f>MIN(AO197:AO200)</f>
        <v>8.490264084507043</v>
      </c>
      <c r="AX200" s="528">
        <f>MIN(AP197:AP200)</f>
        <v>5.9793485915492965</v>
      </c>
      <c r="AY200" s="528">
        <f>AU200-AW200</f>
        <v>0</v>
      </c>
      <c r="AZ200" s="528">
        <f>AV200-AX200</f>
        <v>0</v>
      </c>
      <c r="BA200" s="528"/>
      <c r="BB200" s="636"/>
      <c r="BC200" s="637"/>
      <c r="BD200" s="528">
        <f>SUM(BB197:BB200)</f>
        <v>5.9843485915492955</v>
      </c>
      <c r="BE200" s="528">
        <f>SUM(BC197:BC200)</f>
        <v>6.0261971830985903</v>
      </c>
      <c r="BF200" s="528">
        <f>AVERAGE(BB197:BB200)</f>
        <v>5.9843485915492955</v>
      </c>
      <c r="BG200" s="528">
        <f>AVERAGE(BC197:BC200)</f>
        <v>6.0261971830985903</v>
      </c>
      <c r="BH200" s="528">
        <f>MAX(BB197:BB200)</f>
        <v>5.9843485915492955</v>
      </c>
      <c r="BI200" s="528">
        <f>MAX(BC197:BC200)</f>
        <v>6.0261971830985903</v>
      </c>
      <c r="BJ200" s="528">
        <f>MIN(BB197:BB200)</f>
        <v>5.9843485915492955</v>
      </c>
      <c r="BK200" s="528">
        <f>MIN(BC197:BC200)</f>
        <v>6.0261971830985903</v>
      </c>
      <c r="BL200" s="528">
        <f>BH200-BJ200</f>
        <v>0</v>
      </c>
      <c r="BM200" s="528">
        <f>BI200-BK200</f>
        <v>0</v>
      </c>
      <c r="BN200" s="574"/>
      <c r="BO200" s="574"/>
      <c r="BP200" s="2"/>
      <c r="BQ200" s="2"/>
      <c r="BR200" s="7"/>
      <c r="BS200" s="528"/>
      <c r="BT200" s="528"/>
      <c r="BU200" s="528"/>
      <c r="BV200" s="528"/>
      <c r="BW200" s="585">
        <f>AVERAGE(BS196:BS200)</f>
        <v>-1.4161090924982513</v>
      </c>
      <c r="BX200" s="585">
        <f>AVERAGE(BT196:BT200)</f>
        <v>-3.1386443661971826</v>
      </c>
      <c r="BY200" s="585"/>
      <c r="BZ200" s="585"/>
      <c r="CA200" s="528"/>
      <c r="CB200" s="585"/>
      <c r="CC200" s="528"/>
      <c r="CD200" s="585">
        <f>SUM(CB197:CB199)</f>
        <v>51.947715110454375</v>
      </c>
      <c r="CE200" s="585"/>
      <c r="CF200" s="585" t="e">
        <f ca="1">[1]!Mean(CB196:CB199)</f>
        <v>#NAME?</v>
      </c>
      <c r="CG200" s="585"/>
      <c r="CH200" s="585">
        <f>MAX(CB196:CB199)</f>
        <v>51.947715110454375</v>
      </c>
      <c r="CI200" s="585"/>
      <c r="CJ200" s="585">
        <f>MIN(CB196:CB199)</f>
        <v>51.947715110454375</v>
      </c>
      <c r="CK200" s="585"/>
      <c r="CL200" s="585"/>
      <c r="CM200" s="528"/>
      <c r="CN200" s="393"/>
      <c r="CR200" s="286"/>
      <c r="CS200" s="278"/>
      <c r="CT200" s="281">
        <v>12.949346322774106</v>
      </c>
      <c r="CU200" s="281"/>
      <c r="CV200" s="281">
        <v>12.949346322774106</v>
      </c>
      <c r="CW200" s="281"/>
      <c r="CX200" s="281">
        <v>12.949346322774106</v>
      </c>
      <c r="CY200" s="281"/>
      <c r="CZ200" s="281">
        <v>12.949346322774106</v>
      </c>
      <c r="DA200" s="281"/>
      <c r="DB200" s="281">
        <v>0</v>
      </c>
      <c r="DC200" s="248"/>
      <c r="DD200" s="281"/>
      <c r="DE200" s="281"/>
      <c r="DF200" s="281"/>
      <c r="DG200" s="281"/>
      <c r="DH200" s="281"/>
      <c r="DI200" s="281"/>
      <c r="DL200" s="281"/>
      <c r="DM200" s="281"/>
      <c r="DN200" s="281"/>
      <c r="DO200" s="281"/>
      <c r="DP200" s="281"/>
      <c r="DQ200" s="281"/>
      <c r="DR200" s="281"/>
      <c r="DT200" s="220"/>
      <c r="DW200" s="495"/>
      <c r="DX200" s="506">
        <f t="shared" si="123"/>
        <v>0</v>
      </c>
      <c r="DY200" s="495"/>
      <c r="DZ200" s="495"/>
      <c r="EA200" s="506">
        <f t="shared" si="124"/>
        <v>0</v>
      </c>
      <c r="EB200" s="506">
        <f t="shared" si="125"/>
        <v>0</v>
      </c>
      <c r="EC200" s="495"/>
      <c r="ED200" s="495"/>
      <c r="EE200" s="512"/>
      <c r="EF200" s="244"/>
      <c r="EG200" s="244"/>
      <c r="EH200" s="244">
        <v>0</v>
      </c>
      <c r="EI200" s="244">
        <v>0</v>
      </c>
      <c r="EJ200" s="138">
        <f>SUM(EH200:EI200)</f>
        <v>0</v>
      </c>
      <c r="EK200" s="402"/>
      <c r="EL200" s="244"/>
      <c r="EM200" s="244"/>
      <c r="EN200" s="244"/>
      <c r="EO200" s="244"/>
      <c r="EP200" s="244"/>
      <c r="EQ200" s="244"/>
      <c r="ES200" s="219"/>
      <c r="ET200" s="523"/>
      <c r="EU200" s="523"/>
      <c r="EV200" s="287">
        <f>SUM(ET197:ET200)</f>
        <v>1.234735514148722</v>
      </c>
      <c r="EW200" s="281">
        <f>SUM(EU198:EU200)</f>
        <v>0.56504845562738115</v>
      </c>
      <c r="EX200" s="278">
        <f>AVERAGE(ET197:ET200)</f>
        <v>1.234735514148722</v>
      </c>
      <c r="EY200" s="278">
        <f>AVERAGE(EU197:EU200)</f>
        <v>0.56504845562738115</v>
      </c>
      <c r="EZ200" s="281">
        <f>_xlfn.VAR.P(ET197:ET200)</f>
        <v>0</v>
      </c>
      <c r="FA200" s="281">
        <f>_xlfn.VAR.P(EU197:EU200)</f>
        <v>0</v>
      </c>
      <c r="FB200" s="281">
        <f>MAX(ET197:ET200)</f>
        <v>1.234735514148722</v>
      </c>
      <c r="FC200" s="281">
        <f>MAX(EU197:EU200)</f>
        <v>0.56504845562738115</v>
      </c>
      <c r="FD200" s="523"/>
      <c r="FE200" s="268"/>
      <c r="FF200" s="240"/>
      <c r="FG200" s="521">
        <f>SUM(FE196:FE200)</f>
        <v>60.617318773555866</v>
      </c>
      <c r="FH200" s="521"/>
      <c r="FI200" s="521">
        <f>AVERAGE(FE196:FE200)</f>
        <v>60.617318773555866</v>
      </c>
      <c r="FJ200" s="521"/>
      <c r="FK200" s="521">
        <f>MAX(FE196:FE200)</f>
        <v>60.617318773555866</v>
      </c>
      <c r="FL200" s="521"/>
      <c r="FM200" s="521">
        <f>MIN(FE196:FE200)</f>
        <v>60.617318773555866</v>
      </c>
      <c r="FN200" s="521"/>
      <c r="FO200" s="520">
        <f>FK200-FM200</f>
        <v>0</v>
      </c>
      <c r="FP200" s="520"/>
      <c r="FQ200" s="284"/>
      <c r="FR200" s="284"/>
      <c r="FS200" s="278">
        <f>SUM(FQ196:FQ200)</f>
        <v>21.394418957751945</v>
      </c>
      <c r="FT200" s="278"/>
      <c r="FU200" s="278">
        <f>AVERAGE(FQ196:FQ200)</f>
        <v>21.394418957751945</v>
      </c>
      <c r="FV200" s="278"/>
      <c r="FW200" s="278">
        <f>MAX(FQ196:FQ200)</f>
        <v>21.394418957751945</v>
      </c>
      <c r="FX200" s="278"/>
      <c r="FY200" s="278">
        <f>MIN(FQ196:FQ200)</f>
        <v>21.394418957751945</v>
      </c>
      <c r="FZ200" s="278"/>
      <c r="GA200" s="278">
        <f>FW200-FY200</f>
        <v>0</v>
      </c>
      <c r="GB200" s="278"/>
      <c r="GC200" s="278"/>
      <c r="GD200" s="284"/>
      <c r="GE200" s="284"/>
      <c r="GF200" s="278">
        <f>SUM(GD196:GD200)</f>
        <v>3.9226812164173968</v>
      </c>
      <c r="GG200" s="278"/>
      <c r="GH200" s="278">
        <f>AVERAGE(GD196:GD200)</f>
        <v>3.9226812164173968</v>
      </c>
      <c r="GI200" s="278"/>
      <c r="GJ200" s="278">
        <f>MAX(GD196:GD200)</f>
        <v>3.9226812164173968</v>
      </c>
      <c r="GK200" s="278"/>
      <c r="GL200" s="278">
        <f>MIN(GD196:GD200)</f>
        <v>3.9226812164173968</v>
      </c>
      <c r="GM200" s="278"/>
      <c r="GN200" s="278">
        <f>GJ200-GL200</f>
        <v>0</v>
      </c>
      <c r="GO200" s="278"/>
      <c r="GP200" s="278"/>
      <c r="GQ200" s="270"/>
      <c r="GR200" s="586"/>
      <c r="GS200" s="531"/>
      <c r="GT200" s="586">
        <f>SUM(GR198:GR200)</f>
        <v>2.5950373517701952</v>
      </c>
      <c r="GU200" s="586">
        <f>SUM(GS198:GS200)</f>
        <v>4.3948213215462983</v>
      </c>
      <c r="GV200" s="531">
        <f>AVERAGE(GR198:GR200)</f>
        <v>1.2975186758850976</v>
      </c>
      <c r="GW200" s="531">
        <f>AVERAGE(GS198:GS200)</f>
        <v>2.1974106607731492</v>
      </c>
      <c r="GX200" s="531">
        <f>MAX(GR198:GR200)</f>
        <v>1.4649404405154325</v>
      </c>
      <c r="GY200" s="531">
        <f>MAX(GS198:GS200)</f>
        <v>4.2273995569159633</v>
      </c>
      <c r="GZ200" s="586"/>
      <c r="HA200" s="531"/>
      <c r="HB200" s="586">
        <f>SUM(GZ198:GZ200)</f>
        <v>1.046214788732394</v>
      </c>
      <c r="HC200" s="586">
        <f>SUM(HA198:HA200)</f>
        <v>2.2598239436619725</v>
      </c>
      <c r="HD200" s="531">
        <f>AVERAGE(GZ198:GZ200)</f>
        <v>0.52310739436619702</v>
      </c>
      <c r="HE200" s="531">
        <f>AVERAGE(HA198:HA200)</f>
        <v>1.1299119718309862</v>
      </c>
      <c r="HF200" s="531">
        <f>MAX(GZ198:GZ200)</f>
        <v>0.58588028169014095</v>
      </c>
      <c r="HG200" s="531">
        <f>MAX(HA198:HA200)</f>
        <v>2.1761267605633812</v>
      </c>
      <c r="HH200" s="585"/>
      <c r="HI200" s="528"/>
      <c r="HJ200" s="586">
        <f>SUM(HH198:HH200)</f>
        <v>2.7980104230826846</v>
      </c>
      <c r="HK200" s="586">
        <f>SUM(HI198:HI200)</f>
        <v>4.9417995524763416</v>
      </c>
      <c r="HL200" s="531">
        <f>AVERAGE(HH198:HH200)</f>
        <v>1.3990052115413423</v>
      </c>
      <c r="HM200" s="531">
        <f>AVERAGE(HI198:HI200)</f>
        <v>2.4708997762381708</v>
      </c>
      <c r="HN200" s="531">
        <f>MAX(HH198:HH200)</f>
        <v>1.5777535291454328</v>
      </c>
      <c r="HO200" s="531">
        <f>MAX(HI198:HI200)</f>
        <v>4.7546224552379925</v>
      </c>
      <c r="HP200" s="286">
        <f>MIN(HH198:HH200)</f>
        <v>1.2202568939372518</v>
      </c>
      <c r="HQ200" s="286">
        <f>MIN(HI198:HI200)</f>
        <v>0.18717709723834933</v>
      </c>
      <c r="HR200" s="278">
        <f>HN200-HP200</f>
        <v>0.35749663520818098</v>
      </c>
      <c r="HS200" s="278">
        <f>HO200-HQ200</f>
        <v>4.5674453579996435</v>
      </c>
      <c r="HT200" s="393"/>
      <c r="HU200" s="520"/>
      <c r="HV200" s="393"/>
      <c r="HW200" s="520"/>
      <c r="HX200" s="393"/>
      <c r="HY200" s="520"/>
      <c r="HZ200" s="393"/>
      <c r="IA200" s="520"/>
      <c r="IB200" s="393"/>
      <c r="IC200" s="520"/>
      <c r="ID200" s="393"/>
      <c r="IG200" s="218">
        <v>-2.8252422781369062</v>
      </c>
      <c r="IH200" s="218">
        <v>10.001813380281689</v>
      </c>
      <c r="IN200" s="462">
        <v>0</v>
      </c>
      <c r="IO200" s="462">
        <v>1</v>
      </c>
      <c r="IP200" s="390">
        <v>1</v>
      </c>
      <c r="IT200" s="390"/>
      <c r="IU200" s="393">
        <v>0</v>
      </c>
      <c r="IV200" s="390">
        <v>1</v>
      </c>
      <c r="IW200" s="393">
        <v>1</v>
      </c>
      <c r="IX200" s="484">
        <v>0</v>
      </c>
      <c r="IY200" s="393"/>
      <c r="JB200" s="226"/>
      <c r="JC200" s="226"/>
      <c r="JD200" s="226"/>
      <c r="JP200" s="226"/>
      <c r="JQ200" s="226"/>
      <c r="JR200" s="226"/>
      <c r="JU200" s="393"/>
      <c r="JY200" s="393">
        <v>1</v>
      </c>
      <c r="JZ200" s="507">
        <v>1</v>
      </c>
      <c r="KA200" s="507">
        <v>0</v>
      </c>
      <c r="KB200" s="520">
        <v>0</v>
      </c>
      <c r="KC200" s="520">
        <v>0</v>
      </c>
      <c r="KD200" s="507">
        <v>0</v>
      </c>
      <c r="KE200" s="220">
        <v>0</v>
      </c>
      <c r="KF200" s="218">
        <v>0</v>
      </c>
      <c r="KG200" s="218">
        <v>0</v>
      </c>
      <c r="KH200" s="244">
        <v>0</v>
      </c>
      <c r="KI200" s="244">
        <v>1</v>
      </c>
      <c r="KJ200" s="244">
        <v>1</v>
      </c>
      <c r="KK200" s="219">
        <v>0</v>
      </c>
      <c r="KQ200" s="218">
        <v>1</v>
      </c>
      <c r="KR200" s="219">
        <v>0</v>
      </c>
      <c r="LA200" s="219"/>
    </row>
    <row r="201" spans="1:313" x14ac:dyDescent="0.15">
      <c r="A201" s="214"/>
      <c r="B201" s="256">
        <v>0.87780092592592596</v>
      </c>
      <c r="C201" s="10"/>
      <c r="D201" s="11"/>
      <c r="E201" s="11"/>
      <c r="F201" s="14"/>
      <c r="G201" s="13"/>
      <c r="H201" s="14" t="s">
        <v>367</v>
      </c>
      <c r="I201" s="596">
        <v>39</v>
      </c>
      <c r="J201" s="473">
        <v>1</v>
      </c>
      <c r="K201" s="14">
        <v>0</v>
      </c>
      <c r="L201" s="9">
        <v>1</v>
      </c>
      <c r="M201" s="14">
        <v>1</v>
      </c>
      <c r="N201" s="14">
        <v>1</v>
      </c>
      <c r="O201" s="14">
        <v>0</v>
      </c>
      <c r="P201" s="14"/>
      <c r="Q201" s="14">
        <v>1</v>
      </c>
      <c r="R201" s="14">
        <v>0</v>
      </c>
      <c r="S201" s="14">
        <v>0</v>
      </c>
      <c r="T201" s="14"/>
      <c r="U201" s="14"/>
      <c r="V201" s="14"/>
      <c r="W201" s="14"/>
      <c r="X201" s="14"/>
      <c r="Y201" s="14"/>
      <c r="Z201" s="14"/>
      <c r="AA201" s="9"/>
      <c r="AB201" s="15"/>
      <c r="AC201" s="15"/>
      <c r="AD201" s="15"/>
      <c r="AE201" s="15">
        <v>1.1719523524123465</v>
      </c>
      <c r="AF201" s="15">
        <v>0.87882042253521142</v>
      </c>
      <c r="AG201" s="15">
        <v>1.464854139970871</v>
      </c>
      <c r="AH201" s="54">
        <f>AM202-BP201</f>
        <v>-1.9253502932488544</v>
      </c>
      <c r="AI201" s="15">
        <f>AN202-BQ201</f>
        <v>17.199771126760563</v>
      </c>
      <c r="AJ201" s="15"/>
      <c r="AK201" s="15"/>
      <c r="AL201" s="632">
        <f>((AH201*AH202)+(AI201*AI202))/(SQRT(AH201^2+AI201^2)*SQRT(AH202^2+AI202^2))</f>
        <v>0.9967430719872592</v>
      </c>
      <c r="AM201" s="633"/>
      <c r="AN201" s="634"/>
      <c r="AO201" s="633"/>
      <c r="AP201" s="634"/>
      <c r="AQ201" s="634"/>
      <c r="AR201" s="634"/>
      <c r="AS201" s="634"/>
      <c r="AT201" s="634"/>
      <c r="AU201" s="634"/>
      <c r="AV201" s="634"/>
      <c r="AW201" s="634"/>
      <c r="AX201" s="634"/>
      <c r="AY201" s="634"/>
      <c r="AZ201" s="634"/>
      <c r="BA201" s="634"/>
      <c r="BB201" s="633"/>
      <c r="BC201" s="634"/>
      <c r="BD201" s="634"/>
      <c r="BE201" s="634"/>
      <c r="BF201" s="634"/>
      <c r="BG201" s="634"/>
      <c r="BH201" s="634"/>
      <c r="BI201" s="634"/>
      <c r="BJ201" s="634"/>
      <c r="BK201" s="634"/>
      <c r="BL201" s="634"/>
      <c r="BM201" s="634"/>
      <c r="BN201" s="573"/>
      <c r="BO201" s="573"/>
      <c r="BP201" s="64">
        <v>1.2765909553063057</v>
      </c>
      <c r="BQ201" s="64">
        <v>-11.968697183098591</v>
      </c>
      <c r="BR201" s="6"/>
      <c r="BS201" s="527"/>
      <c r="BT201" s="527"/>
      <c r="BU201" s="527"/>
      <c r="BV201" s="527"/>
      <c r="BW201" s="584"/>
      <c r="BX201" s="527"/>
      <c r="BY201" s="527"/>
      <c r="BZ201" s="527"/>
      <c r="CA201" s="527"/>
      <c r="CB201" s="584"/>
      <c r="CC201" s="527"/>
      <c r="CD201" s="584"/>
      <c r="CE201" s="527"/>
      <c r="CF201" s="584"/>
      <c r="CG201" s="527"/>
      <c r="CH201" s="584"/>
      <c r="CI201" s="527"/>
      <c r="CJ201" s="584"/>
      <c r="CK201" s="527"/>
      <c r="CL201" s="584"/>
      <c r="CO201" s="70"/>
      <c r="CP201" s="70"/>
      <c r="CQ201" s="70"/>
      <c r="CR201" s="70"/>
      <c r="CS201" s="70"/>
      <c r="CT201" s="70"/>
      <c r="CU201" s="70"/>
      <c r="CV201" s="70"/>
      <c r="CW201" s="70"/>
      <c r="CX201" s="70"/>
      <c r="CY201" s="70"/>
      <c r="CZ201" s="70"/>
      <c r="DA201" s="70"/>
      <c r="DB201" s="70"/>
      <c r="DC201" s="70"/>
      <c r="DH201" s="516"/>
      <c r="DI201" s="516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8" t="s">
        <v>442</v>
      </c>
      <c r="DU201" s="128">
        <v>1.2765909553063057</v>
      </c>
      <c r="DV201" s="128">
        <v>-11.968697183098591</v>
      </c>
      <c r="DX201" s="506">
        <f t="shared" si="123"/>
        <v>0</v>
      </c>
      <c r="EA201" s="506">
        <f t="shared" si="124"/>
        <v>0</v>
      </c>
      <c r="EB201" s="506">
        <f t="shared" si="125"/>
        <v>0</v>
      </c>
      <c r="EG201" s="412">
        <f>IF(AND(DV201&lt;0,DV201&gt;-11.9),1,0)</f>
        <v>0</v>
      </c>
      <c r="EM201" s="244">
        <f>IF(AND(DV201&lt;0,DV201&gt;-6.4),1,0)</f>
        <v>0</v>
      </c>
      <c r="ER201" s="105">
        <v>-3.8297728659189172</v>
      </c>
      <c r="ES201" s="105">
        <v>14.270369718309858</v>
      </c>
      <c r="EV201" s="284"/>
      <c r="EW201" s="209"/>
      <c r="EX201" s="209"/>
      <c r="EY201" s="209"/>
      <c r="EZ201" s="209"/>
      <c r="FA201" s="209"/>
      <c r="FB201" s="209"/>
      <c r="FC201" s="209"/>
      <c r="FE201" s="141"/>
      <c r="FF201" s="141"/>
      <c r="FH201" s="141"/>
      <c r="FJ201" s="141"/>
      <c r="FQ201" s="284"/>
      <c r="FR201" s="209"/>
      <c r="FS201" s="284"/>
      <c r="FT201" s="209"/>
      <c r="FU201" s="209"/>
      <c r="FV201" s="209"/>
      <c r="FW201" s="209"/>
      <c r="FX201" s="209"/>
      <c r="FY201" s="209"/>
      <c r="FZ201" s="209"/>
      <c r="GA201" s="209"/>
      <c r="GB201" s="209"/>
      <c r="GC201" s="209"/>
      <c r="GD201" s="284"/>
      <c r="GE201" s="209"/>
      <c r="GF201" s="284"/>
      <c r="GG201" s="209"/>
      <c r="GH201" s="209"/>
      <c r="GI201" s="209"/>
      <c r="GJ201" s="209"/>
      <c r="GK201" s="209"/>
      <c r="GL201" s="209"/>
      <c r="GM201" s="209"/>
      <c r="GN201" s="209"/>
      <c r="GO201" s="209"/>
      <c r="GP201" s="209"/>
      <c r="GR201" s="587"/>
      <c r="GS201" s="529"/>
      <c r="GT201" s="587"/>
      <c r="GU201" s="529"/>
      <c r="GV201" s="529"/>
      <c r="GW201" s="529"/>
      <c r="GX201" s="529"/>
      <c r="GY201" s="529"/>
      <c r="GZ201" s="587"/>
      <c r="HA201" s="529"/>
      <c r="HB201" s="587"/>
      <c r="HC201" s="529"/>
      <c r="HD201" s="529"/>
      <c r="HE201" s="529"/>
      <c r="HF201" s="529"/>
      <c r="HG201" s="529"/>
      <c r="HH201" s="584"/>
      <c r="HI201" s="527"/>
      <c r="HJ201" s="587"/>
      <c r="HK201" s="529"/>
      <c r="HL201" s="529"/>
      <c r="HM201" s="529"/>
      <c r="HN201" s="529"/>
      <c r="HO201" s="529"/>
      <c r="HP201" s="285"/>
      <c r="HQ201" s="208"/>
      <c r="HR201" s="208"/>
      <c r="HS201" s="208"/>
      <c r="IE201" s="159"/>
      <c r="IF201" s="159"/>
      <c r="IG201" s="159"/>
      <c r="IH201" s="159"/>
      <c r="II201" s="159">
        <v>0</v>
      </c>
      <c r="IJ201" s="159">
        <v>0</v>
      </c>
      <c r="IK201" s="159"/>
      <c r="IL201" s="159"/>
      <c r="IM201" s="159"/>
      <c r="IQ201" s="159"/>
      <c r="IR201" s="159"/>
      <c r="IS201" s="159"/>
      <c r="IZ201" s="159"/>
      <c r="JA201" s="159"/>
      <c r="JB201" s="159"/>
      <c r="JC201" s="159"/>
      <c r="JD201" s="159"/>
      <c r="JE201" s="159"/>
      <c r="JF201" s="159"/>
      <c r="JG201" s="159"/>
      <c r="JH201" s="159"/>
      <c r="JI201" s="159"/>
      <c r="JJ201" s="159"/>
      <c r="JK201" s="159"/>
      <c r="JL201" s="159"/>
      <c r="JM201" s="159"/>
      <c r="JN201" s="159"/>
      <c r="JO201" s="159"/>
      <c r="JP201" s="159"/>
      <c r="JQ201" s="159"/>
      <c r="JR201" s="159"/>
      <c r="JS201" s="159"/>
      <c r="JT201" s="159"/>
      <c r="JV201" s="159"/>
      <c r="JW201" s="159"/>
      <c r="JX201" s="159"/>
      <c r="KE201" s="159"/>
      <c r="KF201" s="159"/>
      <c r="KG201" s="159"/>
      <c r="KH201" s="159"/>
      <c r="KI201" s="159"/>
      <c r="KJ201" s="159"/>
      <c r="KK201" s="159"/>
      <c r="KL201" s="159"/>
      <c r="KM201" s="159"/>
      <c r="KN201" s="159"/>
      <c r="KO201" s="159"/>
      <c r="KP201" s="159"/>
      <c r="KQ201" s="159"/>
      <c r="KR201" s="159"/>
      <c r="KS201" s="159"/>
      <c r="KT201" s="159"/>
      <c r="KU201" s="159"/>
      <c r="KV201" s="159"/>
      <c r="KW201" s="159"/>
      <c r="KX201" s="159"/>
      <c r="KY201" s="159"/>
      <c r="KZ201" s="159"/>
      <c r="LA201" s="159"/>
    </row>
    <row r="202" spans="1:313" x14ac:dyDescent="0.15">
      <c r="A202" s="214"/>
      <c r="B202" s="256">
        <v>0.87804398148148144</v>
      </c>
      <c r="C202" s="10">
        <v>0.21</v>
      </c>
      <c r="D202" s="11">
        <v>0.69999299999999998</v>
      </c>
      <c r="E202" s="11"/>
      <c r="F202" s="14"/>
      <c r="G202" s="13"/>
      <c r="H202" s="14"/>
      <c r="I202" s="596"/>
      <c r="J202" s="29">
        <v>2</v>
      </c>
      <c r="K202" s="14"/>
      <c r="L202" s="9"/>
      <c r="M202" s="14">
        <v>0</v>
      </c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9"/>
      <c r="AB202" s="15"/>
      <c r="AC202" s="15"/>
      <c r="AD202" s="15"/>
      <c r="AE202" s="15"/>
      <c r="AF202" s="15"/>
      <c r="AG202" s="15"/>
      <c r="AH202" s="58">
        <f>ER201-BP201</f>
        <v>-5.1063638212252229</v>
      </c>
      <c r="AI202" s="20">
        <f>ES201-BQ201</f>
        <v>26.239066901408449</v>
      </c>
      <c r="AJ202" s="15"/>
      <c r="AK202" s="15"/>
      <c r="AL202" s="635">
        <f>DEGREES(ACOS(AL201))</f>
        <v>4.6255103025659361</v>
      </c>
      <c r="AM202" s="633">
        <v>-0.64875933794254881</v>
      </c>
      <c r="AN202" s="634">
        <v>5.231073943661972</v>
      </c>
      <c r="AO202" s="584"/>
      <c r="AP202" s="638">
        <f>ABS(11.88-AN202)</f>
        <v>6.6489260563380288</v>
      </c>
      <c r="AQ202" s="634"/>
      <c r="AR202" s="634"/>
      <c r="AS202" s="634"/>
      <c r="AT202" s="634"/>
      <c r="AU202" s="634"/>
      <c r="AV202" s="634"/>
      <c r="AW202" s="634"/>
      <c r="AX202" s="634"/>
      <c r="AY202" s="634"/>
      <c r="AZ202" s="634"/>
      <c r="BA202" s="634"/>
      <c r="BB202" s="634">
        <f>ABS(BQ202-AN202)</f>
        <v>7.8256866197183097</v>
      </c>
      <c r="BC202" s="527"/>
      <c r="BD202" s="634"/>
      <c r="BE202" s="634"/>
      <c r="BF202" s="634"/>
      <c r="BG202" s="634"/>
      <c r="BH202" s="634"/>
      <c r="BI202" s="634"/>
      <c r="BJ202" s="634"/>
      <c r="BK202" s="634"/>
      <c r="BL202" s="634"/>
      <c r="BM202" s="634"/>
      <c r="BN202" s="573"/>
      <c r="BO202" s="573"/>
      <c r="BP202" s="4">
        <v>-1.8625671315124788</v>
      </c>
      <c r="BQ202" s="4">
        <v>13.056760563380282</v>
      </c>
      <c r="BR202" s="6"/>
      <c r="BS202" s="527">
        <f>(BP201+BP202+BP203)/3</f>
        <v>0.87198835744966241</v>
      </c>
      <c r="BT202" s="527">
        <f>(BQ201+BQ202+BQ203)/3</f>
        <v>-3.5989788732394365</v>
      </c>
      <c r="BU202" s="527"/>
      <c r="BV202" s="527"/>
      <c r="BW202" s="584"/>
      <c r="BX202" s="527"/>
      <c r="BY202" s="527"/>
      <c r="BZ202" s="527"/>
      <c r="CA202" s="527"/>
      <c r="CB202" s="584">
        <f>SQRT((BP201-BP202)^2+(BQ201-BQ202)^2)+SQRT((BP202-BP203)^2+(BQ202-BQ203)^2)+SQRT((BP203-BP201)^2+(BQ203-BQ201)^2)</f>
        <v>52.599493504003711</v>
      </c>
      <c r="CD202" s="584"/>
      <c r="CE202" s="527"/>
      <c r="CF202" s="584"/>
      <c r="CG202" s="527"/>
      <c r="CH202" s="584"/>
      <c r="CI202" s="527"/>
      <c r="CJ202" s="584"/>
      <c r="CK202" s="527"/>
      <c r="CL202" s="584"/>
      <c r="CO202" s="70"/>
      <c r="CP202" s="70"/>
      <c r="CQ202" s="70"/>
      <c r="CR202" s="97">
        <v>4.3282918265925581</v>
      </c>
      <c r="CS202" s="70"/>
      <c r="CT202" s="70"/>
      <c r="CU202" s="70"/>
      <c r="CV202" s="70"/>
      <c r="CW202" s="70"/>
      <c r="CX202" s="70"/>
      <c r="CY202" s="70"/>
      <c r="CZ202" s="70"/>
      <c r="DA202" s="70"/>
      <c r="DB202" s="70"/>
      <c r="DC202" s="70"/>
      <c r="DH202" s="516"/>
      <c r="DI202" s="516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8" t="s">
        <v>442</v>
      </c>
      <c r="DU202" s="105">
        <v>-2.6578205135065707</v>
      </c>
      <c r="DV202" s="105">
        <v>13.391549295774647</v>
      </c>
      <c r="DX202" s="506">
        <f t="shared" si="123"/>
        <v>0</v>
      </c>
      <c r="EA202" s="506">
        <f t="shared" si="124"/>
        <v>0</v>
      </c>
      <c r="EB202" s="506">
        <f t="shared" si="125"/>
        <v>0</v>
      </c>
      <c r="EF202" s="402">
        <f>IF(AND(DV202&gt;0,DV202&lt;11.9),1,0)</f>
        <v>0</v>
      </c>
      <c r="EH202" s="402"/>
      <c r="EI202" s="402"/>
      <c r="EJ202" s="402"/>
      <c r="EK202" s="402"/>
      <c r="EL202" s="402">
        <f>IF(AND(DV202&gt;0,DV202&lt;6.4),1,0)</f>
        <v>0</v>
      </c>
      <c r="EN202" s="402"/>
      <c r="EO202" s="402"/>
      <c r="EP202" s="402"/>
      <c r="ER202" s="128">
        <v>1.1928800729911382</v>
      </c>
      <c r="ES202" s="128">
        <v>-11.675757042253521</v>
      </c>
      <c r="EU202" s="518">
        <f>ABS(ER202)</f>
        <v>1.1928800729911382</v>
      </c>
      <c r="EV202" s="284"/>
      <c r="EW202" s="209"/>
      <c r="EX202" s="209"/>
      <c r="EY202" s="209"/>
      <c r="EZ202" s="209"/>
      <c r="FA202" s="209"/>
      <c r="FB202" s="209"/>
      <c r="FC202" s="209"/>
      <c r="FE202" s="141"/>
      <c r="FF202" s="141"/>
      <c r="FH202" s="141"/>
      <c r="FJ202" s="141"/>
      <c r="FQ202" s="284"/>
      <c r="FR202" s="209"/>
      <c r="FS202" s="284"/>
      <c r="FT202" s="209"/>
      <c r="FU202" s="209"/>
      <c r="FV202" s="209"/>
      <c r="FW202" s="209"/>
      <c r="FX202" s="209"/>
      <c r="FY202" s="209"/>
      <c r="FZ202" s="209"/>
      <c r="GA202" s="209"/>
      <c r="GB202" s="209"/>
      <c r="GC202" s="209"/>
      <c r="GD202" s="284"/>
      <c r="GE202" s="209"/>
      <c r="GF202" s="284"/>
      <c r="GG202" s="209"/>
      <c r="GH202" s="209"/>
      <c r="GI202" s="209"/>
      <c r="GJ202" s="209"/>
      <c r="GK202" s="209"/>
      <c r="GL202" s="209"/>
      <c r="GM202" s="209"/>
      <c r="GN202" s="209"/>
      <c r="GO202" s="209"/>
      <c r="GP202" s="209"/>
      <c r="GR202" s="587">
        <v>1.1719523524123465</v>
      </c>
      <c r="GS202" s="532">
        <v>8.3710882315167545E-2</v>
      </c>
      <c r="GT202" s="584"/>
      <c r="GU202" s="527"/>
      <c r="GV202" s="527"/>
      <c r="GW202" s="527"/>
      <c r="GX202" s="527"/>
      <c r="GY202" s="527"/>
      <c r="GZ202" s="587">
        <v>0.87882042253521142</v>
      </c>
      <c r="HA202" s="532">
        <v>0.29294014084507047</v>
      </c>
      <c r="HB202" s="584"/>
      <c r="HC202" s="527"/>
      <c r="HD202" s="527"/>
      <c r="HE202" s="527"/>
      <c r="HF202" s="527"/>
      <c r="HG202" s="527"/>
      <c r="HH202" s="584">
        <v>1.464854139970871</v>
      </c>
      <c r="HI202" s="527">
        <v>0.30466610893946433</v>
      </c>
      <c r="HJ202" s="584"/>
      <c r="HK202" s="527"/>
      <c r="HL202" s="527"/>
      <c r="HM202" s="527"/>
      <c r="HN202" s="527"/>
      <c r="HO202" s="527"/>
      <c r="HP202" s="285"/>
      <c r="HQ202" s="208"/>
      <c r="HR202" s="208"/>
      <c r="HS202" s="208"/>
      <c r="IE202" s="159"/>
      <c r="IF202" s="159"/>
      <c r="IG202" s="159"/>
      <c r="IH202" s="159"/>
      <c r="II202" s="159">
        <v>1</v>
      </c>
      <c r="IJ202" s="159">
        <v>0</v>
      </c>
      <c r="IK202" s="159">
        <v>1</v>
      </c>
      <c r="IL202" s="159">
        <v>0</v>
      </c>
      <c r="IM202" s="159">
        <v>0</v>
      </c>
      <c r="IQ202" s="159">
        <v>1</v>
      </c>
      <c r="IR202" s="159">
        <v>0</v>
      </c>
      <c r="IS202" s="159">
        <v>0</v>
      </c>
      <c r="IZ202" s="159">
        <v>1</v>
      </c>
      <c r="JA202" s="159">
        <v>0</v>
      </c>
      <c r="JB202" s="176">
        <v>0</v>
      </c>
      <c r="JC202" s="176">
        <v>0</v>
      </c>
      <c r="JD202" s="159"/>
      <c r="JE202" s="176">
        <v>0</v>
      </c>
      <c r="JF202" s="176">
        <v>0</v>
      </c>
      <c r="JG202" s="176">
        <v>0</v>
      </c>
      <c r="JH202" s="176">
        <v>1</v>
      </c>
      <c r="JI202" s="176">
        <v>0</v>
      </c>
      <c r="JJ202" s="176">
        <v>0</v>
      </c>
      <c r="JK202" s="176">
        <v>0</v>
      </c>
      <c r="JL202" s="176">
        <v>1</v>
      </c>
      <c r="JM202" s="176">
        <v>1</v>
      </c>
      <c r="JN202" s="176">
        <v>0</v>
      </c>
      <c r="JO202" s="176">
        <v>0</v>
      </c>
      <c r="JP202" s="176">
        <v>0</v>
      </c>
      <c r="JQ202" s="176">
        <v>0</v>
      </c>
      <c r="JR202" s="176">
        <v>0</v>
      </c>
      <c r="JS202" s="176">
        <v>0</v>
      </c>
      <c r="JT202" s="176">
        <v>0</v>
      </c>
      <c r="JU202" s="501">
        <v>1</v>
      </c>
      <c r="JV202" s="176">
        <v>0</v>
      </c>
      <c r="JW202" s="176">
        <v>0</v>
      </c>
      <c r="JX202" s="176">
        <v>0</v>
      </c>
      <c r="JY202" s="501"/>
      <c r="JZ202" s="405"/>
      <c r="KA202" s="405"/>
      <c r="KB202" s="405"/>
      <c r="KC202" s="405"/>
      <c r="KD202" s="405"/>
      <c r="KE202" s="162">
        <v>0</v>
      </c>
      <c r="KF202" s="175">
        <v>0</v>
      </c>
      <c r="KG202" s="175">
        <v>1</v>
      </c>
      <c r="KH202" s="175">
        <v>0</v>
      </c>
      <c r="KI202" s="175">
        <v>0</v>
      </c>
      <c r="KJ202" s="175">
        <v>1</v>
      </c>
      <c r="KK202" s="160">
        <v>0</v>
      </c>
      <c r="KL202" s="175">
        <v>1</v>
      </c>
      <c r="KM202" s="175">
        <v>0</v>
      </c>
      <c r="KN202" s="175">
        <v>0</v>
      </c>
      <c r="KO202" s="175">
        <v>0</v>
      </c>
      <c r="KP202" s="175">
        <v>0</v>
      </c>
      <c r="KQ202" s="175">
        <v>0</v>
      </c>
      <c r="KR202" s="160">
        <v>0</v>
      </c>
      <c r="KS202" s="175">
        <v>0</v>
      </c>
      <c r="KT202" s="159"/>
      <c r="KU202" s="159"/>
      <c r="KV202" s="159"/>
      <c r="KW202" s="159"/>
      <c r="KX202" s="159"/>
      <c r="KY202" s="159"/>
      <c r="KZ202" s="159"/>
      <c r="LA202" s="159"/>
    </row>
    <row r="203" spans="1:313" x14ac:dyDescent="0.15">
      <c r="A203" s="214"/>
      <c r="B203" s="256">
        <v>0.87944444444444436</v>
      </c>
      <c r="C203" s="10">
        <v>2.0099999999999998</v>
      </c>
      <c r="D203" s="11">
        <v>2.0333299999999994</v>
      </c>
      <c r="E203" s="11"/>
      <c r="F203" s="14"/>
      <c r="G203" s="13"/>
      <c r="H203" s="14"/>
      <c r="I203" s="596"/>
      <c r="J203" s="473">
        <v>3</v>
      </c>
      <c r="K203" s="14"/>
      <c r="L203" s="9"/>
      <c r="M203" s="14">
        <v>0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9"/>
      <c r="AB203" s="15"/>
      <c r="AC203" s="15"/>
      <c r="AD203" s="15"/>
      <c r="AE203" s="15"/>
      <c r="AF203" s="15"/>
      <c r="AG203" s="15"/>
      <c r="AH203" s="54"/>
      <c r="AI203" s="15"/>
      <c r="AJ203" s="15"/>
      <c r="AK203" s="15"/>
      <c r="AL203" s="632"/>
      <c r="AM203" s="633">
        <v>2.6159650723489869</v>
      </c>
      <c r="AN203" s="634">
        <v>-6.7376232394366191</v>
      </c>
      <c r="AO203" s="634">
        <f>ABS(-11.88-AN203)</f>
        <v>5.1423767605633817</v>
      </c>
      <c r="AP203" s="527"/>
      <c r="AQ203" s="634"/>
      <c r="AR203" s="634"/>
      <c r="AS203" s="634"/>
      <c r="AT203" s="634"/>
      <c r="AU203" s="634"/>
      <c r="AV203" s="634"/>
      <c r="AW203" s="634"/>
      <c r="AX203" s="634"/>
      <c r="AY203" s="634"/>
      <c r="AZ203" s="634"/>
      <c r="BA203" s="634"/>
      <c r="BB203" s="584"/>
      <c r="BC203" s="634">
        <f>ABS(BQ203-AN203)</f>
        <v>5.1473767605633807</v>
      </c>
      <c r="BD203" s="634"/>
      <c r="BE203" s="634"/>
      <c r="BF203" s="634"/>
      <c r="BG203" s="634"/>
      <c r="BH203" s="634"/>
      <c r="BI203" s="634"/>
      <c r="BJ203" s="634"/>
      <c r="BK203" s="634"/>
      <c r="BL203" s="634"/>
      <c r="BM203" s="634"/>
      <c r="BN203" s="573"/>
      <c r="BO203" s="573"/>
      <c r="BP203" s="65">
        <v>3.2019412485551602</v>
      </c>
      <c r="BQ203" s="64">
        <v>-11.885</v>
      </c>
      <c r="BR203" s="6"/>
      <c r="BS203" s="527"/>
      <c r="BT203" s="527"/>
      <c r="BU203" s="527">
        <f>(BP202+BP203+BP204)/3</f>
        <v>1.7230489943205329</v>
      </c>
      <c r="BV203" s="527">
        <f>(BQ202+BQ203+BQ204)/3</f>
        <v>5.0915786384976522</v>
      </c>
      <c r="BW203" s="584"/>
      <c r="BX203" s="527"/>
      <c r="BY203" s="527"/>
      <c r="BZ203" s="527"/>
      <c r="CA203" s="527"/>
      <c r="CC203" s="584">
        <f>SQRT((BP202-BP203)^2+(BQ202-BQ203)^2)+SQRT((BP203-BP204)^2+(BQ203-BQ204)^2)+SQRT((BP204-BP202)^2+(BQ204-BQ202)^2)</f>
        <v>57.233992994386689</v>
      </c>
      <c r="CD203" s="584"/>
      <c r="CE203" s="584"/>
      <c r="CF203" s="584"/>
      <c r="CG203" s="527"/>
      <c r="CH203" s="584"/>
      <c r="CI203" s="527"/>
      <c r="CJ203" s="584"/>
      <c r="CK203" s="527"/>
      <c r="CL203" s="584"/>
      <c r="CO203" s="70"/>
      <c r="CP203" s="70"/>
      <c r="CQ203" s="70"/>
      <c r="CR203" s="70"/>
      <c r="CS203" s="92">
        <v>12.861962838508992</v>
      </c>
      <c r="CT203" s="70"/>
      <c r="CU203" s="70"/>
      <c r="CV203" s="70"/>
      <c r="CW203" s="70"/>
      <c r="CX203" s="70"/>
      <c r="CY203" s="70"/>
      <c r="CZ203" s="70"/>
      <c r="DA203" s="70"/>
      <c r="DB203" s="70"/>
      <c r="DC203" s="70"/>
      <c r="DH203" s="516"/>
      <c r="DI203" s="516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8" t="s">
        <v>443</v>
      </c>
      <c r="DU203" s="129">
        <v>4.5413153655978418</v>
      </c>
      <c r="DV203" s="128">
        <v>-11.885</v>
      </c>
      <c r="DX203" s="506">
        <f t="shared" si="123"/>
        <v>0</v>
      </c>
      <c r="EA203" s="506">
        <f t="shared" si="124"/>
        <v>0</v>
      </c>
      <c r="EB203" s="506">
        <f t="shared" si="125"/>
        <v>1</v>
      </c>
      <c r="ED203" s="491">
        <v>1</v>
      </c>
      <c r="EG203" s="412">
        <f>IF(AND(DV203&lt;0,DV203&gt;-11.9),1,0)</f>
        <v>1</v>
      </c>
      <c r="EM203" s="244">
        <f>IF(AND(DV203&lt;0,DV203&gt;-6.4),1,0)</f>
        <v>0</v>
      </c>
      <c r="ER203" s="105">
        <v>-0.94174742604563533</v>
      </c>
      <c r="ES203" s="105">
        <v>13.893732394366197</v>
      </c>
      <c r="ET203" s="518">
        <f>ABS(ER203)</f>
        <v>0.94174742604563533</v>
      </c>
      <c r="EV203" s="284"/>
      <c r="EW203" s="209"/>
      <c r="EX203" s="209"/>
      <c r="EY203" s="209"/>
      <c r="EZ203" s="209"/>
      <c r="FA203" s="209"/>
      <c r="FB203" s="209"/>
      <c r="FC203" s="209"/>
      <c r="FE203" s="151">
        <v>24.222755550018906</v>
      </c>
      <c r="FF203" s="141"/>
      <c r="FH203" s="141"/>
      <c r="FJ203" s="141"/>
      <c r="FQ203" s="284">
        <f>FE203/(D202+D203)</f>
        <v>8.8620172405599007</v>
      </c>
      <c r="FR203" s="209"/>
      <c r="FS203" s="284"/>
      <c r="FT203" s="209"/>
      <c r="FU203" s="209"/>
      <c r="FV203" s="209"/>
      <c r="FW203" s="209"/>
      <c r="FX203" s="209"/>
      <c r="FY203" s="209"/>
      <c r="FZ203" s="209"/>
      <c r="GA203" s="209"/>
      <c r="GB203" s="209"/>
      <c r="GC203" s="209"/>
      <c r="GD203" s="284">
        <f>FE203*(((ABS(DV202-AN202))/(ABS(DV201-DV202))))^2</f>
        <v>2.5081154347326216</v>
      </c>
      <c r="GE203" s="209"/>
      <c r="GF203" s="284"/>
      <c r="GG203" s="209"/>
      <c r="GH203" s="209"/>
      <c r="GI203" s="209"/>
      <c r="GJ203" s="209"/>
      <c r="GK203" s="209"/>
      <c r="GL203" s="209"/>
      <c r="GM203" s="209"/>
      <c r="GN203" s="209"/>
      <c r="GO203" s="209"/>
      <c r="GP203" s="209"/>
      <c r="GR203" s="587">
        <v>1.7160730874609353</v>
      </c>
      <c r="GS203" s="529">
        <v>3.3484352926067036</v>
      </c>
      <c r="GT203" s="587"/>
      <c r="GU203" s="529"/>
      <c r="GV203" s="529"/>
      <c r="GW203" s="529"/>
      <c r="GX203" s="529"/>
      <c r="GY203" s="529"/>
      <c r="GZ203" s="587">
        <v>0.50218309859154964</v>
      </c>
      <c r="HA203" s="529">
        <v>0.20924295774647916</v>
      </c>
      <c r="HB203" s="587"/>
      <c r="HC203" s="529"/>
      <c r="HD203" s="529"/>
      <c r="HE203" s="529"/>
      <c r="HF203" s="529"/>
      <c r="HG203" s="529"/>
      <c r="HH203" s="584">
        <v>1.7880421432445928</v>
      </c>
      <c r="HI203" s="527">
        <v>3.3549666949376169</v>
      </c>
      <c r="HJ203" s="587"/>
      <c r="HK203" s="529"/>
      <c r="HL203" s="529"/>
      <c r="HM203" s="529"/>
      <c r="HN203" s="529"/>
      <c r="HO203" s="529"/>
      <c r="HP203" s="285"/>
      <c r="HQ203" s="208"/>
      <c r="HR203" s="208"/>
      <c r="HS203" s="208"/>
      <c r="IE203" s="159"/>
      <c r="IF203" s="159"/>
      <c r="IG203" s="159"/>
      <c r="IH203" s="159"/>
      <c r="II203" s="159">
        <v>0</v>
      </c>
      <c r="IJ203" s="159">
        <v>1</v>
      </c>
      <c r="IK203" s="159">
        <v>0</v>
      </c>
      <c r="IL203" s="159">
        <v>1</v>
      </c>
      <c r="IM203" s="159">
        <v>0</v>
      </c>
      <c r="IQ203" s="159">
        <v>1</v>
      </c>
      <c r="IR203" s="159">
        <v>0</v>
      </c>
      <c r="IS203" s="159">
        <v>0</v>
      </c>
      <c r="IZ203" s="159">
        <v>1</v>
      </c>
      <c r="JA203" s="159">
        <v>0</v>
      </c>
      <c r="JB203" s="176">
        <v>0</v>
      </c>
      <c r="JC203" s="176">
        <v>0</v>
      </c>
      <c r="JD203" s="159"/>
      <c r="JE203" s="176">
        <v>0</v>
      </c>
      <c r="JF203" s="176">
        <v>0</v>
      </c>
      <c r="JG203" s="176">
        <v>0</v>
      </c>
      <c r="JH203" s="176">
        <v>1</v>
      </c>
      <c r="JI203" s="176">
        <v>0</v>
      </c>
      <c r="JJ203" s="176">
        <v>0</v>
      </c>
      <c r="JK203" s="176">
        <v>1</v>
      </c>
      <c r="JL203" s="176">
        <v>0</v>
      </c>
      <c r="JM203" s="176">
        <v>1</v>
      </c>
      <c r="JN203" s="176">
        <v>0</v>
      </c>
      <c r="JO203" s="176">
        <v>0</v>
      </c>
      <c r="JP203" s="176">
        <v>0</v>
      </c>
      <c r="JQ203" s="176">
        <v>0</v>
      </c>
      <c r="JR203" s="176">
        <v>0</v>
      </c>
      <c r="JS203" s="176">
        <v>0</v>
      </c>
      <c r="JT203" s="176">
        <v>0</v>
      </c>
      <c r="JU203" s="501">
        <v>1</v>
      </c>
      <c r="JV203" s="176">
        <v>0</v>
      </c>
      <c r="JW203" s="176">
        <v>0</v>
      </c>
      <c r="JX203" s="176">
        <v>0</v>
      </c>
      <c r="JY203" s="501"/>
      <c r="JZ203" s="405"/>
      <c r="KA203" s="405"/>
      <c r="KB203" s="405"/>
      <c r="KC203" s="405"/>
      <c r="KD203" s="405"/>
      <c r="KE203" s="162">
        <v>0</v>
      </c>
      <c r="KF203" s="175">
        <v>1</v>
      </c>
      <c r="KG203" s="175">
        <v>0</v>
      </c>
      <c r="KH203" s="175">
        <v>0</v>
      </c>
      <c r="KI203" s="175">
        <v>0</v>
      </c>
      <c r="KJ203" s="175">
        <v>0</v>
      </c>
      <c r="KK203" s="160">
        <v>0</v>
      </c>
      <c r="KL203" s="175">
        <v>1</v>
      </c>
      <c r="KM203" s="175">
        <v>0</v>
      </c>
      <c r="KN203" s="175">
        <v>0</v>
      </c>
      <c r="KO203" s="175">
        <v>0</v>
      </c>
      <c r="KP203" s="175">
        <v>0</v>
      </c>
      <c r="KQ203" s="175">
        <v>0</v>
      </c>
      <c r="KR203" s="160">
        <v>0</v>
      </c>
      <c r="KS203" s="175">
        <v>0</v>
      </c>
      <c r="KT203" s="159"/>
      <c r="KU203" s="159"/>
      <c r="KV203" s="159"/>
      <c r="KW203" s="159"/>
      <c r="KX203" s="159"/>
      <c r="KY203" s="159"/>
      <c r="KZ203" s="159"/>
      <c r="LA203" s="159"/>
    </row>
    <row r="204" spans="1:313" x14ac:dyDescent="0.15">
      <c r="A204" s="214"/>
      <c r="B204" s="256">
        <v>0.88061342592592595</v>
      </c>
      <c r="C204" s="10">
        <v>1.1100000000000001</v>
      </c>
      <c r="D204" s="11">
        <v>1.3666666300000003</v>
      </c>
      <c r="E204" s="11"/>
      <c r="F204" s="14"/>
      <c r="G204" s="13"/>
      <c r="H204" s="14"/>
      <c r="I204" s="596"/>
      <c r="J204" s="9">
        <v>4</v>
      </c>
      <c r="K204" s="14"/>
      <c r="L204" s="9"/>
      <c r="M204" s="14">
        <v>0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9"/>
      <c r="AB204" s="15"/>
      <c r="AC204" s="15"/>
      <c r="AD204" s="15"/>
      <c r="AE204" s="15"/>
      <c r="AF204" s="15"/>
      <c r="AG204" s="15"/>
      <c r="AH204" s="54"/>
      <c r="AI204" s="15"/>
      <c r="AJ204" s="15"/>
      <c r="AK204" s="15"/>
      <c r="AL204" s="632"/>
      <c r="AM204" s="633">
        <v>3.4949293366582466</v>
      </c>
      <c r="AN204" s="634">
        <v>11.215422535211268</v>
      </c>
      <c r="AO204" s="584"/>
      <c r="AP204" s="640">
        <f t="shared" ref="AP204" si="126">ABS(11.88-AN204)</f>
        <v>0.66457746478873325</v>
      </c>
      <c r="AQ204" s="634"/>
      <c r="AR204" s="634"/>
      <c r="AS204" s="634"/>
      <c r="AT204" s="634"/>
      <c r="AU204" s="634"/>
      <c r="AV204" s="634"/>
      <c r="AW204" s="634"/>
      <c r="AX204" s="634"/>
      <c r="AY204" s="634"/>
      <c r="AZ204" s="634"/>
      <c r="BA204" s="634"/>
      <c r="BB204" s="634">
        <f t="shared" ref="BB204" si="127">ABS(BQ204-AN204)</f>
        <v>2.8875528169014082</v>
      </c>
      <c r="BC204" s="527"/>
      <c r="BD204" s="634"/>
      <c r="BE204" s="634"/>
      <c r="BF204" s="634"/>
      <c r="BG204" s="634"/>
      <c r="BH204" s="634"/>
      <c r="BI204" s="634"/>
      <c r="BJ204" s="634"/>
      <c r="BK204" s="634"/>
      <c r="BL204" s="634"/>
      <c r="BM204" s="634"/>
      <c r="BN204" s="573"/>
      <c r="BO204" s="573"/>
      <c r="BP204" s="4">
        <v>3.8297728659189172</v>
      </c>
      <c r="BQ204" s="4">
        <v>14.102975352112676</v>
      </c>
      <c r="BR204" s="6"/>
      <c r="BS204" s="527">
        <f>(BP203+BP204+BP205)/3</f>
        <v>0.95569923976482996</v>
      </c>
      <c r="BT204" s="527">
        <f>(BQ203+BQ204+BQ205)/3</f>
        <v>-3.2781396713615023</v>
      </c>
      <c r="BU204" s="527"/>
      <c r="BV204" s="527"/>
      <c r="BW204" s="584"/>
      <c r="BX204" s="527"/>
      <c r="BY204" s="527"/>
      <c r="BZ204" s="527"/>
      <c r="CA204" s="527"/>
      <c r="CB204" s="584">
        <f>SQRT((BP203-BP204)^2+(BQ203-BQ204)^2)+SQRT((BP204-BP205)^2+(BQ204-BQ205)^2)+SQRT((BP205-BP203)^2+(BQ205-BQ203)^2)</f>
        <v>60.71385503661638</v>
      </c>
      <c r="CD204" s="584"/>
      <c r="CE204" s="527"/>
      <c r="CF204" s="584"/>
      <c r="CG204" s="527"/>
      <c r="CH204" s="584"/>
      <c r="CI204" s="527"/>
      <c r="CJ204" s="584"/>
      <c r="CK204" s="527"/>
      <c r="CL204" s="584"/>
      <c r="CO204" s="70"/>
      <c r="CP204" s="70"/>
      <c r="CQ204" s="70"/>
      <c r="CR204" s="97">
        <v>15.611860011725849</v>
      </c>
      <c r="CS204" s="70"/>
      <c r="CT204" s="70"/>
      <c r="CU204" s="70"/>
      <c r="CV204" s="70"/>
      <c r="CW204" s="70"/>
      <c r="CX204" s="70"/>
      <c r="CY204" s="70"/>
      <c r="CZ204" s="70"/>
      <c r="DA204" s="70"/>
      <c r="DB204" s="70"/>
      <c r="DC204" s="70"/>
      <c r="DH204" s="211">
        <f>DEGREES(ACOS(((BP203-BP202)*(BP205-BP204)+(BQ203-BQ202)*(BQ205-BQ204))/(SQRT((BP203-BP202)^2+(BQ203-BQ202)^2)*SQRT((BP205-BP204)^2+(BQ205-BQ204)^2))))</f>
        <v>28.473822850234853</v>
      </c>
      <c r="DI204" s="519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8" t="s">
        <v>445</v>
      </c>
      <c r="DU204" s="105">
        <v>3.1600858073975764</v>
      </c>
      <c r="DV204" s="105">
        <v>14.061126760563379</v>
      </c>
      <c r="DX204" s="506">
        <f t="shared" si="123"/>
        <v>0</v>
      </c>
      <c r="EA204" s="506">
        <f t="shared" si="124"/>
        <v>0</v>
      </c>
      <c r="EB204" s="506">
        <f t="shared" si="125"/>
        <v>0</v>
      </c>
      <c r="EF204" s="402">
        <f>IF(AND(DV204&gt;0,DV204&lt;11.9),1,0)</f>
        <v>0</v>
      </c>
      <c r="EH204" s="402"/>
      <c r="EI204" s="402"/>
      <c r="EJ204" s="402"/>
      <c r="EK204" s="402"/>
      <c r="EL204" s="402">
        <f>IF(AND(DV204&gt;0,DV204&lt;6.4),1,0)</f>
        <v>0</v>
      </c>
      <c r="EN204" s="402"/>
      <c r="EO204" s="402"/>
      <c r="EP204" s="402"/>
      <c r="ER204" s="128">
        <v>1.6951453668821437</v>
      </c>
      <c r="ES204" s="128">
        <v>-11.885</v>
      </c>
      <c r="EU204" s="518">
        <f>ABS(ER204)</f>
        <v>1.6951453668821437</v>
      </c>
      <c r="EV204" s="284"/>
      <c r="EW204" s="209"/>
      <c r="EX204" s="209"/>
      <c r="EY204" s="209"/>
      <c r="EZ204" s="209"/>
      <c r="FA204" s="209"/>
      <c r="FB204" s="209"/>
      <c r="FC204" s="209"/>
      <c r="FE204" s="141"/>
      <c r="FF204" s="144">
        <v>73.637772413086253</v>
      </c>
      <c r="FH204" s="141"/>
      <c r="FJ204" s="141"/>
      <c r="FQ204" s="284"/>
      <c r="FR204" s="284">
        <f>FF204/(D203+D204)</f>
        <v>21.658189823878228</v>
      </c>
      <c r="FS204" s="284"/>
      <c r="FT204" s="209"/>
      <c r="FU204" s="209"/>
      <c r="FV204" s="209"/>
      <c r="FW204" s="209"/>
      <c r="FX204" s="209"/>
      <c r="FY204" s="209"/>
      <c r="FZ204" s="209"/>
      <c r="GA204" s="209"/>
      <c r="GB204" s="209"/>
      <c r="GC204" s="209"/>
      <c r="GD204" s="284"/>
      <c r="GE204" s="284">
        <f>FF204*(((DV203-AN203)/(ABS(DV202-DV203))))^2</f>
        <v>3.0537746667843022</v>
      </c>
      <c r="GF204" s="284"/>
      <c r="GG204" s="209"/>
      <c r="GH204" s="209"/>
      <c r="GI204" s="209"/>
      <c r="GJ204" s="209"/>
      <c r="GK204" s="209"/>
      <c r="GL204" s="209"/>
      <c r="GM204" s="209"/>
      <c r="GN204" s="209"/>
      <c r="GO204" s="209"/>
      <c r="GP204" s="209"/>
      <c r="GR204" s="587">
        <v>4.1018332334432115</v>
      </c>
      <c r="GS204" s="532">
        <v>2.8461699987156983</v>
      </c>
      <c r="GT204" s="584"/>
      <c r="GU204" s="527"/>
      <c r="GV204" s="527"/>
      <c r="GW204" s="527"/>
      <c r="GX204" s="527"/>
      <c r="GY204" s="527"/>
      <c r="GZ204" s="587">
        <v>0.16739436619718262</v>
      </c>
      <c r="HA204" s="532">
        <v>0</v>
      </c>
      <c r="HB204" s="584"/>
      <c r="HC204" s="527"/>
      <c r="HD204" s="527"/>
      <c r="HE204" s="527"/>
      <c r="HF204" s="527"/>
      <c r="HG204" s="527"/>
      <c r="HH204" s="584">
        <v>4.1052474649908435</v>
      </c>
      <c r="HI204" s="527">
        <v>2.8461699987156983</v>
      </c>
      <c r="HJ204" s="584"/>
      <c r="HK204" s="527"/>
      <c r="HL204" s="527"/>
      <c r="HM204" s="527"/>
      <c r="HN204" s="527"/>
      <c r="HO204" s="527"/>
      <c r="HP204" s="285"/>
      <c r="HQ204" s="208"/>
      <c r="HR204" s="208"/>
      <c r="HS204" s="208"/>
      <c r="IE204" s="159"/>
      <c r="IF204" s="159"/>
      <c r="IG204" s="159"/>
      <c r="IH204" s="159"/>
      <c r="II204" s="159">
        <v>0</v>
      </c>
      <c r="IJ204" s="159">
        <v>1</v>
      </c>
      <c r="IK204" s="159">
        <v>1</v>
      </c>
      <c r="IL204" s="159">
        <v>0</v>
      </c>
      <c r="IM204" s="159">
        <v>0</v>
      </c>
      <c r="IQ204" s="159">
        <v>1</v>
      </c>
      <c r="IR204" s="159">
        <v>0</v>
      </c>
      <c r="IS204" s="159">
        <v>0</v>
      </c>
      <c r="IZ204" s="159">
        <v>1</v>
      </c>
      <c r="JA204" s="159">
        <v>0</v>
      </c>
      <c r="JB204" s="176">
        <v>0</v>
      </c>
      <c r="JC204" s="176">
        <v>0</v>
      </c>
      <c r="JD204" s="159"/>
      <c r="JE204" s="176">
        <v>0</v>
      </c>
      <c r="JF204" s="176">
        <v>0</v>
      </c>
      <c r="JG204" s="176">
        <v>1</v>
      </c>
      <c r="JH204" s="176">
        <v>0</v>
      </c>
      <c r="JI204" s="176">
        <v>0</v>
      </c>
      <c r="JJ204" s="176">
        <v>0</v>
      </c>
      <c r="JK204" s="176">
        <v>0</v>
      </c>
      <c r="JL204" s="176">
        <v>1</v>
      </c>
      <c r="JM204" s="176">
        <v>1</v>
      </c>
      <c r="JN204" s="176">
        <v>0</v>
      </c>
      <c r="JO204" s="176">
        <v>0</v>
      </c>
      <c r="JP204" s="176">
        <v>0</v>
      </c>
      <c r="JQ204" s="176">
        <v>0</v>
      </c>
      <c r="JR204" s="176">
        <v>0</v>
      </c>
      <c r="JS204" s="176">
        <v>0</v>
      </c>
      <c r="JT204" s="176">
        <v>0</v>
      </c>
      <c r="JU204" s="501">
        <v>1</v>
      </c>
      <c r="JV204" s="176">
        <v>0</v>
      </c>
      <c r="JW204" s="176">
        <v>0</v>
      </c>
      <c r="JX204" s="176">
        <v>0</v>
      </c>
      <c r="JY204" s="501"/>
      <c r="JZ204" s="405"/>
      <c r="KA204" s="405"/>
      <c r="KB204" s="405"/>
      <c r="KC204" s="405"/>
      <c r="KD204" s="405"/>
      <c r="KE204" s="162">
        <v>1</v>
      </c>
      <c r="KF204" s="175">
        <v>0</v>
      </c>
      <c r="KG204" s="175">
        <v>0</v>
      </c>
      <c r="KH204" s="175">
        <v>0</v>
      </c>
      <c r="KI204" s="175">
        <v>0</v>
      </c>
      <c r="KJ204" s="175">
        <v>1</v>
      </c>
      <c r="KK204" s="160">
        <v>0</v>
      </c>
      <c r="KL204" s="175">
        <v>1</v>
      </c>
      <c r="KM204" s="175">
        <v>0</v>
      </c>
      <c r="KN204" s="175">
        <v>0</v>
      </c>
      <c r="KO204" s="175">
        <v>0</v>
      </c>
      <c r="KP204" s="175">
        <v>0</v>
      </c>
      <c r="KQ204" s="175">
        <v>0</v>
      </c>
      <c r="KR204" s="160">
        <v>0</v>
      </c>
      <c r="KS204" s="175">
        <v>0</v>
      </c>
      <c r="KT204" s="159"/>
      <c r="KU204" s="159"/>
      <c r="KV204" s="159"/>
      <c r="KW204" s="159"/>
      <c r="KX204" s="159"/>
      <c r="KY204" s="159"/>
      <c r="KZ204" s="159"/>
      <c r="LA204" s="159"/>
    </row>
    <row r="205" spans="1:313" x14ac:dyDescent="0.15">
      <c r="A205" s="214"/>
      <c r="B205" s="256">
        <v>0.88140046296296293</v>
      </c>
      <c r="C205" s="10">
        <v>1.08</v>
      </c>
      <c r="D205" s="11">
        <v>1.2666666400000002</v>
      </c>
      <c r="E205" s="11"/>
      <c r="F205" s="14"/>
      <c r="G205" s="13"/>
      <c r="H205" s="14"/>
      <c r="I205" s="596"/>
      <c r="J205" s="473">
        <v>5</v>
      </c>
      <c r="K205" s="14"/>
      <c r="L205" s="9"/>
      <c r="M205" s="14">
        <v>0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9"/>
      <c r="AB205" s="15"/>
      <c r="AC205" s="15"/>
      <c r="AD205" s="15"/>
      <c r="AE205" s="15"/>
      <c r="AF205" s="15"/>
      <c r="AG205" s="15"/>
      <c r="AH205" s="54"/>
      <c r="AI205" s="15"/>
      <c r="AJ205" s="15"/>
      <c r="AK205" s="15"/>
      <c r="AL205" s="632"/>
      <c r="AM205" s="633">
        <v>-3.7460619836037496</v>
      </c>
      <c r="AN205" s="634">
        <v>-10.964330985915492</v>
      </c>
      <c r="AO205" s="634">
        <f t="shared" ref="AO205" si="128">ABS(-11.88-AN205)</f>
        <v>0.91566901408450896</v>
      </c>
      <c r="AP205" s="529"/>
      <c r="AQ205" s="634"/>
      <c r="AR205" s="634"/>
      <c r="AS205" s="634"/>
      <c r="AT205" s="634"/>
      <c r="AU205" s="634"/>
      <c r="AV205" s="634"/>
      <c r="AW205" s="634"/>
      <c r="AX205" s="634"/>
      <c r="AY205" s="634"/>
      <c r="AZ205" s="634"/>
      <c r="BA205" s="634"/>
      <c r="BB205" s="584"/>
      <c r="BC205" s="634">
        <f t="shared" ref="BC205" si="129">ABS(BQ205-AN205)</f>
        <v>1.0880633802816906</v>
      </c>
      <c r="BD205" s="634"/>
      <c r="BE205" s="634"/>
      <c r="BF205" s="634"/>
      <c r="BG205" s="634"/>
      <c r="BH205" s="634"/>
      <c r="BI205" s="634"/>
      <c r="BJ205" s="634"/>
      <c r="BK205" s="634"/>
      <c r="BL205" s="634"/>
      <c r="BM205" s="634"/>
      <c r="BN205" s="573"/>
      <c r="BO205" s="573"/>
      <c r="BP205" s="65">
        <v>-4.1646163951795874</v>
      </c>
      <c r="BQ205" s="64">
        <v>-12.052394366197182</v>
      </c>
      <c r="BR205" s="6"/>
      <c r="BS205" s="527"/>
      <c r="BT205" s="527"/>
      <c r="BU205" s="527">
        <f>(BP204+BP205+BP206)/3</f>
        <v>0.13254223033234871</v>
      </c>
      <c r="BV205" s="527">
        <f>(BQ204+BQ205+BQ206)/3</f>
        <v>5.1473767605633798</v>
      </c>
      <c r="BW205" s="584"/>
      <c r="BX205" s="527"/>
      <c r="BY205" s="527"/>
      <c r="BZ205" s="527"/>
      <c r="CA205" s="527"/>
      <c r="CC205" s="584">
        <f>SQRT((BP204-BP205)^2+(BQ204-BQ205)^2)+SQRT((BP205-BP206)^2+(BQ205-BQ206)^2)+SQRT((BP206-BP204)^2+(BQ206-BQ204)^2)</f>
        <v>56.438713806695432</v>
      </c>
      <c r="CD205" s="584"/>
      <c r="CE205" s="584"/>
      <c r="CF205" s="584"/>
      <c r="CG205" s="527"/>
      <c r="CH205" s="584"/>
      <c r="CI205" s="527"/>
      <c r="CJ205" s="584"/>
      <c r="CK205" s="527"/>
      <c r="CL205" s="584"/>
      <c r="CO205" s="70"/>
      <c r="CP205" s="70"/>
      <c r="CQ205" s="70"/>
      <c r="CR205" s="70"/>
      <c r="CS205" s="92">
        <v>6.101515853300965</v>
      </c>
      <c r="CT205" s="70"/>
      <c r="CU205" s="70"/>
      <c r="CV205" s="70"/>
      <c r="CW205" s="70"/>
      <c r="CX205" s="70"/>
      <c r="CY205" s="70"/>
      <c r="CZ205" s="70"/>
      <c r="DA205" s="70"/>
      <c r="DB205" s="70"/>
      <c r="DC205" s="70"/>
      <c r="DH205" s="519"/>
      <c r="DI205" s="211">
        <f>DEGREES(ACOS(((BP204-BP203)*(BP206-BP205)+(BQ204-BQ203)*(BQ206-BQ205))/(SQRT((BP204-BP203)^2+(BQ204-BQ203)^2)*SQRT((BP206-BP205)^2+(BQ206-BQ205)^2))))</f>
        <v>9.5103441584249229</v>
      </c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8" t="s">
        <v>445</v>
      </c>
      <c r="DU205" s="129">
        <v>-3.3275075720279115</v>
      </c>
      <c r="DV205" s="128">
        <v>-11.885</v>
      </c>
      <c r="DX205" s="506">
        <f t="shared" si="123"/>
        <v>0</v>
      </c>
      <c r="EA205" s="506">
        <f t="shared" si="124"/>
        <v>0</v>
      </c>
      <c r="EB205" s="506">
        <f t="shared" si="125"/>
        <v>0</v>
      </c>
      <c r="EG205" s="412">
        <f>IF(AND(DV205&lt;0,DV205&gt;-11.9),1,0)</f>
        <v>1</v>
      </c>
      <c r="EM205" s="244">
        <f>IF(AND(DV205&lt;0,DV205&gt;-6.4),1,0)</f>
        <v>0</v>
      </c>
      <c r="ER205" s="105">
        <v>2.9508086016096575</v>
      </c>
      <c r="ES205" s="105">
        <v>14.019278169014084</v>
      </c>
      <c r="ET205" s="518">
        <f>ABS(ER205)</f>
        <v>2.9508086016096575</v>
      </c>
      <c r="EV205" s="284"/>
      <c r="EW205" s="209"/>
      <c r="EX205" s="209"/>
      <c r="EY205" s="209"/>
      <c r="EZ205" s="209"/>
      <c r="FA205" s="209"/>
      <c r="FB205" s="209"/>
      <c r="FC205" s="209"/>
      <c r="FE205" s="151">
        <v>95.66841149981434</v>
      </c>
      <c r="FF205" s="141"/>
      <c r="FH205" s="141"/>
      <c r="FJ205" s="141"/>
      <c r="FQ205" s="284">
        <f>FE205/(D204+D205)</f>
        <v>36.32977739267097</v>
      </c>
      <c r="FR205" s="209"/>
      <c r="FS205" s="284"/>
      <c r="FT205" s="209"/>
      <c r="FU205" s="209"/>
      <c r="FV205" s="209"/>
      <c r="FW205" s="209"/>
      <c r="FX205" s="209"/>
      <c r="FY205" s="209"/>
      <c r="FZ205" s="209"/>
      <c r="GA205" s="209"/>
      <c r="GB205" s="209"/>
      <c r="GC205" s="209"/>
      <c r="GD205" s="284">
        <f t="shared" ref="GD205" si="130">FE205*(((ABS(DV204-AN204))/(ABS(DV203-DV204))))^2</f>
        <v>1.1508083630987023</v>
      </c>
      <c r="GE205" s="209"/>
      <c r="GF205" s="284"/>
      <c r="GG205" s="209"/>
      <c r="GH205" s="209"/>
      <c r="GI205" s="209"/>
      <c r="GJ205" s="209"/>
      <c r="GK205" s="209"/>
      <c r="GL205" s="209"/>
      <c r="GM205" s="209"/>
      <c r="GN205" s="209"/>
      <c r="GO205" s="209"/>
      <c r="GP205" s="209"/>
      <c r="GR205" s="587">
        <v>0.20927720578791886</v>
      </c>
      <c r="GS205" s="529">
        <v>5.0226529389100554</v>
      </c>
      <c r="GT205" s="587"/>
      <c r="GU205" s="529"/>
      <c r="GV205" s="529"/>
      <c r="GW205" s="529"/>
      <c r="GX205" s="529"/>
      <c r="GY205" s="529"/>
      <c r="GZ205" s="587">
        <v>4.1848591549294767E-2</v>
      </c>
      <c r="HA205" s="529">
        <v>0</v>
      </c>
      <c r="HB205" s="587"/>
      <c r="HC205" s="529"/>
      <c r="HD205" s="529"/>
      <c r="HE205" s="529"/>
      <c r="HF205" s="529"/>
      <c r="HG205" s="529"/>
      <c r="HH205" s="584">
        <v>0.21342036799953898</v>
      </c>
      <c r="HI205" s="527">
        <v>5.0226529389100554</v>
      </c>
      <c r="HJ205" s="587"/>
      <c r="HK205" s="529"/>
      <c r="HL205" s="529"/>
      <c r="HM205" s="529"/>
      <c r="HN205" s="529"/>
      <c r="HO205" s="529"/>
      <c r="HP205" s="285"/>
      <c r="HQ205" s="208"/>
      <c r="HR205" s="208"/>
      <c r="HS205" s="208"/>
      <c r="IE205" s="159"/>
      <c r="IF205" s="159"/>
      <c r="IG205" s="159"/>
      <c r="IH205" s="159"/>
      <c r="II205" s="159">
        <v>0</v>
      </c>
      <c r="IJ205" s="159">
        <v>1</v>
      </c>
      <c r="IK205" s="159">
        <v>1</v>
      </c>
      <c r="IL205" s="159">
        <v>0</v>
      </c>
      <c r="IM205" s="159">
        <v>0</v>
      </c>
      <c r="IQ205" s="159">
        <v>1</v>
      </c>
      <c r="IR205" s="159">
        <v>0</v>
      </c>
      <c r="IS205" s="159">
        <v>0</v>
      </c>
      <c r="IZ205" s="159">
        <v>1</v>
      </c>
      <c r="JA205" s="159">
        <v>0</v>
      </c>
      <c r="JB205" s="176">
        <v>0</v>
      </c>
      <c r="JC205" s="176">
        <v>0</v>
      </c>
      <c r="JD205" s="159"/>
      <c r="JE205" s="176">
        <v>0</v>
      </c>
      <c r="JF205" s="176">
        <v>1</v>
      </c>
      <c r="JG205" s="176">
        <v>0</v>
      </c>
      <c r="JH205" s="176">
        <v>0</v>
      </c>
      <c r="JI205" s="176">
        <v>0</v>
      </c>
      <c r="JJ205" s="176">
        <v>0</v>
      </c>
      <c r="JK205" s="176">
        <v>1</v>
      </c>
      <c r="JL205" s="176">
        <v>0</v>
      </c>
      <c r="JM205" s="186">
        <v>1</v>
      </c>
      <c r="JN205" s="176">
        <v>0</v>
      </c>
      <c r="JO205" s="176">
        <v>0</v>
      </c>
      <c r="JP205" s="176">
        <v>0</v>
      </c>
      <c r="JQ205" s="176">
        <v>0</v>
      </c>
      <c r="JR205" s="176">
        <v>0</v>
      </c>
      <c r="JS205" s="186">
        <v>1</v>
      </c>
      <c r="JT205" s="176">
        <v>0</v>
      </c>
      <c r="JU205" s="501">
        <v>1</v>
      </c>
      <c r="JV205" s="176">
        <v>0</v>
      </c>
      <c r="JW205" s="176">
        <v>0</v>
      </c>
      <c r="JX205" s="176">
        <v>0</v>
      </c>
      <c r="JY205" s="501"/>
      <c r="JZ205" s="405"/>
      <c r="KA205" s="405"/>
      <c r="KB205" s="405"/>
      <c r="KC205" s="405"/>
      <c r="KD205" s="405"/>
      <c r="KE205" s="162">
        <v>1</v>
      </c>
      <c r="KF205" s="175">
        <v>0</v>
      </c>
      <c r="KG205" s="175">
        <v>0</v>
      </c>
      <c r="KH205" s="175">
        <v>0</v>
      </c>
      <c r="KI205" s="175">
        <v>0</v>
      </c>
      <c r="KJ205" s="175">
        <v>1</v>
      </c>
      <c r="KK205" s="160">
        <v>0</v>
      </c>
      <c r="KL205" s="175">
        <v>1</v>
      </c>
      <c r="KM205" s="159">
        <v>0</v>
      </c>
      <c r="KN205" s="175">
        <v>0</v>
      </c>
      <c r="KO205" s="175">
        <v>0</v>
      </c>
      <c r="KP205" s="175">
        <v>0</v>
      </c>
      <c r="KQ205" s="175">
        <v>0</v>
      </c>
      <c r="KR205" s="160">
        <v>0</v>
      </c>
      <c r="KS205" s="175">
        <v>0</v>
      </c>
      <c r="KT205" s="159"/>
      <c r="KU205" s="159"/>
      <c r="KV205" s="159"/>
      <c r="KW205" s="159"/>
      <c r="KX205" s="159"/>
      <c r="KY205" s="159"/>
      <c r="KZ205" s="159"/>
      <c r="LA205" s="159"/>
    </row>
    <row r="206" spans="1:313" x14ac:dyDescent="0.15">
      <c r="A206" s="214"/>
      <c r="B206" s="256">
        <v>0.88225694444444447</v>
      </c>
      <c r="C206" s="10">
        <v>1.1399999999999999</v>
      </c>
      <c r="D206" s="11">
        <v>1.4666666199999998</v>
      </c>
      <c r="E206" s="11"/>
      <c r="F206" s="14"/>
      <c r="G206" s="13"/>
      <c r="H206" s="14"/>
      <c r="I206" s="596"/>
      <c r="J206" s="9">
        <v>6</v>
      </c>
      <c r="K206" s="14"/>
      <c r="L206" s="9"/>
      <c r="M206" s="14">
        <v>0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9"/>
      <c r="AB206" s="15"/>
      <c r="AC206" s="15"/>
      <c r="AD206" s="15"/>
      <c r="AE206" s="15"/>
      <c r="AF206" s="15"/>
      <c r="AG206" s="15"/>
      <c r="AH206" s="54"/>
      <c r="AI206" s="15"/>
      <c r="AJ206" s="15"/>
      <c r="AK206" s="15"/>
      <c r="AL206" s="632"/>
      <c r="AM206" s="633">
        <v>-0.10463860289395949</v>
      </c>
      <c r="AN206" s="634">
        <v>10.211056338028168</v>
      </c>
      <c r="AO206" s="584"/>
      <c r="AP206" s="640">
        <f t="shared" ref="AP206" si="131">ABS(11.88-AN206)</f>
        <v>1.6689436619718325</v>
      </c>
      <c r="AQ206" s="634"/>
      <c r="AR206" s="634"/>
      <c r="AS206" s="634"/>
      <c r="AT206" s="634"/>
      <c r="AU206" s="634"/>
      <c r="AV206" s="634"/>
      <c r="AW206" s="634"/>
      <c r="AX206" s="634"/>
      <c r="AY206" s="634"/>
      <c r="AZ206" s="634"/>
      <c r="BA206" s="634"/>
      <c r="BB206" s="634">
        <f t="shared" ref="BB206" si="132">ABS(BQ206-AN206)</f>
        <v>3.1804929577464787</v>
      </c>
      <c r="BC206" s="527"/>
      <c r="BD206" s="634"/>
      <c r="BE206" s="634"/>
      <c r="BF206" s="634"/>
      <c r="BG206" s="634"/>
      <c r="BH206" s="634"/>
      <c r="BI206" s="634"/>
      <c r="BJ206" s="634"/>
      <c r="BK206" s="634"/>
      <c r="BL206" s="634"/>
      <c r="BM206" s="634"/>
      <c r="BN206" s="573"/>
      <c r="BO206" s="573"/>
      <c r="BP206" s="4">
        <v>0.73247022025771635</v>
      </c>
      <c r="BQ206" s="4">
        <v>13.391549295774647</v>
      </c>
      <c r="BR206" s="6"/>
      <c r="BS206" s="527">
        <f>(BP205+BP206+BP207)/3</f>
        <v>-0.27206036752429474</v>
      </c>
      <c r="BT206" s="527">
        <f>(BQ205+BQ206+BQ207)/3</f>
        <v>-3.9616666666666664</v>
      </c>
      <c r="BU206" s="527"/>
      <c r="BV206" s="527"/>
      <c r="BW206" s="584"/>
      <c r="BX206" s="527"/>
      <c r="BY206" s="527"/>
      <c r="BZ206" s="527"/>
      <c r="CA206" s="527"/>
      <c r="CB206" s="584">
        <f>SQRT((BP205-BP206)^2+(BQ205-BQ206)^2)+SQRT((BP206-BP207)^2+(BQ206-BQ207)^2)+SQRT((BP207-BP205)^2+(BQ207-BQ205)^2)</f>
        <v>59.474267368099667</v>
      </c>
      <c r="CD206" s="584"/>
      <c r="CE206" s="527"/>
      <c r="CF206" s="584"/>
      <c r="CG206" s="527"/>
      <c r="CH206" s="584"/>
      <c r="CI206" s="527"/>
      <c r="CJ206" s="584"/>
      <c r="CK206" s="527"/>
      <c r="CL206" s="584"/>
      <c r="CO206" s="70"/>
      <c r="CP206" s="70"/>
      <c r="CQ206" s="70"/>
      <c r="CR206" s="97">
        <v>14.942119656945001</v>
      </c>
      <c r="CS206" s="70"/>
      <c r="CT206" s="70"/>
      <c r="CU206" s="70"/>
      <c r="CV206" s="70"/>
      <c r="CW206" s="70"/>
      <c r="CX206" s="70"/>
      <c r="CY206" s="70"/>
      <c r="CZ206" s="70"/>
      <c r="DA206" s="70"/>
      <c r="DB206" s="70"/>
      <c r="DC206" s="70"/>
      <c r="DH206" s="211">
        <f>DEGREES(ACOS(((BP205-BP204)*(BP207-BP206)+(BQ205-BQ204)*(BQ207-BQ206))/(SQRT((BP205-BP204)^2+(BQ205-BQ204)^2)*SQRT((BP207-BP206)^2+(BQ207-BQ206)^2))))</f>
        <v>21.043635510245927</v>
      </c>
      <c r="DI206" s="519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8" t="s">
        <v>443</v>
      </c>
      <c r="DU206" s="105">
        <v>-0.31391580868187846</v>
      </c>
      <c r="DV206" s="105">
        <v>13.307852112676056</v>
      </c>
      <c r="DX206" s="506">
        <f t="shared" si="123"/>
        <v>0</v>
      </c>
      <c r="EA206" s="506">
        <f t="shared" si="124"/>
        <v>0</v>
      </c>
      <c r="EB206" s="506">
        <f t="shared" si="125"/>
        <v>0</v>
      </c>
      <c r="EF206" s="402">
        <f>IF(AND(DV206&gt;0,DV206&lt;11.9),1,0)</f>
        <v>0</v>
      </c>
      <c r="EH206" s="402"/>
      <c r="EI206" s="402"/>
      <c r="EJ206" s="402"/>
      <c r="EK206" s="402"/>
      <c r="EL206" s="402">
        <f>IF(AND(DV206&gt;0,DV206&lt;6.4),1,0)</f>
        <v>0</v>
      </c>
      <c r="EN206" s="402"/>
      <c r="EO206" s="402"/>
      <c r="EP206" s="402"/>
      <c r="ER206" s="128">
        <v>-1.4440127199366408</v>
      </c>
      <c r="ES206" s="128">
        <v>-12.512728873239436</v>
      </c>
      <c r="EU206" s="518">
        <f>ABS(ER206)</f>
        <v>1.4440127199366408</v>
      </c>
      <c r="EV206" s="284"/>
      <c r="EW206" s="209"/>
      <c r="EX206" s="209"/>
      <c r="EY206" s="209"/>
      <c r="EZ206" s="209"/>
      <c r="FA206" s="209"/>
      <c r="FB206" s="209"/>
      <c r="FC206" s="209"/>
      <c r="FE206" s="141"/>
      <c r="FF206" s="144">
        <v>37.661839500956802</v>
      </c>
      <c r="FH206" s="141"/>
      <c r="FJ206" s="141"/>
      <c r="FQ206" s="284"/>
      <c r="FR206" s="284">
        <f>FF206/(D205+D206)</f>
        <v>13.778722138315764</v>
      </c>
      <c r="FS206" s="284"/>
      <c r="FT206" s="209"/>
      <c r="FU206" s="209"/>
      <c r="FV206" s="209"/>
      <c r="FW206" s="209"/>
      <c r="FX206" s="209"/>
      <c r="FY206" s="209"/>
      <c r="FZ206" s="209"/>
      <c r="GA206" s="209"/>
      <c r="GB206" s="209"/>
      <c r="GC206" s="209"/>
      <c r="GD206" s="284"/>
      <c r="GE206" s="284">
        <f t="shared" ref="GE206" si="133">FF206*(((DV205-AN205)/(ABS(DV204-DV205))))^2</f>
        <v>4.7420214147926971E-2</v>
      </c>
      <c r="GF206" s="284"/>
      <c r="GG206" s="209"/>
      <c r="GH206" s="209"/>
      <c r="GI206" s="209"/>
      <c r="GJ206" s="209"/>
      <c r="GK206" s="209"/>
      <c r="GL206" s="209"/>
      <c r="GM206" s="209"/>
      <c r="GN206" s="209"/>
      <c r="GO206" s="209"/>
      <c r="GP206" s="209"/>
      <c r="GR206" s="587">
        <v>3.264724410291536</v>
      </c>
      <c r="GS206" s="532">
        <v>1.8834948520912707</v>
      </c>
      <c r="GT206" s="584"/>
      <c r="GU206" s="527"/>
      <c r="GV206" s="527"/>
      <c r="GW206" s="527"/>
      <c r="GX206" s="527"/>
      <c r="GY206" s="527"/>
      <c r="GZ206" s="587">
        <v>0.7114260563380288</v>
      </c>
      <c r="HA206" s="532">
        <v>0.62772887323943571</v>
      </c>
      <c r="HB206" s="584"/>
      <c r="HC206" s="527"/>
      <c r="HD206" s="527"/>
      <c r="HE206" s="527"/>
      <c r="HF206" s="527"/>
      <c r="HG206" s="527"/>
      <c r="HH206" s="584">
        <v>3.3413399271534914</v>
      </c>
      <c r="HI206" s="527">
        <v>1.9853454097845968</v>
      </c>
      <c r="HJ206" s="584"/>
      <c r="HK206" s="527"/>
      <c r="HL206" s="527"/>
      <c r="HM206" s="527"/>
      <c r="HN206" s="527"/>
      <c r="HO206" s="527"/>
      <c r="HP206" s="285"/>
      <c r="HQ206" s="208"/>
      <c r="HR206" s="208"/>
      <c r="HS206" s="208"/>
      <c r="IE206" s="159"/>
      <c r="IF206" s="159"/>
      <c r="IG206" s="159"/>
      <c r="IH206" s="159"/>
      <c r="II206" s="159">
        <v>0</v>
      </c>
      <c r="IJ206" s="159">
        <v>1</v>
      </c>
      <c r="IK206" s="159">
        <v>0</v>
      </c>
      <c r="IL206" s="159">
        <v>1</v>
      </c>
      <c r="IM206" s="159">
        <v>0</v>
      </c>
      <c r="IQ206" s="159">
        <v>1</v>
      </c>
      <c r="IR206" s="159">
        <v>0</v>
      </c>
      <c r="IS206" s="159">
        <v>0</v>
      </c>
      <c r="IZ206" s="159">
        <v>1</v>
      </c>
      <c r="JA206" s="159">
        <v>0</v>
      </c>
      <c r="JB206" s="176">
        <v>0</v>
      </c>
      <c r="JC206" s="176">
        <v>0</v>
      </c>
      <c r="JD206" s="159"/>
      <c r="JE206" s="176">
        <v>0</v>
      </c>
      <c r="JF206" s="176">
        <v>0</v>
      </c>
      <c r="JG206" s="176">
        <v>0</v>
      </c>
      <c r="JH206" s="176">
        <v>1</v>
      </c>
      <c r="JI206" s="176">
        <v>0</v>
      </c>
      <c r="JJ206" s="176">
        <v>0</v>
      </c>
      <c r="JK206" s="176">
        <v>1</v>
      </c>
      <c r="JL206" s="176">
        <v>0</v>
      </c>
      <c r="JM206" s="176">
        <v>1</v>
      </c>
      <c r="JN206" s="176">
        <v>0</v>
      </c>
      <c r="JO206" s="176">
        <v>0</v>
      </c>
      <c r="JP206" s="176">
        <v>0</v>
      </c>
      <c r="JQ206" s="176">
        <v>0</v>
      </c>
      <c r="JR206" s="176">
        <v>0</v>
      </c>
      <c r="JS206" s="176">
        <v>0</v>
      </c>
      <c r="JT206" s="176">
        <v>0</v>
      </c>
      <c r="JU206" s="501">
        <v>1</v>
      </c>
      <c r="JV206" s="176">
        <v>0</v>
      </c>
      <c r="JW206" s="176">
        <v>0</v>
      </c>
      <c r="JX206" s="176">
        <v>0</v>
      </c>
      <c r="JY206" s="501"/>
      <c r="JZ206" s="405"/>
      <c r="KA206" s="405"/>
      <c r="KB206" s="405"/>
      <c r="KC206" s="405"/>
      <c r="KD206" s="405"/>
      <c r="KE206" s="162">
        <v>0</v>
      </c>
      <c r="KF206" s="175">
        <v>1</v>
      </c>
      <c r="KG206" s="175">
        <v>0</v>
      </c>
      <c r="KH206" s="175">
        <v>0</v>
      </c>
      <c r="KI206" s="175">
        <v>0</v>
      </c>
      <c r="KJ206" s="175">
        <v>1</v>
      </c>
      <c r="KK206" s="160">
        <v>0</v>
      </c>
      <c r="KL206" s="175">
        <v>1</v>
      </c>
      <c r="KM206" s="175">
        <v>0</v>
      </c>
      <c r="KN206" s="175">
        <v>0</v>
      </c>
      <c r="KO206" s="175">
        <v>0</v>
      </c>
      <c r="KP206" s="175">
        <v>0</v>
      </c>
      <c r="KQ206" s="175">
        <v>0</v>
      </c>
      <c r="KR206" s="160">
        <v>0</v>
      </c>
      <c r="KS206" s="175">
        <v>0</v>
      </c>
      <c r="KT206" s="159"/>
      <c r="KU206" s="159"/>
      <c r="KV206" s="159"/>
      <c r="KW206" s="159"/>
      <c r="KX206" s="159"/>
      <c r="KY206" s="159"/>
      <c r="KZ206" s="159"/>
      <c r="LA206" s="159"/>
    </row>
    <row r="207" spans="1:313" x14ac:dyDescent="0.15">
      <c r="A207" s="214"/>
      <c r="B207" s="256">
        <v>0.8833333333333333</v>
      </c>
      <c r="C207" s="10">
        <v>1.03</v>
      </c>
      <c r="D207" s="11">
        <v>1.0999999900000001</v>
      </c>
      <c r="E207" s="11"/>
      <c r="F207" s="14"/>
      <c r="G207" s="13"/>
      <c r="H207" s="14"/>
      <c r="I207" s="596"/>
      <c r="J207" s="473">
        <v>7</v>
      </c>
      <c r="K207" s="14"/>
      <c r="L207" s="9"/>
      <c r="M207" s="14">
        <v>0</v>
      </c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9"/>
      <c r="AB207" s="15"/>
      <c r="AC207" s="15"/>
      <c r="AD207" s="15"/>
      <c r="AE207" s="15"/>
      <c r="AF207" s="15"/>
      <c r="AG207" s="15"/>
      <c r="AH207" s="54"/>
      <c r="AI207" s="15"/>
      <c r="AJ207" s="15"/>
      <c r="AK207" s="15"/>
      <c r="AL207" s="632"/>
      <c r="AM207" s="633">
        <v>2.2811215430883167</v>
      </c>
      <c r="AN207" s="634">
        <v>-6.8213204225352113</v>
      </c>
      <c r="AO207" s="634">
        <f t="shared" ref="AO207" si="134">ABS(-11.88-AN207)</f>
        <v>5.0586795774647895</v>
      </c>
      <c r="AP207" s="529"/>
      <c r="AQ207" s="634"/>
      <c r="AR207" s="634"/>
      <c r="AS207" s="634"/>
      <c r="AT207" s="634"/>
      <c r="AU207" s="634"/>
      <c r="AV207" s="634"/>
      <c r="AW207" s="634"/>
      <c r="AX207" s="634"/>
      <c r="AY207" s="634"/>
      <c r="AZ207" s="634"/>
      <c r="BA207" s="634"/>
      <c r="BB207" s="584"/>
      <c r="BC207" s="634">
        <f t="shared" ref="BC207" si="135">ABS(BQ207-AN207)</f>
        <v>6.402834507042253</v>
      </c>
      <c r="BD207" s="634"/>
      <c r="BE207" s="634"/>
      <c r="BF207" s="634"/>
      <c r="BG207" s="634"/>
      <c r="BH207" s="634"/>
      <c r="BI207" s="634"/>
      <c r="BJ207" s="634"/>
      <c r="BK207" s="634"/>
      <c r="BL207" s="634"/>
      <c r="BM207" s="634"/>
      <c r="BN207" s="573"/>
      <c r="BO207" s="573"/>
      <c r="BP207" s="64">
        <v>2.6159650723489869</v>
      </c>
      <c r="BQ207" s="64">
        <v>-13.224154929577464</v>
      </c>
      <c r="BR207" s="6"/>
      <c r="BS207" s="527"/>
      <c r="BT207" s="527"/>
      <c r="BU207" s="527">
        <f>(BP206+BP207+BP208)/3</f>
        <v>0.10044690582837967</v>
      </c>
      <c r="BV207" s="527">
        <f>(BQ206+BQ207+BQ208)/3</f>
        <v>3.6134359390447792</v>
      </c>
      <c r="BW207" s="584"/>
      <c r="BX207" s="527"/>
      <c r="BY207" s="527"/>
      <c r="BZ207" s="527"/>
      <c r="CA207" s="527"/>
      <c r="CC207" s="584">
        <f>SQRT((BP206-BP207)^2+(BQ206-BQ207)^2)+SQRT((BP207-BP208)^2+(BQ207-BQ208)^2)+SQRT((BP208-BP206)^2+(BQ208-BQ206)^2)</f>
        <v>55.896935121902501</v>
      </c>
      <c r="CD207" s="584"/>
      <c r="CE207" s="584"/>
      <c r="CF207" s="584"/>
      <c r="CG207" s="527"/>
      <c r="CH207" s="584"/>
      <c r="CI207" s="527"/>
      <c r="CJ207" s="584"/>
      <c r="CK207" s="527"/>
      <c r="CL207" s="584"/>
      <c r="CO207" s="70"/>
      <c r="CP207" s="70"/>
      <c r="CQ207" s="70"/>
      <c r="CR207" s="70"/>
      <c r="CS207" s="92">
        <v>9.2839965262168125</v>
      </c>
      <c r="CT207" s="70"/>
      <c r="CU207" s="70"/>
      <c r="CV207" s="70"/>
      <c r="CW207" s="70"/>
      <c r="CX207" s="70"/>
      <c r="CY207" s="70"/>
      <c r="CZ207" s="70"/>
      <c r="DA207" s="70"/>
      <c r="DB207" s="70"/>
      <c r="DC207" s="70"/>
      <c r="DH207" s="519"/>
      <c r="DI207" s="211">
        <f>DEGREES(ACOS(((BP206-BP205)*(BP208-BP207)+(BQ206-BQ205)*(BQ208-BQ207))/(SQRT((BP206-BP205)^2+(BQ206-BQ205)^2)*SQRT((BP208-BP207)^2+(BQ208-BQ207)^2))))</f>
        <v>24.2261161831618</v>
      </c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8" t="s">
        <v>445</v>
      </c>
      <c r="DU207" s="128">
        <v>1.6532899257245599</v>
      </c>
      <c r="DV207" s="128">
        <v>-13.307852112676056</v>
      </c>
      <c r="DX207" s="506">
        <f t="shared" si="123"/>
        <v>0</v>
      </c>
      <c r="EA207" s="506">
        <f t="shared" si="124"/>
        <v>0</v>
      </c>
      <c r="EB207" s="506">
        <f t="shared" si="125"/>
        <v>0</v>
      </c>
      <c r="EG207" s="412">
        <f>IF(AND(DV207&lt;0,DV207&gt;-11.9),1,0)</f>
        <v>0</v>
      </c>
      <c r="EM207" s="244">
        <f>IF(AND(DV207&lt;0,DV207&gt;-6.4),1,0)</f>
        <v>0</v>
      </c>
      <c r="ER207" s="105">
        <v>-0.73247022025771635</v>
      </c>
      <c r="ES207" s="105">
        <v>12.721971830985915</v>
      </c>
      <c r="ET207" s="518">
        <f>ABS(ER207)</f>
        <v>0.73247022025771635</v>
      </c>
      <c r="EV207" s="284"/>
      <c r="EW207" s="209"/>
      <c r="EX207" s="209"/>
      <c r="EY207" s="209"/>
      <c r="EZ207" s="209"/>
      <c r="FA207" s="209"/>
      <c r="FB207" s="209"/>
      <c r="FC207" s="209"/>
      <c r="FE207" s="151">
        <v>89.131472913317083</v>
      </c>
      <c r="FF207" s="141"/>
      <c r="FH207" s="141"/>
      <c r="FJ207" s="141"/>
      <c r="FQ207" s="284">
        <f>FE207/(D206+D207)</f>
        <v>34.726548654995391</v>
      </c>
      <c r="FR207" s="209"/>
      <c r="FS207" s="284"/>
      <c r="FT207" s="209"/>
      <c r="FU207" s="209"/>
      <c r="FV207" s="209"/>
      <c r="FW207" s="209"/>
      <c r="FX207" s="209"/>
      <c r="FY207" s="209"/>
      <c r="FZ207" s="209"/>
      <c r="GA207" s="209"/>
      <c r="GB207" s="209"/>
      <c r="GC207" s="209"/>
      <c r="GD207" s="284">
        <f t="shared" ref="GD207" si="136">FE207*(((ABS(DV206-AN206))/(ABS(DV205-DV206))))^2</f>
        <v>1.3467951393288273</v>
      </c>
      <c r="GE207" s="209"/>
      <c r="GF207" s="284"/>
      <c r="GG207" s="209"/>
      <c r="GH207" s="209"/>
      <c r="GI207" s="209"/>
      <c r="GJ207" s="209"/>
      <c r="GK207" s="209"/>
      <c r="GL207" s="209"/>
      <c r="GM207" s="209"/>
      <c r="GN207" s="209"/>
      <c r="GO207" s="209"/>
      <c r="GP207" s="209"/>
      <c r="GR207" s="587">
        <v>0.41855441157583789</v>
      </c>
      <c r="GS207" s="529">
        <v>3.0973026456612009</v>
      </c>
      <c r="GT207" s="587"/>
      <c r="GU207" s="529"/>
      <c r="GV207" s="529"/>
      <c r="GW207" s="529"/>
      <c r="GX207" s="529"/>
      <c r="GY207" s="529"/>
      <c r="GZ207" s="587">
        <v>0.58588028169014095</v>
      </c>
      <c r="HA207" s="529">
        <v>0.79512323943662011</v>
      </c>
      <c r="HB207" s="587"/>
      <c r="HC207" s="529"/>
      <c r="HD207" s="529"/>
      <c r="HE207" s="529"/>
      <c r="HF207" s="529"/>
      <c r="HG207" s="529"/>
      <c r="HH207" s="584">
        <v>0.72003020764612014</v>
      </c>
      <c r="HI207" s="527">
        <v>3.197734298642096</v>
      </c>
      <c r="HJ207" s="587"/>
      <c r="HK207" s="529"/>
      <c r="HL207" s="529"/>
      <c r="HM207" s="529"/>
      <c r="HN207" s="529"/>
      <c r="HO207" s="529"/>
      <c r="HP207" s="285"/>
      <c r="HQ207" s="208"/>
      <c r="HR207" s="208"/>
      <c r="HS207" s="208"/>
      <c r="IE207" s="159"/>
      <c r="IF207" s="159"/>
      <c r="IG207" s="159"/>
      <c r="IH207" s="159"/>
      <c r="II207" s="159">
        <v>0</v>
      </c>
      <c r="IJ207" s="159">
        <v>1</v>
      </c>
      <c r="IK207" s="159">
        <v>1</v>
      </c>
      <c r="IL207" s="159">
        <v>0</v>
      </c>
      <c r="IM207" s="159">
        <v>0</v>
      </c>
      <c r="IQ207" s="159">
        <v>0</v>
      </c>
      <c r="IR207" s="159">
        <v>1</v>
      </c>
      <c r="IS207" s="159">
        <v>0</v>
      </c>
      <c r="IZ207" s="159">
        <v>0</v>
      </c>
      <c r="JA207" s="159">
        <v>0</v>
      </c>
      <c r="JB207" s="176">
        <v>0</v>
      </c>
      <c r="JC207" s="176">
        <v>1</v>
      </c>
      <c r="JD207" s="159"/>
      <c r="JE207" s="176">
        <v>0</v>
      </c>
      <c r="JF207" s="159"/>
      <c r="JG207" s="176">
        <v>0</v>
      </c>
      <c r="JH207" s="176">
        <v>0</v>
      </c>
      <c r="JI207" s="176">
        <v>0</v>
      </c>
      <c r="JJ207" s="176">
        <v>0</v>
      </c>
      <c r="JK207" s="176">
        <v>1</v>
      </c>
      <c r="JL207" s="176">
        <v>0</v>
      </c>
      <c r="JM207" s="176">
        <v>1</v>
      </c>
      <c r="JN207" s="176">
        <v>0</v>
      </c>
      <c r="JO207" s="176">
        <v>0</v>
      </c>
      <c r="JP207" s="176">
        <v>0</v>
      </c>
      <c r="JQ207" s="176">
        <v>0</v>
      </c>
      <c r="JR207" s="176">
        <v>0</v>
      </c>
      <c r="JS207" s="176">
        <v>0</v>
      </c>
      <c r="JT207" s="176">
        <v>0</v>
      </c>
      <c r="JU207" s="501">
        <v>0</v>
      </c>
      <c r="JV207" s="176">
        <v>1</v>
      </c>
      <c r="JW207" s="176">
        <v>0</v>
      </c>
      <c r="JX207" s="176">
        <v>0</v>
      </c>
      <c r="JY207" s="501"/>
      <c r="JZ207" s="405"/>
      <c r="KA207" s="405"/>
      <c r="KB207" s="405"/>
      <c r="KC207" s="405"/>
      <c r="KD207" s="405"/>
      <c r="KE207" s="162">
        <v>1</v>
      </c>
      <c r="KF207" s="175">
        <v>0</v>
      </c>
      <c r="KG207" s="175">
        <v>0</v>
      </c>
      <c r="KH207" s="175">
        <v>0</v>
      </c>
      <c r="KI207" s="175">
        <v>0</v>
      </c>
      <c r="KJ207" s="175">
        <v>1</v>
      </c>
      <c r="KK207" s="160">
        <v>0</v>
      </c>
      <c r="KL207" s="175">
        <v>1</v>
      </c>
      <c r="KM207" s="175">
        <v>0</v>
      </c>
      <c r="KN207" s="175">
        <v>0</v>
      </c>
      <c r="KO207" s="175">
        <v>0</v>
      </c>
      <c r="KP207" s="175">
        <v>0</v>
      </c>
      <c r="KQ207" s="175">
        <v>0</v>
      </c>
      <c r="KR207" s="160">
        <v>0</v>
      </c>
      <c r="KS207" s="175">
        <v>0</v>
      </c>
      <c r="KT207" s="159"/>
      <c r="KU207" s="159"/>
      <c r="KV207" s="159"/>
      <c r="KW207" s="159"/>
      <c r="KX207" s="159"/>
      <c r="KY207" s="159"/>
      <c r="KZ207" s="159"/>
      <c r="LA207" s="159"/>
    </row>
    <row r="208" spans="1:313" x14ac:dyDescent="0.15">
      <c r="A208" s="214"/>
      <c r="B208" s="256">
        <v>0.88432870370370376</v>
      </c>
      <c r="C208" s="10">
        <v>1.26</v>
      </c>
      <c r="D208" s="11">
        <v>1.8665800000000001</v>
      </c>
      <c r="E208" s="11"/>
      <c r="F208" s="14"/>
      <c r="G208" s="13"/>
      <c r="H208" s="14"/>
      <c r="I208" s="596"/>
      <c r="J208" s="9">
        <v>8</v>
      </c>
      <c r="K208" s="14"/>
      <c r="L208" s="9"/>
      <c r="M208" s="14">
        <v>0</v>
      </c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9"/>
      <c r="AB208" s="15"/>
      <c r="AC208" s="15"/>
      <c r="AD208" s="15"/>
      <c r="AE208" s="15"/>
      <c r="AF208" s="15"/>
      <c r="AG208" s="15"/>
      <c r="AH208" s="54"/>
      <c r="AI208" s="15"/>
      <c r="AJ208" s="15"/>
      <c r="AK208" s="15"/>
      <c r="AL208" s="632"/>
      <c r="AM208" s="633">
        <v>-1.2778138540832364</v>
      </c>
      <c r="AN208" s="634">
        <v>6.9776874310915105</v>
      </c>
      <c r="AO208" s="584"/>
      <c r="AP208" s="640">
        <f t="shared" ref="AP208" si="137">ABS(11.88-AN208)</f>
        <v>4.9023125689084903</v>
      </c>
      <c r="AQ208" s="634"/>
      <c r="AR208" s="634"/>
      <c r="AS208" s="634"/>
      <c r="AT208" s="634"/>
      <c r="AU208" s="634"/>
      <c r="AV208" s="634"/>
      <c r="AW208" s="634"/>
      <c r="AX208" s="634"/>
      <c r="AY208" s="634"/>
      <c r="AZ208" s="634"/>
      <c r="BA208" s="634"/>
      <c r="BB208" s="634">
        <f t="shared" ref="BB208" si="138">ABS(BQ208-AN208)</f>
        <v>3.695226019845645</v>
      </c>
      <c r="BC208" s="527"/>
      <c r="BD208" s="634"/>
      <c r="BE208" s="634"/>
      <c r="BF208" s="634"/>
      <c r="BG208" s="634"/>
      <c r="BH208" s="634"/>
      <c r="BI208" s="634"/>
      <c r="BJ208" s="634"/>
      <c r="BK208" s="634"/>
      <c r="BL208" s="634"/>
      <c r="BM208" s="634"/>
      <c r="BN208" s="573"/>
      <c r="BO208" s="573"/>
      <c r="BP208" s="4">
        <v>-3.0470945751215641</v>
      </c>
      <c r="BQ208" s="4">
        <v>10.672913450937155</v>
      </c>
      <c r="BR208" s="6"/>
      <c r="BS208" s="527"/>
      <c r="BT208" s="527"/>
      <c r="BU208" s="527"/>
      <c r="BV208" s="527"/>
      <c r="BW208" s="584"/>
      <c r="BX208" s="527"/>
      <c r="BY208" s="527"/>
      <c r="BZ208" s="527"/>
      <c r="CA208" s="527"/>
      <c r="CB208" s="584"/>
      <c r="CC208" s="527"/>
      <c r="CD208" s="584"/>
      <c r="CE208" s="527"/>
      <c r="CF208" s="584"/>
      <c r="CG208" s="527"/>
      <c r="CH208" s="584"/>
      <c r="CI208" s="527"/>
      <c r="CJ208" s="584"/>
      <c r="CK208" s="527"/>
      <c r="CL208" s="584"/>
      <c r="CO208" s="70"/>
      <c r="CP208" s="70"/>
      <c r="CQ208" s="70"/>
      <c r="CR208" s="94"/>
      <c r="CS208" s="70"/>
      <c r="CT208" s="70"/>
      <c r="CU208" s="70"/>
      <c r="CV208" s="70"/>
      <c r="CW208" s="70"/>
      <c r="CX208" s="70"/>
      <c r="CY208" s="70"/>
      <c r="CZ208" s="70"/>
      <c r="DA208" s="70"/>
      <c r="DB208" s="70"/>
      <c r="DC208" s="70"/>
      <c r="DH208" s="211"/>
      <c r="DI208" s="519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8" t="s">
        <v>443</v>
      </c>
      <c r="DU208" s="105">
        <v>-4.0693456583881531</v>
      </c>
      <c r="DV208" s="105">
        <v>10.830157111356119</v>
      </c>
      <c r="DX208" s="506">
        <f t="shared" si="123"/>
        <v>0</v>
      </c>
      <c r="EA208" s="506">
        <f t="shared" si="124"/>
        <v>0</v>
      </c>
      <c r="EB208" s="506">
        <f t="shared" si="125"/>
        <v>0</v>
      </c>
      <c r="EF208" s="402">
        <f>IF(AND(DV208&gt;0,DV208&lt;11.9),1,0)</f>
        <v>1</v>
      </c>
      <c r="EH208" s="402"/>
      <c r="EI208" s="402"/>
      <c r="EJ208" s="402"/>
      <c r="EK208" s="402"/>
      <c r="EL208" s="402">
        <f>IF(AND(DV208&gt;0,DV208&lt;6.4),1,0)</f>
        <v>0</v>
      </c>
      <c r="EN208" s="402"/>
      <c r="EO208" s="402"/>
      <c r="EP208" s="402"/>
      <c r="ER208" s="128">
        <v>0.72737096309353466</v>
      </c>
      <c r="ES208" s="128">
        <v>-13.228122932745315</v>
      </c>
      <c r="EU208" s="518">
        <f>ABS(ER208)</f>
        <v>0.72737096309353466</v>
      </c>
      <c r="EV208" s="284"/>
      <c r="EW208" s="209"/>
      <c r="EX208" s="209"/>
      <c r="EY208" s="209"/>
      <c r="EZ208" s="209"/>
      <c r="FA208" s="209"/>
      <c r="FB208" s="209"/>
      <c r="FC208" s="209"/>
      <c r="FE208" s="141"/>
      <c r="FF208" s="144">
        <v>52.858157656415315</v>
      </c>
      <c r="FH208" s="516"/>
      <c r="FJ208" s="516"/>
      <c r="FL208" s="516"/>
      <c r="FN208" s="516"/>
      <c r="FQ208" s="284"/>
      <c r="FR208" s="284">
        <f>FF208/(D207+D208)</f>
        <v>17.817877095710912</v>
      </c>
      <c r="FS208" s="284"/>
      <c r="FT208" s="209"/>
      <c r="FU208" s="209"/>
      <c r="FV208" s="209"/>
      <c r="FW208" s="209"/>
      <c r="FX208" s="209"/>
      <c r="FY208" s="209"/>
      <c r="FZ208" s="209"/>
      <c r="GA208" s="209"/>
      <c r="GB208" s="209"/>
      <c r="GC208" s="209"/>
      <c r="GD208" s="284"/>
      <c r="GE208" s="284">
        <f t="shared" ref="GE208" si="139">FF208*(((DV207-AN207)/(ABS(DV206-DV207))))^2</f>
        <v>3.1395050573933432</v>
      </c>
      <c r="GF208" s="284"/>
      <c r="GG208" s="209"/>
      <c r="GH208" s="209"/>
      <c r="GI208" s="209"/>
      <c r="GJ208" s="209"/>
      <c r="GK208" s="209"/>
      <c r="GL208" s="209"/>
      <c r="GM208" s="209"/>
      <c r="GN208" s="209"/>
      <c r="GO208" s="209"/>
      <c r="GP208" s="209"/>
      <c r="GR208" s="587"/>
      <c r="GS208" s="529"/>
      <c r="GT208" s="587"/>
      <c r="GU208" s="532"/>
      <c r="GV208" s="532"/>
      <c r="GW208" s="532"/>
      <c r="GX208" s="532"/>
      <c r="GY208" s="532"/>
      <c r="GZ208" s="587"/>
      <c r="HA208" s="529"/>
      <c r="HB208" s="587"/>
      <c r="HC208" s="532"/>
      <c r="HD208" s="532"/>
      <c r="HE208" s="532"/>
      <c r="HF208" s="532"/>
      <c r="HG208" s="532"/>
      <c r="HH208" s="584">
        <v>3.8358441864870056</v>
      </c>
      <c r="HI208" s="527">
        <v>0.92934528970245633</v>
      </c>
      <c r="HJ208" s="587"/>
      <c r="HK208" s="532"/>
      <c r="HL208" s="532"/>
      <c r="HM208" s="532"/>
      <c r="HN208" s="532"/>
      <c r="HO208" s="532"/>
      <c r="HP208" s="285"/>
      <c r="HQ208" s="208"/>
      <c r="HR208" s="208"/>
      <c r="HS208" s="208"/>
      <c r="IE208" s="159"/>
      <c r="IF208" s="159"/>
      <c r="IG208" s="159"/>
      <c r="IH208" s="159"/>
      <c r="II208" s="159">
        <v>0</v>
      </c>
      <c r="IJ208" s="159">
        <v>1</v>
      </c>
      <c r="IK208" s="159">
        <v>0</v>
      </c>
      <c r="IL208" s="159">
        <v>1</v>
      </c>
      <c r="IM208" s="159">
        <v>0</v>
      </c>
      <c r="IQ208" s="159">
        <v>1</v>
      </c>
      <c r="IR208" s="159">
        <v>0</v>
      </c>
      <c r="IS208" s="159">
        <v>0</v>
      </c>
      <c r="IZ208" s="159">
        <v>0</v>
      </c>
      <c r="JA208" s="159">
        <v>1</v>
      </c>
      <c r="JB208" s="176">
        <v>0</v>
      </c>
      <c r="JC208" s="176">
        <v>0</v>
      </c>
      <c r="JD208" s="176">
        <v>0</v>
      </c>
      <c r="JE208" s="176">
        <v>0</v>
      </c>
      <c r="JF208" s="176">
        <v>0</v>
      </c>
      <c r="JG208" s="176">
        <v>1</v>
      </c>
      <c r="JH208" s="176">
        <v>0</v>
      </c>
      <c r="JI208" s="176">
        <v>0</v>
      </c>
      <c r="JJ208" s="176">
        <v>0</v>
      </c>
      <c r="JK208" s="176">
        <v>1</v>
      </c>
      <c r="JL208" s="176">
        <v>0</v>
      </c>
      <c r="JM208" s="176">
        <v>1</v>
      </c>
      <c r="JN208" s="176">
        <v>0</v>
      </c>
      <c r="JO208" s="176">
        <v>0</v>
      </c>
      <c r="JP208" s="176">
        <v>0</v>
      </c>
      <c r="JQ208" s="176">
        <v>0</v>
      </c>
      <c r="JR208" s="176">
        <v>0</v>
      </c>
      <c r="JS208" s="176">
        <v>0</v>
      </c>
      <c r="JT208" s="176">
        <v>0</v>
      </c>
      <c r="JU208" s="501">
        <v>1</v>
      </c>
      <c r="JV208" s="176">
        <v>0</v>
      </c>
      <c r="JW208" s="176">
        <v>0</v>
      </c>
      <c r="JX208" s="176">
        <v>0</v>
      </c>
      <c r="JY208" s="501"/>
      <c r="JZ208" s="405"/>
      <c r="KA208" s="405"/>
      <c r="KB208" s="405"/>
      <c r="KC208" s="405"/>
      <c r="KD208" s="405"/>
      <c r="KE208" s="162">
        <v>0</v>
      </c>
      <c r="KF208" s="175">
        <v>1</v>
      </c>
      <c r="KG208" s="175">
        <v>0</v>
      </c>
      <c r="KH208" s="175">
        <v>0</v>
      </c>
      <c r="KI208" s="175">
        <v>0</v>
      </c>
      <c r="KJ208" s="175">
        <v>1</v>
      </c>
      <c r="KK208" s="160">
        <v>0</v>
      </c>
      <c r="KL208" s="175"/>
      <c r="KM208" s="175">
        <v>0</v>
      </c>
      <c r="KN208" s="175">
        <v>0</v>
      </c>
      <c r="KO208" s="175">
        <v>1</v>
      </c>
      <c r="KP208" s="175">
        <v>0</v>
      </c>
      <c r="KQ208" s="175">
        <v>0</v>
      </c>
      <c r="KR208" s="160">
        <v>0</v>
      </c>
      <c r="KS208" s="175">
        <v>1</v>
      </c>
      <c r="KT208" s="159"/>
      <c r="KU208" s="159"/>
      <c r="KV208" s="159"/>
      <c r="KW208" s="159"/>
      <c r="KX208" s="159"/>
      <c r="KY208" s="159"/>
      <c r="KZ208" s="159"/>
      <c r="LA208" s="159"/>
    </row>
    <row r="209" spans="1:314" s="218" customFormat="1" ht="14.25" thickBot="1" x14ac:dyDescent="0.2">
      <c r="A209" s="243" t="s">
        <v>593</v>
      </c>
      <c r="B209" s="259"/>
      <c r="C209" s="17"/>
      <c r="D209" s="18"/>
      <c r="E209" s="18">
        <f>SUM(D202:D208)</f>
        <v>9.7999028800000012</v>
      </c>
      <c r="F209" s="20"/>
      <c r="G209" s="19"/>
      <c r="H209" s="20"/>
      <c r="I209" s="597"/>
      <c r="J209" s="16"/>
      <c r="K209" s="20"/>
      <c r="L209" s="16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16"/>
      <c r="AB209" s="20"/>
      <c r="AC209" s="20"/>
      <c r="AD209" s="20"/>
      <c r="AE209" s="20"/>
      <c r="AF209" s="20"/>
      <c r="AG209" s="20"/>
      <c r="AH209" s="58"/>
      <c r="AI209" s="20"/>
      <c r="AJ209" s="20"/>
      <c r="AK209" s="20"/>
      <c r="AL209" s="642"/>
      <c r="AM209" s="636"/>
      <c r="AN209" s="637"/>
      <c r="AO209" s="636"/>
      <c r="AP209" s="637"/>
      <c r="AQ209" s="528">
        <f>SUM(AO202:AO209)</f>
        <v>11.116725352112681</v>
      </c>
      <c r="AR209" s="528">
        <f>SUM(AP202:AP209)</f>
        <v>13.884759752007085</v>
      </c>
      <c r="AS209" s="528">
        <f>AVERAGE(AO202:AO209)</f>
        <v>3.7055751173708935</v>
      </c>
      <c r="AT209" s="528">
        <f>AVERAGE(AP202:AP209)</f>
        <v>3.4711899380017712</v>
      </c>
      <c r="AU209" s="528">
        <f>MAX(AO202:AO209)</f>
        <v>5.1423767605633817</v>
      </c>
      <c r="AV209" s="528">
        <f>MAX(AP202:AP209)</f>
        <v>6.6489260563380288</v>
      </c>
      <c r="AW209" s="528">
        <f>MIN(AO202:AO209)</f>
        <v>0.91566901408450896</v>
      </c>
      <c r="AX209" s="528">
        <f>MIN(AP202:AP209)</f>
        <v>0.66457746478873325</v>
      </c>
      <c r="AY209" s="528">
        <f>AU209-AW209</f>
        <v>4.2267077464788727</v>
      </c>
      <c r="AZ209" s="528">
        <f>AV209-AX209</f>
        <v>5.9843485915492955</v>
      </c>
      <c r="BA209" s="528"/>
      <c r="BB209" s="636"/>
      <c r="BC209" s="637"/>
      <c r="BD209" s="528">
        <f>SUM(BB202:BB209)</f>
        <v>17.588958414211842</v>
      </c>
      <c r="BE209" s="528">
        <f>SUM(BC202:BC209)</f>
        <v>12.638274647887325</v>
      </c>
      <c r="BF209" s="528">
        <f>AVERAGE(BB202:BB209)</f>
        <v>4.3972396035529604</v>
      </c>
      <c r="BG209" s="528">
        <f>AVERAGE(BC202:BC209)</f>
        <v>4.2127582159624417</v>
      </c>
      <c r="BH209" s="528">
        <f>MAX(BB202:BB209)</f>
        <v>7.8256866197183097</v>
      </c>
      <c r="BI209" s="528">
        <f>MAX(BC202:BC209)</f>
        <v>6.402834507042253</v>
      </c>
      <c r="BJ209" s="528">
        <f>MIN(BB202:BB209)</f>
        <v>2.8875528169014082</v>
      </c>
      <c r="BK209" s="528">
        <f>MIN(BC202:BC209)</f>
        <v>1.0880633802816906</v>
      </c>
      <c r="BL209" s="528">
        <f>BH209-BJ209</f>
        <v>4.9381338028169015</v>
      </c>
      <c r="BM209" s="528">
        <f>BI209-BK209</f>
        <v>5.3147711267605624</v>
      </c>
      <c r="BN209" s="574"/>
      <c r="BO209" s="574"/>
      <c r="BP209" s="2"/>
      <c r="BQ209" s="2"/>
      <c r="BR209" s="7"/>
      <c r="BS209" s="528"/>
      <c r="BT209" s="528"/>
      <c r="BU209" s="528"/>
      <c r="BV209" s="528"/>
      <c r="BW209" s="585">
        <f>AVERAGE(BS201:BS209)</f>
        <v>0.5185424098967325</v>
      </c>
      <c r="BX209" s="585">
        <f>AVERAGE(BT201:BT209)</f>
        <v>-3.6129284037558684</v>
      </c>
      <c r="BY209" s="585">
        <f>AVERAGE(BU201:BU209)</f>
        <v>0.65201271016042039</v>
      </c>
      <c r="BZ209" s="585">
        <f>AVERAGE(BV201:BV209)</f>
        <v>4.6174637793686033</v>
      </c>
      <c r="CA209" s="528"/>
      <c r="CB209" s="585"/>
      <c r="CC209" s="528"/>
      <c r="CD209" s="585">
        <f>SUM(CB202:CB208)</f>
        <v>172.78761590871977</v>
      </c>
      <c r="CE209" s="585">
        <f>SUM(CC202:CC208)</f>
        <v>169.5696419229846</v>
      </c>
      <c r="CF209" s="585" t="e">
        <f ca="1">[1]!Mean(CB202:CB208)</f>
        <v>#NAME?</v>
      </c>
      <c r="CG209" s="585" t="e">
        <f ca="1">[1]!Mean(CC202:CC208)</f>
        <v>#NAME?</v>
      </c>
      <c r="CH209" s="585">
        <f>MAX(CB202:CB208)</f>
        <v>60.71385503661638</v>
      </c>
      <c r="CI209" s="585">
        <f>MAX(CC202:CC208)</f>
        <v>57.233992994386689</v>
      </c>
      <c r="CJ209" s="585">
        <f>MIN(CB202:CB208)</f>
        <v>52.599493504003711</v>
      </c>
      <c r="CK209" s="585">
        <f>MIN(CC202:CC208)</f>
        <v>55.896935121902501</v>
      </c>
      <c r="CL209" s="585">
        <f>CH209-CJ209</f>
        <v>8.1143615326126692</v>
      </c>
      <c r="CM209" s="528">
        <f>CI209-CK209</f>
        <v>1.3370578724841877</v>
      </c>
      <c r="CN209" s="393"/>
      <c r="CR209" s="286"/>
      <c r="CS209" s="278"/>
      <c r="CT209" s="281">
        <v>34.88227149526341</v>
      </c>
      <c r="CU209" s="281">
        <v>28.247475218026771</v>
      </c>
      <c r="CV209" s="281">
        <v>11.62742383175447</v>
      </c>
      <c r="CW209" s="281">
        <v>9.4158250726755899</v>
      </c>
      <c r="CX209" s="281">
        <v>15.611860011725849</v>
      </c>
      <c r="CY209" s="281">
        <v>12.861962838508992</v>
      </c>
      <c r="CZ209" s="281">
        <v>4.3282918265925581</v>
      </c>
      <c r="DA209" s="281">
        <v>6.101515853300965</v>
      </c>
      <c r="DB209" s="281">
        <v>11.283568185133291</v>
      </c>
      <c r="DC209" s="248">
        <v>6.7604469852080271</v>
      </c>
      <c r="DD209" s="281"/>
      <c r="DE209" s="281"/>
      <c r="DF209" s="281"/>
      <c r="DG209" s="281"/>
      <c r="DH209" s="281"/>
      <c r="DI209" s="281"/>
      <c r="DJ209" s="281">
        <f>SUM(DH204:DH207)</f>
        <v>49.517458360480781</v>
      </c>
      <c r="DK209" s="281">
        <f>SUM(DI204:DI207)</f>
        <v>33.736460341586721</v>
      </c>
      <c r="DL209" s="281">
        <f>AVERAGE(DH204:DH207)</f>
        <v>24.75872918024039</v>
      </c>
      <c r="DM209" s="281">
        <f>AVERAGE(DI204:DI207)</f>
        <v>16.86823017079336</v>
      </c>
      <c r="DN209" s="281">
        <f>MAX(DH204:DH207)</f>
        <v>28.473822850234853</v>
      </c>
      <c r="DO209" s="281">
        <f>MAX(DI204:DI207)</f>
        <v>24.2261161831618</v>
      </c>
      <c r="DP209" s="281">
        <f>MIN(DH204:DH207)</f>
        <v>21.043635510245927</v>
      </c>
      <c r="DQ209" s="281">
        <f>MIN(DI204:DI207)</f>
        <v>9.5103441584249229</v>
      </c>
      <c r="DR209" s="281">
        <f>DN209-DP209</f>
        <v>7.430187339988926</v>
      </c>
      <c r="DS209" s="281">
        <f>DO209-DQ209</f>
        <v>14.715772024736877</v>
      </c>
      <c r="DT209" s="220"/>
      <c r="DW209" s="495"/>
      <c r="DX209" s="506">
        <f t="shared" si="123"/>
        <v>0</v>
      </c>
      <c r="DY209" s="495"/>
      <c r="DZ209" s="495"/>
      <c r="EA209" s="506">
        <f t="shared" si="124"/>
        <v>0</v>
      </c>
      <c r="EB209" s="506">
        <f t="shared" si="125"/>
        <v>0</v>
      </c>
      <c r="EC209" s="495"/>
      <c r="ED209" s="495"/>
      <c r="EE209" s="512"/>
      <c r="EF209" s="244"/>
      <c r="EG209" s="244"/>
      <c r="EH209" s="244">
        <v>1</v>
      </c>
      <c r="EI209" s="244">
        <v>2</v>
      </c>
      <c r="EJ209" s="138">
        <f>SUM(EH209:EI209)</f>
        <v>3</v>
      </c>
      <c r="EK209" s="402"/>
      <c r="EL209" s="244"/>
      <c r="EM209" s="244"/>
      <c r="EN209" s="244"/>
      <c r="EO209" s="244"/>
      <c r="EP209" s="244"/>
      <c r="EQ209" s="244"/>
      <c r="ES209" s="219"/>
      <c r="ET209" s="523"/>
      <c r="EU209" s="523"/>
      <c r="EV209" s="287">
        <f>SUM(ET202:ET209)</f>
        <v>4.6250262479130093</v>
      </c>
      <c r="EW209" s="281">
        <f>SUM(EU202:EU209)</f>
        <v>5.0594091229034568</v>
      </c>
      <c r="EX209" s="278">
        <f>AVERAGE(ET202:ET209)</f>
        <v>1.5416754159710031</v>
      </c>
      <c r="EY209" s="278">
        <f>AVERAGE(EU202:EU209)</f>
        <v>1.2648522807258642</v>
      </c>
      <c r="EZ209" s="281">
        <f>_xlfn.VAR.P(ET202:ET209)</f>
        <v>1.0001276589111383</v>
      </c>
      <c r="FA209" s="281">
        <f>_xlfn.VAR.P(EU202:EU209)</f>
        <v>0.12782919211552279</v>
      </c>
      <c r="FB209" s="281">
        <f>MAX(ET202:ET209)</f>
        <v>2.9508086016096575</v>
      </c>
      <c r="FC209" s="281">
        <f>MAX(EU202:EU209)</f>
        <v>1.6951453668821437</v>
      </c>
      <c r="FD209" s="523"/>
      <c r="FE209" s="268"/>
      <c r="FF209" s="240"/>
      <c r="FG209" s="521">
        <f>SUM(FE203:FE209)</f>
        <v>209.02263996315031</v>
      </c>
      <c r="FH209" s="521">
        <f>SUM(FF203:FF209)</f>
        <v>164.15776957045836</v>
      </c>
      <c r="FI209" s="521">
        <f>AVERAGE(FE203:FE209)</f>
        <v>69.674213321050104</v>
      </c>
      <c r="FJ209" s="521">
        <f>AVERAGE(FF203:FF209)</f>
        <v>54.719256523486116</v>
      </c>
      <c r="FK209" s="521">
        <f>MAX(FE203:FE209)</f>
        <v>95.66841149981434</v>
      </c>
      <c r="FL209" s="521">
        <f>MAX(FF203:FF209)</f>
        <v>73.637772413086253</v>
      </c>
      <c r="FM209" s="521">
        <f>MIN(FE203:FE209)</f>
        <v>24.222755550018906</v>
      </c>
      <c r="FN209" s="521">
        <f>MIN(FF203:FF209)</f>
        <v>37.661839500956802</v>
      </c>
      <c r="FO209" s="520">
        <f>FK209-FM209</f>
        <v>71.445655949795437</v>
      </c>
      <c r="FP209" s="520">
        <f>FL209-FN209</f>
        <v>35.975932912129451</v>
      </c>
      <c r="FQ209" s="287"/>
      <c r="FR209" s="287"/>
      <c r="FS209" s="278">
        <f>SUM(FQ203:FQ209)</f>
        <v>79.918343288226254</v>
      </c>
      <c r="FT209" s="278">
        <f>SUM(FR203:FR209)</f>
        <v>53.254789057904901</v>
      </c>
      <c r="FU209" s="278">
        <f>AVERAGE(FQ203:FQ209)</f>
        <v>26.639447762742083</v>
      </c>
      <c r="FV209" s="278">
        <f>AVERAGE(FR203:FR209)</f>
        <v>17.751596352634966</v>
      </c>
      <c r="FW209" s="278">
        <f>MAX(FQ203:FQ209)</f>
        <v>36.32977739267097</v>
      </c>
      <c r="FX209" s="278">
        <f>MAX(FR203:FR209)</f>
        <v>21.658189823878228</v>
      </c>
      <c r="FY209" s="278">
        <f>MIN(FQ203:FQ209)</f>
        <v>8.8620172405599007</v>
      </c>
      <c r="FZ209" s="278">
        <f>MIN(FR203:FR209)</f>
        <v>13.778722138315764</v>
      </c>
      <c r="GA209" s="278">
        <f>FW209-FY209</f>
        <v>27.467760152111069</v>
      </c>
      <c r="GB209" s="278">
        <f>FX209-FZ209</f>
        <v>7.8794676855624637</v>
      </c>
      <c r="GC209" s="278"/>
      <c r="GD209" s="286"/>
      <c r="GE209" s="278"/>
      <c r="GF209" s="278">
        <f>SUM(GD203:GD209)</f>
        <v>5.0057189371601511</v>
      </c>
      <c r="GG209" s="278">
        <f>SUM(GE203:GE209)</f>
        <v>6.240699938325573</v>
      </c>
      <c r="GH209" s="278">
        <f>AVERAGE(GD203:GD209)</f>
        <v>1.6685729790533836</v>
      </c>
      <c r="GI209" s="278">
        <f>AVERAGE(GE203:GE209)</f>
        <v>2.0802333127751909</v>
      </c>
      <c r="GJ209" s="278">
        <f>MAX(GD203:GD209)</f>
        <v>2.5081154347326216</v>
      </c>
      <c r="GK209" s="278">
        <f>MAX(GE203:GE209)</f>
        <v>3.1395050573933432</v>
      </c>
      <c r="GL209" s="278">
        <f>MIN(GD203:GD209)</f>
        <v>1.1508083630987023</v>
      </c>
      <c r="GM209" s="278">
        <f>MIN(GE203:GE209)</f>
        <v>4.7420214147926971E-2</v>
      </c>
      <c r="GN209" s="278">
        <f>GJ209-GL209</f>
        <v>1.3573070716339193</v>
      </c>
      <c r="GO209" s="278">
        <f>GK209-GM209</f>
        <v>3.092084843245416</v>
      </c>
      <c r="GP209" s="278"/>
      <c r="GQ209" s="270"/>
      <c r="GR209" s="586"/>
      <c r="GS209" s="531"/>
      <c r="GT209" s="586">
        <f>SUM(GR202:GR208)</f>
        <v>10.882414700971788</v>
      </c>
      <c r="GU209" s="531">
        <f>SUM(GS202:GS208)</f>
        <v>16.281766610300096</v>
      </c>
      <c r="GV209" s="531">
        <f>AVERAGE(GR202:GR208)</f>
        <v>1.8137357834952981</v>
      </c>
      <c r="GW209" s="531">
        <f>AVERAGE(GS202:GS208)</f>
        <v>2.7136277683833492</v>
      </c>
      <c r="GX209" s="531">
        <f>MAX(GR202:GR208)</f>
        <v>4.1018332334432115</v>
      </c>
      <c r="GY209" s="531">
        <f>MAX(GS202:GS208)</f>
        <v>5.0226529389100554</v>
      </c>
      <c r="GZ209" s="586"/>
      <c r="HA209" s="531"/>
      <c r="HB209" s="586">
        <f>SUM(GZ202:GZ208)</f>
        <v>2.8875528169014082</v>
      </c>
      <c r="HC209" s="531">
        <f>SUM(HA202:HA208)</f>
        <v>1.9250352112676055</v>
      </c>
      <c r="HD209" s="531">
        <f>AVERAGE(GZ202:GZ208)</f>
        <v>0.48125880281690137</v>
      </c>
      <c r="HE209" s="531">
        <f>AVERAGE(HA202:HA208)</f>
        <v>0.32083920187793424</v>
      </c>
      <c r="HF209" s="531">
        <f>MAX(GZ202:GZ208)</f>
        <v>0.87882042253521142</v>
      </c>
      <c r="HG209" s="531">
        <f>MAX(HA202:HA208)</f>
        <v>0.79512323943662011</v>
      </c>
      <c r="HH209" s="585"/>
      <c r="HI209" s="528"/>
      <c r="HJ209" s="586">
        <f>SUM(HH202:HH208)</f>
        <v>15.468778437492462</v>
      </c>
      <c r="HK209" s="531">
        <f>SUM(HI202:HI208)</f>
        <v>17.640880739631985</v>
      </c>
      <c r="HL209" s="531">
        <f>AVERAGE(HH202:HH208)</f>
        <v>2.2098254910703519</v>
      </c>
      <c r="HM209" s="531">
        <f>AVERAGE(HI202:HI208)</f>
        <v>2.5201258199474266</v>
      </c>
      <c r="HN209" s="531">
        <f>MAX(HH202:HH208)</f>
        <v>4.1052474649908435</v>
      </c>
      <c r="HO209" s="531">
        <f>MAX(HI202:HI208)</f>
        <v>5.0226529389100554</v>
      </c>
      <c r="HP209" s="286">
        <f>MIN(HH202:HH209)</f>
        <v>0.21342036799953898</v>
      </c>
      <c r="HQ209" s="286">
        <f>MIN(HI202:HI209)</f>
        <v>0.30466610893946433</v>
      </c>
      <c r="HR209" s="278">
        <f>HN209-HP209</f>
        <v>3.8918270969913045</v>
      </c>
      <c r="HS209" s="278">
        <f>HO209-HQ209</f>
        <v>4.7179868299705907</v>
      </c>
      <c r="HT209" s="393"/>
      <c r="HU209" s="520"/>
      <c r="HV209" s="393"/>
      <c r="HW209" s="520"/>
      <c r="HX209" s="393"/>
      <c r="HY209" s="520"/>
      <c r="HZ209" s="393"/>
      <c r="IA209" s="520"/>
      <c r="IB209" s="393"/>
      <c r="IC209" s="520"/>
      <c r="ID209" s="393"/>
      <c r="IG209" s="218">
        <v>4.4994599244402576</v>
      </c>
      <c r="IH209" s="218">
        <v>-9.4996302816901412</v>
      </c>
      <c r="IN209" s="462">
        <v>2</v>
      </c>
      <c r="IO209" s="462">
        <v>1</v>
      </c>
      <c r="IP209" s="390">
        <v>3</v>
      </c>
      <c r="IT209" s="390"/>
      <c r="IU209" s="393">
        <v>4</v>
      </c>
      <c r="IV209" s="390">
        <v>2</v>
      </c>
      <c r="IW209" s="393">
        <v>0</v>
      </c>
      <c r="IX209" s="484">
        <v>1</v>
      </c>
      <c r="IY209" s="393"/>
      <c r="JB209" s="226"/>
      <c r="JC209" s="226"/>
      <c r="JD209" s="226"/>
      <c r="JP209" s="226"/>
      <c r="JQ209" s="226"/>
      <c r="JR209" s="226"/>
      <c r="JU209" s="393"/>
      <c r="JY209" s="393">
        <v>4</v>
      </c>
      <c r="JZ209" s="507">
        <v>2</v>
      </c>
      <c r="KA209" s="507">
        <v>0</v>
      </c>
      <c r="KB209" s="520">
        <v>1</v>
      </c>
      <c r="KC209" s="520">
        <v>0</v>
      </c>
      <c r="KD209" s="507">
        <v>0</v>
      </c>
      <c r="KE209" s="220"/>
      <c r="KK209" s="219">
        <v>0</v>
      </c>
      <c r="KR209" s="219"/>
      <c r="LA209" s="219"/>
    </row>
    <row r="210" spans="1:314" x14ac:dyDescent="0.15">
      <c r="A210" s="214"/>
      <c r="B210" s="224">
        <v>0.97600694444444447</v>
      </c>
      <c r="C210" s="10"/>
      <c r="D210" s="11"/>
      <c r="E210" s="11"/>
      <c r="F210" s="14"/>
      <c r="G210" s="13" t="s">
        <v>368</v>
      </c>
      <c r="H210" s="14" t="s">
        <v>335</v>
      </c>
      <c r="I210" s="596">
        <v>40</v>
      </c>
      <c r="J210" s="9">
        <v>1</v>
      </c>
      <c r="K210" s="14">
        <v>1</v>
      </c>
      <c r="L210" s="9">
        <v>0</v>
      </c>
      <c r="M210" s="14">
        <v>0</v>
      </c>
      <c r="N210" s="14">
        <v>1</v>
      </c>
      <c r="O210" s="14">
        <v>0</v>
      </c>
      <c r="P210" s="14"/>
      <c r="Q210" s="14">
        <v>1</v>
      </c>
      <c r="R210" s="14">
        <v>0</v>
      </c>
      <c r="S210" s="14">
        <v>0</v>
      </c>
      <c r="T210" s="14">
        <v>1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9">
        <v>1</v>
      </c>
      <c r="AB210" s="15">
        <v>1.0463860289395952</v>
      </c>
      <c r="AC210" s="15">
        <v>0.92066901408450796</v>
      </c>
      <c r="AD210" s="15">
        <v>1.393755773102058</v>
      </c>
      <c r="AE210" s="15"/>
      <c r="AF210" s="15"/>
      <c r="AG210" s="15"/>
      <c r="AH210" s="54">
        <f>AM211-BP210</f>
        <v>4.9389420565948878</v>
      </c>
      <c r="AI210" s="15">
        <f>AN211-BQ210</f>
        <v>17.953045774647887</v>
      </c>
      <c r="AJ210" s="15"/>
      <c r="AK210" s="15"/>
      <c r="AL210" s="632">
        <f>((AH210*AH211)+(AI210*AI211))/(SQRT(AH210^2+AI210^2)*SQRT(AH211^2+AI211^2))</f>
        <v>0.99566143761642312</v>
      </c>
      <c r="AM210" s="633"/>
      <c r="AN210" s="634"/>
      <c r="AO210" s="633"/>
      <c r="AP210" s="634"/>
      <c r="AQ210" s="634"/>
      <c r="AR210" s="634"/>
      <c r="AS210" s="634"/>
      <c r="AT210" s="634"/>
      <c r="AU210" s="634"/>
      <c r="AV210" s="634"/>
      <c r="AW210" s="634"/>
      <c r="AX210" s="634"/>
      <c r="AY210" s="634"/>
      <c r="AZ210" s="634"/>
      <c r="BA210" s="634"/>
      <c r="BB210" s="633"/>
      <c r="BC210" s="634"/>
      <c r="BD210" s="634"/>
      <c r="BE210" s="634"/>
      <c r="BF210" s="634"/>
      <c r="BG210" s="634"/>
      <c r="BH210" s="634"/>
      <c r="BI210" s="634"/>
      <c r="BJ210" s="634"/>
      <c r="BK210" s="634"/>
      <c r="BL210" s="634"/>
      <c r="BM210" s="634"/>
      <c r="BN210" s="573"/>
      <c r="BO210" s="573"/>
      <c r="BP210" s="4">
        <v>-0.81618110257288401</v>
      </c>
      <c r="BQ210" s="4">
        <v>-11.885</v>
      </c>
      <c r="BR210" s="6"/>
      <c r="BS210" s="527"/>
      <c r="BT210" s="527"/>
      <c r="BU210" s="527"/>
      <c r="BV210" s="527"/>
      <c r="BW210" s="584"/>
      <c r="BX210" s="527"/>
      <c r="BY210" s="527"/>
      <c r="BZ210" s="527"/>
      <c r="CA210" s="527"/>
      <c r="CB210" s="584"/>
      <c r="CC210" s="527"/>
      <c r="CD210" s="584"/>
      <c r="CE210" s="527"/>
      <c r="CF210" s="584"/>
      <c r="CG210" s="527"/>
      <c r="CH210" s="584"/>
      <c r="CI210" s="527"/>
      <c r="CJ210" s="584"/>
      <c r="CK210" s="527"/>
      <c r="CL210" s="584"/>
      <c r="CO210" s="70"/>
      <c r="CP210" s="70"/>
      <c r="CQ210" s="70"/>
      <c r="CR210" s="70"/>
      <c r="CS210" s="70"/>
      <c r="CT210" s="70"/>
      <c r="CU210" s="70"/>
      <c r="CV210" s="70"/>
      <c r="CW210" s="70"/>
      <c r="CX210" s="70"/>
      <c r="CY210" s="70"/>
      <c r="CZ210" s="70"/>
      <c r="DA210" s="70"/>
      <c r="DB210" s="70"/>
      <c r="DC210" s="70"/>
      <c r="DH210" s="516"/>
      <c r="DI210" s="516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8" t="s">
        <v>442</v>
      </c>
      <c r="DU210" s="105">
        <v>-0.81618110257288401</v>
      </c>
      <c r="DV210" s="105">
        <v>-11.885</v>
      </c>
      <c r="DX210" s="506">
        <f t="shared" si="123"/>
        <v>0</v>
      </c>
      <c r="EA210" s="506">
        <f t="shared" si="124"/>
        <v>0</v>
      </c>
      <c r="EB210" s="506">
        <f t="shared" si="125"/>
        <v>0</v>
      </c>
      <c r="EF210" s="412">
        <f>IF(AND(DV210&lt;0,DV210&gt;-11.9),1,0)</f>
        <v>1</v>
      </c>
      <c r="EL210" s="244">
        <f>IF(AND(DV210&lt;0,DV210&gt;-6.4),1,0)</f>
        <v>0</v>
      </c>
      <c r="ER210" s="128">
        <v>3.5786402189734141</v>
      </c>
      <c r="ES210" s="128">
        <v>12.931214788732394</v>
      </c>
      <c r="EV210" s="284"/>
      <c r="EW210" s="209"/>
      <c r="EX210" s="209"/>
      <c r="EY210" s="209"/>
      <c r="EZ210" s="209"/>
      <c r="FA210" s="209"/>
      <c r="FB210" s="209"/>
      <c r="FC210" s="209"/>
      <c r="FE210" s="141"/>
      <c r="FF210" s="141"/>
      <c r="FH210" s="141"/>
      <c r="FJ210" s="141"/>
      <c r="FQ210" s="284"/>
      <c r="FR210" s="209"/>
      <c r="FS210" s="284"/>
      <c r="FT210" s="209"/>
      <c r="FU210" s="209"/>
      <c r="FV210" s="209"/>
      <c r="FW210" s="209"/>
      <c r="FX210" s="209"/>
      <c r="FY210" s="209"/>
      <c r="FZ210" s="209"/>
      <c r="GA210" s="209"/>
      <c r="GB210" s="209"/>
      <c r="GC210" s="209"/>
      <c r="GD210" s="284"/>
      <c r="GE210" s="209"/>
      <c r="GF210" s="284"/>
      <c r="GG210" s="209"/>
      <c r="GH210" s="209"/>
      <c r="GI210" s="209"/>
      <c r="GJ210" s="209"/>
      <c r="GK210" s="209"/>
      <c r="GL210" s="209"/>
      <c r="GM210" s="209"/>
      <c r="GN210" s="209"/>
      <c r="GO210" s="209"/>
      <c r="GP210" s="209"/>
      <c r="GR210" s="587"/>
      <c r="GS210" s="529"/>
      <c r="GT210" s="587"/>
      <c r="GU210" s="529"/>
      <c r="GV210" s="529"/>
      <c r="GW210" s="529"/>
      <c r="GX210" s="529"/>
      <c r="GY210" s="529"/>
      <c r="GZ210" s="587"/>
      <c r="HA210" s="529"/>
      <c r="HB210" s="587"/>
      <c r="HC210" s="529"/>
      <c r="HD210" s="529"/>
      <c r="HE210" s="529"/>
      <c r="HF210" s="529"/>
      <c r="HG210" s="529"/>
      <c r="HH210" s="584"/>
      <c r="HI210" s="527"/>
      <c r="HJ210" s="587"/>
      <c r="HK210" s="529"/>
      <c r="HL210" s="529"/>
      <c r="HM210" s="529"/>
      <c r="HN210" s="529"/>
      <c r="HO210" s="529"/>
      <c r="HP210" s="285"/>
      <c r="HQ210" s="208"/>
      <c r="HR210" s="208"/>
      <c r="HS210" s="208"/>
      <c r="IE210" s="159"/>
      <c r="IF210" s="159"/>
      <c r="IG210" s="159"/>
      <c r="IH210" s="159"/>
      <c r="II210" s="159">
        <v>0</v>
      </c>
      <c r="IJ210" s="159">
        <v>0</v>
      </c>
      <c r="IK210" s="159"/>
      <c r="IL210" s="159"/>
      <c r="IM210" s="159"/>
      <c r="IQ210" s="159"/>
      <c r="IR210" s="159"/>
      <c r="IS210" s="159"/>
      <c r="IZ210" s="159"/>
      <c r="JA210" s="159"/>
      <c r="JB210" s="159"/>
      <c r="JC210" s="159"/>
      <c r="JD210" s="159"/>
      <c r="JE210" s="159"/>
      <c r="JF210" s="159"/>
      <c r="JG210" s="159"/>
      <c r="JH210" s="159"/>
      <c r="JI210" s="159"/>
      <c r="JJ210" s="159"/>
      <c r="JK210" s="159"/>
      <c r="JL210" s="159"/>
      <c r="JM210" s="159"/>
      <c r="JN210" s="159"/>
      <c r="JO210" s="159"/>
      <c r="JP210" s="159"/>
      <c r="JQ210" s="159"/>
      <c r="JR210" s="159"/>
      <c r="JS210" s="159"/>
      <c r="JT210" s="159"/>
      <c r="JV210" s="159"/>
      <c r="JW210" s="159"/>
      <c r="JX210" s="159"/>
      <c r="KE210" s="159"/>
      <c r="KF210" s="159"/>
      <c r="KG210" s="159"/>
      <c r="KH210" s="159"/>
      <c r="KI210" s="159"/>
      <c r="KJ210" s="159"/>
      <c r="KK210" s="159"/>
      <c r="KL210" s="159"/>
      <c r="KM210" s="159"/>
      <c r="KN210" s="159"/>
      <c r="KO210" s="159"/>
      <c r="KP210" s="159"/>
      <c r="KQ210" s="159"/>
      <c r="KR210" s="159"/>
      <c r="KS210" s="159">
        <v>1</v>
      </c>
      <c r="KT210" s="159"/>
      <c r="KU210" s="159"/>
      <c r="KV210" s="159"/>
      <c r="KW210" s="159"/>
      <c r="KX210" s="159"/>
      <c r="KY210" s="159"/>
      <c r="KZ210" s="159"/>
      <c r="LA210" s="159"/>
      <c r="LB210" s="159"/>
    </row>
    <row r="211" spans="1:314" x14ac:dyDescent="0.15">
      <c r="A211" s="214"/>
      <c r="B211" s="224">
        <v>0.97659722222222223</v>
      </c>
      <c r="C211" s="10">
        <v>0.21</v>
      </c>
      <c r="D211" s="11">
        <v>0.69999299999999998</v>
      </c>
      <c r="E211" s="11"/>
      <c r="F211" s="14"/>
      <c r="G211" s="13"/>
      <c r="H211" s="14"/>
      <c r="I211" s="596"/>
      <c r="J211" s="473">
        <v>2</v>
      </c>
      <c r="K211" s="14"/>
      <c r="L211" s="9"/>
      <c r="M211" s="14">
        <v>0</v>
      </c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9"/>
      <c r="AB211" s="15"/>
      <c r="AC211" s="15"/>
      <c r="AD211" s="15"/>
      <c r="AE211" s="15"/>
      <c r="AF211" s="15"/>
      <c r="AG211" s="15"/>
      <c r="AH211" s="58">
        <f>ER210-BP210</f>
        <v>4.3948213215462983</v>
      </c>
      <c r="AI211" s="20">
        <f>ES210-BQ210</f>
        <v>24.816214788732395</v>
      </c>
      <c r="AJ211" s="15"/>
      <c r="AK211" s="15"/>
      <c r="AL211" s="635">
        <f>DEGREES(ACOS(AL210))</f>
        <v>5.3390955887298901</v>
      </c>
      <c r="AM211" s="633">
        <v>4.122760954022004</v>
      </c>
      <c r="AN211" s="634">
        <v>6.0680457746478869</v>
      </c>
      <c r="AO211" s="638">
        <f>ABS(11.88-AN211)</f>
        <v>5.8119542253521139</v>
      </c>
      <c r="AP211" s="527"/>
      <c r="AQ211" s="634"/>
      <c r="AR211" s="634"/>
      <c r="AS211" s="634"/>
      <c r="AT211" s="634"/>
      <c r="AU211" s="634"/>
      <c r="AV211" s="634"/>
      <c r="AW211" s="634"/>
      <c r="AX211" s="634"/>
      <c r="AY211" s="634"/>
      <c r="AZ211" s="634"/>
      <c r="BA211" s="634"/>
      <c r="BB211" s="633"/>
      <c r="BC211" s="634">
        <f>ABS(BQ211-AN211)</f>
        <v>5.8588028169014077</v>
      </c>
      <c r="BD211" s="634"/>
      <c r="BE211" s="634"/>
      <c r="BF211" s="634"/>
      <c r="BG211" s="634"/>
      <c r="BH211" s="634"/>
      <c r="BI211" s="634"/>
      <c r="BJ211" s="634"/>
      <c r="BK211" s="634"/>
      <c r="BL211" s="634"/>
      <c r="BM211" s="634"/>
      <c r="BN211" s="573"/>
      <c r="BO211" s="573"/>
      <c r="BP211" s="65">
        <v>6.0899666884284418</v>
      </c>
      <c r="BQ211" s="64">
        <v>11.926848591549295</v>
      </c>
      <c r="BR211" s="6"/>
      <c r="BS211" s="527"/>
      <c r="BT211" s="527"/>
      <c r="BU211" s="527">
        <f>(BP210+BP211+BP212)/3</f>
        <v>2.406687866561068</v>
      </c>
      <c r="BV211" s="527">
        <f>(BQ210+BQ211+BQ212)/3</f>
        <v>-3.947717136150235</v>
      </c>
      <c r="BW211" s="584"/>
      <c r="BX211" s="527"/>
      <c r="BY211" s="527"/>
      <c r="BZ211" s="527"/>
      <c r="CA211" s="527"/>
      <c r="CC211" s="584">
        <f>SQRT((BP210-BP211)^2+(BQ210-BQ211)^2)+SQRT((BP211-BP212)^2+(BQ211-BQ212)^2)+SQRT((BP212-BP210)^2+(BQ212-BQ210)^2)</f>
        <v>51.72528112508855</v>
      </c>
      <c r="CD211" s="584"/>
      <c r="CE211" s="584"/>
      <c r="CF211" s="584"/>
      <c r="CG211" s="527"/>
      <c r="CH211" s="584"/>
      <c r="CI211" s="527"/>
      <c r="CJ211" s="584"/>
      <c r="CK211" s="527"/>
      <c r="CL211" s="584"/>
      <c r="CO211" s="70"/>
      <c r="CP211" s="70"/>
      <c r="CQ211" s="70"/>
      <c r="CR211" s="70"/>
      <c r="CS211" s="92">
        <v>6.3020984998441962</v>
      </c>
      <c r="CT211" s="70"/>
      <c r="CU211" s="70"/>
      <c r="CV211" s="70"/>
      <c r="CW211" s="70"/>
      <c r="CX211" s="70"/>
      <c r="CY211" s="70"/>
      <c r="CZ211" s="70"/>
      <c r="DA211" s="70"/>
      <c r="DB211" s="70"/>
      <c r="DC211" s="70"/>
      <c r="DH211" s="516"/>
      <c r="DI211" s="516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8" t="s">
        <v>443</v>
      </c>
      <c r="DU211" s="129">
        <v>4.6250262479130093</v>
      </c>
      <c r="DV211" s="128">
        <v>12.010545774647886</v>
      </c>
      <c r="DX211" s="506">
        <f t="shared" si="123"/>
        <v>0</v>
      </c>
      <c r="EA211" s="506">
        <f t="shared" si="124"/>
        <v>0</v>
      </c>
      <c r="EB211" s="506">
        <f t="shared" si="125"/>
        <v>1</v>
      </c>
      <c r="ED211" s="491">
        <v>1</v>
      </c>
      <c r="EG211" s="402">
        <f>IF(AND(DV211&gt;0,DV211&lt;11.9),1,0)</f>
        <v>0</v>
      </c>
      <c r="EH211" s="402"/>
      <c r="EI211" s="402"/>
      <c r="EJ211" s="402"/>
      <c r="EK211" s="402"/>
      <c r="EM211" s="402">
        <f>IF(AND(DV211&gt;0,DV211&lt;6.4),1,0)</f>
        <v>0</v>
      </c>
      <c r="EN211" s="402"/>
      <c r="EO211" s="402"/>
      <c r="EP211" s="402"/>
      <c r="ER211" s="105">
        <v>-1.0254583083608029</v>
      </c>
      <c r="ES211" s="105">
        <v>-11.675757042253521</v>
      </c>
      <c r="ET211" s="518">
        <f>ABS(ER211)</f>
        <v>1.0254583083608029</v>
      </c>
      <c r="EV211" s="284"/>
      <c r="EW211" s="209"/>
      <c r="EX211" s="209"/>
      <c r="EY211" s="209"/>
      <c r="EZ211" s="209"/>
      <c r="FA211" s="209"/>
      <c r="FB211" s="209"/>
      <c r="FC211" s="209"/>
      <c r="FE211" s="141"/>
      <c r="FF211" s="141"/>
      <c r="FH211" s="141"/>
      <c r="FJ211" s="141"/>
      <c r="FQ211" s="284"/>
      <c r="FR211" s="209"/>
      <c r="FS211" s="284"/>
      <c r="FT211" s="209"/>
      <c r="FU211" s="209"/>
      <c r="FV211" s="209"/>
      <c r="FW211" s="209"/>
      <c r="FX211" s="209"/>
      <c r="FY211" s="209"/>
      <c r="FZ211" s="209"/>
      <c r="GA211" s="209"/>
      <c r="GB211" s="209"/>
      <c r="GC211" s="209"/>
      <c r="GD211" s="284"/>
      <c r="GE211" s="209"/>
      <c r="GF211" s="284"/>
      <c r="GG211" s="209"/>
      <c r="GH211" s="209"/>
      <c r="GI211" s="209"/>
      <c r="GJ211" s="209"/>
      <c r="GK211" s="209"/>
      <c r="GL211" s="209"/>
      <c r="GM211" s="209"/>
      <c r="GN211" s="209"/>
      <c r="GO211" s="209"/>
      <c r="GP211" s="209"/>
      <c r="GR211" s="587">
        <v>0.20927720578791886</v>
      </c>
      <c r="GS211" s="532">
        <v>1.0463860289395952</v>
      </c>
      <c r="GT211" s="584"/>
      <c r="GU211" s="527"/>
      <c r="GV211" s="527"/>
      <c r="GW211" s="527"/>
      <c r="GX211" s="527"/>
      <c r="GY211" s="527"/>
      <c r="GZ211" s="587">
        <v>0.20924295774647916</v>
      </c>
      <c r="HA211" s="532">
        <v>0.92066901408450796</v>
      </c>
      <c r="HB211" s="584"/>
      <c r="HC211" s="527"/>
      <c r="HD211" s="527"/>
      <c r="HE211" s="527"/>
      <c r="HF211" s="527"/>
      <c r="HG211" s="527"/>
      <c r="HH211" s="584">
        <v>0.29593844668933067</v>
      </c>
      <c r="HI211" s="527">
        <v>1.393755773102058</v>
      </c>
      <c r="HJ211" s="584"/>
      <c r="HK211" s="527"/>
      <c r="HL211" s="527"/>
      <c r="HM211" s="527"/>
      <c r="HN211" s="527"/>
      <c r="HO211" s="527"/>
      <c r="HP211" s="285"/>
      <c r="HQ211" s="208"/>
      <c r="HR211" s="208"/>
      <c r="HS211" s="208"/>
      <c r="IE211" s="159"/>
      <c r="IF211" s="159"/>
      <c r="IG211" s="159"/>
      <c r="IH211" s="159"/>
      <c r="II211" s="159">
        <v>1</v>
      </c>
      <c r="IJ211" s="159">
        <v>0</v>
      </c>
      <c r="IK211" s="159">
        <v>0</v>
      </c>
      <c r="IL211" s="159">
        <v>0</v>
      </c>
      <c r="IM211" s="159">
        <v>1</v>
      </c>
      <c r="IQ211" s="159">
        <v>1</v>
      </c>
      <c r="IR211" s="159">
        <v>0</v>
      </c>
      <c r="IS211" s="159">
        <v>0</v>
      </c>
      <c r="IZ211" s="159">
        <v>1</v>
      </c>
      <c r="JA211" s="159">
        <v>0</v>
      </c>
      <c r="JB211" s="176">
        <v>0</v>
      </c>
      <c r="JC211" s="176">
        <v>0</v>
      </c>
      <c r="JD211" s="159"/>
      <c r="JE211" s="176">
        <v>0</v>
      </c>
      <c r="JF211" s="176">
        <v>0</v>
      </c>
      <c r="JG211" s="176">
        <v>0</v>
      </c>
      <c r="JH211" s="176">
        <v>1</v>
      </c>
      <c r="JI211" s="176">
        <v>0</v>
      </c>
      <c r="JJ211" s="176">
        <v>0</v>
      </c>
      <c r="JK211" s="176">
        <v>0</v>
      </c>
      <c r="JL211" s="176">
        <v>1</v>
      </c>
      <c r="JM211" s="176">
        <v>1</v>
      </c>
      <c r="JN211" s="176">
        <v>0</v>
      </c>
      <c r="JO211" s="176">
        <v>0</v>
      </c>
      <c r="JP211" s="176">
        <v>0</v>
      </c>
      <c r="JQ211" s="176">
        <v>0</v>
      </c>
      <c r="JR211" s="176">
        <v>0</v>
      </c>
      <c r="JS211" s="176">
        <v>0</v>
      </c>
      <c r="JT211" s="176">
        <v>0</v>
      </c>
      <c r="JU211" s="501">
        <v>1</v>
      </c>
      <c r="JV211" s="176">
        <v>0</v>
      </c>
      <c r="JW211" s="176">
        <v>0</v>
      </c>
      <c r="JX211" s="176">
        <v>0</v>
      </c>
      <c r="JY211" s="501"/>
      <c r="JZ211" s="405"/>
      <c r="KA211" s="405"/>
      <c r="KB211" s="405"/>
      <c r="KC211" s="405"/>
      <c r="KD211" s="405"/>
      <c r="KE211" s="162">
        <v>0</v>
      </c>
      <c r="KF211" s="175">
        <v>0</v>
      </c>
      <c r="KG211" s="175">
        <v>1</v>
      </c>
      <c r="KH211" s="175">
        <v>0</v>
      </c>
      <c r="KI211" s="175">
        <v>0</v>
      </c>
      <c r="KJ211" s="175">
        <v>0</v>
      </c>
      <c r="KK211" s="160">
        <v>1</v>
      </c>
      <c r="KL211" s="175">
        <v>1</v>
      </c>
      <c r="KM211" s="175">
        <v>0</v>
      </c>
      <c r="KN211" s="175">
        <v>0</v>
      </c>
      <c r="KO211" s="175">
        <v>0</v>
      </c>
      <c r="KP211" s="175">
        <v>0</v>
      </c>
      <c r="KQ211" s="175">
        <v>0</v>
      </c>
      <c r="KR211" s="160">
        <v>0</v>
      </c>
      <c r="KS211" s="175">
        <v>0</v>
      </c>
      <c r="KT211" s="159"/>
      <c r="KU211" s="159"/>
      <c r="KV211" s="159"/>
      <c r="KW211" s="159"/>
      <c r="KX211" s="159"/>
      <c r="KY211" s="159"/>
      <c r="KZ211" s="159"/>
      <c r="LA211" s="159"/>
      <c r="LB211" s="159"/>
    </row>
    <row r="212" spans="1:314" x14ac:dyDescent="0.15">
      <c r="A212" s="214"/>
      <c r="B212" s="224">
        <v>0.9779282407407407</v>
      </c>
      <c r="C212" s="10">
        <v>1.25</v>
      </c>
      <c r="D212" s="11">
        <v>1.8333332499999999</v>
      </c>
      <c r="E212" s="11"/>
      <c r="F212" s="14"/>
      <c r="G212" s="13"/>
      <c r="H212" s="14"/>
      <c r="I212" s="596"/>
      <c r="J212" s="9">
        <v>3</v>
      </c>
      <c r="K212" s="14"/>
      <c r="L212" s="9"/>
      <c r="M212" s="14">
        <v>0</v>
      </c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9"/>
      <c r="AB212" s="15"/>
      <c r="AC212" s="15"/>
      <c r="AD212" s="15"/>
      <c r="AE212" s="15"/>
      <c r="AF212" s="15"/>
      <c r="AG212" s="15"/>
      <c r="AH212" s="54"/>
      <c r="AI212" s="15"/>
      <c r="AJ212" s="15"/>
      <c r="AK212" s="15"/>
      <c r="AL212" s="632"/>
      <c r="AM212" s="633">
        <v>0.9836028672032191</v>
      </c>
      <c r="AN212" s="634">
        <v>-8.1604753521126749</v>
      </c>
      <c r="AO212" s="584"/>
      <c r="AP212" s="634">
        <f>ABS(-11.88-AN212)</f>
        <v>3.7195246478873258</v>
      </c>
      <c r="AQ212" s="634"/>
      <c r="AR212" s="634"/>
      <c r="AS212" s="634"/>
      <c r="AT212" s="634"/>
      <c r="AU212" s="634"/>
      <c r="AV212" s="634"/>
      <c r="AW212" s="634"/>
      <c r="AX212" s="634"/>
      <c r="AY212" s="634"/>
      <c r="AZ212" s="634"/>
      <c r="BA212" s="634"/>
      <c r="BB212" s="634">
        <f>ABS(BQ212-AN212)</f>
        <v>3.7245246478873248</v>
      </c>
      <c r="BC212" s="634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573"/>
      <c r="BO212" s="573"/>
      <c r="BP212" s="4">
        <v>1.9462780138276463</v>
      </c>
      <c r="BQ212" s="4">
        <v>-11.885</v>
      </c>
      <c r="BR212" s="6"/>
      <c r="BS212" s="527">
        <f>(BP211+BP212+BP213)/3</f>
        <v>1.7230489943205327</v>
      </c>
      <c r="BT212" s="527">
        <f>(BQ211+BQ212+BQ213)/3</f>
        <v>4.4638497652582156</v>
      </c>
      <c r="BU212" s="527"/>
      <c r="BV212" s="527"/>
      <c r="BW212" s="584"/>
      <c r="BX212" s="527"/>
      <c r="BY212" s="527"/>
      <c r="BZ212" s="527"/>
      <c r="CA212" s="527"/>
      <c r="CB212" s="584">
        <f>SQRT((BP211-BP212)^2+(BQ211-BQ212)^2)+SQRT((BP212-BP213)^2+(BQ212-BQ213)^2)+SQRT((BP213-BP211)^2+(BQ213-BQ211)^2)</f>
        <v>58.928731336005576</v>
      </c>
      <c r="CD212" s="584"/>
      <c r="CE212" s="527"/>
      <c r="CF212" s="584"/>
      <c r="CG212" s="527"/>
      <c r="CH212" s="584"/>
      <c r="CI212" s="527"/>
      <c r="CJ212" s="584"/>
      <c r="CK212" s="527"/>
      <c r="CL212" s="584"/>
      <c r="CO212" s="70"/>
      <c r="CP212" s="70"/>
      <c r="CQ212" s="70"/>
      <c r="CR212" s="97">
        <v>20.670761899020643</v>
      </c>
      <c r="CS212" s="70"/>
      <c r="CT212" s="70"/>
      <c r="CU212" s="70"/>
      <c r="CV212" s="70"/>
      <c r="CW212" s="70"/>
      <c r="CX212" s="70"/>
      <c r="CY212" s="70"/>
      <c r="CZ212" s="70"/>
      <c r="DA212" s="70"/>
      <c r="DB212" s="70"/>
      <c r="DC212" s="70"/>
      <c r="DH212" s="516"/>
      <c r="DI212" s="516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8" t="s">
        <v>443</v>
      </c>
      <c r="DU212" s="105">
        <v>0.81618110257288401</v>
      </c>
      <c r="DV212" s="105">
        <v>-11.885</v>
      </c>
      <c r="DX212" s="506">
        <f t="shared" si="123"/>
        <v>0</v>
      </c>
      <c r="EA212" s="506">
        <f t="shared" si="124"/>
        <v>0</v>
      </c>
      <c r="EB212" s="506">
        <f t="shared" si="125"/>
        <v>0</v>
      </c>
      <c r="EF212" s="412">
        <f>IF(AND(DV212&lt;0,DV212&gt;-11.9),1,0)</f>
        <v>1</v>
      </c>
      <c r="EL212" s="244">
        <f>IF(AND(DV212&lt;0,DV212&gt;-6.4),1,0)</f>
        <v>0</v>
      </c>
      <c r="ER212" s="129">
        <v>3.411218454343079</v>
      </c>
      <c r="ES212" s="128">
        <v>12.17794014084507</v>
      </c>
      <c r="EU212" s="518">
        <f>ABS(ER212)</f>
        <v>3.411218454343079</v>
      </c>
      <c r="EV212" s="284"/>
      <c r="EW212" s="209"/>
      <c r="EX212" s="209"/>
      <c r="EY212" s="209"/>
      <c r="EZ212" s="209"/>
      <c r="FA212" s="209"/>
      <c r="FB212" s="209"/>
      <c r="FC212" s="209"/>
      <c r="FE212" s="141"/>
      <c r="FF212" s="144">
        <v>32.889629110037241</v>
      </c>
      <c r="FH212" s="141"/>
      <c r="FJ212" s="141"/>
      <c r="FQ212" s="284"/>
      <c r="FR212" s="209">
        <f>FF212/(D211+D212)</f>
        <v>12.982784633458577</v>
      </c>
      <c r="FS212" s="284"/>
      <c r="FT212" s="209"/>
      <c r="FU212" s="209"/>
      <c r="FV212" s="209"/>
      <c r="FW212" s="209"/>
      <c r="FX212" s="209"/>
      <c r="FY212" s="209"/>
      <c r="FZ212" s="209"/>
      <c r="GA212" s="209"/>
      <c r="GB212" s="209"/>
      <c r="GC212" s="209"/>
      <c r="GD212" s="284"/>
      <c r="GE212" s="284">
        <f>FF212*(((ABS(DV211-AN211))/(ABS(DV210-DV211))))^2</f>
        <v>2.0340585428666667</v>
      </c>
      <c r="GF212" s="284"/>
      <c r="GG212" s="209"/>
      <c r="GH212" s="209"/>
      <c r="GI212" s="209"/>
      <c r="GJ212" s="209"/>
      <c r="GK212" s="209"/>
      <c r="GL212" s="209"/>
      <c r="GM212" s="209"/>
      <c r="GN212" s="209"/>
      <c r="GO212" s="209"/>
      <c r="GP212" s="209"/>
      <c r="GR212" s="587">
        <v>1.8416394109336869</v>
      </c>
      <c r="GS212" s="529">
        <v>1.2138077935699303</v>
      </c>
      <c r="GT212" s="587"/>
      <c r="GU212" s="529"/>
      <c r="GV212" s="529"/>
      <c r="GW212" s="529"/>
      <c r="GX212" s="529"/>
      <c r="GY212" s="529"/>
      <c r="GZ212" s="587">
        <v>0.20924295774647916</v>
      </c>
      <c r="HA212" s="529">
        <v>0.1673943661971844</v>
      </c>
      <c r="HB212" s="587"/>
      <c r="HC212" s="529"/>
      <c r="HD212" s="529"/>
      <c r="HE212" s="529"/>
      <c r="HF212" s="529"/>
      <c r="HG212" s="529"/>
      <c r="HH212" s="584">
        <v>1.8534881535285495</v>
      </c>
      <c r="HI212" s="527">
        <v>1.2252959779439658</v>
      </c>
      <c r="HJ212" s="587"/>
      <c r="HK212" s="529"/>
      <c r="HL212" s="529"/>
      <c r="HM212" s="529"/>
      <c r="HN212" s="529"/>
      <c r="HO212" s="529"/>
      <c r="HP212" s="285"/>
      <c r="HQ212" s="208"/>
      <c r="HR212" s="208"/>
      <c r="HS212" s="208"/>
      <c r="IE212" s="159"/>
      <c r="IF212" s="159"/>
      <c r="IG212" s="159"/>
      <c r="IH212" s="159"/>
      <c r="II212" s="159">
        <v>0</v>
      </c>
      <c r="IJ212" s="159">
        <v>1</v>
      </c>
      <c r="IK212" s="159">
        <v>0</v>
      </c>
      <c r="IL212" s="159">
        <v>1</v>
      </c>
      <c r="IM212" s="159">
        <v>0</v>
      </c>
      <c r="IQ212" s="159">
        <v>1</v>
      </c>
      <c r="IR212" s="159">
        <v>0</v>
      </c>
      <c r="IS212" s="159">
        <v>0</v>
      </c>
      <c r="IZ212" s="159">
        <v>1</v>
      </c>
      <c r="JA212" s="159">
        <v>0</v>
      </c>
      <c r="JB212" s="176">
        <v>0</v>
      </c>
      <c r="JC212" s="176">
        <v>0</v>
      </c>
      <c r="JD212" s="159"/>
      <c r="JE212" s="176">
        <v>0</v>
      </c>
      <c r="JF212" s="176">
        <v>0</v>
      </c>
      <c r="JG212" s="176">
        <v>0</v>
      </c>
      <c r="JH212" s="176">
        <v>1</v>
      </c>
      <c r="JI212" s="176">
        <v>0</v>
      </c>
      <c r="JJ212" s="176">
        <v>0</v>
      </c>
      <c r="JK212" s="176">
        <v>1</v>
      </c>
      <c r="JL212" s="176">
        <v>0</v>
      </c>
      <c r="JM212" s="176">
        <v>1</v>
      </c>
      <c r="JN212" s="176">
        <v>0</v>
      </c>
      <c r="JO212" s="176">
        <v>0</v>
      </c>
      <c r="JP212" s="176">
        <v>0</v>
      </c>
      <c r="JQ212" s="176">
        <v>0</v>
      </c>
      <c r="JR212" s="176">
        <v>0</v>
      </c>
      <c r="JS212" s="176">
        <v>0</v>
      </c>
      <c r="JT212" s="176">
        <v>0</v>
      </c>
      <c r="JU212" s="501">
        <v>1</v>
      </c>
      <c r="JV212" s="176">
        <v>0</v>
      </c>
      <c r="JW212" s="176">
        <v>0</v>
      </c>
      <c r="JX212" s="176">
        <v>0</v>
      </c>
      <c r="JY212" s="501"/>
      <c r="JZ212" s="405"/>
      <c r="KA212" s="405"/>
      <c r="KB212" s="405"/>
      <c r="KC212" s="405"/>
      <c r="KD212" s="405"/>
      <c r="KE212" s="162">
        <v>0</v>
      </c>
      <c r="KF212" s="175">
        <v>1</v>
      </c>
      <c r="KG212" s="175">
        <v>0</v>
      </c>
      <c r="KH212" s="175">
        <v>0</v>
      </c>
      <c r="KI212" s="175">
        <v>0</v>
      </c>
      <c r="KJ212" s="175">
        <v>1</v>
      </c>
      <c r="KK212" s="160">
        <v>0</v>
      </c>
      <c r="KL212" s="175">
        <v>1</v>
      </c>
      <c r="KM212" s="175">
        <v>0</v>
      </c>
      <c r="KN212" s="175">
        <v>0</v>
      </c>
      <c r="KO212" s="175">
        <v>0</v>
      </c>
      <c r="KP212" s="175">
        <v>0</v>
      </c>
      <c r="KQ212" s="175">
        <v>0</v>
      </c>
      <c r="KR212" s="160">
        <v>0</v>
      </c>
      <c r="KS212" s="175">
        <v>1</v>
      </c>
      <c r="KT212" s="159"/>
      <c r="KU212" s="159"/>
      <c r="KV212" s="159"/>
      <c r="KW212" s="159"/>
      <c r="KX212" s="159"/>
      <c r="KY212" s="159"/>
      <c r="KZ212" s="159"/>
      <c r="LA212" s="159"/>
      <c r="LB212" s="159"/>
    </row>
    <row r="213" spans="1:314" x14ac:dyDescent="0.15">
      <c r="A213" s="214"/>
      <c r="B213" s="224">
        <v>0.97863425925925929</v>
      </c>
      <c r="C213" s="10">
        <v>1.01</v>
      </c>
      <c r="D213" s="11">
        <v>1.03333333</v>
      </c>
      <c r="E213" s="11"/>
      <c r="F213" s="14"/>
      <c r="G213" s="13"/>
      <c r="H213" s="14"/>
      <c r="I213" s="596"/>
      <c r="J213" s="473">
        <v>4</v>
      </c>
      <c r="K213" s="14"/>
      <c r="L213" s="9"/>
      <c r="M213" s="14">
        <v>0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9"/>
      <c r="AB213" s="15"/>
      <c r="AC213" s="15"/>
      <c r="AD213" s="15"/>
      <c r="AE213" s="15"/>
      <c r="AF213" s="15"/>
      <c r="AG213" s="15"/>
      <c r="AH213" s="54"/>
      <c r="AI213" s="15"/>
      <c r="AJ213" s="15"/>
      <c r="AK213" s="15"/>
      <c r="AL213" s="632"/>
      <c r="AM213" s="633">
        <v>-2.2392661019307329</v>
      </c>
      <c r="AN213" s="634">
        <v>6.6957746478873235</v>
      </c>
      <c r="AO213" s="640">
        <f>ABS(11.88-AN213)</f>
        <v>5.1842253521126773</v>
      </c>
      <c r="AP213" s="527"/>
      <c r="AQ213" s="634"/>
      <c r="AR213" s="634"/>
      <c r="AS213" s="634"/>
      <c r="AT213" s="634"/>
      <c r="AU213" s="634"/>
      <c r="AV213" s="634"/>
      <c r="AW213" s="634"/>
      <c r="AX213" s="634"/>
      <c r="AY213" s="634"/>
      <c r="AZ213" s="634"/>
      <c r="BA213" s="634"/>
      <c r="BB213" s="633"/>
      <c r="BC213" s="634">
        <f>ABS(BQ213-AN213)</f>
        <v>6.6539260563380287</v>
      </c>
      <c r="BD213" s="634"/>
      <c r="BE213" s="634"/>
      <c r="BF213" s="634"/>
      <c r="BG213" s="634"/>
      <c r="BH213" s="634"/>
      <c r="BI213" s="634"/>
      <c r="BJ213" s="634"/>
      <c r="BK213" s="634"/>
      <c r="BL213" s="634"/>
      <c r="BM213" s="634"/>
      <c r="BN213" s="573"/>
      <c r="BO213" s="573"/>
      <c r="BP213" s="65">
        <v>-2.86709771929449</v>
      </c>
      <c r="BQ213" s="64">
        <v>13.349700704225352</v>
      </c>
      <c r="BR213" s="6"/>
      <c r="BS213" s="527"/>
      <c r="BT213" s="527"/>
      <c r="BU213" s="527"/>
      <c r="BV213" s="527"/>
      <c r="BW213" s="584"/>
      <c r="BX213" s="527"/>
      <c r="BY213" s="527"/>
      <c r="BZ213" s="527"/>
      <c r="CA213" s="527"/>
      <c r="CB213" s="584"/>
      <c r="CC213" s="527"/>
      <c r="CD213" s="584"/>
      <c r="CE213" s="527"/>
      <c r="CF213" s="584"/>
      <c r="CG213" s="527"/>
      <c r="CH213" s="584"/>
      <c r="CI213" s="527"/>
      <c r="CJ213" s="584"/>
      <c r="CK213" s="527"/>
      <c r="CL213" s="584"/>
      <c r="CO213" s="70"/>
      <c r="CP213" s="70"/>
      <c r="CQ213" s="70"/>
      <c r="CR213" s="70"/>
      <c r="CS213" s="84"/>
      <c r="CT213" s="70"/>
      <c r="CU213" s="70"/>
      <c r="CV213" s="70"/>
      <c r="CW213" s="70"/>
      <c r="CX213" s="70"/>
      <c r="CY213" s="70"/>
      <c r="CZ213" s="70"/>
      <c r="DA213" s="70"/>
      <c r="DB213" s="70"/>
      <c r="DC213" s="70"/>
      <c r="DH213" s="516"/>
      <c r="DI213" s="516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8" t="s">
        <v>445</v>
      </c>
      <c r="DU213" s="129">
        <v>-1.5277236022518084</v>
      </c>
      <c r="DV213" s="128">
        <v>13.349700704225352</v>
      </c>
      <c r="DX213" s="506">
        <f t="shared" si="123"/>
        <v>0</v>
      </c>
      <c r="EA213" s="506">
        <f t="shared" si="124"/>
        <v>0</v>
      </c>
      <c r="EB213" s="506">
        <f t="shared" si="125"/>
        <v>0</v>
      </c>
      <c r="EG213" s="402">
        <f>IF(AND(DV213&gt;0,DV213&lt;11.9),1,0)</f>
        <v>0</v>
      </c>
      <c r="EH213" s="402"/>
      <c r="EI213" s="402"/>
      <c r="EJ213" s="402"/>
      <c r="EK213" s="402"/>
      <c r="EM213" s="402">
        <f>IF(AND(DV213&gt;0,DV213&lt;6.4),1,0)</f>
        <v>0</v>
      </c>
      <c r="EN213" s="402"/>
      <c r="EO213" s="402"/>
      <c r="EP213" s="402"/>
      <c r="ER213" s="105">
        <v>1.1091691906759704</v>
      </c>
      <c r="ES213" s="105">
        <v>-11.843151408450703</v>
      </c>
      <c r="ET213" s="518">
        <f>ABS(ER213)</f>
        <v>1.1091691906759704</v>
      </c>
      <c r="EV213" s="284"/>
      <c r="EW213" s="209"/>
      <c r="EX213" s="209"/>
      <c r="EY213" s="209"/>
      <c r="EZ213" s="209"/>
      <c r="FA213" s="209"/>
      <c r="FB213" s="209"/>
      <c r="FC213" s="209"/>
      <c r="FE213" s="151">
        <v>109.59005884319059</v>
      </c>
      <c r="FF213" s="141"/>
      <c r="FH213" s="516"/>
      <c r="FJ213" s="516"/>
      <c r="FL213" s="516"/>
      <c r="FN213" s="516"/>
      <c r="FQ213" s="284">
        <f>FE213/(D212+D213)</f>
        <v>38.229091449899485</v>
      </c>
      <c r="FR213" s="209"/>
      <c r="FS213" s="284"/>
      <c r="FT213" s="209"/>
      <c r="FU213" s="209"/>
      <c r="FV213" s="209"/>
      <c r="FW213" s="209"/>
      <c r="FX213" s="209"/>
      <c r="FY213" s="209"/>
      <c r="FZ213" s="209"/>
      <c r="GA213" s="209"/>
      <c r="GB213" s="209"/>
      <c r="GC213" s="209"/>
      <c r="GD213" s="284">
        <f>FE213*(((DV212-AN212)/(ABS(DV211-DV212))))^2</f>
        <v>2.6624346511540362</v>
      </c>
      <c r="GE213" s="209"/>
      <c r="GF213" s="284"/>
      <c r="GG213" s="209"/>
      <c r="GH213" s="209"/>
      <c r="GI213" s="209"/>
      <c r="GJ213" s="209"/>
      <c r="GK213" s="209"/>
      <c r="GL213" s="209"/>
      <c r="GM213" s="209"/>
      <c r="GN213" s="209"/>
      <c r="GO213" s="209"/>
      <c r="GP213" s="209"/>
      <c r="GR213" s="587">
        <v>0.29298808810308641</v>
      </c>
      <c r="GS213" s="532">
        <v>4.9389420565948878</v>
      </c>
      <c r="GT213" s="584"/>
      <c r="GU213" s="527"/>
      <c r="GV213" s="527"/>
      <c r="GW213" s="527"/>
      <c r="GX213" s="527"/>
      <c r="GY213" s="527"/>
      <c r="GZ213" s="587">
        <v>4.1848591549296543E-2</v>
      </c>
      <c r="HA213" s="532">
        <v>1.1717605633802819</v>
      </c>
      <c r="HB213" s="584"/>
      <c r="HC213" s="527"/>
      <c r="HD213" s="527"/>
      <c r="HE213" s="527"/>
      <c r="HF213" s="527"/>
      <c r="HG213" s="527"/>
      <c r="HH213" s="584">
        <v>0.29596169411760331</v>
      </c>
      <c r="HI213" s="527">
        <v>5.0760389533862931</v>
      </c>
      <c r="HJ213" s="584"/>
      <c r="HK213" s="527"/>
      <c r="HL213" s="527"/>
      <c r="HM213" s="527"/>
      <c r="HN213" s="527"/>
      <c r="HO213" s="527"/>
      <c r="HP213" s="285"/>
      <c r="HQ213" s="208"/>
      <c r="HR213" s="208"/>
      <c r="HS213" s="208"/>
      <c r="IE213" s="159"/>
      <c r="IF213" s="159"/>
      <c r="IG213" s="159"/>
      <c r="IH213" s="159"/>
      <c r="II213" s="159">
        <v>0</v>
      </c>
      <c r="IJ213" s="159">
        <v>1</v>
      </c>
      <c r="IK213" s="159">
        <v>0</v>
      </c>
      <c r="IL213" s="159">
        <v>0</v>
      </c>
      <c r="IM213" s="159">
        <v>1</v>
      </c>
      <c r="IQ213" s="159">
        <v>0</v>
      </c>
      <c r="IR213" s="159">
        <v>1</v>
      </c>
      <c r="IS213" s="159">
        <v>0</v>
      </c>
      <c r="IZ213" s="159">
        <v>0</v>
      </c>
      <c r="JA213" s="159">
        <v>0</v>
      </c>
      <c r="JB213" s="176">
        <v>0</v>
      </c>
      <c r="JC213" s="176">
        <v>1</v>
      </c>
      <c r="JD213" s="159"/>
      <c r="JE213" s="176">
        <v>0</v>
      </c>
      <c r="JF213" s="176">
        <v>1</v>
      </c>
      <c r="JG213" s="176">
        <v>0</v>
      </c>
      <c r="JH213" s="176">
        <v>0</v>
      </c>
      <c r="JI213" s="176">
        <v>0</v>
      </c>
      <c r="JJ213" s="176">
        <v>0</v>
      </c>
      <c r="JK213" s="176">
        <v>0</v>
      </c>
      <c r="JL213" s="176">
        <v>1</v>
      </c>
      <c r="JM213" s="186">
        <v>1</v>
      </c>
      <c r="JN213" s="176">
        <v>0</v>
      </c>
      <c r="JO213" s="176">
        <v>0</v>
      </c>
      <c r="JP213" s="176">
        <v>0</v>
      </c>
      <c r="JQ213" s="176">
        <v>0</v>
      </c>
      <c r="JR213" s="176">
        <v>0</v>
      </c>
      <c r="JS213" s="176">
        <v>0</v>
      </c>
      <c r="JT213" s="186">
        <v>1</v>
      </c>
      <c r="JU213" s="501">
        <v>0</v>
      </c>
      <c r="JV213" s="176">
        <v>1</v>
      </c>
      <c r="JW213" s="176">
        <v>0</v>
      </c>
      <c r="JX213" s="176">
        <v>0</v>
      </c>
      <c r="JY213" s="501"/>
      <c r="JZ213" s="405"/>
      <c r="KA213" s="405"/>
      <c r="KB213" s="405"/>
      <c r="KC213" s="405"/>
      <c r="KD213" s="405"/>
      <c r="KE213" s="162">
        <v>0</v>
      </c>
      <c r="KF213" s="175">
        <v>0</v>
      </c>
      <c r="KG213" s="175">
        <v>0</v>
      </c>
      <c r="KH213" s="175">
        <v>0</v>
      </c>
      <c r="KI213" s="175">
        <v>1</v>
      </c>
      <c r="KJ213" s="175">
        <v>0</v>
      </c>
      <c r="KK213" s="160">
        <v>1</v>
      </c>
      <c r="KL213" s="175">
        <v>0</v>
      </c>
      <c r="KM213" s="175">
        <v>0</v>
      </c>
      <c r="KN213" s="175">
        <v>0</v>
      </c>
      <c r="KO213" s="175">
        <v>0</v>
      </c>
      <c r="KP213" s="175">
        <v>0</v>
      </c>
      <c r="KQ213" s="175">
        <v>0</v>
      </c>
      <c r="KR213" s="160">
        <v>1</v>
      </c>
      <c r="KS213" s="175">
        <v>0</v>
      </c>
      <c r="KT213" s="159"/>
      <c r="KU213" s="159"/>
      <c r="KV213" s="159"/>
      <c r="KW213" s="159"/>
      <c r="KX213" s="159"/>
      <c r="KY213" s="159"/>
      <c r="KZ213" s="159"/>
      <c r="LA213" s="159"/>
      <c r="LB213" s="159"/>
    </row>
    <row r="214" spans="1:314" s="218" customFormat="1" ht="14.25" thickBot="1" x14ac:dyDescent="0.2">
      <c r="A214" s="243" t="s">
        <v>593</v>
      </c>
      <c r="B214" s="243"/>
      <c r="C214" s="17"/>
      <c r="D214" s="18"/>
      <c r="E214" s="18">
        <f>SUM(D211:D213)</f>
        <v>3.5666595800000001</v>
      </c>
      <c r="F214" s="20"/>
      <c r="G214" s="19"/>
      <c r="H214" s="20"/>
      <c r="I214" s="597"/>
      <c r="J214" s="16"/>
      <c r="K214" s="20"/>
      <c r="L214" s="16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16"/>
      <c r="AB214" s="20"/>
      <c r="AC214" s="20"/>
      <c r="AD214" s="20"/>
      <c r="AE214" s="20"/>
      <c r="AF214" s="20"/>
      <c r="AG214" s="20"/>
      <c r="AH214" s="58"/>
      <c r="AI214" s="20"/>
      <c r="AJ214" s="20"/>
      <c r="AK214" s="20"/>
      <c r="AL214" s="642"/>
      <c r="AM214" s="636"/>
      <c r="AN214" s="637"/>
      <c r="AO214" s="636"/>
      <c r="AP214" s="637"/>
      <c r="AQ214" s="528">
        <f>SUM(AO211:AO214)</f>
        <v>10.99617957746479</v>
      </c>
      <c r="AR214" s="528">
        <f>SUM(AP211:AP214)</f>
        <v>3.7195246478873258</v>
      </c>
      <c r="AS214" s="528">
        <f>AVERAGE(AO211:AO214)</f>
        <v>5.4980897887323952</v>
      </c>
      <c r="AT214" s="528">
        <f>AVERAGE(AP211:AP214)</f>
        <v>3.7195246478873258</v>
      </c>
      <c r="AU214" s="528">
        <f>MAX(AO211:AO214)</f>
        <v>5.8119542253521139</v>
      </c>
      <c r="AV214" s="528">
        <f>MAX(AP211:AP214)</f>
        <v>3.7195246478873258</v>
      </c>
      <c r="AW214" s="528">
        <f>MIN(AO211:AO214)</f>
        <v>5.1842253521126773</v>
      </c>
      <c r="AX214" s="528">
        <f>MIN(AP211:AP214)</f>
        <v>3.7195246478873258</v>
      </c>
      <c r="AY214" s="528">
        <f>AU214-AW214</f>
        <v>0.6277288732394366</v>
      </c>
      <c r="AZ214" s="528">
        <f>AV214-AX214</f>
        <v>0</v>
      </c>
      <c r="BA214" s="528"/>
      <c r="BB214" s="636"/>
      <c r="BC214" s="637"/>
      <c r="BD214" s="528">
        <f>SUM(BB211:BB214)</f>
        <v>3.7245246478873248</v>
      </c>
      <c r="BE214" s="528">
        <f>SUM(BC211:BC214)</f>
        <v>12.512728873239436</v>
      </c>
      <c r="BF214" s="528">
        <f>AVERAGE(BB211:BB214)</f>
        <v>3.7245246478873248</v>
      </c>
      <c r="BG214" s="528">
        <f>AVERAGE(BC211:BC214)</f>
        <v>6.2563644366197178</v>
      </c>
      <c r="BH214" s="528">
        <f>MAX(BB211:BB214)</f>
        <v>3.7245246478873248</v>
      </c>
      <c r="BI214" s="528">
        <f>MAX(BC211:BC214)</f>
        <v>6.6539260563380287</v>
      </c>
      <c r="BJ214" s="528">
        <f>MIN(BB211:BB214)</f>
        <v>3.7245246478873248</v>
      </c>
      <c r="BK214" s="528">
        <f>MIN(BC211:BC214)</f>
        <v>5.8588028169014077</v>
      </c>
      <c r="BL214" s="528">
        <f>BH214-BJ214</f>
        <v>0</v>
      </c>
      <c r="BM214" s="528">
        <f>BI214-BK214</f>
        <v>0.795123239436621</v>
      </c>
      <c r="BN214" s="574"/>
      <c r="BO214" s="574"/>
      <c r="BP214" s="2"/>
      <c r="BQ214" s="2"/>
      <c r="BR214" s="7"/>
      <c r="BS214" s="528"/>
      <c r="BT214" s="528"/>
      <c r="BU214" s="528"/>
      <c r="BV214" s="528"/>
      <c r="BW214" s="585">
        <f>AVERAGE(BS210:BS214)</f>
        <v>1.7230489943205327</v>
      </c>
      <c r="BX214" s="585">
        <f>AVERAGE(BT210:BT214)</f>
        <v>4.4638497652582156</v>
      </c>
      <c r="BY214" s="585">
        <f>AVERAGE(BU210:BU214)</f>
        <v>2.406687866561068</v>
      </c>
      <c r="BZ214" s="585">
        <f>AVERAGE(BV210:BV214)</f>
        <v>-3.947717136150235</v>
      </c>
      <c r="CA214" s="528"/>
      <c r="CB214" s="585"/>
      <c r="CC214" s="528"/>
      <c r="CD214" s="585">
        <f>SUM(CB210:CB213)</f>
        <v>58.928731336005576</v>
      </c>
      <c r="CE214" s="585">
        <f>SUM(CC210:CC213)</f>
        <v>51.72528112508855</v>
      </c>
      <c r="CF214" s="585" t="e">
        <f ca="1">[1]!Mean(CB210:CB213)</f>
        <v>#NAME?</v>
      </c>
      <c r="CG214" s="585" t="e">
        <f ca="1">[1]!Mean(CC210:CC213)</f>
        <v>#NAME?</v>
      </c>
      <c r="CH214" s="585">
        <f>MAX(CB210:CB213)</f>
        <v>58.928731336005576</v>
      </c>
      <c r="CI214" s="585">
        <f>MAX(CC210:CC213)</f>
        <v>51.72528112508855</v>
      </c>
      <c r="CJ214" s="585">
        <f>MIN(CB210:CB213)</f>
        <v>58.928731336005576</v>
      </c>
      <c r="CK214" s="585">
        <f>MIN(CC210:CC213)</f>
        <v>51.72528112508855</v>
      </c>
      <c r="CL214" s="585"/>
      <c r="CM214" s="528"/>
      <c r="CN214" s="393"/>
      <c r="CR214" s="286"/>
      <c r="CS214" s="278"/>
      <c r="CT214" s="281">
        <v>20.670761899020643</v>
      </c>
      <c r="CU214" s="281">
        <v>6.3020984998441962</v>
      </c>
      <c r="CV214" s="281">
        <v>20.670761899020643</v>
      </c>
      <c r="CW214" s="281">
        <v>6.3020984998441962</v>
      </c>
      <c r="CX214" s="281">
        <v>20.670761899020643</v>
      </c>
      <c r="CY214" s="281">
        <v>6.3020984998441962</v>
      </c>
      <c r="CZ214" s="281">
        <v>20.670761899020643</v>
      </c>
      <c r="DA214" s="281">
        <v>6.3020984998441962</v>
      </c>
      <c r="DB214" s="281">
        <v>0</v>
      </c>
      <c r="DC214" s="248">
        <v>0</v>
      </c>
      <c r="DD214" s="281"/>
      <c r="DE214" s="281"/>
      <c r="DF214" s="281"/>
      <c r="DG214" s="281"/>
      <c r="DH214" s="281"/>
      <c r="DI214" s="281"/>
      <c r="DL214" s="281"/>
      <c r="DM214" s="281"/>
      <c r="DN214" s="281"/>
      <c r="DO214" s="281"/>
      <c r="DP214" s="281"/>
      <c r="DQ214" s="281"/>
      <c r="DR214" s="281"/>
      <c r="DT214" s="220"/>
      <c r="DW214" s="495"/>
      <c r="DX214" s="506">
        <f t="shared" si="123"/>
        <v>0</v>
      </c>
      <c r="DY214" s="495"/>
      <c r="DZ214" s="495"/>
      <c r="EA214" s="506">
        <f t="shared" si="124"/>
        <v>0</v>
      </c>
      <c r="EB214" s="506">
        <f t="shared" si="125"/>
        <v>0</v>
      </c>
      <c r="EC214" s="495"/>
      <c r="ED214" s="495"/>
      <c r="EE214" s="512"/>
      <c r="EF214" s="244"/>
      <c r="EG214" s="244"/>
      <c r="EH214" s="244">
        <v>2</v>
      </c>
      <c r="EI214" s="244">
        <v>0</v>
      </c>
      <c r="EJ214" s="138">
        <f>SUM(EH214:EI214)</f>
        <v>2</v>
      </c>
      <c r="EK214" s="402"/>
      <c r="EL214" s="244"/>
      <c r="EM214" s="244"/>
      <c r="EN214" s="244"/>
      <c r="EO214" s="244"/>
      <c r="EP214" s="244"/>
      <c r="EQ214" s="244"/>
      <c r="ES214" s="219"/>
      <c r="ET214" s="523"/>
      <c r="EU214" s="523"/>
      <c r="EV214" s="287">
        <f>SUM(ET211:ET214)</f>
        <v>2.1346274990367733</v>
      </c>
      <c r="EW214" s="281">
        <f>SUM(EU212:EU214)</f>
        <v>3.411218454343079</v>
      </c>
      <c r="EX214" s="278">
        <f>AVERAGE(ET211:ET214)</f>
        <v>1.0673137495183866</v>
      </c>
      <c r="EY214" s="278">
        <f>AVERAGE(EU211:EU214)</f>
        <v>3.411218454343079</v>
      </c>
      <c r="EZ214" s="281">
        <f>_xlfn.VAR.P(ET211:ET214)</f>
        <v>1.7518779544959575E-3</v>
      </c>
      <c r="FA214" s="281">
        <f>_xlfn.VAR.P(EU211:EU214)</f>
        <v>0</v>
      </c>
      <c r="FB214" s="281">
        <f>MAX(ET211:ET214)</f>
        <v>1.1091691906759704</v>
      </c>
      <c r="FC214" s="281">
        <f>MAX(EU211:EU214)</f>
        <v>3.411218454343079</v>
      </c>
      <c r="FD214" s="523"/>
      <c r="FE214" s="268"/>
      <c r="FF214" s="240"/>
      <c r="FG214" s="521">
        <f>SUM(FE210:FE214)</f>
        <v>109.59005884319059</v>
      </c>
      <c r="FH214" s="521">
        <f>SUM(FF210:FF214)</f>
        <v>32.889629110037241</v>
      </c>
      <c r="FI214" s="521">
        <f>AVERAGE(FE210:FE214)</f>
        <v>109.59005884319059</v>
      </c>
      <c r="FJ214" s="521">
        <f>AVERAGE(FF210:FF214)</f>
        <v>32.889629110037241</v>
      </c>
      <c r="FK214" s="521">
        <f>MAX(FE210:FE214)</f>
        <v>109.59005884319059</v>
      </c>
      <c r="FL214" s="521">
        <f>MAX(FF210:FF214)</f>
        <v>32.889629110037241</v>
      </c>
      <c r="FM214" s="521">
        <f>MIN(FE210:FE214)</f>
        <v>109.59005884319059</v>
      </c>
      <c r="FN214" s="521">
        <f>MIN(FF210:FF214)</f>
        <v>32.889629110037241</v>
      </c>
      <c r="FO214" s="520">
        <f>FK214-FM214</f>
        <v>0</v>
      </c>
      <c r="FP214" s="520">
        <f>FL214-FN214</f>
        <v>0</v>
      </c>
      <c r="FQ214" s="287"/>
      <c r="FR214" s="287"/>
      <c r="FS214" s="278">
        <f>SUM(FQ210:FQ214)</f>
        <v>38.229091449899485</v>
      </c>
      <c r="FT214" s="278">
        <f>SUM(FR210:FR214)</f>
        <v>12.982784633458577</v>
      </c>
      <c r="FU214" s="278">
        <f>AVERAGE(FQ210:FQ214)</f>
        <v>38.229091449899485</v>
      </c>
      <c r="FV214" s="278">
        <f>AVERAGE(FR210:FR214)</f>
        <v>12.982784633458577</v>
      </c>
      <c r="FW214" s="278">
        <f>MAX(FQ210:FQ214)</f>
        <v>38.229091449899485</v>
      </c>
      <c r="FX214" s="278">
        <f>MAX(FR210:FR214)</f>
        <v>12.982784633458577</v>
      </c>
      <c r="FY214" s="278">
        <f>MIN(FQ210:FQ214)</f>
        <v>38.229091449899485</v>
      </c>
      <c r="FZ214" s="278">
        <f>MIN(FR210:FR214)</f>
        <v>12.982784633458577</v>
      </c>
      <c r="GA214" s="278">
        <f>FW214-FY214</f>
        <v>0</v>
      </c>
      <c r="GB214" s="278">
        <f>FX214-FZ214</f>
        <v>0</v>
      </c>
      <c r="GC214" s="278"/>
      <c r="GD214" s="286"/>
      <c r="GE214" s="278"/>
      <c r="GF214" s="278">
        <f>SUM(GD210:GD214)</f>
        <v>2.6624346511540362</v>
      </c>
      <c r="GG214" s="278">
        <f>SUM(GE210:GE214)</f>
        <v>2.0340585428666667</v>
      </c>
      <c r="GH214" s="278">
        <f>AVERAGE(GD210:GD214)</f>
        <v>2.6624346511540362</v>
      </c>
      <c r="GI214" s="278">
        <f>AVERAGE(GE210:GE214)</f>
        <v>2.0340585428666667</v>
      </c>
      <c r="GJ214" s="278">
        <f>MAX(GD210:GD214)</f>
        <v>2.6624346511540362</v>
      </c>
      <c r="GK214" s="278">
        <f>MAX(GE210:GE214)</f>
        <v>2.0340585428666667</v>
      </c>
      <c r="GL214" s="278">
        <f>MIN(GD210:GD214)</f>
        <v>2.6624346511540362</v>
      </c>
      <c r="GM214" s="278">
        <f>MIN(GE210:GE214)</f>
        <v>2.0340585428666667</v>
      </c>
      <c r="GN214" s="278">
        <f>GJ214-GL214</f>
        <v>0</v>
      </c>
      <c r="GO214" s="278">
        <f>GK214-GM214</f>
        <v>0</v>
      </c>
      <c r="GP214" s="278"/>
      <c r="GQ214" s="270"/>
      <c r="GR214" s="586"/>
      <c r="GS214" s="531"/>
      <c r="GT214" s="586">
        <f>SUM(GR210:GR213)</f>
        <v>2.3439047048246922</v>
      </c>
      <c r="GU214" s="586">
        <f>SUM(GS210:GS213)</f>
        <v>7.1991358791044133</v>
      </c>
      <c r="GV214" s="531">
        <f>AVERAGE(GR210:GR213)</f>
        <v>0.78130156827489738</v>
      </c>
      <c r="GW214" s="531">
        <f>AVERAGE(GS210:GS213)</f>
        <v>2.3997119597014711</v>
      </c>
      <c r="GX214" s="531">
        <f>MAX(GR210:GR213)</f>
        <v>1.8416394109336869</v>
      </c>
      <c r="GY214" s="531">
        <f>MAX(GS210:GS213)</f>
        <v>4.9389420565948878</v>
      </c>
      <c r="GZ214" s="586"/>
      <c r="HA214" s="531"/>
      <c r="HB214" s="586">
        <f>SUM(GZ210:GZ213)</f>
        <v>0.46033450704225487</v>
      </c>
      <c r="HC214" s="586">
        <f>SUM(HA210:HA213)</f>
        <v>2.2598239436619743</v>
      </c>
      <c r="HD214" s="531">
        <f>AVERAGE(GZ210:GZ213)</f>
        <v>0.15344483568075162</v>
      </c>
      <c r="HE214" s="531">
        <f>AVERAGE(HA210:HA213)</f>
        <v>0.75327464788732479</v>
      </c>
      <c r="HF214" s="531">
        <f>MAX(GZ210:GZ213)</f>
        <v>0.20924295774647916</v>
      </c>
      <c r="HG214" s="531">
        <f>MAX(HA210:HA213)</f>
        <v>1.1717605633802819</v>
      </c>
      <c r="HH214" s="585"/>
      <c r="HI214" s="528"/>
      <c r="HJ214" s="586">
        <f>SUM(HH210:HH213)</f>
        <v>2.4453882943354834</v>
      </c>
      <c r="HK214" s="586">
        <f>SUM(HI210:HI213)</f>
        <v>7.6950907044323174</v>
      </c>
      <c r="HL214" s="531">
        <f>AVERAGE(HH210:HH213)</f>
        <v>0.81512943144516115</v>
      </c>
      <c r="HM214" s="531">
        <f>AVERAGE(HI210:HI213)</f>
        <v>2.5650302348107723</v>
      </c>
      <c r="HN214" s="531">
        <f>MAX(HH210:HH213)</f>
        <v>1.8534881535285495</v>
      </c>
      <c r="HO214" s="531">
        <f>MAX(HI210:HI213)</f>
        <v>5.0760389533862931</v>
      </c>
      <c r="HP214" s="286">
        <f>MIN(HH212:HH214)</f>
        <v>0.29596169411760331</v>
      </c>
      <c r="HQ214" s="286">
        <f>MIN(HI212:HI214)</f>
        <v>1.2252959779439658</v>
      </c>
      <c r="HR214" s="278">
        <f>HN214-HP214</f>
        <v>1.5575264594109461</v>
      </c>
      <c r="HS214" s="278">
        <f>HO214-HQ214</f>
        <v>3.8507429754423272</v>
      </c>
      <c r="HT214" s="393"/>
      <c r="HU214" s="520"/>
      <c r="HV214" s="393"/>
      <c r="HW214" s="520"/>
      <c r="HX214" s="393"/>
      <c r="HY214" s="520"/>
      <c r="HZ214" s="393"/>
      <c r="IA214" s="520"/>
      <c r="IB214" s="393"/>
      <c r="IC214" s="520"/>
      <c r="ID214" s="393"/>
      <c r="IG214" s="218">
        <v>1.1510246318335544</v>
      </c>
      <c r="IH214" s="218">
        <v>1.0462147887323943</v>
      </c>
      <c r="IN214" s="462">
        <v>1</v>
      </c>
      <c r="IO214" s="462">
        <v>0</v>
      </c>
      <c r="IP214" s="390">
        <v>1</v>
      </c>
      <c r="IT214" s="390"/>
      <c r="IU214" s="393">
        <v>1</v>
      </c>
      <c r="IV214" s="390">
        <v>1</v>
      </c>
      <c r="IW214" s="393">
        <v>0</v>
      </c>
      <c r="IX214" s="484">
        <v>1</v>
      </c>
      <c r="IY214" s="393"/>
      <c r="JB214" s="226"/>
      <c r="JC214" s="226"/>
      <c r="JD214" s="226"/>
      <c r="JP214" s="226"/>
      <c r="JQ214" s="226"/>
      <c r="JR214" s="226"/>
      <c r="JU214" s="393"/>
      <c r="JY214" s="393">
        <v>1</v>
      </c>
      <c r="JZ214" s="507">
        <v>1</v>
      </c>
      <c r="KA214" s="507">
        <v>0</v>
      </c>
      <c r="KB214" s="520">
        <v>1</v>
      </c>
      <c r="KC214" s="520">
        <v>0</v>
      </c>
      <c r="KD214" s="507">
        <v>0</v>
      </c>
      <c r="KE214" s="220"/>
      <c r="KK214" s="219"/>
      <c r="KR214" s="219"/>
      <c r="LA214" s="219"/>
    </row>
    <row r="215" spans="1:314" x14ac:dyDescent="0.15">
      <c r="A215" s="214"/>
      <c r="B215" s="224">
        <v>0.9916666666666667</v>
      </c>
      <c r="C215" s="10"/>
      <c r="D215" s="11"/>
      <c r="E215" s="11"/>
      <c r="F215" s="14"/>
      <c r="G215" s="13"/>
      <c r="H215" s="14" t="s">
        <v>352</v>
      </c>
      <c r="I215" s="596">
        <v>41</v>
      </c>
      <c r="J215" s="9">
        <v>1</v>
      </c>
      <c r="K215" s="14">
        <v>1</v>
      </c>
      <c r="L215" s="9">
        <v>0</v>
      </c>
      <c r="M215" s="23">
        <v>1</v>
      </c>
      <c r="N215" s="23">
        <v>1</v>
      </c>
      <c r="O215" s="23">
        <v>0</v>
      </c>
      <c r="P215" s="23">
        <v>4</v>
      </c>
      <c r="Q215" s="14">
        <v>1</v>
      </c>
      <c r="R215" s="14">
        <v>0</v>
      </c>
      <c r="S215" s="14">
        <v>0</v>
      </c>
      <c r="T215" s="14">
        <v>0</v>
      </c>
      <c r="U215" s="14">
        <v>1</v>
      </c>
      <c r="V215" s="14">
        <v>0</v>
      </c>
      <c r="W215" s="14">
        <v>0</v>
      </c>
      <c r="X215" s="14">
        <v>0</v>
      </c>
      <c r="Y215" s="14">
        <v>1</v>
      </c>
      <c r="Z215" s="14">
        <v>0</v>
      </c>
      <c r="AA215" s="9">
        <v>0</v>
      </c>
      <c r="AB215" s="15"/>
      <c r="AC215" s="15"/>
      <c r="AD215" s="15"/>
      <c r="AE215" s="15"/>
      <c r="AF215" s="15"/>
      <c r="AG215" s="15"/>
      <c r="AH215" s="54">
        <f>AM216-BP215</f>
        <v>-0.87896426430925967</v>
      </c>
      <c r="AI215" s="15">
        <f>AN216-BQ215</f>
        <v>17.325316901408449</v>
      </c>
      <c r="AJ215" s="15"/>
      <c r="AK215" s="15"/>
      <c r="AL215" s="632">
        <f>((AH215*AH216)+(AI215*AI216))/(SQRT(AH215^2+AI215^2)*SQRT(AH216^2+AI216^2))</f>
        <v>0.9913370169541198</v>
      </c>
      <c r="AM215" s="633"/>
      <c r="AN215" s="634"/>
      <c r="AO215" s="633"/>
      <c r="AP215" s="634"/>
      <c r="AQ215" s="634"/>
      <c r="AR215" s="634"/>
      <c r="AS215" s="634"/>
      <c r="AT215" s="634"/>
      <c r="AU215" s="634"/>
      <c r="AV215" s="634"/>
      <c r="AW215" s="634"/>
      <c r="AX215" s="634"/>
      <c r="AY215" s="634"/>
      <c r="AZ215" s="634"/>
      <c r="BA215" s="634"/>
      <c r="BB215" s="633"/>
      <c r="BC215" s="634"/>
      <c r="BD215" s="634"/>
      <c r="BE215" s="634"/>
      <c r="BF215" s="634"/>
      <c r="BG215" s="634"/>
      <c r="BH215" s="634"/>
      <c r="BI215" s="634"/>
      <c r="BJ215" s="634"/>
      <c r="BK215" s="634"/>
      <c r="BL215" s="634"/>
      <c r="BM215" s="634"/>
      <c r="BN215" s="573"/>
      <c r="BO215" s="573"/>
      <c r="BP215" s="4">
        <v>0.85803654373046778</v>
      </c>
      <c r="BQ215" s="4">
        <v>-11.926848591549295</v>
      </c>
      <c r="BR215" s="6"/>
      <c r="BS215" s="527"/>
      <c r="BT215" s="527"/>
      <c r="BU215" s="527"/>
      <c r="BV215" s="527"/>
      <c r="BW215" s="584"/>
      <c r="BX215" s="527"/>
      <c r="BY215" s="527"/>
      <c r="BZ215" s="527"/>
      <c r="CA215" s="527"/>
      <c r="CB215" s="584"/>
      <c r="CC215" s="527"/>
      <c r="CD215" s="584"/>
      <c r="CE215" s="527"/>
      <c r="CF215" s="584"/>
      <c r="CG215" s="527"/>
      <c r="CH215" s="584"/>
      <c r="CI215" s="527"/>
      <c r="CJ215" s="584"/>
      <c r="CK215" s="527"/>
      <c r="CL215" s="584"/>
      <c r="CO215" s="70"/>
      <c r="CP215" s="70"/>
      <c r="CQ215" s="70"/>
      <c r="CR215" s="70"/>
      <c r="CS215" s="70"/>
      <c r="CT215" s="70"/>
      <c r="CU215" s="70"/>
      <c r="CV215" s="70"/>
      <c r="CW215" s="70"/>
      <c r="CX215" s="70"/>
      <c r="CY215" s="70"/>
      <c r="CZ215" s="70"/>
      <c r="DA215" s="70"/>
      <c r="DB215" s="70"/>
      <c r="DC215" s="70"/>
      <c r="DH215" s="516"/>
      <c r="DI215" s="516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8" t="s">
        <v>442</v>
      </c>
      <c r="DU215" s="105">
        <v>0.85803654373046778</v>
      </c>
      <c r="DV215" s="105">
        <v>-11.926848591549295</v>
      </c>
      <c r="DX215" s="506">
        <f t="shared" si="123"/>
        <v>0</v>
      </c>
      <c r="EA215" s="506">
        <f t="shared" si="124"/>
        <v>0</v>
      </c>
      <c r="EB215" s="506">
        <f t="shared" si="125"/>
        <v>0</v>
      </c>
      <c r="EF215" s="124"/>
      <c r="EG215" s="124"/>
      <c r="EH215" s="124"/>
      <c r="EI215" s="124"/>
      <c r="EJ215" s="124"/>
      <c r="EK215" s="124"/>
      <c r="EL215" s="124"/>
      <c r="EM215" s="124"/>
      <c r="EN215" s="402"/>
      <c r="EO215" s="402"/>
      <c r="EP215" s="402"/>
      <c r="ER215" s="105">
        <v>-3.7042065424461659</v>
      </c>
      <c r="ES215" s="105">
        <v>12.805669014084506</v>
      </c>
      <c r="EV215" s="284"/>
      <c r="EW215" s="209"/>
      <c r="EX215" s="209"/>
      <c r="EY215" s="209"/>
      <c r="EZ215" s="209"/>
      <c r="FA215" s="209"/>
      <c r="FB215" s="209"/>
      <c r="FC215" s="209"/>
      <c r="FE215" s="141"/>
      <c r="FF215" s="141"/>
      <c r="FH215" s="141"/>
      <c r="FJ215" s="141"/>
      <c r="FQ215" s="284"/>
      <c r="FR215" s="209"/>
      <c r="FS215" s="284"/>
      <c r="FT215" s="209"/>
      <c r="FU215" s="209"/>
      <c r="FV215" s="209"/>
      <c r="FW215" s="209"/>
      <c r="FX215" s="209"/>
      <c r="FY215" s="209"/>
      <c r="FZ215" s="209"/>
      <c r="GA215" s="209"/>
      <c r="GB215" s="209"/>
      <c r="GC215" s="209"/>
      <c r="GD215" s="284"/>
      <c r="GE215" s="209"/>
      <c r="GF215" s="284"/>
      <c r="GG215" s="209"/>
      <c r="GH215" s="209"/>
      <c r="GI215" s="209"/>
      <c r="GJ215" s="209"/>
      <c r="GK215" s="209"/>
      <c r="GL215" s="209"/>
      <c r="GM215" s="209"/>
      <c r="GN215" s="209"/>
      <c r="GO215" s="209"/>
      <c r="GP215" s="209"/>
      <c r="GR215" s="587"/>
      <c r="GS215" s="529"/>
      <c r="GT215" s="587"/>
      <c r="GU215" s="529"/>
      <c r="GV215" s="529"/>
      <c r="GW215" s="529"/>
      <c r="GX215" s="529"/>
      <c r="GY215" s="529"/>
      <c r="GZ215" s="587"/>
      <c r="HA215" s="529"/>
      <c r="HB215" s="587"/>
      <c r="HC215" s="529"/>
      <c r="HD215" s="529"/>
      <c r="HE215" s="529"/>
      <c r="HF215" s="529"/>
      <c r="HG215" s="529"/>
      <c r="HH215" s="584"/>
      <c r="HI215" s="527"/>
      <c r="HJ215" s="587"/>
      <c r="HK215" s="529"/>
      <c r="HL215" s="529"/>
      <c r="HM215" s="529"/>
      <c r="HN215" s="529"/>
      <c r="HO215" s="529"/>
      <c r="HP215" s="285"/>
      <c r="HQ215" s="208"/>
      <c r="HR215" s="208"/>
      <c r="HS215" s="208"/>
      <c r="IE215" s="159"/>
      <c r="IF215" s="159"/>
      <c r="IG215" s="159"/>
      <c r="IH215" s="159"/>
      <c r="II215" s="159">
        <v>0</v>
      </c>
      <c r="IJ215" s="159">
        <v>0</v>
      </c>
      <c r="IK215" s="159"/>
      <c r="IL215" s="159"/>
      <c r="IM215" s="159"/>
      <c r="IQ215" s="159"/>
      <c r="IR215" s="159"/>
      <c r="IS215" s="159"/>
      <c r="IZ215" s="159"/>
      <c r="JA215" s="159"/>
      <c r="JB215" s="159"/>
      <c r="JC215" s="159"/>
      <c r="JD215" s="159"/>
      <c r="JE215" s="159"/>
      <c r="JF215" s="159"/>
      <c r="JG215" s="159"/>
      <c r="JH215" s="159"/>
      <c r="JI215" s="159"/>
      <c r="JJ215" s="159"/>
      <c r="JK215" s="159"/>
      <c r="JL215" s="159"/>
      <c r="JM215" s="159"/>
      <c r="JN215" s="159"/>
      <c r="JO215" s="159"/>
      <c r="JP215" s="159"/>
      <c r="JQ215" s="159"/>
      <c r="JR215" s="159"/>
      <c r="JS215" s="159"/>
      <c r="JT215" s="159"/>
      <c r="JV215" s="159"/>
      <c r="JW215" s="159"/>
      <c r="JX215" s="159"/>
      <c r="KE215" s="159"/>
      <c r="KF215" s="159"/>
      <c r="KG215" s="159"/>
      <c r="KH215" s="159"/>
      <c r="KI215" s="159"/>
      <c r="KJ215" s="159"/>
      <c r="KK215" s="159"/>
      <c r="KL215" s="159"/>
      <c r="KM215" s="159"/>
      <c r="KN215" s="159"/>
      <c r="KO215" s="159"/>
      <c r="KP215" s="159"/>
      <c r="KQ215" s="159"/>
      <c r="KR215" s="159"/>
      <c r="KS215" s="159"/>
      <c r="KT215" s="159"/>
      <c r="KU215" s="159"/>
      <c r="KV215" s="159"/>
      <c r="KW215" s="159"/>
      <c r="KX215" s="159"/>
      <c r="KY215" s="159"/>
      <c r="KZ215" s="159"/>
      <c r="LA215" s="159"/>
      <c r="LB215" s="159"/>
    </row>
    <row r="216" spans="1:314" x14ac:dyDescent="0.15">
      <c r="A216" s="218"/>
      <c r="B216" s="243"/>
      <c r="C216" s="17"/>
      <c r="D216" s="18"/>
      <c r="E216" s="11"/>
      <c r="F216" s="20"/>
      <c r="G216" s="19"/>
      <c r="H216" s="20"/>
      <c r="I216" s="597"/>
      <c r="J216" s="16"/>
      <c r="K216" s="20"/>
      <c r="L216" s="16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16"/>
      <c r="AB216" s="20"/>
      <c r="AC216" s="20"/>
      <c r="AD216" s="20"/>
      <c r="AE216" s="20"/>
      <c r="AF216" s="20"/>
      <c r="AG216" s="20"/>
      <c r="AH216" s="58">
        <f>ER215-BP215</f>
        <v>-4.5622430861766334</v>
      </c>
      <c r="AI216" s="20">
        <f>ES215-BQ215</f>
        <v>24.732517605633802</v>
      </c>
      <c r="AJ216" s="15"/>
      <c r="AK216" s="15"/>
      <c r="AL216" s="635">
        <f>DEGREES(ACOS(AL215))</f>
        <v>7.5471917716949806</v>
      </c>
      <c r="AM216" s="636">
        <v>-2.0927720578791897E-2</v>
      </c>
      <c r="AN216" s="637">
        <v>5.3984683098591546</v>
      </c>
      <c r="AO216" s="636"/>
      <c r="AP216" s="637"/>
      <c r="AQ216" s="637"/>
      <c r="AR216" s="637"/>
      <c r="AS216" s="637"/>
      <c r="AT216" s="637"/>
      <c r="AU216" s="637"/>
      <c r="AV216" s="637"/>
      <c r="AW216" s="637"/>
      <c r="AX216" s="637"/>
      <c r="AY216" s="637"/>
      <c r="AZ216" s="637"/>
      <c r="BA216" s="637"/>
      <c r="BB216" s="636"/>
      <c r="BC216" s="637"/>
      <c r="BD216" s="637"/>
      <c r="BE216" s="637"/>
      <c r="BF216" s="637"/>
      <c r="BG216" s="637"/>
      <c r="BH216" s="637"/>
      <c r="BI216" s="637"/>
      <c r="BJ216" s="637"/>
      <c r="BK216" s="637"/>
      <c r="BL216" s="637"/>
      <c r="BM216" s="637"/>
      <c r="BN216" s="574"/>
      <c r="BO216" s="574"/>
      <c r="BP216" s="2"/>
      <c r="BQ216" s="2"/>
      <c r="BR216" s="7"/>
      <c r="BS216" s="530"/>
      <c r="BT216" s="530"/>
      <c r="BU216" s="530"/>
      <c r="BV216" s="530"/>
      <c r="BW216" s="584"/>
      <c r="BX216" s="530"/>
      <c r="BY216" s="530"/>
      <c r="BZ216" s="530"/>
      <c r="CA216" s="530"/>
      <c r="CD216" s="584"/>
      <c r="CE216" s="527"/>
      <c r="CF216" s="584"/>
      <c r="CG216" s="530"/>
      <c r="CH216" s="584"/>
      <c r="CI216" s="530"/>
      <c r="CJ216" s="584"/>
      <c r="CK216" s="530"/>
      <c r="CL216" s="584"/>
      <c r="CM216" s="271"/>
      <c r="CN216" s="393"/>
      <c r="CO216" s="73"/>
      <c r="CP216" s="73"/>
      <c r="CQ216" s="73"/>
      <c r="CR216" s="96"/>
      <c r="CS216" s="83"/>
      <c r="CT216" s="87"/>
      <c r="CU216" s="87"/>
      <c r="CV216" s="87"/>
      <c r="CW216" s="87"/>
      <c r="CX216" s="87"/>
      <c r="CY216" s="87"/>
      <c r="CZ216" s="87"/>
      <c r="DA216" s="87"/>
      <c r="DB216" s="87"/>
      <c r="DC216" s="81"/>
      <c r="DD216" s="281"/>
      <c r="DE216" s="281"/>
      <c r="DF216" s="281"/>
      <c r="DG216" s="281"/>
      <c r="DH216" s="281"/>
      <c r="DI216" s="281"/>
      <c r="DJ216" s="110"/>
      <c r="DK216" s="110"/>
      <c r="DL216" s="133"/>
      <c r="DM216" s="133"/>
      <c r="DN216" s="133"/>
      <c r="DO216" s="133"/>
      <c r="DP216" s="133"/>
      <c r="DQ216" s="133"/>
      <c r="DR216" s="133"/>
      <c r="DS216" s="110"/>
      <c r="DT216" s="112"/>
      <c r="DU216" s="110"/>
      <c r="DV216" s="110"/>
      <c r="DW216" s="495"/>
      <c r="DX216" s="506">
        <f t="shared" si="123"/>
        <v>0</v>
      </c>
      <c r="DY216" s="495"/>
      <c r="DZ216" s="495"/>
      <c r="EA216" s="506">
        <f t="shared" si="124"/>
        <v>0</v>
      </c>
      <c r="EB216" s="506">
        <f t="shared" si="125"/>
        <v>0</v>
      </c>
      <c r="EC216" s="495"/>
      <c r="ED216" s="495"/>
      <c r="EE216" s="512"/>
      <c r="EF216" s="244"/>
      <c r="EG216" s="244"/>
      <c r="EH216" s="244"/>
      <c r="EI216" s="244"/>
      <c r="EJ216" s="244"/>
      <c r="EK216" s="244"/>
      <c r="EL216" s="244"/>
      <c r="EM216" s="244"/>
      <c r="EN216" s="244"/>
      <c r="EO216" s="244"/>
      <c r="EP216" s="244"/>
      <c r="EQ216" s="244"/>
      <c r="ER216" s="110"/>
      <c r="ES216" s="111"/>
      <c r="ET216" s="523"/>
      <c r="EU216" s="523"/>
      <c r="EV216" s="287"/>
      <c r="EW216" s="281"/>
      <c r="EX216" s="281"/>
      <c r="EY216" s="281"/>
      <c r="EZ216" s="281"/>
      <c r="FA216" s="281"/>
      <c r="FB216" s="281"/>
      <c r="FC216" s="281"/>
      <c r="FD216" s="523"/>
      <c r="FE216" s="152"/>
      <c r="FF216" s="144"/>
      <c r="FG216" s="268"/>
      <c r="FH216" s="145"/>
      <c r="FI216" s="268"/>
      <c r="FJ216" s="145"/>
      <c r="FK216" s="267"/>
      <c r="FN216" s="271"/>
      <c r="FO216" s="267"/>
      <c r="FP216" s="503"/>
      <c r="FQ216" s="284"/>
      <c r="FR216" s="282"/>
      <c r="FS216" s="284"/>
      <c r="FT216" s="282"/>
      <c r="FU216" s="282"/>
      <c r="FV216" s="282"/>
      <c r="FW216" s="282"/>
      <c r="FX216" s="282"/>
      <c r="FY216" s="282"/>
      <c r="FZ216" s="282"/>
      <c r="GA216" s="282"/>
      <c r="GB216" s="282"/>
      <c r="GC216" s="282"/>
      <c r="GD216" s="284"/>
      <c r="GE216" s="282"/>
      <c r="GF216" s="284"/>
      <c r="GG216" s="282"/>
      <c r="GH216" s="282"/>
      <c r="GI216" s="282"/>
      <c r="GJ216" s="282"/>
      <c r="GK216" s="282"/>
      <c r="GL216" s="282"/>
      <c r="GM216" s="282"/>
      <c r="GN216" s="282"/>
      <c r="GO216" s="282"/>
      <c r="GP216" s="282"/>
      <c r="GQ216" s="292"/>
      <c r="GR216" s="587"/>
      <c r="GS216" s="532"/>
      <c r="GT216" s="587"/>
      <c r="GU216" s="532"/>
      <c r="GV216" s="532"/>
      <c r="GW216" s="532"/>
      <c r="GX216" s="532"/>
      <c r="GY216" s="532"/>
      <c r="GZ216" s="587"/>
      <c r="HA216" s="532"/>
      <c r="HB216" s="587"/>
      <c r="HC216" s="532"/>
      <c r="HD216" s="532"/>
      <c r="HE216" s="532"/>
      <c r="HF216" s="532"/>
      <c r="HG216" s="532"/>
      <c r="HH216" s="584"/>
      <c r="HI216" s="527"/>
      <c r="HJ216" s="587"/>
      <c r="HK216" s="532"/>
      <c r="HL216" s="532"/>
      <c r="HM216" s="532"/>
      <c r="HN216" s="532"/>
      <c r="HO216" s="532"/>
      <c r="HP216" s="286"/>
      <c r="HQ216" s="207"/>
      <c r="HR216" s="207"/>
      <c r="HS216" s="207"/>
      <c r="HT216" s="393"/>
      <c r="HU216" s="520"/>
      <c r="HV216" s="393"/>
      <c r="HW216" s="520"/>
      <c r="HX216" s="393"/>
      <c r="HY216" s="520"/>
      <c r="HZ216" s="393"/>
      <c r="IA216" s="520"/>
      <c r="IB216" s="393"/>
      <c r="IC216" s="520"/>
      <c r="ID216" s="393"/>
      <c r="IE216" s="168"/>
      <c r="IF216" s="168"/>
      <c r="IG216" s="168"/>
      <c r="IH216" s="168"/>
      <c r="II216" s="168"/>
      <c r="IJ216" s="168"/>
      <c r="IK216" s="168"/>
      <c r="IL216" s="168"/>
      <c r="IM216" s="168"/>
      <c r="IN216" s="462"/>
      <c r="IO216" s="462"/>
      <c r="IP216" s="390"/>
      <c r="IQ216" s="168"/>
      <c r="IR216" s="168"/>
      <c r="IS216" s="168"/>
      <c r="IT216" s="390"/>
      <c r="IU216" s="393"/>
      <c r="IV216" s="390"/>
      <c r="IW216" s="393"/>
      <c r="IX216" s="484"/>
      <c r="IY216" s="393"/>
      <c r="IZ216" s="168"/>
      <c r="JA216" s="168"/>
      <c r="JB216" s="177"/>
      <c r="JC216" s="177"/>
      <c r="JD216" s="177"/>
      <c r="JE216" s="168"/>
      <c r="JF216" s="168"/>
      <c r="JG216" s="168"/>
      <c r="JH216" s="168"/>
      <c r="JI216" s="168"/>
      <c r="JJ216" s="168"/>
      <c r="JK216" s="168"/>
      <c r="JL216" s="168"/>
      <c r="JM216" s="168"/>
      <c r="JN216" s="168"/>
      <c r="JO216" s="168"/>
      <c r="JP216" s="177"/>
      <c r="JQ216" s="177"/>
      <c r="JR216" s="177"/>
      <c r="JS216" s="168"/>
      <c r="JT216" s="168"/>
      <c r="JU216" s="393"/>
      <c r="JV216" s="168"/>
      <c r="JW216" s="168"/>
      <c r="JX216" s="168"/>
      <c r="JY216" s="393"/>
      <c r="JZ216" s="507"/>
      <c r="KA216" s="507"/>
      <c r="KB216" s="520"/>
      <c r="KC216" s="520"/>
      <c r="KD216" s="507"/>
      <c r="KE216" s="170"/>
      <c r="KF216" s="168"/>
      <c r="KG216" s="168"/>
      <c r="KH216" s="168"/>
      <c r="KI216" s="168"/>
      <c r="KJ216" s="168"/>
      <c r="KK216" s="169"/>
      <c r="KL216" s="168"/>
      <c r="KM216" s="168"/>
      <c r="KN216" s="168"/>
      <c r="KO216" s="168"/>
      <c r="KP216" s="168"/>
      <c r="KQ216" s="168"/>
      <c r="KR216" s="169"/>
      <c r="KS216" s="168"/>
      <c r="KT216" s="168"/>
      <c r="KU216" s="168"/>
      <c r="KV216" s="168"/>
      <c r="KW216" s="168"/>
      <c r="KX216" s="168"/>
      <c r="KY216" s="168"/>
      <c r="KZ216" s="168"/>
      <c r="LA216" s="169"/>
      <c r="LB216" s="168" t="s">
        <v>411</v>
      </c>
    </row>
    <row r="217" spans="1:314" x14ac:dyDescent="0.15">
      <c r="A217" s="214"/>
      <c r="B217" s="232">
        <v>1.0105555555555557</v>
      </c>
      <c r="C217" s="10"/>
      <c r="D217" s="11"/>
      <c r="E217" s="11"/>
      <c r="F217" s="14"/>
      <c r="G217" s="13"/>
      <c r="H217" s="14" t="s">
        <v>353</v>
      </c>
      <c r="I217" s="596">
        <v>42</v>
      </c>
      <c r="J217" s="9">
        <v>1</v>
      </c>
      <c r="K217" s="14">
        <v>1</v>
      </c>
      <c r="L217" s="473">
        <v>0</v>
      </c>
      <c r="M217" s="23">
        <v>1</v>
      </c>
      <c r="N217" s="23">
        <v>1</v>
      </c>
      <c r="O217" s="23">
        <v>0</v>
      </c>
      <c r="P217" s="14"/>
      <c r="Q217" s="14">
        <v>1</v>
      </c>
      <c r="R217" s="14">
        <v>0</v>
      </c>
      <c r="S217" s="14">
        <v>0</v>
      </c>
      <c r="T217" s="14">
        <v>1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9">
        <v>1</v>
      </c>
      <c r="AB217" s="15">
        <v>1.9672057344064384</v>
      </c>
      <c r="AC217" s="15">
        <v>1.0043661971830993</v>
      </c>
      <c r="AD217" s="15">
        <v>2.2087665923600017</v>
      </c>
      <c r="AE217" s="15"/>
      <c r="AF217" s="15"/>
      <c r="AG217" s="15"/>
      <c r="AH217" s="54">
        <f>AM218-BP217</f>
        <v>4.6040985273342176</v>
      </c>
      <c r="AI217" s="15">
        <f>AN218-BQ217</f>
        <v>17.534559859154928</v>
      </c>
      <c r="AJ217" s="15"/>
      <c r="AK217" s="15"/>
      <c r="AL217" s="632">
        <f>((AH217*AH218)+(AI217*AI218))/(SQRT(AH217^2+AI217^2)*SQRT(AH218^2+AI218^2))</f>
        <v>0.99652246117969878</v>
      </c>
      <c r="AM217" s="633"/>
      <c r="AN217" s="634"/>
      <c r="AO217" s="633"/>
      <c r="AP217" s="634"/>
      <c r="AQ217" s="634"/>
      <c r="AR217" s="634"/>
      <c r="AS217" s="634"/>
      <c r="AT217" s="634"/>
      <c r="AU217" s="634"/>
      <c r="AV217" s="634"/>
      <c r="AW217" s="634"/>
      <c r="AX217" s="634"/>
      <c r="AY217" s="634"/>
      <c r="AZ217" s="634"/>
      <c r="BA217" s="634"/>
      <c r="BB217" s="633"/>
      <c r="BC217" s="634"/>
      <c r="BD217" s="634"/>
      <c r="BE217" s="634"/>
      <c r="BF217" s="634"/>
      <c r="BG217" s="634"/>
      <c r="BH217" s="634"/>
      <c r="BI217" s="634"/>
      <c r="BJ217" s="634"/>
      <c r="BK217" s="634"/>
      <c r="BL217" s="634"/>
      <c r="BM217" s="634"/>
      <c r="BN217" s="573"/>
      <c r="BO217" s="573"/>
      <c r="BP217" s="4">
        <v>-0.77432566141530013</v>
      </c>
      <c r="BQ217" s="4">
        <v>-11.926848591549295</v>
      </c>
      <c r="BR217" s="6"/>
      <c r="BS217" s="527"/>
      <c r="BT217" s="527"/>
      <c r="BU217" s="527"/>
      <c r="BV217" s="527"/>
      <c r="BW217" s="584"/>
      <c r="BX217" s="527"/>
      <c r="BY217" s="527"/>
      <c r="BZ217" s="527"/>
      <c r="CA217" s="527"/>
      <c r="CD217" s="584"/>
      <c r="CE217" s="527"/>
      <c r="CF217" s="584"/>
      <c r="CG217" s="527"/>
      <c r="CH217" s="584"/>
      <c r="CI217" s="527"/>
      <c r="CJ217" s="584"/>
      <c r="CK217" s="527"/>
      <c r="CL217" s="584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  <c r="DC217" s="70"/>
      <c r="DH217" s="516"/>
      <c r="DI217" s="516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8" t="s">
        <v>442</v>
      </c>
      <c r="DU217" s="105">
        <v>-0.77432566141530013</v>
      </c>
      <c r="DV217" s="105">
        <v>-11.926848591549295</v>
      </c>
      <c r="DX217" s="506">
        <f t="shared" si="123"/>
        <v>0</v>
      </c>
      <c r="EA217" s="506">
        <f t="shared" si="124"/>
        <v>0</v>
      </c>
      <c r="EB217" s="506">
        <f t="shared" si="125"/>
        <v>0</v>
      </c>
      <c r="EF217" s="412">
        <f>IF(AND(DV217&lt;0,DV217&gt;-11.9),1,0)</f>
        <v>0</v>
      </c>
      <c r="EL217" s="244">
        <f>IF(AND(DV217&lt;0,DV217&gt;-6.4),1,0)</f>
        <v>0</v>
      </c>
      <c r="ER217" s="128">
        <v>3.5786402189734141</v>
      </c>
      <c r="ES217" s="128">
        <v>12.931214788732394</v>
      </c>
      <c r="EV217" s="284"/>
      <c r="EW217" s="209"/>
      <c r="EX217" s="209"/>
      <c r="EY217" s="209"/>
      <c r="EZ217" s="209"/>
      <c r="FA217" s="209"/>
      <c r="FB217" s="209"/>
      <c r="FC217" s="209"/>
      <c r="FE217" s="141"/>
      <c r="FF217" s="141"/>
      <c r="FH217" s="141"/>
      <c r="FJ217" s="141"/>
      <c r="FQ217" s="284"/>
      <c r="FR217" s="209"/>
      <c r="FS217" s="284"/>
      <c r="FT217" s="209"/>
      <c r="FU217" s="209"/>
      <c r="FV217" s="209"/>
      <c r="FW217" s="209"/>
      <c r="FX217" s="209"/>
      <c r="FY217" s="209"/>
      <c r="FZ217" s="209"/>
      <c r="GA217" s="209"/>
      <c r="GB217" s="209"/>
      <c r="GC217" s="209"/>
      <c r="GD217" s="284"/>
      <c r="GE217" s="209"/>
      <c r="GF217" s="284"/>
      <c r="GG217" s="209"/>
      <c r="GH217" s="209"/>
      <c r="GI217" s="209"/>
      <c r="GJ217" s="209"/>
      <c r="GK217" s="209"/>
      <c r="GL217" s="209"/>
      <c r="GM217" s="209"/>
      <c r="GN217" s="209"/>
      <c r="GO217" s="209"/>
      <c r="GP217" s="209"/>
      <c r="GR217" s="587"/>
      <c r="GS217" s="529"/>
      <c r="GT217" s="587"/>
      <c r="GU217" s="529"/>
      <c r="GV217" s="529"/>
      <c r="GW217" s="529"/>
      <c r="GX217" s="529"/>
      <c r="GY217" s="529"/>
      <c r="GZ217" s="587"/>
      <c r="HA217" s="529"/>
      <c r="HB217" s="587"/>
      <c r="HC217" s="529"/>
      <c r="HD217" s="529"/>
      <c r="HE217" s="529"/>
      <c r="HF217" s="529"/>
      <c r="HG217" s="529"/>
      <c r="HH217" s="584"/>
      <c r="HI217" s="527"/>
      <c r="HJ217" s="587"/>
      <c r="HK217" s="529"/>
      <c r="HL217" s="529"/>
      <c r="HM217" s="529"/>
      <c r="HN217" s="529"/>
      <c r="HO217" s="529"/>
      <c r="HP217" s="285"/>
      <c r="HQ217" s="208"/>
      <c r="HR217" s="208"/>
      <c r="HS217" s="208"/>
      <c r="IE217" s="159"/>
      <c r="IF217" s="159"/>
      <c r="IG217" s="159"/>
      <c r="IH217" s="159"/>
      <c r="II217" s="159">
        <v>0</v>
      </c>
      <c r="IJ217" s="159">
        <v>0</v>
      </c>
      <c r="IK217" s="159"/>
      <c r="IL217" s="159"/>
      <c r="IM217" s="159"/>
      <c r="IQ217" s="159"/>
      <c r="IR217" s="159"/>
      <c r="IS217" s="159"/>
      <c r="IZ217" s="159"/>
      <c r="JA217" s="159"/>
      <c r="JB217" s="159"/>
      <c r="JC217" s="159"/>
      <c r="JD217" s="159"/>
      <c r="JE217" s="159"/>
      <c r="JF217" s="159"/>
      <c r="JG217" s="159"/>
      <c r="JH217" s="159"/>
      <c r="JI217" s="159"/>
      <c r="JJ217" s="159"/>
      <c r="JK217" s="159"/>
      <c r="JL217" s="159"/>
      <c r="JM217" s="159"/>
      <c r="JN217" s="159"/>
      <c r="JO217" s="159"/>
      <c r="JP217" s="159"/>
      <c r="JQ217" s="159"/>
      <c r="JR217" s="159"/>
      <c r="JS217" s="159"/>
      <c r="JT217" s="159"/>
      <c r="JV217" s="159"/>
      <c r="JW217" s="159"/>
      <c r="JX217" s="159"/>
      <c r="KE217" s="159"/>
      <c r="KF217" s="159"/>
      <c r="KG217" s="159"/>
      <c r="KH217" s="159"/>
      <c r="KI217" s="159"/>
      <c r="KJ217" s="159"/>
      <c r="KK217" s="159"/>
      <c r="KL217" s="159"/>
      <c r="KM217" s="159"/>
      <c r="KN217" s="159"/>
      <c r="KO217" s="159"/>
      <c r="KP217" s="159"/>
      <c r="KQ217" s="159"/>
      <c r="KR217" s="159"/>
      <c r="KS217" s="159">
        <v>1</v>
      </c>
      <c r="KT217" s="159"/>
      <c r="KU217" s="159"/>
      <c r="KV217" s="159"/>
      <c r="KW217" s="159"/>
      <c r="KX217" s="159"/>
      <c r="KY217" s="159"/>
      <c r="KZ217" s="159"/>
      <c r="LA217" s="159"/>
      <c r="LB217" s="159"/>
    </row>
    <row r="218" spans="1:314" x14ac:dyDescent="0.15">
      <c r="A218" s="214"/>
      <c r="B218" s="232">
        <v>1.0111574074074074</v>
      </c>
      <c r="C218" s="10">
        <v>0.22</v>
      </c>
      <c r="D218" s="11">
        <v>0.73332600000000003</v>
      </c>
      <c r="E218" s="11"/>
      <c r="F218" s="14"/>
      <c r="G218" s="13"/>
      <c r="H218" s="14"/>
      <c r="I218" s="596"/>
      <c r="J218" s="473">
        <v>2</v>
      </c>
      <c r="K218" s="14"/>
      <c r="L218" s="9"/>
      <c r="M218" s="23">
        <v>0</v>
      </c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9"/>
      <c r="AB218" s="15"/>
      <c r="AC218" s="15"/>
      <c r="AD218" s="15"/>
      <c r="AE218" s="15"/>
      <c r="AF218" s="15"/>
      <c r="AG218" s="15"/>
      <c r="AH218" s="58">
        <f>ER217-BP217</f>
        <v>4.3529658803887141</v>
      </c>
      <c r="AI218" s="20">
        <f>ES217-BQ217</f>
        <v>24.858063380281688</v>
      </c>
      <c r="AJ218" s="15"/>
      <c r="AK218" s="15"/>
      <c r="AL218" s="635">
        <f>DEGREES(ACOS(AL217))</f>
        <v>4.7796881303727128</v>
      </c>
      <c r="AM218" s="633">
        <v>3.8297728659189172</v>
      </c>
      <c r="AN218" s="634">
        <v>5.6077112676056338</v>
      </c>
      <c r="AO218" s="638">
        <f>ABS(11.88-AN218)</f>
        <v>6.272288732394367</v>
      </c>
      <c r="AP218" s="527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3"/>
      <c r="BC218" s="634">
        <f>ABS(BQ218-AN218)</f>
        <v>6.2354401408450695</v>
      </c>
      <c r="BD218" s="634"/>
      <c r="BE218" s="634"/>
      <c r="BF218" s="634"/>
      <c r="BG218" s="634"/>
      <c r="BH218" s="634"/>
      <c r="BI218" s="634"/>
      <c r="BJ218" s="634"/>
      <c r="BK218" s="634"/>
      <c r="BL218" s="634"/>
      <c r="BM218" s="634"/>
      <c r="BN218" s="573"/>
      <c r="BO218" s="573"/>
      <c r="BP218" s="65">
        <v>5.7132677180101874</v>
      </c>
      <c r="BQ218" s="64">
        <v>11.843151408450703</v>
      </c>
      <c r="BR218" s="6"/>
      <c r="BS218" s="527"/>
      <c r="BT218" s="527"/>
      <c r="BU218" s="527">
        <f>(BP217+BP218+BP219)/3</f>
        <v>2.0439407098620084</v>
      </c>
      <c r="BV218" s="527">
        <f>(BQ217+BQ218+BQ219)/3</f>
        <v>-3.8361208920187795</v>
      </c>
      <c r="BW218" s="584"/>
      <c r="BX218" s="527"/>
      <c r="BY218" s="527"/>
      <c r="BZ218" s="527"/>
      <c r="CA218" s="527"/>
      <c r="CC218" s="584">
        <f>SQRT((BP217-BP218)^2+(BQ217-BQ218)^2)+SQRT((BP218-BP219)^2+(BQ218-BQ219)^2)+SQRT((BP219-BP217)^2+(BQ219-BQ217)^2)</f>
        <v>50.372579694598656</v>
      </c>
      <c r="CD218" s="584"/>
      <c r="CE218" s="584"/>
      <c r="CF218" s="584"/>
      <c r="CG218" s="527"/>
      <c r="CH218" s="584"/>
      <c r="CI218" s="527"/>
      <c r="CJ218" s="584"/>
      <c r="CK218" s="527"/>
      <c r="CL218" s="584"/>
      <c r="CO218" s="70"/>
      <c r="CP218" s="70"/>
      <c r="CQ218" s="70"/>
      <c r="CR218" s="70"/>
      <c r="CS218" s="92">
        <v>4.2717725300624503</v>
      </c>
      <c r="CT218" s="70"/>
      <c r="CU218" s="70"/>
      <c r="CV218" s="70"/>
      <c r="CW218" s="70"/>
      <c r="CX218" s="70"/>
      <c r="CY218" s="70"/>
      <c r="CZ218" s="70"/>
      <c r="DA218" s="70"/>
      <c r="DB218" s="70"/>
      <c r="DC218" s="70"/>
      <c r="DH218" s="516"/>
      <c r="DI218" s="516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8" t="s">
        <v>443</v>
      </c>
      <c r="DU218" s="129">
        <v>4.3738936009675067</v>
      </c>
      <c r="DV218" s="128">
        <v>12.052394366197182</v>
      </c>
      <c r="DX218" s="506">
        <f t="shared" si="123"/>
        <v>0</v>
      </c>
      <c r="EA218" s="506">
        <f t="shared" si="124"/>
        <v>0</v>
      </c>
      <c r="EB218" s="506">
        <f t="shared" si="125"/>
        <v>1</v>
      </c>
      <c r="ED218" s="491">
        <v>1</v>
      </c>
      <c r="EG218" s="402">
        <f>IF(AND(DV218&gt;0,DV218&lt;11.9),1,0)</f>
        <v>0</v>
      </c>
      <c r="EH218" s="402"/>
      <c r="EI218" s="402"/>
      <c r="EJ218" s="402"/>
      <c r="EK218" s="402"/>
      <c r="EM218" s="402">
        <f>IF(AND(DV218&gt;0,DV218&lt;6.4),1,0)</f>
        <v>0</v>
      </c>
      <c r="EN218" s="402"/>
      <c r="EO218" s="402"/>
      <c r="EP218" s="402"/>
      <c r="ER218" s="105">
        <v>-1.1510246318335544</v>
      </c>
      <c r="ES218" s="105">
        <v>-11.717605633802817</v>
      </c>
      <c r="ET218" s="518">
        <f>ABS(ER218)</f>
        <v>1.1510246318335544</v>
      </c>
      <c r="EV218" s="284"/>
      <c r="EW218" s="209"/>
      <c r="EX218" s="209"/>
      <c r="EY218" s="209"/>
      <c r="EZ218" s="209"/>
      <c r="FA218" s="209"/>
      <c r="FB218" s="209"/>
      <c r="FC218" s="209"/>
      <c r="FE218" s="141"/>
      <c r="FF218" s="141"/>
      <c r="FH218" s="141"/>
      <c r="FJ218" s="141"/>
      <c r="FK218" s="584"/>
      <c r="FL218" s="527"/>
      <c r="FM218" s="584"/>
      <c r="FN218" s="527"/>
      <c r="FO218" s="584"/>
      <c r="FP218" s="527"/>
      <c r="FQ218" s="284"/>
      <c r="FR218" s="209"/>
      <c r="FS218" s="284"/>
      <c r="FT218" s="209"/>
      <c r="FU218" s="209"/>
      <c r="FV218" s="209"/>
      <c r="FW218" s="209"/>
      <c r="FX218" s="209"/>
      <c r="FY218" s="209"/>
      <c r="FZ218" s="209"/>
      <c r="GA218" s="209"/>
      <c r="GB218" s="209"/>
      <c r="GC218" s="209"/>
      <c r="GD218" s="284"/>
      <c r="GE218" s="209"/>
      <c r="GF218" s="284"/>
      <c r="GG218" s="209"/>
      <c r="GH218" s="209"/>
      <c r="GI218" s="209"/>
      <c r="GJ218" s="209"/>
      <c r="GK218" s="209"/>
      <c r="GL218" s="209"/>
      <c r="GM218" s="209"/>
      <c r="GN218" s="209"/>
      <c r="GO218" s="209"/>
      <c r="GP218" s="209"/>
      <c r="GQ218" s="529"/>
      <c r="GR218" s="587">
        <v>0.37669897041825429</v>
      </c>
      <c r="GS218" s="532">
        <v>0.79525338199409257</v>
      </c>
      <c r="GT218" s="584"/>
      <c r="GU218" s="527"/>
      <c r="GV218" s="527"/>
      <c r="GW218" s="527"/>
      <c r="GX218" s="527"/>
      <c r="GY218" s="527"/>
      <c r="GZ218" s="587">
        <v>0.20924295774647739</v>
      </c>
      <c r="HA218" s="532">
        <v>0.87882042253521142</v>
      </c>
      <c r="HB218" s="584"/>
      <c r="HC218" s="527"/>
      <c r="HD218" s="527"/>
      <c r="HE218" s="527"/>
      <c r="HF218" s="527"/>
      <c r="HG218" s="527"/>
      <c r="HH218" s="584">
        <v>0.43091151026709296</v>
      </c>
      <c r="HI218" s="527">
        <v>1.1852228805747929</v>
      </c>
      <c r="HJ218" s="584"/>
      <c r="HK218" s="527"/>
      <c r="HL218" s="527"/>
      <c r="HM218" s="527"/>
      <c r="HN218" s="527"/>
      <c r="HO218" s="527"/>
      <c r="HP218" s="285"/>
      <c r="HQ218" s="208"/>
      <c r="HR218" s="208"/>
      <c r="HS218" s="208"/>
      <c r="IE218" s="159"/>
      <c r="IF218" s="159"/>
      <c r="IG218" s="159"/>
      <c r="IH218" s="159"/>
      <c r="II218" s="159">
        <v>1</v>
      </c>
      <c r="IJ218" s="159">
        <v>0</v>
      </c>
      <c r="IK218" s="159">
        <v>0</v>
      </c>
      <c r="IL218" s="159">
        <v>0</v>
      </c>
      <c r="IM218" s="159">
        <v>1</v>
      </c>
      <c r="IQ218" s="159">
        <v>1</v>
      </c>
      <c r="IR218" s="159">
        <v>0</v>
      </c>
      <c r="IS218" s="159">
        <v>0</v>
      </c>
      <c r="IZ218" s="159">
        <v>1</v>
      </c>
      <c r="JA218" s="159">
        <v>0</v>
      </c>
      <c r="JB218" s="176">
        <v>0</v>
      </c>
      <c r="JC218" s="176">
        <v>0</v>
      </c>
      <c r="JD218" s="159"/>
      <c r="JE218" s="176">
        <v>0</v>
      </c>
      <c r="JF218" s="176">
        <v>0</v>
      </c>
      <c r="JG218" s="159">
        <v>0</v>
      </c>
      <c r="JH218" s="159">
        <v>1</v>
      </c>
      <c r="JI218" s="159">
        <v>0</v>
      </c>
      <c r="JJ218" s="159">
        <v>0</v>
      </c>
      <c r="JK218" s="159">
        <v>0</v>
      </c>
      <c r="JL218" s="159">
        <v>1</v>
      </c>
      <c r="JM218" s="159">
        <v>1</v>
      </c>
      <c r="JN218" s="159">
        <v>0</v>
      </c>
      <c r="JO218" s="159">
        <v>0</v>
      </c>
      <c r="JP218" s="176">
        <v>0</v>
      </c>
      <c r="JQ218" s="176">
        <v>0</v>
      </c>
      <c r="JR218" s="176">
        <v>0</v>
      </c>
      <c r="JS218" s="176">
        <v>0</v>
      </c>
      <c r="JT218" s="176">
        <v>1</v>
      </c>
      <c r="JU218" s="501">
        <v>0</v>
      </c>
      <c r="JV218" s="176">
        <v>1</v>
      </c>
      <c r="JW218" s="176">
        <v>0</v>
      </c>
      <c r="JX218" s="176">
        <v>0</v>
      </c>
      <c r="JY218" s="501"/>
      <c r="JZ218" s="405"/>
      <c r="KA218" s="405"/>
      <c r="KB218" s="405"/>
      <c r="KC218" s="405"/>
      <c r="KD218" s="405"/>
      <c r="KE218" s="162">
        <v>0</v>
      </c>
      <c r="KF218" s="175">
        <v>0</v>
      </c>
      <c r="KG218" s="159">
        <v>1</v>
      </c>
      <c r="KH218" s="175">
        <v>0</v>
      </c>
      <c r="KI218" s="175">
        <v>0</v>
      </c>
      <c r="KJ218" s="175">
        <v>0</v>
      </c>
      <c r="KK218" s="160">
        <v>1</v>
      </c>
      <c r="KL218" s="175">
        <v>1</v>
      </c>
      <c r="KM218" s="175">
        <v>0</v>
      </c>
      <c r="KN218" s="175">
        <v>0</v>
      </c>
      <c r="KO218" s="175">
        <v>0</v>
      </c>
      <c r="KP218" s="175">
        <v>0</v>
      </c>
      <c r="KQ218" s="175">
        <v>0</v>
      </c>
      <c r="KR218" s="160">
        <v>0</v>
      </c>
      <c r="KS218" s="175">
        <v>0</v>
      </c>
      <c r="KT218" s="159"/>
      <c r="KU218" s="159"/>
      <c r="KV218" s="159"/>
      <c r="KW218" s="159"/>
      <c r="KX218" s="159"/>
      <c r="KY218" s="159"/>
      <c r="KZ218" s="159"/>
      <c r="LA218" s="159"/>
      <c r="LB218" s="159"/>
    </row>
    <row r="219" spans="1:314" x14ac:dyDescent="0.15">
      <c r="A219" s="214"/>
      <c r="B219" s="232">
        <v>1.0119907407407407</v>
      </c>
      <c r="C219" s="10">
        <v>1.1200000000000001</v>
      </c>
      <c r="D219" s="11">
        <v>1.3999999600000004</v>
      </c>
      <c r="E219" s="11"/>
      <c r="F219" s="14"/>
      <c r="G219" s="13"/>
      <c r="H219" s="14"/>
      <c r="I219" s="596"/>
      <c r="J219" s="9">
        <v>3</v>
      </c>
      <c r="K219" s="14"/>
      <c r="L219" s="9"/>
      <c r="M219" s="23">
        <v>0</v>
      </c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9"/>
      <c r="AB219" s="15"/>
      <c r="AC219" s="15"/>
      <c r="AD219" s="15"/>
      <c r="AE219" s="15"/>
      <c r="AF219" s="15"/>
      <c r="AG219" s="15"/>
      <c r="AH219" s="54"/>
      <c r="AI219" s="15"/>
      <c r="AJ219" s="15"/>
      <c r="AK219" s="15"/>
      <c r="AL219" s="632"/>
      <c r="AM219" s="633">
        <v>1.9881334549852301</v>
      </c>
      <c r="AN219" s="634">
        <v>-7.9512323943661967</v>
      </c>
      <c r="AO219" s="584"/>
      <c r="AP219" s="634">
        <f>ABS(-11.88-AN219)</f>
        <v>3.9287676056338041</v>
      </c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>
        <f>ABS(BQ219-AN219)</f>
        <v>3.47343309859155</v>
      </c>
      <c r="BC219" s="634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573"/>
      <c r="BO219" s="573"/>
      <c r="BP219" s="4">
        <v>1.1928800729911382</v>
      </c>
      <c r="BQ219" s="4">
        <v>-11.424665492957747</v>
      </c>
      <c r="BR219" s="6"/>
      <c r="BS219" s="527"/>
      <c r="BT219" s="527"/>
      <c r="BU219" s="527"/>
      <c r="BV219" s="527"/>
      <c r="BW219" s="584"/>
      <c r="BX219" s="527"/>
      <c r="BY219" s="527"/>
      <c r="BZ219" s="527"/>
      <c r="CA219" s="527"/>
      <c r="CB219" s="584"/>
      <c r="CD219" s="584"/>
      <c r="CE219" s="527"/>
      <c r="CF219" s="584"/>
      <c r="CG219" s="527"/>
      <c r="CH219" s="584"/>
      <c r="CI219" s="527"/>
      <c r="CJ219" s="584"/>
      <c r="CK219" s="527"/>
      <c r="CL219" s="584"/>
      <c r="CO219" s="70"/>
      <c r="CP219" s="70"/>
      <c r="CQ219" s="70"/>
      <c r="CR219" s="94"/>
      <c r="CS219" s="70"/>
      <c r="CT219" s="70"/>
      <c r="CU219" s="70"/>
      <c r="CV219" s="70"/>
      <c r="CW219" s="70"/>
      <c r="CX219" s="70"/>
      <c r="CY219" s="70"/>
      <c r="CZ219" s="70"/>
      <c r="DA219" s="70"/>
      <c r="DB219" s="70"/>
      <c r="DC219" s="70"/>
      <c r="DH219" s="516"/>
      <c r="DI219" s="516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8" t="s">
        <v>445</v>
      </c>
      <c r="DU219" s="105">
        <v>0.56504845562738115</v>
      </c>
      <c r="DV219" s="105">
        <v>-11.717605633802817</v>
      </c>
      <c r="DX219" s="506">
        <f t="shared" si="123"/>
        <v>0</v>
      </c>
      <c r="EA219" s="506">
        <f t="shared" si="124"/>
        <v>0</v>
      </c>
      <c r="EB219" s="506">
        <f t="shared" si="125"/>
        <v>0</v>
      </c>
      <c r="EF219" s="412">
        <f>IF(AND(DV219&lt;0,DV219&gt;-11.9),1,0)</f>
        <v>1</v>
      </c>
      <c r="EL219" s="244">
        <f>IF(AND(DV219&lt;0,DV219&gt;-6.4),1,0)</f>
        <v>0</v>
      </c>
      <c r="ER219" s="129">
        <v>3.871628307076501</v>
      </c>
      <c r="ES219" s="128">
        <v>12.136091549295774</v>
      </c>
      <c r="EU219" s="518">
        <f>ABS(ER219)</f>
        <v>3.871628307076501</v>
      </c>
      <c r="EV219" s="284"/>
      <c r="EW219" s="209"/>
      <c r="EX219" s="209"/>
      <c r="EY219" s="209"/>
      <c r="EZ219" s="209"/>
      <c r="FA219" s="209"/>
      <c r="FB219" s="209"/>
      <c r="FC219" s="209"/>
      <c r="FE219" s="141"/>
      <c r="FF219" s="144">
        <v>21.751260280579572</v>
      </c>
      <c r="FH219" s="516"/>
      <c r="FJ219" s="516"/>
      <c r="FL219" s="516"/>
      <c r="FN219" s="516"/>
      <c r="FQ219" s="284"/>
      <c r="FR219" s="209">
        <f>FF219/(D218+D219)</f>
        <v>10.195938496234099</v>
      </c>
      <c r="FS219" s="284"/>
      <c r="FT219" s="209"/>
      <c r="FU219" s="209"/>
      <c r="FV219" s="209"/>
      <c r="FW219" s="209"/>
      <c r="FX219" s="209"/>
      <c r="FY219" s="209"/>
      <c r="FZ219" s="209"/>
      <c r="GA219" s="209"/>
      <c r="GB219" s="209"/>
      <c r="GC219" s="209"/>
      <c r="GD219" s="284"/>
      <c r="GE219" s="284">
        <f>FF219*(((ABS(DV218-AN218))/(ABS(DV217-DV218))))^2</f>
        <v>1.5711462856288207</v>
      </c>
      <c r="GF219" s="284"/>
      <c r="GG219" s="209"/>
      <c r="GH219" s="209"/>
      <c r="GI219" s="209"/>
      <c r="GJ219" s="209"/>
      <c r="GK219" s="209"/>
      <c r="GL219" s="209"/>
      <c r="GM219" s="209"/>
      <c r="GN219" s="209"/>
      <c r="GO219" s="209"/>
      <c r="GP219" s="209"/>
      <c r="GQ219" s="529"/>
      <c r="GR219" s="587">
        <v>1.7160730874609356</v>
      </c>
      <c r="GS219" s="529">
        <v>0.50226529389100572</v>
      </c>
      <c r="GT219" s="587"/>
      <c r="GU219" s="529"/>
      <c r="GV219" s="529"/>
      <c r="GW219" s="529"/>
      <c r="GX219" s="529"/>
      <c r="GY219" s="529"/>
      <c r="GZ219" s="587">
        <v>0</v>
      </c>
      <c r="HA219" s="529">
        <v>8.369718309859131E-2</v>
      </c>
      <c r="HB219" s="587"/>
      <c r="HC219" s="529"/>
      <c r="HD219" s="529"/>
      <c r="HE219" s="529"/>
      <c r="HF219" s="529"/>
      <c r="HG219" s="529"/>
      <c r="HH219" s="584">
        <v>1.7160730874609356</v>
      </c>
      <c r="HI219" s="527">
        <v>0.50919116636687389</v>
      </c>
      <c r="HJ219" s="587"/>
      <c r="HK219" s="529"/>
      <c r="HL219" s="529"/>
      <c r="HM219" s="529"/>
      <c r="HN219" s="529"/>
      <c r="HO219" s="529"/>
      <c r="HP219" s="285"/>
      <c r="HQ219" s="208"/>
      <c r="HR219" s="208"/>
      <c r="HS219" s="208"/>
      <c r="IE219" s="159"/>
      <c r="IF219" s="159"/>
      <c r="IG219" s="159"/>
      <c r="IH219" s="159"/>
      <c r="II219" s="159">
        <v>0</v>
      </c>
      <c r="IJ219" s="159">
        <v>1</v>
      </c>
      <c r="IK219" s="159">
        <v>0</v>
      </c>
      <c r="IL219" s="159">
        <v>1</v>
      </c>
      <c r="IM219" s="159">
        <v>0</v>
      </c>
      <c r="IQ219" s="159">
        <v>0</v>
      </c>
      <c r="IR219" s="159">
        <v>1</v>
      </c>
      <c r="IS219" s="159">
        <v>0</v>
      </c>
      <c r="IZ219" s="159">
        <v>0</v>
      </c>
      <c r="JA219" s="159">
        <v>0</v>
      </c>
      <c r="JB219" s="176">
        <v>0</v>
      </c>
      <c r="JC219" s="176">
        <v>1</v>
      </c>
      <c r="JD219" s="159"/>
      <c r="JE219" s="176">
        <v>0</v>
      </c>
      <c r="JF219" s="176">
        <v>0</v>
      </c>
      <c r="JG219" s="176">
        <v>1</v>
      </c>
      <c r="JH219" s="176">
        <v>0</v>
      </c>
      <c r="JI219" s="176">
        <v>0</v>
      </c>
      <c r="JJ219" s="176">
        <v>0</v>
      </c>
      <c r="JK219" s="176">
        <v>1</v>
      </c>
      <c r="JL219" s="176">
        <v>0</v>
      </c>
      <c r="JM219" s="176">
        <v>1</v>
      </c>
      <c r="JN219" s="176">
        <v>0</v>
      </c>
      <c r="JO219" s="176">
        <v>0</v>
      </c>
      <c r="JP219" s="176">
        <v>0</v>
      </c>
      <c r="JQ219" s="176">
        <v>0</v>
      </c>
      <c r="JR219" s="176">
        <v>0</v>
      </c>
      <c r="JS219" s="176">
        <v>0</v>
      </c>
      <c r="JT219" s="176">
        <v>0</v>
      </c>
      <c r="JU219" s="501">
        <v>1</v>
      </c>
      <c r="JV219" s="176">
        <v>0</v>
      </c>
      <c r="JW219" s="176">
        <v>0</v>
      </c>
      <c r="JX219" s="176">
        <v>0</v>
      </c>
      <c r="JY219" s="501"/>
      <c r="JZ219" s="405"/>
      <c r="KA219" s="405"/>
      <c r="KB219" s="405"/>
      <c r="KC219" s="405"/>
      <c r="KD219" s="405"/>
      <c r="KE219" s="162">
        <v>0</v>
      </c>
      <c r="KF219" s="175">
        <v>1</v>
      </c>
      <c r="KG219" s="175">
        <v>0</v>
      </c>
      <c r="KH219" s="175">
        <v>0</v>
      </c>
      <c r="KI219" s="175">
        <v>0</v>
      </c>
      <c r="KJ219" s="175">
        <v>0</v>
      </c>
      <c r="KK219" s="160">
        <v>0</v>
      </c>
      <c r="KL219" s="175">
        <v>0</v>
      </c>
      <c r="KM219" s="175">
        <v>0</v>
      </c>
      <c r="KN219" s="175">
        <v>0</v>
      </c>
      <c r="KO219" s="175">
        <v>0</v>
      </c>
      <c r="KP219" s="175">
        <v>0</v>
      </c>
      <c r="KQ219" s="175">
        <v>1</v>
      </c>
      <c r="KR219" s="160">
        <v>0</v>
      </c>
      <c r="KS219" s="175">
        <v>1</v>
      </c>
      <c r="KT219" s="159"/>
      <c r="KU219" s="159"/>
      <c r="KV219" s="159"/>
      <c r="KW219" s="159"/>
      <c r="KX219" s="159"/>
      <c r="KY219" s="159"/>
      <c r="KZ219" s="159"/>
      <c r="LA219" s="159"/>
      <c r="LB219" s="159"/>
    </row>
    <row r="220" spans="1:314" s="218" customFormat="1" ht="14.25" thickBot="1" x14ac:dyDescent="0.2">
      <c r="A220" s="243" t="s">
        <v>593</v>
      </c>
      <c r="B220" s="243"/>
      <c r="C220" s="17"/>
      <c r="D220" s="18"/>
      <c r="E220" s="18">
        <f>SUM(D218:D219)</f>
        <v>2.1333259600000005</v>
      </c>
      <c r="F220" s="20"/>
      <c r="G220" s="19"/>
      <c r="H220" s="20"/>
      <c r="I220" s="597"/>
      <c r="J220" s="16"/>
      <c r="K220" s="20"/>
      <c r="L220" s="16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16"/>
      <c r="AB220" s="20"/>
      <c r="AC220" s="20"/>
      <c r="AD220" s="20"/>
      <c r="AE220" s="20"/>
      <c r="AF220" s="20"/>
      <c r="AG220" s="20"/>
      <c r="AH220" s="58"/>
      <c r="AI220" s="20"/>
      <c r="AJ220" s="20"/>
      <c r="AK220" s="20"/>
      <c r="AL220" s="642"/>
      <c r="AM220" s="636"/>
      <c r="AN220" s="637"/>
      <c r="AO220" s="636"/>
      <c r="AP220" s="637"/>
      <c r="AQ220" s="528">
        <f>SUM(AO217:AO220)</f>
        <v>6.272288732394367</v>
      </c>
      <c r="AR220" s="528">
        <f>SUM(AP217:AP220)</f>
        <v>3.9287676056338041</v>
      </c>
      <c r="AS220" s="528">
        <f>AVERAGE(AO217:AO220)</f>
        <v>6.272288732394367</v>
      </c>
      <c r="AT220" s="528">
        <f>AVERAGE(AP217:AP220)</f>
        <v>3.9287676056338041</v>
      </c>
      <c r="AU220" s="528">
        <f>MAX(AO217:AO220)</f>
        <v>6.272288732394367</v>
      </c>
      <c r="AV220" s="528">
        <f>MAX(AP217:AP220)</f>
        <v>3.9287676056338041</v>
      </c>
      <c r="AW220" s="528">
        <f>MIN(AO217:AO220)</f>
        <v>6.272288732394367</v>
      </c>
      <c r="AX220" s="528">
        <f>MIN(AP217:AP220)</f>
        <v>3.9287676056338041</v>
      </c>
      <c r="AY220" s="528">
        <f>AU220-AW220</f>
        <v>0</v>
      </c>
      <c r="AZ220" s="528">
        <f>AV220-AX220</f>
        <v>0</v>
      </c>
      <c r="BA220" s="528"/>
      <c r="BB220" s="636"/>
      <c r="BC220" s="637"/>
      <c r="BD220" s="528">
        <f>SUM(BB217:BB220)</f>
        <v>3.47343309859155</v>
      </c>
      <c r="BE220" s="528">
        <f>SUM(BC217:BC220)</f>
        <v>6.2354401408450695</v>
      </c>
      <c r="BF220" s="528">
        <f>AVERAGE(BB217:BB220)</f>
        <v>3.47343309859155</v>
      </c>
      <c r="BG220" s="528">
        <f>AVERAGE(BC217:BC220)</f>
        <v>6.2354401408450695</v>
      </c>
      <c r="BH220" s="528">
        <f>MAX(BB217:BB220)</f>
        <v>3.47343309859155</v>
      </c>
      <c r="BI220" s="528">
        <f>MAX(BC217:BC220)</f>
        <v>6.2354401408450695</v>
      </c>
      <c r="BJ220" s="528">
        <f>MIN(BB217:BB220)</f>
        <v>3.47343309859155</v>
      </c>
      <c r="BK220" s="528">
        <f>MIN(BC217:BC220)</f>
        <v>6.2354401408450695</v>
      </c>
      <c r="BL220" s="528">
        <f>BH220-BJ220</f>
        <v>0</v>
      </c>
      <c r="BM220" s="528">
        <f>BI220-BK220</f>
        <v>0</v>
      </c>
      <c r="BN220" s="574"/>
      <c r="BO220" s="574"/>
      <c r="BP220" s="2"/>
      <c r="BQ220" s="2"/>
      <c r="BR220" s="7"/>
      <c r="BS220" s="528"/>
      <c r="BT220" s="528"/>
      <c r="BU220" s="528"/>
      <c r="BV220" s="528"/>
      <c r="BW220" s="585"/>
      <c r="BX220" s="585"/>
      <c r="BY220" s="585">
        <f>AVERAGE(BU216:BU220)</f>
        <v>2.0439407098620084</v>
      </c>
      <c r="BZ220" s="585">
        <f>AVERAGE(BV216:BV220)</f>
        <v>-3.8361208920187795</v>
      </c>
      <c r="CA220" s="528"/>
      <c r="CB220" s="585"/>
      <c r="CC220" s="528"/>
      <c r="CD220" s="585"/>
      <c r="CE220" s="585">
        <f>SUM(CC217:CC219)</f>
        <v>50.372579694598656</v>
      </c>
      <c r="CF220" s="585"/>
      <c r="CG220" s="585" t="e">
        <f ca="1">[1]!Mean(CC216:CC219)</f>
        <v>#NAME?</v>
      </c>
      <c r="CH220" s="585"/>
      <c r="CI220" s="585">
        <f>MAX(CC216:CC219)</f>
        <v>50.372579694598656</v>
      </c>
      <c r="CJ220" s="585"/>
      <c r="CK220" s="585">
        <f>MIN(CC216:CC219)</f>
        <v>50.372579694598656</v>
      </c>
      <c r="CL220" s="585"/>
      <c r="CM220" s="528"/>
      <c r="CN220" s="393"/>
      <c r="CR220" s="286"/>
      <c r="CS220" s="278"/>
      <c r="CT220" s="281"/>
      <c r="CU220" s="281">
        <v>4.2717725300624503</v>
      </c>
      <c r="CV220" s="281"/>
      <c r="CW220" s="281">
        <v>4.2717725300624503</v>
      </c>
      <c r="CX220" s="281"/>
      <c r="CY220" s="281">
        <v>4.2717725300624503</v>
      </c>
      <c r="CZ220" s="281"/>
      <c r="DA220" s="281">
        <v>4.2717725300624503</v>
      </c>
      <c r="DB220" s="281"/>
      <c r="DC220" s="248">
        <v>0</v>
      </c>
      <c r="DD220" s="281"/>
      <c r="DE220" s="281"/>
      <c r="DF220" s="281"/>
      <c r="DG220" s="281"/>
      <c r="DH220" s="281"/>
      <c r="DI220" s="281"/>
      <c r="DL220" s="281"/>
      <c r="DM220" s="281"/>
      <c r="DN220" s="281"/>
      <c r="DO220" s="281"/>
      <c r="DP220" s="281"/>
      <c r="DQ220" s="281"/>
      <c r="DR220" s="281"/>
      <c r="DT220" s="220"/>
      <c r="DW220" s="495"/>
      <c r="DX220" s="506">
        <f t="shared" si="123"/>
        <v>0</v>
      </c>
      <c r="DY220" s="495"/>
      <c r="DZ220" s="495"/>
      <c r="EA220" s="506">
        <f t="shared" si="124"/>
        <v>0</v>
      </c>
      <c r="EB220" s="506">
        <f t="shared" si="125"/>
        <v>0</v>
      </c>
      <c r="EC220" s="495"/>
      <c r="ED220" s="495"/>
      <c r="EE220" s="512"/>
      <c r="EF220" s="244"/>
      <c r="EG220" s="244"/>
      <c r="EH220" s="244">
        <v>1</v>
      </c>
      <c r="EI220" s="244">
        <v>0</v>
      </c>
      <c r="EJ220" s="138">
        <f>SUM(EH220:EI220)</f>
        <v>1</v>
      </c>
      <c r="EK220" s="402"/>
      <c r="EL220" s="244"/>
      <c r="EM220" s="244"/>
      <c r="EN220" s="244"/>
      <c r="EO220" s="244"/>
      <c r="EP220" s="244"/>
      <c r="EQ220" s="244"/>
      <c r="ES220" s="219"/>
      <c r="ET220" s="523"/>
      <c r="EU220" s="523"/>
      <c r="EV220" s="287">
        <f>SUM(ET217:ET220)</f>
        <v>1.1510246318335544</v>
      </c>
      <c r="EW220" s="281">
        <f>SUM(EU218:EU220)</f>
        <v>3.871628307076501</v>
      </c>
      <c r="EX220" s="278">
        <f>AVERAGE(ET217:ET220)</f>
        <v>1.1510246318335544</v>
      </c>
      <c r="EY220" s="278">
        <f>AVERAGE(EU217:EU220)</f>
        <v>3.871628307076501</v>
      </c>
      <c r="EZ220" s="281">
        <f>_xlfn.VAR.P(ET217:ET220)</f>
        <v>0</v>
      </c>
      <c r="FA220" s="281">
        <f>_xlfn.VAR.P(EU217:EU220)</f>
        <v>0</v>
      </c>
      <c r="FB220" s="281">
        <f>MAX(ET217:ET220)</f>
        <v>1.1510246318335544</v>
      </c>
      <c r="FC220" s="281">
        <f>MAX(EU217:EU220)</f>
        <v>3.871628307076501</v>
      </c>
      <c r="FD220" s="523"/>
      <c r="FE220" s="268"/>
      <c r="FF220" s="240"/>
      <c r="FG220" s="521"/>
      <c r="FH220" s="521">
        <f>SUM(FF216:FF220)</f>
        <v>21.751260280579572</v>
      </c>
      <c r="FI220" s="521"/>
      <c r="FJ220" s="521">
        <f>AVERAGE(FF216:FF220)</f>
        <v>21.751260280579572</v>
      </c>
      <c r="FK220" s="521"/>
      <c r="FL220" s="521">
        <f>MAX(FF216:FF220)</f>
        <v>21.751260280579572</v>
      </c>
      <c r="FM220" s="521"/>
      <c r="FN220" s="521">
        <f>MIN(FF216:FF220)</f>
        <v>21.751260280579572</v>
      </c>
      <c r="FO220" s="520"/>
      <c r="FP220" s="520">
        <f>FL220-FN220</f>
        <v>0</v>
      </c>
      <c r="FQ220" s="284"/>
      <c r="FR220" s="209"/>
      <c r="FS220" s="278"/>
      <c r="FT220" s="278">
        <f>SUM(FR216:FR220)</f>
        <v>10.195938496234099</v>
      </c>
      <c r="FU220" s="278"/>
      <c r="FV220" s="278">
        <f>AVERAGE(FR216:FR220)</f>
        <v>10.195938496234099</v>
      </c>
      <c r="FW220" s="278"/>
      <c r="FX220" s="278">
        <f>MAX(FR216:FR220)</f>
        <v>10.195938496234099</v>
      </c>
      <c r="FY220" s="278"/>
      <c r="FZ220" s="278">
        <f>MIN(FR216:FR220)</f>
        <v>10.195938496234099</v>
      </c>
      <c r="GA220" s="278"/>
      <c r="GB220" s="278">
        <f>FX220-FZ220</f>
        <v>0</v>
      </c>
      <c r="GC220" s="278"/>
      <c r="GD220" s="284"/>
      <c r="GE220" s="209"/>
      <c r="GF220" s="278"/>
      <c r="GG220" s="278">
        <f>SUM(GE216:GE220)</f>
        <v>1.5711462856288207</v>
      </c>
      <c r="GH220" s="278"/>
      <c r="GI220" s="278">
        <f>AVERAGE(GE216:GE220)</f>
        <v>1.5711462856288207</v>
      </c>
      <c r="GJ220" s="278"/>
      <c r="GK220" s="278">
        <f>MAX(GE216:GE220)</f>
        <v>1.5711462856288207</v>
      </c>
      <c r="GL220" s="278"/>
      <c r="GM220" s="278">
        <f>MIN(GE216:GE220)</f>
        <v>1.5711462856288207</v>
      </c>
      <c r="GN220" s="278"/>
      <c r="GO220" s="278">
        <f>GK220-GM220</f>
        <v>0</v>
      </c>
      <c r="GP220" s="278"/>
      <c r="GQ220" s="586"/>
      <c r="GR220" s="586"/>
      <c r="GS220" s="531"/>
      <c r="GT220" s="586">
        <f>SUM(GR216:GR219)</f>
        <v>2.09277205787919</v>
      </c>
      <c r="GU220" s="586">
        <f>SUM(GS216:GS219)</f>
        <v>1.2975186758850983</v>
      </c>
      <c r="GV220" s="531">
        <f>AVERAGE(GR216:GR219)</f>
        <v>1.046386028939595</v>
      </c>
      <c r="GW220" s="531">
        <f>AVERAGE(GS216:GS219)</f>
        <v>0.64875933794254914</v>
      </c>
      <c r="GX220" s="531">
        <f>MAX(GR216:GR219)</f>
        <v>1.7160730874609356</v>
      </c>
      <c r="GY220" s="531">
        <f>MAX(GS216:GS219)</f>
        <v>0.79525338199409257</v>
      </c>
      <c r="GZ220" s="586"/>
      <c r="HA220" s="531"/>
      <c r="HB220" s="586">
        <f>SUM(GZ216:GZ219)</f>
        <v>0.20924295774647739</v>
      </c>
      <c r="HC220" s="586">
        <f>SUM(HA216:HA219)</f>
        <v>0.96251760563380273</v>
      </c>
      <c r="HD220" s="531">
        <f>AVERAGE(GZ216:GZ219)</f>
        <v>0.10462147887323869</v>
      </c>
      <c r="HE220" s="531">
        <f>AVERAGE(HA216:HA219)</f>
        <v>0.48125880281690137</v>
      </c>
      <c r="HF220" s="531">
        <f>MAX(GZ216:GZ219)</f>
        <v>0.20924295774647739</v>
      </c>
      <c r="HG220" s="531">
        <f>MAX(HA216:HA219)</f>
        <v>0.87882042253521142</v>
      </c>
      <c r="HH220" s="585"/>
      <c r="HI220" s="528"/>
      <c r="HJ220" s="586">
        <f>SUM(HH216:HH219)</f>
        <v>2.1469845977280286</v>
      </c>
      <c r="HK220" s="586">
        <f>SUM(HI216:HI219)</f>
        <v>1.6944140469416666</v>
      </c>
      <c r="HL220" s="531">
        <f>AVERAGE(HH216:HH219)</f>
        <v>1.0734922988640143</v>
      </c>
      <c r="HM220" s="531">
        <f>AVERAGE(HI216:HI219)</f>
        <v>0.84720702347083332</v>
      </c>
      <c r="HN220" s="531">
        <f>MAX(HH216:HH219)</f>
        <v>1.7160730874609356</v>
      </c>
      <c r="HO220" s="531">
        <f>MAX(HI216:HI219)</f>
        <v>1.1852228805747929</v>
      </c>
      <c r="HP220" s="286">
        <f>MIN(HH218:HH220)</f>
        <v>0.43091151026709296</v>
      </c>
      <c r="HQ220" s="286">
        <f>MIN(HI218:HI220)</f>
        <v>0.50919116636687389</v>
      </c>
      <c r="HR220" s="278">
        <f>HN220-HP220</f>
        <v>1.2851615771938425</v>
      </c>
      <c r="HS220" s="278">
        <f>HO220-HQ220</f>
        <v>0.67603171420791897</v>
      </c>
      <c r="HT220" s="393"/>
      <c r="HU220" s="520"/>
      <c r="HV220" s="393"/>
      <c r="HW220" s="520"/>
      <c r="HX220" s="393"/>
      <c r="HY220" s="520"/>
      <c r="HZ220" s="393"/>
      <c r="IA220" s="520"/>
      <c r="IB220" s="393"/>
      <c r="IC220" s="520"/>
      <c r="ID220" s="393"/>
      <c r="IG220" s="218">
        <v>-3.1600858073975764</v>
      </c>
      <c r="IH220" s="218">
        <v>10.671390845070421</v>
      </c>
      <c r="IN220" s="462">
        <v>1</v>
      </c>
      <c r="IO220" s="462">
        <v>0</v>
      </c>
      <c r="IP220" s="390">
        <v>1</v>
      </c>
      <c r="IT220" s="390"/>
      <c r="IU220" s="393">
        <v>0</v>
      </c>
      <c r="IV220" s="390">
        <v>1</v>
      </c>
      <c r="IW220" s="393">
        <v>1</v>
      </c>
      <c r="IX220" s="484">
        <v>0</v>
      </c>
      <c r="IY220" s="393"/>
      <c r="JB220" s="226"/>
      <c r="JC220" s="226"/>
      <c r="JD220" s="226"/>
      <c r="JP220" s="226"/>
      <c r="JQ220" s="226"/>
      <c r="JR220" s="226"/>
      <c r="JU220" s="393"/>
      <c r="JY220" s="393">
        <v>1</v>
      </c>
      <c r="JZ220" s="507">
        <v>0</v>
      </c>
      <c r="KA220" s="507">
        <v>0</v>
      </c>
      <c r="KB220" s="520">
        <v>1</v>
      </c>
      <c r="KC220" s="520">
        <v>0</v>
      </c>
      <c r="KD220" s="507">
        <v>0</v>
      </c>
      <c r="KE220" s="220"/>
      <c r="KK220" s="219"/>
      <c r="KR220" s="219"/>
      <c r="LA220" s="219"/>
    </row>
    <row r="221" spans="1:314" x14ac:dyDescent="0.15">
      <c r="A221" s="214"/>
      <c r="B221" s="232">
        <v>1.0238425925925927</v>
      </c>
      <c r="C221" s="10"/>
      <c r="D221" s="11"/>
      <c r="E221" s="11"/>
      <c r="F221" s="14"/>
      <c r="G221" s="13"/>
      <c r="H221" s="36" t="s">
        <v>360</v>
      </c>
      <c r="I221" s="596">
        <v>43</v>
      </c>
      <c r="J221" s="9">
        <v>1</v>
      </c>
      <c r="K221" s="14">
        <v>1</v>
      </c>
      <c r="L221" s="9">
        <v>0</v>
      </c>
      <c r="M221" s="23">
        <v>1</v>
      </c>
      <c r="N221" s="23">
        <v>1</v>
      </c>
      <c r="O221" s="23">
        <v>0</v>
      </c>
      <c r="P221" s="14"/>
      <c r="Q221" s="14">
        <v>1</v>
      </c>
      <c r="R221" s="14">
        <v>0</v>
      </c>
      <c r="S221" s="14">
        <v>0</v>
      </c>
      <c r="T221" s="14">
        <v>0</v>
      </c>
      <c r="U221" s="14">
        <v>0</v>
      </c>
      <c r="V221" s="14">
        <v>1</v>
      </c>
      <c r="W221" s="14">
        <v>0</v>
      </c>
      <c r="X221" s="14">
        <v>0</v>
      </c>
      <c r="Y221" s="14">
        <v>0</v>
      </c>
      <c r="Z221" s="14">
        <v>1</v>
      </c>
      <c r="AA221" s="9">
        <v>0</v>
      </c>
      <c r="AB221" s="15"/>
      <c r="AC221" s="15"/>
      <c r="AD221" s="15"/>
      <c r="AE221" s="15"/>
      <c r="AF221" s="15"/>
      <c r="AG221" s="15"/>
      <c r="AH221" s="54"/>
      <c r="AI221" s="15"/>
      <c r="AJ221" s="15"/>
      <c r="AK221" s="15"/>
      <c r="AL221" s="632"/>
      <c r="AM221" s="633"/>
      <c r="AN221" s="634"/>
      <c r="AO221" s="633"/>
      <c r="AP221" s="634"/>
      <c r="AQ221" s="634"/>
      <c r="AR221" s="634"/>
      <c r="AS221" s="634"/>
      <c r="AT221" s="634"/>
      <c r="AU221" s="634"/>
      <c r="AV221" s="634"/>
      <c r="AW221" s="634"/>
      <c r="AX221" s="634"/>
      <c r="AY221" s="634"/>
      <c r="AZ221" s="634"/>
      <c r="BA221" s="634"/>
      <c r="BB221" s="633"/>
      <c r="BC221" s="634"/>
      <c r="BD221" s="634"/>
      <c r="BE221" s="634"/>
      <c r="BF221" s="634"/>
      <c r="BG221" s="634"/>
      <c r="BH221" s="634"/>
      <c r="BI221" s="634"/>
      <c r="BJ221" s="634"/>
      <c r="BK221" s="634"/>
      <c r="BL221" s="634"/>
      <c r="BM221" s="634"/>
      <c r="BN221" s="573"/>
      <c r="BO221" s="573"/>
      <c r="BP221" s="4"/>
      <c r="BQ221" s="4"/>
      <c r="BR221" s="6"/>
      <c r="BS221" s="527"/>
      <c r="BT221" s="527"/>
      <c r="BU221" s="527"/>
      <c r="BV221" s="527"/>
      <c r="BW221" s="584"/>
      <c r="BX221" s="527"/>
      <c r="BY221" s="527"/>
      <c r="BZ221" s="527"/>
      <c r="CA221" s="527"/>
      <c r="CB221" s="584"/>
      <c r="CC221" s="527"/>
      <c r="CD221" s="584"/>
      <c r="CE221" s="527"/>
      <c r="CF221" s="584"/>
      <c r="CG221" s="527"/>
      <c r="CH221" s="584"/>
      <c r="CI221" s="527"/>
      <c r="CJ221" s="584"/>
      <c r="CK221" s="527"/>
      <c r="CL221" s="584"/>
      <c r="CO221" s="70"/>
      <c r="CP221" s="70"/>
      <c r="CQ221" s="70"/>
      <c r="CR221" s="70"/>
      <c r="CS221" s="70"/>
      <c r="CT221" s="70"/>
      <c r="CU221" s="70"/>
      <c r="CV221" s="70"/>
      <c r="CW221" s="70"/>
      <c r="CX221" s="70"/>
      <c r="CY221" s="70"/>
      <c r="CZ221" s="70"/>
      <c r="DA221" s="70"/>
      <c r="DB221" s="70"/>
      <c r="DC221" s="70"/>
      <c r="DH221" s="516"/>
      <c r="DI221" s="516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366"/>
      <c r="DV221" s="366"/>
      <c r="DX221" s="506">
        <f t="shared" si="123"/>
        <v>0</v>
      </c>
      <c r="EA221" s="506">
        <f t="shared" si="124"/>
        <v>0</v>
      </c>
      <c r="EB221" s="506">
        <f t="shared" si="125"/>
        <v>0</v>
      </c>
      <c r="ER221" s="105"/>
      <c r="ES221" s="105"/>
      <c r="EV221" s="284"/>
      <c r="EW221" s="209"/>
      <c r="EX221" s="209"/>
      <c r="EY221" s="209"/>
      <c r="EZ221" s="209"/>
      <c r="FA221" s="209"/>
      <c r="FB221" s="209"/>
      <c r="FC221" s="209"/>
      <c r="FE221" s="141"/>
      <c r="FF221" s="141"/>
      <c r="FH221" s="141"/>
      <c r="FJ221" s="141"/>
      <c r="FK221" s="584"/>
      <c r="FL221" s="527"/>
      <c r="FM221" s="584"/>
      <c r="FN221" s="527"/>
      <c r="FO221" s="584"/>
      <c r="FP221" s="527"/>
      <c r="FQ221" s="284"/>
      <c r="FR221" s="209"/>
      <c r="FS221" s="284"/>
      <c r="FT221" s="209"/>
      <c r="FU221" s="209"/>
      <c r="FV221" s="209"/>
      <c r="FW221" s="209"/>
      <c r="FX221" s="209"/>
      <c r="FY221" s="209"/>
      <c r="FZ221" s="209"/>
      <c r="GA221" s="209"/>
      <c r="GB221" s="209"/>
      <c r="GC221" s="209"/>
      <c r="GD221" s="284"/>
      <c r="GE221" s="209"/>
      <c r="GF221" s="284"/>
      <c r="GG221" s="209"/>
      <c r="GH221" s="209"/>
      <c r="GI221" s="209"/>
      <c r="GJ221" s="209"/>
      <c r="GK221" s="209"/>
      <c r="GL221" s="209"/>
      <c r="GM221" s="209"/>
      <c r="GN221" s="209"/>
      <c r="GO221" s="209"/>
      <c r="GP221" s="209"/>
      <c r="GQ221" s="529"/>
      <c r="GR221" s="584"/>
      <c r="GS221" s="527"/>
      <c r="GT221" s="584"/>
      <c r="GU221" s="527"/>
      <c r="GV221" s="527"/>
      <c r="GW221" s="527"/>
      <c r="GX221" s="527"/>
      <c r="GY221" s="527"/>
      <c r="GZ221" s="584"/>
      <c r="HA221" s="527"/>
      <c r="HB221" s="584"/>
      <c r="HC221" s="527"/>
      <c r="HD221" s="527"/>
      <c r="HE221" s="527"/>
      <c r="HF221" s="527"/>
      <c r="HG221" s="527"/>
      <c r="HH221" s="584"/>
      <c r="HI221" s="527"/>
      <c r="HJ221" s="584"/>
      <c r="HK221" s="527"/>
      <c r="HL221" s="527"/>
      <c r="HM221" s="527"/>
      <c r="HN221" s="527"/>
      <c r="HO221" s="527"/>
      <c r="HQ221" s="159"/>
      <c r="HR221" s="159"/>
      <c r="HS221" s="159"/>
      <c r="IE221" s="159"/>
      <c r="IF221" s="159"/>
      <c r="IG221" s="182">
        <v>-2.5322541900338194</v>
      </c>
      <c r="IH221" s="182">
        <v>0</v>
      </c>
      <c r="II221" s="159">
        <v>0</v>
      </c>
      <c r="IJ221" s="159">
        <v>0</v>
      </c>
      <c r="IK221" s="159"/>
      <c r="IL221" s="159"/>
      <c r="IM221" s="159"/>
      <c r="IQ221" s="159"/>
      <c r="IR221" s="159"/>
      <c r="IS221" s="159"/>
      <c r="IZ221" s="159"/>
      <c r="JA221" s="159"/>
      <c r="JB221" s="159"/>
      <c r="JC221" s="159"/>
      <c r="JD221" s="159"/>
      <c r="JE221" s="159"/>
      <c r="JF221" s="159"/>
      <c r="JG221" s="159"/>
      <c r="JH221" s="159"/>
      <c r="JI221" s="159"/>
      <c r="JJ221" s="159"/>
      <c r="JK221" s="159"/>
      <c r="JL221" s="159"/>
      <c r="JM221" s="159"/>
      <c r="JN221" s="159"/>
      <c r="JO221" s="159"/>
      <c r="JP221" s="159"/>
      <c r="JQ221" s="159"/>
      <c r="JR221" s="159"/>
      <c r="JS221" s="159"/>
      <c r="JT221" s="159"/>
      <c r="JV221" s="159"/>
      <c r="JW221" s="159"/>
      <c r="JX221" s="159"/>
      <c r="KE221" s="159"/>
      <c r="KF221" s="159"/>
      <c r="KG221" s="159"/>
      <c r="KH221" s="159"/>
      <c r="KI221" s="159"/>
      <c r="KJ221" s="159"/>
      <c r="KK221" s="159"/>
      <c r="KL221" s="159"/>
      <c r="KM221" s="159"/>
      <c r="KN221" s="159"/>
      <c r="KO221" s="159"/>
      <c r="KP221" s="159"/>
      <c r="KQ221" s="159"/>
      <c r="KR221" s="159"/>
      <c r="KS221" s="159"/>
      <c r="KT221" s="159"/>
      <c r="KU221" s="159"/>
      <c r="KV221" s="159"/>
      <c r="KW221" s="159"/>
      <c r="KX221" s="159"/>
      <c r="KY221" s="159"/>
      <c r="KZ221" s="159"/>
      <c r="LA221" s="159"/>
      <c r="LB221" s="159"/>
    </row>
    <row r="222" spans="1:314" x14ac:dyDescent="0.15">
      <c r="A222" s="214"/>
      <c r="B222" s="232">
        <v>1.0314467592592593</v>
      </c>
      <c r="C222" s="10"/>
      <c r="D222" s="11"/>
      <c r="E222" s="11"/>
      <c r="F222" s="14"/>
      <c r="G222" s="13"/>
      <c r="H222" s="14"/>
      <c r="I222" s="596"/>
      <c r="J222" s="9">
        <v>1</v>
      </c>
      <c r="K222" s="14">
        <v>1</v>
      </c>
      <c r="L222" s="9">
        <v>0</v>
      </c>
      <c r="M222" s="23">
        <v>0</v>
      </c>
      <c r="N222" s="14">
        <v>0</v>
      </c>
      <c r="O222" s="14">
        <v>1</v>
      </c>
      <c r="P222" s="14"/>
      <c r="Q222" s="14">
        <v>0</v>
      </c>
      <c r="R222" s="14">
        <v>0</v>
      </c>
      <c r="S222" s="14">
        <v>1</v>
      </c>
      <c r="T222" s="14">
        <v>1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9">
        <v>0</v>
      </c>
      <c r="AB222" s="15">
        <v>0.79525338199409212</v>
      </c>
      <c r="AC222" s="15">
        <v>0.29294014084507047</v>
      </c>
      <c r="AD222" s="15">
        <v>0.84749151481968898</v>
      </c>
      <c r="AE222" s="15"/>
      <c r="AF222" s="15"/>
      <c r="AG222" s="15"/>
      <c r="AH222" s="54">
        <f>AM223-BP222</f>
        <v>-2.2601938225095246</v>
      </c>
      <c r="AI222" s="15">
        <f>AN223-BQ222</f>
        <v>16.530193661971829</v>
      </c>
      <c r="AJ222" s="15"/>
      <c r="AK222" s="15"/>
      <c r="AL222" s="632">
        <f>((AH222*AH223)+(AI222*AI223))/(SQRT(AH222^2+AI222^2)*SQRT(AH223^2+AI223^2))</f>
        <v>0.99964327890013638</v>
      </c>
      <c r="AM222" s="633"/>
      <c r="AN222" s="634"/>
      <c r="AO222" s="633"/>
      <c r="AP222" s="634"/>
      <c r="AQ222" s="634"/>
      <c r="AR222" s="634"/>
      <c r="AS222" s="634"/>
      <c r="AT222" s="634"/>
      <c r="AU222" s="634"/>
      <c r="AV222" s="634"/>
      <c r="AW222" s="634"/>
      <c r="AX222" s="634"/>
      <c r="AY222" s="634"/>
      <c r="AZ222" s="634"/>
      <c r="BA222" s="634"/>
      <c r="BB222" s="633"/>
      <c r="BC222" s="634"/>
      <c r="BD222" s="634"/>
      <c r="BE222" s="634"/>
      <c r="BF222" s="634"/>
      <c r="BG222" s="634"/>
      <c r="BH222" s="634"/>
      <c r="BI222" s="634"/>
      <c r="BJ222" s="634"/>
      <c r="BK222" s="634"/>
      <c r="BL222" s="634"/>
      <c r="BM222" s="634"/>
      <c r="BN222" s="573"/>
      <c r="BO222" s="573"/>
      <c r="BP222" s="4">
        <v>0.73247022025771635</v>
      </c>
      <c r="BQ222" s="4">
        <v>-11.926848591549295</v>
      </c>
      <c r="BR222" s="6"/>
      <c r="BS222" s="527"/>
      <c r="BT222" s="527"/>
      <c r="BU222" s="527"/>
      <c r="BV222" s="527"/>
      <c r="BW222" s="584"/>
      <c r="BX222" s="527"/>
      <c r="BY222" s="527"/>
      <c r="BZ222" s="527"/>
      <c r="CA222" s="527"/>
      <c r="CB222" s="584"/>
      <c r="CC222" s="527"/>
      <c r="CD222" s="584"/>
      <c r="CE222" s="527"/>
      <c r="CF222" s="584"/>
      <c r="CG222" s="527"/>
      <c r="CH222" s="584"/>
      <c r="CI222" s="527"/>
      <c r="CJ222" s="584"/>
      <c r="CK222" s="527"/>
      <c r="CL222" s="584"/>
      <c r="CO222" s="70"/>
      <c r="CP222" s="70"/>
      <c r="CQ222" s="70"/>
      <c r="CR222" s="70"/>
      <c r="CS222" s="70"/>
      <c r="CT222" s="70"/>
      <c r="CU222" s="70"/>
      <c r="CV222" s="70"/>
      <c r="CW222" s="70"/>
      <c r="CX222" s="70"/>
      <c r="CY222" s="70"/>
      <c r="CZ222" s="70"/>
      <c r="DA222" s="70"/>
      <c r="DB222" s="70"/>
      <c r="DC222" s="70"/>
      <c r="DH222" s="516"/>
      <c r="DI222" s="516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8" t="s">
        <v>442</v>
      </c>
      <c r="DU222" s="105">
        <v>0.73247022025771635</v>
      </c>
      <c r="DV222" s="105">
        <v>-11.926848591549295</v>
      </c>
      <c r="DX222" s="506">
        <f t="shared" si="123"/>
        <v>0</v>
      </c>
      <c r="EA222" s="506">
        <f t="shared" si="124"/>
        <v>0</v>
      </c>
      <c r="EB222" s="506">
        <f t="shared" si="125"/>
        <v>0</v>
      </c>
      <c r="EF222" s="412">
        <f>IF(AND(DV222&lt;0,DV222&gt;-11.9),1,0)</f>
        <v>0</v>
      </c>
      <c r="EL222" s="244">
        <f>IF(AND(DV222&lt;0,DV222&gt;-6.4),1,0)</f>
        <v>0</v>
      </c>
      <c r="ER222" s="128">
        <v>-3.1600858073975764</v>
      </c>
      <c r="ES222" s="128">
        <v>11.801302816901408</v>
      </c>
      <c r="EV222" s="284"/>
      <c r="EW222" s="209"/>
      <c r="EX222" s="209"/>
      <c r="EY222" s="209"/>
      <c r="EZ222" s="209"/>
      <c r="FA222" s="209"/>
      <c r="FB222" s="209"/>
      <c r="FC222" s="209"/>
      <c r="FE222" s="141"/>
      <c r="FF222" s="141"/>
      <c r="FH222" s="141"/>
      <c r="FJ222" s="141"/>
      <c r="FK222" s="584"/>
      <c r="FL222" s="527"/>
      <c r="FM222" s="584"/>
      <c r="FN222" s="527"/>
      <c r="FO222" s="584"/>
      <c r="FP222" s="527"/>
      <c r="FQ222" s="284"/>
      <c r="FR222" s="209"/>
      <c r="FS222" s="284"/>
      <c r="FT222" s="209"/>
      <c r="FU222" s="209"/>
      <c r="FV222" s="209"/>
      <c r="FW222" s="209"/>
      <c r="FX222" s="209"/>
      <c r="FY222" s="209"/>
      <c r="FZ222" s="209"/>
      <c r="GA222" s="209"/>
      <c r="GB222" s="209"/>
      <c r="GC222" s="209"/>
      <c r="GD222" s="284"/>
      <c r="GE222" s="209"/>
      <c r="GF222" s="284"/>
      <c r="GG222" s="209"/>
      <c r="GH222" s="209"/>
      <c r="GI222" s="209"/>
      <c r="GJ222" s="209"/>
      <c r="GK222" s="209"/>
      <c r="GL222" s="209"/>
      <c r="GM222" s="209"/>
      <c r="GN222" s="209"/>
      <c r="GO222" s="209"/>
      <c r="GP222" s="209"/>
      <c r="GQ222" s="529"/>
      <c r="GR222" s="587"/>
      <c r="GS222" s="529"/>
      <c r="GT222" s="587"/>
      <c r="GU222" s="529"/>
      <c r="GV222" s="529"/>
      <c r="GW222" s="529"/>
      <c r="GX222" s="529"/>
      <c r="GY222" s="529"/>
      <c r="GZ222" s="587"/>
      <c r="HA222" s="529"/>
      <c r="HB222" s="587"/>
      <c r="HC222" s="529"/>
      <c r="HD222" s="529"/>
      <c r="HE222" s="529"/>
      <c r="HF222" s="529"/>
      <c r="HG222" s="529"/>
      <c r="HH222" s="584"/>
      <c r="HI222" s="527"/>
      <c r="HJ222" s="587"/>
      <c r="HK222" s="529"/>
      <c r="HL222" s="529"/>
      <c r="HM222" s="529"/>
      <c r="HN222" s="529"/>
      <c r="HO222" s="529"/>
      <c r="HP222" s="285"/>
      <c r="HQ222" s="208"/>
      <c r="HR222" s="208"/>
      <c r="HS222" s="208"/>
      <c r="IE222" s="159"/>
      <c r="IF222" s="159"/>
      <c r="IG222" s="159"/>
      <c r="IH222" s="159"/>
      <c r="II222" s="159">
        <v>0</v>
      </c>
      <c r="IJ222" s="159">
        <v>0</v>
      </c>
      <c r="IK222" s="159"/>
      <c r="IL222" s="159"/>
      <c r="IM222" s="159"/>
      <c r="IQ222" s="159"/>
      <c r="IR222" s="159"/>
      <c r="IS222" s="159"/>
      <c r="IZ222" s="159"/>
      <c r="JA222" s="159"/>
      <c r="JB222" s="159"/>
      <c r="JC222" s="159"/>
      <c r="JD222" s="159"/>
      <c r="JE222" s="159"/>
      <c r="JF222" s="159"/>
      <c r="JG222" s="159"/>
      <c r="JH222" s="159"/>
      <c r="JI222" s="159"/>
      <c r="JJ222" s="159"/>
      <c r="JK222" s="159"/>
      <c r="JL222" s="159"/>
      <c r="JM222" s="159"/>
      <c r="JN222" s="159"/>
      <c r="JO222" s="159"/>
      <c r="JP222" s="159"/>
      <c r="JQ222" s="159"/>
      <c r="JR222" s="159"/>
      <c r="JS222" s="159"/>
      <c r="JT222" s="159"/>
      <c r="JV222" s="159"/>
      <c r="JW222" s="159"/>
      <c r="JX222" s="159"/>
      <c r="KE222" s="159"/>
      <c r="KF222" s="159"/>
      <c r="KG222" s="159"/>
      <c r="KH222" s="159"/>
      <c r="KI222" s="159"/>
      <c r="KJ222" s="159"/>
      <c r="KK222" s="159"/>
      <c r="KL222" s="159"/>
      <c r="KM222" s="159"/>
      <c r="KN222" s="159"/>
      <c r="KO222" s="159"/>
      <c r="KP222" s="159"/>
      <c r="KQ222" s="159"/>
      <c r="KR222" s="159"/>
      <c r="KS222" s="159">
        <v>1</v>
      </c>
      <c r="KT222" s="159"/>
      <c r="KU222" s="159"/>
      <c r="KV222" s="159"/>
      <c r="KW222" s="159"/>
      <c r="KX222" s="159"/>
      <c r="KY222" s="159"/>
      <c r="KZ222" s="159"/>
      <c r="LA222" s="159"/>
      <c r="LB222" s="159"/>
    </row>
    <row r="223" spans="1:314" x14ac:dyDescent="0.15">
      <c r="A223" s="214"/>
      <c r="B223" s="232">
        <v>1.0321180555555556</v>
      </c>
      <c r="C223" s="26">
        <v>0.28000000000000003</v>
      </c>
      <c r="D223" s="11">
        <v>0.93240000000000012</v>
      </c>
      <c r="E223" s="11"/>
      <c r="F223" s="14"/>
      <c r="G223" s="13"/>
      <c r="H223" s="14"/>
      <c r="I223" s="596"/>
      <c r="J223" s="473">
        <v>2</v>
      </c>
      <c r="K223" s="14"/>
      <c r="L223" s="9"/>
      <c r="M223" s="23">
        <v>0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9"/>
      <c r="AB223" s="15"/>
      <c r="AC223" s="15"/>
      <c r="AD223" s="15"/>
      <c r="AE223" s="15"/>
      <c r="AF223" s="15"/>
      <c r="AG223" s="15"/>
      <c r="AH223" s="58">
        <f>ER222-BP222</f>
        <v>-3.8925560276552926</v>
      </c>
      <c r="AI223" s="20">
        <f>ES222-BQ222</f>
        <v>23.728151408450703</v>
      </c>
      <c r="AJ223" s="15"/>
      <c r="AK223" s="15"/>
      <c r="AL223" s="635">
        <f>DEGREES(ACOS(AL222))</f>
        <v>1.5304351807635266</v>
      </c>
      <c r="AM223" s="633">
        <v>-1.5277236022518084</v>
      </c>
      <c r="AN223" s="634">
        <v>4.6033450704225354</v>
      </c>
      <c r="AO223" s="638">
        <f>ABS(11.88-AN223)</f>
        <v>7.2766549295774654</v>
      </c>
      <c r="AP223" s="634"/>
      <c r="AQ223" s="634"/>
      <c r="AR223" s="634"/>
      <c r="AS223" s="634"/>
      <c r="AT223" s="634"/>
      <c r="AU223" s="634"/>
      <c r="AV223" s="634"/>
      <c r="AW223" s="634"/>
      <c r="AX223" s="634"/>
      <c r="AY223" s="634"/>
      <c r="AZ223" s="634"/>
      <c r="BA223" s="634"/>
      <c r="BB223" s="633"/>
      <c r="BC223" s="634">
        <f>ABS(BQ223-AN223)</f>
        <v>6.4446830985915478</v>
      </c>
      <c r="BD223" s="634"/>
      <c r="BE223" s="634"/>
      <c r="BF223" s="634"/>
      <c r="BG223" s="634"/>
      <c r="BH223" s="634"/>
      <c r="BI223" s="634"/>
      <c r="BJ223" s="634"/>
      <c r="BK223" s="634"/>
      <c r="BL223" s="634"/>
      <c r="BM223" s="634"/>
      <c r="BN223" s="573"/>
      <c r="BO223" s="573"/>
      <c r="BP223" s="65">
        <v>-2.9926640427672413</v>
      </c>
      <c r="BQ223" s="64">
        <v>11.048028169014083</v>
      </c>
      <c r="BR223" s="6"/>
      <c r="BS223" s="527"/>
      <c r="BT223" s="527"/>
      <c r="BU223" s="527"/>
      <c r="BV223" s="527"/>
      <c r="BW223" s="584"/>
      <c r="BX223" s="527"/>
      <c r="BY223" s="527"/>
      <c r="BZ223" s="527"/>
      <c r="CA223" s="527"/>
      <c r="CB223" s="584"/>
      <c r="CC223" s="527"/>
      <c r="CD223" s="584"/>
      <c r="CE223" s="527"/>
      <c r="CF223" s="584"/>
      <c r="CG223" s="527"/>
      <c r="CH223" s="584"/>
      <c r="CI223" s="527"/>
      <c r="CJ223" s="584"/>
      <c r="CK223" s="527"/>
      <c r="CL223" s="584"/>
      <c r="CO223" s="70"/>
      <c r="CP223" s="70"/>
      <c r="CQ223" s="70"/>
      <c r="CR223" s="70"/>
      <c r="CS223" s="70"/>
      <c r="CT223" s="70"/>
      <c r="CU223" s="70"/>
      <c r="CV223" s="70"/>
      <c r="CW223" s="70"/>
      <c r="CX223" s="70"/>
      <c r="CY223" s="70"/>
      <c r="CZ223" s="70"/>
      <c r="DA223" s="70"/>
      <c r="DB223" s="70"/>
      <c r="DC223" s="70"/>
      <c r="DH223" s="516"/>
      <c r="DI223" s="516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8" t="s">
        <v>443</v>
      </c>
      <c r="DU223" s="129">
        <v>-2.3648324254034843</v>
      </c>
      <c r="DV223" s="128">
        <v>11.508362676056338</v>
      </c>
      <c r="DX223" s="506">
        <f t="shared" si="123"/>
        <v>0</v>
      </c>
      <c r="EA223" s="506">
        <f t="shared" si="124"/>
        <v>0</v>
      </c>
      <c r="EB223" s="506">
        <f t="shared" si="125"/>
        <v>0</v>
      </c>
      <c r="EG223" s="402">
        <f>IF(AND(DV223&gt;0,DV223&lt;11.9),1,0)</f>
        <v>1</v>
      </c>
      <c r="EH223" s="402"/>
      <c r="EI223" s="402"/>
      <c r="EJ223" s="402"/>
      <c r="EK223" s="402"/>
      <c r="EM223" s="402">
        <f>IF(AND(DV223&gt;0,DV223&lt;6.4),1,0)</f>
        <v>0</v>
      </c>
      <c r="EN223" s="402"/>
      <c r="EO223" s="402"/>
      <c r="EP223" s="402"/>
      <c r="ER223" s="105">
        <v>1.0254583083608029</v>
      </c>
      <c r="ES223" s="105">
        <v>-11.885</v>
      </c>
      <c r="ET223" s="518">
        <f>ABS(ER223)</f>
        <v>1.0254583083608029</v>
      </c>
      <c r="EV223" s="284"/>
      <c r="EW223" s="209"/>
      <c r="EX223" s="209"/>
      <c r="EY223" s="209"/>
      <c r="EZ223" s="209"/>
      <c r="FA223" s="209"/>
      <c r="FB223" s="209"/>
      <c r="FC223" s="209"/>
      <c r="FE223" s="141"/>
      <c r="FF223" s="141"/>
      <c r="FH223" s="141"/>
      <c r="FJ223" s="141"/>
      <c r="FK223" s="584"/>
      <c r="FL223" s="527"/>
      <c r="FM223" s="584"/>
      <c r="FN223" s="527"/>
      <c r="FO223" s="584"/>
      <c r="FP223" s="527"/>
      <c r="FQ223" s="284"/>
      <c r="FR223" s="209"/>
      <c r="FS223" s="284"/>
      <c r="FT223" s="209"/>
      <c r="FU223" s="209"/>
      <c r="FV223" s="209"/>
      <c r="FW223" s="209"/>
      <c r="FX223" s="209"/>
      <c r="FY223" s="209"/>
      <c r="FZ223" s="209"/>
      <c r="GA223" s="209"/>
      <c r="GB223" s="209"/>
      <c r="GC223" s="209"/>
      <c r="GD223" s="284"/>
      <c r="GE223" s="209"/>
      <c r="GF223" s="284"/>
      <c r="GG223" s="209"/>
      <c r="GH223" s="209"/>
      <c r="GI223" s="209"/>
      <c r="GJ223" s="209"/>
      <c r="GK223" s="209"/>
      <c r="GL223" s="209"/>
      <c r="GM223" s="209"/>
      <c r="GN223" s="209"/>
      <c r="GO223" s="209"/>
      <c r="GP223" s="209"/>
      <c r="GQ223" s="529"/>
      <c r="GR223" s="587">
        <v>0.29298808810308652</v>
      </c>
      <c r="GS223" s="532">
        <v>0.79525338199409212</v>
      </c>
      <c r="GT223" s="584"/>
      <c r="GU223" s="527"/>
      <c r="GV223" s="527"/>
      <c r="GW223" s="527"/>
      <c r="GX223" s="527"/>
      <c r="GY223" s="527"/>
      <c r="GZ223" s="587">
        <v>4.1848591549294767E-2</v>
      </c>
      <c r="HA223" s="532">
        <v>0.29294014084507047</v>
      </c>
      <c r="HB223" s="584"/>
      <c r="HC223" s="527"/>
      <c r="HD223" s="527"/>
      <c r="HE223" s="527"/>
      <c r="HF223" s="527"/>
      <c r="HG223" s="527"/>
      <c r="HH223" s="584">
        <v>0.29596169411760315</v>
      </c>
      <c r="HI223" s="527">
        <v>0.84749151481968898</v>
      </c>
      <c r="HJ223" s="584"/>
      <c r="HK223" s="527"/>
      <c r="HL223" s="527"/>
      <c r="HM223" s="527"/>
      <c r="HN223" s="527"/>
      <c r="HO223" s="527"/>
      <c r="HP223" s="285"/>
      <c r="HQ223" s="208"/>
      <c r="HR223" s="208"/>
      <c r="HS223" s="208"/>
      <c r="IE223" s="159"/>
      <c r="IF223" s="159"/>
      <c r="IG223" s="159"/>
      <c r="IH223" s="159"/>
      <c r="II223" s="159">
        <v>1</v>
      </c>
      <c r="IJ223" s="159">
        <v>0</v>
      </c>
      <c r="IK223" s="159">
        <v>1</v>
      </c>
      <c r="IL223" s="159">
        <v>0</v>
      </c>
      <c r="IM223" s="159">
        <v>0</v>
      </c>
      <c r="IQ223" s="159">
        <v>0</v>
      </c>
      <c r="IR223" s="159">
        <v>1</v>
      </c>
      <c r="IS223" s="159">
        <v>0</v>
      </c>
      <c r="IZ223" s="159">
        <v>1</v>
      </c>
      <c r="JA223" s="159">
        <v>0</v>
      </c>
      <c r="JB223" s="176">
        <v>0</v>
      </c>
      <c r="JC223" s="176">
        <v>0</v>
      </c>
      <c r="JD223" s="159"/>
      <c r="JE223" s="176">
        <v>0</v>
      </c>
      <c r="JF223" s="176">
        <v>0</v>
      </c>
      <c r="JG223" s="176">
        <v>0</v>
      </c>
      <c r="JH223" s="176">
        <v>1</v>
      </c>
      <c r="JI223" s="176">
        <v>0</v>
      </c>
      <c r="JJ223" s="176">
        <v>1</v>
      </c>
      <c r="JK223" s="176">
        <v>0</v>
      </c>
      <c r="JL223" s="176">
        <v>0</v>
      </c>
      <c r="JM223" s="176">
        <v>1</v>
      </c>
      <c r="JN223" s="176">
        <v>0</v>
      </c>
      <c r="JO223" s="176">
        <v>0</v>
      </c>
      <c r="JP223" s="176">
        <v>0</v>
      </c>
      <c r="JQ223" s="176">
        <v>0</v>
      </c>
      <c r="JR223" s="176">
        <v>0</v>
      </c>
      <c r="JS223" s="176">
        <v>0</v>
      </c>
      <c r="JT223" s="176">
        <v>0</v>
      </c>
      <c r="JU223" s="501">
        <v>0</v>
      </c>
      <c r="JV223" s="176">
        <v>1</v>
      </c>
      <c r="JW223" s="176">
        <v>0</v>
      </c>
      <c r="JX223" s="176">
        <v>0</v>
      </c>
      <c r="JY223" s="501"/>
      <c r="JZ223" s="405"/>
      <c r="KA223" s="405"/>
      <c r="KB223" s="405"/>
      <c r="KC223" s="405"/>
      <c r="KD223" s="405"/>
      <c r="KE223" s="162">
        <v>0</v>
      </c>
      <c r="KF223" s="175">
        <v>0</v>
      </c>
      <c r="KG223" s="175">
        <v>0</v>
      </c>
      <c r="KH223" s="175">
        <v>0</v>
      </c>
      <c r="KI223" s="159">
        <v>1</v>
      </c>
      <c r="KJ223" s="159">
        <v>0</v>
      </c>
      <c r="KK223" s="160">
        <v>0</v>
      </c>
      <c r="KL223" s="175">
        <v>0</v>
      </c>
      <c r="KM223" s="175">
        <v>0</v>
      </c>
      <c r="KN223" s="175">
        <v>0</v>
      </c>
      <c r="KO223" s="175">
        <v>0</v>
      </c>
      <c r="KP223" s="175">
        <v>1</v>
      </c>
      <c r="KQ223" s="175">
        <v>0</v>
      </c>
      <c r="KR223" s="160">
        <v>0</v>
      </c>
      <c r="KS223" s="175">
        <v>0</v>
      </c>
      <c r="KT223" s="159"/>
      <c r="KU223" s="159"/>
      <c r="KV223" s="159"/>
      <c r="KW223" s="159"/>
      <c r="KX223" s="159"/>
      <c r="KY223" s="159"/>
      <c r="KZ223" s="159"/>
      <c r="LA223" s="159"/>
      <c r="LB223" s="159"/>
    </row>
    <row r="224" spans="1:314" s="218" customFormat="1" ht="14.25" thickBot="1" x14ac:dyDescent="0.2">
      <c r="A224" s="218" t="s">
        <v>593</v>
      </c>
      <c r="B224" s="243"/>
      <c r="C224" s="17"/>
      <c r="D224" s="18"/>
      <c r="E224" s="18">
        <v>0.93</v>
      </c>
      <c r="F224" s="20"/>
      <c r="G224" s="19"/>
      <c r="H224" s="20"/>
      <c r="I224" s="597"/>
      <c r="J224" s="16"/>
      <c r="K224" s="20"/>
      <c r="L224" s="16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16"/>
      <c r="AB224" s="20"/>
      <c r="AC224" s="20"/>
      <c r="AD224" s="20"/>
      <c r="AE224" s="20"/>
      <c r="AF224" s="20"/>
      <c r="AG224" s="20"/>
      <c r="AH224" s="58"/>
      <c r="AI224" s="20"/>
      <c r="AJ224" s="20"/>
      <c r="AK224" s="20"/>
      <c r="AL224" s="642"/>
      <c r="AM224" s="636"/>
      <c r="AN224" s="637"/>
      <c r="AO224" s="636"/>
      <c r="AP224" s="637"/>
      <c r="AQ224" s="528">
        <f>SUM(AO221:AO224)</f>
        <v>7.2766549295774654</v>
      </c>
      <c r="AR224" s="528"/>
      <c r="AS224" s="528">
        <f>AVERAGE(AO221:AO224)</f>
        <v>7.2766549295774654</v>
      </c>
      <c r="AT224" s="528"/>
      <c r="AU224" s="528">
        <f>MAX(AO221:AO224)</f>
        <v>7.2766549295774654</v>
      </c>
      <c r="AV224" s="528"/>
      <c r="AW224" s="528">
        <f>MIN(AO221:AO224)</f>
        <v>7.2766549295774654</v>
      </c>
      <c r="AX224" s="528"/>
      <c r="AY224" s="528">
        <f>AU224-AW224</f>
        <v>0</v>
      </c>
      <c r="AZ224" s="528"/>
      <c r="BA224" s="528"/>
      <c r="BB224" s="636"/>
      <c r="BC224" s="637"/>
      <c r="BD224" s="528"/>
      <c r="BE224" s="528">
        <f>SUM(BC221:BC224)</f>
        <v>6.4446830985915478</v>
      </c>
      <c r="BF224" s="528"/>
      <c r="BG224" s="528">
        <f>AVERAGE(BC221:BC224)</f>
        <v>6.4446830985915478</v>
      </c>
      <c r="BH224" s="528"/>
      <c r="BI224" s="528">
        <f>MAX(BC221:BC224)</f>
        <v>6.4446830985915478</v>
      </c>
      <c r="BJ224" s="528"/>
      <c r="BK224" s="528">
        <f>MIN(BC221:BC224)</f>
        <v>6.4446830985915478</v>
      </c>
      <c r="BL224" s="528"/>
      <c r="BM224" s="528">
        <f>BI224-BK224</f>
        <v>0</v>
      </c>
      <c r="BN224" s="574"/>
      <c r="BO224" s="574"/>
      <c r="BP224" s="2"/>
      <c r="BQ224" s="2"/>
      <c r="BR224" s="7"/>
      <c r="BS224" s="528"/>
      <c r="BT224" s="528"/>
      <c r="BU224" s="528"/>
      <c r="BV224" s="528"/>
      <c r="BW224" s="585"/>
      <c r="BX224" s="528"/>
      <c r="BY224" s="528"/>
      <c r="BZ224" s="528"/>
      <c r="CA224" s="528"/>
      <c r="CB224" s="585"/>
      <c r="CC224" s="528"/>
      <c r="CD224" s="585"/>
      <c r="CE224" s="528"/>
      <c r="CF224" s="585"/>
      <c r="CG224" s="528"/>
      <c r="CH224" s="585"/>
      <c r="CI224" s="528"/>
      <c r="CJ224" s="585"/>
      <c r="CK224" s="528"/>
      <c r="CL224" s="585"/>
      <c r="CM224" s="240"/>
      <c r="CN224" s="393"/>
      <c r="CR224" s="286"/>
      <c r="CS224" s="278"/>
      <c r="CT224" s="281"/>
      <c r="CU224" s="281"/>
      <c r="CV224" s="281"/>
      <c r="CW224" s="281"/>
      <c r="CX224" s="281"/>
      <c r="CY224" s="281"/>
      <c r="CZ224" s="281"/>
      <c r="DA224" s="281"/>
      <c r="DB224" s="281"/>
      <c r="DC224" s="248"/>
      <c r="DD224" s="281"/>
      <c r="DE224" s="281"/>
      <c r="DF224" s="281"/>
      <c r="DG224" s="281"/>
      <c r="DH224" s="281"/>
      <c r="DI224" s="281"/>
      <c r="DL224" s="281"/>
      <c r="DM224" s="281"/>
      <c r="DN224" s="281"/>
      <c r="DO224" s="281"/>
      <c r="DP224" s="281"/>
      <c r="DQ224" s="281"/>
      <c r="DR224" s="281"/>
      <c r="DT224" s="220"/>
      <c r="DW224" s="495"/>
      <c r="DX224" s="506">
        <f t="shared" si="123"/>
        <v>0</v>
      </c>
      <c r="DY224" s="495"/>
      <c r="DZ224" s="495"/>
      <c r="EA224" s="506">
        <f t="shared" si="124"/>
        <v>0</v>
      </c>
      <c r="EB224" s="506">
        <f t="shared" si="125"/>
        <v>0</v>
      </c>
      <c r="EC224" s="495"/>
      <c r="ED224" s="495"/>
      <c r="EE224" s="512"/>
      <c r="EF224" s="244"/>
      <c r="EG224" s="244"/>
      <c r="EH224" s="244">
        <v>0</v>
      </c>
      <c r="EI224" s="244">
        <v>1</v>
      </c>
      <c r="EJ224" s="138">
        <f>SUM(EH224:EI224)</f>
        <v>1</v>
      </c>
      <c r="EK224" s="402"/>
      <c r="EL224" s="244"/>
      <c r="EM224" s="244"/>
      <c r="EN224" s="244"/>
      <c r="EO224" s="244"/>
      <c r="EP224" s="244"/>
      <c r="EQ224" s="244"/>
      <c r="ET224" s="518"/>
      <c r="EU224" s="518"/>
      <c r="EV224" s="287">
        <f>SUM(ET221:ET224)</f>
        <v>1.0254583083608029</v>
      </c>
      <c r="EW224" s="281"/>
      <c r="EX224" s="278">
        <f>AVERAGE(ET221:ET224)</f>
        <v>1.0254583083608029</v>
      </c>
      <c r="EY224" s="278"/>
      <c r="EZ224" s="281">
        <f>_xlfn.VAR.P(ET221:ET224)</f>
        <v>0</v>
      </c>
      <c r="FA224" s="281"/>
      <c r="FB224" s="281">
        <f>MAX(ET221:ET224)</f>
        <v>1.0254583083608029</v>
      </c>
      <c r="FC224" s="281"/>
      <c r="FD224" s="523"/>
      <c r="FE224" s="268"/>
      <c r="FF224" s="240"/>
      <c r="FG224" s="268"/>
      <c r="FH224" s="240"/>
      <c r="FI224" s="268"/>
      <c r="FJ224" s="240"/>
      <c r="FK224" s="585"/>
      <c r="FL224" s="528"/>
      <c r="FM224" s="585"/>
      <c r="FN224" s="528"/>
      <c r="FO224" s="585"/>
      <c r="FP224" s="528"/>
      <c r="FQ224" s="287"/>
      <c r="FR224" s="281"/>
      <c r="FS224" s="287"/>
      <c r="FT224" s="281"/>
      <c r="FU224" s="281"/>
      <c r="FV224" s="281"/>
      <c r="FW224" s="281"/>
      <c r="FX224" s="281"/>
      <c r="FY224" s="281"/>
      <c r="FZ224" s="281"/>
      <c r="GA224" s="281"/>
      <c r="GB224" s="281"/>
      <c r="GC224" s="281"/>
      <c r="GD224" s="287"/>
      <c r="GE224" s="281"/>
      <c r="GF224" s="287"/>
      <c r="GG224" s="281"/>
      <c r="GH224" s="281"/>
      <c r="GI224" s="281"/>
      <c r="GJ224" s="281"/>
      <c r="GK224" s="281"/>
      <c r="GL224" s="281"/>
      <c r="GM224" s="281"/>
      <c r="GN224" s="281"/>
      <c r="GO224" s="281"/>
      <c r="GP224" s="281"/>
      <c r="GQ224" s="531"/>
      <c r="GR224" s="586"/>
      <c r="GS224" s="531"/>
      <c r="GT224" s="586">
        <f>SUM(GR220:GR223)</f>
        <v>0.29298808810308652</v>
      </c>
      <c r="GU224" s="586">
        <f>SUM(GS220:GS223)</f>
        <v>0.79525338199409212</v>
      </c>
      <c r="GV224" s="531">
        <f>AVERAGE(GR220:GR223)</f>
        <v>0.29298808810308652</v>
      </c>
      <c r="GW224" s="531">
        <f>AVERAGE(GS220:GS223)</f>
        <v>0.79525338199409212</v>
      </c>
      <c r="GX224" s="531">
        <f>MAX(GR220:GR223)</f>
        <v>0.29298808810308652</v>
      </c>
      <c r="GY224" s="531">
        <f>MAX(GS220:GS223)</f>
        <v>0.79525338199409212</v>
      </c>
      <c r="GZ224" s="586"/>
      <c r="HA224" s="531"/>
      <c r="HB224" s="586">
        <f>SUM(GZ220:GZ223)</f>
        <v>4.1848591549294767E-2</v>
      </c>
      <c r="HC224" s="586">
        <f>SUM(HA220:HA223)</f>
        <v>0.29294014084507047</v>
      </c>
      <c r="HD224" s="531">
        <f>AVERAGE(GZ220:GZ223)</f>
        <v>4.1848591549294767E-2</v>
      </c>
      <c r="HE224" s="531">
        <f>AVERAGE(HA220:HA223)</f>
        <v>0.29294014084507047</v>
      </c>
      <c r="HF224" s="531">
        <f>MAX(GZ220:GZ223)</f>
        <v>4.1848591549294767E-2</v>
      </c>
      <c r="HG224" s="531">
        <f>MAX(HA220:HA223)</f>
        <v>0.29294014084507047</v>
      </c>
      <c r="HH224" s="585"/>
      <c r="HI224" s="528"/>
      <c r="HJ224" s="586">
        <f>SUM(HH220:HH223)</f>
        <v>0.29596169411760315</v>
      </c>
      <c r="HK224" s="586">
        <f>SUM(HI220:HI223)</f>
        <v>0.84749151481968898</v>
      </c>
      <c r="HL224" s="531">
        <f>AVERAGE(HH220:HH223)</f>
        <v>0.29596169411760315</v>
      </c>
      <c r="HM224" s="531">
        <f>AVERAGE(HI220:HI223)</f>
        <v>0.84749151481968898</v>
      </c>
      <c r="HN224" s="531">
        <f>MAX(HH220:HH223)</f>
        <v>0.29596169411760315</v>
      </c>
      <c r="HO224" s="531">
        <f>MAX(HI220:HI223)</f>
        <v>0.84749151481968898</v>
      </c>
      <c r="HP224" s="286">
        <f>MIN(HH222:HH224)</f>
        <v>0.29596169411760315</v>
      </c>
      <c r="HQ224" s="286">
        <f>MIN(HI222:HI224)</f>
        <v>0.84749151481968898</v>
      </c>
      <c r="HR224" s="278">
        <f>HN224-HP224</f>
        <v>0</v>
      </c>
      <c r="HS224" s="278">
        <f>HO224-HQ224</f>
        <v>0</v>
      </c>
      <c r="HT224" s="393"/>
      <c r="HU224" s="520"/>
      <c r="HV224" s="393"/>
      <c r="HW224" s="520"/>
      <c r="HX224" s="393"/>
      <c r="HY224" s="520"/>
      <c r="HZ224" s="393"/>
      <c r="IA224" s="520"/>
      <c r="IB224" s="393"/>
      <c r="IC224" s="520"/>
      <c r="ID224" s="393"/>
      <c r="IG224" s="218">
        <v>2.9926640427672413</v>
      </c>
      <c r="IH224" s="218">
        <v>-14.312218309859155</v>
      </c>
      <c r="IN224" s="462">
        <v>0</v>
      </c>
      <c r="IO224" s="462">
        <v>0</v>
      </c>
      <c r="IP224" s="390">
        <v>0</v>
      </c>
      <c r="IT224" s="390"/>
      <c r="IU224" s="393">
        <v>0</v>
      </c>
      <c r="IV224" s="390">
        <v>0</v>
      </c>
      <c r="IW224" s="393">
        <v>0</v>
      </c>
      <c r="IX224" s="484">
        <v>1</v>
      </c>
      <c r="IY224" s="393"/>
      <c r="JB224" s="226"/>
      <c r="JC224" s="226"/>
      <c r="JD224" s="226"/>
      <c r="JE224" s="226"/>
      <c r="JF224" s="226"/>
      <c r="JG224" s="226"/>
      <c r="JH224" s="226"/>
      <c r="JI224" s="226"/>
      <c r="JJ224" s="226"/>
      <c r="JK224" s="226"/>
      <c r="JL224" s="226"/>
      <c r="JM224" s="226"/>
      <c r="JN224" s="226"/>
      <c r="JO224" s="226"/>
      <c r="JP224" s="226"/>
      <c r="JQ224" s="226"/>
      <c r="JR224" s="226"/>
      <c r="JS224" s="226"/>
      <c r="JT224" s="226"/>
      <c r="JU224" s="500"/>
      <c r="JV224" s="226"/>
      <c r="JW224" s="226"/>
      <c r="JX224" s="226"/>
      <c r="JY224" s="500">
        <v>0</v>
      </c>
      <c r="JZ224" s="406">
        <v>0</v>
      </c>
      <c r="KA224" s="406">
        <v>0</v>
      </c>
      <c r="KB224" s="406">
        <v>1</v>
      </c>
      <c r="KC224" s="406">
        <v>0</v>
      </c>
      <c r="KD224" s="406">
        <v>0</v>
      </c>
      <c r="KE224" s="220"/>
      <c r="KF224" s="244"/>
      <c r="KG224" s="244"/>
      <c r="KH224" s="244"/>
      <c r="KK224" s="219"/>
      <c r="KL224" s="244"/>
      <c r="KM224" s="244"/>
      <c r="KN224" s="244"/>
      <c r="KO224" s="244"/>
      <c r="KP224" s="244"/>
      <c r="KQ224" s="244"/>
      <c r="KR224" s="219"/>
      <c r="KS224" s="244"/>
      <c r="LA224" s="219"/>
    </row>
    <row r="225" spans="1:313" x14ac:dyDescent="0.15">
      <c r="A225" s="214"/>
      <c r="B225" s="262">
        <v>1.053599537037037</v>
      </c>
      <c r="C225" s="10"/>
      <c r="D225" s="11"/>
      <c r="E225" s="11"/>
      <c r="F225" s="14"/>
      <c r="G225" s="13" t="s">
        <v>369</v>
      </c>
      <c r="H225" s="14" t="s">
        <v>335</v>
      </c>
      <c r="I225" s="596">
        <v>44</v>
      </c>
      <c r="J225" s="473">
        <v>1</v>
      </c>
      <c r="K225" s="14">
        <v>0</v>
      </c>
      <c r="L225" s="9">
        <v>1</v>
      </c>
      <c r="M225" s="23">
        <v>1</v>
      </c>
      <c r="N225" s="23">
        <v>1</v>
      </c>
      <c r="O225" s="23">
        <v>0</v>
      </c>
      <c r="P225" s="14"/>
      <c r="Q225" s="14">
        <v>1</v>
      </c>
      <c r="R225" s="14">
        <v>0</v>
      </c>
      <c r="S225" s="14">
        <v>0</v>
      </c>
      <c r="T225" s="14">
        <v>0</v>
      </c>
      <c r="U225" s="14"/>
      <c r="V225" s="14">
        <v>0</v>
      </c>
      <c r="W225" s="14">
        <v>0</v>
      </c>
      <c r="X225" s="14">
        <v>1</v>
      </c>
      <c r="Y225" s="14">
        <v>1</v>
      </c>
      <c r="Z225" s="14">
        <v>0</v>
      </c>
      <c r="AA225" s="9">
        <v>0</v>
      </c>
      <c r="AB225" s="15"/>
      <c r="AC225" s="15"/>
      <c r="AD225" s="15"/>
      <c r="AE225" s="15"/>
      <c r="AF225" s="15"/>
      <c r="AG225" s="15"/>
      <c r="AH225" s="54"/>
      <c r="AI225" s="15"/>
      <c r="AJ225" s="15"/>
      <c r="AK225" s="15"/>
      <c r="AL225" s="632"/>
      <c r="AM225" s="633"/>
      <c r="AN225" s="634"/>
      <c r="AO225" s="633"/>
      <c r="AP225" s="634"/>
      <c r="AQ225" s="634"/>
      <c r="AR225" s="634"/>
      <c r="AS225" s="634"/>
      <c r="AT225" s="634"/>
      <c r="AU225" s="634"/>
      <c r="AV225" s="634"/>
      <c r="AW225" s="634"/>
      <c r="AX225" s="634"/>
      <c r="AY225" s="634"/>
      <c r="AZ225" s="634"/>
      <c r="BA225" s="634"/>
      <c r="BB225" s="633"/>
      <c r="BC225" s="634"/>
      <c r="BD225" s="634"/>
      <c r="BE225" s="634"/>
      <c r="BF225" s="634"/>
      <c r="BG225" s="634"/>
      <c r="BH225" s="634"/>
      <c r="BI225" s="634"/>
      <c r="BJ225" s="634"/>
      <c r="BK225" s="634"/>
      <c r="BL225" s="634"/>
      <c r="BM225" s="634"/>
      <c r="BN225" s="573"/>
      <c r="BO225" s="573"/>
      <c r="BP225" s="64">
        <v>0.82604196074390823</v>
      </c>
      <c r="BQ225" s="64">
        <v>11.98572033898305</v>
      </c>
      <c r="BR225" s="6"/>
      <c r="BS225" s="527"/>
      <c r="BT225" s="527"/>
      <c r="BU225" s="527"/>
      <c r="BV225" s="527"/>
      <c r="BW225" s="584"/>
      <c r="BX225" s="527"/>
      <c r="BY225" s="527"/>
      <c r="BZ225" s="527"/>
      <c r="CA225" s="527"/>
      <c r="CB225" s="584"/>
      <c r="CC225" s="527"/>
      <c r="CD225" s="584"/>
      <c r="CE225" s="527"/>
      <c r="CF225" s="584"/>
      <c r="CG225" s="527"/>
      <c r="CH225" s="584"/>
      <c r="CI225" s="527"/>
      <c r="CJ225" s="584"/>
      <c r="CK225" s="527"/>
      <c r="CL225" s="584"/>
      <c r="CO225" s="70"/>
      <c r="CP225" s="70"/>
      <c r="CQ225" s="70"/>
      <c r="CR225" s="70"/>
      <c r="CS225" s="70"/>
      <c r="CT225" s="70"/>
      <c r="CU225" s="70"/>
      <c r="CV225" s="70"/>
      <c r="CW225" s="70"/>
      <c r="CX225" s="70"/>
      <c r="CY225" s="70"/>
      <c r="CZ225" s="70"/>
      <c r="DA225" s="70"/>
      <c r="DB225" s="70"/>
      <c r="DC225" s="70"/>
      <c r="DH225" s="516"/>
      <c r="DI225" s="516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28">
        <v>0.82604196074390823</v>
      </c>
      <c r="DV225" s="128">
        <v>11.98572033898305</v>
      </c>
      <c r="DX225" s="506">
        <f t="shared" si="123"/>
        <v>0</v>
      </c>
      <c r="EA225" s="506">
        <f t="shared" si="124"/>
        <v>0</v>
      </c>
      <c r="EB225" s="506">
        <f t="shared" si="125"/>
        <v>0</v>
      </c>
      <c r="ER225" s="105">
        <v>-3.8884414249652264</v>
      </c>
      <c r="ES225" s="105">
        <v>-13.355516949152541</v>
      </c>
      <c r="EV225" s="284"/>
      <c r="EW225" s="209"/>
      <c r="EX225" s="209"/>
      <c r="EY225" s="209"/>
      <c r="EZ225" s="209"/>
      <c r="FA225" s="209"/>
      <c r="FB225" s="209"/>
      <c r="FC225" s="209"/>
      <c r="FE225" s="141"/>
      <c r="FF225" s="141"/>
      <c r="FH225" s="141"/>
      <c r="FJ225" s="141"/>
      <c r="FK225" s="584"/>
      <c r="FL225" s="527"/>
      <c r="FM225" s="584"/>
      <c r="FN225" s="527"/>
      <c r="FO225" s="584"/>
      <c r="FP225" s="527"/>
      <c r="FQ225" s="284"/>
      <c r="FR225" s="209"/>
      <c r="FS225" s="284"/>
      <c r="FT225" s="209"/>
      <c r="FU225" s="209"/>
      <c r="FV225" s="209"/>
      <c r="FW225" s="209"/>
      <c r="FX225" s="209"/>
      <c r="FY225" s="209"/>
      <c r="FZ225" s="209"/>
      <c r="GA225" s="209"/>
      <c r="GB225" s="209"/>
      <c r="GC225" s="209"/>
      <c r="GD225" s="284"/>
      <c r="GE225" s="209"/>
      <c r="GF225" s="284"/>
      <c r="GG225" s="209"/>
      <c r="GH225" s="209"/>
      <c r="GI225" s="209"/>
      <c r="GJ225" s="209"/>
      <c r="GK225" s="209"/>
      <c r="GL225" s="209"/>
      <c r="GM225" s="209"/>
      <c r="GN225" s="209"/>
      <c r="GO225" s="209"/>
      <c r="GP225" s="209"/>
      <c r="GQ225" s="529"/>
      <c r="GR225" s="584"/>
      <c r="GS225" s="527"/>
      <c r="GT225" s="584"/>
      <c r="GU225" s="527"/>
      <c r="GV225" s="527"/>
      <c r="GW225" s="527"/>
      <c r="GX225" s="527"/>
      <c r="GY225" s="527"/>
      <c r="GZ225" s="584"/>
      <c r="HA225" s="527"/>
      <c r="HB225" s="584"/>
      <c r="HC225" s="527"/>
      <c r="HD225" s="527"/>
      <c r="HE225" s="527"/>
      <c r="HF225" s="527"/>
      <c r="HG225" s="527"/>
      <c r="HH225" s="584"/>
      <c r="HI225" s="527"/>
      <c r="HJ225" s="584"/>
      <c r="HK225" s="527"/>
      <c r="HL225" s="527"/>
      <c r="HM225" s="527"/>
      <c r="HN225" s="527"/>
      <c r="HO225" s="527"/>
      <c r="HQ225" s="159"/>
      <c r="HR225" s="159"/>
      <c r="HS225" s="159"/>
      <c r="IE225" s="159"/>
      <c r="IF225" s="159"/>
      <c r="IG225" s="182">
        <v>-0.14649404405154329</v>
      </c>
      <c r="IH225" s="182">
        <v>-7.3653521126760557</v>
      </c>
      <c r="II225" s="159"/>
      <c r="IJ225" s="159"/>
      <c r="IK225" s="159"/>
      <c r="IL225" s="159"/>
      <c r="IM225" s="159"/>
      <c r="IQ225" s="159"/>
      <c r="IR225" s="159"/>
      <c r="IS225" s="159"/>
      <c r="IZ225" s="159"/>
      <c r="JA225" s="159"/>
      <c r="JB225" s="159"/>
      <c r="JC225" s="159"/>
      <c r="JD225" s="159"/>
      <c r="JE225" s="159"/>
      <c r="JF225" s="159"/>
      <c r="JG225" s="159"/>
      <c r="JH225" s="159"/>
      <c r="JI225" s="159"/>
      <c r="JJ225" s="159"/>
      <c r="JK225" s="159"/>
      <c r="JL225" s="159"/>
      <c r="JM225" s="159"/>
      <c r="JN225" s="159"/>
      <c r="JO225" s="159"/>
      <c r="JP225" s="159"/>
      <c r="JQ225" s="159"/>
      <c r="JR225" s="159"/>
      <c r="JS225" s="159"/>
      <c r="JT225" s="159"/>
      <c r="JV225" s="159"/>
      <c r="JW225" s="159"/>
      <c r="JX225" s="159"/>
      <c r="KE225" s="159"/>
      <c r="KF225" s="159"/>
      <c r="KG225" s="159"/>
      <c r="KH225" s="159"/>
      <c r="KI225" s="159"/>
      <c r="KJ225" s="159"/>
      <c r="KK225" s="159"/>
      <c r="KL225" s="159"/>
      <c r="KM225" s="159"/>
      <c r="KN225" s="159"/>
      <c r="KO225" s="159"/>
      <c r="KP225" s="159"/>
      <c r="KQ225" s="159"/>
      <c r="KR225" s="159"/>
      <c r="KS225" s="159"/>
      <c r="KT225" s="159"/>
      <c r="KU225" s="159"/>
      <c r="KV225" s="159"/>
      <c r="KW225" s="159"/>
      <c r="KX225" s="159"/>
      <c r="KY225" s="159"/>
      <c r="KZ225" s="159"/>
      <c r="LA225" s="159"/>
    </row>
    <row r="226" spans="1:313" x14ac:dyDescent="0.15">
      <c r="A226" s="214"/>
      <c r="B226" s="262">
        <v>1.0591666666666668</v>
      </c>
      <c r="C226" s="10"/>
      <c r="D226" s="11"/>
      <c r="E226" s="11"/>
      <c r="F226" s="14"/>
      <c r="G226" s="13"/>
      <c r="H226" s="14"/>
      <c r="I226" s="596"/>
      <c r="J226" s="473">
        <v>1</v>
      </c>
      <c r="K226" s="14">
        <v>0</v>
      </c>
      <c r="L226" s="9">
        <v>1</v>
      </c>
      <c r="M226" s="23">
        <v>1</v>
      </c>
      <c r="N226" s="23">
        <v>0</v>
      </c>
      <c r="O226" s="23">
        <v>1</v>
      </c>
      <c r="P226" s="14"/>
      <c r="Q226" s="14">
        <v>0</v>
      </c>
      <c r="R226" s="14">
        <v>0</v>
      </c>
      <c r="S226" s="14">
        <v>1</v>
      </c>
      <c r="T226" s="14">
        <v>1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9">
        <v>1</v>
      </c>
      <c r="AB226" s="15"/>
      <c r="AC226" s="15"/>
      <c r="AD226" s="15"/>
      <c r="AE226" s="15">
        <v>0.25113264694550264</v>
      </c>
      <c r="AF226" s="15">
        <v>0.5440316901408444</v>
      </c>
      <c r="AG226" s="15">
        <v>0.59919786902104233</v>
      </c>
      <c r="AH226" s="54">
        <f>AM227-BP226</f>
        <v>-3.557712498394622</v>
      </c>
      <c r="AI226" s="15">
        <f>AN227-BQ226</f>
        <v>-16.488345070422536</v>
      </c>
      <c r="AJ226" s="15"/>
      <c r="AK226" s="15"/>
      <c r="AL226" s="632">
        <f>((AH226*AH227)+(AI226*AI227))/(SQRT(AH226^2+AI226^2)*SQRT(AH227^2+AI227^2))</f>
        <v>0.99996124132056852</v>
      </c>
      <c r="AM226" s="633"/>
      <c r="AN226" s="634"/>
      <c r="AO226" s="633"/>
      <c r="AP226" s="634"/>
      <c r="AQ226" s="634"/>
      <c r="AR226" s="634"/>
      <c r="AS226" s="634"/>
      <c r="AT226" s="634"/>
      <c r="AU226" s="634"/>
      <c r="AV226" s="634"/>
      <c r="AW226" s="634"/>
      <c r="AX226" s="634"/>
      <c r="AY226" s="634"/>
      <c r="AZ226" s="634"/>
      <c r="BA226" s="634"/>
      <c r="BB226" s="633"/>
      <c r="BC226" s="634"/>
      <c r="BD226" s="634"/>
      <c r="BE226" s="634"/>
      <c r="BF226" s="634"/>
      <c r="BG226" s="634"/>
      <c r="BH226" s="634"/>
      <c r="BI226" s="634"/>
      <c r="BJ226" s="634"/>
      <c r="BK226" s="634"/>
      <c r="BL226" s="634"/>
      <c r="BM226" s="634"/>
      <c r="BN226" s="573"/>
      <c r="BO226" s="573"/>
      <c r="BP226" s="64">
        <v>1.1091691906759704</v>
      </c>
      <c r="BQ226" s="64">
        <v>11.885</v>
      </c>
      <c r="BR226" s="6"/>
      <c r="BS226" s="527"/>
      <c r="BT226" s="527"/>
      <c r="BU226" s="527"/>
      <c r="BV226" s="527"/>
      <c r="BW226" s="584"/>
      <c r="BX226" s="527"/>
      <c r="BY226" s="527"/>
      <c r="BZ226" s="527"/>
      <c r="CA226" s="527"/>
      <c r="CB226" s="584"/>
      <c r="CC226" s="527"/>
      <c r="CD226" s="584"/>
      <c r="CE226" s="527"/>
      <c r="CF226" s="584"/>
      <c r="CG226" s="527"/>
      <c r="CH226" s="584"/>
      <c r="CI226" s="527"/>
      <c r="CJ226" s="584"/>
      <c r="CK226" s="527"/>
      <c r="CL226" s="584"/>
      <c r="CO226" s="70"/>
      <c r="CP226" s="70"/>
      <c r="CQ226" s="70"/>
      <c r="CR226" s="70"/>
      <c r="CS226" s="70"/>
      <c r="CT226" s="70"/>
      <c r="CU226" s="70"/>
      <c r="CV226" s="70"/>
      <c r="CW226" s="70"/>
      <c r="CX226" s="70"/>
      <c r="CY226" s="70"/>
      <c r="CZ226" s="70"/>
      <c r="DA226" s="70"/>
      <c r="DB226" s="70"/>
      <c r="DC226" s="70"/>
      <c r="DH226" s="516"/>
      <c r="DI226" s="516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8" t="s">
        <v>442</v>
      </c>
      <c r="DU226" s="128">
        <v>1.1091691906759704</v>
      </c>
      <c r="DV226" s="128">
        <v>11.885</v>
      </c>
      <c r="DX226" s="506">
        <f t="shared" si="123"/>
        <v>0</v>
      </c>
      <c r="EA226" s="506">
        <f t="shared" si="124"/>
        <v>0</v>
      </c>
      <c r="EB226" s="506">
        <f t="shared" si="125"/>
        <v>0</v>
      </c>
      <c r="EG226" s="402">
        <f>IF(AND(DV226&gt;0,DV226&lt;11.9),1,0)</f>
        <v>1</v>
      </c>
      <c r="EH226" s="402"/>
      <c r="EI226" s="402"/>
      <c r="EJ226" s="402"/>
      <c r="EK226" s="402"/>
      <c r="EM226" s="244">
        <f>IF(AND(DV226&gt;0,DV226&lt;6.4),1,0)</f>
        <v>0</v>
      </c>
      <c r="EN226" s="402"/>
      <c r="EO226" s="402"/>
      <c r="EP226" s="402"/>
      <c r="ER226" s="105">
        <v>-3.9134837482340847</v>
      </c>
      <c r="ES226" s="105">
        <v>-12.429031690140844</v>
      </c>
      <c r="EV226" s="284"/>
      <c r="EW226" s="209"/>
      <c r="EX226" s="209"/>
      <c r="EY226" s="209"/>
      <c r="EZ226" s="209"/>
      <c r="FA226" s="209"/>
      <c r="FB226" s="209"/>
      <c r="FC226" s="209"/>
      <c r="FE226" s="518"/>
      <c r="FF226" s="518"/>
      <c r="FG226" s="510"/>
      <c r="FH226" s="518"/>
      <c r="FI226" s="510"/>
      <c r="FJ226" s="518"/>
      <c r="FK226" s="587"/>
      <c r="FL226" s="529"/>
      <c r="FM226" s="587"/>
      <c r="FN226" s="529"/>
      <c r="FO226" s="587"/>
      <c r="FP226" s="529"/>
      <c r="FQ226" s="284"/>
      <c r="FR226" s="209"/>
      <c r="FS226" s="284"/>
      <c r="FT226" s="209"/>
      <c r="FU226" s="209"/>
      <c r="FV226" s="209"/>
      <c r="FW226" s="209"/>
      <c r="FX226" s="209"/>
      <c r="FY226" s="209"/>
      <c r="FZ226" s="209"/>
      <c r="GA226" s="209"/>
      <c r="GB226" s="209"/>
      <c r="GC226" s="209"/>
      <c r="GD226" s="284"/>
      <c r="GE226" s="209"/>
      <c r="GF226" s="284"/>
      <c r="GG226" s="209"/>
      <c r="GH226" s="209"/>
      <c r="GI226" s="209"/>
      <c r="GJ226" s="209"/>
      <c r="GK226" s="209"/>
      <c r="GL226" s="209"/>
      <c r="GM226" s="209"/>
      <c r="GN226" s="209"/>
      <c r="GO226" s="209"/>
      <c r="GP226" s="209"/>
      <c r="GQ226" s="529"/>
      <c r="GR226" s="587"/>
      <c r="GS226" s="529"/>
      <c r="GT226" s="587"/>
      <c r="GU226" s="529"/>
      <c r="GV226" s="529"/>
      <c r="GW226" s="529"/>
      <c r="GX226" s="529"/>
      <c r="GY226" s="529"/>
      <c r="GZ226" s="587"/>
      <c r="HA226" s="529"/>
      <c r="HB226" s="587"/>
      <c r="HC226" s="529"/>
      <c r="HD226" s="529"/>
      <c r="HE226" s="529"/>
      <c r="HF226" s="529"/>
      <c r="HG226" s="529"/>
      <c r="HH226" s="584"/>
      <c r="HI226" s="527"/>
      <c r="HJ226" s="587"/>
      <c r="HK226" s="529"/>
      <c r="HL226" s="529"/>
      <c r="HM226" s="529"/>
      <c r="HN226" s="529"/>
      <c r="HO226" s="529"/>
      <c r="HP226" s="285"/>
      <c r="HQ226" s="208"/>
      <c r="HR226" s="208"/>
      <c r="HS226" s="208"/>
      <c r="IE226" s="159"/>
      <c r="IF226" s="159"/>
      <c r="IG226" s="159"/>
      <c r="IH226" s="159"/>
      <c r="II226" s="159">
        <v>0</v>
      </c>
      <c r="IJ226" s="159">
        <v>0</v>
      </c>
      <c r="IK226" s="159"/>
      <c r="IL226" s="159"/>
      <c r="IM226" s="159"/>
      <c r="IQ226" s="159"/>
      <c r="IR226" s="159"/>
      <c r="IS226" s="159"/>
      <c r="IZ226" s="159"/>
      <c r="JA226" s="159"/>
      <c r="JB226" s="159"/>
      <c r="JC226" s="159"/>
      <c r="JD226" s="159"/>
      <c r="JE226" s="159"/>
      <c r="JF226" s="159"/>
      <c r="JG226" s="159"/>
      <c r="JH226" s="159"/>
      <c r="JI226" s="159"/>
      <c r="JJ226" s="159"/>
      <c r="JK226" s="159"/>
      <c r="JL226" s="159"/>
      <c r="JM226" s="159"/>
      <c r="JN226" s="159"/>
      <c r="JO226" s="159"/>
      <c r="JP226" s="159"/>
      <c r="JQ226" s="159"/>
      <c r="JR226" s="159"/>
      <c r="JS226" s="159"/>
      <c r="JT226" s="159"/>
      <c r="JV226" s="159"/>
      <c r="JW226" s="159"/>
      <c r="JX226" s="159"/>
      <c r="KE226" s="159"/>
      <c r="KF226" s="159"/>
      <c r="KG226" s="159"/>
      <c r="KH226" s="159"/>
      <c r="KI226" s="159"/>
      <c r="KJ226" s="159"/>
      <c r="KK226" s="159"/>
      <c r="KL226" s="159"/>
      <c r="KM226" s="159"/>
      <c r="KN226" s="159"/>
      <c r="KO226" s="159"/>
      <c r="KP226" s="159"/>
      <c r="KQ226" s="159"/>
      <c r="KR226" s="159"/>
      <c r="KS226" s="159"/>
      <c r="KT226" s="159"/>
      <c r="KU226" s="159"/>
      <c r="KV226" s="159"/>
      <c r="KW226" s="159"/>
      <c r="KX226" s="159"/>
      <c r="KY226" s="159"/>
      <c r="KZ226" s="159"/>
      <c r="LA226" s="159"/>
    </row>
    <row r="227" spans="1:313" x14ac:dyDescent="0.15">
      <c r="A227" s="214"/>
      <c r="B227" s="262">
        <v>1.0597453703703703</v>
      </c>
      <c r="C227" s="10">
        <v>0.2</v>
      </c>
      <c r="D227" s="11">
        <v>0.66666000000000003</v>
      </c>
      <c r="E227" s="11"/>
      <c r="F227" s="14"/>
      <c r="G227" s="13"/>
      <c r="H227" s="14"/>
      <c r="I227" s="596"/>
      <c r="J227" s="29">
        <v>2</v>
      </c>
      <c r="K227" s="14"/>
      <c r="L227" s="9"/>
      <c r="M227" s="23">
        <v>0</v>
      </c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9"/>
      <c r="AB227" s="15"/>
      <c r="AC227" s="15"/>
      <c r="AD227" s="15"/>
      <c r="AE227" s="15"/>
      <c r="AF227" s="15"/>
      <c r="AG227" s="15"/>
      <c r="AH227" s="58">
        <f>ER226-BP226</f>
        <v>-5.0226529389100554</v>
      </c>
      <c r="AI227" s="20">
        <f>ES226-BQ226</f>
        <v>-24.314031690140844</v>
      </c>
      <c r="AJ227" s="15"/>
      <c r="AK227" s="15"/>
      <c r="AL227" s="635">
        <f>DEGREES(ACOS(AL226))</f>
        <v>0.50445626349327466</v>
      </c>
      <c r="AM227" s="633">
        <v>-2.4485433077186518</v>
      </c>
      <c r="AN227" s="634">
        <v>-4.6033450704225354</v>
      </c>
      <c r="AO227" s="584"/>
      <c r="AP227" s="638">
        <f>ABS(-11.88-AN227)</f>
        <v>7.2766549295774654</v>
      </c>
      <c r="AQ227" s="634"/>
      <c r="AR227" s="634"/>
      <c r="AS227" s="634"/>
      <c r="AT227" s="634"/>
      <c r="AU227" s="634"/>
      <c r="AV227" s="634"/>
      <c r="AW227" s="634"/>
      <c r="AX227" s="634"/>
      <c r="AY227" s="634"/>
      <c r="AZ227" s="634"/>
      <c r="BA227" s="634"/>
      <c r="BB227" s="634">
        <f>ABS(BQ227-AN227)</f>
        <v>7.3653521126760557</v>
      </c>
      <c r="BC227" s="527"/>
      <c r="BD227" s="634"/>
      <c r="BE227" s="634"/>
      <c r="BF227" s="634"/>
      <c r="BG227" s="634"/>
      <c r="BH227" s="634"/>
      <c r="BI227" s="634"/>
      <c r="BJ227" s="634"/>
      <c r="BK227" s="634"/>
      <c r="BL227" s="634"/>
      <c r="BM227" s="634"/>
      <c r="BN227" s="573"/>
      <c r="BO227" s="573"/>
      <c r="BP227" s="4">
        <v>-4.6250262479130093</v>
      </c>
      <c r="BQ227" s="4">
        <v>-11.968697183098591</v>
      </c>
      <c r="BR227" s="6"/>
      <c r="BS227" s="527">
        <f>(BP226+BP227+BP228)/3</f>
        <v>-0.95569923976482996</v>
      </c>
      <c r="BT227" s="527">
        <f>(BQ226+BQ227+BQ228)/3</f>
        <v>3.9616666666666664</v>
      </c>
      <c r="BU227" s="527"/>
      <c r="BV227" s="527"/>
      <c r="BW227" s="584"/>
      <c r="BX227" s="527"/>
      <c r="BY227" s="527"/>
      <c r="BZ227" s="527"/>
      <c r="CA227" s="527"/>
      <c r="CB227" s="584">
        <f>SQRT((BP226-BP227)^2+(BQ226-BQ227)^2)+SQRT((BP227-BP228)^2+(BQ227-BQ228)^2)+SQRT((BP228-BP226)^2+(BQ228-BQ226)^2)</f>
        <v>49.512655482406416</v>
      </c>
      <c r="CD227" s="584"/>
      <c r="CE227" s="527"/>
      <c r="CF227" s="584"/>
      <c r="CG227" s="527"/>
      <c r="CH227" s="584"/>
      <c r="CI227" s="527"/>
      <c r="CJ227" s="584"/>
      <c r="CK227" s="527"/>
      <c r="CL227" s="584"/>
      <c r="CO227" s="70"/>
      <c r="CP227" s="70"/>
      <c r="CQ227" s="70"/>
      <c r="CR227" s="97">
        <v>1.0921968249978982</v>
      </c>
      <c r="CS227" s="70"/>
      <c r="CT227" s="70"/>
      <c r="CU227" s="70"/>
      <c r="CV227" s="70"/>
      <c r="CW227" s="70"/>
      <c r="CX227" s="70"/>
      <c r="CY227" s="70"/>
      <c r="CZ227" s="70"/>
      <c r="DA227" s="70"/>
      <c r="DB227" s="70"/>
      <c r="DC227" s="70"/>
      <c r="DH227" s="516"/>
      <c r="DI227" s="516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8" t="s">
        <v>443</v>
      </c>
      <c r="DU227" s="105">
        <v>-3.6623511012885821</v>
      </c>
      <c r="DV227" s="105">
        <v>-11.885</v>
      </c>
      <c r="DX227" s="506">
        <f t="shared" si="123"/>
        <v>0</v>
      </c>
      <c r="EA227" s="506">
        <f t="shared" si="124"/>
        <v>0</v>
      </c>
      <c r="EB227" s="506">
        <f t="shared" si="125"/>
        <v>0</v>
      </c>
      <c r="EF227" s="412">
        <f>IF(AND(DV227&lt;0,DV227&gt;-11.9),1,0)</f>
        <v>1</v>
      </c>
      <c r="EL227" s="412">
        <f>IF(AND(DV227&lt;0,DV227&gt;-6.4),1,0)</f>
        <v>0</v>
      </c>
      <c r="EM227" s="390"/>
      <c r="ER227" s="128">
        <v>0.60690389678496504</v>
      </c>
      <c r="ES227" s="128">
        <v>11.675757042253521</v>
      </c>
      <c r="EU227" s="518">
        <f>ABS(ER227)</f>
        <v>0.60690389678496504</v>
      </c>
      <c r="EV227" s="284"/>
      <c r="EW227" s="209"/>
      <c r="EX227" s="209"/>
      <c r="EY227" s="209"/>
      <c r="EZ227" s="209"/>
      <c r="FA227" s="209"/>
      <c r="FB227" s="209"/>
      <c r="FC227" s="209"/>
      <c r="FE227" s="518"/>
      <c r="FF227" s="518"/>
      <c r="FG227" s="510"/>
      <c r="FH227" s="518"/>
      <c r="FI227" s="510"/>
      <c r="FJ227" s="518"/>
      <c r="FK227" s="587"/>
      <c r="FL227" s="529"/>
      <c r="FM227" s="587"/>
      <c r="FN227" s="529"/>
      <c r="FO227" s="587"/>
      <c r="FP227" s="529"/>
      <c r="FQ227" s="284"/>
      <c r="FR227" s="209"/>
      <c r="FS227" s="284"/>
      <c r="FT227" s="209"/>
      <c r="FU227" s="209"/>
      <c r="FV227" s="209"/>
      <c r="FW227" s="209"/>
      <c r="FX227" s="209"/>
      <c r="FY227" s="209"/>
      <c r="FZ227" s="209"/>
      <c r="GA227" s="209"/>
      <c r="GB227" s="209"/>
      <c r="GC227" s="209"/>
      <c r="GD227" s="284"/>
      <c r="GE227" s="209"/>
      <c r="GF227" s="284"/>
      <c r="GG227" s="209"/>
      <c r="GH227" s="209"/>
      <c r="GI227" s="209"/>
      <c r="GJ227" s="209"/>
      <c r="GK227" s="209"/>
      <c r="GL227" s="209"/>
      <c r="GM227" s="209"/>
      <c r="GN227" s="209"/>
      <c r="GO227" s="209"/>
      <c r="GP227" s="209"/>
      <c r="GQ227" s="529"/>
      <c r="GR227" s="587">
        <v>0.50226529389100538</v>
      </c>
      <c r="GS227" s="532">
        <v>0.25113264694550264</v>
      </c>
      <c r="GT227" s="584"/>
      <c r="GU227" s="527"/>
      <c r="GV227" s="527"/>
      <c r="GW227" s="527"/>
      <c r="GX227" s="527"/>
      <c r="GY227" s="527"/>
      <c r="GZ227" s="587">
        <v>0.20924295774647916</v>
      </c>
      <c r="HA227" s="532">
        <v>0.5440316901408444</v>
      </c>
      <c r="HB227" s="584"/>
      <c r="HC227" s="527"/>
      <c r="HD227" s="527"/>
      <c r="HE227" s="527"/>
      <c r="HF227" s="527"/>
      <c r="HG227" s="527"/>
      <c r="HH227" s="584">
        <v>0.54410756364335988</v>
      </c>
      <c r="HI227" s="527">
        <v>0.59919786902104233</v>
      </c>
      <c r="HJ227" s="584"/>
      <c r="HK227" s="527"/>
      <c r="HL227" s="527"/>
      <c r="HM227" s="527"/>
      <c r="HN227" s="527"/>
      <c r="HO227" s="527"/>
      <c r="HP227" s="285"/>
      <c r="HQ227" s="208"/>
      <c r="HR227" s="208"/>
      <c r="HS227" s="208"/>
      <c r="IE227" s="159"/>
      <c r="IF227" s="159"/>
      <c r="IG227" s="159"/>
      <c r="IH227" s="159"/>
      <c r="II227" s="159">
        <v>1</v>
      </c>
      <c r="IJ227" s="159">
        <v>0</v>
      </c>
      <c r="IK227" s="159">
        <v>1</v>
      </c>
      <c r="IL227" s="159">
        <v>0</v>
      </c>
      <c r="IM227" s="159">
        <v>0</v>
      </c>
      <c r="IQ227" s="159">
        <v>1</v>
      </c>
      <c r="IR227" s="159">
        <v>0</v>
      </c>
      <c r="IS227" s="159">
        <v>0</v>
      </c>
      <c r="IZ227" s="159">
        <v>1</v>
      </c>
      <c r="JA227" s="159">
        <v>0</v>
      </c>
      <c r="JB227" s="176">
        <v>0</v>
      </c>
      <c r="JC227" s="176">
        <v>0</v>
      </c>
      <c r="JD227" s="159"/>
      <c r="JE227" s="176">
        <v>0</v>
      </c>
      <c r="JF227" s="176">
        <v>0</v>
      </c>
      <c r="JG227" s="176">
        <v>0</v>
      </c>
      <c r="JH227" s="176">
        <v>1</v>
      </c>
      <c r="JI227" s="176">
        <v>0</v>
      </c>
      <c r="JJ227" s="176">
        <v>0</v>
      </c>
      <c r="JK227" s="176">
        <v>0</v>
      </c>
      <c r="JL227" s="176">
        <v>1</v>
      </c>
      <c r="JM227" s="176">
        <v>1</v>
      </c>
      <c r="JN227" s="176">
        <v>0</v>
      </c>
      <c r="JO227" s="176">
        <v>0</v>
      </c>
      <c r="JP227" s="176">
        <v>0</v>
      </c>
      <c r="JQ227" s="176">
        <v>0</v>
      </c>
      <c r="JR227" s="176">
        <v>0</v>
      </c>
      <c r="JS227" s="176">
        <v>0</v>
      </c>
      <c r="JT227" s="176">
        <v>0</v>
      </c>
      <c r="JU227" s="501">
        <v>1</v>
      </c>
      <c r="JV227" s="176">
        <v>0</v>
      </c>
      <c r="JW227" s="176">
        <v>0</v>
      </c>
      <c r="JX227" s="176">
        <v>0</v>
      </c>
      <c r="JY227" s="501"/>
      <c r="JZ227" s="405"/>
      <c r="KA227" s="405"/>
      <c r="KB227" s="405"/>
      <c r="KC227" s="405"/>
      <c r="KD227" s="405"/>
      <c r="KE227" s="162">
        <v>1</v>
      </c>
      <c r="KF227" s="175">
        <v>0</v>
      </c>
      <c r="KG227" s="175">
        <v>0</v>
      </c>
      <c r="KH227" s="175">
        <v>0</v>
      </c>
      <c r="KI227" s="175">
        <v>0</v>
      </c>
      <c r="KJ227" s="175">
        <v>1</v>
      </c>
      <c r="KK227" s="160">
        <v>0</v>
      </c>
      <c r="KL227" s="175">
        <v>1</v>
      </c>
      <c r="KM227" s="175">
        <v>0</v>
      </c>
      <c r="KN227" s="175">
        <v>0</v>
      </c>
      <c r="KO227" s="175">
        <v>0</v>
      </c>
      <c r="KP227" s="175">
        <v>0</v>
      </c>
      <c r="KQ227" s="159">
        <v>0</v>
      </c>
      <c r="KR227" s="160">
        <v>0</v>
      </c>
      <c r="KS227" s="175">
        <v>0</v>
      </c>
      <c r="KT227" s="159"/>
      <c r="KU227" s="159"/>
      <c r="KV227" s="159"/>
      <c r="KW227" s="159"/>
      <c r="KX227" s="159"/>
      <c r="KY227" s="159"/>
      <c r="KZ227" s="159"/>
      <c r="LA227" s="159"/>
    </row>
    <row r="228" spans="1:313" x14ac:dyDescent="0.15">
      <c r="A228" s="214"/>
      <c r="B228" s="262">
        <v>1.0606712962962963</v>
      </c>
      <c r="C228" s="10">
        <v>1.2</v>
      </c>
      <c r="D228" s="11">
        <v>1.6666665999999999</v>
      </c>
      <c r="E228" s="11"/>
      <c r="F228" s="14"/>
      <c r="G228" s="13"/>
      <c r="H228" s="14"/>
      <c r="I228" s="596"/>
      <c r="J228" s="473">
        <v>3</v>
      </c>
      <c r="K228" s="14"/>
      <c r="L228" s="9"/>
      <c r="M228" s="23">
        <v>0</v>
      </c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9"/>
      <c r="AB228" s="15"/>
      <c r="AC228" s="15"/>
      <c r="AD228" s="15"/>
      <c r="AE228" s="15"/>
      <c r="AF228" s="15"/>
      <c r="AG228" s="15"/>
      <c r="AH228" s="54"/>
      <c r="AI228" s="15"/>
      <c r="AJ228" s="15"/>
      <c r="AK228" s="15"/>
      <c r="AL228" s="632"/>
      <c r="AM228" s="633">
        <v>-0.39762669099704606</v>
      </c>
      <c r="AN228" s="634">
        <v>7.3235035211267601</v>
      </c>
      <c r="AO228" s="634">
        <f>ABS(11.88-AN228)</f>
        <v>4.5564964788732407</v>
      </c>
      <c r="AP228" s="527"/>
      <c r="AQ228" s="634"/>
      <c r="AR228" s="634"/>
      <c r="AS228" s="634"/>
      <c r="AT228" s="634"/>
      <c r="AU228" s="634"/>
      <c r="AV228" s="634"/>
      <c r="AW228" s="634"/>
      <c r="AX228" s="634"/>
      <c r="AY228" s="634"/>
      <c r="AZ228" s="634"/>
      <c r="BA228" s="634"/>
      <c r="BB228" s="584"/>
      <c r="BC228" s="634">
        <f>ABS(BQ228-AN228)</f>
        <v>4.645193661971831</v>
      </c>
      <c r="BD228" s="634"/>
      <c r="BE228" s="634"/>
      <c r="BF228" s="634"/>
      <c r="BG228" s="634"/>
      <c r="BH228" s="634"/>
      <c r="BI228" s="634"/>
      <c r="BJ228" s="634"/>
      <c r="BK228" s="634"/>
      <c r="BL228" s="634"/>
      <c r="BM228" s="634"/>
      <c r="BN228" s="573"/>
      <c r="BO228" s="573"/>
      <c r="BP228" s="65">
        <v>0.64875933794254881</v>
      </c>
      <c r="BQ228" s="64">
        <v>11.968697183098591</v>
      </c>
      <c r="BR228" s="6"/>
      <c r="BS228" s="527"/>
      <c r="BT228" s="527"/>
      <c r="BU228" s="527"/>
      <c r="BV228" s="527"/>
      <c r="BW228" s="584"/>
      <c r="BX228" s="527"/>
      <c r="BY228" s="527"/>
      <c r="BZ228" s="527"/>
      <c r="CA228" s="527"/>
      <c r="CC228" s="584"/>
      <c r="CD228" s="584"/>
      <c r="CE228" s="584"/>
      <c r="CF228" s="584"/>
      <c r="CG228" s="527"/>
      <c r="CH228" s="584"/>
      <c r="CI228" s="527"/>
      <c r="CJ228" s="584"/>
      <c r="CK228" s="527"/>
      <c r="CL228" s="584"/>
      <c r="CO228" s="70"/>
      <c r="CP228" s="70"/>
      <c r="CQ228" s="70"/>
      <c r="CR228" s="70"/>
      <c r="CS228" s="84"/>
      <c r="CT228" s="70"/>
      <c r="CU228" s="70"/>
      <c r="CV228" s="70"/>
      <c r="CW228" s="70"/>
      <c r="CX228" s="70"/>
      <c r="CY228" s="70"/>
      <c r="CZ228" s="70"/>
      <c r="DA228" s="70"/>
      <c r="DB228" s="70"/>
      <c r="DC228" s="70"/>
      <c r="DH228" s="516"/>
      <c r="DI228" s="516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8" t="s">
        <v>443</v>
      </c>
      <c r="DU228" s="129">
        <v>-0.77432566141530013</v>
      </c>
      <c r="DV228" s="128">
        <v>12.052394366197182</v>
      </c>
      <c r="DX228" s="506">
        <f t="shared" si="123"/>
        <v>0</v>
      </c>
      <c r="EA228" s="506">
        <f t="shared" si="124"/>
        <v>0</v>
      </c>
      <c r="EB228" s="506">
        <f t="shared" si="125"/>
        <v>0</v>
      </c>
      <c r="EG228" s="402">
        <f>IF(AND(DV228&gt;0,DV228&lt;11.9),1,0)</f>
        <v>0</v>
      </c>
      <c r="EH228" s="402"/>
      <c r="EI228" s="402"/>
      <c r="EJ228" s="402"/>
      <c r="EK228" s="402"/>
      <c r="EM228" s="244">
        <f>IF(AND(DV228&gt;0,DV228&lt;6.4),1,0)</f>
        <v>0</v>
      </c>
      <c r="EN228" s="402"/>
      <c r="EO228" s="402"/>
      <c r="EP228" s="402"/>
      <c r="ER228" s="105">
        <v>-0.60690389678496504</v>
      </c>
      <c r="ES228" s="105">
        <v>-12.931214788732394</v>
      </c>
      <c r="ET228" s="518">
        <f>ABS(ER228)</f>
        <v>0.60690389678496504</v>
      </c>
      <c r="EV228" s="284"/>
      <c r="EW228" s="209"/>
      <c r="EX228" s="209"/>
      <c r="EY228" s="209"/>
      <c r="EZ228" s="209"/>
      <c r="FA228" s="209"/>
      <c r="FB228" s="209"/>
      <c r="FC228" s="209"/>
      <c r="FE228" s="518">
        <f>ABS((BP226*BQ227+BP227*BQ228+BP228*BQ226-BQ226*BP227-BQ227*BP228-BQ228*BP226)/2)</f>
        <v>5.7312066063823721</v>
      </c>
      <c r="FF228" s="149"/>
      <c r="FH228" s="516"/>
      <c r="FJ228" s="516"/>
      <c r="FL228" s="516"/>
      <c r="FN228" s="516"/>
      <c r="FQ228" s="284">
        <f>FE228/(D227+D228)</f>
        <v>2.4562384907378041</v>
      </c>
      <c r="FR228" s="209"/>
      <c r="FS228" s="284"/>
      <c r="FT228" s="209"/>
      <c r="FU228" s="209"/>
      <c r="FV228" s="209"/>
      <c r="FW228" s="209"/>
      <c r="FX228" s="209"/>
      <c r="FY228" s="209"/>
      <c r="FZ228" s="209"/>
      <c r="GA228" s="209"/>
      <c r="GB228" s="209"/>
      <c r="GC228" s="209"/>
      <c r="GD228" s="284">
        <f>FE228*(((ABS(DV227-AN227))/(ABS(DV226-DV227))))^2</f>
        <v>0.53783354993686983</v>
      </c>
      <c r="GE228" s="209"/>
      <c r="GF228" s="284"/>
      <c r="GG228" s="209"/>
      <c r="GH228" s="209"/>
      <c r="GI228" s="209"/>
      <c r="GJ228" s="209"/>
      <c r="GK228" s="209"/>
      <c r="GL228" s="209"/>
      <c r="GM228" s="209"/>
      <c r="GN228" s="209"/>
      <c r="GO228" s="209"/>
      <c r="GP228" s="209"/>
      <c r="GQ228" s="529"/>
      <c r="GR228" s="587">
        <v>1.3812295582002652</v>
      </c>
      <c r="GS228" s="529">
        <v>3.0554472045036172</v>
      </c>
      <c r="GT228" s="587"/>
      <c r="GU228" s="529"/>
      <c r="GV228" s="529"/>
      <c r="GW228" s="529"/>
      <c r="GX228" s="529"/>
      <c r="GY228" s="529"/>
      <c r="GZ228" s="587">
        <v>0.37663732394366178</v>
      </c>
      <c r="HA228" s="529">
        <v>1.046214788732394</v>
      </c>
      <c r="HB228" s="587"/>
      <c r="HC228" s="529"/>
      <c r="HD228" s="529"/>
      <c r="HE228" s="529"/>
      <c r="HF228" s="529"/>
      <c r="HG228" s="529"/>
      <c r="HH228" s="584">
        <v>1.4316601434116767</v>
      </c>
      <c r="HI228" s="527">
        <v>3.2296010595228841</v>
      </c>
      <c r="HJ228" s="587"/>
      <c r="HK228" s="529"/>
      <c r="HL228" s="529"/>
      <c r="HM228" s="529"/>
      <c r="HN228" s="529"/>
      <c r="HO228" s="529"/>
      <c r="HP228" s="285"/>
      <c r="HQ228" s="208"/>
      <c r="HR228" s="208"/>
      <c r="HS228" s="208"/>
      <c r="IE228" s="159"/>
      <c r="IF228" s="159"/>
      <c r="IG228" s="159"/>
      <c r="IH228" s="159"/>
      <c r="II228" s="159">
        <v>0</v>
      </c>
      <c r="IJ228" s="159">
        <v>1</v>
      </c>
      <c r="IK228" s="159">
        <v>0</v>
      </c>
      <c r="IL228" s="159">
        <v>1</v>
      </c>
      <c r="IM228" s="159">
        <v>0</v>
      </c>
      <c r="IQ228" s="159">
        <v>1</v>
      </c>
      <c r="IR228" s="159">
        <v>0</v>
      </c>
      <c r="IS228" s="159">
        <v>0</v>
      </c>
      <c r="IZ228" s="159">
        <v>0</v>
      </c>
      <c r="JA228" s="159">
        <v>1</v>
      </c>
      <c r="JB228" s="176">
        <v>0</v>
      </c>
      <c r="JC228" s="176">
        <v>0</v>
      </c>
      <c r="JD228" s="159"/>
      <c r="JE228" s="176">
        <v>0</v>
      </c>
      <c r="JF228" s="176">
        <v>0</v>
      </c>
      <c r="JG228" s="176">
        <v>0</v>
      </c>
      <c r="JH228" s="176">
        <v>1</v>
      </c>
      <c r="JI228" s="176">
        <v>0</v>
      </c>
      <c r="JJ228" s="176">
        <v>0</v>
      </c>
      <c r="JK228" s="176">
        <v>1</v>
      </c>
      <c r="JL228" s="176">
        <v>0</v>
      </c>
      <c r="JM228" s="176">
        <v>1</v>
      </c>
      <c r="JN228" s="176">
        <v>0</v>
      </c>
      <c r="JO228" s="176">
        <v>0</v>
      </c>
      <c r="JP228" s="176">
        <v>0</v>
      </c>
      <c r="JQ228" s="176">
        <v>0</v>
      </c>
      <c r="JR228" s="176">
        <v>0</v>
      </c>
      <c r="JS228" s="176">
        <v>0</v>
      </c>
      <c r="JT228" s="176">
        <v>0</v>
      </c>
      <c r="JU228" s="501">
        <v>1</v>
      </c>
      <c r="JV228" s="176">
        <v>0</v>
      </c>
      <c r="JW228" s="176">
        <v>0</v>
      </c>
      <c r="JX228" s="176">
        <v>0</v>
      </c>
      <c r="JY228" s="501"/>
      <c r="JZ228" s="405"/>
      <c r="KA228" s="405"/>
      <c r="KB228" s="405"/>
      <c r="KC228" s="405"/>
      <c r="KD228" s="405"/>
      <c r="KE228" s="162">
        <v>0</v>
      </c>
      <c r="KF228" s="175">
        <v>1</v>
      </c>
      <c r="KG228" s="175">
        <v>0</v>
      </c>
      <c r="KH228" s="175">
        <v>0</v>
      </c>
      <c r="KI228" s="175">
        <v>0</v>
      </c>
      <c r="KJ228" s="175">
        <v>1</v>
      </c>
      <c r="KK228" s="160">
        <v>0</v>
      </c>
      <c r="KL228" s="175">
        <v>1</v>
      </c>
      <c r="KM228" s="175">
        <v>0</v>
      </c>
      <c r="KN228" s="175">
        <v>0</v>
      </c>
      <c r="KO228" s="175">
        <v>0</v>
      </c>
      <c r="KP228" s="175">
        <v>0</v>
      </c>
      <c r="KQ228" s="175">
        <v>0</v>
      </c>
      <c r="KR228" s="160">
        <v>0</v>
      </c>
      <c r="KS228" s="175">
        <v>1</v>
      </c>
      <c r="KT228" s="159"/>
      <c r="KU228" s="159"/>
      <c r="KV228" s="159"/>
      <c r="KW228" s="159"/>
      <c r="KX228" s="159"/>
      <c r="KY228" s="159"/>
      <c r="KZ228" s="159"/>
      <c r="LA228" s="159"/>
    </row>
    <row r="229" spans="1:313" s="218" customFormat="1" ht="14.25" thickBot="1" x14ac:dyDescent="0.2">
      <c r="A229" s="243" t="s">
        <v>593</v>
      </c>
      <c r="B229" s="259"/>
      <c r="C229" s="17"/>
      <c r="D229" s="18"/>
      <c r="E229" s="18">
        <f>SUM(D227:D228)</f>
        <v>2.3333265999999999</v>
      </c>
      <c r="F229" s="20"/>
      <c r="G229" s="19"/>
      <c r="H229" s="20"/>
      <c r="I229" s="597"/>
      <c r="J229" s="16"/>
      <c r="K229" s="20"/>
      <c r="L229" s="16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16"/>
      <c r="AB229" s="20"/>
      <c r="AC229" s="20"/>
      <c r="AD229" s="20"/>
      <c r="AE229" s="20"/>
      <c r="AF229" s="20"/>
      <c r="AG229" s="20"/>
      <c r="AH229" s="58"/>
      <c r="AI229" s="20"/>
      <c r="AJ229" s="20"/>
      <c r="AK229" s="20"/>
      <c r="AL229" s="642"/>
      <c r="AM229" s="636"/>
      <c r="AN229" s="637"/>
      <c r="AO229" s="636"/>
      <c r="AP229" s="637"/>
      <c r="AQ229" s="528">
        <f>SUM(AO226:AO229)</f>
        <v>4.5564964788732407</v>
      </c>
      <c r="AR229" s="528">
        <f>SUM(AP226:AP229)</f>
        <v>7.2766549295774654</v>
      </c>
      <c r="AS229" s="528">
        <f>AVERAGE(AO226:AO229)</f>
        <v>4.5564964788732407</v>
      </c>
      <c r="AT229" s="528">
        <f>AVERAGE(AP226:AP229)</f>
        <v>7.2766549295774654</v>
      </c>
      <c r="AU229" s="528">
        <f>MAX(AO226:AO229)</f>
        <v>4.5564964788732407</v>
      </c>
      <c r="AV229" s="528">
        <f>MAX(AP226:AP229)</f>
        <v>7.2766549295774654</v>
      </c>
      <c r="AW229" s="528">
        <f>MIN(AO226:AO229)</f>
        <v>4.5564964788732407</v>
      </c>
      <c r="AX229" s="528">
        <f>MIN(AP226:AP229)</f>
        <v>7.2766549295774654</v>
      </c>
      <c r="AY229" s="528">
        <f>AU229-AW229</f>
        <v>0</v>
      </c>
      <c r="AZ229" s="528">
        <f>AV229-AX229</f>
        <v>0</v>
      </c>
      <c r="BA229" s="528"/>
      <c r="BB229" s="636"/>
      <c r="BC229" s="637"/>
      <c r="BD229" s="528">
        <f>SUM(BB226:BB229)</f>
        <v>7.3653521126760557</v>
      </c>
      <c r="BE229" s="528">
        <f>SUM(BC226:BC229)</f>
        <v>4.645193661971831</v>
      </c>
      <c r="BF229" s="528">
        <f>AVERAGE(BB226:BB229)</f>
        <v>7.3653521126760557</v>
      </c>
      <c r="BG229" s="528">
        <f>AVERAGE(BC226:BC229)</f>
        <v>4.645193661971831</v>
      </c>
      <c r="BH229" s="528">
        <f>MAX(BB226:BB229)</f>
        <v>7.3653521126760557</v>
      </c>
      <c r="BI229" s="528">
        <f>MAX(BC226:BC229)</f>
        <v>4.645193661971831</v>
      </c>
      <c r="BJ229" s="528">
        <f>MIN(BB226:BB229)</f>
        <v>7.3653521126760557</v>
      </c>
      <c r="BK229" s="528">
        <f>MIN(BC226:BC229)</f>
        <v>4.645193661971831</v>
      </c>
      <c r="BL229" s="528">
        <f>BH229-BJ229</f>
        <v>0</v>
      </c>
      <c r="BM229" s="528">
        <f>BI229-BK229</f>
        <v>0</v>
      </c>
      <c r="BN229" s="574"/>
      <c r="BO229" s="574"/>
      <c r="BP229" s="68"/>
      <c r="BQ229" s="7"/>
      <c r="BR229" s="7"/>
      <c r="BS229" s="528"/>
      <c r="BT229" s="528"/>
      <c r="BU229" s="528"/>
      <c r="BV229" s="528"/>
      <c r="BW229" s="585">
        <f>AVERAGE(BS225:BS229)</f>
        <v>-0.95569923976482996</v>
      </c>
      <c r="BX229" s="585">
        <f>AVERAGE(BT225:BT229)</f>
        <v>3.9616666666666664</v>
      </c>
      <c r="BY229" s="585"/>
      <c r="BZ229" s="585"/>
      <c r="CA229" s="528"/>
      <c r="CB229" s="585"/>
      <c r="CC229" s="528"/>
      <c r="CD229" s="585">
        <f>SUM(CB226:CB228)</f>
        <v>49.512655482406416</v>
      </c>
      <c r="CE229" s="585"/>
      <c r="CF229" s="585" t="e">
        <f ca="1">[1]!Mean(CB225:CB228)</f>
        <v>#NAME?</v>
      </c>
      <c r="CG229" s="585"/>
      <c r="CH229" s="585">
        <f>MAX(CB225:CB228)</f>
        <v>49.512655482406416</v>
      </c>
      <c r="CI229" s="585"/>
      <c r="CJ229" s="585">
        <f>MIN(CB225:CB228)</f>
        <v>49.512655482406416</v>
      </c>
      <c r="CK229" s="585"/>
      <c r="CL229" s="585">
        <f>CH229-CJ229</f>
        <v>0</v>
      </c>
      <c r="CM229" s="528">
        <f>CI229-CK229</f>
        <v>0</v>
      </c>
      <c r="CN229" s="393"/>
      <c r="CR229" s="286"/>
      <c r="CS229" s="278"/>
      <c r="CT229" s="281">
        <v>1.0921968249978982</v>
      </c>
      <c r="CU229" s="281"/>
      <c r="CV229" s="281">
        <v>1.0921968249978982</v>
      </c>
      <c r="CW229" s="281"/>
      <c r="CX229" s="281">
        <v>1.0921968249978982</v>
      </c>
      <c r="CY229" s="281"/>
      <c r="CZ229" s="281">
        <v>1.0921968249978982</v>
      </c>
      <c r="DA229" s="281"/>
      <c r="DB229" s="281">
        <v>0</v>
      </c>
      <c r="DC229" s="248"/>
      <c r="DD229" s="281"/>
      <c r="DE229" s="281"/>
      <c r="DF229" s="281"/>
      <c r="DG229" s="281"/>
      <c r="DH229" s="281"/>
      <c r="DI229" s="281"/>
      <c r="DL229" s="281"/>
      <c r="DM229" s="281"/>
      <c r="DN229" s="281"/>
      <c r="DO229" s="281"/>
      <c r="DP229" s="281"/>
      <c r="DQ229" s="281"/>
      <c r="DR229" s="281"/>
      <c r="DT229" s="220"/>
      <c r="DU229" s="251"/>
      <c r="DV229" s="244"/>
      <c r="DW229" s="495"/>
      <c r="DX229" s="506">
        <f t="shared" si="123"/>
        <v>0</v>
      </c>
      <c r="DY229" s="495"/>
      <c r="DZ229" s="495"/>
      <c r="EA229" s="506">
        <f t="shared" si="124"/>
        <v>0</v>
      </c>
      <c r="EB229" s="506">
        <f t="shared" si="125"/>
        <v>0</v>
      </c>
      <c r="EC229" s="495"/>
      <c r="ED229" s="495"/>
      <c r="EE229" s="512"/>
      <c r="EF229" s="244"/>
      <c r="EG229" s="244"/>
      <c r="EH229" s="244">
        <v>1</v>
      </c>
      <c r="EI229" s="244">
        <v>0</v>
      </c>
      <c r="EJ229" s="138">
        <f>SUM(EH229:EI229)</f>
        <v>1</v>
      </c>
      <c r="EK229" s="402"/>
      <c r="EL229" s="244"/>
      <c r="EM229" s="244"/>
      <c r="EN229" s="244"/>
      <c r="EO229" s="244"/>
      <c r="EP229" s="244"/>
      <c r="EQ229" s="244"/>
      <c r="ET229" s="523"/>
      <c r="EU229" s="523"/>
      <c r="EV229" s="287">
        <f>SUM(ET226:ET229)</f>
        <v>0.60690389678496504</v>
      </c>
      <c r="EW229" s="281">
        <f>SUM(EU227:EU229)</f>
        <v>0.60690389678496504</v>
      </c>
      <c r="EX229" s="278">
        <f>AVERAGE(ET226:ET229)</f>
        <v>0.60690389678496504</v>
      </c>
      <c r="EY229" s="278">
        <f>AVERAGE(EU226:EU229)</f>
        <v>0.60690389678496504</v>
      </c>
      <c r="EZ229" s="281">
        <f>_xlfn.VAR.P(ET226:ET229)</f>
        <v>0</v>
      </c>
      <c r="FA229" s="281">
        <f>_xlfn.VAR.P(EU226:EU229)</f>
        <v>0</v>
      </c>
      <c r="FB229" s="281">
        <f>MAX(ET226:ET229)</f>
        <v>0.60690389678496504</v>
      </c>
      <c r="FC229" s="281">
        <f>MAX(EU226:EU229)</f>
        <v>0.60690389678496504</v>
      </c>
      <c r="FD229" s="523"/>
      <c r="FE229" s="268"/>
      <c r="FF229" s="240"/>
      <c r="FG229" s="521">
        <f>SUM(FE225:FE229)</f>
        <v>5.7312066063823721</v>
      </c>
      <c r="FH229" s="521"/>
      <c r="FI229" s="521">
        <f>AVERAGE(FE225:FE229)</f>
        <v>5.7312066063823721</v>
      </c>
      <c r="FJ229" s="521"/>
      <c r="FK229" s="521">
        <f>MAX(FE225:FE229)</f>
        <v>5.7312066063823721</v>
      </c>
      <c r="FL229" s="521"/>
      <c r="FM229" s="521">
        <f>MIN(FE225:FE229)</f>
        <v>5.7312066063823721</v>
      </c>
      <c r="FN229" s="521"/>
      <c r="FO229" s="520">
        <f>FK229-FM229</f>
        <v>0</v>
      </c>
      <c r="FP229" s="520"/>
      <c r="FQ229" s="284"/>
      <c r="FR229" s="284"/>
      <c r="FS229" s="278">
        <f>SUM(FQ225:FQ229)</f>
        <v>2.4562384907378041</v>
      </c>
      <c r="FT229" s="278"/>
      <c r="FU229" s="278">
        <f>AVERAGE(FQ225:FQ229)</f>
        <v>2.4562384907378041</v>
      </c>
      <c r="FV229" s="278"/>
      <c r="FW229" s="278">
        <f>MAX(FQ225:FQ229)</f>
        <v>2.4562384907378041</v>
      </c>
      <c r="FX229" s="278"/>
      <c r="FY229" s="278">
        <f>MIN(FQ225:FQ229)</f>
        <v>2.4562384907378041</v>
      </c>
      <c r="FZ229" s="278"/>
      <c r="GA229" s="278">
        <f>FW229-FY229</f>
        <v>0</v>
      </c>
      <c r="GB229" s="278"/>
      <c r="GC229" s="278"/>
      <c r="GD229" s="284"/>
      <c r="GE229" s="284"/>
      <c r="GF229" s="278">
        <f>SUM(GD225:GD229)</f>
        <v>0.53783354993686983</v>
      </c>
      <c r="GG229" s="278"/>
      <c r="GH229" s="278">
        <f>AVERAGE(GD225:GD229)</f>
        <v>0.53783354993686983</v>
      </c>
      <c r="GI229" s="278"/>
      <c r="GJ229" s="278">
        <f>MAX(GD225:GD229)</f>
        <v>0.53783354993686983</v>
      </c>
      <c r="GK229" s="278"/>
      <c r="GL229" s="278">
        <f>MIN(GD225:GD229)</f>
        <v>0.53783354993686983</v>
      </c>
      <c r="GM229" s="278"/>
      <c r="GN229" s="278">
        <f>GJ229-GL229</f>
        <v>0</v>
      </c>
      <c r="GO229" s="278"/>
      <c r="GP229" s="278"/>
      <c r="GQ229" s="586"/>
      <c r="GR229" s="586"/>
      <c r="GS229" s="531"/>
      <c r="GT229" s="586">
        <f>SUM(GR225:GR228)</f>
        <v>1.8834948520912707</v>
      </c>
      <c r="GU229" s="586">
        <f>SUM(GS225:GS228)</f>
        <v>3.3065798514491198</v>
      </c>
      <c r="GV229" s="531">
        <f>AVERAGE(GR225:GR228)</f>
        <v>0.94174742604563533</v>
      </c>
      <c r="GW229" s="531">
        <f>AVERAGE(GS225:GS228)</f>
        <v>1.6532899257245599</v>
      </c>
      <c r="GX229" s="531">
        <f>MAX(GR225:GR228)</f>
        <v>1.3812295582002652</v>
      </c>
      <c r="GY229" s="531">
        <f>MAX(GS225:GS228)</f>
        <v>3.0554472045036172</v>
      </c>
      <c r="GZ229" s="586"/>
      <c r="HA229" s="531"/>
      <c r="HB229" s="586">
        <f>SUM(GZ225:GZ228)</f>
        <v>0.58588028169014095</v>
      </c>
      <c r="HC229" s="586">
        <f>SUM(HA225:HA228)</f>
        <v>1.5902464788732384</v>
      </c>
      <c r="HD229" s="531">
        <f>AVERAGE(GZ225:GZ228)</f>
        <v>0.29294014084507047</v>
      </c>
      <c r="HE229" s="531">
        <f>AVERAGE(HA225:HA228)</f>
        <v>0.79512323943661922</v>
      </c>
      <c r="HF229" s="531">
        <f>MAX(GZ225:GZ228)</f>
        <v>0.37663732394366178</v>
      </c>
      <c r="HG229" s="531">
        <f>MAX(HA225:HA228)</f>
        <v>1.046214788732394</v>
      </c>
      <c r="HH229" s="585"/>
      <c r="HI229" s="528"/>
      <c r="HJ229" s="586">
        <f>SUM(HH225:HH228)</f>
        <v>1.9757677070550366</v>
      </c>
      <c r="HK229" s="586">
        <f>SUM(HI225:HI228)</f>
        <v>3.8287989285439266</v>
      </c>
      <c r="HL229" s="531">
        <f>AVERAGE(HH225:HH228)</f>
        <v>0.98788385352751829</v>
      </c>
      <c r="HM229" s="531">
        <f>AVERAGE(HI225:HI228)</f>
        <v>1.9143994642719633</v>
      </c>
      <c r="HN229" s="531">
        <f>MAX(HH225:HH228)</f>
        <v>1.4316601434116767</v>
      </c>
      <c r="HO229" s="531">
        <f>MAX(HI225:HI228)</f>
        <v>3.2296010595228841</v>
      </c>
      <c r="HP229" s="286">
        <f>MIN(HH227:HH229)</f>
        <v>0.54410756364335988</v>
      </c>
      <c r="HQ229" s="286">
        <f>MIN(HI227:HI229)</f>
        <v>0.59919786902104233</v>
      </c>
      <c r="HR229" s="278">
        <f>HN229-HP229</f>
        <v>0.88755257976831681</v>
      </c>
      <c r="HS229" s="278">
        <f>HO229-HQ229</f>
        <v>2.6304031905018417</v>
      </c>
      <c r="HT229" s="393"/>
      <c r="HU229" s="520"/>
      <c r="HV229" s="393"/>
      <c r="HW229" s="520"/>
      <c r="HX229" s="393"/>
      <c r="HY229" s="520"/>
      <c r="HZ229" s="393"/>
      <c r="IA229" s="520"/>
      <c r="IB229" s="393"/>
      <c r="IC229" s="520"/>
      <c r="ID229" s="393"/>
      <c r="IG229" s="246">
        <v>-1.4440127199366408</v>
      </c>
      <c r="IH229" s="246">
        <v>0</v>
      </c>
      <c r="IN229" s="462">
        <v>0</v>
      </c>
      <c r="IO229" s="462">
        <v>1</v>
      </c>
      <c r="IP229" s="390">
        <v>1</v>
      </c>
      <c r="IT229" s="390"/>
      <c r="IU229" s="393">
        <v>1</v>
      </c>
      <c r="IV229" s="390">
        <v>1</v>
      </c>
      <c r="IW229" s="393">
        <v>0</v>
      </c>
      <c r="IX229" s="484">
        <v>0</v>
      </c>
      <c r="IY229" s="393"/>
      <c r="JB229" s="226"/>
      <c r="JC229" s="226"/>
      <c r="JD229" s="226"/>
      <c r="JP229" s="226"/>
      <c r="JQ229" s="226"/>
      <c r="JR229" s="226"/>
      <c r="JU229" s="393"/>
      <c r="JY229" s="393">
        <v>1</v>
      </c>
      <c r="JZ229" s="507">
        <v>1</v>
      </c>
      <c r="KA229" s="507">
        <v>0</v>
      </c>
      <c r="KB229" s="520">
        <v>0</v>
      </c>
      <c r="KC229" s="520">
        <v>0</v>
      </c>
      <c r="KD229" s="507">
        <v>0</v>
      </c>
      <c r="KE229" s="220"/>
      <c r="KK229" s="219"/>
      <c r="KR229" s="219"/>
      <c r="LA229" s="219"/>
    </row>
    <row r="230" spans="1:313" x14ac:dyDescent="0.15">
      <c r="A230" s="214"/>
      <c r="B230" s="262">
        <v>1.0743287037037037</v>
      </c>
      <c r="C230" s="10"/>
      <c r="D230" s="11"/>
      <c r="E230" s="11"/>
      <c r="F230" s="14"/>
      <c r="G230" s="13"/>
      <c r="H230" s="14" t="s">
        <v>352</v>
      </c>
      <c r="I230" s="596">
        <v>45</v>
      </c>
      <c r="J230" s="473">
        <v>1</v>
      </c>
      <c r="K230" s="14">
        <v>0</v>
      </c>
      <c r="L230" s="9">
        <v>1</v>
      </c>
      <c r="M230" s="23">
        <v>1</v>
      </c>
      <c r="N230" s="23">
        <v>1</v>
      </c>
      <c r="O230" s="23">
        <v>0</v>
      </c>
      <c r="P230" s="14"/>
      <c r="Q230" s="14">
        <v>1</v>
      </c>
      <c r="R230" s="14">
        <v>0</v>
      </c>
      <c r="S230" s="14">
        <v>0</v>
      </c>
      <c r="T230" s="14">
        <v>0</v>
      </c>
      <c r="U230" s="14">
        <v>1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9">
        <v>1</v>
      </c>
      <c r="AB230" s="15"/>
      <c r="AC230" s="15"/>
      <c r="AD230" s="15"/>
      <c r="AE230" s="15"/>
      <c r="AF230" s="15"/>
      <c r="AG230" s="15"/>
      <c r="AH230" s="54">
        <f>AM231-BP230</f>
        <v>4.9389420565948878</v>
      </c>
      <c r="AI230" s="15">
        <f>AN231-BQ230</f>
        <v>-18.204137323943662</v>
      </c>
      <c r="AJ230" s="15"/>
      <c r="AK230" s="15"/>
      <c r="AL230" s="632">
        <f>((AH230*AH231)+(AI230*AI231))/(SQRT(AH230^2+AI230^2)*SQRT(AH231^2+AI231^2))</f>
        <v>0.99737558598577092</v>
      </c>
      <c r="AM230" s="633"/>
      <c r="AN230" s="634"/>
      <c r="AO230" s="633"/>
      <c r="AP230" s="634"/>
      <c r="AQ230" s="634"/>
      <c r="AR230" s="634"/>
      <c r="AS230" s="634"/>
      <c r="AT230" s="634"/>
      <c r="AU230" s="634"/>
      <c r="AV230" s="634"/>
      <c r="AW230" s="634"/>
      <c r="AX230" s="634"/>
      <c r="AY230" s="634"/>
      <c r="AZ230" s="634"/>
      <c r="BA230" s="634"/>
      <c r="BB230" s="633"/>
      <c r="BC230" s="634"/>
      <c r="BD230" s="634"/>
      <c r="BE230" s="634"/>
      <c r="BF230" s="634"/>
      <c r="BG230" s="634"/>
      <c r="BH230" s="634"/>
      <c r="BI230" s="634"/>
      <c r="BJ230" s="634"/>
      <c r="BK230" s="634"/>
      <c r="BL230" s="634"/>
      <c r="BM230" s="634"/>
      <c r="BN230" s="573"/>
      <c r="BO230" s="573"/>
      <c r="BP230" s="64">
        <v>-1.3603018376214733</v>
      </c>
      <c r="BQ230" s="64">
        <v>11.885</v>
      </c>
      <c r="BR230" s="6"/>
      <c r="BS230" s="527"/>
      <c r="BT230" s="527"/>
      <c r="BU230" s="527"/>
      <c r="BV230" s="527"/>
      <c r="BW230" s="584"/>
      <c r="BX230" s="527"/>
      <c r="BY230" s="527"/>
      <c r="BZ230" s="527"/>
      <c r="CA230" s="527"/>
      <c r="CB230" s="584"/>
      <c r="CC230" s="527"/>
      <c r="CD230" s="584"/>
      <c r="CE230" s="527"/>
      <c r="CF230" s="584"/>
      <c r="CG230" s="527"/>
      <c r="CH230" s="584"/>
      <c r="CI230" s="527"/>
      <c r="CJ230" s="584"/>
      <c r="CK230" s="527"/>
      <c r="CL230" s="584"/>
      <c r="CO230" s="70"/>
      <c r="CP230" s="70"/>
      <c r="CQ230" s="70"/>
      <c r="CR230" s="70"/>
      <c r="CS230" s="70"/>
      <c r="CT230" s="70"/>
      <c r="CU230" s="70"/>
      <c r="CV230" s="70"/>
      <c r="CW230" s="70"/>
      <c r="CX230" s="70"/>
      <c r="CY230" s="70"/>
      <c r="CZ230" s="70"/>
      <c r="DA230" s="70"/>
      <c r="DB230" s="70"/>
      <c r="DC230" s="70"/>
      <c r="DH230" s="516"/>
      <c r="DI230" s="516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8" t="s">
        <v>442</v>
      </c>
      <c r="DU230" s="128">
        <v>-1.3603018376214733</v>
      </c>
      <c r="DV230" s="128">
        <v>11.885</v>
      </c>
      <c r="DX230" s="506">
        <f t="shared" si="123"/>
        <v>0</v>
      </c>
      <c r="EA230" s="506">
        <f t="shared" si="124"/>
        <v>0</v>
      </c>
      <c r="EB230" s="506">
        <f t="shared" si="125"/>
        <v>0</v>
      </c>
      <c r="EF230" s="477"/>
      <c r="EG230" s="124"/>
      <c r="EH230" s="124"/>
      <c r="EI230" s="124"/>
      <c r="EJ230" s="124"/>
      <c r="EK230" s="124"/>
      <c r="EL230" s="124"/>
      <c r="EM230" s="124"/>
      <c r="EN230" s="402"/>
      <c r="EO230" s="402"/>
      <c r="EP230" s="402"/>
      <c r="ER230" s="105">
        <v>3.7042065424461659</v>
      </c>
      <c r="ES230" s="105">
        <v>-14.102975352112676</v>
      </c>
      <c r="EV230" s="284"/>
      <c r="EW230" s="209"/>
      <c r="EX230" s="209"/>
      <c r="EY230" s="209"/>
      <c r="EZ230" s="209"/>
      <c r="FA230" s="209"/>
      <c r="FB230" s="209"/>
      <c r="FC230" s="209"/>
      <c r="FE230" s="141"/>
      <c r="FF230" s="141"/>
      <c r="FH230" s="141"/>
      <c r="FJ230" s="141"/>
      <c r="FK230" s="584"/>
      <c r="FL230" s="527"/>
      <c r="FM230" s="584"/>
      <c r="FN230" s="527"/>
      <c r="FO230" s="584"/>
      <c r="FP230" s="527"/>
      <c r="FQ230" s="284"/>
      <c r="FR230" s="209"/>
      <c r="FS230" s="284"/>
      <c r="FT230" s="209"/>
      <c r="FU230" s="209"/>
      <c r="FV230" s="209"/>
      <c r="FW230" s="209"/>
      <c r="FX230" s="209"/>
      <c r="FY230" s="209"/>
      <c r="FZ230" s="209"/>
      <c r="GA230" s="209"/>
      <c r="GB230" s="209"/>
      <c r="GC230" s="209"/>
      <c r="GD230" s="284"/>
      <c r="GE230" s="209"/>
      <c r="GF230" s="284"/>
      <c r="GG230" s="209"/>
      <c r="GH230" s="209"/>
      <c r="GI230" s="209"/>
      <c r="GJ230" s="209"/>
      <c r="GK230" s="209"/>
      <c r="GL230" s="209"/>
      <c r="GM230" s="209"/>
      <c r="GN230" s="209"/>
      <c r="GO230" s="209"/>
      <c r="GP230" s="209"/>
      <c r="GQ230" s="529"/>
      <c r="GR230" s="587"/>
      <c r="GS230" s="529"/>
      <c r="GT230" s="587"/>
      <c r="GU230" s="529"/>
      <c r="GV230" s="529"/>
      <c r="GW230" s="529"/>
      <c r="GX230" s="529"/>
      <c r="GY230" s="529"/>
      <c r="GZ230" s="587"/>
      <c r="HA230" s="529"/>
      <c r="HB230" s="587"/>
      <c r="HC230" s="529"/>
      <c r="HD230" s="529"/>
      <c r="HE230" s="529"/>
      <c r="HF230" s="529"/>
      <c r="HG230" s="529"/>
      <c r="HH230" s="584"/>
      <c r="HI230" s="527"/>
      <c r="HJ230" s="587"/>
      <c r="HK230" s="529"/>
      <c r="HL230" s="529"/>
      <c r="HM230" s="529"/>
      <c r="HN230" s="529"/>
      <c r="HO230" s="529"/>
      <c r="HP230" s="285"/>
      <c r="HQ230" s="208"/>
      <c r="HR230" s="208"/>
      <c r="HS230" s="208"/>
      <c r="IE230" s="159"/>
      <c r="IF230" s="159"/>
      <c r="IG230" s="159"/>
      <c r="IH230" s="159"/>
      <c r="II230" s="159">
        <v>0</v>
      </c>
      <c r="IJ230" s="159">
        <v>0</v>
      </c>
      <c r="IK230" s="159"/>
      <c r="IL230" s="159"/>
      <c r="IM230" s="159"/>
      <c r="IQ230" s="159"/>
      <c r="IR230" s="159"/>
      <c r="IS230" s="159"/>
      <c r="IZ230" s="159"/>
      <c r="JA230" s="159"/>
      <c r="JB230" s="159"/>
      <c r="JC230" s="159"/>
      <c r="JD230" s="159"/>
      <c r="JE230" s="159"/>
      <c r="JF230" s="159"/>
      <c r="JG230" s="159"/>
      <c r="JH230" s="159"/>
      <c r="JI230" s="159"/>
      <c r="JJ230" s="159"/>
      <c r="JK230" s="159"/>
      <c r="JL230" s="159"/>
      <c r="JM230" s="159"/>
      <c r="JN230" s="159"/>
      <c r="JO230" s="159"/>
      <c r="JP230" s="159"/>
      <c r="JQ230" s="159"/>
      <c r="JR230" s="159"/>
      <c r="JS230" s="159"/>
      <c r="JT230" s="159"/>
      <c r="JV230" s="159"/>
      <c r="JW230" s="159"/>
      <c r="JX230" s="159"/>
      <c r="KE230" s="159"/>
      <c r="KF230" s="159"/>
      <c r="KG230" s="159"/>
      <c r="KH230" s="159"/>
      <c r="KI230" s="159"/>
      <c r="KJ230" s="159"/>
      <c r="KK230" s="159"/>
      <c r="KL230" s="159"/>
      <c r="KM230" s="159"/>
      <c r="KN230" s="159"/>
      <c r="KO230" s="159"/>
      <c r="KP230" s="159"/>
      <c r="KQ230" s="159"/>
      <c r="KR230" s="159"/>
      <c r="KS230" s="159"/>
      <c r="KT230" s="159"/>
      <c r="KU230" s="159"/>
      <c r="KV230" s="159"/>
      <c r="KW230" s="159"/>
      <c r="KX230" s="159"/>
      <c r="KY230" s="159"/>
      <c r="KZ230" s="159"/>
      <c r="LA230" s="159"/>
    </row>
    <row r="231" spans="1:313" s="218" customFormat="1" x14ac:dyDescent="0.15">
      <c r="A231" s="244"/>
      <c r="B231" s="263">
        <v>1.0744675925925926</v>
      </c>
      <c r="C231" s="448">
        <v>0.12</v>
      </c>
      <c r="D231" s="295">
        <f>C231*3.33</f>
        <v>0.39960000000000001</v>
      </c>
      <c r="E231" s="450">
        <v>0.4</v>
      </c>
      <c r="F231" s="25"/>
      <c r="G231" s="38"/>
      <c r="H231" s="25"/>
      <c r="I231" s="601"/>
      <c r="J231" s="39"/>
      <c r="K231" s="25"/>
      <c r="L231" s="39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39"/>
      <c r="AB231" s="25"/>
      <c r="AC231" s="25"/>
      <c r="AD231" s="25"/>
      <c r="AE231" s="25"/>
      <c r="AF231" s="25"/>
      <c r="AG231" s="25"/>
      <c r="AH231" s="58">
        <f>ER230-BP230</f>
        <v>5.0645083800676396</v>
      </c>
      <c r="AI231" s="20">
        <f>ES230-BQ230</f>
        <v>-25.987975352112677</v>
      </c>
      <c r="AJ231" s="15"/>
      <c r="AK231" s="15"/>
      <c r="AL231" s="635">
        <f>DEGREES(ACOS(AL230))</f>
        <v>4.1519186035823834</v>
      </c>
      <c r="AM231" s="652">
        <v>3.5786402189734141</v>
      </c>
      <c r="AN231" s="653">
        <v>-6.3191373239436617</v>
      </c>
      <c r="AO231" s="652"/>
      <c r="AP231" s="653"/>
      <c r="AQ231" s="653"/>
      <c r="AR231" s="653"/>
      <c r="AS231" s="653"/>
      <c r="AT231" s="653"/>
      <c r="AU231" s="653"/>
      <c r="AV231" s="653"/>
      <c r="AW231" s="653"/>
      <c r="AX231" s="653"/>
      <c r="AY231" s="653"/>
      <c r="AZ231" s="653"/>
      <c r="BA231" s="653"/>
      <c r="BB231" s="652"/>
      <c r="BC231" s="653"/>
      <c r="BD231" s="653"/>
      <c r="BE231" s="653"/>
      <c r="BF231" s="653"/>
      <c r="BG231" s="653"/>
      <c r="BH231" s="653"/>
      <c r="BI231" s="653"/>
      <c r="BJ231" s="653"/>
      <c r="BK231" s="653"/>
      <c r="BL231" s="653"/>
      <c r="BM231" s="653"/>
      <c r="BN231" s="579"/>
      <c r="BO231" s="579"/>
      <c r="BP231" s="7"/>
      <c r="BQ231" s="7"/>
      <c r="BR231" s="7"/>
      <c r="BS231" s="531"/>
      <c r="BT231" s="531"/>
      <c r="BU231" s="531"/>
      <c r="BV231" s="531"/>
      <c r="BW231" s="586"/>
      <c r="BX231" s="531"/>
      <c r="BY231" s="531"/>
      <c r="BZ231" s="531"/>
      <c r="CA231" s="531"/>
      <c r="CB231" s="586"/>
      <c r="CC231" s="531"/>
      <c r="CD231" s="586"/>
      <c r="CE231" s="531"/>
      <c r="CF231" s="586"/>
      <c r="CG231" s="531"/>
      <c r="CH231" s="586"/>
      <c r="CI231" s="531"/>
      <c r="CJ231" s="586"/>
      <c r="CK231" s="531"/>
      <c r="CL231" s="586"/>
      <c r="CM231" s="250"/>
      <c r="CN231" s="251"/>
      <c r="CO231" s="244"/>
      <c r="CP231" s="244"/>
      <c r="CQ231" s="244"/>
      <c r="CR231" s="287"/>
      <c r="CS231" s="281"/>
      <c r="CT231" s="281"/>
      <c r="CU231" s="281"/>
      <c r="CV231" s="281"/>
      <c r="CW231" s="281"/>
      <c r="CX231" s="281"/>
      <c r="CY231" s="281"/>
      <c r="CZ231" s="281"/>
      <c r="DA231" s="281"/>
      <c r="DB231" s="281"/>
      <c r="DC231" s="248"/>
      <c r="DD231" s="281"/>
      <c r="DE231" s="281"/>
      <c r="DF231" s="281"/>
      <c r="DG231" s="281"/>
      <c r="DH231" s="281"/>
      <c r="DI231" s="281"/>
      <c r="DJ231" s="244"/>
      <c r="DK231" s="244"/>
      <c r="DL231" s="281"/>
      <c r="DM231" s="281"/>
      <c r="DN231" s="281"/>
      <c r="DO231" s="281"/>
      <c r="DP231" s="281"/>
      <c r="DQ231" s="281"/>
      <c r="DR231" s="281"/>
      <c r="DS231" s="244"/>
      <c r="DT231" s="251"/>
      <c r="DU231" s="244"/>
      <c r="DV231" s="244"/>
      <c r="DW231" s="495"/>
      <c r="DX231" s="506">
        <f t="shared" si="123"/>
        <v>0</v>
      </c>
      <c r="DY231" s="495"/>
      <c r="DZ231" s="495"/>
      <c r="EA231" s="506">
        <f t="shared" si="124"/>
        <v>0</v>
      </c>
      <c r="EB231" s="506">
        <f t="shared" si="125"/>
        <v>0</v>
      </c>
      <c r="EC231" s="495"/>
      <c r="ED231" s="495"/>
      <c r="EE231" s="512"/>
      <c r="EF231" s="244"/>
      <c r="EG231" s="244"/>
      <c r="EH231" s="244"/>
      <c r="EI231" s="244"/>
      <c r="EJ231" s="244"/>
      <c r="EK231" s="244"/>
      <c r="EL231" s="244"/>
      <c r="EM231" s="244"/>
      <c r="EN231" s="244"/>
      <c r="EO231" s="244"/>
      <c r="EP231" s="244"/>
      <c r="EQ231" s="244"/>
      <c r="ER231" s="244"/>
      <c r="ES231" s="249"/>
      <c r="ET231" s="523"/>
      <c r="EU231" s="523"/>
      <c r="EV231" s="287"/>
      <c r="EW231" s="281"/>
      <c r="EX231" s="281"/>
      <c r="EY231" s="281"/>
      <c r="EZ231" s="281"/>
      <c r="FA231" s="281"/>
      <c r="FB231" s="281"/>
      <c r="FC231" s="281"/>
      <c r="FD231" s="523"/>
      <c r="FE231" s="270"/>
      <c r="FF231" s="250"/>
      <c r="FG231" s="270"/>
      <c r="FH231" s="250"/>
      <c r="FI231" s="270"/>
      <c r="FJ231" s="250"/>
      <c r="FK231" s="586"/>
      <c r="FL231" s="528"/>
      <c r="FM231" s="585"/>
      <c r="FN231" s="531"/>
      <c r="FO231" s="586"/>
      <c r="FP231" s="531"/>
      <c r="FQ231" s="287"/>
      <c r="FR231" s="281"/>
      <c r="FS231" s="287"/>
      <c r="FT231" s="281"/>
      <c r="FU231" s="281"/>
      <c r="FV231" s="281"/>
      <c r="FW231" s="281"/>
      <c r="FX231" s="281"/>
      <c r="FY231" s="281"/>
      <c r="FZ231" s="281"/>
      <c r="GA231" s="281"/>
      <c r="GB231" s="281"/>
      <c r="GC231" s="281"/>
      <c r="GD231" s="287"/>
      <c r="GE231" s="281"/>
      <c r="GF231" s="287"/>
      <c r="GG231" s="281"/>
      <c r="GH231" s="281"/>
      <c r="GI231" s="281"/>
      <c r="GJ231" s="281"/>
      <c r="GK231" s="281"/>
      <c r="GL231" s="281"/>
      <c r="GM231" s="281"/>
      <c r="GN231" s="281"/>
      <c r="GO231" s="281"/>
      <c r="GP231" s="281"/>
      <c r="GQ231" s="531"/>
      <c r="GR231" s="586"/>
      <c r="GS231" s="531"/>
      <c r="GT231" s="586"/>
      <c r="GU231" s="531"/>
      <c r="GV231" s="531"/>
      <c r="GW231" s="531"/>
      <c r="GX231" s="531"/>
      <c r="GY231" s="531"/>
      <c r="GZ231" s="586"/>
      <c r="HA231" s="531"/>
      <c r="HB231" s="586"/>
      <c r="HC231" s="531"/>
      <c r="HD231" s="531"/>
      <c r="HE231" s="531"/>
      <c r="HF231" s="531"/>
      <c r="HG231" s="531"/>
      <c r="HH231" s="585"/>
      <c r="HI231" s="528"/>
      <c r="HJ231" s="586"/>
      <c r="HK231" s="531"/>
      <c r="HL231" s="531"/>
      <c r="HM231" s="531"/>
      <c r="HN231" s="531"/>
      <c r="HO231" s="531"/>
      <c r="HP231" s="287"/>
      <c r="HQ231" s="281"/>
      <c r="HR231" s="281"/>
      <c r="HS231" s="281"/>
      <c r="HT231" s="251"/>
      <c r="HU231" s="523"/>
      <c r="HV231" s="251"/>
      <c r="HW231" s="523"/>
      <c r="HX231" s="251"/>
      <c r="HY231" s="523"/>
      <c r="HZ231" s="251"/>
      <c r="IA231" s="523"/>
      <c r="IB231" s="251"/>
      <c r="IC231" s="523"/>
      <c r="ID231" s="251"/>
      <c r="IE231" s="244"/>
      <c r="IF231" s="244"/>
      <c r="IG231" s="244"/>
      <c r="IH231" s="244"/>
      <c r="II231" s="244"/>
      <c r="IJ231" s="244"/>
      <c r="IK231" s="244"/>
      <c r="IL231" s="244"/>
      <c r="IM231" s="244"/>
      <c r="IN231" s="463"/>
      <c r="IO231" s="463"/>
      <c r="IP231" s="244"/>
      <c r="IQ231" s="244"/>
      <c r="IR231" s="244"/>
      <c r="IS231" s="244"/>
      <c r="IT231" s="244"/>
      <c r="IU231" s="251"/>
      <c r="IV231" s="244"/>
      <c r="IW231" s="251"/>
      <c r="IX231" s="487"/>
      <c r="IY231" s="251"/>
      <c r="IZ231" s="244"/>
      <c r="JA231" s="244"/>
      <c r="JB231" s="245"/>
      <c r="JC231" s="245"/>
      <c r="JD231" s="245"/>
      <c r="JE231" s="244"/>
      <c r="JF231" s="244"/>
      <c r="JG231" s="244"/>
      <c r="JH231" s="244"/>
      <c r="JI231" s="244"/>
      <c r="JJ231" s="244"/>
      <c r="JK231" s="244"/>
      <c r="JL231" s="244"/>
      <c r="JM231" s="244"/>
      <c r="JN231" s="244"/>
      <c r="JO231" s="244"/>
      <c r="JP231" s="245"/>
      <c r="JQ231" s="245"/>
      <c r="JR231" s="245"/>
      <c r="JS231" s="244"/>
      <c r="JT231" s="244"/>
      <c r="JU231" s="251"/>
      <c r="JV231" s="244"/>
      <c r="JW231" s="244"/>
      <c r="JX231" s="244"/>
      <c r="JY231" s="251"/>
      <c r="JZ231" s="512"/>
      <c r="KA231" s="512"/>
      <c r="KB231" s="523"/>
      <c r="KC231" s="523"/>
      <c r="KD231" s="512"/>
      <c r="KE231" s="251"/>
      <c r="KF231" s="244"/>
      <c r="KG231" s="244"/>
      <c r="KH231" s="244"/>
      <c r="KI231" s="244"/>
      <c r="KJ231" s="244"/>
      <c r="KK231" s="249"/>
      <c r="KL231" s="244"/>
      <c r="KM231" s="244"/>
      <c r="KN231" s="244"/>
      <c r="KO231" s="244"/>
      <c r="KP231" s="244"/>
      <c r="KQ231" s="244"/>
      <c r="KR231" s="249"/>
      <c r="KS231" s="244"/>
      <c r="KT231" s="244"/>
      <c r="KU231" s="244"/>
      <c r="KV231" s="244"/>
      <c r="KW231" s="244"/>
      <c r="KX231" s="244"/>
      <c r="KY231" s="244"/>
      <c r="KZ231" s="244"/>
      <c r="LA231" s="249"/>
    </row>
    <row r="232" spans="1:313" x14ac:dyDescent="0.15">
      <c r="A232" s="214"/>
      <c r="B232" s="262">
        <v>1.0870601851851853</v>
      </c>
      <c r="C232" s="10"/>
      <c r="D232" s="11"/>
      <c r="E232" s="11"/>
      <c r="F232" s="14"/>
      <c r="G232" s="13"/>
      <c r="H232" s="14" t="s">
        <v>357</v>
      </c>
      <c r="I232" s="596">
        <v>46</v>
      </c>
      <c r="J232" s="473">
        <v>1</v>
      </c>
      <c r="K232" s="14">
        <v>0</v>
      </c>
      <c r="L232" s="9">
        <v>1</v>
      </c>
      <c r="M232" s="23">
        <v>1</v>
      </c>
      <c r="N232" s="23">
        <v>1</v>
      </c>
      <c r="O232" s="23">
        <v>0</v>
      </c>
      <c r="P232" s="14"/>
      <c r="Q232" s="14">
        <v>1</v>
      </c>
      <c r="R232" s="14">
        <v>0</v>
      </c>
      <c r="S232" s="14">
        <v>0</v>
      </c>
      <c r="T232" s="14">
        <v>0</v>
      </c>
      <c r="U232" s="14">
        <v>0</v>
      </c>
      <c r="V232" s="14">
        <v>1</v>
      </c>
      <c r="W232" s="14">
        <v>0</v>
      </c>
      <c r="X232" s="14">
        <v>0</v>
      </c>
      <c r="Y232" s="14">
        <v>1</v>
      </c>
      <c r="Z232" s="14">
        <v>0</v>
      </c>
      <c r="AA232" s="9">
        <v>0</v>
      </c>
      <c r="AB232" s="15"/>
      <c r="AC232" s="15"/>
      <c r="AD232" s="15"/>
      <c r="AE232" s="15"/>
      <c r="AF232" s="15"/>
      <c r="AG232" s="15"/>
      <c r="AH232" s="54"/>
      <c r="AI232" s="15"/>
      <c r="AJ232" s="15"/>
      <c r="AK232" s="15"/>
      <c r="AL232" s="632"/>
      <c r="AM232" s="633"/>
      <c r="AN232" s="634"/>
      <c r="AO232" s="633"/>
      <c r="AP232" s="634"/>
      <c r="AQ232" s="634"/>
      <c r="AR232" s="634"/>
      <c r="AS232" s="634"/>
      <c r="AT232" s="634"/>
      <c r="AU232" s="634"/>
      <c r="AV232" s="634"/>
      <c r="AW232" s="634"/>
      <c r="AX232" s="634"/>
      <c r="AY232" s="634"/>
      <c r="AZ232" s="634"/>
      <c r="BA232" s="634"/>
      <c r="BB232" s="633"/>
      <c r="BC232" s="634"/>
      <c r="BD232" s="634"/>
      <c r="BE232" s="634"/>
      <c r="BF232" s="634"/>
      <c r="BG232" s="634"/>
      <c r="BH232" s="634"/>
      <c r="BI232" s="634"/>
      <c r="BJ232" s="634"/>
      <c r="BK232" s="634"/>
      <c r="BL232" s="634"/>
      <c r="BM232" s="634"/>
      <c r="BN232" s="573"/>
      <c r="BO232" s="573"/>
      <c r="BP232" s="64">
        <v>0.9836028672032191</v>
      </c>
      <c r="BQ232" s="64">
        <v>11.843151408450703</v>
      </c>
      <c r="BR232" s="6"/>
      <c r="BS232" s="527"/>
      <c r="BT232" s="527"/>
      <c r="BU232" s="527"/>
      <c r="BV232" s="527"/>
      <c r="BW232" s="584"/>
      <c r="BX232" s="527"/>
      <c r="BY232" s="527"/>
      <c r="BZ232" s="527"/>
      <c r="CA232" s="527"/>
      <c r="CB232" s="584"/>
      <c r="CC232" s="527"/>
      <c r="CD232" s="584"/>
      <c r="CE232" s="527"/>
      <c r="CF232" s="584"/>
      <c r="CG232" s="527"/>
      <c r="CH232" s="584"/>
      <c r="CI232" s="527"/>
      <c r="CJ232" s="584"/>
      <c r="CK232" s="527"/>
      <c r="CL232" s="584"/>
      <c r="CO232" s="70"/>
      <c r="CP232" s="70"/>
      <c r="CQ232" s="70"/>
      <c r="CR232" s="70"/>
      <c r="CS232" s="70"/>
      <c r="CT232" s="70"/>
      <c r="CU232" s="70"/>
      <c r="CV232" s="70"/>
      <c r="CW232" s="70"/>
      <c r="CX232" s="70"/>
      <c r="CY232" s="70"/>
      <c r="CZ232" s="70"/>
      <c r="DA232" s="70"/>
      <c r="DB232" s="70"/>
      <c r="DC232" s="70"/>
      <c r="DH232" s="516"/>
      <c r="DI232" s="516"/>
      <c r="DJ232" s="105"/>
      <c r="DK232" s="105"/>
      <c r="DL232" s="105"/>
      <c r="DM232" s="105"/>
      <c r="DN232" s="105"/>
      <c r="DO232" s="105"/>
      <c r="DP232" s="105"/>
      <c r="DQ232" s="105"/>
      <c r="DR232" s="105"/>
      <c r="DS232" s="105"/>
      <c r="DT232" s="108" t="s">
        <v>442</v>
      </c>
      <c r="DU232" s="128">
        <v>0.9836028672032191</v>
      </c>
      <c r="DV232" s="128">
        <v>11.843151408450703</v>
      </c>
      <c r="DX232" s="506">
        <f t="shared" si="123"/>
        <v>0</v>
      </c>
      <c r="EA232" s="506">
        <f t="shared" si="124"/>
        <v>0</v>
      </c>
      <c r="EB232" s="506">
        <f t="shared" si="125"/>
        <v>0</v>
      </c>
      <c r="ER232" s="105">
        <v>-3.9553391893916685</v>
      </c>
      <c r="ES232" s="105">
        <v>-13.810035211267605</v>
      </c>
      <c r="EV232" s="284"/>
      <c r="EW232" s="209"/>
      <c r="EX232" s="209"/>
      <c r="EY232" s="209"/>
      <c r="EZ232" s="209"/>
      <c r="FA232" s="209"/>
      <c r="FB232" s="209"/>
      <c r="FC232" s="209"/>
      <c r="FE232" s="141"/>
      <c r="FF232" s="141"/>
      <c r="FH232" s="141"/>
      <c r="FJ232" s="141"/>
      <c r="FK232" s="584"/>
      <c r="FL232" s="527"/>
      <c r="FM232" s="584"/>
      <c r="FN232" s="527"/>
      <c r="FO232" s="584"/>
      <c r="FP232" s="527"/>
      <c r="FQ232" s="284"/>
      <c r="FR232" s="209"/>
      <c r="FS232" s="284"/>
      <c r="FT232" s="209"/>
      <c r="FU232" s="209"/>
      <c r="FV232" s="209"/>
      <c r="FW232" s="209"/>
      <c r="FX232" s="209"/>
      <c r="FY232" s="209"/>
      <c r="FZ232" s="209"/>
      <c r="GA232" s="209"/>
      <c r="GB232" s="209"/>
      <c r="GC232" s="209"/>
      <c r="GD232" s="284"/>
      <c r="GE232" s="209"/>
      <c r="GF232" s="284"/>
      <c r="GG232" s="209"/>
      <c r="GH232" s="209"/>
      <c r="GI232" s="209"/>
      <c r="GJ232" s="209"/>
      <c r="GK232" s="209"/>
      <c r="GL232" s="209"/>
      <c r="GM232" s="209"/>
      <c r="GN232" s="209"/>
      <c r="GO232" s="209"/>
      <c r="GP232" s="209"/>
      <c r="GQ232" s="529"/>
      <c r="GR232" s="587"/>
      <c r="GS232" s="529"/>
      <c r="GT232" s="587"/>
      <c r="GU232" s="529"/>
      <c r="GV232" s="529"/>
      <c r="GW232" s="529"/>
      <c r="GX232" s="529"/>
      <c r="GY232" s="529"/>
      <c r="GZ232" s="587"/>
      <c r="HA232" s="529"/>
      <c r="HB232" s="587"/>
      <c r="HC232" s="529"/>
      <c r="HD232" s="529"/>
      <c r="HE232" s="529"/>
      <c r="HF232" s="529"/>
      <c r="HG232" s="529"/>
      <c r="HH232" s="584"/>
      <c r="HI232" s="527"/>
      <c r="HJ232" s="587"/>
      <c r="HK232" s="529"/>
      <c r="HL232" s="529"/>
      <c r="HM232" s="529"/>
      <c r="HN232" s="529"/>
      <c r="HO232" s="529"/>
      <c r="HP232" s="285"/>
      <c r="HQ232" s="208"/>
      <c r="HR232" s="208"/>
      <c r="HS232" s="208"/>
      <c r="IE232" s="159"/>
      <c r="IF232" s="159"/>
      <c r="IG232" s="182">
        <v>0.43948213215462983</v>
      </c>
      <c r="IH232" s="182">
        <v>0</v>
      </c>
      <c r="II232" s="159">
        <v>0</v>
      </c>
      <c r="IJ232" s="159">
        <v>0</v>
      </c>
      <c r="IK232" s="159"/>
      <c r="IL232" s="159"/>
      <c r="IM232" s="159"/>
      <c r="IQ232" s="159"/>
      <c r="IR232" s="159"/>
      <c r="IS232" s="159"/>
      <c r="IZ232" s="159"/>
      <c r="JA232" s="159"/>
      <c r="JB232" s="159"/>
      <c r="JC232" s="159"/>
      <c r="JD232" s="159"/>
      <c r="JE232" s="159"/>
      <c r="JF232" s="159"/>
      <c r="JG232" s="159"/>
      <c r="JH232" s="159"/>
      <c r="JI232" s="159"/>
      <c r="JJ232" s="159"/>
      <c r="JK232" s="159"/>
      <c r="JL232" s="159"/>
      <c r="JM232" s="159"/>
      <c r="JN232" s="159"/>
      <c r="JO232" s="159"/>
      <c r="JP232" s="159"/>
      <c r="JQ232" s="159"/>
      <c r="JR232" s="159"/>
      <c r="JS232" s="159"/>
      <c r="JT232" s="159"/>
      <c r="JV232" s="159"/>
      <c r="JW232" s="159"/>
      <c r="JX232" s="159"/>
      <c r="KE232" s="159"/>
      <c r="KF232" s="159"/>
      <c r="KG232" s="159"/>
      <c r="KH232" s="159"/>
      <c r="KI232" s="159"/>
      <c r="KJ232" s="159"/>
      <c r="KK232" s="159"/>
      <c r="KL232" s="159"/>
      <c r="KM232" s="159"/>
      <c r="KN232" s="159"/>
      <c r="KO232" s="159"/>
      <c r="KP232" s="159"/>
      <c r="KQ232" s="159"/>
      <c r="KR232" s="159"/>
      <c r="KS232" s="159"/>
      <c r="KT232" s="159"/>
      <c r="KU232" s="159"/>
      <c r="KV232" s="159"/>
      <c r="KW232" s="159"/>
      <c r="KX232" s="159"/>
      <c r="KY232" s="159"/>
      <c r="KZ232" s="159"/>
      <c r="LA232" s="159"/>
    </row>
    <row r="233" spans="1:313" x14ac:dyDescent="0.15">
      <c r="A233" s="214"/>
      <c r="B233" s="262">
        <v>1.0926041666666666</v>
      </c>
      <c r="C233" s="10"/>
      <c r="D233" s="11"/>
      <c r="E233" s="11"/>
      <c r="F233" s="14"/>
      <c r="G233" s="13"/>
      <c r="H233" s="14"/>
      <c r="I233" s="596"/>
      <c r="J233" s="473">
        <v>1</v>
      </c>
      <c r="K233" s="14">
        <v>0</v>
      </c>
      <c r="L233" s="9">
        <v>1</v>
      </c>
      <c r="M233" s="23">
        <v>1</v>
      </c>
      <c r="N233" s="23">
        <v>0</v>
      </c>
      <c r="O233" s="23">
        <v>1</v>
      </c>
      <c r="P233" s="14"/>
      <c r="Q233" s="14">
        <v>0</v>
      </c>
      <c r="R233" s="14">
        <v>0</v>
      </c>
      <c r="S233" s="14">
        <v>1</v>
      </c>
      <c r="T233" s="14">
        <v>1</v>
      </c>
      <c r="U233" s="14">
        <v>0</v>
      </c>
      <c r="V233" s="14">
        <v>0</v>
      </c>
      <c r="W233" s="14">
        <v>0</v>
      </c>
      <c r="X233" s="14">
        <v>0</v>
      </c>
      <c r="Y233" s="14">
        <v>1</v>
      </c>
      <c r="Z233" s="14">
        <v>0</v>
      </c>
      <c r="AA233" s="9">
        <v>0</v>
      </c>
      <c r="AB233" s="15"/>
      <c r="AC233" s="15"/>
      <c r="AD233" s="15"/>
      <c r="AE233" s="15">
        <v>1.9672057344064384</v>
      </c>
      <c r="AF233" s="15">
        <v>1.0043661971830993</v>
      </c>
      <c r="AG233" s="15">
        <v>2.2087665923600017</v>
      </c>
      <c r="AH233" s="54">
        <f>AM234-BP233</f>
        <v>-2.0509166167216057</v>
      </c>
      <c r="AI233" s="15">
        <f>AN234-BQ233</f>
        <v>-16.990528169014084</v>
      </c>
      <c r="AJ233" s="15"/>
      <c r="AK233" s="15"/>
      <c r="AL233" s="632">
        <f>((AH233*AH234)+(AI233*AI234))/(SQRT(AH233^2+AI233^2)*SQRT(AH234^2+AI234^2))</f>
        <v>0.99598737584771857</v>
      </c>
      <c r="AM233" s="633"/>
      <c r="AN233" s="634"/>
      <c r="AO233" s="633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3"/>
      <c r="BC233" s="634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573"/>
      <c r="BO233" s="573"/>
      <c r="BP233" s="64">
        <v>1.4858681610942246</v>
      </c>
      <c r="BQ233" s="64">
        <v>11.926848591549295</v>
      </c>
      <c r="BR233" s="6"/>
      <c r="BS233" s="527"/>
      <c r="BT233" s="527"/>
      <c r="BU233" s="527"/>
      <c r="BV233" s="527"/>
      <c r="BW233" s="584"/>
      <c r="BX233" s="527"/>
      <c r="BY233" s="527"/>
      <c r="BZ233" s="527"/>
      <c r="CA233" s="527"/>
      <c r="CB233" s="584"/>
      <c r="CC233" s="527"/>
      <c r="CD233" s="584"/>
      <c r="CE233" s="527"/>
      <c r="CF233" s="584"/>
      <c r="CG233" s="527"/>
      <c r="CH233" s="584"/>
      <c r="CI233" s="527"/>
      <c r="CJ233" s="584"/>
      <c r="CK233" s="527"/>
      <c r="CL233" s="584"/>
      <c r="CO233" s="70"/>
      <c r="CP233" s="70"/>
      <c r="CQ233" s="70"/>
      <c r="CR233" s="70"/>
      <c r="CS233" s="70"/>
      <c r="CT233" s="70"/>
      <c r="CU233" s="70"/>
      <c r="CV233" s="70"/>
      <c r="CW233" s="70"/>
      <c r="CX233" s="70"/>
      <c r="CY233" s="70"/>
      <c r="CZ233" s="70"/>
      <c r="DA233" s="70"/>
      <c r="DB233" s="70"/>
      <c r="DC233" s="70"/>
      <c r="DH233" s="516"/>
      <c r="DI233" s="516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8" t="s">
        <v>442</v>
      </c>
      <c r="DU233" s="128">
        <v>1.4858681610942246</v>
      </c>
      <c r="DV233" s="128">
        <v>11.926848591549295</v>
      </c>
      <c r="DX233" s="506">
        <f t="shared" si="123"/>
        <v>0</v>
      </c>
      <c r="EA233" s="506">
        <f t="shared" si="124"/>
        <v>0</v>
      </c>
      <c r="EB233" s="506">
        <f t="shared" si="125"/>
        <v>0</v>
      </c>
      <c r="EG233" s="402">
        <f>IF(AND(DV233&gt;0,DV233&lt;11.9),1,0)</f>
        <v>0</v>
      </c>
      <c r="EH233" s="402"/>
      <c r="EI233" s="402"/>
      <c r="EJ233" s="402"/>
      <c r="EK233" s="402"/>
      <c r="EM233" s="244">
        <f>IF(AND(DV233&gt;0,DV233&lt;6.4),1,0)</f>
        <v>0</v>
      </c>
      <c r="EN233" s="402"/>
      <c r="EO233" s="402"/>
      <c r="EP233" s="402"/>
      <c r="ER233" s="105">
        <v>-3.7879174247613334</v>
      </c>
      <c r="ES233" s="105">
        <v>-12.847517605633803</v>
      </c>
      <c r="EV233" s="284"/>
      <c r="EW233" s="209"/>
      <c r="EX233" s="209"/>
      <c r="EY233" s="209"/>
      <c r="EZ233" s="209"/>
      <c r="FA233" s="209"/>
      <c r="FB233" s="209"/>
      <c r="FC233" s="209"/>
      <c r="FE233" s="141"/>
      <c r="FF233" s="141"/>
      <c r="FH233" s="141"/>
      <c r="FJ233" s="141"/>
      <c r="FK233" s="584"/>
      <c r="FL233" s="527"/>
      <c r="FM233" s="584"/>
      <c r="FN233" s="527"/>
      <c r="FO233" s="584"/>
      <c r="FP233" s="527"/>
      <c r="FQ233" s="284"/>
      <c r="FR233" s="209"/>
      <c r="FS233" s="284"/>
      <c r="FT233" s="209"/>
      <c r="FU233" s="209"/>
      <c r="FV233" s="209"/>
      <c r="FW233" s="209"/>
      <c r="FX233" s="209"/>
      <c r="FY233" s="209"/>
      <c r="FZ233" s="209"/>
      <c r="GA233" s="209"/>
      <c r="GB233" s="209"/>
      <c r="GC233" s="209"/>
      <c r="GD233" s="284"/>
      <c r="GE233" s="209"/>
      <c r="GF233" s="284"/>
      <c r="GG233" s="209"/>
      <c r="GH233" s="209"/>
      <c r="GI233" s="209"/>
      <c r="GJ233" s="209"/>
      <c r="GK233" s="209"/>
      <c r="GL233" s="209"/>
      <c r="GM233" s="209"/>
      <c r="GN233" s="209"/>
      <c r="GO233" s="209"/>
      <c r="GP233" s="209"/>
      <c r="GQ233" s="529"/>
      <c r="GR233" s="587"/>
      <c r="GS233" s="529"/>
      <c r="GT233" s="587"/>
      <c r="GU233" s="529"/>
      <c r="GV233" s="529"/>
      <c r="GW233" s="529"/>
      <c r="GX233" s="529"/>
      <c r="GY233" s="529"/>
      <c r="GZ233" s="587"/>
      <c r="HA233" s="529"/>
      <c r="HB233" s="587"/>
      <c r="HC233" s="529"/>
      <c r="HD233" s="529"/>
      <c r="HE233" s="529"/>
      <c r="HF233" s="529"/>
      <c r="HG233" s="529"/>
      <c r="HH233" s="584"/>
      <c r="HI233" s="527"/>
      <c r="HJ233" s="587"/>
      <c r="HK233" s="529"/>
      <c r="HL233" s="529"/>
      <c r="HM233" s="529"/>
      <c r="HN233" s="529"/>
      <c r="HO233" s="529"/>
      <c r="HP233" s="285"/>
      <c r="HQ233" s="208"/>
      <c r="HR233" s="208"/>
      <c r="HS233" s="208"/>
      <c r="IE233" s="159"/>
      <c r="IF233" s="159"/>
      <c r="IG233" s="159"/>
      <c r="IH233" s="159"/>
      <c r="II233" s="159">
        <v>0</v>
      </c>
      <c r="IJ233" s="159">
        <v>0</v>
      </c>
      <c r="IK233" s="159"/>
      <c r="IL233" s="159"/>
      <c r="IM233" s="159"/>
      <c r="IQ233" s="159"/>
      <c r="IR233" s="159"/>
      <c r="IS233" s="159"/>
      <c r="IZ233" s="159"/>
      <c r="JA233" s="159"/>
      <c r="JB233" s="159"/>
      <c r="JC233" s="159"/>
      <c r="JD233" s="159"/>
      <c r="JE233" s="159"/>
      <c r="JF233" s="159"/>
      <c r="JG233" s="159"/>
      <c r="JH233" s="159"/>
      <c r="JI233" s="159"/>
      <c r="JJ233" s="159"/>
      <c r="JK233" s="159"/>
      <c r="JL233" s="159"/>
      <c r="JM233" s="159"/>
      <c r="JN233" s="159"/>
      <c r="JO233" s="159"/>
      <c r="JP233" s="159"/>
      <c r="JQ233" s="159"/>
      <c r="JR233" s="159"/>
      <c r="JS233" s="159"/>
      <c r="JT233" s="159"/>
      <c r="JV233" s="159"/>
      <c r="JW233" s="159"/>
      <c r="JX233" s="159"/>
      <c r="KE233" s="159"/>
      <c r="KF233" s="159"/>
      <c r="KG233" s="159"/>
      <c r="KH233" s="159"/>
      <c r="KI233" s="159"/>
      <c r="KJ233" s="159"/>
      <c r="KK233" s="159"/>
      <c r="KL233" s="159"/>
      <c r="KM233" s="159"/>
      <c r="KN233" s="159"/>
      <c r="KO233" s="159"/>
      <c r="KP233" s="159"/>
      <c r="KQ233" s="159"/>
      <c r="KR233" s="159"/>
      <c r="KS233" s="159"/>
      <c r="KT233" s="159"/>
      <c r="KU233" s="159"/>
      <c r="KV233" s="159"/>
      <c r="KW233" s="159"/>
      <c r="KX233" s="159"/>
      <c r="KY233" s="159"/>
      <c r="KZ233" s="159"/>
      <c r="LA233" s="159"/>
    </row>
    <row r="234" spans="1:313" x14ac:dyDescent="0.15">
      <c r="A234" s="214"/>
      <c r="B234" s="262">
        <v>1.0932175925925927</v>
      </c>
      <c r="C234" s="10">
        <v>0.23</v>
      </c>
      <c r="D234" s="11">
        <v>0.76665899999999998</v>
      </c>
      <c r="E234" s="11"/>
      <c r="F234" s="14"/>
      <c r="G234" s="13"/>
      <c r="H234" s="14"/>
      <c r="I234" s="596"/>
      <c r="J234" s="9">
        <v>2</v>
      </c>
      <c r="K234" s="14"/>
      <c r="L234" s="9"/>
      <c r="M234" s="23">
        <v>0</v>
      </c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9"/>
      <c r="AB234" s="15"/>
      <c r="AC234" s="15"/>
      <c r="AD234" s="15"/>
      <c r="AE234" s="15"/>
      <c r="AF234" s="15"/>
      <c r="AG234" s="15"/>
      <c r="AH234" s="58">
        <f>ER233-BP233</f>
        <v>-5.273785585855558</v>
      </c>
      <c r="AI234" s="20">
        <f>ES233-BQ233</f>
        <v>-24.774366197183099</v>
      </c>
      <c r="AJ234" s="15"/>
      <c r="AK234" s="15"/>
      <c r="AL234" s="635">
        <f>DEGREES(ACOS(AL233))</f>
        <v>5.1344886756661561</v>
      </c>
      <c r="AM234" s="633">
        <v>-0.56504845562738115</v>
      </c>
      <c r="AN234" s="634">
        <v>-5.0636795774647885</v>
      </c>
      <c r="AO234" s="584"/>
      <c r="AP234" s="638">
        <f>ABS(-11.88-AN234)</f>
        <v>6.8163204225352123</v>
      </c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>
        <f>ABS(BQ234-AN234)</f>
        <v>6.8213204225352113</v>
      </c>
      <c r="BC234" s="52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573"/>
      <c r="BO234" s="573"/>
      <c r="BP234" s="4">
        <v>-0.77432566141530013</v>
      </c>
      <c r="BQ234" s="4">
        <v>-11.885</v>
      </c>
      <c r="BR234" s="6"/>
      <c r="BS234" s="527">
        <f>(BP233+BP234+BP235)/3</f>
        <v>-0.41157850471624063</v>
      </c>
      <c r="BT234" s="527">
        <f>(BQ233+BQ234+BQ235)/3</f>
        <v>4.0314143192488254</v>
      </c>
      <c r="BU234" s="527"/>
      <c r="BV234" s="527"/>
      <c r="BW234" s="584"/>
      <c r="BX234" s="527"/>
      <c r="BY234" s="527"/>
      <c r="BZ234" s="527"/>
      <c r="CA234" s="527"/>
      <c r="CB234" s="584">
        <f>SQRT((BP233-BP234)^2+(BQ233-BQ234)^2)+SQRT((BP234-BP235)^2+(BQ234-BQ235)^2)+SQRT((BP235-BP233)^2+(BQ235-BQ233)^2)</f>
        <v>51.319383228413201</v>
      </c>
      <c r="CD234" s="584"/>
      <c r="CE234" s="527"/>
      <c r="CF234" s="584"/>
      <c r="CG234" s="527"/>
      <c r="CH234" s="584"/>
      <c r="CI234" s="527"/>
      <c r="CJ234" s="584"/>
      <c r="CK234" s="527"/>
      <c r="CL234" s="584"/>
      <c r="CO234" s="70"/>
      <c r="CP234" s="70"/>
      <c r="CQ234" s="70"/>
      <c r="CR234" s="97">
        <v>8.2251152627042696</v>
      </c>
      <c r="CS234" s="70"/>
      <c r="CT234" s="70"/>
      <c r="CU234" s="70"/>
      <c r="CV234" s="70"/>
      <c r="CW234" s="70"/>
      <c r="CX234" s="70"/>
      <c r="CY234" s="70"/>
      <c r="CZ234" s="70"/>
      <c r="DA234" s="70"/>
      <c r="DB234" s="70"/>
      <c r="DC234" s="70"/>
      <c r="DH234" s="516"/>
      <c r="DI234" s="516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8" t="s">
        <v>443</v>
      </c>
      <c r="DU234" s="105">
        <v>-1.820711690354895</v>
      </c>
      <c r="DV234" s="105">
        <v>-11.843151408450703</v>
      </c>
      <c r="DX234" s="506">
        <f t="shared" si="123"/>
        <v>0</v>
      </c>
      <c r="EA234" s="506">
        <f t="shared" si="124"/>
        <v>0</v>
      </c>
      <c r="EB234" s="506">
        <f t="shared" si="125"/>
        <v>0</v>
      </c>
      <c r="EF234" s="412">
        <f>IF(AND(DV234&lt;0,DV234&gt;-11.9),1,0)</f>
        <v>1</v>
      </c>
      <c r="EL234" s="412">
        <f>IF(AND(DV234&lt;0,DV234&gt;-6.4),1,0)</f>
        <v>0</v>
      </c>
      <c r="EM234" s="390"/>
      <c r="ER234" s="128">
        <v>0.43948213215462983</v>
      </c>
      <c r="ES234" s="128">
        <v>11.675757042253521</v>
      </c>
      <c r="EU234" s="518">
        <f>ABS(ER234)</f>
        <v>0.43948213215462983</v>
      </c>
      <c r="EV234" s="284"/>
      <c r="EW234" s="209"/>
      <c r="EX234" s="209"/>
      <c r="EY234" s="209"/>
      <c r="EZ234" s="209"/>
      <c r="FA234" s="209"/>
      <c r="FB234" s="209"/>
      <c r="FC234" s="209"/>
      <c r="FE234" s="141"/>
      <c r="FF234" s="141"/>
      <c r="FH234" s="141"/>
      <c r="FJ234" s="141"/>
      <c r="FK234" s="584"/>
      <c r="FL234" s="527"/>
      <c r="FM234" s="584"/>
      <c r="FN234" s="527"/>
      <c r="FO234" s="584"/>
      <c r="FP234" s="527"/>
      <c r="FQ234" s="284"/>
      <c r="FR234" s="209"/>
      <c r="FS234" s="284"/>
      <c r="FT234" s="209"/>
      <c r="FU234" s="209"/>
      <c r="FV234" s="209"/>
      <c r="FW234" s="209"/>
      <c r="FX234" s="209"/>
      <c r="FY234" s="209"/>
      <c r="FZ234" s="209"/>
      <c r="GA234" s="209"/>
      <c r="GB234" s="209"/>
      <c r="GC234" s="209"/>
      <c r="GD234" s="284"/>
      <c r="GE234" s="209"/>
      <c r="GF234" s="284"/>
      <c r="GG234" s="209"/>
      <c r="GH234" s="209"/>
      <c r="GI234" s="209"/>
      <c r="GJ234" s="209"/>
      <c r="GK234" s="209"/>
      <c r="GL234" s="209"/>
      <c r="GM234" s="209"/>
      <c r="GN234" s="209"/>
      <c r="GO234" s="209"/>
      <c r="GP234" s="209"/>
      <c r="GQ234" s="529"/>
      <c r="GR234" s="587">
        <v>1.9672057344064384</v>
      </c>
      <c r="GS234" s="532">
        <v>1.0463860289395948</v>
      </c>
      <c r="GT234" s="584"/>
      <c r="GU234" s="527"/>
      <c r="GV234" s="527"/>
      <c r="GW234" s="527"/>
      <c r="GX234" s="527"/>
      <c r="GY234" s="527"/>
      <c r="GZ234" s="587">
        <v>1.0043661971830993</v>
      </c>
      <c r="HA234" s="532">
        <v>0.25109154929577393</v>
      </c>
      <c r="HB234" s="584"/>
      <c r="HC234" s="527"/>
      <c r="HD234" s="527"/>
      <c r="HE234" s="527"/>
      <c r="HF234" s="527"/>
      <c r="HG234" s="527"/>
      <c r="HH234" s="584">
        <v>2.2087665923600017</v>
      </c>
      <c r="HI234" s="527">
        <v>1.0760904644534894</v>
      </c>
      <c r="HJ234" s="584"/>
      <c r="HK234" s="527"/>
      <c r="HL234" s="527"/>
      <c r="HM234" s="527"/>
      <c r="HN234" s="527"/>
      <c r="HO234" s="527"/>
      <c r="HP234" s="285"/>
      <c r="HQ234" s="208"/>
      <c r="HR234" s="208"/>
      <c r="HS234" s="208"/>
      <c r="IE234" s="159"/>
      <c r="IF234" s="159"/>
      <c r="IG234" s="159"/>
      <c r="IH234" s="159"/>
      <c r="II234" s="159">
        <v>1</v>
      </c>
      <c r="IJ234" s="159">
        <v>0</v>
      </c>
      <c r="IK234" s="159">
        <v>1</v>
      </c>
      <c r="IL234" s="159">
        <v>0</v>
      </c>
      <c r="IM234" s="159">
        <v>0</v>
      </c>
      <c r="IQ234" s="159">
        <v>0</v>
      </c>
      <c r="IR234" s="159">
        <v>1</v>
      </c>
      <c r="IS234" s="159">
        <v>0</v>
      </c>
      <c r="IZ234" s="159">
        <v>1</v>
      </c>
      <c r="JA234" s="159">
        <v>0</v>
      </c>
      <c r="JB234" s="176">
        <v>0</v>
      </c>
      <c r="JC234" s="176">
        <v>0</v>
      </c>
      <c r="JD234" s="159"/>
      <c r="JE234" s="176">
        <v>0</v>
      </c>
      <c r="JF234" s="176">
        <v>0</v>
      </c>
      <c r="JG234" s="176">
        <v>0</v>
      </c>
      <c r="JH234" s="176">
        <v>1</v>
      </c>
      <c r="JI234" s="176">
        <v>0</v>
      </c>
      <c r="JJ234" s="176">
        <v>0</v>
      </c>
      <c r="JK234" s="176">
        <v>0</v>
      </c>
      <c r="JL234" s="176">
        <v>1</v>
      </c>
      <c r="JM234" s="176">
        <v>1</v>
      </c>
      <c r="JN234" s="176">
        <v>0</v>
      </c>
      <c r="JO234" s="176">
        <v>0</v>
      </c>
      <c r="JP234" s="176">
        <v>0</v>
      </c>
      <c r="JQ234" s="176">
        <v>0</v>
      </c>
      <c r="JR234" s="176">
        <v>0</v>
      </c>
      <c r="JS234" s="176">
        <v>0</v>
      </c>
      <c r="JT234" s="176">
        <v>0</v>
      </c>
      <c r="JU234" s="501">
        <v>1</v>
      </c>
      <c r="JV234" s="176">
        <v>0</v>
      </c>
      <c r="JW234" s="176">
        <v>0</v>
      </c>
      <c r="JX234" s="176">
        <v>0</v>
      </c>
      <c r="JY234" s="501"/>
      <c r="JZ234" s="405"/>
      <c r="KA234" s="405"/>
      <c r="KB234" s="405"/>
      <c r="KC234" s="405"/>
      <c r="KD234" s="405"/>
      <c r="KE234" s="162">
        <v>1</v>
      </c>
      <c r="KF234" s="175">
        <v>0</v>
      </c>
      <c r="KG234" s="175">
        <v>0</v>
      </c>
      <c r="KH234" s="175">
        <v>0</v>
      </c>
      <c r="KI234" s="175">
        <v>0</v>
      </c>
      <c r="KJ234" s="175">
        <v>0</v>
      </c>
      <c r="KK234" s="160">
        <v>1</v>
      </c>
      <c r="KL234" s="175">
        <v>1</v>
      </c>
      <c r="KM234" s="175">
        <v>0</v>
      </c>
      <c r="KN234" s="175">
        <v>0</v>
      </c>
      <c r="KO234" s="175">
        <v>0</v>
      </c>
      <c r="KP234" s="175">
        <v>0</v>
      </c>
      <c r="KQ234" s="175">
        <v>0</v>
      </c>
      <c r="KR234" s="160">
        <v>0</v>
      </c>
      <c r="KS234" s="175">
        <v>0</v>
      </c>
      <c r="KT234" s="159"/>
      <c r="KU234" s="159"/>
      <c r="KV234" s="159"/>
      <c r="KW234" s="159"/>
      <c r="KX234" s="159"/>
      <c r="KY234" s="159"/>
      <c r="KZ234" s="159"/>
      <c r="LA234" s="159"/>
    </row>
    <row r="235" spans="1:313" x14ac:dyDescent="0.15">
      <c r="A235" s="214"/>
      <c r="B235" s="262">
        <v>1.0940277777777778</v>
      </c>
      <c r="C235" s="10">
        <v>1.1000000000000001</v>
      </c>
      <c r="D235" s="11">
        <v>1.3333333000000003</v>
      </c>
      <c r="E235" s="11"/>
      <c r="F235" s="14"/>
      <c r="G235" s="13"/>
      <c r="H235" s="14"/>
      <c r="I235" s="596"/>
      <c r="J235" s="473">
        <v>3</v>
      </c>
      <c r="K235" s="14"/>
      <c r="L235" s="9"/>
      <c r="M235" s="23">
        <v>0</v>
      </c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9"/>
      <c r="AB235" s="15"/>
      <c r="AC235" s="15"/>
      <c r="AD235" s="15"/>
      <c r="AE235" s="15"/>
      <c r="AF235" s="15"/>
      <c r="AG235" s="15"/>
      <c r="AH235" s="54"/>
      <c r="AI235" s="15"/>
      <c r="AJ235" s="15"/>
      <c r="AK235" s="15"/>
      <c r="AL235" s="632"/>
      <c r="AM235" s="633">
        <v>-2.0299888961428141</v>
      </c>
      <c r="AN235" s="634">
        <v>7.2816549295774644</v>
      </c>
      <c r="AO235" s="634">
        <f>ABS(11.88-AN235)</f>
        <v>4.5983450704225364</v>
      </c>
      <c r="AP235" s="527"/>
      <c r="AQ235" s="634"/>
      <c r="AR235" s="634"/>
      <c r="AS235" s="634"/>
      <c r="AT235" s="634"/>
      <c r="AU235" s="634"/>
      <c r="AV235" s="634"/>
      <c r="AW235" s="634"/>
      <c r="AX235" s="634"/>
      <c r="AY235" s="634"/>
      <c r="AZ235" s="634"/>
      <c r="BA235" s="634"/>
      <c r="BB235" s="584"/>
      <c r="BC235" s="634">
        <f>ABS(BQ235-AN235)</f>
        <v>4.770739436619718</v>
      </c>
      <c r="BD235" s="634"/>
      <c r="BE235" s="634"/>
      <c r="BF235" s="634"/>
      <c r="BG235" s="634"/>
      <c r="BH235" s="634"/>
      <c r="BI235" s="634"/>
      <c r="BJ235" s="634"/>
      <c r="BK235" s="634"/>
      <c r="BL235" s="634"/>
      <c r="BM235" s="634"/>
      <c r="BN235" s="573"/>
      <c r="BO235" s="573"/>
      <c r="BP235" s="65">
        <v>-1.9462780138276463</v>
      </c>
      <c r="BQ235" s="64">
        <v>12.052394366197182</v>
      </c>
      <c r="BR235" s="6"/>
      <c r="BS235" s="527"/>
      <c r="BT235" s="527"/>
      <c r="BU235" s="527">
        <f>(BP234+BP235+BP236)/3</f>
        <v>0.14649404405154329</v>
      </c>
      <c r="BV235" s="527">
        <f>(BQ234+BQ235+BQ236)/3</f>
        <v>-4.1848591549295771</v>
      </c>
      <c r="BW235" s="584"/>
      <c r="BX235" s="527"/>
      <c r="BY235" s="527"/>
      <c r="BZ235" s="527"/>
      <c r="CA235" s="527"/>
      <c r="CC235" s="584">
        <f>SQRT((BP234-BP235)^2+(BQ234-BQ235)^2)+SQRT((BP235-BP236)^2+(BQ235-BQ236)^2)+SQRT((BP236-BP234)^2+(BQ236-BQ234)^2)</f>
        <v>53.283658733153537</v>
      </c>
      <c r="CD235" s="584"/>
      <c r="CE235" s="584"/>
      <c r="CF235" s="584"/>
      <c r="CG235" s="527"/>
      <c r="CH235" s="584"/>
      <c r="CI235" s="527"/>
      <c r="CJ235" s="584"/>
      <c r="CK235" s="527"/>
      <c r="CL235" s="584"/>
      <c r="CO235" s="70"/>
      <c r="CP235" s="70"/>
      <c r="CQ235" s="70"/>
      <c r="CR235" s="70"/>
      <c r="CS235" s="92">
        <v>8.8435012313190935</v>
      </c>
      <c r="CT235" s="70"/>
      <c r="CU235" s="70"/>
      <c r="CV235" s="70"/>
      <c r="CW235" s="70"/>
      <c r="CX235" s="70"/>
      <c r="CY235" s="70"/>
      <c r="CZ235" s="70"/>
      <c r="DA235" s="70"/>
      <c r="DB235" s="70"/>
      <c r="DC235" s="70"/>
      <c r="DH235" s="516"/>
      <c r="DI235" s="516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8" t="s">
        <v>445</v>
      </c>
      <c r="DU235" s="129">
        <v>-1.9462780138276463</v>
      </c>
      <c r="DV235" s="128">
        <v>12.052394366197182</v>
      </c>
      <c r="DX235" s="506">
        <f t="shared" si="123"/>
        <v>0</v>
      </c>
      <c r="EA235" s="506">
        <f t="shared" si="124"/>
        <v>0</v>
      </c>
      <c r="EB235" s="506">
        <f t="shared" si="125"/>
        <v>0</v>
      </c>
      <c r="EG235" s="402">
        <f>IF(AND(DV235&gt;0,DV235&lt;11.9),1,0)</f>
        <v>0</v>
      </c>
      <c r="EM235" s="244">
        <f>IF(AND(DV235&gt;0,DV235&lt;6.4),1,0)</f>
        <v>0</v>
      </c>
      <c r="ER235" s="105">
        <v>-2.9089531604520737</v>
      </c>
      <c r="ES235" s="105">
        <v>12.17794014084507</v>
      </c>
      <c r="ET235" s="518">
        <f>ABS(ER235)</f>
        <v>2.9089531604520737</v>
      </c>
      <c r="EV235" s="284"/>
      <c r="EW235" s="209"/>
      <c r="EX235" s="209"/>
      <c r="EY235" s="209"/>
      <c r="EZ235" s="209"/>
      <c r="FA235" s="209"/>
      <c r="FB235" s="209"/>
      <c r="FC235" s="209"/>
      <c r="FE235" s="151">
        <v>41.00475142280299</v>
      </c>
      <c r="FF235" s="141"/>
      <c r="FH235" s="141"/>
      <c r="FJ235" s="141"/>
      <c r="FK235" s="584"/>
      <c r="FL235" s="527"/>
      <c r="FM235" s="584"/>
      <c r="FN235" s="527"/>
      <c r="FO235" s="584"/>
      <c r="FP235" s="527"/>
      <c r="FQ235" s="284">
        <f>FE235/(D234+D235)</f>
        <v>19.526143701956901</v>
      </c>
      <c r="FR235" s="209"/>
      <c r="FS235" s="284"/>
      <c r="FT235" s="209"/>
      <c r="FU235" s="209"/>
      <c r="FV235" s="209"/>
      <c r="FW235" s="209"/>
      <c r="FX235" s="209"/>
      <c r="FY235" s="209"/>
      <c r="FZ235" s="209"/>
      <c r="GA235" s="209"/>
      <c r="GB235" s="209"/>
      <c r="GC235" s="209"/>
      <c r="GD235" s="284">
        <f>FE235*(((ABS(DV234-AN234))/(ABS(DV233-DV234))))^2</f>
        <v>3.3355506606453389</v>
      </c>
      <c r="GE235" s="209"/>
      <c r="GF235" s="284"/>
      <c r="GG235" s="209"/>
      <c r="GH235" s="209"/>
      <c r="GI235" s="209"/>
      <c r="GJ235" s="209"/>
      <c r="GK235" s="209"/>
      <c r="GL235" s="209"/>
      <c r="GM235" s="209"/>
      <c r="GN235" s="209"/>
      <c r="GO235" s="209"/>
      <c r="GP235" s="209"/>
      <c r="GQ235" s="529"/>
      <c r="GR235" s="587">
        <v>1.0882414700971788</v>
      </c>
      <c r="GS235" s="529">
        <v>2.3857601459822764</v>
      </c>
      <c r="GT235" s="587"/>
      <c r="GU235" s="529"/>
      <c r="GV235" s="529"/>
      <c r="GW235" s="529"/>
      <c r="GX235" s="529"/>
      <c r="GY235" s="529"/>
      <c r="GZ235" s="587">
        <v>24.021091549295775</v>
      </c>
      <c r="HA235" s="529">
        <v>0.37663732394366178</v>
      </c>
      <c r="HB235" s="587"/>
      <c r="HC235" s="529"/>
      <c r="HD235" s="529"/>
      <c r="HE235" s="529"/>
      <c r="HF235" s="529"/>
      <c r="HG235" s="529"/>
      <c r="HH235" s="584">
        <v>24.045729531808515</v>
      </c>
      <c r="HI235" s="527">
        <v>2.4153068434351805</v>
      </c>
      <c r="HJ235" s="587"/>
      <c r="HK235" s="529"/>
      <c r="HL235" s="529"/>
      <c r="HM235" s="529"/>
      <c r="HN235" s="529"/>
      <c r="HO235" s="529"/>
      <c r="HP235" s="285"/>
      <c r="HQ235" s="208"/>
      <c r="HR235" s="208"/>
      <c r="HS235" s="208"/>
      <c r="IE235" s="159"/>
      <c r="IF235" s="159"/>
      <c r="IG235" s="159"/>
      <c r="IH235" s="159"/>
      <c r="II235" s="159">
        <v>0</v>
      </c>
      <c r="IJ235" s="159">
        <v>1</v>
      </c>
      <c r="IK235" s="159">
        <v>0</v>
      </c>
      <c r="IL235" s="159">
        <v>1</v>
      </c>
      <c r="IM235" s="159">
        <v>0</v>
      </c>
      <c r="IQ235" s="159">
        <v>1</v>
      </c>
      <c r="IR235" s="159">
        <v>0</v>
      </c>
      <c r="IS235" s="159">
        <v>0</v>
      </c>
      <c r="IZ235" s="159">
        <v>1</v>
      </c>
      <c r="JA235" s="159">
        <v>0</v>
      </c>
      <c r="JB235" s="176">
        <v>0</v>
      </c>
      <c r="JC235" s="176">
        <v>0</v>
      </c>
      <c r="JD235" s="159"/>
      <c r="JE235" s="176">
        <v>0</v>
      </c>
      <c r="JF235" s="176">
        <v>0</v>
      </c>
      <c r="JG235" s="176">
        <v>1</v>
      </c>
      <c r="JH235" s="176">
        <v>0</v>
      </c>
      <c r="JI235" s="176">
        <v>0</v>
      </c>
      <c r="JJ235" s="176">
        <v>0</v>
      </c>
      <c r="JK235" s="176">
        <v>1</v>
      </c>
      <c r="JL235" s="176">
        <v>0</v>
      </c>
      <c r="JM235" s="176">
        <v>1</v>
      </c>
      <c r="JN235" s="176">
        <v>0</v>
      </c>
      <c r="JO235" s="176">
        <v>0</v>
      </c>
      <c r="JP235" s="176">
        <v>0</v>
      </c>
      <c r="JQ235" s="176">
        <v>0</v>
      </c>
      <c r="JR235" s="176">
        <v>0</v>
      </c>
      <c r="JS235" s="176">
        <v>0</v>
      </c>
      <c r="JT235" s="176">
        <v>0</v>
      </c>
      <c r="JU235" s="501">
        <v>1</v>
      </c>
      <c r="JV235" s="176">
        <v>0</v>
      </c>
      <c r="JW235" s="176">
        <v>0</v>
      </c>
      <c r="JX235" s="176">
        <v>0</v>
      </c>
      <c r="JY235" s="501"/>
      <c r="JZ235" s="405"/>
      <c r="KA235" s="405"/>
      <c r="KB235" s="405"/>
      <c r="KC235" s="405"/>
      <c r="KD235" s="405"/>
      <c r="KE235" s="162">
        <v>0</v>
      </c>
      <c r="KF235" s="175">
        <v>1</v>
      </c>
      <c r="KG235" s="175">
        <v>0</v>
      </c>
      <c r="KH235" s="175">
        <v>0</v>
      </c>
      <c r="KI235" s="175">
        <v>0</v>
      </c>
      <c r="KJ235" s="175">
        <v>1</v>
      </c>
      <c r="KK235" s="160">
        <v>0</v>
      </c>
      <c r="KL235" s="175">
        <v>1</v>
      </c>
      <c r="KM235" s="175">
        <v>0</v>
      </c>
      <c r="KN235" s="175">
        <v>0</v>
      </c>
      <c r="KO235" s="175">
        <v>0</v>
      </c>
      <c r="KP235" s="175">
        <v>0</v>
      </c>
      <c r="KQ235" s="175">
        <v>0</v>
      </c>
      <c r="KR235" s="160">
        <v>0</v>
      </c>
      <c r="KS235" s="175">
        <v>0</v>
      </c>
      <c r="KT235" s="159"/>
      <c r="KU235" s="159"/>
      <c r="KV235" s="159"/>
      <c r="KW235" s="159"/>
      <c r="KX235" s="159"/>
      <c r="KY235" s="159"/>
      <c r="KZ235" s="159"/>
      <c r="LA235" s="159"/>
    </row>
    <row r="236" spans="1:313" x14ac:dyDescent="0.15">
      <c r="A236" s="214"/>
      <c r="B236" s="262">
        <v>1.0947800925925926</v>
      </c>
      <c r="C236" s="10">
        <v>1.05</v>
      </c>
      <c r="D236" s="11">
        <v>1.1666666500000002</v>
      </c>
      <c r="E236" s="11"/>
      <c r="F236" s="14"/>
      <c r="G236" s="13"/>
      <c r="H236" s="14"/>
      <c r="I236" s="596"/>
      <c r="J236" s="9">
        <v>4</v>
      </c>
      <c r="K236" s="14"/>
      <c r="L236" s="9"/>
      <c r="M236" s="23">
        <v>0</v>
      </c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9"/>
      <c r="AB236" s="15"/>
      <c r="AC236" s="15"/>
      <c r="AD236" s="15"/>
      <c r="AE236" s="15"/>
      <c r="AF236" s="15"/>
      <c r="AG236" s="15"/>
      <c r="AH236" s="54"/>
      <c r="AI236" s="15"/>
      <c r="AJ236" s="15"/>
      <c r="AK236" s="15"/>
      <c r="AL236" s="632"/>
      <c r="AM236" s="633">
        <v>1.820711690354895</v>
      </c>
      <c r="AN236" s="634">
        <v>-7.2816549295774644</v>
      </c>
      <c r="AO236" s="584"/>
      <c r="AP236" s="640">
        <f t="shared" ref="AP236" si="140">ABS(-11.88-AN236)</f>
        <v>4.5983450704225364</v>
      </c>
      <c r="AQ236" s="634"/>
      <c r="AR236" s="634"/>
      <c r="AS236" s="634"/>
      <c r="AT236" s="634"/>
      <c r="AU236" s="634"/>
      <c r="AV236" s="634"/>
      <c r="AW236" s="634"/>
      <c r="AX236" s="634"/>
      <c r="AY236" s="634"/>
      <c r="AZ236" s="634"/>
      <c r="BA236" s="634"/>
      <c r="BB236" s="634">
        <f t="shared" ref="BB236" si="141">ABS(BQ236-AN236)</f>
        <v>5.4403169014084503</v>
      </c>
      <c r="BC236" s="527"/>
      <c r="BD236" s="634"/>
      <c r="BE236" s="634"/>
      <c r="BF236" s="634"/>
      <c r="BG236" s="634"/>
      <c r="BH236" s="634"/>
      <c r="BI236" s="634"/>
      <c r="BJ236" s="634"/>
      <c r="BK236" s="634"/>
      <c r="BL236" s="634"/>
      <c r="BM236" s="634"/>
      <c r="BN236" s="573"/>
      <c r="BO236" s="573"/>
      <c r="BP236" s="4">
        <v>3.1600858073975764</v>
      </c>
      <c r="BQ236" s="4">
        <v>-12.721971830985915</v>
      </c>
      <c r="BR236" s="6"/>
      <c r="BS236" s="527">
        <f>(BP235+BP236+BP237)/3</f>
        <v>-1.3603018376214733</v>
      </c>
      <c r="BT236" s="527">
        <f>(BQ235+BQ236+BQ237)/3</f>
        <v>4.0174647887323944</v>
      </c>
      <c r="BU236" s="527"/>
      <c r="BV236" s="527"/>
      <c r="BW236" s="584"/>
      <c r="BX236" s="527"/>
      <c r="BY236" s="527"/>
      <c r="BZ236" s="527"/>
      <c r="CA236" s="527"/>
      <c r="CB236" s="584">
        <f>SQRT((BP235-BP236)^2+(BQ235-BQ236)^2)+SQRT((BP236-BP237)^2+(BQ236-BQ237)^2)+SQRT((BP237-BP235)^2+(BQ237-BQ235)^2)</f>
        <v>55.521765584084946</v>
      </c>
      <c r="CD236" s="584"/>
      <c r="CE236" s="527"/>
      <c r="CF236" s="584"/>
      <c r="CG236" s="527"/>
      <c r="CH236" s="584"/>
      <c r="CI236" s="527"/>
      <c r="CJ236" s="584"/>
      <c r="CK236" s="527"/>
      <c r="CL236" s="584"/>
      <c r="CO236" s="70"/>
      <c r="CP236" s="70"/>
      <c r="CQ236" s="70"/>
      <c r="CR236" s="97">
        <v>6.7347835597443</v>
      </c>
      <c r="CS236" s="70"/>
      <c r="CT236" s="70"/>
      <c r="CU236" s="70"/>
      <c r="CV236" s="70"/>
      <c r="CW236" s="70"/>
      <c r="CX236" s="70"/>
      <c r="CY236" s="70"/>
      <c r="CZ236" s="70"/>
      <c r="DA236" s="70"/>
      <c r="DB236" s="70"/>
      <c r="DC236" s="70"/>
      <c r="DH236" s="211">
        <f>DEGREES(ACOS(((BP235-BP234)*(BP237-BP236)+(BQ235-BQ234)*(BQ237-BQ236))/(SQRT((BP235-BP234)^2+(BQ235-BQ234)^2)*SQRT((BP237-BP236)^2+(BQ237-BQ236)^2))))</f>
        <v>15.578284791063279</v>
      </c>
      <c r="DI236" s="519"/>
      <c r="DJ236" s="105"/>
      <c r="DK236" s="105"/>
      <c r="DL236" s="105"/>
      <c r="DM236" s="105"/>
      <c r="DN236" s="105"/>
      <c r="DO236" s="105"/>
      <c r="DP236" s="105"/>
      <c r="DQ236" s="105"/>
      <c r="DR236" s="105"/>
      <c r="DS236" s="105"/>
      <c r="DT236" s="108" t="s">
        <v>445</v>
      </c>
      <c r="DU236" s="105">
        <v>3.1600858073975764</v>
      </c>
      <c r="DV236" s="105">
        <v>-12.721971830985915</v>
      </c>
      <c r="DX236" s="506">
        <f t="shared" si="123"/>
        <v>0</v>
      </c>
      <c r="EA236" s="506">
        <f t="shared" si="124"/>
        <v>0</v>
      </c>
      <c r="EB236" s="506">
        <f t="shared" si="125"/>
        <v>0</v>
      </c>
      <c r="EF236" s="412">
        <f>IF(AND(DV236&lt;0,DV236&gt;-11.9),1,0)</f>
        <v>0</v>
      </c>
      <c r="EL236" s="412">
        <f>IF(AND(DV236&lt;0,DV236&gt;-6.4),1,0)</f>
        <v>0</v>
      </c>
      <c r="EM236" s="390"/>
      <c r="ER236" s="128">
        <v>2.4485433077186518</v>
      </c>
      <c r="ES236" s="128">
        <v>-12.847517605633803</v>
      </c>
      <c r="EU236" s="518">
        <f>ABS(ER236)</f>
        <v>2.4485433077186518</v>
      </c>
      <c r="EV236" s="284"/>
      <c r="EW236" s="209"/>
      <c r="EX236" s="209"/>
      <c r="EY236" s="209"/>
      <c r="EZ236" s="209"/>
      <c r="FA236" s="209"/>
      <c r="FB236" s="209"/>
      <c r="FC236" s="209"/>
      <c r="FE236" s="141"/>
      <c r="FF236" s="144">
        <v>46.599333910818061</v>
      </c>
      <c r="FH236" s="141"/>
      <c r="FJ236" s="141"/>
      <c r="FK236" s="584"/>
      <c r="FL236" s="527"/>
      <c r="FM236" s="584"/>
      <c r="FN236" s="527"/>
      <c r="FO236" s="584"/>
      <c r="FP236" s="527"/>
      <c r="FQ236" s="284"/>
      <c r="FR236" s="284">
        <f>FF236/(D235+D236)</f>
        <v>18.6397339371219</v>
      </c>
      <c r="FS236" s="284"/>
      <c r="FT236" s="209"/>
      <c r="FU236" s="209"/>
      <c r="FV236" s="209"/>
      <c r="FW236" s="209"/>
      <c r="FX236" s="209"/>
      <c r="FY236" s="209"/>
      <c r="FZ236" s="209"/>
      <c r="GA236" s="209"/>
      <c r="GB236" s="209"/>
      <c r="GC236" s="209"/>
      <c r="GD236" s="284"/>
      <c r="GE236" s="284">
        <f>FF236*(((DV235-AN235)/(ABS(DV234-DV235))))^2</f>
        <v>1.8574502700733693</v>
      </c>
      <c r="GF236" s="284"/>
      <c r="GG236" s="209"/>
      <c r="GH236" s="209"/>
      <c r="GI236" s="209"/>
      <c r="GJ236" s="209"/>
      <c r="GK236" s="209"/>
      <c r="GL236" s="209"/>
      <c r="GM236" s="209"/>
      <c r="GN236" s="209"/>
      <c r="GO236" s="209"/>
      <c r="GP236" s="209"/>
      <c r="GQ236" s="529"/>
      <c r="GR236" s="587">
        <v>6.0690389678496501</v>
      </c>
      <c r="GS236" s="532">
        <v>4.3948213215462983</v>
      </c>
      <c r="GT236" s="584"/>
      <c r="GU236" s="527"/>
      <c r="GV236" s="527"/>
      <c r="GW236" s="527"/>
      <c r="GX236" s="527"/>
      <c r="GY236" s="527"/>
      <c r="GZ236" s="587">
        <v>24.899911971830985</v>
      </c>
      <c r="HA236" s="532">
        <v>24.899911971830985</v>
      </c>
      <c r="HB236" s="584"/>
      <c r="HC236" s="527"/>
      <c r="HD236" s="527"/>
      <c r="HE236" s="527"/>
      <c r="HF236" s="527"/>
      <c r="HG236" s="527"/>
      <c r="HH236" s="584">
        <v>25.628867516888249</v>
      </c>
      <c r="HI236" s="527">
        <v>25.284779426628383</v>
      </c>
      <c r="HJ236" s="584"/>
      <c r="HK236" s="527"/>
      <c r="HL236" s="527"/>
      <c r="HM236" s="527"/>
      <c r="HN236" s="527"/>
      <c r="HO236" s="527"/>
      <c r="HP236" s="285"/>
      <c r="HQ236" s="208"/>
      <c r="HR236" s="208"/>
      <c r="HS236" s="208"/>
      <c r="IE236" s="159"/>
      <c r="IF236" s="159"/>
      <c r="IG236" s="159"/>
      <c r="IH236" s="159"/>
      <c r="II236" s="159">
        <v>0</v>
      </c>
      <c r="IJ236" s="159">
        <v>1</v>
      </c>
      <c r="IK236" s="159">
        <v>1</v>
      </c>
      <c r="IL236" s="159">
        <v>0</v>
      </c>
      <c r="IM236" s="159">
        <v>0</v>
      </c>
      <c r="IQ236" s="159">
        <v>0</v>
      </c>
      <c r="IR236" s="159">
        <v>1</v>
      </c>
      <c r="IS236" s="159">
        <v>0</v>
      </c>
      <c r="IZ236" s="159">
        <v>0</v>
      </c>
      <c r="JA236" s="159">
        <v>0</v>
      </c>
      <c r="JB236" s="176">
        <v>1</v>
      </c>
      <c r="JC236" s="176">
        <v>0</v>
      </c>
      <c r="JD236" s="159"/>
      <c r="JE236" s="176">
        <v>0</v>
      </c>
      <c r="JF236" s="176">
        <v>1</v>
      </c>
      <c r="JG236" s="176">
        <v>0</v>
      </c>
      <c r="JH236" s="176">
        <v>0</v>
      </c>
      <c r="JI236" s="176">
        <v>0</v>
      </c>
      <c r="JJ236" s="176">
        <v>0</v>
      </c>
      <c r="JK236" s="176">
        <v>1</v>
      </c>
      <c r="JL236" s="176">
        <v>0</v>
      </c>
      <c r="JM236" s="176">
        <v>1</v>
      </c>
      <c r="JN236" s="176">
        <v>0</v>
      </c>
      <c r="JO236" s="176">
        <v>0</v>
      </c>
      <c r="JP236" s="176">
        <v>0</v>
      </c>
      <c r="JQ236" s="176">
        <v>0</v>
      </c>
      <c r="JR236" s="176">
        <v>0</v>
      </c>
      <c r="JS236" s="176">
        <v>0</v>
      </c>
      <c r="JT236" s="176">
        <v>0</v>
      </c>
      <c r="JU236" s="501">
        <v>1</v>
      </c>
      <c r="JV236" s="176">
        <v>0</v>
      </c>
      <c r="JW236" s="176">
        <v>0</v>
      </c>
      <c r="JX236" s="176">
        <v>0</v>
      </c>
      <c r="JY236" s="501"/>
      <c r="JZ236" s="405"/>
      <c r="KA236" s="405"/>
      <c r="KB236" s="405"/>
      <c r="KC236" s="405"/>
      <c r="KD236" s="405"/>
      <c r="KE236" s="162">
        <v>0</v>
      </c>
      <c r="KF236" s="175">
        <v>1</v>
      </c>
      <c r="KG236" s="175">
        <v>0</v>
      </c>
      <c r="KH236" s="175">
        <v>0</v>
      </c>
      <c r="KI236" s="175">
        <v>0</v>
      </c>
      <c r="KJ236" s="175">
        <v>1</v>
      </c>
      <c r="KK236" s="160">
        <v>0</v>
      </c>
      <c r="KL236" s="175">
        <v>1</v>
      </c>
      <c r="KM236" s="175">
        <v>0</v>
      </c>
      <c r="KN236" s="175">
        <v>0</v>
      </c>
      <c r="KO236" s="175">
        <v>0</v>
      </c>
      <c r="KP236" s="175">
        <v>0</v>
      </c>
      <c r="KQ236" s="175">
        <v>0</v>
      </c>
      <c r="KR236" s="160">
        <v>0</v>
      </c>
      <c r="KS236" s="175">
        <v>0</v>
      </c>
      <c r="KT236" s="159"/>
      <c r="KU236" s="159"/>
      <c r="KV236" s="159"/>
      <c r="KW236" s="159"/>
      <c r="KX236" s="159"/>
      <c r="KY236" s="159"/>
      <c r="KZ236" s="159"/>
      <c r="LA236" s="159"/>
    </row>
    <row r="237" spans="1:313" x14ac:dyDescent="0.15">
      <c r="A237" s="214"/>
      <c r="B237" s="262">
        <v>1.0959722222222223</v>
      </c>
      <c r="C237" s="10">
        <v>1.1299999999999999</v>
      </c>
      <c r="D237" s="11">
        <v>1.4333332899999998</v>
      </c>
      <c r="E237" s="11"/>
      <c r="F237" s="14"/>
      <c r="G237" s="13"/>
      <c r="H237" s="14"/>
      <c r="I237" s="596"/>
      <c r="J237" s="473">
        <v>5</v>
      </c>
      <c r="K237" s="14"/>
      <c r="L237" s="9"/>
      <c r="M237" s="23">
        <v>0</v>
      </c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9"/>
      <c r="AB237" s="15"/>
      <c r="AC237" s="15"/>
      <c r="AD237" s="15"/>
      <c r="AE237" s="15"/>
      <c r="AF237" s="15"/>
      <c r="AG237" s="15"/>
      <c r="AH237" s="54"/>
      <c r="AI237" s="15"/>
      <c r="AJ237" s="15"/>
      <c r="AK237" s="15"/>
      <c r="AL237" s="632"/>
      <c r="AM237" s="633">
        <v>-3.1600858073975764</v>
      </c>
      <c r="AN237" s="634">
        <v>8.0767781690140836</v>
      </c>
      <c r="AO237" s="634">
        <f t="shared" ref="AO237" si="142">ABS(11.88-AN237)</f>
        <v>3.8032218309859172</v>
      </c>
      <c r="AP237" s="529"/>
      <c r="AQ237" s="634"/>
      <c r="AR237" s="634"/>
      <c r="AS237" s="634"/>
      <c r="AT237" s="634"/>
      <c r="AU237" s="634"/>
      <c r="AV237" s="634"/>
      <c r="AW237" s="634"/>
      <c r="AX237" s="634"/>
      <c r="AY237" s="634"/>
      <c r="AZ237" s="634"/>
      <c r="BA237" s="634"/>
      <c r="BB237" s="584"/>
      <c r="BC237" s="634">
        <f t="shared" ref="BC237" si="143">ABS(BQ237-AN237)</f>
        <v>4.645193661971831</v>
      </c>
      <c r="BD237" s="634"/>
      <c r="BE237" s="634"/>
      <c r="BF237" s="634"/>
      <c r="BG237" s="634"/>
      <c r="BH237" s="634"/>
      <c r="BI237" s="634"/>
      <c r="BJ237" s="634"/>
      <c r="BK237" s="634"/>
      <c r="BL237" s="634"/>
      <c r="BM237" s="634"/>
      <c r="BN237" s="573"/>
      <c r="BO237" s="573"/>
      <c r="BP237" s="65">
        <v>-5.2947133064343497</v>
      </c>
      <c r="BQ237" s="64">
        <v>12.721971830985915</v>
      </c>
      <c r="BR237" s="6"/>
      <c r="BS237" s="527"/>
      <c r="BT237" s="527"/>
      <c r="BU237" s="527">
        <f>(BP236+BP237+BP238)/3</f>
        <v>0.77432566141530035</v>
      </c>
      <c r="BV237" s="527">
        <f>(BQ236+BQ237+BQ238)/3</f>
        <v>-3.9756161971830983</v>
      </c>
      <c r="BW237" s="584"/>
      <c r="BX237" s="527"/>
      <c r="BY237" s="527"/>
      <c r="BZ237" s="527"/>
      <c r="CA237" s="527"/>
      <c r="CC237" s="584">
        <f>SQRT((BP236-BP237)^2+(BQ236-BQ237)^2)+SQRT((BP237-BP238)^2+(BQ237-BQ238)^2)+SQRT((BP238-BP236)^2+(BQ238-BQ236)^2)</f>
        <v>54.841627733756916</v>
      </c>
      <c r="CD237" s="584"/>
      <c r="CE237" s="584"/>
      <c r="CF237" s="584"/>
      <c r="CG237" s="527"/>
      <c r="CH237" s="584"/>
      <c r="CI237" s="527"/>
      <c r="CJ237" s="584"/>
      <c r="CK237" s="527"/>
      <c r="CL237" s="584"/>
      <c r="CO237" s="70"/>
      <c r="CP237" s="70"/>
      <c r="CQ237" s="70"/>
      <c r="CR237" s="70"/>
      <c r="CS237" s="92">
        <v>3.2050583758119919</v>
      </c>
      <c r="CT237" s="70"/>
      <c r="CU237" s="70"/>
      <c r="CV237" s="70"/>
      <c r="CW237" s="70"/>
      <c r="CX237" s="70"/>
      <c r="CY237" s="70"/>
      <c r="CZ237" s="70"/>
      <c r="DA237" s="70"/>
      <c r="DB237" s="70"/>
      <c r="DC237" s="70"/>
      <c r="DH237" s="519"/>
      <c r="DI237" s="211">
        <f>DEGREES(ACOS(((BP236-BP235)*(BP238-BP237)+(BQ236-BQ235)*(BQ238-BQ237))/(SQRT((BP236-BP235)^2+(BQ236-BQ235)^2)*SQRT((BP238-BP237)^2+(BQ238-BQ237)^2))))</f>
        <v>9.9398419355563039</v>
      </c>
      <c r="DJ237" s="105"/>
      <c r="DK237" s="105"/>
      <c r="DL237" s="105"/>
      <c r="DM237" s="105"/>
      <c r="DN237" s="105"/>
      <c r="DO237" s="105"/>
      <c r="DP237" s="105"/>
      <c r="DQ237" s="105"/>
      <c r="DR237" s="105"/>
      <c r="DS237" s="105"/>
      <c r="DT237" s="108" t="s">
        <v>443</v>
      </c>
      <c r="DU237" s="129">
        <v>-4.0390500717068356</v>
      </c>
      <c r="DV237" s="128">
        <v>12.889366197183097</v>
      </c>
      <c r="DX237" s="506">
        <f t="shared" si="123"/>
        <v>0</v>
      </c>
      <c r="EA237" s="506">
        <f t="shared" si="124"/>
        <v>0</v>
      </c>
      <c r="EB237" s="506">
        <f t="shared" si="125"/>
        <v>0</v>
      </c>
      <c r="EG237" s="402">
        <f>IF(AND(DV237&gt;0,DV237&lt;11.9),1,0)</f>
        <v>0</v>
      </c>
      <c r="EM237" s="244">
        <f>IF(AND(DV237&gt;0,DV237&lt;6.4),1,0)</f>
        <v>0</v>
      </c>
      <c r="ER237" s="105">
        <v>0.64875933794254881</v>
      </c>
      <c r="ES237" s="105">
        <v>-12.638274647887323</v>
      </c>
      <c r="ET237" s="518">
        <f>ABS(ER237)</f>
        <v>0.64875933794254881</v>
      </c>
      <c r="EV237" s="284"/>
      <c r="EW237" s="209"/>
      <c r="EX237" s="209"/>
      <c r="EY237" s="209"/>
      <c r="EZ237" s="209"/>
      <c r="FA237" s="209"/>
      <c r="FB237" s="209"/>
      <c r="FC237" s="209"/>
      <c r="FE237" s="151">
        <v>39.768127992452754</v>
      </c>
      <c r="FF237" s="141"/>
      <c r="FH237" s="141"/>
      <c r="FJ237" s="141"/>
      <c r="FK237" s="584"/>
      <c r="FL237" s="527"/>
      <c r="FM237" s="584"/>
      <c r="FN237" s="527"/>
      <c r="FO237" s="584"/>
      <c r="FP237" s="527"/>
      <c r="FQ237" s="284">
        <f>FE237/(D236+D237)</f>
        <v>15.295434196222617</v>
      </c>
      <c r="FR237" s="209"/>
      <c r="FS237" s="284"/>
      <c r="FT237" s="209"/>
      <c r="FU237" s="209"/>
      <c r="FV237" s="209"/>
      <c r="FW237" s="209"/>
      <c r="FX237" s="209"/>
      <c r="FY237" s="209"/>
      <c r="FZ237" s="209"/>
      <c r="GA237" s="209"/>
      <c r="GB237" s="209"/>
      <c r="GC237" s="209"/>
      <c r="GD237" s="284">
        <f t="shared" ref="GD237" si="144">FE237*(((ABS(DV236-AN236))/(ABS(DV235-DV236))))^2</f>
        <v>1.9176901566849986</v>
      </c>
      <c r="GE237" s="209"/>
      <c r="GF237" s="284"/>
      <c r="GG237" s="209"/>
      <c r="GH237" s="209"/>
      <c r="GI237" s="209"/>
      <c r="GJ237" s="209"/>
      <c r="GK237" s="209"/>
      <c r="GL237" s="209"/>
      <c r="GM237" s="209"/>
      <c r="GN237" s="209"/>
      <c r="GO237" s="209"/>
      <c r="GP237" s="209"/>
      <c r="GQ237" s="529"/>
      <c r="GR237" s="587">
        <v>2.5113264694550277</v>
      </c>
      <c r="GS237" s="529">
        <v>6.487593379425487</v>
      </c>
      <c r="GT237" s="587"/>
      <c r="GU237" s="529"/>
      <c r="GV237" s="529"/>
      <c r="GW237" s="529"/>
      <c r="GX237" s="529"/>
      <c r="GY237" s="529"/>
      <c r="GZ237" s="587">
        <v>8.369718309859131E-2</v>
      </c>
      <c r="HA237" s="529">
        <v>25.736883802816898</v>
      </c>
      <c r="HB237" s="587"/>
      <c r="HC237" s="529"/>
      <c r="HD237" s="529"/>
      <c r="HE237" s="529"/>
      <c r="HF237" s="529"/>
      <c r="HG237" s="529"/>
      <c r="HH237" s="584">
        <v>2.51272080714195</v>
      </c>
      <c r="HI237" s="527">
        <v>26.541967819595897</v>
      </c>
      <c r="HJ237" s="587"/>
      <c r="HK237" s="529"/>
      <c r="HL237" s="529"/>
      <c r="HM237" s="529"/>
      <c r="HN237" s="529"/>
      <c r="HO237" s="529"/>
      <c r="HP237" s="285"/>
      <c r="HQ237" s="208"/>
      <c r="HR237" s="208"/>
      <c r="HS237" s="208"/>
      <c r="IE237" s="159"/>
      <c r="IF237" s="159"/>
      <c r="IG237" s="159"/>
      <c r="IH237" s="159"/>
      <c r="II237" s="159">
        <v>0</v>
      </c>
      <c r="IJ237" s="159">
        <v>1</v>
      </c>
      <c r="IK237" s="159">
        <v>1</v>
      </c>
      <c r="IL237" s="159">
        <v>0</v>
      </c>
      <c r="IM237" s="159">
        <v>0</v>
      </c>
      <c r="IQ237" s="159">
        <v>0</v>
      </c>
      <c r="IR237" s="159">
        <v>1</v>
      </c>
      <c r="IS237" s="159">
        <v>0</v>
      </c>
      <c r="IZ237" s="159">
        <v>0</v>
      </c>
      <c r="JA237" s="159">
        <v>0</v>
      </c>
      <c r="JB237" s="176">
        <v>0</v>
      </c>
      <c r="JC237" s="176">
        <v>1</v>
      </c>
      <c r="JD237" s="159"/>
      <c r="JE237" s="176">
        <v>0</v>
      </c>
      <c r="JF237" s="176">
        <v>0</v>
      </c>
      <c r="JG237" s="176">
        <v>1</v>
      </c>
      <c r="JH237" s="176">
        <v>0</v>
      </c>
      <c r="JI237" s="176">
        <v>0</v>
      </c>
      <c r="JJ237" s="176">
        <v>0</v>
      </c>
      <c r="JK237" s="176">
        <v>1</v>
      </c>
      <c r="JL237" s="176">
        <v>0</v>
      </c>
      <c r="JM237" s="176">
        <v>1</v>
      </c>
      <c r="JN237" s="176">
        <v>0</v>
      </c>
      <c r="JO237" s="176">
        <v>0</v>
      </c>
      <c r="JP237" s="176">
        <v>0</v>
      </c>
      <c r="JQ237" s="176">
        <v>0</v>
      </c>
      <c r="JR237" s="176">
        <v>0</v>
      </c>
      <c r="JS237" s="176">
        <v>0</v>
      </c>
      <c r="JT237" s="176">
        <v>0</v>
      </c>
      <c r="JU237" s="501">
        <v>0</v>
      </c>
      <c r="JV237" s="176">
        <v>1</v>
      </c>
      <c r="JW237" s="176">
        <v>0</v>
      </c>
      <c r="JX237" s="176">
        <v>0</v>
      </c>
      <c r="JY237" s="501"/>
      <c r="JZ237" s="405"/>
      <c r="KA237" s="405"/>
      <c r="KB237" s="405"/>
      <c r="KC237" s="405"/>
      <c r="KD237" s="405"/>
      <c r="KE237" s="162">
        <v>0</v>
      </c>
      <c r="KF237" s="175">
        <v>0</v>
      </c>
      <c r="KG237" s="175">
        <v>0</v>
      </c>
      <c r="KH237" s="175">
        <v>1</v>
      </c>
      <c r="KI237" s="175">
        <v>0</v>
      </c>
      <c r="KJ237" s="175">
        <v>1</v>
      </c>
      <c r="KK237" s="160">
        <v>0</v>
      </c>
      <c r="KL237" s="175">
        <v>1</v>
      </c>
      <c r="KM237" s="175">
        <v>0</v>
      </c>
      <c r="KN237" s="175">
        <v>0</v>
      </c>
      <c r="KO237" s="175">
        <v>0</v>
      </c>
      <c r="KP237" s="175">
        <v>0</v>
      </c>
      <c r="KQ237" s="175">
        <v>0</v>
      </c>
      <c r="KR237" s="160">
        <v>0</v>
      </c>
      <c r="KS237" s="175">
        <v>0</v>
      </c>
      <c r="KT237" s="159"/>
      <c r="KU237" s="159"/>
      <c r="KV237" s="159"/>
      <c r="KW237" s="159"/>
      <c r="KX237" s="159"/>
      <c r="KY237" s="159"/>
      <c r="KZ237" s="159"/>
      <c r="LA237" s="159"/>
    </row>
    <row r="238" spans="1:313" x14ac:dyDescent="0.15">
      <c r="A238" s="214"/>
      <c r="B238" s="262">
        <v>1.097349537037037</v>
      </c>
      <c r="C238" s="10">
        <v>1.29</v>
      </c>
      <c r="D238" s="11">
        <v>1.9666665700000001</v>
      </c>
      <c r="E238" s="11"/>
      <c r="F238" s="14"/>
      <c r="G238" s="13"/>
      <c r="H238" s="14"/>
      <c r="I238" s="596"/>
      <c r="J238" s="9">
        <v>6</v>
      </c>
      <c r="K238" s="14"/>
      <c r="L238" s="9"/>
      <c r="M238" s="23">
        <v>0</v>
      </c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9"/>
      <c r="AB238" s="15"/>
      <c r="AC238" s="15"/>
      <c r="AD238" s="15"/>
      <c r="AE238" s="15"/>
      <c r="AF238" s="15"/>
      <c r="AG238" s="15"/>
      <c r="AH238" s="54"/>
      <c r="AI238" s="15"/>
      <c r="AJ238" s="15"/>
      <c r="AK238" s="15"/>
      <c r="AL238" s="632"/>
      <c r="AM238" s="633">
        <v>2.9508086016096575</v>
      </c>
      <c r="AN238" s="634">
        <v>-9.7507218309859152</v>
      </c>
      <c r="AO238" s="584"/>
      <c r="AP238" s="640">
        <f t="shared" ref="AP238" si="145">ABS(-11.88-AN238)</f>
        <v>2.1292781690140856</v>
      </c>
      <c r="AQ238" s="634"/>
      <c r="AR238" s="634"/>
      <c r="AS238" s="634"/>
      <c r="AT238" s="634"/>
      <c r="AU238" s="634"/>
      <c r="AV238" s="634"/>
      <c r="AW238" s="634"/>
      <c r="AX238" s="634"/>
      <c r="AY238" s="634"/>
      <c r="AZ238" s="634"/>
      <c r="BA238" s="634"/>
      <c r="BB238" s="634">
        <f t="shared" ref="BB238" si="146">ABS(BQ238-AN238)</f>
        <v>2.1761267605633794</v>
      </c>
      <c r="BC238" s="527"/>
      <c r="BD238" s="634"/>
      <c r="BE238" s="634"/>
      <c r="BF238" s="634"/>
      <c r="BG238" s="634"/>
      <c r="BH238" s="634"/>
      <c r="BI238" s="634"/>
      <c r="BJ238" s="634"/>
      <c r="BK238" s="634"/>
      <c r="BL238" s="634"/>
      <c r="BM238" s="634"/>
      <c r="BN238" s="573"/>
      <c r="BO238" s="573"/>
      <c r="BP238" s="4">
        <v>4.4576044832826742</v>
      </c>
      <c r="BQ238" s="4">
        <v>-11.926848591549295</v>
      </c>
      <c r="BR238" s="6"/>
      <c r="BS238" s="527">
        <f>(BP237+BP238+BP239)/3</f>
        <v>-1.9044225726700625</v>
      </c>
      <c r="BT238" s="527">
        <f>(BQ237+BQ238+BQ239)/3</f>
        <v>4.4917488262910803</v>
      </c>
      <c r="BU238" s="527"/>
      <c r="BV238" s="527"/>
      <c r="BW238" s="584"/>
      <c r="BX238" s="527"/>
      <c r="BY238" s="527"/>
      <c r="BZ238" s="527"/>
      <c r="CA238" s="527"/>
      <c r="CB238" s="584">
        <f>SQRT((BP237-BP238)^2+(BQ237-BQ238)^2)+SQRT((BP238-BP239)^2+(BQ238-BQ239)^2)+SQRT((BP239-BP237)^2+(BQ239-BQ237)^2)</f>
        <v>53.246319811552461</v>
      </c>
      <c r="CD238" s="584"/>
      <c r="CE238" s="527"/>
      <c r="CF238" s="584"/>
      <c r="CG238" s="527"/>
      <c r="CH238" s="584"/>
      <c r="CI238" s="527"/>
      <c r="CJ238" s="584"/>
      <c r="CK238" s="527"/>
      <c r="CL238" s="584"/>
      <c r="CO238" s="70"/>
      <c r="CP238" s="70"/>
      <c r="CQ238" s="70"/>
      <c r="CR238" s="97">
        <v>0.81382614975837819</v>
      </c>
      <c r="CS238" s="70"/>
      <c r="CT238" s="70"/>
      <c r="CU238" s="70"/>
      <c r="CV238" s="70"/>
      <c r="CW238" s="70"/>
      <c r="CX238" s="70"/>
      <c r="CY238" s="70"/>
      <c r="CZ238" s="70"/>
      <c r="DA238" s="70"/>
      <c r="DB238" s="70"/>
      <c r="DC238" s="70"/>
      <c r="DH238" s="211">
        <f>DEGREES(ACOS(((BP237-BP236)*(BP239-BP238)+(BQ237-BQ236)*(BQ239-BQ238))/(SQRT((BP237-BP236)^2+(BQ237-BQ236)^2)*SQRT((BP239-BP238)^2+(BQ239-BQ238)^2))))</f>
        <v>2.3912322260539827</v>
      </c>
      <c r="DI238" s="519"/>
      <c r="DJ238" s="105"/>
      <c r="DK238" s="105"/>
      <c r="DL238" s="105"/>
      <c r="DM238" s="105"/>
      <c r="DN238" s="105"/>
      <c r="DO238" s="105"/>
      <c r="DP238" s="105"/>
      <c r="DQ238" s="105"/>
      <c r="DR238" s="105"/>
      <c r="DS238" s="105"/>
      <c r="DT238" s="108" t="s">
        <v>443</v>
      </c>
      <c r="DU238" s="105">
        <v>3.3693630131854952</v>
      </c>
      <c r="DV238" s="105">
        <v>-11.885</v>
      </c>
      <c r="DX238" s="506">
        <f t="shared" si="123"/>
        <v>0</v>
      </c>
      <c r="EA238" s="506">
        <f t="shared" si="124"/>
        <v>0</v>
      </c>
      <c r="EB238" s="506">
        <f t="shared" si="125"/>
        <v>0</v>
      </c>
      <c r="EF238" s="412">
        <f>IF(AND(DV238&lt;0,DV238&gt;-11.9),1,0)</f>
        <v>1</v>
      </c>
      <c r="EL238" s="412">
        <f>IF(AND(DV238&lt;0,DV238&gt;-6.4),1,0)</f>
        <v>0</v>
      </c>
      <c r="EM238" s="390"/>
      <c r="ER238" s="128">
        <v>-1.3184463964638895</v>
      </c>
      <c r="ES238" s="128">
        <v>12.805669014084506</v>
      </c>
      <c r="EU238" s="518">
        <f>ABS(ER238)</f>
        <v>1.3184463964638895</v>
      </c>
      <c r="EV238" s="284"/>
      <c r="EW238" s="209"/>
      <c r="EX238" s="209"/>
      <c r="EY238" s="209"/>
      <c r="EZ238" s="209"/>
      <c r="FA238" s="209"/>
      <c r="FB238" s="209"/>
      <c r="FC238" s="209"/>
      <c r="FE238" s="141"/>
      <c r="FF238" s="144">
        <v>19.868299674876305</v>
      </c>
      <c r="FH238" s="141"/>
      <c r="FJ238" s="141"/>
      <c r="FK238" s="584"/>
      <c r="FL238" s="527"/>
      <c r="FM238" s="584"/>
      <c r="FN238" s="527"/>
      <c r="FO238" s="584"/>
      <c r="FP238" s="527"/>
      <c r="FQ238" s="284"/>
      <c r="FR238" s="284">
        <f>FF238/(D237+D238)</f>
        <v>5.843617792053764</v>
      </c>
      <c r="FS238" s="284"/>
      <c r="FT238" s="209"/>
      <c r="FU238" s="209"/>
      <c r="FV238" s="209"/>
      <c r="FW238" s="209"/>
      <c r="FX238" s="209"/>
      <c r="FY238" s="209"/>
      <c r="FZ238" s="209"/>
      <c r="GA238" s="209"/>
      <c r="GB238" s="209"/>
      <c r="GC238" s="209"/>
      <c r="GD238" s="284"/>
      <c r="GE238" s="284">
        <f t="shared" ref="GE238" si="147">FF238*(((DV237-AN237)/(ABS(DV236-DV237))))^2</f>
        <v>0.70154177666773232</v>
      </c>
      <c r="GF238" s="284"/>
      <c r="GG238" s="209"/>
      <c r="GH238" s="209"/>
      <c r="GI238" s="209"/>
      <c r="GJ238" s="209"/>
      <c r="GK238" s="209"/>
      <c r="GL238" s="209"/>
      <c r="GM238" s="209"/>
      <c r="GN238" s="209"/>
      <c r="GO238" s="209"/>
      <c r="GP238" s="209"/>
      <c r="GQ238" s="529"/>
      <c r="GR238" s="587">
        <v>2.7206036752429466</v>
      </c>
      <c r="GS238" s="532">
        <v>2.7206036752429461</v>
      </c>
      <c r="GT238" s="584"/>
      <c r="GU238" s="527"/>
      <c r="GV238" s="527"/>
      <c r="GW238" s="527"/>
      <c r="GX238" s="527"/>
      <c r="GY238" s="527"/>
      <c r="GZ238" s="587">
        <v>0.75327464788732357</v>
      </c>
      <c r="HA238" s="532">
        <v>8.369718309859131E-2</v>
      </c>
      <c r="HB238" s="584"/>
      <c r="HC238" s="527"/>
      <c r="HD238" s="527"/>
      <c r="HE238" s="527"/>
      <c r="HF238" s="527"/>
      <c r="HG238" s="527"/>
      <c r="HH238" s="584">
        <v>2.8229606892224339</v>
      </c>
      <c r="HI238" s="527">
        <v>2.7218908090156857</v>
      </c>
      <c r="HJ238" s="584"/>
      <c r="HK238" s="527"/>
      <c r="HL238" s="527"/>
      <c r="HM238" s="527"/>
      <c r="HN238" s="527"/>
      <c r="HO238" s="527"/>
      <c r="HP238" s="285"/>
      <c r="HQ238" s="208"/>
      <c r="HR238" s="208"/>
      <c r="HS238" s="208"/>
      <c r="IE238" s="159"/>
      <c r="IF238" s="159"/>
      <c r="IG238" s="159"/>
      <c r="IH238" s="159"/>
      <c r="II238" s="159">
        <v>0</v>
      </c>
      <c r="IJ238" s="159">
        <v>1</v>
      </c>
      <c r="IK238" s="159">
        <v>1</v>
      </c>
      <c r="IL238" s="159">
        <v>0</v>
      </c>
      <c r="IM238" s="159">
        <v>0</v>
      </c>
      <c r="IQ238" s="159">
        <v>0</v>
      </c>
      <c r="IR238" s="159">
        <v>1</v>
      </c>
      <c r="IS238" s="159">
        <v>0</v>
      </c>
      <c r="IZ238" s="159">
        <v>0</v>
      </c>
      <c r="JA238" s="159">
        <v>0</v>
      </c>
      <c r="JB238" s="176">
        <v>1</v>
      </c>
      <c r="JC238" s="176">
        <v>0</v>
      </c>
      <c r="JD238" s="159"/>
      <c r="JE238" s="176">
        <v>0</v>
      </c>
      <c r="JF238" s="176">
        <v>0</v>
      </c>
      <c r="JG238" s="176">
        <v>1</v>
      </c>
      <c r="JH238" s="176">
        <v>0</v>
      </c>
      <c r="JI238" s="176">
        <v>0</v>
      </c>
      <c r="JJ238" s="176">
        <v>0</v>
      </c>
      <c r="JK238" s="176">
        <v>1</v>
      </c>
      <c r="JL238" s="176">
        <v>0</v>
      </c>
      <c r="JM238" s="176">
        <v>1</v>
      </c>
      <c r="JN238" s="176">
        <v>0</v>
      </c>
      <c r="JO238" s="176">
        <v>0</v>
      </c>
      <c r="JP238" s="176">
        <v>0</v>
      </c>
      <c r="JQ238" s="176">
        <v>0</v>
      </c>
      <c r="JR238" s="176">
        <v>0</v>
      </c>
      <c r="JS238" s="176">
        <v>0</v>
      </c>
      <c r="JT238" s="176">
        <v>0</v>
      </c>
      <c r="JU238" s="501">
        <v>1</v>
      </c>
      <c r="JV238" s="176">
        <v>0</v>
      </c>
      <c r="JW238" s="176">
        <v>0</v>
      </c>
      <c r="JX238" s="176">
        <v>0</v>
      </c>
      <c r="JY238" s="501"/>
      <c r="JZ238" s="405"/>
      <c r="KA238" s="405"/>
      <c r="KB238" s="405"/>
      <c r="KC238" s="405"/>
      <c r="KD238" s="405"/>
      <c r="KE238" s="162">
        <v>1</v>
      </c>
      <c r="KF238" s="175">
        <v>0</v>
      </c>
      <c r="KG238" s="175">
        <v>0</v>
      </c>
      <c r="KH238" s="175">
        <v>0</v>
      </c>
      <c r="KI238" s="175">
        <v>0</v>
      </c>
      <c r="KJ238" s="175">
        <v>1</v>
      </c>
      <c r="KK238" s="160">
        <v>0</v>
      </c>
      <c r="KL238" s="175">
        <v>1</v>
      </c>
      <c r="KM238" s="175">
        <v>0</v>
      </c>
      <c r="KN238" s="175">
        <v>0</v>
      </c>
      <c r="KO238" s="175">
        <v>0</v>
      </c>
      <c r="KP238" s="175">
        <v>0</v>
      </c>
      <c r="KQ238" s="175">
        <v>0</v>
      </c>
      <c r="KR238" s="160">
        <v>0</v>
      </c>
      <c r="KS238" s="175">
        <v>0</v>
      </c>
      <c r="KT238" s="159"/>
      <c r="KU238" s="159"/>
      <c r="KV238" s="159"/>
      <c r="KW238" s="159"/>
      <c r="KX238" s="159"/>
      <c r="KY238" s="159"/>
      <c r="KZ238" s="159"/>
      <c r="LA238" s="159"/>
    </row>
    <row r="239" spans="1:313" x14ac:dyDescent="0.15">
      <c r="A239" s="214"/>
      <c r="B239" s="262">
        <v>1.098125</v>
      </c>
      <c r="C239" s="10">
        <v>1.07</v>
      </c>
      <c r="D239" s="11">
        <v>1.2333333100000001</v>
      </c>
      <c r="E239" s="11"/>
      <c r="F239" s="14"/>
      <c r="G239" s="13"/>
      <c r="H239" s="14"/>
      <c r="I239" s="596"/>
      <c r="J239" s="473">
        <v>7</v>
      </c>
      <c r="K239" s="14"/>
      <c r="L239" s="9"/>
      <c r="M239" s="23">
        <v>0</v>
      </c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9"/>
      <c r="AB239" s="15"/>
      <c r="AC239" s="15"/>
      <c r="AD239" s="15"/>
      <c r="AE239" s="15"/>
      <c r="AF239" s="15"/>
      <c r="AG239" s="15"/>
      <c r="AH239" s="54"/>
      <c r="AI239" s="15"/>
      <c r="AJ239" s="15"/>
      <c r="AK239" s="15"/>
      <c r="AL239" s="632"/>
      <c r="AM239" s="633">
        <v>-2.406687866561068</v>
      </c>
      <c r="AN239" s="634">
        <v>6.4446830985915486</v>
      </c>
      <c r="AO239" s="634">
        <f t="shared" ref="AO239" si="148">ABS(11.88-AN239)</f>
        <v>5.4353169014084521</v>
      </c>
      <c r="AP239" s="529"/>
      <c r="AQ239" s="634"/>
      <c r="AR239" s="634"/>
      <c r="AS239" s="634"/>
      <c r="AT239" s="634"/>
      <c r="AU239" s="634"/>
      <c r="AV239" s="634"/>
      <c r="AW239" s="634"/>
      <c r="AX239" s="634"/>
      <c r="AY239" s="634"/>
      <c r="AZ239" s="634"/>
      <c r="BA239" s="634"/>
      <c r="BB239" s="584"/>
      <c r="BC239" s="634">
        <f t="shared" ref="BC239" si="149">ABS(BQ239-AN239)</f>
        <v>6.2354401408450713</v>
      </c>
      <c r="BD239" s="634"/>
      <c r="BE239" s="634"/>
      <c r="BF239" s="634"/>
      <c r="BG239" s="634"/>
      <c r="BH239" s="634"/>
      <c r="BI239" s="634"/>
      <c r="BJ239" s="634"/>
      <c r="BK239" s="634"/>
      <c r="BL239" s="634"/>
      <c r="BM239" s="634"/>
      <c r="BN239" s="573"/>
      <c r="BO239" s="573"/>
      <c r="BP239" s="64">
        <v>-4.8761588948585119</v>
      </c>
      <c r="BQ239" s="64">
        <v>12.68012323943662</v>
      </c>
      <c r="BR239" s="6"/>
      <c r="BS239" s="527"/>
      <c r="BT239" s="527"/>
      <c r="BU239" s="527">
        <f>(BP238+BP239+BP240)/3</f>
        <v>1.4719163473750301</v>
      </c>
      <c r="BV239" s="527">
        <f>(BQ238+BQ239+BQ240)/3</f>
        <v>-3.7105751173708916</v>
      </c>
      <c r="BW239" s="584"/>
      <c r="BX239" s="527"/>
      <c r="BY239" s="527"/>
      <c r="BZ239" s="527"/>
      <c r="CA239" s="527"/>
      <c r="CC239" s="584">
        <f>SQRT((BP238-BP239)^2+(BQ238-BQ239)^2)+SQRT((BP239-BP240)^2+(BQ239-BQ240)^2)+SQRT((BP240-BP238)^2+(BQ240-BQ238)^2)</f>
        <v>53.111470408296114</v>
      </c>
      <c r="CD239" s="584"/>
      <c r="CE239" s="584"/>
      <c r="CF239" s="584"/>
      <c r="CG239" s="527"/>
      <c r="CH239" s="584"/>
      <c r="CI239" s="527"/>
      <c r="CJ239" s="584"/>
      <c r="CK239" s="527"/>
      <c r="CL239" s="584"/>
      <c r="CO239" s="70"/>
      <c r="CP239" s="70"/>
      <c r="CQ239" s="70"/>
      <c r="CR239" s="70"/>
      <c r="CS239" s="92">
        <v>0.7961967355761026</v>
      </c>
      <c r="CT239" s="70"/>
      <c r="CU239" s="70"/>
      <c r="CV239" s="70"/>
      <c r="CW239" s="70"/>
      <c r="CX239" s="70"/>
      <c r="CY239" s="70"/>
      <c r="CZ239" s="70"/>
      <c r="DA239" s="70"/>
      <c r="DB239" s="70"/>
      <c r="DC239" s="70"/>
      <c r="DH239" s="519"/>
      <c r="DI239" s="211">
        <f>DEGREES(ACOS(((BP238-BP237)*(BP240-BP239)+(BQ238-BQ237)*(BQ240-BQ239))/(SQRT((BP238-BP237)^2+(BQ238-BQ237)^2)*SQRT((BP240-BP239)^2+(BQ240-BQ239)^2))))</f>
        <v>1.7629414186194094E-2</v>
      </c>
      <c r="DJ239" s="105"/>
      <c r="DK239" s="105"/>
      <c r="DL239" s="105"/>
      <c r="DM239" s="105"/>
      <c r="DN239" s="105"/>
      <c r="DO239" s="105"/>
      <c r="DP239" s="105"/>
      <c r="DQ239" s="105"/>
      <c r="DR239" s="105"/>
      <c r="DS239" s="105"/>
      <c r="DT239" s="108" t="s">
        <v>443</v>
      </c>
      <c r="DU239" s="128">
        <v>-4.0390500717068356</v>
      </c>
      <c r="DV239" s="128">
        <v>12.847517605633803</v>
      </c>
      <c r="DX239" s="506">
        <f t="shared" si="123"/>
        <v>0</v>
      </c>
      <c r="EA239" s="506">
        <f t="shared" si="124"/>
        <v>0</v>
      </c>
      <c r="EB239" s="506">
        <f t="shared" si="125"/>
        <v>0</v>
      </c>
      <c r="EG239" s="402">
        <f>IF(AND(DV239&gt;0,DV239&lt;11.9),1,0)</f>
        <v>0</v>
      </c>
      <c r="EM239" s="244">
        <f>IF(AND(DV239&gt;0,DV239&lt;6.4),1,0)</f>
        <v>0</v>
      </c>
      <c r="ER239" s="105">
        <v>2.2811215430883167</v>
      </c>
      <c r="ES239" s="105">
        <v>-12.596426056338027</v>
      </c>
      <c r="ET239" s="518">
        <f>ABS(ER239)</f>
        <v>2.2811215430883167</v>
      </c>
      <c r="EV239" s="284"/>
      <c r="EW239" s="209"/>
      <c r="EX239" s="209"/>
      <c r="EY239" s="209"/>
      <c r="EZ239" s="209"/>
      <c r="FA239" s="209"/>
      <c r="FB239" s="209"/>
      <c r="FC239" s="209"/>
      <c r="FE239" s="151">
        <v>4.9543758820759614</v>
      </c>
      <c r="FF239" s="141"/>
      <c r="FH239" s="141"/>
      <c r="FJ239" s="141"/>
      <c r="FK239" s="584"/>
      <c r="FL239" s="527"/>
      <c r="FM239" s="584"/>
      <c r="FN239" s="527"/>
      <c r="FO239" s="584"/>
      <c r="FP239" s="527"/>
      <c r="FQ239" s="284">
        <f>FE239/(D238+D239)</f>
        <v>1.5482425212078326</v>
      </c>
      <c r="FR239" s="209"/>
      <c r="FS239" s="284"/>
      <c r="FT239" s="209"/>
      <c r="FU239" s="209"/>
      <c r="FV239" s="209"/>
      <c r="FW239" s="209"/>
      <c r="FX239" s="209"/>
      <c r="FY239" s="209"/>
      <c r="FZ239" s="209"/>
      <c r="GA239" s="209"/>
      <c r="GB239" s="209"/>
      <c r="GC239" s="209"/>
      <c r="GD239" s="284">
        <f t="shared" ref="GD239" si="150">FE239*(((ABS(DV238-AN238))/(ABS(DV237-DV238))))^2</f>
        <v>3.6769344837927945E-2</v>
      </c>
      <c r="GE239" s="209"/>
      <c r="GF239" s="284"/>
      <c r="GG239" s="209"/>
      <c r="GH239" s="209"/>
      <c r="GI239" s="209"/>
      <c r="GJ239" s="209"/>
      <c r="GK239" s="209"/>
      <c r="GL239" s="209"/>
      <c r="GM239" s="209"/>
      <c r="GN239" s="209"/>
      <c r="GO239" s="209"/>
      <c r="GP239" s="209"/>
      <c r="GQ239" s="529"/>
      <c r="GR239" s="587">
        <v>1.0882414700971785</v>
      </c>
      <c r="GS239" s="529">
        <v>2.7206036752429461</v>
      </c>
      <c r="GT239" s="587"/>
      <c r="GU239" s="529"/>
      <c r="GV239" s="529"/>
      <c r="GW239" s="529"/>
      <c r="GX239" s="529"/>
      <c r="GY239" s="529"/>
      <c r="GZ239" s="587">
        <v>0.71142605633802702</v>
      </c>
      <c r="HA239" s="529">
        <v>4.1848591549296543E-2</v>
      </c>
      <c r="HB239" s="587"/>
      <c r="HC239" s="529"/>
      <c r="HD239" s="529"/>
      <c r="HE239" s="529"/>
      <c r="HF239" s="529"/>
      <c r="HG239" s="529"/>
      <c r="HH239" s="584">
        <v>1.3001525029303085</v>
      </c>
      <c r="HI239" s="527">
        <v>2.7209255157685015</v>
      </c>
      <c r="HJ239" s="587"/>
      <c r="HK239" s="529"/>
      <c r="HL239" s="529"/>
      <c r="HM239" s="529"/>
      <c r="HN239" s="529"/>
      <c r="HO239" s="529"/>
      <c r="HP239" s="285"/>
      <c r="HQ239" s="208"/>
      <c r="HR239" s="208"/>
      <c r="HS239" s="208"/>
      <c r="IE239" s="159"/>
      <c r="IF239" s="159"/>
      <c r="IG239" s="159"/>
      <c r="IH239" s="159"/>
      <c r="II239" s="159">
        <v>0</v>
      </c>
      <c r="IJ239" s="159">
        <v>1</v>
      </c>
      <c r="IK239" s="159">
        <v>0</v>
      </c>
      <c r="IL239" s="159">
        <v>1</v>
      </c>
      <c r="IM239" s="159">
        <v>0</v>
      </c>
      <c r="IQ239" s="159">
        <v>0</v>
      </c>
      <c r="IR239" s="159">
        <v>1</v>
      </c>
      <c r="IS239" s="159">
        <v>0</v>
      </c>
      <c r="IZ239" s="159">
        <v>0</v>
      </c>
      <c r="JA239" s="159">
        <v>0</v>
      </c>
      <c r="JB239" s="176">
        <v>0</v>
      </c>
      <c r="JC239" s="176">
        <v>1</v>
      </c>
      <c r="JD239" s="159"/>
      <c r="JE239" s="176">
        <v>0</v>
      </c>
      <c r="JF239" s="176">
        <v>0</v>
      </c>
      <c r="JG239" s="176">
        <v>1</v>
      </c>
      <c r="JH239" s="176">
        <v>0</v>
      </c>
      <c r="JI239" s="176">
        <v>0</v>
      </c>
      <c r="JJ239" s="176">
        <v>0</v>
      </c>
      <c r="JK239" s="176">
        <v>1</v>
      </c>
      <c r="JL239" s="176">
        <v>0</v>
      </c>
      <c r="JM239" s="176">
        <v>1</v>
      </c>
      <c r="JN239" s="176">
        <v>0</v>
      </c>
      <c r="JO239" s="176">
        <v>0</v>
      </c>
      <c r="JP239" s="176">
        <v>0</v>
      </c>
      <c r="JQ239" s="176">
        <v>0</v>
      </c>
      <c r="JR239" s="176">
        <v>0</v>
      </c>
      <c r="JS239" s="176">
        <v>0</v>
      </c>
      <c r="JT239" s="176">
        <v>0</v>
      </c>
      <c r="JU239" s="501">
        <v>1</v>
      </c>
      <c r="JV239" s="176">
        <v>0</v>
      </c>
      <c r="JW239" s="176">
        <v>0</v>
      </c>
      <c r="JX239" s="176">
        <v>0</v>
      </c>
      <c r="JY239" s="501"/>
      <c r="JZ239" s="405"/>
      <c r="KA239" s="405"/>
      <c r="KB239" s="405"/>
      <c r="KC239" s="405"/>
      <c r="KD239" s="405"/>
      <c r="KE239" s="162">
        <v>0</v>
      </c>
      <c r="KF239" s="175">
        <v>1</v>
      </c>
      <c r="KG239" s="175">
        <v>0</v>
      </c>
      <c r="KH239" s="175">
        <v>0</v>
      </c>
      <c r="KI239" s="175">
        <v>0</v>
      </c>
      <c r="KJ239" s="175">
        <v>1</v>
      </c>
      <c r="KK239" s="160">
        <v>0</v>
      </c>
      <c r="KL239" s="175">
        <v>1</v>
      </c>
      <c r="KM239" s="175">
        <v>0</v>
      </c>
      <c r="KN239" s="175">
        <v>0</v>
      </c>
      <c r="KO239" s="175">
        <v>0</v>
      </c>
      <c r="KP239" s="175">
        <v>0</v>
      </c>
      <c r="KQ239" s="175">
        <v>0</v>
      </c>
      <c r="KR239" s="160">
        <v>0</v>
      </c>
      <c r="KS239" s="175">
        <v>1</v>
      </c>
      <c r="KT239" s="159"/>
      <c r="KU239" s="159"/>
      <c r="KV239" s="159"/>
      <c r="KW239" s="159"/>
      <c r="KX239" s="159"/>
      <c r="KY239" s="159"/>
      <c r="KZ239" s="159"/>
      <c r="LA239" s="159"/>
    </row>
    <row r="240" spans="1:313" x14ac:dyDescent="0.15">
      <c r="A240" s="214"/>
      <c r="B240" s="262">
        <v>1.0988310185185186</v>
      </c>
      <c r="C240" s="10">
        <v>1.01</v>
      </c>
      <c r="D240" s="11">
        <v>1.03333333</v>
      </c>
      <c r="E240" s="11"/>
      <c r="F240" s="14"/>
      <c r="G240" s="13"/>
      <c r="H240" s="14"/>
      <c r="I240" s="596"/>
      <c r="J240" s="9">
        <v>8</v>
      </c>
      <c r="K240" s="14"/>
      <c r="L240" s="9"/>
      <c r="M240" s="23">
        <v>0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9"/>
      <c r="AB240" s="15"/>
      <c r="AC240" s="15"/>
      <c r="AD240" s="15"/>
      <c r="AE240" s="15"/>
      <c r="AF240" s="15"/>
      <c r="AG240" s="15"/>
      <c r="AH240" s="54"/>
      <c r="AI240" s="15"/>
      <c r="AJ240" s="15"/>
      <c r="AK240" s="15"/>
      <c r="AL240" s="632"/>
      <c r="AM240" s="633">
        <v>3.8297728659189172</v>
      </c>
      <c r="AN240" s="634">
        <v>-10.58769366197183</v>
      </c>
      <c r="AO240" s="584"/>
      <c r="AP240" s="640">
        <f t="shared" ref="AP240" si="151">ABS(-11.88-AN240)</f>
        <v>1.2923063380281707</v>
      </c>
      <c r="AQ240" s="634"/>
      <c r="AR240" s="634"/>
      <c r="AS240" s="634"/>
      <c r="AT240" s="634"/>
      <c r="AU240" s="634"/>
      <c r="AV240" s="634"/>
      <c r="AW240" s="634"/>
      <c r="AX240" s="634"/>
      <c r="AY240" s="634"/>
      <c r="AZ240" s="634"/>
      <c r="BA240" s="634"/>
      <c r="BB240" s="634">
        <f t="shared" ref="BB240" si="152">ABS(BQ240-AN240)</f>
        <v>1.2973063380281697</v>
      </c>
      <c r="BC240" s="527"/>
      <c r="BD240" s="634"/>
      <c r="BE240" s="634"/>
      <c r="BF240" s="634"/>
      <c r="BG240" s="634"/>
      <c r="BH240" s="634"/>
      <c r="BI240" s="634"/>
      <c r="BJ240" s="634"/>
      <c r="BK240" s="634"/>
      <c r="BL240" s="634"/>
      <c r="BM240" s="634"/>
      <c r="BN240" s="573"/>
      <c r="BO240" s="573"/>
      <c r="BP240" s="4">
        <v>4.8343034537009277</v>
      </c>
      <c r="BQ240" s="4">
        <v>-11.885</v>
      </c>
      <c r="BR240" s="6"/>
      <c r="BS240" s="527"/>
      <c r="BT240" s="527"/>
      <c r="BU240" s="527"/>
      <c r="BV240" s="527"/>
      <c r="BW240" s="584"/>
      <c r="BX240" s="527"/>
      <c r="BY240" s="527"/>
      <c r="BZ240" s="527"/>
      <c r="CA240" s="527"/>
      <c r="CB240" s="584"/>
      <c r="CD240" s="584"/>
      <c r="CE240" s="527"/>
      <c r="CF240" s="584"/>
      <c r="CG240" s="527"/>
      <c r="CH240" s="584"/>
      <c r="CI240" s="527"/>
      <c r="CJ240" s="584"/>
      <c r="CK240" s="527"/>
      <c r="CL240" s="584"/>
      <c r="CO240" s="70"/>
      <c r="CP240" s="70"/>
      <c r="CQ240" s="70"/>
      <c r="CR240" s="94"/>
      <c r="CS240" s="70"/>
      <c r="CT240" s="70"/>
      <c r="CU240" s="70"/>
      <c r="CV240" s="70"/>
      <c r="CW240" s="70"/>
      <c r="CX240" s="70"/>
      <c r="CY240" s="70"/>
      <c r="CZ240" s="70"/>
      <c r="DA240" s="70"/>
      <c r="DB240" s="70"/>
      <c r="DC240" s="70"/>
      <c r="DH240" s="516"/>
      <c r="DI240" s="516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8" t="s">
        <v>445</v>
      </c>
      <c r="DU240" s="105">
        <v>3.411218454343079</v>
      </c>
      <c r="DV240" s="105">
        <v>-11.885</v>
      </c>
      <c r="DX240" s="506">
        <f t="shared" si="123"/>
        <v>0</v>
      </c>
      <c r="EA240" s="506">
        <f t="shared" si="124"/>
        <v>0</v>
      </c>
      <c r="EB240" s="506">
        <f t="shared" si="125"/>
        <v>0</v>
      </c>
      <c r="EF240" s="412">
        <f>IF(AND(DV240&lt;0,DV240&gt;-11.9),1,0)</f>
        <v>1</v>
      </c>
      <c r="EL240" s="412">
        <f>IF(AND(DV240&lt;0,DV240&gt;-6.4),1,0)</f>
        <v>0</v>
      </c>
      <c r="EM240" s="390"/>
      <c r="ER240" s="128">
        <v>-4.6250262479130093</v>
      </c>
      <c r="ES240" s="128">
        <v>12.596426056338027</v>
      </c>
      <c r="EU240" s="518">
        <f>ABS(ER240)</f>
        <v>4.6250262479130093</v>
      </c>
      <c r="EV240" s="284"/>
      <c r="EW240" s="209"/>
      <c r="EX240" s="209"/>
      <c r="EY240" s="209"/>
      <c r="EZ240" s="209"/>
      <c r="FA240" s="209"/>
      <c r="FB240" s="209"/>
      <c r="FC240" s="209"/>
      <c r="FE240" s="141"/>
      <c r="FF240" s="144">
        <v>4.8300129025364775</v>
      </c>
      <c r="FH240" s="516"/>
      <c r="FJ240" s="516"/>
      <c r="FL240" s="516"/>
      <c r="FN240" s="516"/>
      <c r="FQ240" s="284"/>
      <c r="FR240" s="284">
        <f>FF240/(D239+D240)</f>
        <v>2.1308880703059523</v>
      </c>
      <c r="FS240" s="284"/>
      <c r="FT240" s="209"/>
      <c r="FU240" s="209"/>
      <c r="FV240" s="209"/>
      <c r="FW240" s="209"/>
      <c r="FX240" s="209"/>
      <c r="FY240" s="209"/>
      <c r="FZ240" s="209"/>
      <c r="GA240" s="209"/>
      <c r="GB240" s="209"/>
      <c r="GC240" s="209"/>
      <c r="GD240" s="284"/>
      <c r="GE240" s="284">
        <f t="shared" ref="GE240" si="153">FF240*(((DV239-AN239)/(ABS(DV238-DV239))))^2</f>
        <v>0.32371005590191393</v>
      </c>
      <c r="GF240" s="284"/>
      <c r="GG240" s="209"/>
      <c r="GH240" s="209"/>
      <c r="GI240" s="209"/>
      <c r="GJ240" s="209"/>
      <c r="GK240" s="209"/>
      <c r="GL240" s="209"/>
      <c r="GM240" s="209"/>
      <c r="GN240" s="209"/>
      <c r="GO240" s="209"/>
      <c r="GP240" s="209"/>
      <c r="GQ240" s="529"/>
      <c r="GR240" s="587">
        <v>1.1300969112547623</v>
      </c>
      <c r="GS240" s="532">
        <v>0.5859761762061737</v>
      </c>
      <c r="GT240" s="584"/>
      <c r="GU240" s="527"/>
      <c r="GV240" s="527"/>
      <c r="GW240" s="527"/>
      <c r="GX240" s="527"/>
      <c r="GY240" s="527"/>
      <c r="GZ240" s="587">
        <v>0.71142605633802702</v>
      </c>
      <c r="HA240" s="532">
        <v>0.25109154929577571</v>
      </c>
      <c r="HB240" s="584"/>
      <c r="HC240" s="527"/>
      <c r="HD240" s="527"/>
      <c r="HE240" s="527"/>
      <c r="HF240" s="527"/>
      <c r="HG240" s="527"/>
      <c r="HH240" s="584">
        <v>1.3353823656407298</v>
      </c>
      <c r="HI240" s="527">
        <v>0.63750689816578587</v>
      </c>
      <c r="HJ240" s="584"/>
      <c r="HK240" s="527"/>
      <c r="HL240" s="527"/>
      <c r="HM240" s="527"/>
      <c r="HN240" s="527"/>
      <c r="HO240" s="527"/>
      <c r="HP240" s="285"/>
      <c r="HQ240" s="208"/>
      <c r="HR240" s="208"/>
      <c r="HS240" s="208"/>
      <c r="IE240" s="159"/>
      <c r="IF240" s="159"/>
      <c r="IG240" s="159"/>
      <c r="IH240" s="159"/>
      <c r="II240" s="159">
        <v>0</v>
      </c>
      <c r="IJ240" s="159">
        <v>1</v>
      </c>
      <c r="IK240" s="159">
        <v>0</v>
      </c>
      <c r="IL240" s="159">
        <v>0</v>
      </c>
      <c r="IM240" s="159">
        <v>1</v>
      </c>
      <c r="IQ240" s="159">
        <v>0</v>
      </c>
      <c r="IR240" s="159">
        <v>1</v>
      </c>
      <c r="IS240" s="159">
        <v>0</v>
      </c>
      <c r="IZ240" s="159">
        <v>0</v>
      </c>
      <c r="JA240" s="159">
        <v>0</v>
      </c>
      <c r="JB240" s="176">
        <v>0</v>
      </c>
      <c r="JC240" s="176">
        <v>1</v>
      </c>
      <c r="JD240" s="159"/>
      <c r="JE240" s="176">
        <v>0</v>
      </c>
      <c r="JF240" s="176">
        <v>1</v>
      </c>
      <c r="JG240" s="176">
        <v>0</v>
      </c>
      <c r="JH240" s="176">
        <v>0</v>
      </c>
      <c r="JI240" s="176">
        <v>0</v>
      </c>
      <c r="JJ240" s="176">
        <v>0</v>
      </c>
      <c r="JK240" s="176">
        <v>0</v>
      </c>
      <c r="JL240" s="176">
        <v>1</v>
      </c>
      <c r="JM240" s="186">
        <v>1</v>
      </c>
      <c r="JN240" s="176">
        <v>0</v>
      </c>
      <c r="JO240" s="176">
        <v>0</v>
      </c>
      <c r="JP240" s="176">
        <v>0</v>
      </c>
      <c r="JQ240" s="176">
        <v>0</v>
      </c>
      <c r="JR240" s="176">
        <v>0</v>
      </c>
      <c r="JS240" s="176">
        <v>0</v>
      </c>
      <c r="JT240" s="186">
        <v>1</v>
      </c>
      <c r="JU240" s="501">
        <v>0</v>
      </c>
      <c r="JV240" s="176">
        <v>0</v>
      </c>
      <c r="JW240" s="176">
        <v>1</v>
      </c>
      <c r="JX240" s="176">
        <v>0</v>
      </c>
      <c r="JY240" s="501"/>
      <c r="JZ240" s="405"/>
      <c r="KA240" s="405"/>
      <c r="KB240" s="405"/>
      <c r="KC240" s="405"/>
      <c r="KD240" s="405"/>
      <c r="KE240" s="162">
        <v>0</v>
      </c>
      <c r="KF240" s="175">
        <v>0</v>
      </c>
      <c r="KG240" s="175">
        <v>1</v>
      </c>
      <c r="KH240" s="175">
        <v>0</v>
      </c>
      <c r="KI240" s="175">
        <v>0</v>
      </c>
      <c r="KJ240" s="175">
        <v>0</v>
      </c>
      <c r="KK240" s="160">
        <v>1</v>
      </c>
      <c r="KL240" s="175">
        <v>0</v>
      </c>
      <c r="KM240" s="175">
        <v>0</v>
      </c>
      <c r="KN240" s="175">
        <v>0</v>
      </c>
      <c r="KO240" s="175">
        <v>0</v>
      </c>
      <c r="KP240" s="175">
        <v>0</v>
      </c>
      <c r="KQ240" s="175">
        <v>0</v>
      </c>
      <c r="KR240" s="160">
        <v>1</v>
      </c>
      <c r="KS240" s="175">
        <v>0</v>
      </c>
      <c r="KT240" s="159"/>
      <c r="KU240" s="159"/>
      <c r="KV240" s="159"/>
      <c r="KW240" s="159"/>
      <c r="KX240" s="159"/>
      <c r="KY240" s="159"/>
      <c r="KZ240" s="159"/>
      <c r="LA240" s="159"/>
    </row>
    <row r="241" spans="1:313" s="218" customFormat="1" ht="14.25" thickBot="1" x14ac:dyDescent="0.2">
      <c r="A241" s="243" t="s">
        <v>593</v>
      </c>
      <c r="B241" s="259"/>
      <c r="C241" s="17"/>
      <c r="D241" s="18"/>
      <c r="E241" s="18">
        <f>SUM(D234:D240)</f>
        <v>8.9333254499999999</v>
      </c>
      <c r="F241" s="20"/>
      <c r="G241" s="19"/>
      <c r="H241" s="20"/>
      <c r="I241" s="597"/>
      <c r="J241" s="16"/>
      <c r="K241" s="20"/>
      <c r="L241" s="16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16"/>
      <c r="AB241" s="20"/>
      <c r="AC241" s="20"/>
      <c r="AD241" s="20"/>
      <c r="AE241" s="20"/>
      <c r="AF241" s="20"/>
      <c r="AG241" s="20"/>
      <c r="AH241" s="58"/>
      <c r="AI241" s="20"/>
      <c r="AJ241" s="20"/>
      <c r="AK241" s="20"/>
      <c r="AL241" s="642"/>
      <c r="AM241" s="636"/>
      <c r="AN241" s="637"/>
      <c r="AO241" s="636"/>
      <c r="AP241" s="650"/>
      <c r="AQ241" s="528">
        <f>SUM(AO234:AO241)</f>
        <v>13.836883802816907</v>
      </c>
      <c r="AR241" s="528">
        <f>SUM(AP234:AP241)</f>
        <v>14.836250000000005</v>
      </c>
      <c r="AS241" s="528">
        <f>AVERAGE(AO234:AO241)</f>
        <v>4.6122946009389691</v>
      </c>
      <c r="AT241" s="528">
        <f>AVERAGE(AP234:AP241)</f>
        <v>3.7090625000000013</v>
      </c>
      <c r="AU241" s="528">
        <f>MAX(AO234:AO241)</f>
        <v>5.4353169014084521</v>
      </c>
      <c r="AV241" s="528">
        <f>MAX(AP234:AP241)</f>
        <v>6.8163204225352123</v>
      </c>
      <c r="AW241" s="528">
        <f>MIN(AO234:AO241)</f>
        <v>3.8032218309859172</v>
      </c>
      <c r="AX241" s="528">
        <f>MIN(AP234:AP241)</f>
        <v>1.2923063380281707</v>
      </c>
      <c r="AY241" s="528">
        <f>AU241-AW241</f>
        <v>1.632095070422535</v>
      </c>
      <c r="AZ241" s="528">
        <f>AV241-AX241</f>
        <v>5.5240140845070416</v>
      </c>
      <c r="BA241" s="528"/>
      <c r="BB241" s="636"/>
      <c r="BC241" s="637"/>
      <c r="BD241" s="528">
        <f>SUM(BB234:BB241)</f>
        <v>15.735070422535211</v>
      </c>
      <c r="BE241" s="528">
        <f>SUM(BC234:BC241)</f>
        <v>15.651373239436619</v>
      </c>
      <c r="BF241" s="528">
        <f>AVERAGE(BB234:BB241)</f>
        <v>3.9337676056338027</v>
      </c>
      <c r="BG241" s="528">
        <f>AVERAGE(BC234:BC241)</f>
        <v>5.2171244131455401</v>
      </c>
      <c r="BH241" s="528">
        <f>MAX(BB234:BB241)</f>
        <v>6.8213204225352113</v>
      </c>
      <c r="BI241" s="528">
        <f>MAX(BC234:BC241)</f>
        <v>6.2354401408450713</v>
      </c>
      <c r="BJ241" s="528">
        <f>MIN(BB234:BB241)</f>
        <v>1.2973063380281697</v>
      </c>
      <c r="BK241" s="528">
        <f>MIN(BC234:BC241)</f>
        <v>4.645193661971831</v>
      </c>
      <c r="BL241" s="528">
        <f>BH241-BJ241</f>
        <v>5.5240140845070416</v>
      </c>
      <c r="BM241" s="528">
        <f>BI241-BK241</f>
        <v>1.5902464788732402</v>
      </c>
      <c r="BN241" s="521"/>
      <c r="BO241" s="574"/>
      <c r="BP241" s="2"/>
      <c r="BQ241" s="2"/>
      <c r="BR241" s="7"/>
      <c r="BS241" s="528"/>
      <c r="BT241" s="528"/>
      <c r="BU241" s="528"/>
      <c r="BV241" s="528"/>
      <c r="BW241" s="585">
        <f>AVERAGE(BS234:BS241)</f>
        <v>-1.2254343050025922</v>
      </c>
      <c r="BX241" s="585">
        <f>AVERAGE(BT234:BT241)</f>
        <v>4.1802093114241003</v>
      </c>
      <c r="BY241" s="585">
        <f>AVERAGE(BU234:BU241)</f>
        <v>0.79757868428062462</v>
      </c>
      <c r="BZ241" s="585">
        <f>AVERAGE(BV234:BV241)</f>
        <v>-3.9570168231611889</v>
      </c>
      <c r="CA241" s="528"/>
      <c r="CB241" s="585"/>
      <c r="CC241" s="528"/>
      <c r="CD241" s="585">
        <f>SUM(CB234:CB240)</f>
        <v>160.08746862405062</v>
      </c>
      <c r="CE241" s="585">
        <f>SUM(CC234:CC240)</f>
        <v>161.23675687520657</v>
      </c>
      <c r="CF241" s="585" t="e">
        <f ca="1">[1]!Mean(CB234:CB240)</f>
        <v>#NAME?</v>
      </c>
      <c r="CG241" s="585" t="e">
        <f ca="1">[1]!Mean(CC234:CC240)</f>
        <v>#NAME?</v>
      </c>
      <c r="CH241" s="585">
        <f>MAX(CB234:CB240)</f>
        <v>55.521765584084946</v>
      </c>
      <c r="CI241" s="585">
        <f>MAX(CC234:CC240)</f>
        <v>54.841627733756916</v>
      </c>
      <c r="CJ241" s="585">
        <f>MIN(CB234:CB240)</f>
        <v>51.319383228413201</v>
      </c>
      <c r="CK241" s="585">
        <f>MIN(CC234:CC240)</f>
        <v>53.111470408296114</v>
      </c>
      <c r="CL241" s="585">
        <f>CH241-CJ241</f>
        <v>4.2023823556717446</v>
      </c>
      <c r="CM241" s="528">
        <f>CI241-CK241</f>
        <v>1.7301573254608016</v>
      </c>
      <c r="CN241" s="393"/>
      <c r="CR241" s="286"/>
      <c r="CS241" s="278"/>
      <c r="CT241" s="281">
        <v>15.773724972206947</v>
      </c>
      <c r="CU241" s="281">
        <v>12.844756342707189</v>
      </c>
      <c r="CV241" s="281">
        <v>5.2579083240689828</v>
      </c>
      <c r="CW241" s="281">
        <v>4.2815854475690633</v>
      </c>
      <c r="CX241" s="281">
        <v>8.2251152627042696</v>
      </c>
      <c r="CY241" s="281">
        <v>8.8435012313190935</v>
      </c>
      <c r="CZ241" s="281">
        <v>0.81382614975837819</v>
      </c>
      <c r="DA241" s="281">
        <v>0.7961967355761026</v>
      </c>
      <c r="DB241" s="281">
        <v>7.4112891129458918</v>
      </c>
      <c r="DC241" s="248">
        <v>8.0473044957429902</v>
      </c>
      <c r="DD241" s="281"/>
      <c r="DE241" s="281"/>
      <c r="DF241" s="281"/>
      <c r="DG241" s="281"/>
      <c r="DH241" s="281"/>
      <c r="DI241" s="281"/>
      <c r="DJ241" s="281">
        <f>SUM(DH236:DH239)</f>
        <v>17.969517017117262</v>
      </c>
      <c r="DK241" s="281">
        <f>SUM(DI236:DI239)</f>
        <v>9.957471349742498</v>
      </c>
      <c r="DL241" s="281">
        <f>AVERAGE(DH236:DH239)</f>
        <v>8.984758508558631</v>
      </c>
      <c r="DM241" s="281">
        <f>AVERAGE(DI236:DI239)</f>
        <v>4.978735674871249</v>
      </c>
      <c r="DN241" s="281">
        <f>MAX(DH236:DH239)</f>
        <v>15.578284791063279</v>
      </c>
      <c r="DO241" s="281">
        <f>MAX(DI236:DI239)</f>
        <v>9.9398419355563039</v>
      </c>
      <c r="DP241" s="281">
        <f>MIN(DH236:DH239)</f>
        <v>2.3912322260539827</v>
      </c>
      <c r="DQ241" s="281">
        <f>MIN(DI236:DI239)</f>
        <v>1.7629414186194094E-2</v>
      </c>
      <c r="DR241" s="281">
        <f>DN241-DP241</f>
        <v>13.187052565009296</v>
      </c>
      <c r="DS241" s="281">
        <f>DO241-DQ241</f>
        <v>9.9222125213701098</v>
      </c>
      <c r="DT241" s="220"/>
      <c r="DW241" s="495"/>
      <c r="DX241" s="506">
        <f t="shared" si="123"/>
        <v>0</v>
      </c>
      <c r="DY241" s="495"/>
      <c r="DZ241" s="495"/>
      <c r="EA241" s="506">
        <f t="shared" si="124"/>
        <v>0</v>
      </c>
      <c r="EB241" s="506">
        <f t="shared" si="125"/>
        <v>0</v>
      </c>
      <c r="EC241" s="495"/>
      <c r="ED241" s="495"/>
      <c r="EE241" s="512"/>
      <c r="EF241" s="244"/>
      <c r="EG241" s="244"/>
      <c r="EH241" s="244">
        <v>3</v>
      </c>
      <c r="EI241" s="244">
        <v>0</v>
      </c>
      <c r="EJ241" s="138">
        <v>3</v>
      </c>
      <c r="EK241" s="402"/>
      <c r="EL241" s="244"/>
      <c r="EM241" s="244"/>
      <c r="EN241" s="244"/>
      <c r="EO241" s="244"/>
      <c r="EP241" s="244"/>
      <c r="EQ241" s="244"/>
      <c r="ET241" s="523"/>
      <c r="EU241" s="523"/>
      <c r="EV241" s="287">
        <f>SUM(ET234:ET241)</f>
        <v>5.8388340414829392</v>
      </c>
      <c r="EW241" s="281">
        <f>SUM(EU234:EU241)</f>
        <v>8.83149808425018</v>
      </c>
      <c r="EX241" s="278">
        <f>AVERAGE(ET234:ET241)</f>
        <v>1.9462780138276463</v>
      </c>
      <c r="EY241" s="278">
        <f>AVERAGE(EU234:EU241)</f>
        <v>2.207874521062545</v>
      </c>
      <c r="EZ241" s="281">
        <f>_xlfn.VAR.P(ET234:ET241)</f>
        <v>0.90747278042890711</v>
      </c>
      <c r="FA241" s="281">
        <f>_xlfn.VAR.P(EU234:EU241)</f>
        <v>2.4547094913653078</v>
      </c>
      <c r="FB241" s="281">
        <f>MAX(ET234:ET241)</f>
        <v>2.9089531604520737</v>
      </c>
      <c r="FC241" s="281">
        <f>MAX(EU234:EU241)</f>
        <v>4.6250262479130093</v>
      </c>
      <c r="FD241" s="523"/>
      <c r="FE241" s="268"/>
      <c r="FF241" s="240"/>
      <c r="FG241" s="521">
        <f>SUM(FE235:FE241)</f>
        <v>85.727255297331709</v>
      </c>
      <c r="FH241" s="521">
        <f>SUM(FF235:FF241)</f>
        <v>71.297646488230839</v>
      </c>
      <c r="FI241" s="521">
        <f>AVERAGE(FE235:FE241)</f>
        <v>28.575751765777238</v>
      </c>
      <c r="FJ241" s="521">
        <f>AVERAGE(FF235:FF241)</f>
        <v>23.765882162743612</v>
      </c>
      <c r="FK241" s="521">
        <f>MAX(FE235:FE241)</f>
        <v>41.00475142280299</v>
      </c>
      <c r="FL241" s="521">
        <f>MAX(FF235:FF241)</f>
        <v>46.599333910818061</v>
      </c>
      <c r="FM241" s="521">
        <f>MIN(FE235:FE241)</f>
        <v>4.9543758820759614</v>
      </c>
      <c r="FN241" s="521">
        <f>MIN(FF235:FF241)</f>
        <v>4.8300129025364775</v>
      </c>
      <c r="FO241" s="520">
        <f>FK241-FM241</f>
        <v>36.050375540727032</v>
      </c>
      <c r="FP241" s="520">
        <f>FL241-FN241</f>
        <v>41.76932100828158</v>
      </c>
      <c r="FQ241" s="287"/>
      <c r="FR241" s="287"/>
      <c r="FS241" s="278">
        <f>SUM(FQ235:FQ241)</f>
        <v>36.369820419387352</v>
      </c>
      <c r="FT241" s="278">
        <f>SUM(FR235:FR241)</f>
        <v>26.614239799481616</v>
      </c>
      <c r="FU241" s="278">
        <f>AVERAGE(FQ235:FQ241)</f>
        <v>12.123273473129117</v>
      </c>
      <c r="FV241" s="278">
        <f>AVERAGE(FR235:FR241)</f>
        <v>8.8714132664938727</v>
      </c>
      <c r="FW241" s="278">
        <f>MAX(FQ235:FQ241)</f>
        <v>19.526143701956901</v>
      </c>
      <c r="FX241" s="278">
        <f>MAX(FR235:FR241)</f>
        <v>18.6397339371219</v>
      </c>
      <c r="FY241" s="278">
        <f>MIN(FQ235:FQ241)</f>
        <v>1.5482425212078326</v>
      </c>
      <c r="FZ241" s="278">
        <f>MIN(FR235:FR241)</f>
        <v>2.1308880703059523</v>
      </c>
      <c r="GA241" s="278">
        <f>FW241-FY241</f>
        <v>17.977901180749068</v>
      </c>
      <c r="GB241" s="278">
        <f>FX241-FZ241</f>
        <v>16.508845866815946</v>
      </c>
      <c r="GC241" s="278"/>
      <c r="GD241" s="286"/>
      <c r="GE241" s="278"/>
      <c r="GF241" s="278">
        <f>SUM(GD235:GD241)</f>
        <v>5.2900101621682651</v>
      </c>
      <c r="GG241" s="278">
        <f>SUM(GE235:GE241)</f>
        <v>2.8827021026430155</v>
      </c>
      <c r="GH241" s="278">
        <f>AVERAGE(GD235:GD241)</f>
        <v>1.763336720722755</v>
      </c>
      <c r="GI241" s="278">
        <f>AVERAGE(GE235:GE241)</f>
        <v>0.96090070088100521</v>
      </c>
      <c r="GJ241" s="278">
        <f>MAX(GD235:GD241)</f>
        <v>3.3355506606453389</v>
      </c>
      <c r="GK241" s="278">
        <f>MAX(GE235:GE241)</f>
        <v>1.8574502700733693</v>
      </c>
      <c r="GL241" s="278">
        <f>MIN(GD235:GD241)</f>
        <v>3.6769344837927945E-2</v>
      </c>
      <c r="GM241" s="278">
        <f>MIN(GE235:GE241)</f>
        <v>0.32371005590191393</v>
      </c>
      <c r="GN241" s="278">
        <f>GJ241-GL241</f>
        <v>3.2987813158074109</v>
      </c>
      <c r="GO241" s="278">
        <f>GK241-GM241</f>
        <v>1.5337402141714553</v>
      </c>
      <c r="GP241" s="278"/>
      <c r="GQ241" s="586"/>
      <c r="GR241" s="586"/>
      <c r="GS241" s="531"/>
      <c r="GT241" s="586">
        <f>SUM(GR234:GR240)</f>
        <v>16.574754698403183</v>
      </c>
      <c r="GU241" s="531">
        <f>SUM(GS234:GS240)</f>
        <v>20.341744402585721</v>
      </c>
      <c r="GV241" s="531">
        <f>AVERAGE(GR234:GR240)</f>
        <v>2.3678220997718831</v>
      </c>
      <c r="GW241" s="531">
        <f>AVERAGE(GS234:GS240)</f>
        <v>2.9059634860836745</v>
      </c>
      <c r="GX241" s="531">
        <f>MAX(GR234:GR240)</f>
        <v>6.0690389678496501</v>
      </c>
      <c r="GY241" s="531">
        <f>MAX(GS234:GS240)</f>
        <v>6.487593379425487</v>
      </c>
      <c r="GZ241" s="586"/>
      <c r="HA241" s="531"/>
      <c r="HB241" s="586">
        <f>SUM(GZ234:GZ240)</f>
        <v>52.18519366197183</v>
      </c>
      <c r="HC241" s="531">
        <f>SUM(HA234:HA240)</f>
        <v>51.641161971830982</v>
      </c>
      <c r="HD241" s="531">
        <f>AVERAGE(GZ234:GZ240)</f>
        <v>7.455027665995976</v>
      </c>
      <c r="HE241" s="531">
        <f>AVERAGE(HA234:HA240)</f>
        <v>7.3773088531187119</v>
      </c>
      <c r="HF241" s="531">
        <f>MAX(GZ234:GZ240)</f>
        <v>24.899911971830985</v>
      </c>
      <c r="HG241" s="531">
        <f>MAX(HA234:HA240)</f>
        <v>25.736883802816898</v>
      </c>
      <c r="HH241" s="585"/>
      <c r="HI241" s="528"/>
      <c r="HJ241" s="586">
        <f>SUM(HH234:HH240)</f>
        <v>59.854580005992197</v>
      </c>
      <c r="HK241" s="531">
        <f>SUM(HI234:HI240)</f>
        <v>61.398467777062919</v>
      </c>
      <c r="HL241" s="531">
        <f>AVERAGE(HH234:HH240)</f>
        <v>8.5506542865703139</v>
      </c>
      <c r="HM241" s="531">
        <f>AVERAGE(HI234:HI240)</f>
        <v>8.7712096824375596</v>
      </c>
      <c r="HN241" s="531">
        <f>MAX(HH234:HH240)</f>
        <v>25.628867516888249</v>
      </c>
      <c r="HO241" s="531">
        <f>MAX(HI234:HI240)</f>
        <v>26.541967819595897</v>
      </c>
      <c r="HP241" s="286">
        <f>MIN(HH234:HH241)</f>
        <v>1.3001525029303085</v>
      </c>
      <c r="HQ241" s="286">
        <f>MIN(HI234:HI241)</f>
        <v>0.63750689816578587</v>
      </c>
      <c r="HR241" s="278">
        <f>HN241-HP241</f>
        <v>24.32871501395794</v>
      </c>
      <c r="HS241" s="278">
        <f>HO241-HQ241</f>
        <v>25.904460921430111</v>
      </c>
      <c r="HT241" s="393"/>
      <c r="HU241" s="520"/>
      <c r="HV241" s="393"/>
      <c r="HW241" s="520"/>
      <c r="HX241" s="393"/>
      <c r="HY241" s="520"/>
      <c r="HZ241" s="393"/>
      <c r="IA241" s="520"/>
      <c r="IB241" s="393"/>
      <c r="IC241" s="520"/>
      <c r="ID241" s="393"/>
      <c r="IG241" s="218">
        <v>4.2483272774947549</v>
      </c>
      <c r="IH241" s="218">
        <v>3.0967957746478874</v>
      </c>
      <c r="IN241" s="462">
        <v>0</v>
      </c>
      <c r="IO241" s="462">
        <v>2</v>
      </c>
      <c r="IP241" s="390">
        <v>2</v>
      </c>
      <c r="IT241" s="390"/>
      <c r="IU241" s="393">
        <v>0</v>
      </c>
      <c r="IV241" s="390">
        <v>1</v>
      </c>
      <c r="IW241" s="393">
        <v>4</v>
      </c>
      <c r="IX241" s="484">
        <v>2</v>
      </c>
      <c r="IY241" s="393"/>
      <c r="JB241" s="226"/>
      <c r="JC241" s="226"/>
      <c r="JD241" s="226"/>
      <c r="JP241" s="226"/>
      <c r="JQ241" s="226"/>
      <c r="JR241" s="226"/>
      <c r="JU241" s="393"/>
      <c r="JY241" s="393">
        <v>3</v>
      </c>
      <c r="JZ241" s="507">
        <v>2</v>
      </c>
      <c r="KA241" s="507">
        <v>0</v>
      </c>
      <c r="KB241" s="520">
        <v>1</v>
      </c>
      <c r="KC241" s="520">
        <v>1</v>
      </c>
      <c r="KD241" s="507">
        <v>0</v>
      </c>
      <c r="KE241" s="220"/>
      <c r="KK241" s="219"/>
      <c r="KR241" s="219"/>
      <c r="LA241" s="219"/>
    </row>
    <row r="242" spans="1:313" x14ac:dyDescent="0.15">
      <c r="A242" s="228"/>
      <c r="B242" s="236">
        <v>1.1197106481481482</v>
      </c>
      <c r="C242" s="26"/>
      <c r="D242" s="293"/>
      <c r="E242" s="293"/>
      <c r="F242" s="27"/>
      <c r="G242" s="28" t="s">
        <v>358</v>
      </c>
      <c r="H242" s="27"/>
      <c r="I242" s="598">
        <v>47</v>
      </c>
      <c r="J242" s="473">
        <v>1</v>
      </c>
      <c r="K242" s="27">
        <v>0</v>
      </c>
      <c r="L242" s="29">
        <v>1</v>
      </c>
      <c r="M242" s="23">
        <v>1</v>
      </c>
      <c r="N242" s="23">
        <v>1</v>
      </c>
      <c r="O242" s="23">
        <v>0</v>
      </c>
      <c r="P242" s="27"/>
      <c r="Q242" s="27">
        <v>1</v>
      </c>
      <c r="R242" s="27">
        <v>0</v>
      </c>
      <c r="S242" s="27">
        <v>0</v>
      </c>
      <c r="T242" s="27">
        <v>0</v>
      </c>
      <c r="U242" s="27">
        <v>0</v>
      </c>
      <c r="V242" s="27"/>
      <c r="W242" s="27">
        <v>1</v>
      </c>
      <c r="X242" s="27">
        <v>0</v>
      </c>
      <c r="Y242" s="27">
        <v>1</v>
      </c>
      <c r="Z242" s="27">
        <v>0</v>
      </c>
      <c r="AA242" s="29">
        <v>0</v>
      </c>
      <c r="AB242" s="23"/>
      <c r="AC242" s="23"/>
      <c r="AD242" s="23"/>
      <c r="AE242" s="23"/>
      <c r="AF242" s="23"/>
      <c r="AG242" s="23"/>
      <c r="AH242" s="452"/>
      <c r="AI242" s="23"/>
      <c r="AJ242" s="23"/>
      <c r="AK242" s="23"/>
      <c r="AL242" s="641"/>
      <c r="AM242" s="639"/>
      <c r="AN242" s="640"/>
      <c r="AO242" s="639"/>
      <c r="AP242" s="640"/>
      <c r="AQ242" s="640"/>
      <c r="AR242" s="640"/>
      <c r="AS242" s="640"/>
      <c r="AT242" s="640"/>
      <c r="AU242" s="640"/>
      <c r="AV242" s="640"/>
      <c r="AW242" s="640"/>
      <c r="AX242" s="640"/>
      <c r="AY242" s="640"/>
      <c r="AZ242" s="640"/>
      <c r="BA242" s="640"/>
      <c r="BB242" s="639"/>
      <c r="BC242" s="640"/>
      <c r="BD242" s="640"/>
      <c r="BE242" s="640"/>
      <c r="BF242" s="640"/>
      <c r="BG242" s="640"/>
      <c r="BH242" s="640"/>
      <c r="BI242" s="640"/>
      <c r="BJ242" s="640"/>
      <c r="BK242" s="640"/>
      <c r="BL242" s="640"/>
      <c r="BM242" s="640"/>
      <c r="BN242" s="575"/>
      <c r="BO242" s="575"/>
      <c r="BP242" s="64">
        <v>-0.78574723095152244</v>
      </c>
      <c r="BQ242" s="64">
        <v>12.066296610169491</v>
      </c>
      <c r="BR242" s="6"/>
      <c r="BS242" s="529"/>
      <c r="BT242" s="529"/>
      <c r="BU242" s="529"/>
      <c r="BV242" s="529"/>
      <c r="BW242" s="587"/>
      <c r="BX242" s="529"/>
      <c r="BY242" s="529"/>
      <c r="BZ242" s="529"/>
      <c r="CA242" s="529"/>
      <c r="CB242" s="587"/>
      <c r="CC242" s="529"/>
      <c r="CD242" s="587"/>
      <c r="CE242" s="529"/>
      <c r="CF242" s="587"/>
      <c r="CG242" s="529"/>
      <c r="CH242" s="587"/>
      <c r="CI242" s="529"/>
      <c r="CJ242" s="587"/>
      <c r="CK242" s="529"/>
      <c r="CL242" s="587"/>
      <c r="CM242" s="149"/>
      <c r="CN242" s="416"/>
      <c r="CO242" s="76"/>
      <c r="CP242" s="76"/>
      <c r="CQ242" s="76"/>
      <c r="CR242" s="94"/>
      <c r="CS242" s="84"/>
      <c r="CT242" s="84"/>
      <c r="CU242" s="84"/>
      <c r="CV242" s="84"/>
      <c r="CW242" s="84"/>
      <c r="CX242" s="84"/>
      <c r="CY242" s="84"/>
      <c r="CZ242" s="84"/>
      <c r="DA242" s="84"/>
      <c r="DB242" s="84"/>
      <c r="DC242" s="78"/>
      <c r="DD242" s="282"/>
      <c r="DE242" s="282"/>
      <c r="DF242" s="282"/>
      <c r="DG242" s="282"/>
      <c r="DH242" s="209"/>
      <c r="DI242" s="209"/>
      <c r="DJ242" s="116"/>
      <c r="DK242" s="116"/>
      <c r="DL242" s="132"/>
      <c r="DM242" s="132"/>
      <c r="DN242" s="132"/>
      <c r="DO242" s="132"/>
      <c r="DP242" s="132"/>
      <c r="DQ242" s="132"/>
      <c r="DR242" s="132"/>
      <c r="DS242" s="116"/>
      <c r="DT242" s="117" t="s">
        <v>442</v>
      </c>
      <c r="DU242" s="128">
        <v>-0.78574723095152244</v>
      </c>
      <c r="DV242" s="128">
        <v>12.066296610169491</v>
      </c>
      <c r="DX242" s="506">
        <f t="shared" si="123"/>
        <v>0</v>
      </c>
      <c r="EA242" s="506">
        <f t="shared" si="124"/>
        <v>0</v>
      </c>
      <c r="EB242" s="506">
        <f t="shared" si="125"/>
        <v>0</v>
      </c>
      <c r="ER242" s="116">
        <v>3.7272625057956832</v>
      </c>
      <c r="ES242" s="116">
        <v>-13.436093220338982</v>
      </c>
      <c r="EV242" s="284"/>
      <c r="EW242" s="209"/>
      <c r="EX242" s="209"/>
      <c r="EY242" s="209"/>
      <c r="EZ242" s="209"/>
      <c r="FA242" s="209"/>
      <c r="FB242" s="209"/>
      <c r="FC242" s="209"/>
      <c r="FE242" s="153"/>
      <c r="FF242" s="149"/>
      <c r="FG242" s="269"/>
      <c r="FH242" s="149"/>
      <c r="FI242" s="269"/>
      <c r="FJ242" s="149"/>
      <c r="FK242" s="587"/>
      <c r="FL242" s="527"/>
      <c r="FM242" s="584"/>
      <c r="FN242" s="529"/>
      <c r="FO242" s="587"/>
      <c r="FP242" s="529"/>
      <c r="FQ242" s="284"/>
      <c r="FR242" s="209"/>
      <c r="FS242" s="284"/>
      <c r="FT242" s="209"/>
      <c r="FU242" s="209"/>
      <c r="FV242" s="209"/>
      <c r="FW242" s="209"/>
      <c r="FX242" s="209"/>
      <c r="FY242" s="209"/>
      <c r="FZ242" s="209"/>
      <c r="GA242" s="209"/>
      <c r="GB242" s="209"/>
      <c r="GC242" s="209"/>
      <c r="GD242" s="284"/>
      <c r="GE242" s="209"/>
      <c r="GF242" s="284"/>
      <c r="GG242" s="209"/>
      <c r="GH242" s="209"/>
      <c r="GI242" s="209"/>
      <c r="GJ242" s="209"/>
      <c r="GK242" s="209"/>
      <c r="GL242" s="209"/>
      <c r="GM242" s="209"/>
      <c r="GN242" s="209"/>
      <c r="GO242" s="209"/>
      <c r="GP242" s="209"/>
      <c r="GQ242" s="529"/>
      <c r="GR242" s="587"/>
      <c r="GS242" s="532"/>
      <c r="GT242" s="587"/>
      <c r="GU242" s="532"/>
      <c r="GV242" s="532"/>
      <c r="GW242" s="532"/>
      <c r="GX242" s="532"/>
      <c r="GY242" s="532"/>
      <c r="GZ242" s="587"/>
      <c r="HA242" s="532"/>
      <c r="HB242" s="587"/>
      <c r="HC242" s="532"/>
      <c r="HD242" s="532"/>
      <c r="HE242" s="532"/>
      <c r="HF242" s="532"/>
      <c r="HG242" s="532"/>
      <c r="HH242" s="587"/>
      <c r="HI242" s="529"/>
      <c r="HJ242" s="587"/>
      <c r="HK242" s="532"/>
      <c r="HL242" s="532"/>
      <c r="HM242" s="532"/>
      <c r="HN242" s="532"/>
      <c r="HO242" s="532"/>
      <c r="HP242" s="284"/>
      <c r="HQ242" s="212"/>
      <c r="HR242" s="212"/>
      <c r="HS242" s="212"/>
      <c r="HT242" s="510"/>
      <c r="HU242" s="519"/>
      <c r="HV242" s="510"/>
      <c r="HW242" s="519"/>
      <c r="HX242" s="510"/>
      <c r="HY242" s="519"/>
      <c r="HZ242" s="510"/>
      <c r="IA242" s="519"/>
      <c r="IB242" s="510"/>
      <c r="IC242" s="519"/>
      <c r="ID242" s="510"/>
      <c r="IE242" s="175"/>
      <c r="IF242" s="175"/>
      <c r="IG242" s="183">
        <v>-0.34547634316076697</v>
      </c>
      <c r="IH242" s="183">
        <v>-6.0448466092572657</v>
      </c>
      <c r="II242" s="183">
        <v>0</v>
      </c>
      <c r="IJ242" s="183">
        <v>0</v>
      </c>
      <c r="IK242" s="183"/>
      <c r="IL242" s="183"/>
      <c r="IM242" s="183"/>
      <c r="IN242" s="464"/>
      <c r="IO242" s="464"/>
      <c r="IP242" s="402"/>
      <c r="IQ242" s="183"/>
      <c r="IR242" s="183"/>
      <c r="IS242" s="183"/>
      <c r="IT242" s="412"/>
      <c r="IU242" s="416"/>
      <c r="IV242" s="412"/>
      <c r="IW242" s="416"/>
      <c r="IX242" s="482"/>
      <c r="IY242" s="416"/>
      <c r="IZ242" s="183"/>
      <c r="JA242" s="183"/>
      <c r="JB242" s="184"/>
      <c r="JC242" s="184"/>
      <c r="JD242" s="184"/>
      <c r="JE242" s="183"/>
      <c r="JF242" s="183"/>
      <c r="JG242" s="183"/>
      <c r="JH242" s="183"/>
      <c r="JI242" s="183"/>
      <c r="JJ242" s="183"/>
      <c r="JK242" s="183"/>
      <c r="JL242" s="183"/>
      <c r="JM242" s="183"/>
      <c r="JN242" s="183"/>
      <c r="JO242" s="183"/>
      <c r="JP242" s="184"/>
      <c r="JQ242" s="184"/>
      <c r="JR242" s="184"/>
      <c r="JS242" s="183"/>
      <c r="JT242" s="183"/>
      <c r="JU242" s="510"/>
      <c r="JV242" s="183"/>
      <c r="JW242" s="183"/>
      <c r="JX242" s="183"/>
      <c r="JY242" s="510"/>
      <c r="JZ242" s="505"/>
      <c r="KA242" s="505"/>
      <c r="KB242" s="518"/>
      <c r="KC242" s="518"/>
      <c r="KD242" s="505"/>
      <c r="KE242" s="187"/>
      <c r="KF242" s="183"/>
      <c r="KG242" s="183"/>
      <c r="KH242" s="183"/>
      <c r="KI242" s="183"/>
      <c r="KJ242" s="183"/>
      <c r="KK242" s="200"/>
      <c r="KL242" s="183"/>
      <c r="KM242" s="183"/>
      <c r="KN242" s="183"/>
      <c r="KO242" s="183"/>
      <c r="KP242" s="183"/>
      <c r="KQ242" s="183"/>
      <c r="KR242" s="200"/>
      <c r="KS242" s="183"/>
      <c r="KT242" s="183"/>
      <c r="KU242" s="183"/>
      <c r="KV242" s="183"/>
      <c r="KW242" s="183"/>
      <c r="KX242" s="183"/>
      <c r="KY242" s="183"/>
      <c r="KZ242" s="183"/>
      <c r="LA242" s="200"/>
    </row>
    <row r="243" spans="1:313" x14ac:dyDescent="0.15">
      <c r="A243" s="214"/>
      <c r="B243" s="262">
        <v>1.1257407407407407</v>
      </c>
      <c r="C243" s="10"/>
      <c r="D243" s="11"/>
      <c r="E243" s="11"/>
      <c r="F243" s="14"/>
      <c r="G243" s="13"/>
      <c r="H243" s="14"/>
      <c r="I243" s="596"/>
      <c r="J243" s="473">
        <v>1</v>
      </c>
      <c r="K243" s="14">
        <v>0</v>
      </c>
      <c r="L243" s="9">
        <v>1</v>
      </c>
      <c r="M243" s="23">
        <v>1</v>
      </c>
      <c r="N243" s="23">
        <v>0</v>
      </c>
      <c r="O243" s="23">
        <v>1</v>
      </c>
      <c r="P243" s="14"/>
      <c r="Q243" s="14">
        <v>0</v>
      </c>
      <c r="R243" s="14">
        <v>0</v>
      </c>
      <c r="S243" s="14">
        <v>1</v>
      </c>
      <c r="T243" s="14">
        <v>1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9">
        <v>1</v>
      </c>
      <c r="AB243" s="15"/>
      <c r="AC243" s="15"/>
      <c r="AD243" s="15"/>
      <c r="AE243" s="15">
        <v>0.3070900828095704</v>
      </c>
      <c r="AF243" s="15">
        <v>0.49893972012917231</v>
      </c>
      <c r="AG243" s="15">
        <v>0.58587128559314594</v>
      </c>
      <c r="AH243" s="54">
        <f>AM244-BP243</f>
        <v>4.0689435972268111</v>
      </c>
      <c r="AI243" s="15">
        <f>AN244-BQ243</f>
        <v>-17.194230355220665</v>
      </c>
      <c r="AJ243" s="15"/>
      <c r="AK243" s="15"/>
      <c r="AL243" s="632">
        <f>((AH243*AH244)+(AI243*AI244))/(SQRT(AH243^2+AI243^2)*SQRT(AH244^2+AI244^2))</f>
        <v>0.99910821545793271</v>
      </c>
      <c r="AM243" s="633"/>
      <c r="AN243" s="634"/>
      <c r="AO243" s="633"/>
      <c r="AP243" s="634"/>
      <c r="AQ243" s="634"/>
      <c r="AR243" s="634"/>
      <c r="AS243" s="634"/>
      <c r="AT243" s="634"/>
      <c r="AU243" s="634"/>
      <c r="AV243" s="634"/>
      <c r="AW243" s="634"/>
      <c r="AX243" s="634"/>
      <c r="AY243" s="634"/>
      <c r="AZ243" s="634"/>
      <c r="BA243" s="634"/>
      <c r="BB243" s="633"/>
      <c r="BC243" s="634"/>
      <c r="BD243" s="634"/>
      <c r="BE243" s="634"/>
      <c r="BF243" s="634"/>
      <c r="BG243" s="634"/>
      <c r="BH243" s="634"/>
      <c r="BI243" s="634"/>
      <c r="BJ243" s="634"/>
      <c r="BK243" s="634"/>
      <c r="BL243" s="634"/>
      <c r="BM243" s="634"/>
      <c r="BN243" s="573"/>
      <c r="BO243" s="573"/>
      <c r="BP243" s="64">
        <v>-0.95965650877990827</v>
      </c>
      <c r="BQ243" s="64">
        <v>11.916983315392894</v>
      </c>
      <c r="BR243" s="6"/>
      <c r="BS243" s="527"/>
      <c r="BT243" s="527"/>
      <c r="BU243" s="527"/>
      <c r="BV243" s="527"/>
      <c r="BW243" s="584"/>
      <c r="BX243" s="527"/>
      <c r="BY243" s="527"/>
      <c r="BZ243" s="527"/>
      <c r="CA243" s="527"/>
      <c r="CB243" s="584"/>
      <c r="CC243" s="527"/>
      <c r="CD243" s="584"/>
      <c r="CE243" s="527"/>
      <c r="CF243" s="584"/>
      <c r="CG243" s="527"/>
      <c r="CH243" s="584"/>
      <c r="CI243" s="527"/>
      <c r="CJ243" s="584"/>
      <c r="CK243" s="527"/>
      <c r="CL243" s="584"/>
      <c r="CO243" s="70"/>
      <c r="CP243" s="70"/>
      <c r="CQ243" s="70"/>
      <c r="CR243" s="70"/>
      <c r="CS243" s="70"/>
      <c r="CT243" s="70"/>
      <c r="CU243" s="70"/>
      <c r="CV243" s="70"/>
      <c r="CW243" s="70"/>
      <c r="CX243" s="70"/>
      <c r="CY243" s="70"/>
      <c r="CZ243" s="70"/>
      <c r="DA243" s="70"/>
      <c r="DB243" s="70"/>
      <c r="DC243" s="70"/>
      <c r="DH243" s="516"/>
      <c r="DI243" s="516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8" t="s">
        <v>442</v>
      </c>
      <c r="DU243" s="128">
        <v>-0.95965650877990827</v>
      </c>
      <c r="DV243" s="128">
        <v>11.916983315392894</v>
      </c>
      <c r="DX243" s="506">
        <f t="shared" si="123"/>
        <v>0</v>
      </c>
      <c r="EA243" s="506">
        <f t="shared" si="124"/>
        <v>0</v>
      </c>
      <c r="EB243" s="506">
        <f t="shared" si="125"/>
        <v>0</v>
      </c>
      <c r="EG243" s="402">
        <f>IF(AND(DV243&gt;0,DV243&lt;11.9),1,0)</f>
        <v>0</v>
      </c>
      <c r="EM243" s="244">
        <f>IF(AND(DV243&gt;0,DV243&lt;6.4),1,0)</f>
        <v>0</v>
      </c>
      <c r="ER243" s="105">
        <v>3.7234672540660441</v>
      </c>
      <c r="ES243" s="105">
        <v>-12.415923035522066</v>
      </c>
      <c r="EV243" s="284"/>
      <c r="EW243" s="209"/>
      <c r="EX243" s="209"/>
      <c r="EY243" s="209"/>
      <c r="EZ243" s="209"/>
      <c r="FA243" s="209"/>
      <c r="FB243" s="209"/>
      <c r="FC243" s="209"/>
      <c r="FE243" s="141"/>
      <c r="FF243" s="141"/>
      <c r="FH243" s="141"/>
      <c r="FJ243" s="141"/>
      <c r="FK243" s="584"/>
      <c r="FL243" s="527"/>
      <c r="FM243" s="584"/>
      <c r="FN243" s="527"/>
      <c r="FO243" s="584"/>
      <c r="FP243" s="527"/>
      <c r="FQ243" s="284"/>
      <c r="FR243" s="209"/>
      <c r="FS243" s="284"/>
      <c r="FT243" s="209"/>
      <c r="FU243" s="209"/>
      <c r="FV243" s="209"/>
      <c r="FW243" s="209"/>
      <c r="FX243" s="209"/>
      <c r="FY243" s="209"/>
      <c r="FZ243" s="209"/>
      <c r="GA243" s="209"/>
      <c r="GB243" s="209"/>
      <c r="GC243" s="209"/>
      <c r="GD243" s="284"/>
      <c r="GE243" s="209"/>
      <c r="GF243" s="284"/>
      <c r="GG243" s="209"/>
      <c r="GH243" s="209"/>
      <c r="GI243" s="209"/>
      <c r="GJ243" s="209"/>
      <c r="GK243" s="209"/>
      <c r="GL243" s="209"/>
      <c r="GM243" s="209"/>
      <c r="GN243" s="209"/>
      <c r="GO243" s="209"/>
      <c r="GP243" s="209"/>
      <c r="GQ243" s="529"/>
      <c r="GR243" s="587"/>
      <c r="GS243" s="529"/>
      <c r="GT243" s="587"/>
      <c r="GU243" s="529"/>
      <c r="GV243" s="529"/>
      <c r="GW243" s="529"/>
      <c r="GX243" s="529"/>
      <c r="GY243" s="529"/>
      <c r="GZ243" s="587"/>
      <c r="HA243" s="529"/>
      <c r="HB243" s="587"/>
      <c r="HC243" s="529"/>
      <c r="HD243" s="529"/>
      <c r="HE243" s="529"/>
      <c r="HF243" s="529"/>
      <c r="HG243" s="529"/>
      <c r="HH243" s="584"/>
      <c r="HI243" s="527"/>
      <c r="HJ243" s="587"/>
      <c r="HK243" s="529"/>
      <c r="HL243" s="529"/>
      <c r="HM243" s="529"/>
      <c r="HN243" s="529"/>
      <c r="HO243" s="529"/>
      <c r="HP243" s="285"/>
      <c r="HQ243" s="208"/>
      <c r="HR243" s="208"/>
      <c r="HS243" s="208"/>
      <c r="IE243" s="159"/>
      <c r="IF243" s="159"/>
      <c r="IG243" s="159"/>
      <c r="IH243" s="159"/>
      <c r="II243" s="159">
        <v>0</v>
      </c>
      <c r="IJ243" s="159">
        <v>0</v>
      </c>
      <c r="IK243" s="159"/>
      <c r="IL243" s="159"/>
      <c r="IM243" s="159"/>
      <c r="IQ243" s="159"/>
      <c r="IR243" s="159"/>
      <c r="IS243" s="159"/>
      <c r="IZ243" s="159"/>
      <c r="JA243" s="159"/>
      <c r="JB243" s="159"/>
      <c r="JC243" s="159"/>
      <c r="JD243" s="159"/>
      <c r="JE243" s="159"/>
      <c r="JF243" s="159"/>
      <c r="JG243" s="159"/>
      <c r="JH243" s="159"/>
      <c r="JI243" s="159"/>
      <c r="JJ243" s="159"/>
      <c r="JK243" s="159"/>
      <c r="JL243" s="159"/>
      <c r="JM243" s="159"/>
      <c r="JN243" s="159"/>
      <c r="JO243" s="159"/>
      <c r="JP243" s="159"/>
      <c r="JQ243" s="159"/>
      <c r="JR243" s="159"/>
      <c r="JS243" s="159"/>
      <c r="JT243" s="159"/>
      <c r="JV243" s="159"/>
      <c r="JW243" s="159"/>
      <c r="JX243" s="159"/>
      <c r="KE243" s="159"/>
      <c r="KF243" s="159"/>
      <c r="KG243" s="159"/>
      <c r="KH243" s="159"/>
      <c r="KI243" s="159"/>
      <c r="KJ243" s="159"/>
      <c r="KK243" s="159"/>
      <c r="KL243" s="159"/>
      <c r="KM243" s="159"/>
      <c r="KN243" s="159"/>
      <c r="KO243" s="159"/>
      <c r="KP243" s="159"/>
      <c r="KQ243" s="159"/>
      <c r="KR243" s="159"/>
      <c r="KS243" s="159"/>
      <c r="KT243" s="159"/>
      <c r="KU243" s="159"/>
      <c r="KV243" s="159"/>
      <c r="KW243" s="159"/>
      <c r="KX243" s="159"/>
      <c r="KY243" s="159"/>
      <c r="KZ243" s="159"/>
      <c r="LA243" s="159"/>
    </row>
    <row r="244" spans="1:313" x14ac:dyDescent="0.15">
      <c r="A244" s="214"/>
      <c r="B244" s="262">
        <v>1.1263888888888889</v>
      </c>
      <c r="C244" s="10">
        <v>0.25600000000000001</v>
      </c>
      <c r="D244" s="11">
        <v>0.85332479999999999</v>
      </c>
      <c r="E244" s="11"/>
      <c r="F244" s="14"/>
      <c r="G244" s="13"/>
      <c r="H244" s="14"/>
      <c r="I244" s="596"/>
      <c r="J244" s="9">
        <v>2</v>
      </c>
      <c r="K244" s="14"/>
      <c r="L244" s="9"/>
      <c r="M244" s="23">
        <v>0</v>
      </c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9"/>
      <c r="AB244" s="15"/>
      <c r="AC244" s="15"/>
      <c r="AD244" s="15"/>
      <c r="AE244" s="15"/>
      <c r="AF244" s="15"/>
      <c r="AG244" s="15"/>
      <c r="AH244" s="58">
        <f>ER243-BP243</f>
        <v>4.6831237628459519</v>
      </c>
      <c r="AI244" s="20">
        <f>ES243-BQ243</f>
        <v>-24.332906350914961</v>
      </c>
      <c r="AJ244" s="15"/>
      <c r="AK244" s="15"/>
      <c r="AL244" s="635">
        <f>DEGREES(ACOS(AL243))</f>
        <v>2.4199137116456511</v>
      </c>
      <c r="AM244" s="633">
        <v>3.1092870884469028</v>
      </c>
      <c r="AN244" s="634">
        <v>-5.2772470398277713</v>
      </c>
      <c r="AO244" s="584"/>
      <c r="AP244" s="638">
        <f>ABS(-11.88-AN244)</f>
        <v>6.6027529601722295</v>
      </c>
      <c r="AQ244" s="634"/>
      <c r="AR244" s="634"/>
      <c r="AS244" s="634"/>
      <c r="AT244" s="634"/>
      <c r="AU244" s="634"/>
      <c r="AV244" s="634"/>
      <c r="AW244" s="634"/>
      <c r="AX244" s="634"/>
      <c r="AY244" s="634"/>
      <c r="AZ244" s="634"/>
      <c r="BA244" s="634"/>
      <c r="BB244" s="634">
        <f>ABS(BQ244-AN244)</f>
        <v>6.6397362755651228</v>
      </c>
      <c r="BC244" s="527"/>
      <c r="BD244" s="634"/>
      <c r="BE244" s="634"/>
      <c r="BF244" s="634"/>
      <c r="BG244" s="634"/>
      <c r="BH244" s="634"/>
      <c r="BI244" s="634"/>
      <c r="BJ244" s="634"/>
      <c r="BK244" s="634"/>
      <c r="BL244" s="634"/>
      <c r="BM244" s="634"/>
      <c r="BN244" s="573"/>
      <c r="BO244" s="573"/>
      <c r="BP244" s="4">
        <v>4.9902138456555232</v>
      </c>
      <c r="BQ244" s="4">
        <v>-11.916983315392894</v>
      </c>
      <c r="BR244" s="6"/>
      <c r="BS244" s="527">
        <f>(BP243+BP244+BP245)/3</f>
        <v>0.95965650877990838</v>
      </c>
      <c r="BT244" s="527">
        <f>(BQ243+BQ244+BQ245)/3</f>
        <v>3.98512109795479</v>
      </c>
      <c r="BU244" s="527"/>
      <c r="BV244" s="527"/>
      <c r="BW244" s="584"/>
      <c r="BX244" s="527"/>
      <c r="BY244" s="527"/>
      <c r="BZ244" s="527"/>
      <c r="CA244" s="527"/>
      <c r="CB244" s="584">
        <f>SQRT((BP243-BP244)^2+(BQ243-BQ244)^2)+SQRT((BP244-BP245)^2+(BQ244-BQ245)^2)+SQRT((BP245-BP243)^2+(BQ245-BQ243)^2)</f>
        <v>49.410891824368818</v>
      </c>
      <c r="CD244" s="584"/>
      <c r="CE244" s="527"/>
      <c r="CF244" s="584"/>
      <c r="CG244" s="527"/>
      <c r="CH244" s="584"/>
      <c r="CI244" s="527"/>
      <c r="CJ244" s="584"/>
      <c r="CK244" s="527"/>
      <c r="CL244" s="584"/>
      <c r="CO244" s="70"/>
      <c r="CP244" s="70"/>
      <c r="CQ244" s="70"/>
      <c r="CR244" s="97">
        <v>0.41123716796544196</v>
      </c>
      <c r="CS244" s="70"/>
      <c r="CT244" s="70"/>
      <c r="CU244" s="70"/>
      <c r="CV244" s="70"/>
      <c r="CW244" s="70"/>
      <c r="CX244" s="70"/>
      <c r="CY244" s="70"/>
      <c r="CZ244" s="70"/>
      <c r="DA244" s="70"/>
      <c r="DB244" s="70"/>
      <c r="DC244" s="70"/>
      <c r="DH244" s="516"/>
      <c r="DI244" s="516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8" t="s">
        <v>443</v>
      </c>
      <c r="DU244" s="105">
        <v>4.0305573368756145</v>
      </c>
      <c r="DV244" s="105">
        <v>-11.916983315392899</v>
      </c>
      <c r="DX244" s="506">
        <f t="shared" si="123"/>
        <v>0</v>
      </c>
      <c r="EA244" s="506">
        <f t="shared" si="124"/>
        <v>0</v>
      </c>
      <c r="EB244" s="506">
        <f t="shared" si="125"/>
        <v>0</v>
      </c>
      <c r="EF244" s="412">
        <f>IF(AND(DV244&lt;0,DV244&gt;-11.9),1,0)</f>
        <v>0</v>
      </c>
      <c r="EL244" s="412">
        <f>IF(AND(DV244&lt;0,DV244&gt;-6.4),1,0)</f>
        <v>0</v>
      </c>
      <c r="EM244" s="390"/>
      <c r="ER244" s="128">
        <v>-1.3819053726430679</v>
      </c>
      <c r="ES244" s="128">
        <v>11.494803552206672</v>
      </c>
      <c r="EU244" s="518">
        <f>ABS(ER244)</f>
        <v>1.3819053726430679</v>
      </c>
      <c r="EV244" s="284"/>
      <c r="EW244" s="209"/>
      <c r="EX244" s="209"/>
      <c r="EY244" s="209"/>
      <c r="EZ244" s="209"/>
      <c r="FA244" s="209"/>
      <c r="FB244" s="209"/>
      <c r="FC244" s="209"/>
      <c r="FE244" s="141"/>
      <c r="FF244" s="141"/>
      <c r="FH244" s="141"/>
      <c r="FJ244" s="141"/>
      <c r="FK244" s="584"/>
      <c r="FL244" s="527"/>
      <c r="FM244" s="584"/>
      <c r="FN244" s="527"/>
      <c r="FO244" s="584"/>
      <c r="FP244" s="527"/>
      <c r="FQ244" s="284"/>
      <c r="FR244" s="209"/>
      <c r="FS244" s="284"/>
      <c r="FT244" s="209"/>
      <c r="FU244" s="209"/>
      <c r="FV244" s="209"/>
      <c r="FW244" s="209"/>
      <c r="FX244" s="209"/>
      <c r="FY244" s="209"/>
      <c r="FZ244" s="209"/>
      <c r="GA244" s="209"/>
      <c r="GB244" s="209"/>
      <c r="GC244" s="209"/>
      <c r="GD244" s="284"/>
      <c r="GE244" s="209"/>
      <c r="GF244" s="284"/>
      <c r="GG244" s="209"/>
      <c r="GH244" s="209"/>
      <c r="GI244" s="209"/>
      <c r="GJ244" s="209"/>
      <c r="GK244" s="209"/>
      <c r="GL244" s="209"/>
      <c r="GM244" s="209"/>
      <c r="GN244" s="209"/>
      <c r="GO244" s="209"/>
      <c r="GP244" s="209"/>
      <c r="GQ244" s="529"/>
      <c r="GR244" s="587">
        <v>0.3070900828095704</v>
      </c>
      <c r="GS244" s="532">
        <v>0.42224886386315963</v>
      </c>
      <c r="GT244" s="584"/>
      <c r="GU244" s="527"/>
      <c r="GV244" s="527"/>
      <c r="GW244" s="527"/>
      <c r="GX244" s="527"/>
      <c r="GY244" s="527"/>
      <c r="GZ244" s="587">
        <v>0.49893972012917231</v>
      </c>
      <c r="HA244" s="532">
        <v>0.42217976318622163</v>
      </c>
      <c r="HB244" s="584"/>
      <c r="HC244" s="527"/>
      <c r="HD244" s="527"/>
      <c r="HE244" s="527"/>
      <c r="HF244" s="527"/>
      <c r="HG244" s="527"/>
      <c r="HH244" s="584">
        <v>0.58587128559314594</v>
      </c>
      <c r="HI244" s="527">
        <v>0.59710121041386555</v>
      </c>
      <c r="HJ244" s="584"/>
      <c r="HK244" s="527"/>
      <c r="HL244" s="527"/>
      <c r="HM244" s="527"/>
      <c r="HN244" s="527"/>
      <c r="HO244" s="527"/>
      <c r="HP244" s="285"/>
      <c r="HQ244" s="208"/>
      <c r="HR244" s="208"/>
      <c r="HS244" s="208"/>
      <c r="IE244" s="159"/>
      <c r="IF244" s="159"/>
      <c r="IG244" s="159"/>
      <c r="IH244" s="159"/>
      <c r="II244" s="159">
        <v>1</v>
      </c>
      <c r="IJ244" s="159">
        <v>0</v>
      </c>
      <c r="IK244" s="159">
        <v>1</v>
      </c>
      <c r="IL244" s="159">
        <v>0</v>
      </c>
      <c r="IM244" s="159">
        <v>0</v>
      </c>
      <c r="IQ244" s="159">
        <v>0</v>
      </c>
      <c r="IR244" s="159">
        <v>1</v>
      </c>
      <c r="IS244" s="159">
        <v>0</v>
      </c>
      <c r="IZ244" s="159">
        <v>1</v>
      </c>
      <c r="JA244" s="159">
        <v>0</v>
      </c>
      <c r="JB244" s="176">
        <v>0</v>
      </c>
      <c r="JC244" s="176">
        <v>0</v>
      </c>
      <c r="JD244" s="159"/>
      <c r="JE244" s="176">
        <v>0</v>
      </c>
      <c r="JF244" s="176">
        <v>0</v>
      </c>
      <c r="JG244" s="176">
        <v>0</v>
      </c>
      <c r="JH244" s="176">
        <v>1</v>
      </c>
      <c r="JI244" s="176">
        <v>0</v>
      </c>
      <c r="JJ244" s="176">
        <v>0</v>
      </c>
      <c r="JK244" s="176">
        <v>1</v>
      </c>
      <c r="JL244" s="176">
        <v>0</v>
      </c>
      <c r="JM244" s="176">
        <v>1</v>
      </c>
      <c r="JN244" s="176">
        <v>0</v>
      </c>
      <c r="JO244" s="176">
        <v>0</v>
      </c>
      <c r="JP244" s="176">
        <v>0</v>
      </c>
      <c r="JQ244" s="176">
        <v>0</v>
      </c>
      <c r="JR244" s="176">
        <v>0</v>
      </c>
      <c r="JS244" s="176">
        <v>0</v>
      </c>
      <c r="JT244" s="176">
        <v>0</v>
      </c>
      <c r="JU244" s="501">
        <v>0</v>
      </c>
      <c r="JV244" s="176">
        <v>0</v>
      </c>
      <c r="JW244" s="176">
        <v>0</v>
      </c>
      <c r="JX244" s="176">
        <v>0</v>
      </c>
      <c r="JY244" s="501"/>
      <c r="JZ244" s="405"/>
      <c r="KA244" s="405"/>
      <c r="KB244" s="405"/>
      <c r="KC244" s="405"/>
      <c r="KD244" s="405"/>
      <c r="KE244" s="162">
        <v>1</v>
      </c>
      <c r="KF244" s="175">
        <v>0</v>
      </c>
      <c r="KG244" s="175">
        <v>0</v>
      </c>
      <c r="KH244" s="175">
        <v>0</v>
      </c>
      <c r="KI244" s="175">
        <v>0</v>
      </c>
      <c r="KJ244" s="175">
        <v>1</v>
      </c>
      <c r="KK244" s="160">
        <v>0</v>
      </c>
      <c r="KL244" s="175">
        <v>1</v>
      </c>
      <c r="KM244" s="175">
        <v>0</v>
      </c>
      <c r="KN244" s="175">
        <v>0</v>
      </c>
      <c r="KO244" s="175">
        <v>0</v>
      </c>
      <c r="KP244" s="175">
        <v>0</v>
      </c>
      <c r="KQ244" s="175">
        <v>0</v>
      </c>
      <c r="KR244" s="160">
        <v>0</v>
      </c>
      <c r="KS244" s="175">
        <v>0</v>
      </c>
      <c r="KT244" s="175"/>
      <c r="KU244" s="175"/>
      <c r="KV244" s="175"/>
      <c r="KW244" s="159"/>
      <c r="KX244" s="159"/>
      <c r="KY244" s="159"/>
      <c r="KZ244" s="159"/>
      <c r="LA244" s="159"/>
    </row>
    <row r="245" spans="1:313" x14ac:dyDescent="0.15">
      <c r="A245" s="214"/>
      <c r="B245" s="262">
        <v>1.1271180555555556</v>
      </c>
      <c r="C245" s="10">
        <v>1.03</v>
      </c>
      <c r="D245" s="11">
        <v>1.0999999900000001</v>
      </c>
      <c r="E245" s="11"/>
      <c r="F245" s="14"/>
      <c r="G245" s="13"/>
      <c r="H245" s="14"/>
      <c r="I245" s="596"/>
      <c r="J245" s="473">
        <v>3</v>
      </c>
      <c r="K245" s="14"/>
      <c r="L245" s="9"/>
      <c r="M245" s="23">
        <v>0</v>
      </c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9"/>
      <c r="AB245" s="15"/>
      <c r="AC245" s="15"/>
      <c r="AD245" s="15"/>
      <c r="AE245" s="15"/>
      <c r="AF245" s="15"/>
      <c r="AG245" s="15"/>
      <c r="AH245" s="54"/>
      <c r="AI245" s="15"/>
      <c r="AJ245" s="15"/>
      <c r="AK245" s="15"/>
      <c r="AL245" s="632"/>
      <c r="AM245" s="633">
        <v>-0.23031756210717799</v>
      </c>
      <c r="AN245" s="634">
        <v>8.8465850376749184</v>
      </c>
      <c r="AO245" s="634">
        <f>ABS(11.88-AN245)</f>
        <v>3.0334149623250823</v>
      </c>
      <c r="AP245" s="527"/>
      <c r="AQ245" s="634"/>
      <c r="AR245" s="634"/>
      <c r="AS245" s="634"/>
      <c r="AT245" s="634"/>
      <c r="AU245" s="634"/>
      <c r="AV245" s="634"/>
      <c r="AW245" s="634"/>
      <c r="AX245" s="634"/>
      <c r="AY245" s="634"/>
      <c r="AZ245" s="634"/>
      <c r="BA245" s="634"/>
      <c r="BB245" s="584"/>
      <c r="BC245" s="634">
        <f>ABS(BQ245-AN245)</f>
        <v>3.108778256189451</v>
      </c>
      <c r="BD245" s="634"/>
      <c r="BE245" s="634"/>
      <c r="BF245" s="634"/>
      <c r="BG245" s="634"/>
      <c r="BH245" s="634"/>
      <c r="BI245" s="634"/>
      <c r="BJ245" s="634"/>
      <c r="BK245" s="634"/>
      <c r="BL245" s="634"/>
      <c r="BM245" s="634"/>
      <c r="BN245" s="573"/>
      <c r="BO245" s="573"/>
      <c r="BP245" s="65">
        <v>-1.1515878105358899</v>
      </c>
      <c r="BQ245" s="64">
        <v>11.955363293864369</v>
      </c>
      <c r="BR245" s="6"/>
      <c r="BS245" s="527"/>
      <c r="BT245" s="527"/>
      <c r="BU245" s="527">
        <f>(BP244+BP245+BP246)/3</f>
        <v>0.74213436678979561</v>
      </c>
      <c r="BV245" s="527">
        <f>(BQ244+BQ245+BQ246)/3</f>
        <v>-4.3305409041980623</v>
      </c>
      <c r="BW245" s="584"/>
      <c r="BX245" s="527"/>
      <c r="BY245" s="527"/>
      <c r="BZ245" s="527"/>
      <c r="CA245" s="527"/>
      <c r="CC245" s="584">
        <f>SQRT((BP244-BP245)^2+(BQ244-BQ245)^2)+SQRT((BP245-BP246)^2+(BQ245-BQ246)^2)+SQRT((BP246-BP244)^2+(BQ246-BQ244)^2)</f>
        <v>56.334965985330435</v>
      </c>
      <c r="CD245" s="584"/>
      <c r="CE245" s="584"/>
      <c r="CF245" s="584"/>
      <c r="CG245" s="527"/>
      <c r="CH245" s="584"/>
      <c r="CI245" s="527"/>
      <c r="CJ245" s="584"/>
      <c r="CK245" s="527"/>
      <c r="CL245" s="584"/>
      <c r="CO245" s="70"/>
      <c r="CP245" s="70"/>
      <c r="CQ245" s="70"/>
      <c r="CR245" s="70"/>
      <c r="CS245" s="92">
        <v>15.484169495945304</v>
      </c>
      <c r="CT245" s="70"/>
      <c r="CU245" s="70"/>
      <c r="CV245" s="70"/>
      <c r="CW245" s="70"/>
      <c r="CX245" s="70"/>
      <c r="CY245" s="70"/>
      <c r="CZ245" s="70"/>
      <c r="DA245" s="70"/>
      <c r="DB245" s="70"/>
      <c r="DC245" s="70"/>
      <c r="DH245" s="516"/>
      <c r="DI245" s="516"/>
      <c r="DJ245" s="105"/>
      <c r="DK245" s="105"/>
      <c r="DL245" s="105"/>
      <c r="DM245" s="105"/>
      <c r="DN245" s="105"/>
      <c r="DO245" s="105"/>
      <c r="DP245" s="105"/>
      <c r="DQ245" s="105"/>
      <c r="DR245" s="105"/>
      <c r="DS245" s="105"/>
      <c r="DT245" s="108" t="s">
        <v>445</v>
      </c>
      <c r="DU245" s="129">
        <v>-1.9193130175598165</v>
      </c>
      <c r="DV245" s="128">
        <v>12.070503229278794</v>
      </c>
      <c r="DX245" s="506">
        <f t="shared" si="123"/>
        <v>0</v>
      </c>
      <c r="EA245" s="506">
        <f t="shared" si="124"/>
        <v>0</v>
      </c>
      <c r="EB245" s="506">
        <f t="shared" si="125"/>
        <v>0</v>
      </c>
      <c r="EG245" s="402">
        <f>IF(AND(DV245&gt;0,DV245&lt;11.9),1,0)</f>
        <v>0</v>
      </c>
      <c r="EM245" s="244">
        <f>IF(AND(DV245&gt;0,DV245&lt;6.4),1,0)</f>
        <v>0</v>
      </c>
      <c r="ER245" s="105">
        <v>2.917355786690921</v>
      </c>
      <c r="ES245" s="105">
        <v>-11.878603336921421</v>
      </c>
      <c r="ET245" s="518">
        <f>ABS(ER245)</f>
        <v>2.917355786690921</v>
      </c>
      <c r="EV245" s="284"/>
      <c r="EW245" s="209"/>
      <c r="EX245" s="209"/>
      <c r="EY245" s="209"/>
      <c r="EZ245" s="209"/>
      <c r="FA245" s="209"/>
      <c r="FB245" s="209"/>
      <c r="FC245" s="209"/>
      <c r="FE245" s="151">
        <v>2.1730641726720217</v>
      </c>
      <c r="FF245" s="141"/>
      <c r="FH245" s="141"/>
      <c r="FJ245" s="141"/>
      <c r="FK245" s="584"/>
      <c r="FL245" s="527"/>
      <c r="FM245" s="584"/>
      <c r="FN245" s="527"/>
      <c r="FO245" s="584"/>
      <c r="FP245" s="527"/>
      <c r="FQ245" s="284">
        <f>FE245/(D244+D245)</f>
        <v>1.1124950565297549</v>
      </c>
      <c r="FR245" s="209"/>
      <c r="FS245" s="284"/>
      <c r="FT245" s="209"/>
      <c r="FU245" s="209"/>
      <c r="FV245" s="209"/>
      <c r="FW245" s="209"/>
      <c r="FX245" s="209"/>
      <c r="FY245" s="209"/>
      <c r="FZ245" s="209"/>
      <c r="GA245" s="209"/>
      <c r="GB245" s="209"/>
      <c r="GC245" s="209"/>
      <c r="GD245" s="284">
        <f>FE245*(((ABS(DV244-AN244))/(ABS(DV243-DV244))))^2</f>
        <v>0.16864814069017817</v>
      </c>
      <c r="GE245" s="209"/>
      <c r="GF245" s="284"/>
      <c r="GG245" s="209"/>
      <c r="GH245" s="209"/>
      <c r="GI245" s="209"/>
      <c r="GJ245" s="209"/>
      <c r="GK245" s="209"/>
      <c r="GL245" s="209"/>
      <c r="GM245" s="209"/>
      <c r="GN245" s="209"/>
      <c r="GO245" s="209"/>
      <c r="GP245" s="209"/>
      <c r="GQ245" s="529"/>
      <c r="GR245" s="587">
        <v>1.1132015501846935</v>
      </c>
      <c r="GS245" s="529">
        <v>0.53740764491674864</v>
      </c>
      <c r="GT245" s="587"/>
      <c r="GU245" s="529"/>
      <c r="GV245" s="529"/>
      <c r="GW245" s="529"/>
      <c r="GX245" s="529"/>
      <c r="GY245" s="529"/>
      <c r="GZ245" s="587">
        <v>3.8379978471473564E-2</v>
      </c>
      <c r="HA245" s="529">
        <v>0.57569967707212122</v>
      </c>
      <c r="HB245" s="587"/>
      <c r="HC245" s="529"/>
      <c r="HD245" s="529"/>
      <c r="HE245" s="529"/>
      <c r="HF245" s="529"/>
      <c r="HG245" s="529"/>
      <c r="HH245" s="584">
        <v>1.1138629691667981</v>
      </c>
      <c r="HI245" s="527">
        <v>0.78755132848336362</v>
      </c>
      <c r="HJ245" s="587"/>
      <c r="HK245" s="529"/>
      <c r="HL245" s="529"/>
      <c r="HM245" s="529"/>
      <c r="HN245" s="529"/>
      <c r="HO245" s="529"/>
      <c r="HP245" s="285"/>
      <c r="HQ245" s="208"/>
      <c r="HR245" s="208"/>
      <c r="HS245" s="208"/>
      <c r="IE245" s="159"/>
      <c r="IF245" s="159"/>
      <c r="IG245" s="159"/>
      <c r="IH245" s="159"/>
      <c r="II245" s="159">
        <v>0</v>
      </c>
      <c r="IJ245" s="159">
        <v>1</v>
      </c>
      <c r="IK245" s="159">
        <v>1</v>
      </c>
      <c r="IL245" s="159">
        <v>0</v>
      </c>
      <c r="IM245" s="159">
        <v>0</v>
      </c>
      <c r="IQ245" s="159">
        <v>1</v>
      </c>
      <c r="IR245" s="159">
        <v>0</v>
      </c>
      <c r="IS245" s="159">
        <v>0</v>
      </c>
      <c r="IZ245" s="159">
        <v>0</v>
      </c>
      <c r="JA245" s="159">
        <v>1</v>
      </c>
      <c r="JB245" s="176">
        <v>0</v>
      </c>
      <c r="JC245" s="176">
        <v>0</v>
      </c>
      <c r="JD245" s="159"/>
      <c r="JE245" s="176">
        <v>0</v>
      </c>
      <c r="JF245" s="176">
        <v>0</v>
      </c>
      <c r="JG245" s="176">
        <v>1</v>
      </c>
      <c r="JH245" s="176">
        <v>0</v>
      </c>
      <c r="JI245" s="176">
        <v>0</v>
      </c>
      <c r="JJ245" s="176">
        <v>0</v>
      </c>
      <c r="JK245" s="176">
        <v>1</v>
      </c>
      <c r="JL245" s="176">
        <v>0</v>
      </c>
      <c r="JM245" s="176">
        <v>1</v>
      </c>
      <c r="JN245" s="176">
        <v>0</v>
      </c>
      <c r="JO245" s="176">
        <v>0</v>
      </c>
      <c r="JP245" s="176">
        <v>0</v>
      </c>
      <c r="JQ245" s="176">
        <v>0</v>
      </c>
      <c r="JR245" s="176">
        <v>0</v>
      </c>
      <c r="JS245" s="176">
        <v>0</v>
      </c>
      <c r="JT245" s="176">
        <v>0</v>
      </c>
      <c r="JU245" s="501">
        <v>1</v>
      </c>
      <c r="JV245" s="176">
        <v>0</v>
      </c>
      <c r="JW245" s="176">
        <v>0</v>
      </c>
      <c r="JX245" s="176">
        <v>0</v>
      </c>
      <c r="JY245" s="501"/>
      <c r="JZ245" s="405"/>
      <c r="KA245" s="405"/>
      <c r="KB245" s="405"/>
      <c r="KC245" s="405"/>
      <c r="KD245" s="405"/>
      <c r="KE245" s="162">
        <v>1</v>
      </c>
      <c r="KF245" s="175">
        <v>0</v>
      </c>
      <c r="KG245" s="175">
        <v>0</v>
      </c>
      <c r="KH245" s="175">
        <v>0</v>
      </c>
      <c r="KI245" s="175">
        <v>0</v>
      </c>
      <c r="KJ245" s="175">
        <v>0</v>
      </c>
      <c r="KK245" s="160">
        <v>1</v>
      </c>
      <c r="KL245" s="175">
        <v>1</v>
      </c>
      <c r="KM245" s="175">
        <v>0</v>
      </c>
      <c r="KN245" s="175">
        <v>0</v>
      </c>
      <c r="KO245" s="175">
        <v>0</v>
      </c>
      <c r="KP245" s="175">
        <v>0</v>
      </c>
      <c r="KQ245" s="175">
        <v>0</v>
      </c>
      <c r="KR245" s="160">
        <v>0</v>
      </c>
      <c r="KS245" s="175">
        <v>0</v>
      </c>
      <c r="KT245" s="159"/>
      <c r="KU245" s="159"/>
      <c r="KV245" s="159"/>
      <c r="KW245" s="159"/>
      <c r="KX245" s="159"/>
      <c r="KY245" s="159"/>
      <c r="KZ245" s="159"/>
      <c r="LA245" s="159"/>
    </row>
    <row r="246" spans="1:313" x14ac:dyDescent="0.15">
      <c r="A246" s="214"/>
      <c r="B246" s="262">
        <v>1.1278356481481482</v>
      </c>
      <c r="C246" s="10">
        <v>1.02</v>
      </c>
      <c r="D246" s="11">
        <v>1.0666666600000001</v>
      </c>
      <c r="E246" s="11"/>
      <c r="F246" s="14"/>
      <c r="G246" s="13"/>
      <c r="H246" s="14"/>
      <c r="I246" s="596"/>
      <c r="J246" s="9">
        <v>4</v>
      </c>
      <c r="K246" s="14"/>
      <c r="L246" s="9"/>
      <c r="M246" s="23">
        <v>0</v>
      </c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9"/>
      <c r="AB246" s="15"/>
      <c r="AC246" s="15"/>
      <c r="AD246" s="15"/>
      <c r="AE246" s="15"/>
      <c r="AF246" s="15"/>
      <c r="AG246" s="15"/>
      <c r="AH246" s="54"/>
      <c r="AI246" s="15"/>
      <c r="AJ246" s="15"/>
      <c r="AK246" s="15"/>
      <c r="AL246" s="632"/>
      <c r="AM246" s="633">
        <v>-1.4586778933454605</v>
      </c>
      <c r="AN246" s="634">
        <v>-8.539545209903121</v>
      </c>
      <c r="AO246" s="584"/>
      <c r="AP246" s="640">
        <f t="shared" ref="AP246" si="154">ABS(-11.88-AN246)</f>
        <v>3.3404547900968797</v>
      </c>
      <c r="AQ246" s="634"/>
      <c r="AR246" s="634"/>
      <c r="AS246" s="634"/>
      <c r="AT246" s="634"/>
      <c r="AU246" s="634"/>
      <c r="AV246" s="634"/>
      <c r="AW246" s="634"/>
      <c r="AX246" s="634"/>
      <c r="AY246" s="634"/>
      <c r="AZ246" s="634"/>
      <c r="BA246" s="634"/>
      <c r="BB246" s="634">
        <f t="shared" ref="BB246" si="155">ABS(BQ246-AN246)</f>
        <v>4.4904574811625402</v>
      </c>
      <c r="BC246" s="527"/>
      <c r="BD246" s="634"/>
      <c r="BE246" s="634"/>
      <c r="BF246" s="634"/>
      <c r="BG246" s="634"/>
      <c r="BH246" s="634"/>
      <c r="BI246" s="634"/>
      <c r="BJ246" s="634"/>
      <c r="BK246" s="634"/>
      <c r="BL246" s="634"/>
      <c r="BM246" s="634"/>
      <c r="BN246" s="573"/>
      <c r="BO246" s="573"/>
      <c r="BP246" s="4">
        <v>-1.6122229347502459</v>
      </c>
      <c r="BQ246" s="4">
        <v>-13.030002691065661</v>
      </c>
      <c r="BR246" s="6"/>
      <c r="BS246" s="527">
        <f>(BP245+BP246+BP247)/3</f>
        <v>-0.24311298222424341</v>
      </c>
      <c r="BT246" s="527">
        <f>(BQ245+BQ246+BQ247)/3</f>
        <v>3.716461248654467</v>
      </c>
      <c r="BU246" s="527"/>
      <c r="BV246" s="527"/>
      <c r="BW246" s="584"/>
      <c r="BX246" s="527"/>
      <c r="BY246" s="527"/>
      <c r="BZ246" s="527"/>
      <c r="CA246" s="527"/>
      <c r="CB246" s="584">
        <f>SQRT((BP245-BP246)^2+(BQ245-BQ246)^2)+SQRT((BP246-BP247)^2+(BQ246-BQ247)^2)+SQRT((BP247-BP245)^2+(BQ247-BQ245)^2)</f>
        <v>53.702938301408999</v>
      </c>
      <c r="CD246" s="584"/>
      <c r="CE246" s="527"/>
      <c r="CF246" s="584"/>
      <c r="CG246" s="527"/>
      <c r="CH246" s="584"/>
      <c r="CI246" s="527"/>
      <c r="CJ246" s="584"/>
      <c r="CK246" s="527"/>
      <c r="CL246" s="584"/>
      <c r="CO246" s="70"/>
      <c r="CP246" s="70"/>
      <c r="CQ246" s="70"/>
      <c r="CR246" s="97">
        <v>7.1605479730527675</v>
      </c>
      <c r="CS246" s="70"/>
      <c r="CT246" s="70"/>
      <c r="CU246" s="70"/>
      <c r="CV246" s="70"/>
      <c r="CW246" s="70"/>
      <c r="CX246" s="70"/>
      <c r="CY246" s="70"/>
      <c r="CZ246" s="70"/>
      <c r="DA246" s="70"/>
      <c r="DB246" s="70"/>
      <c r="DC246" s="70"/>
      <c r="DH246" s="211">
        <f>DEGREES(ACOS(((BP245-BP244)*(BP247-BP246)+(BQ245-BQ244)*(BQ247-BQ246))/(SQRT((BP245-BP244)^2+(BQ245-BQ244)^2)*SQRT((BP247-BP246)^2+(BQ247-BQ246)^2))))</f>
        <v>22.644717468998032</v>
      </c>
      <c r="DI246" s="519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8" t="s">
        <v>445</v>
      </c>
      <c r="DU246" s="105">
        <v>-0.92127024842871197</v>
      </c>
      <c r="DV246" s="105">
        <v>-12.991622712594186</v>
      </c>
      <c r="DX246" s="506">
        <f t="shared" si="123"/>
        <v>0</v>
      </c>
      <c r="EA246" s="506">
        <f t="shared" si="124"/>
        <v>0</v>
      </c>
      <c r="EB246" s="506">
        <f t="shared" si="125"/>
        <v>0</v>
      </c>
      <c r="EF246" s="412">
        <f>IF(AND(DV246&lt;0,DV246&gt;-11.9),1,0)</f>
        <v>0</v>
      </c>
      <c r="EL246" s="412">
        <f>IF(AND(DV246&lt;0,DV246&gt;-6.4),1,0)</f>
        <v>0</v>
      </c>
      <c r="EM246" s="390"/>
      <c r="ER246" s="128">
        <v>-1.3435191122918715</v>
      </c>
      <c r="ES246" s="128">
        <v>12.147263186221743</v>
      </c>
      <c r="EU246" s="518">
        <f>ABS(ER246)</f>
        <v>1.3435191122918715</v>
      </c>
      <c r="EV246" s="284"/>
      <c r="EW246" s="209"/>
      <c r="EX246" s="209"/>
      <c r="EY246" s="209"/>
      <c r="EZ246" s="209"/>
      <c r="FA246" s="209"/>
      <c r="FB246" s="209"/>
      <c r="FC246" s="209"/>
      <c r="FE246" s="141"/>
      <c r="FF246" s="144">
        <v>82.225801766217614</v>
      </c>
      <c r="FH246" s="141"/>
      <c r="FJ246" s="141"/>
      <c r="FK246" s="584"/>
      <c r="FL246" s="527"/>
      <c r="FM246" s="584"/>
      <c r="FN246" s="527"/>
      <c r="FO246" s="584"/>
      <c r="FP246" s="527"/>
      <c r="FQ246" s="284"/>
      <c r="FR246" s="284">
        <f>FF246/(D245+D246)</f>
        <v>37.950370337872513</v>
      </c>
      <c r="FS246" s="284"/>
      <c r="FT246" s="209"/>
      <c r="FU246" s="209"/>
      <c r="FV246" s="209"/>
      <c r="FW246" s="209"/>
      <c r="FX246" s="209"/>
      <c r="FY246" s="209"/>
      <c r="FZ246" s="209"/>
      <c r="GA246" s="209"/>
      <c r="GB246" s="209"/>
      <c r="GC246" s="209"/>
      <c r="GD246" s="284"/>
      <c r="GE246" s="284">
        <f>FF246*(((DV245-AN245)/(ABS(DV244-DV245))))^2</f>
        <v>1.4852742585918244</v>
      </c>
      <c r="GF246" s="284"/>
      <c r="GG246" s="209"/>
      <c r="GH246" s="209"/>
      <c r="GI246" s="209"/>
      <c r="GJ246" s="209"/>
      <c r="GK246" s="209"/>
      <c r="GL246" s="209"/>
      <c r="GM246" s="209"/>
      <c r="GN246" s="209"/>
      <c r="GO246" s="209"/>
      <c r="GP246" s="209"/>
      <c r="GQ246" s="529"/>
      <c r="GR246" s="587">
        <v>3.8386260351196331</v>
      </c>
      <c r="GS246" s="532">
        <v>0.57579390526794505</v>
      </c>
      <c r="GT246" s="584"/>
      <c r="GU246" s="527"/>
      <c r="GV246" s="527"/>
      <c r="GW246" s="527"/>
      <c r="GX246" s="527"/>
      <c r="GY246" s="527"/>
      <c r="GZ246" s="587">
        <v>1.1130193756727653</v>
      </c>
      <c r="HA246" s="532">
        <v>7.6759956942948904E-2</v>
      </c>
      <c r="HB246" s="584"/>
      <c r="HC246" s="527"/>
      <c r="HD246" s="527"/>
      <c r="HE246" s="527"/>
      <c r="HF246" s="527"/>
      <c r="HG246" s="527"/>
      <c r="HH246" s="584">
        <v>3.9967314105555389</v>
      </c>
      <c r="HI246" s="527">
        <v>0.58088786554170213</v>
      </c>
      <c r="HJ246" s="584"/>
      <c r="HK246" s="527"/>
      <c r="HL246" s="527"/>
      <c r="HM246" s="527"/>
      <c r="HN246" s="527"/>
      <c r="HO246" s="527"/>
      <c r="HP246" s="285"/>
      <c r="HQ246" s="208"/>
      <c r="HR246" s="208"/>
      <c r="HS246" s="208"/>
      <c r="IE246" s="159"/>
      <c r="IF246" s="159"/>
      <c r="IG246" s="159"/>
      <c r="IH246" s="159"/>
      <c r="II246" s="159">
        <v>0</v>
      </c>
      <c r="IJ246" s="159">
        <v>1</v>
      </c>
      <c r="IK246" s="159">
        <v>1</v>
      </c>
      <c r="IL246" s="159">
        <v>0</v>
      </c>
      <c r="IM246" s="159">
        <v>0</v>
      </c>
      <c r="IQ246" s="159">
        <v>1</v>
      </c>
      <c r="IR246" s="159">
        <v>0</v>
      </c>
      <c r="IS246" s="159">
        <v>0</v>
      </c>
      <c r="IZ246" s="159">
        <v>1</v>
      </c>
      <c r="JA246" s="159">
        <v>0</v>
      </c>
      <c r="JB246" s="176">
        <v>0</v>
      </c>
      <c r="JC246" s="176">
        <v>0</v>
      </c>
      <c r="JD246" s="176">
        <v>1</v>
      </c>
      <c r="JE246" s="176">
        <v>0</v>
      </c>
      <c r="JF246" s="176">
        <v>0</v>
      </c>
      <c r="JG246" s="176">
        <v>1</v>
      </c>
      <c r="JH246" s="176">
        <v>0</v>
      </c>
      <c r="JI246" s="176">
        <v>0</v>
      </c>
      <c r="JJ246" s="176">
        <v>0</v>
      </c>
      <c r="JK246" s="176">
        <v>1</v>
      </c>
      <c r="JL246" s="176">
        <v>0</v>
      </c>
      <c r="JM246" s="176">
        <v>1</v>
      </c>
      <c r="JN246" s="176">
        <v>0</v>
      </c>
      <c r="JO246" s="176">
        <v>0</v>
      </c>
      <c r="JP246" s="176">
        <v>0</v>
      </c>
      <c r="JQ246" s="176">
        <v>0</v>
      </c>
      <c r="JR246" s="176">
        <v>0</v>
      </c>
      <c r="JS246" s="176">
        <v>0</v>
      </c>
      <c r="JT246" s="176">
        <v>0</v>
      </c>
      <c r="JU246" s="501">
        <v>1</v>
      </c>
      <c r="JV246" s="176">
        <v>0</v>
      </c>
      <c r="JW246" s="176">
        <v>0</v>
      </c>
      <c r="JX246" s="176">
        <v>0</v>
      </c>
      <c r="JY246" s="501"/>
      <c r="JZ246" s="405"/>
      <c r="KA246" s="405"/>
      <c r="KB246" s="405"/>
      <c r="KC246" s="405"/>
      <c r="KD246" s="405"/>
      <c r="KE246" s="162">
        <v>1</v>
      </c>
      <c r="KF246" s="175">
        <v>0</v>
      </c>
      <c r="KG246" s="175">
        <v>0</v>
      </c>
      <c r="KH246" s="175">
        <v>0</v>
      </c>
      <c r="KI246" s="175">
        <v>0</v>
      </c>
      <c r="KJ246" s="175">
        <v>1</v>
      </c>
      <c r="KK246" s="160">
        <v>0</v>
      </c>
      <c r="KL246" s="175">
        <v>1</v>
      </c>
      <c r="KM246" s="175">
        <v>0</v>
      </c>
      <c r="KN246" s="175">
        <v>0</v>
      </c>
      <c r="KO246" s="175">
        <v>0</v>
      </c>
      <c r="KP246" s="175">
        <v>0</v>
      </c>
      <c r="KQ246" s="175">
        <v>0</v>
      </c>
      <c r="KR246" s="160">
        <v>0</v>
      </c>
      <c r="KS246" s="175">
        <v>0</v>
      </c>
      <c r="KT246" s="159"/>
      <c r="KU246" s="159"/>
      <c r="KV246" s="159"/>
      <c r="KW246" s="159"/>
      <c r="KX246" s="159"/>
      <c r="KY246" s="159"/>
      <c r="KZ246" s="159"/>
      <c r="LA246" s="159"/>
    </row>
    <row r="247" spans="1:313" x14ac:dyDescent="0.15">
      <c r="A247" s="214"/>
      <c r="B247" s="256">
        <v>0.71190972222222226</v>
      </c>
      <c r="C247" s="10">
        <v>1.04</v>
      </c>
      <c r="D247" s="11">
        <v>1.1333333200000002</v>
      </c>
      <c r="E247" s="11"/>
      <c r="F247" s="14"/>
      <c r="G247" s="13"/>
      <c r="H247" s="14"/>
      <c r="I247" s="596"/>
      <c r="J247" s="473">
        <v>5</v>
      </c>
      <c r="K247" s="14"/>
      <c r="L247" s="9"/>
      <c r="M247" s="23">
        <v>0</v>
      </c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9"/>
      <c r="AB247" s="15"/>
      <c r="AC247" s="15"/>
      <c r="AD247" s="15"/>
      <c r="AE247" s="15"/>
      <c r="AF247" s="15"/>
      <c r="AG247" s="15"/>
      <c r="AH247" s="54"/>
      <c r="AI247" s="15"/>
      <c r="AJ247" s="15"/>
      <c r="AK247" s="15"/>
      <c r="AL247" s="632"/>
      <c r="AM247" s="633">
        <v>1.4202916329942643</v>
      </c>
      <c r="AN247" s="634">
        <v>7.9638455328310007</v>
      </c>
      <c r="AO247" s="634">
        <f t="shared" ref="AO247" si="156">ABS(11.88-AN247)</f>
        <v>3.9161544671690001</v>
      </c>
      <c r="AP247" s="529"/>
      <c r="AQ247" s="634"/>
      <c r="AR247" s="634"/>
      <c r="AS247" s="634"/>
      <c r="AT247" s="634"/>
      <c r="AU247" s="634"/>
      <c r="AV247" s="634"/>
      <c r="AW247" s="634"/>
      <c r="AX247" s="634"/>
      <c r="AY247" s="634"/>
      <c r="AZ247" s="634"/>
      <c r="BA247" s="634"/>
      <c r="BB247" s="584"/>
      <c r="BC247" s="634">
        <f t="shared" ref="BC247" si="157">ABS(BQ247-AN247)</f>
        <v>4.2601776103336926</v>
      </c>
      <c r="BD247" s="634"/>
      <c r="BE247" s="634"/>
      <c r="BF247" s="634"/>
      <c r="BG247" s="634"/>
      <c r="BH247" s="634"/>
      <c r="BI247" s="634"/>
      <c r="BJ247" s="634"/>
      <c r="BK247" s="634"/>
      <c r="BL247" s="634"/>
      <c r="BM247" s="634"/>
      <c r="BN247" s="573"/>
      <c r="BO247" s="573"/>
      <c r="BP247" s="65">
        <v>2.0344717986134055</v>
      </c>
      <c r="BQ247" s="64">
        <v>12.224023143164693</v>
      </c>
      <c r="BR247" s="6"/>
      <c r="BS247" s="527"/>
      <c r="BT247" s="527"/>
      <c r="BU247" s="527">
        <f>(BP246+BP247+BP248)/3</f>
        <v>1.5226549939307876</v>
      </c>
      <c r="BV247" s="527">
        <f>(BQ246+BQ247+BQ248)/3</f>
        <v>-4.8678606027987081</v>
      </c>
      <c r="BW247" s="584"/>
      <c r="BX247" s="527"/>
      <c r="BY247" s="527"/>
      <c r="BZ247" s="527"/>
      <c r="CA247" s="527"/>
      <c r="CC247" s="584">
        <f>SQRT((BP246-BP247)^2+(BQ246-BQ247)^2)+SQRT((BP247-BP248)^2+(BQ247-BQ248)^2)+SQRT((BP248-BP246)^2+(BQ248-BQ246)^2)</f>
        <v>57.43197043109592</v>
      </c>
      <c r="CD247" s="584"/>
      <c r="CE247" s="584"/>
      <c r="CF247" s="584"/>
      <c r="CG247" s="527"/>
      <c r="CH247" s="584"/>
      <c r="CI247" s="527"/>
      <c r="CJ247" s="584"/>
      <c r="CK247" s="527"/>
      <c r="CL247" s="584"/>
      <c r="CO247" s="70"/>
      <c r="CP247" s="70"/>
      <c r="CQ247" s="70"/>
      <c r="CR247" s="70"/>
      <c r="CS247" s="92">
        <v>12.855232835638533</v>
      </c>
      <c r="CT247" s="70"/>
      <c r="CU247" s="70"/>
      <c r="CV247" s="70"/>
      <c r="CW247" s="70"/>
      <c r="CX247" s="70"/>
      <c r="CY247" s="70"/>
      <c r="CZ247" s="70"/>
      <c r="DA247" s="70"/>
      <c r="DB247" s="70"/>
      <c r="DC247" s="70"/>
      <c r="DH247" s="519"/>
      <c r="DI247" s="211">
        <f>DEGREES(ACOS(((BP246-BP245)*(BP248-BP247)+(BQ246-BQ245)*(BQ248-BQ247))/(SQRT((BP246-BP245)^2+(BQ246-BQ245)^2)*SQRT((BP248-BP247)^2+(BQ248-BQ247)^2))))</f>
        <v>5.6946848625857918</v>
      </c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8" t="s">
        <v>445</v>
      </c>
      <c r="DU247" s="129">
        <v>1.1899740708870863</v>
      </c>
      <c r="DV247" s="128">
        <v>12.262403121636167</v>
      </c>
      <c r="DX247" s="506">
        <f t="shared" si="123"/>
        <v>0</v>
      </c>
      <c r="EA247" s="506">
        <f t="shared" si="124"/>
        <v>0</v>
      </c>
      <c r="EB247" s="506">
        <f t="shared" si="125"/>
        <v>0</v>
      </c>
      <c r="EG247" s="402">
        <f>IF(AND(DV247&gt;0,DV247&lt;11.9),1,0)</f>
        <v>0</v>
      </c>
      <c r="EM247" s="244">
        <f>IF(AND(DV247&gt;0,DV247&lt;6.4),1,0)</f>
        <v>0</v>
      </c>
      <c r="ER247" s="105">
        <v>-1.1132015501846937</v>
      </c>
      <c r="ES247" s="105">
        <v>-12.953242734122712</v>
      </c>
      <c r="ET247" s="518">
        <f>ABS(ER247)</f>
        <v>1.1132015501846937</v>
      </c>
      <c r="EV247" s="284"/>
      <c r="EW247" s="209"/>
      <c r="EX247" s="209"/>
      <c r="EY247" s="209"/>
      <c r="EZ247" s="209"/>
      <c r="FA247" s="209"/>
      <c r="FB247" s="209"/>
      <c r="FC247" s="209"/>
      <c r="FE247" s="151">
        <v>39.740555610672203</v>
      </c>
      <c r="FF247" s="141"/>
      <c r="FH247" s="141"/>
      <c r="FJ247" s="141"/>
      <c r="FK247" s="584"/>
      <c r="FL247" s="527"/>
      <c r="FM247" s="584"/>
      <c r="FN247" s="527"/>
      <c r="FO247" s="584"/>
      <c r="FP247" s="527"/>
      <c r="FQ247" s="284">
        <f>FE247/(D246+D247)</f>
        <v>18.063889078159082</v>
      </c>
      <c r="FR247" s="209"/>
      <c r="FS247" s="284"/>
      <c r="FT247" s="209"/>
      <c r="FU247" s="209"/>
      <c r="FV247" s="209"/>
      <c r="FW247" s="209"/>
      <c r="FX247" s="209"/>
      <c r="FY247" s="209"/>
      <c r="FZ247" s="209"/>
      <c r="GA247" s="209"/>
      <c r="GB247" s="209"/>
      <c r="GC247" s="209"/>
      <c r="GD247" s="284">
        <f>FE247*(((ABS(DV246-AN246))/(ABS(DV245-DV246))))^2</f>
        <v>1.2540751163723214</v>
      </c>
      <c r="GE247" s="209"/>
      <c r="GF247" s="284"/>
      <c r="GG247" s="209"/>
      <c r="GH247" s="209"/>
      <c r="GI247" s="209"/>
      <c r="GJ247" s="209"/>
      <c r="GK247" s="209"/>
      <c r="GL247" s="209"/>
      <c r="GM247" s="209"/>
      <c r="GN247" s="209"/>
      <c r="GO247" s="209"/>
      <c r="GP247" s="209"/>
      <c r="GQ247" s="529"/>
      <c r="GR247" s="587">
        <v>0.19193130175598172</v>
      </c>
      <c r="GS247" s="529">
        <v>2.5334931831789578</v>
      </c>
      <c r="GT247" s="587"/>
      <c r="GU247" s="529"/>
      <c r="GV247" s="529"/>
      <c r="GW247" s="529"/>
      <c r="GX247" s="529"/>
      <c r="GY247" s="529"/>
      <c r="GZ247" s="587">
        <v>3.8379978471473564E-2</v>
      </c>
      <c r="HA247" s="529">
        <v>0.11513993541442424</v>
      </c>
      <c r="HB247" s="587"/>
      <c r="HC247" s="529"/>
      <c r="HD247" s="529"/>
      <c r="HE247" s="529"/>
      <c r="HF247" s="529"/>
      <c r="HG247" s="529"/>
      <c r="HH247" s="584">
        <v>0.19573105870356008</v>
      </c>
      <c r="HI247" s="527">
        <v>2.5361082220483979</v>
      </c>
      <c r="HJ247" s="587"/>
      <c r="HK247" s="529"/>
      <c r="HL247" s="529"/>
      <c r="HM247" s="529"/>
      <c r="HN247" s="529"/>
      <c r="HO247" s="529"/>
      <c r="HP247" s="285"/>
      <c r="HQ247" s="208"/>
      <c r="HR247" s="208"/>
      <c r="HS247" s="208"/>
      <c r="IE247" s="159"/>
      <c r="IF247" s="159"/>
      <c r="IG247" s="159"/>
      <c r="IH247" s="159"/>
      <c r="II247" s="159">
        <v>0</v>
      </c>
      <c r="IJ247" s="159">
        <v>1</v>
      </c>
      <c r="IK247" s="159">
        <v>0</v>
      </c>
      <c r="IL247" s="159">
        <v>1</v>
      </c>
      <c r="IM247" s="159">
        <v>0</v>
      </c>
      <c r="IQ247" s="159">
        <v>1</v>
      </c>
      <c r="IR247" s="159">
        <v>0</v>
      </c>
      <c r="IS247" s="159">
        <v>0</v>
      </c>
      <c r="IZ247" s="159">
        <v>0</v>
      </c>
      <c r="JA247" s="159">
        <v>1</v>
      </c>
      <c r="JB247" s="176">
        <v>0</v>
      </c>
      <c r="JC247" s="176">
        <v>0</v>
      </c>
      <c r="JD247" s="176">
        <v>0</v>
      </c>
      <c r="JE247" s="176">
        <v>0</v>
      </c>
      <c r="JF247" s="176">
        <v>0</v>
      </c>
      <c r="JG247" s="176">
        <v>1</v>
      </c>
      <c r="JH247" s="176">
        <v>0</v>
      </c>
      <c r="JI247" s="176">
        <v>0</v>
      </c>
      <c r="JJ247" s="176">
        <v>0</v>
      </c>
      <c r="JK247" s="176">
        <v>1</v>
      </c>
      <c r="JL247" s="176">
        <v>0</v>
      </c>
      <c r="JM247" s="176">
        <v>1</v>
      </c>
      <c r="JN247" s="176">
        <v>0</v>
      </c>
      <c r="JO247" s="176">
        <v>0</v>
      </c>
      <c r="JP247" s="176">
        <v>0</v>
      </c>
      <c r="JQ247" s="176">
        <v>0</v>
      </c>
      <c r="JR247" s="176">
        <v>0</v>
      </c>
      <c r="JS247" s="176">
        <v>0</v>
      </c>
      <c r="JT247" s="176">
        <v>0</v>
      </c>
      <c r="JU247" s="501">
        <v>1</v>
      </c>
      <c r="JV247" s="176">
        <v>0</v>
      </c>
      <c r="JW247" s="176">
        <v>0</v>
      </c>
      <c r="JX247" s="176">
        <v>0</v>
      </c>
      <c r="JY247" s="501"/>
      <c r="JZ247" s="405"/>
      <c r="KA247" s="405"/>
      <c r="KB247" s="405"/>
      <c r="KC247" s="405"/>
      <c r="KD247" s="405"/>
      <c r="KE247" s="162">
        <v>0</v>
      </c>
      <c r="KF247" s="175">
        <v>1</v>
      </c>
      <c r="KG247" s="175">
        <v>0</v>
      </c>
      <c r="KH247" s="175">
        <v>0</v>
      </c>
      <c r="KI247" s="175">
        <v>0</v>
      </c>
      <c r="KJ247" s="175">
        <v>1</v>
      </c>
      <c r="KK247" s="160">
        <v>0</v>
      </c>
      <c r="KL247" s="175">
        <v>1</v>
      </c>
      <c r="KM247" s="175">
        <v>0</v>
      </c>
      <c r="KN247" s="175">
        <v>0</v>
      </c>
      <c r="KO247" s="175">
        <v>0</v>
      </c>
      <c r="KP247" s="175">
        <v>0</v>
      </c>
      <c r="KQ247" s="175">
        <v>0</v>
      </c>
      <c r="KR247" s="160">
        <v>0</v>
      </c>
      <c r="KS247" s="175">
        <v>1</v>
      </c>
      <c r="KT247" s="159"/>
      <c r="KU247" s="159"/>
      <c r="KV247" s="159"/>
      <c r="KW247" s="159"/>
      <c r="KX247" s="159"/>
      <c r="KY247" s="159"/>
      <c r="KZ247" s="159"/>
      <c r="LA247" s="159"/>
    </row>
    <row r="248" spans="1:313" x14ac:dyDescent="0.15">
      <c r="A248" s="214"/>
      <c r="B248" s="262">
        <v>1.1293055555555556</v>
      </c>
      <c r="C248" s="10">
        <v>1.03</v>
      </c>
      <c r="D248" s="11">
        <v>1.0999999900000001</v>
      </c>
      <c r="E248" s="11"/>
      <c r="F248" s="14"/>
      <c r="G248" s="13"/>
      <c r="H248" s="14"/>
      <c r="I248" s="596"/>
      <c r="J248" s="9">
        <v>6</v>
      </c>
      <c r="K248" s="14"/>
      <c r="L248" s="9"/>
      <c r="M248" s="23">
        <v>0</v>
      </c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9"/>
      <c r="AB248" s="15"/>
      <c r="AC248" s="15"/>
      <c r="AD248" s="15"/>
      <c r="AE248" s="15"/>
      <c r="AF248" s="15"/>
      <c r="AG248" s="15"/>
      <c r="AH248" s="54"/>
      <c r="AI248" s="15"/>
      <c r="AJ248" s="15"/>
      <c r="AK248" s="15"/>
      <c r="AL248" s="632"/>
      <c r="AM248" s="633">
        <v>3.5699222126612589</v>
      </c>
      <c r="AN248" s="634">
        <v>-10.650444025834229</v>
      </c>
      <c r="AO248" s="584"/>
      <c r="AP248" s="640">
        <f t="shared" ref="AP248" si="158">ABS(-11.88-AN248)</f>
        <v>1.2295559741657716</v>
      </c>
      <c r="AQ248" s="634"/>
      <c r="AR248" s="634"/>
      <c r="AS248" s="634"/>
      <c r="AT248" s="634"/>
      <c r="AU248" s="634"/>
      <c r="AV248" s="634"/>
      <c r="AW248" s="634"/>
      <c r="AX248" s="634"/>
      <c r="AY248" s="634"/>
      <c r="AZ248" s="634"/>
      <c r="BA248" s="634"/>
      <c r="BB248" s="634">
        <f t="shared" ref="BB248" si="159">ABS(BQ248-AN248)</f>
        <v>3.1471582346609264</v>
      </c>
      <c r="BC248" s="527"/>
      <c r="BD248" s="634"/>
      <c r="BE248" s="634"/>
      <c r="BF248" s="634"/>
      <c r="BG248" s="634"/>
      <c r="BH248" s="634"/>
      <c r="BI248" s="634"/>
      <c r="BJ248" s="634"/>
      <c r="BK248" s="634"/>
      <c r="BL248" s="634"/>
      <c r="BM248" s="634"/>
      <c r="BN248" s="573"/>
      <c r="BO248" s="573"/>
      <c r="BP248" s="4">
        <v>4.1457161179292035</v>
      </c>
      <c r="BQ248" s="4">
        <v>-13.797602260495156</v>
      </c>
      <c r="BR248" s="6"/>
      <c r="BS248" s="527"/>
      <c r="BT248" s="527"/>
      <c r="BU248" s="527"/>
      <c r="BV248" s="527"/>
      <c r="BW248" s="584"/>
      <c r="BX248" s="527"/>
      <c r="BY248" s="527"/>
      <c r="BZ248" s="527"/>
      <c r="CA248" s="527"/>
      <c r="CB248" s="584"/>
      <c r="CC248" s="527"/>
      <c r="CD248" s="584"/>
      <c r="CE248" s="527"/>
      <c r="CF248" s="584"/>
      <c r="CG248" s="527"/>
      <c r="CH248" s="584"/>
      <c r="CI248" s="527"/>
      <c r="CJ248" s="584"/>
      <c r="CK248" s="527"/>
      <c r="CL248" s="584"/>
      <c r="CO248" s="70"/>
      <c r="CP248" s="70"/>
      <c r="CQ248" s="70"/>
      <c r="CR248" s="94"/>
      <c r="CS248" s="70"/>
      <c r="CT248" s="70"/>
      <c r="CU248" s="70"/>
      <c r="CV248" s="70"/>
      <c r="CW248" s="70"/>
      <c r="CX248" s="70"/>
      <c r="CY248" s="70"/>
      <c r="CZ248" s="70"/>
      <c r="DA248" s="70"/>
      <c r="DB248" s="70"/>
      <c r="DC248" s="70"/>
      <c r="DH248" s="516"/>
      <c r="DI248" s="516"/>
      <c r="DJ248" s="105"/>
      <c r="DK248" s="105"/>
      <c r="DL248" s="105"/>
      <c r="DM248" s="105"/>
      <c r="DN248" s="105"/>
      <c r="DO248" s="105"/>
      <c r="DP248" s="105"/>
      <c r="DQ248" s="105"/>
      <c r="DR248" s="105"/>
      <c r="DS248" s="105"/>
      <c r="DT248" s="108" t="s">
        <v>445</v>
      </c>
      <c r="DU248" s="105">
        <v>2.802197005637332</v>
      </c>
      <c r="DV248" s="105">
        <v>-13.720842303552207</v>
      </c>
      <c r="DX248" s="506">
        <f t="shared" si="123"/>
        <v>0</v>
      </c>
      <c r="EA248" s="506">
        <f t="shared" si="124"/>
        <v>0</v>
      </c>
      <c r="EB248" s="506">
        <f t="shared" si="125"/>
        <v>0</v>
      </c>
      <c r="EF248" s="412">
        <f>IF(AND(DV248&lt;0,DV248&gt;-11.9),1,0)</f>
        <v>0</v>
      </c>
      <c r="EL248" s="412">
        <f>IF(AND(DV248&lt;0,DV248&gt;-6.4),1,0)</f>
        <v>0</v>
      </c>
      <c r="EM248" s="390"/>
      <c r="ER248" s="128">
        <v>0.19193130175598166</v>
      </c>
      <c r="ES248" s="128">
        <v>10.151504305705059</v>
      </c>
      <c r="EU248" s="518">
        <f>ABS(ER248)</f>
        <v>0.19193130175598166</v>
      </c>
      <c r="EV248" s="284"/>
      <c r="EW248" s="209"/>
      <c r="EX248" s="209"/>
      <c r="EY248" s="209"/>
      <c r="EZ248" s="209"/>
      <c r="FA248" s="209"/>
      <c r="FB248" s="209"/>
      <c r="FC248" s="209"/>
      <c r="FE248" s="141"/>
      <c r="FF248" s="144">
        <v>74.105171447730712</v>
      </c>
      <c r="FH248" s="516"/>
      <c r="FJ248" s="516"/>
      <c r="FL248" s="516"/>
      <c r="FN248" s="516"/>
      <c r="FQ248" s="284"/>
      <c r="FR248" s="284">
        <f>FF248/(D247+D248)</f>
        <v>33.181420397894257</v>
      </c>
      <c r="FS248" s="284"/>
      <c r="FT248" s="209"/>
      <c r="FU248" s="209"/>
      <c r="FV248" s="209"/>
      <c r="FW248" s="209"/>
      <c r="FX248" s="209"/>
      <c r="FY248" s="209"/>
      <c r="FZ248" s="209"/>
      <c r="GA248" s="209"/>
      <c r="GB248" s="209"/>
      <c r="GC248" s="209"/>
      <c r="GD248" s="284"/>
      <c r="GE248" s="284">
        <f>FF248*(((DV247-AN247)/(ABS(DV246-DV247))))^2</f>
        <v>2.1470036091692006</v>
      </c>
      <c r="GF248" s="284"/>
      <c r="GG248" s="209"/>
      <c r="GH248" s="209"/>
      <c r="GI248" s="209"/>
      <c r="GJ248" s="209"/>
      <c r="GK248" s="209"/>
      <c r="GL248" s="209"/>
      <c r="GM248" s="209"/>
      <c r="GN248" s="209"/>
      <c r="GO248" s="209"/>
      <c r="GP248" s="209"/>
      <c r="GQ248" s="529"/>
      <c r="GR248" s="587">
        <v>3.9153985558220255</v>
      </c>
      <c r="GS248" s="532">
        <v>0.99804276913110468</v>
      </c>
      <c r="GT248" s="584"/>
      <c r="GU248" s="527"/>
      <c r="GV248" s="527"/>
      <c r="GW248" s="527"/>
      <c r="GX248" s="527"/>
      <c r="GY248" s="527"/>
      <c r="GZ248" s="587">
        <v>0.76759956942949437</v>
      </c>
      <c r="HA248" s="532">
        <v>2.1108988159311082</v>
      </c>
      <c r="HB248" s="584"/>
      <c r="HC248" s="527"/>
      <c r="HD248" s="527"/>
      <c r="HE248" s="527"/>
      <c r="HF248" s="527"/>
      <c r="HG248" s="527"/>
      <c r="HH248" s="584">
        <v>3.989931697400539</v>
      </c>
      <c r="HI248" s="527">
        <v>2.3349482178657066</v>
      </c>
      <c r="HJ248" s="584"/>
      <c r="HK248" s="527"/>
      <c r="HL248" s="527"/>
      <c r="HM248" s="527"/>
      <c r="HN248" s="527"/>
      <c r="HO248" s="527"/>
      <c r="HP248" s="285"/>
      <c r="HQ248" s="208"/>
      <c r="HR248" s="208"/>
      <c r="HS248" s="208"/>
      <c r="IE248" s="159"/>
      <c r="IF248" s="159"/>
      <c r="IG248" s="159"/>
      <c r="IH248" s="159"/>
      <c r="II248" s="159">
        <v>0</v>
      </c>
      <c r="IJ248" s="159">
        <v>1</v>
      </c>
      <c r="IK248" s="159">
        <v>0</v>
      </c>
      <c r="IL248" s="159">
        <v>0</v>
      </c>
      <c r="IM248" s="159">
        <v>1</v>
      </c>
      <c r="IQ248" s="159">
        <v>0</v>
      </c>
      <c r="IR248" s="159">
        <v>1</v>
      </c>
      <c r="IS248" s="159">
        <v>0</v>
      </c>
      <c r="IZ248" s="159">
        <v>0</v>
      </c>
      <c r="JA248" s="159">
        <v>0</v>
      </c>
      <c r="JB248" s="176">
        <v>0</v>
      </c>
      <c r="JC248" s="176">
        <v>1</v>
      </c>
      <c r="JD248" s="176">
        <v>0</v>
      </c>
      <c r="JE248" s="176">
        <v>0</v>
      </c>
      <c r="JF248" s="176">
        <v>1</v>
      </c>
      <c r="JG248" s="176">
        <v>0</v>
      </c>
      <c r="JH248" s="176">
        <v>0</v>
      </c>
      <c r="JI248" s="176">
        <v>0</v>
      </c>
      <c r="JJ248" s="176">
        <v>0</v>
      </c>
      <c r="JK248" s="176">
        <v>0</v>
      </c>
      <c r="JL248" s="176">
        <v>1</v>
      </c>
      <c r="JM248" s="176">
        <v>1</v>
      </c>
      <c r="JN248" s="176">
        <v>0</v>
      </c>
      <c r="JO248" s="176">
        <v>0</v>
      </c>
      <c r="JP248" s="176">
        <v>0</v>
      </c>
      <c r="JQ248" s="176">
        <v>0</v>
      </c>
      <c r="JR248" s="176">
        <v>0</v>
      </c>
      <c r="JS248" s="176">
        <v>0</v>
      </c>
      <c r="JT248" s="176">
        <v>0</v>
      </c>
      <c r="JU248" s="501">
        <v>0</v>
      </c>
      <c r="JV248" s="176">
        <v>0</v>
      </c>
      <c r="JW248" s="176">
        <v>1</v>
      </c>
      <c r="JX248" s="176">
        <v>0</v>
      </c>
      <c r="JY248" s="501"/>
      <c r="JZ248" s="405"/>
      <c r="KA248" s="405"/>
      <c r="KB248" s="405"/>
      <c r="KC248" s="405"/>
      <c r="KD248" s="405"/>
      <c r="KE248" s="162">
        <v>0</v>
      </c>
      <c r="KF248" s="175">
        <v>0</v>
      </c>
      <c r="KG248" s="175">
        <v>1</v>
      </c>
      <c r="KH248" s="175">
        <v>0</v>
      </c>
      <c r="KI248" s="175">
        <v>0</v>
      </c>
      <c r="KJ248" s="175">
        <v>0</v>
      </c>
      <c r="KK248" s="160">
        <v>1</v>
      </c>
      <c r="KL248" s="175">
        <v>0</v>
      </c>
      <c r="KM248" s="175">
        <v>0</v>
      </c>
      <c r="KN248" s="175">
        <v>0</v>
      </c>
      <c r="KO248" s="175">
        <v>0</v>
      </c>
      <c r="KP248" s="175">
        <v>0</v>
      </c>
      <c r="KQ248" s="175">
        <v>0</v>
      </c>
      <c r="KR248" s="160">
        <v>1</v>
      </c>
      <c r="KS248" s="175">
        <v>0</v>
      </c>
      <c r="KT248" s="159"/>
      <c r="KU248" s="159"/>
      <c r="KV248" s="159"/>
      <c r="KW248" s="159"/>
      <c r="KX248" s="159"/>
      <c r="KY248" s="159"/>
      <c r="KZ248" s="159"/>
      <c r="LA248" s="159"/>
    </row>
    <row r="249" spans="1:313" s="218" customFormat="1" ht="14.25" thickBot="1" x14ac:dyDescent="0.2">
      <c r="A249" s="243" t="s">
        <v>593</v>
      </c>
      <c r="B249" s="259"/>
      <c r="C249" s="17"/>
      <c r="D249" s="18"/>
      <c r="E249" s="18">
        <f>SUM(D244:D248)</f>
        <v>5.2533247599999999</v>
      </c>
      <c r="F249" s="20"/>
      <c r="G249" s="19"/>
      <c r="H249" s="20"/>
      <c r="I249" s="597"/>
      <c r="J249" s="16"/>
      <c r="K249" s="20"/>
      <c r="L249" s="16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16"/>
      <c r="AB249" s="20"/>
      <c r="AC249" s="20"/>
      <c r="AD249" s="20"/>
      <c r="AE249" s="20"/>
      <c r="AF249" s="20"/>
      <c r="AG249" s="20"/>
      <c r="AH249" s="58"/>
      <c r="AI249" s="20"/>
      <c r="AJ249" s="20"/>
      <c r="AK249" s="20"/>
      <c r="AL249" s="642"/>
      <c r="AM249" s="636"/>
      <c r="AN249" s="637"/>
      <c r="AO249" s="634"/>
      <c r="AP249" s="529"/>
      <c r="AQ249" s="528">
        <f>SUM(AO243:AO249)</f>
        <v>6.9495694294940824</v>
      </c>
      <c r="AR249" s="528">
        <f>SUM(AP243:AP249)</f>
        <v>11.172763724434882</v>
      </c>
      <c r="AS249" s="528">
        <f>AVERAGE(AO243:AO249)</f>
        <v>3.4747847147470412</v>
      </c>
      <c r="AT249" s="528">
        <f>AVERAGE(AP243:AP249)</f>
        <v>3.7242545748116274</v>
      </c>
      <c r="AU249" s="528">
        <f>MAX(AO243:AO249)</f>
        <v>3.9161544671690001</v>
      </c>
      <c r="AV249" s="528">
        <f>MAX(AP243:AP249)</f>
        <v>6.6027529601722295</v>
      </c>
      <c r="AW249" s="528">
        <f>MIN(AO243:AO249)</f>
        <v>3.0334149623250823</v>
      </c>
      <c r="AX249" s="528">
        <f>MIN(AP243:AP249)</f>
        <v>1.2295559741657716</v>
      </c>
      <c r="AY249" s="528">
        <f>AU249-AW249</f>
        <v>0.88273950484391772</v>
      </c>
      <c r="AZ249" s="528">
        <f>AV249-AX249</f>
        <v>5.3731969860064579</v>
      </c>
      <c r="BA249" s="528"/>
      <c r="BB249" s="636"/>
      <c r="BC249" s="637"/>
      <c r="BD249" s="528">
        <f>SUM(BB243:BB249)</f>
        <v>14.27735199138859</v>
      </c>
      <c r="BE249" s="528">
        <f>SUM(BC243:BC249)</f>
        <v>7.3689558665231436</v>
      </c>
      <c r="BF249" s="528">
        <f>AVERAGE(BB243:BB249)</f>
        <v>4.7591173304628631</v>
      </c>
      <c r="BG249" s="528">
        <f>AVERAGE(BC243:BC249)</f>
        <v>3.6844779332615718</v>
      </c>
      <c r="BH249" s="528">
        <f>MAX(BB243:BB249)</f>
        <v>6.6397362755651228</v>
      </c>
      <c r="BI249" s="528">
        <f>MAX(BC243:BC249)</f>
        <v>4.2601776103336926</v>
      </c>
      <c r="BJ249" s="528">
        <f>MIN(BB243:BB249)</f>
        <v>3.1471582346609264</v>
      </c>
      <c r="BK249" s="528">
        <f>MIN(BC243:BC249)</f>
        <v>3.108778256189451</v>
      </c>
      <c r="BL249" s="528">
        <f>BH249-BJ249</f>
        <v>3.4925780409041964</v>
      </c>
      <c r="BM249" s="528">
        <f>BI249-BK249</f>
        <v>1.1513993541442415</v>
      </c>
      <c r="BN249" s="574"/>
      <c r="BO249" s="574"/>
      <c r="BP249" s="2" t="s">
        <v>337</v>
      </c>
      <c r="BQ249" s="2"/>
      <c r="BR249" s="7"/>
      <c r="BS249" s="528"/>
      <c r="BT249" s="528"/>
      <c r="BU249" s="528"/>
      <c r="BV249" s="528"/>
      <c r="BW249" s="585">
        <f>AVERAGE(BS242:BS249)</f>
        <v>0.3582717632778325</v>
      </c>
      <c r="BX249" s="585">
        <f>AVERAGE(BT242:BT249)</f>
        <v>3.8507911733046285</v>
      </c>
      <c r="BY249" s="585">
        <f>AVERAGE(BU242:BU249)</f>
        <v>1.1323946803602916</v>
      </c>
      <c r="BZ249" s="585">
        <f>AVERAGE(BV242:BV249)</f>
        <v>-4.5992007534983852</v>
      </c>
      <c r="CA249" s="528"/>
      <c r="CB249" s="585"/>
      <c r="CC249" s="528"/>
      <c r="CD249" s="585">
        <f>SUM(CB242:CB248)</f>
        <v>103.11383012577781</v>
      </c>
      <c r="CE249" s="585">
        <f>SUM(CC242:CC248)</f>
        <v>113.76693641642635</v>
      </c>
      <c r="CF249" s="585" t="e">
        <f ca="1">[1]!Mean(CB242:CB248)</f>
        <v>#NAME?</v>
      </c>
      <c r="CG249" s="585" t="e">
        <f ca="1">[1]!Mean(CC242:CC248)</f>
        <v>#NAME?</v>
      </c>
      <c r="CH249" s="585">
        <f>MAX(CB242:CB248)</f>
        <v>53.702938301408999</v>
      </c>
      <c r="CI249" s="585">
        <f>MAX(CC242:CC248)</f>
        <v>57.43197043109592</v>
      </c>
      <c r="CJ249" s="585">
        <f>MIN(CB242:CB248)</f>
        <v>49.410891824368818</v>
      </c>
      <c r="CK249" s="585">
        <f>MIN(CC242:CC248)</f>
        <v>56.334965985330435</v>
      </c>
      <c r="CL249" s="585">
        <f>CH249-CJ249</f>
        <v>4.2920464770401807</v>
      </c>
      <c r="CM249" s="528">
        <f>CI249-CK249</f>
        <v>1.0970044457654851</v>
      </c>
      <c r="CN249" s="393"/>
      <c r="CR249" s="286"/>
      <c r="CS249" s="278"/>
      <c r="CT249" s="281">
        <v>7.5717851410182098</v>
      </c>
      <c r="CU249" s="281">
        <v>28.339402331583837</v>
      </c>
      <c r="CV249" s="281">
        <v>3.7858925705091049</v>
      </c>
      <c r="CW249" s="281">
        <v>14.169701165791919</v>
      </c>
      <c r="CX249" s="281">
        <v>7.1605479730527675</v>
      </c>
      <c r="CY249" s="281">
        <v>15.484169495945304</v>
      </c>
      <c r="CZ249" s="281">
        <v>0.41123716796544196</v>
      </c>
      <c r="DA249" s="281">
        <v>12.855232835638533</v>
      </c>
      <c r="DB249" s="281">
        <v>6.7493108050873252</v>
      </c>
      <c r="DC249" s="248">
        <v>2.6289366603067705</v>
      </c>
      <c r="DD249" s="281"/>
      <c r="DE249" s="281"/>
      <c r="DF249" s="281"/>
      <c r="DG249" s="281"/>
      <c r="DH249" s="281"/>
      <c r="DI249" s="281"/>
      <c r="DJ249" s="281">
        <f>SUM(DH244:DH247)</f>
        <v>22.644717468998032</v>
      </c>
      <c r="DK249" s="281">
        <f>SUM(DI244:DI247)</f>
        <v>5.6946848625857918</v>
      </c>
      <c r="DL249" s="281">
        <f>AVERAGE(DH244:DH247)</f>
        <v>22.644717468998032</v>
      </c>
      <c r="DM249" s="281">
        <f>AVERAGE(DI244:DI247)</f>
        <v>5.6946848625857918</v>
      </c>
      <c r="DN249" s="281">
        <f>MAX(DH244:DH247)</f>
        <v>22.644717468998032</v>
      </c>
      <c r="DO249" s="281">
        <f>MAX(DI244:DI247)</f>
        <v>5.6946848625857918</v>
      </c>
      <c r="DP249" s="281">
        <f>MIN(DH244:DH247)</f>
        <v>22.644717468998032</v>
      </c>
      <c r="DQ249" s="281">
        <f>MIN(DI244:DI247)</f>
        <v>5.6946848625857918</v>
      </c>
      <c r="DR249" s="281">
        <f>DN249-DP249</f>
        <v>0</v>
      </c>
      <c r="DS249" s="281">
        <f>DO249-DQ249</f>
        <v>0</v>
      </c>
      <c r="DT249" s="220"/>
      <c r="DW249" s="495"/>
      <c r="DX249" s="506">
        <f t="shared" si="123"/>
        <v>0</v>
      </c>
      <c r="DY249" s="495"/>
      <c r="DZ249" s="495"/>
      <c r="EA249" s="506">
        <f t="shared" si="124"/>
        <v>0</v>
      </c>
      <c r="EB249" s="506">
        <f t="shared" si="125"/>
        <v>0</v>
      </c>
      <c r="EC249" s="495"/>
      <c r="ED249" s="495"/>
      <c r="EE249" s="512"/>
      <c r="EF249" s="244"/>
      <c r="EG249" s="244"/>
      <c r="EH249" s="244">
        <v>0</v>
      </c>
      <c r="EI249" s="244">
        <v>0</v>
      </c>
      <c r="EJ249" s="138">
        <f>SUM(EH249:EI249)</f>
        <v>0</v>
      </c>
      <c r="EK249" s="402"/>
      <c r="EL249" s="244"/>
      <c r="EM249" s="244"/>
      <c r="EN249" s="244"/>
      <c r="EO249" s="244"/>
      <c r="EP249" s="244"/>
      <c r="EQ249" s="244"/>
      <c r="ES249" s="219"/>
      <c r="ET249" s="523"/>
      <c r="EU249" s="523"/>
      <c r="EV249" s="287">
        <f>SUM(ET242:ET249)</f>
        <v>4.0305573368756145</v>
      </c>
      <c r="EW249" s="281">
        <f>SUM(EU242:EU249)</f>
        <v>2.9173557866909214</v>
      </c>
      <c r="EX249" s="278">
        <f>AVERAGE(ET242:ET249)</f>
        <v>2.0152786684378072</v>
      </c>
      <c r="EY249" s="278">
        <f>AVERAGE(EU242:EU249)</f>
        <v>0.97245192889697385</v>
      </c>
      <c r="EZ249" s="281">
        <f>_xlfn.VAR.P(ET242:ET249)</f>
        <v>0.81374312727584286</v>
      </c>
      <c r="FA249" s="281">
        <f>_xlfn.VAR.P(EU242:EU249)</f>
        <v>0.30485180886024171</v>
      </c>
      <c r="FB249" s="281">
        <f>MAX(ET242:ET249)</f>
        <v>2.917355786690921</v>
      </c>
      <c r="FC249" s="281">
        <f>MAX(EU242:EU249)</f>
        <v>1.3819053726430679</v>
      </c>
      <c r="FD249" s="523"/>
      <c r="FE249" s="268"/>
      <c r="FF249" s="240"/>
      <c r="FG249" s="521">
        <f>SUM(FE243:FE249)</f>
        <v>41.913619783344224</v>
      </c>
      <c r="FH249" s="521">
        <f>SUM(FF243:FF249)</f>
        <v>156.33097321394831</v>
      </c>
      <c r="FI249" s="521">
        <f>AVERAGE(FE243:FE249)</f>
        <v>20.956809891672112</v>
      </c>
      <c r="FJ249" s="521">
        <f>AVERAGE(FF243:FF249)</f>
        <v>78.165486606974156</v>
      </c>
      <c r="FK249" s="521">
        <f>MAX(FE243:FE249)</f>
        <v>39.740555610672203</v>
      </c>
      <c r="FL249" s="521">
        <f>MAX(FF243:FF249)</f>
        <v>82.225801766217614</v>
      </c>
      <c r="FM249" s="521">
        <f>MIN(FE243:FE249)</f>
        <v>2.1730641726720217</v>
      </c>
      <c r="FN249" s="521">
        <f>MIN(FF243:FF249)</f>
        <v>74.105171447730712</v>
      </c>
      <c r="FO249" s="520">
        <f>FK249-FM249</f>
        <v>37.567491438000182</v>
      </c>
      <c r="FP249" s="520">
        <f>FL249-FN249</f>
        <v>8.1206303184869029</v>
      </c>
      <c r="FQ249" s="287"/>
      <c r="FR249" s="287"/>
      <c r="FS249" s="278">
        <f>SUM(FQ243:FQ249)</f>
        <v>19.176384134688838</v>
      </c>
      <c r="FT249" s="278">
        <f>SUM(FR243:FR249)</f>
        <v>71.131790735766771</v>
      </c>
      <c r="FU249" s="278">
        <f>AVERAGE(FQ243:FQ249)</f>
        <v>9.5881920673444192</v>
      </c>
      <c r="FV249" s="278">
        <f>AVERAGE(FR243:FR249)</f>
        <v>35.565895367883385</v>
      </c>
      <c r="FW249" s="278">
        <f>MAX(FQ243:FQ249)</f>
        <v>18.063889078159082</v>
      </c>
      <c r="FX249" s="278">
        <f>MAX(FR243:FR249)</f>
        <v>37.950370337872513</v>
      </c>
      <c r="FY249" s="278">
        <f>MIN(FQ243:FQ249)</f>
        <v>1.1124950565297549</v>
      </c>
      <c r="FZ249" s="278">
        <f>MIN(FR243:FR249)</f>
        <v>33.181420397894257</v>
      </c>
      <c r="GA249" s="278">
        <f>FW249-FY249</f>
        <v>16.951394021629326</v>
      </c>
      <c r="GB249" s="278">
        <f>FX249-FZ249</f>
        <v>4.7689499399782562</v>
      </c>
      <c r="GC249" s="278"/>
      <c r="GD249" s="286"/>
      <c r="GE249" s="278"/>
      <c r="GF249" s="278">
        <f>SUM(GD243:GD249)</f>
        <v>1.4227232570624995</v>
      </c>
      <c r="GG249" s="278">
        <f>SUM(GE243:GE249)</f>
        <v>3.632277867761025</v>
      </c>
      <c r="GH249" s="278">
        <f>AVERAGE(GD243:GD249)</f>
        <v>0.71136162853124973</v>
      </c>
      <c r="GI249" s="278">
        <f>AVERAGE(GE243:GE249)</f>
        <v>1.8161389338805125</v>
      </c>
      <c r="GJ249" s="278">
        <f>MAX(GD243:GD249)</f>
        <v>1.2540751163723214</v>
      </c>
      <c r="GK249" s="278">
        <f>MAX(GE243:GE249)</f>
        <v>2.1470036091692006</v>
      </c>
      <c r="GL249" s="278">
        <f>MIN(GD243:GD249)</f>
        <v>0.16864814069017817</v>
      </c>
      <c r="GM249" s="278">
        <f>MIN(GE243:GE249)</f>
        <v>1.4852742585918244</v>
      </c>
      <c r="GN249" s="278">
        <f>GJ249-GL249</f>
        <v>1.0854269756821433</v>
      </c>
      <c r="GO249" s="278">
        <f>GK249-GM249</f>
        <v>0.66172935057737625</v>
      </c>
      <c r="GP249" s="278"/>
      <c r="GQ249" s="586"/>
      <c r="GR249" s="586"/>
      <c r="GS249" s="531"/>
      <c r="GT249" s="586">
        <f>SUM(GR242:GR248)</f>
        <v>9.3662475256919038</v>
      </c>
      <c r="GU249" s="531">
        <f>SUM(GS242:GS248)</f>
        <v>5.0669863663579155</v>
      </c>
      <c r="GV249" s="531">
        <f>AVERAGE(GR242:GR248)</f>
        <v>1.8732495051383808</v>
      </c>
      <c r="GW249" s="531">
        <f>AVERAGE(GS242:GS248)</f>
        <v>1.013397273271583</v>
      </c>
      <c r="GX249" s="531">
        <f>MAX(GR242:GR248)</f>
        <v>3.9153985558220255</v>
      </c>
      <c r="GY249" s="531">
        <f>MAX(GS242:GS248)</f>
        <v>2.5334931831789578</v>
      </c>
      <c r="GZ249" s="586"/>
      <c r="HA249" s="531"/>
      <c r="HB249" s="586">
        <f>SUM(GZ242:GZ248)</f>
        <v>2.4563186221743791</v>
      </c>
      <c r="HC249" s="531">
        <f>SUM(HA242:HA248)</f>
        <v>3.3006781485468242</v>
      </c>
      <c r="HD249" s="531">
        <f>AVERAGE(GZ242:GZ248)</f>
        <v>0.49126372443487581</v>
      </c>
      <c r="HE249" s="531">
        <f>AVERAGE(HA242:HA248)</f>
        <v>0.66013562970936479</v>
      </c>
      <c r="HF249" s="531">
        <f>MAX(GZ242:GZ248)</f>
        <v>1.1130193756727653</v>
      </c>
      <c r="HG249" s="531">
        <f>MAX(HA242:HA248)</f>
        <v>2.1108988159311082</v>
      </c>
      <c r="HH249" s="585"/>
      <c r="HI249" s="528"/>
      <c r="HJ249" s="586">
        <f>SUM(HH242:HH248)</f>
        <v>9.8821284214195817</v>
      </c>
      <c r="HK249" s="531">
        <f>SUM(HI242:HI248)</f>
        <v>6.8365968443530356</v>
      </c>
      <c r="HL249" s="531">
        <f>AVERAGE(HH242:HH248)</f>
        <v>1.9764256842839163</v>
      </c>
      <c r="HM249" s="531">
        <f>AVERAGE(HI242:HI248)</f>
        <v>1.3673193688706071</v>
      </c>
      <c r="HN249" s="531">
        <f>MAX(HH242:HH248)</f>
        <v>3.9967314105555389</v>
      </c>
      <c r="HO249" s="531">
        <f>MAX(HI242:HI248)</f>
        <v>2.5361082220483979</v>
      </c>
      <c r="HP249" s="286">
        <f>MIN(HH244:HH249)</f>
        <v>0.19573105870356008</v>
      </c>
      <c r="HQ249" s="286">
        <f>MIN(HI244:HI249)</f>
        <v>0.58088786554170213</v>
      </c>
      <c r="HR249" s="278">
        <f>HN249-HP249</f>
        <v>3.8010003518519788</v>
      </c>
      <c r="HS249" s="278">
        <f>HO249-HQ249</f>
        <v>1.9552203565066959</v>
      </c>
      <c r="HT249" s="393"/>
      <c r="HU249" s="520"/>
      <c r="HV249" s="393"/>
      <c r="HW249" s="520"/>
      <c r="HX249" s="393"/>
      <c r="HY249" s="520"/>
      <c r="HZ249" s="393"/>
      <c r="IA249" s="520"/>
      <c r="IB249" s="393"/>
      <c r="IC249" s="520"/>
      <c r="ID249" s="393"/>
      <c r="IG249" s="218">
        <v>0.72933894667273025</v>
      </c>
      <c r="IH249" s="218">
        <v>-6.4286463939720129</v>
      </c>
      <c r="IN249" s="462">
        <v>0</v>
      </c>
      <c r="IO249" s="462">
        <v>1</v>
      </c>
      <c r="IP249" s="390">
        <v>1</v>
      </c>
      <c r="IT249" s="390"/>
      <c r="IU249" s="393">
        <v>1</v>
      </c>
      <c r="IV249" s="390">
        <v>2</v>
      </c>
      <c r="IW249" s="393">
        <v>2</v>
      </c>
      <c r="IX249" s="484">
        <v>0</v>
      </c>
      <c r="IY249" s="393"/>
      <c r="JB249" s="226"/>
      <c r="JC249" s="226"/>
      <c r="JD249" s="226"/>
      <c r="JP249" s="226"/>
      <c r="JQ249" s="226"/>
      <c r="JR249" s="226"/>
      <c r="JU249" s="393"/>
      <c r="JY249" s="393">
        <v>1</v>
      </c>
      <c r="JZ249" s="507">
        <v>2</v>
      </c>
      <c r="KA249" s="507">
        <v>0</v>
      </c>
      <c r="KB249" s="520">
        <v>0</v>
      </c>
      <c r="KC249" s="520">
        <v>1</v>
      </c>
      <c r="KD249" s="507">
        <v>0</v>
      </c>
      <c r="KE249" s="220"/>
      <c r="KK249" s="219"/>
      <c r="KR249" s="219"/>
      <c r="LA249" s="219"/>
    </row>
    <row r="250" spans="1:313" x14ac:dyDescent="0.15">
      <c r="A250" s="214"/>
      <c r="B250" s="262">
        <v>1.1466898148148148</v>
      </c>
      <c r="C250" s="10"/>
      <c r="D250" s="11"/>
      <c r="E250" s="11"/>
      <c r="F250" s="14"/>
      <c r="G250" s="13"/>
      <c r="H250" s="14" t="s">
        <v>350</v>
      </c>
      <c r="I250" s="596">
        <v>48</v>
      </c>
      <c r="J250" s="473">
        <v>1</v>
      </c>
      <c r="K250" s="14">
        <v>0</v>
      </c>
      <c r="L250" s="9">
        <v>1</v>
      </c>
      <c r="M250" s="23">
        <v>0</v>
      </c>
      <c r="N250" s="23">
        <v>1</v>
      </c>
      <c r="O250" s="23">
        <v>0</v>
      </c>
      <c r="P250" s="14"/>
      <c r="Q250" s="14">
        <v>1</v>
      </c>
      <c r="R250" s="14">
        <v>0</v>
      </c>
      <c r="S250" s="14">
        <v>0</v>
      </c>
      <c r="T250" s="14">
        <v>1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9">
        <v>1</v>
      </c>
      <c r="AB250" s="15"/>
      <c r="AC250" s="15"/>
      <c r="AD250" s="15"/>
      <c r="AE250" s="15">
        <v>0.57579390526794505</v>
      </c>
      <c r="AF250" s="15">
        <v>0.65245963401507012</v>
      </c>
      <c r="AG250" s="15">
        <v>0.87019664177862155</v>
      </c>
      <c r="AH250" s="54">
        <f>AM251-BP250</f>
        <v>-4.0689435972268111</v>
      </c>
      <c r="AI250" s="15">
        <f>AN251-BQ250</f>
        <v>-17.309370290635091</v>
      </c>
      <c r="AJ250" s="15"/>
      <c r="AK250" s="15"/>
      <c r="AL250" s="632">
        <f>((AH250*AH251)+(AI250*AI251))/(SQRT(AH250^2+AI250^2)*SQRT(AH251^2+AI251^2))</f>
        <v>0.99927512653428208</v>
      </c>
      <c r="AM250" s="633"/>
      <c r="AN250" s="634"/>
      <c r="AO250" s="633"/>
      <c r="AP250" s="634"/>
      <c r="AQ250" s="634"/>
      <c r="AR250" s="634"/>
      <c r="AS250" s="634"/>
      <c r="AT250" s="634"/>
      <c r="AU250" s="634"/>
      <c r="AV250" s="634"/>
      <c r="AW250" s="634"/>
      <c r="AX250" s="634"/>
      <c r="AY250" s="634"/>
      <c r="AZ250" s="634"/>
      <c r="BA250" s="634"/>
      <c r="BB250" s="633"/>
      <c r="BC250" s="634"/>
      <c r="BD250" s="634"/>
      <c r="BE250" s="634"/>
      <c r="BF250" s="634"/>
      <c r="BG250" s="634"/>
      <c r="BH250" s="634"/>
      <c r="BI250" s="634"/>
      <c r="BJ250" s="634"/>
      <c r="BK250" s="634"/>
      <c r="BL250" s="634"/>
      <c r="BM250" s="634"/>
      <c r="BN250" s="573"/>
      <c r="BO250" s="573"/>
      <c r="BP250" s="64">
        <v>0.84449772772631926</v>
      </c>
      <c r="BQ250" s="64">
        <v>11.878603336921421</v>
      </c>
      <c r="BR250" s="6"/>
      <c r="BS250" s="527"/>
      <c r="BT250" s="527"/>
      <c r="BU250" s="527"/>
      <c r="BV250" s="527"/>
      <c r="BW250" s="584"/>
      <c r="BX250" s="527"/>
      <c r="BY250" s="527"/>
      <c r="BZ250" s="527"/>
      <c r="CA250" s="527"/>
      <c r="CB250" s="584"/>
      <c r="CC250" s="527"/>
      <c r="CD250" s="584"/>
      <c r="CE250" s="527"/>
      <c r="CF250" s="584"/>
      <c r="CG250" s="527"/>
      <c r="CH250" s="584"/>
      <c r="CI250" s="527"/>
      <c r="CJ250" s="584"/>
      <c r="CK250" s="527"/>
      <c r="CL250" s="584"/>
      <c r="CO250" s="70"/>
      <c r="CP250" s="70"/>
      <c r="CQ250" s="70"/>
      <c r="CR250" s="70"/>
      <c r="CS250" s="70"/>
      <c r="CT250" s="70"/>
      <c r="CU250" s="70"/>
      <c r="CV250" s="70"/>
      <c r="CW250" s="70"/>
      <c r="CX250" s="70"/>
      <c r="CY250" s="70"/>
      <c r="CZ250" s="70"/>
      <c r="DA250" s="70"/>
      <c r="DB250" s="70"/>
      <c r="DC250" s="70"/>
      <c r="DH250" s="516"/>
      <c r="DI250" s="516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8" t="s">
        <v>442</v>
      </c>
      <c r="DU250" s="128">
        <v>0.84449772772631926</v>
      </c>
      <c r="DV250" s="128">
        <v>11.878603336921421</v>
      </c>
      <c r="DX250" s="506">
        <f t="shared" si="123"/>
        <v>0</v>
      </c>
      <c r="EA250" s="506">
        <f t="shared" si="124"/>
        <v>0</v>
      </c>
      <c r="EB250" s="506">
        <f t="shared" si="125"/>
        <v>0</v>
      </c>
      <c r="EG250" s="402">
        <f>IF(AND(DV250&gt;0,DV250&lt;11.9),1,0)</f>
        <v>1</v>
      </c>
      <c r="EM250" s="244">
        <f>IF(AND(DV250&gt;0,DV250&lt;6.4),1,0)</f>
        <v>0</v>
      </c>
      <c r="ER250" s="105">
        <v>-4.1457161179292035</v>
      </c>
      <c r="ES250" s="105">
        <v>-13.682462325080731</v>
      </c>
      <c r="EV250" s="284"/>
      <c r="EW250" s="209"/>
      <c r="EX250" s="209"/>
      <c r="EY250" s="209"/>
      <c r="EZ250" s="209"/>
      <c r="FA250" s="209"/>
      <c r="FB250" s="209"/>
      <c r="FC250" s="209"/>
      <c r="FE250" s="141"/>
      <c r="FF250" s="141"/>
      <c r="FH250" s="141"/>
      <c r="FJ250" s="141"/>
      <c r="FK250" s="584"/>
      <c r="FL250" s="527"/>
      <c r="FM250" s="584"/>
      <c r="FN250" s="527"/>
      <c r="FO250" s="584"/>
      <c r="FP250" s="527"/>
      <c r="FQ250" s="284"/>
      <c r="FR250" s="209"/>
      <c r="FS250" s="284"/>
      <c r="FT250" s="209"/>
      <c r="FU250" s="209"/>
      <c r="FV250" s="209"/>
      <c r="FW250" s="209"/>
      <c r="FX250" s="209"/>
      <c r="FY250" s="209"/>
      <c r="FZ250" s="209"/>
      <c r="GA250" s="209"/>
      <c r="GB250" s="209"/>
      <c r="GC250" s="209"/>
      <c r="GD250" s="284"/>
      <c r="GE250" s="209"/>
      <c r="GF250" s="284"/>
      <c r="GG250" s="209"/>
      <c r="GH250" s="209"/>
      <c r="GI250" s="209"/>
      <c r="GJ250" s="209"/>
      <c r="GK250" s="209"/>
      <c r="GL250" s="209"/>
      <c r="GM250" s="209"/>
      <c r="GN250" s="209"/>
      <c r="GO250" s="209"/>
      <c r="GP250" s="209"/>
      <c r="GQ250" s="529"/>
      <c r="GR250" s="587"/>
      <c r="GS250" s="529"/>
      <c r="GT250" s="587"/>
      <c r="GU250" s="529"/>
      <c r="GV250" s="529"/>
      <c r="GW250" s="529"/>
      <c r="GX250" s="529"/>
      <c r="GY250" s="529"/>
      <c r="GZ250" s="587"/>
      <c r="HA250" s="529"/>
      <c r="HB250" s="587"/>
      <c r="HC250" s="529"/>
      <c r="HD250" s="529"/>
      <c r="HE250" s="529"/>
      <c r="HF250" s="529"/>
      <c r="HG250" s="529"/>
      <c r="HH250" s="584"/>
      <c r="HI250" s="527"/>
      <c r="HJ250" s="587"/>
      <c r="HK250" s="529"/>
      <c r="HL250" s="529"/>
      <c r="HM250" s="529"/>
      <c r="HN250" s="529"/>
      <c r="HO250" s="529"/>
      <c r="HP250" s="285"/>
      <c r="HQ250" s="208"/>
      <c r="HR250" s="208"/>
      <c r="HS250" s="208"/>
      <c r="IE250" s="159"/>
      <c r="IF250" s="159"/>
      <c r="IG250" s="159"/>
      <c r="IH250" s="159"/>
      <c r="II250" s="159">
        <v>0</v>
      </c>
      <c r="IJ250" s="159">
        <v>0</v>
      </c>
      <c r="IK250" s="159"/>
      <c r="IL250" s="159"/>
      <c r="IM250" s="159"/>
      <c r="IQ250" s="159"/>
      <c r="IR250" s="159"/>
      <c r="IS250" s="159"/>
      <c r="IZ250" s="159"/>
      <c r="JA250" s="159"/>
      <c r="JB250" s="159"/>
      <c r="JC250" s="159"/>
      <c r="JD250" s="159"/>
      <c r="JE250" s="159"/>
      <c r="JF250" s="159"/>
      <c r="JG250" s="159"/>
      <c r="JH250" s="159"/>
      <c r="JI250" s="159"/>
      <c r="JJ250" s="159"/>
      <c r="JK250" s="159"/>
      <c r="JL250" s="159"/>
      <c r="JM250" s="159"/>
      <c r="JN250" s="159"/>
      <c r="JO250" s="159"/>
      <c r="JP250" s="159"/>
      <c r="JQ250" s="159"/>
      <c r="JR250" s="159"/>
      <c r="JS250" s="159"/>
      <c r="JT250" s="159"/>
      <c r="JV250" s="159"/>
      <c r="JW250" s="159"/>
      <c r="JX250" s="159"/>
      <c r="KE250" s="159"/>
      <c r="KF250" s="159"/>
      <c r="KG250" s="159"/>
      <c r="KH250" s="159"/>
      <c r="KI250" s="159"/>
      <c r="KJ250" s="159"/>
      <c r="KK250" s="159"/>
      <c r="KL250" s="159"/>
      <c r="KM250" s="159"/>
      <c r="KN250" s="159"/>
      <c r="KO250" s="159"/>
      <c r="KP250" s="159"/>
      <c r="KQ250" s="159"/>
      <c r="KR250" s="159"/>
      <c r="KS250" s="159">
        <v>1</v>
      </c>
      <c r="KT250" s="159"/>
      <c r="KU250" s="159"/>
      <c r="KV250" s="159"/>
      <c r="KW250" s="159"/>
      <c r="KX250" s="159"/>
      <c r="KY250" s="159"/>
      <c r="KZ250" s="159"/>
      <c r="LA250" s="159"/>
    </row>
    <row r="251" spans="1:313" x14ac:dyDescent="0.15">
      <c r="A251" s="214"/>
      <c r="B251" s="262">
        <v>1.1472800925925926</v>
      </c>
      <c r="C251" s="26">
        <v>0.21</v>
      </c>
      <c r="D251" s="11">
        <v>0.69993000000000005</v>
      </c>
      <c r="E251" s="11">
        <v>0.7</v>
      </c>
      <c r="F251" s="14"/>
      <c r="G251" s="13"/>
      <c r="H251" s="14"/>
      <c r="I251" s="596"/>
      <c r="J251" s="9">
        <v>2</v>
      </c>
      <c r="K251" s="14"/>
      <c r="L251" s="9"/>
      <c r="M251" s="23">
        <v>0</v>
      </c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9"/>
      <c r="AB251" s="15"/>
      <c r="AC251" s="15"/>
      <c r="AD251" s="15"/>
      <c r="AE251" s="15"/>
      <c r="AF251" s="15"/>
      <c r="AG251" s="15"/>
      <c r="AH251" s="58">
        <f>ER250-BP250</f>
        <v>-4.9902138456555232</v>
      </c>
      <c r="AI251" s="20">
        <f>ES250-BQ250</f>
        <v>-25.56106566200215</v>
      </c>
      <c r="AJ251" s="15"/>
      <c r="AK251" s="15"/>
      <c r="AL251" s="635">
        <f>DEGREES(ACOS(AL250))</f>
        <v>2.1816996855369264</v>
      </c>
      <c r="AM251" s="633">
        <v>-3.2244458695004918</v>
      </c>
      <c r="AN251" s="634">
        <v>-5.43076695371367</v>
      </c>
      <c r="AO251" s="633"/>
      <c r="AP251" s="638">
        <f>ABS(-11.88-AN251)</f>
        <v>6.4492330462863308</v>
      </c>
      <c r="AQ251" s="634"/>
      <c r="AR251" s="634"/>
      <c r="AS251" s="634"/>
      <c r="AT251" s="634"/>
      <c r="AU251" s="634"/>
      <c r="AV251" s="634"/>
      <c r="AW251" s="634"/>
      <c r="AX251" s="634"/>
      <c r="AY251" s="634"/>
      <c r="AZ251" s="634"/>
      <c r="BA251" s="634"/>
      <c r="BB251" s="634">
        <f>ABS(BQ251-AN251)</f>
        <v>7.7527556512378908</v>
      </c>
      <c r="BC251" s="634"/>
      <c r="BD251" s="634"/>
      <c r="BE251" s="634"/>
      <c r="BF251" s="634"/>
      <c r="BG251" s="634"/>
      <c r="BH251" s="634"/>
      <c r="BI251" s="634"/>
      <c r="BJ251" s="634"/>
      <c r="BK251" s="634"/>
      <c r="BL251" s="634"/>
      <c r="BM251" s="634"/>
      <c r="BN251" s="573"/>
      <c r="BO251" s="573"/>
      <c r="BP251" s="4">
        <v>-5.5660077509234682</v>
      </c>
      <c r="BQ251" s="4">
        <v>-13.183522604951561</v>
      </c>
      <c r="BR251" s="6"/>
      <c r="BS251" s="527"/>
      <c r="BT251" s="527"/>
      <c r="BU251" s="527"/>
      <c r="BV251" s="527"/>
      <c r="BW251" s="584"/>
      <c r="BX251" s="527"/>
      <c r="BY251" s="527"/>
      <c r="BZ251" s="527"/>
      <c r="CA251" s="527"/>
      <c r="CB251" s="584"/>
      <c r="CC251" s="527"/>
      <c r="CD251" s="584"/>
      <c r="CE251" s="527"/>
      <c r="CF251" s="584"/>
      <c r="CG251" s="527"/>
      <c r="CH251" s="584"/>
      <c r="CI251" s="527"/>
      <c r="CJ251" s="584"/>
      <c r="CK251" s="527"/>
      <c r="CL251" s="584"/>
      <c r="CO251" s="70"/>
      <c r="CP251" s="70"/>
      <c r="CQ251" s="70"/>
      <c r="CR251" s="70"/>
      <c r="CS251" s="70"/>
      <c r="CT251" s="70"/>
      <c r="CU251" s="70"/>
      <c r="CV251" s="70"/>
      <c r="CW251" s="70"/>
      <c r="CX251" s="70"/>
      <c r="CY251" s="70"/>
      <c r="CZ251" s="70"/>
      <c r="DA251" s="70"/>
      <c r="DB251" s="70"/>
      <c r="DC251" s="70"/>
      <c r="DH251" s="516"/>
      <c r="DI251" s="516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8" t="s">
        <v>443</v>
      </c>
      <c r="DU251" s="105">
        <v>-4.7215100231971485</v>
      </c>
      <c r="DV251" s="105">
        <v>-13.030002691065661</v>
      </c>
      <c r="DX251" s="506">
        <f t="shared" si="123"/>
        <v>0</v>
      </c>
      <c r="EA251" s="506">
        <f t="shared" si="124"/>
        <v>1</v>
      </c>
      <c r="EB251" s="506">
        <f t="shared" si="125"/>
        <v>0</v>
      </c>
      <c r="EC251" s="491">
        <v>1</v>
      </c>
      <c r="EF251" s="412">
        <f>IF(AND(DV251&lt;0,DV251&gt;-11.9),1,0)</f>
        <v>0</v>
      </c>
      <c r="EL251" s="412">
        <f>IF(AND(DV251&lt;0,DV251&gt;-6.4),1,0)</f>
        <v>0</v>
      </c>
      <c r="EM251" s="390"/>
      <c r="ER251" s="128">
        <v>0.53740764491674864</v>
      </c>
      <c r="ES251" s="128">
        <v>11.494803552206672</v>
      </c>
      <c r="EU251" s="518">
        <f>ABS(ER251)</f>
        <v>0.53740764491674864</v>
      </c>
      <c r="EV251" s="284"/>
      <c r="EW251" s="209"/>
      <c r="EX251" s="209"/>
      <c r="EY251" s="209"/>
      <c r="EZ251" s="209"/>
      <c r="FA251" s="209"/>
      <c r="FB251" s="209"/>
      <c r="FC251" s="209"/>
      <c r="FE251" s="141"/>
      <c r="FF251" s="141"/>
      <c r="FH251" s="141"/>
      <c r="FJ251" s="141"/>
      <c r="FK251" s="584"/>
      <c r="FL251" s="527"/>
      <c r="FM251" s="584"/>
      <c r="FN251" s="527"/>
      <c r="FO251" s="584"/>
      <c r="FP251" s="527"/>
      <c r="FQ251" s="284"/>
      <c r="FR251" s="209"/>
      <c r="FS251" s="284"/>
      <c r="FT251" s="209"/>
      <c r="FU251" s="209"/>
      <c r="FV251" s="209"/>
      <c r="FW251" s="209"/>
      <c r="FX251" s="209"/>
      <c r="FY251" s="209"/>
      <c r="FZ251" s="209"/>
      <c r="GA251" s="209"/>
      <c r="GB251" s="209"/>
      <c r="GC251" s="209"/>
      <c r="GD251" s="284"/>
      <c r="GE251" s="209"/>
      <c r="GF251" s="284"/>
      <c r="GG251" s="209"/>
      <c r="GH251" s="209"/>
      <c r="GI251" s="209"/>
      <c r="GJ251" s="209"/>
      <c r="GK251" s="209"/>
      <c r="GL251" s="209"/>
      <c r="GM251" s="209"/>
      <c r="GN251" s="209"/>
      <c r="GO251" s="209"/>
      <c r="GP251" s="209"/>
      <c r="GQ251" s="529"/>
      <c r="GR251" s="587">
        <v>0.3070900828095704</v>
      </c>
      <c r="GS251" s="532">
        <v>0.42224886386315963</v>
      </c>
      <c r="GT251" s="587"/>
      <c r="GU251" s="529"/>
      <c r="GV251" s="529"/>
      <c r="GW251" s="529"/>
      <c r="GX251" s="529"/>
      <c r="GY251" s="529"/>
      <c r="GZ251" s="587">
        <v>0.49893972012917231</v>
      </c>
      <c r="HA251" s="532">
        <v>0.42217976318622163</v>
      </c>
      <c r="HB251" s="587"/>
      <c r="HC251" s="529"/>
      <c r="HD251" s="529"/>
      <c r="HE251" s="529"/>
      <c r="HF251" s="529"/>
      <c r="HG251" s="529"/>
      <c r="HH251" s="584">
        <v>0.58587128559314594</v>
      </c>
      <c r="HI251" s="527">
        <v>0.59710121041386555</v>
      </c>
      <c r="HJ251" s="587"/>
      <c r="HK251" s="529"/>
      <c r="HL251" s="529"/>
      <c r="HM251" s="529"/>
      <c r="HN251" s="529"/>
      <c r="HO251" s="529"/>
      <c r="HP251" s="285"/>
      <c r="HQ251" s="208"/>
      <c r="HR251" s="208"/>
      <c r="HS251" s="208"/>
      <c r="IE251" s="159"/>
      <c r="IF251" s="159"/>
      <c r="IG251" s="159"/>
      <c r="IH251" s="159"/>
      <c r="II251" s="159">
        <v>1</v>
      </c>
      <c r="IJ251" s="159">
        <v>0</v>
      </c>
      <c r="IK251" s="159">
        <v>0</v>
      </c>
      <c r="IL251" s="159">
        <v>1</v>
      </c>
      <c r="IM251" s="159">
        <v>0</v>
      </c>
      <c r="IQ251" s="159">
        <v>1</v>
      </c>
      <c r="IR251" s="159">
        <v>0</v>
      </c>
      <c r="IS251" s="159">
        <v>0</v>
      </c>
      <c r="IZ251" s="159">
        <v>1</v>
      </c>
      <c r="JA251" s="159">
        <v>0</v>
      </c>
      <c r="JB251" s="176">
        <v>0</v>
      </c>
      <c r="JC251" s="176">
        <v>0</v>
      </c>
      <c r="JD251" s="176">
        <v>0</v>
      </c>
      <c r="JE251" s="176">
        <v>0</v>
      </c>
      <c r="JF251" s="176">
        <v>0</v>
      </c>
      <c r="JG251" s="176">
        <v>0</v>
      </c>
      <c r="JH251" s="176">
        <v>1</v>
      </c>
      <c r="JI251" s="176">
        <v>0</v>
      </c>
      <c r="JJ251" s="176">
        <v>0</v>
      </c>
      <c r="JK251" s="176">
        <v>1</v>
      </c>
      <c r="JL251" s="176">
        <v>0</v>
      </c>
      <c r="JM251" s="176">
        <v>1</v>
      </c>
      <c r="JN251" s="176">
        <v>0</v>
      </c>
      <c r="JO251" s="176">
        <v>0</v>
      </c>
      <c r="JP251" s="176">
        <v>0</v>
      </c>
      <c r="JQ251" s="176">
        <v>0</v>
      </c>
      <c r="JR251" s="176">
        <v>0</v>
      </c>
      <c r="JS251" s="176">
        <v>0</v>
      </c>
      <c r="JT251" s="176">
        <v>0</v>
      </c>
      <c r="JU251" s="501">
        <v>1</v>
      </c>
      <c r="JV251" s="176">
        <v>0</v>
      </c>
      <c r="JW251" s="176">
        <v>0</v>
      </c>
      <c r="JX251" s="176">
        <v>0</v>
      </c>
      <c r="JY251" s="501"/>
      <c r="JZ251" s="405"/>
      <c r="KA251" s="405"/>
      <c r="KB251" s="405"/>
      <c r="KC251" s="405"/>
      <c r="KD251" s="405"/>
      <c r="KE251" s="162">
        <v>1</v>
      </c>
      <c r="KF251" s="175">
        <v>0</v>
      </c>
      <c r="KG251" s="175">
        <v>0</v>
      </c>
      <c r="KH251" s="175">
        <v>0</v>
      </c>
      <c r="KI251" s="175">
        <v>0</v>
      </c>
      <c r="KJ251" s="175">
        <v>1</v>
      </c>
      <c r="KK251" s="160">
        <v>0</v>
      </c>
      <c r="KL251" s="175">
        <v>0</v>
      </c>
      <c r="KM251" s="175">
        <v>0</v>
      </c>
      <c r="KN251" s="175">
        <v>1</v>
      </c>
      <c r="KO251" s="175">
        <v>0</v>
      </c>
      <c r="KP251" s="175">
        <v>0</v>
      </c>
      <c r="KQ251" s="175">
        <v>0</v>
      </c>
      <c r="KR251" s="160">
        <v>0</v>
      </c>
      <c r="KS251" s="175">
        <v>0</v>
      </c>
      <c r="KT251" s="159"/>
      <c r="KU251" s="159"/>
      <c r="KV251" s="159"/>
      <c r="KW251" s="159"/>
      <c r="KX251" s="159"/>
      <c r="KY251" s="159"/>
      <c r="KZ251" s="159"/>
      <c r="LA251" s="159"/>
    </row>
    <row r="252" spans="1:313" s="218" customFormat="1" ht="14.25" thickBot="1" x14ac:dyDescent="0.2">
      <c r="A252" s="243" t="s">
        <v>593</v>
      </c>
      <c r="B252" s="259"/>
      <c r="C252" s="17"/>
      <c r="D252" s="18"/>
      <c r="E252" s="18"/>
      <c r="F252" s="20"/>
      <c r="G252" s="19"/>
      <c r="H252" s="20"/>
      <c r="I252" s="597"/>
      <c r="J252" s="16"/>
      <c r="K252" s="20"/>
      <c r="L252" s="16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16"/>
      <c r="AB252" s="20"/>
      <c r="AC252" s="20"/>
      <c r="AD252" s="20"/>
      <c r="AE252" s="20"/>
      <c r="AF252" s="20"/>
      <c r="AG252" s="20"/>
      <c r="AH252" s="58"/>
      <c r="AI252" s="20"/>
      <c r="AJ252" s="20"/>
      <c r="AK252" s="20"/>
      <c r="AL252" s="642"/>
      <c r="AM252" s="636"/>
      <c r="AN252" s="637"/>
      <c r="AO252" s="636"/>
      <c r="AP252" s="637"/>
      <c r="AQ252" s="528"/>
      <c r="AR252" s="528">
        <f>SUM(AP249:AP252)</f>
        <v>6.4492330462863308</v>
      </c>
      <c r="AS252" s="528"/>
      <c r="AT252" s="528">
        <f>AVERAGE(AP249:AP252)</f>
        <v>6.4492330462863308</v>
      </c>
      <c r="AU252" s="528"/>
      <c r="AV252" s="528">
        <f>MAX(AP249:AP252)</f>
        <v>6.4492330462863308</v>
      </c>
      <c r="AW252" s="528"/>
      <c r="AX252" s="528">
        <f>MIN(AP249:AP252)</f>
        <v>6.4492330462863308</v>
      </c>
      <c r="AY252" s="528"/>
      <c r="AZ252" s="528">
        <f>AV252-AX252</f>
        <v>0</v>
      </c>
      <c r="BA252" s="528"/>
      <c r="BB252" s="636"/>
      <c r="BC252" s="637"/>
      <c r="BD252" s="528">
        <f>SUM(BB249:BB252)</f>
        <v>7.7527556512378908</v>
      </c>
      <c r="BE252" s="528"/>
      <c r="BF252" s="528">
        <f>AVERAGE(BB249:BB252)</f>
        <v>7.7527556512378908</v>
      </c>
      <c r="BG252" s="528"/>
      <c r="BH252" s="528">
        <f>MAX(BB249:BB252)</f>
        <v>7.7527556512378908</v>
      </c>
      <c r="BI252" s="528"/>
      <c r="BJ252" s="528">
        <f>MIN(BB249:BB252)</f>
        <v>7.7527556512378908</v>
      </c>
      <c r="BK252" s="528"/>
      <c r="BL252" s="528">
        <f>BH252-BJ252</f>
        <v>0</v>
      </c>
      <c r="BM252" s="528"/>
      <c r="BN252" s="574"/>
      <c r="BO252" s="574"/>
      <c r="BP252" s="2" t="s">
        <v>337</v>
      </c>
      <c r="BQ252" s="2"/>
      <c r="BR252" s="7"/>
      <c r="BS252" s="528"/>
      <c r="BT252" s="528"/>
      <c r="BU252" s="528"/>
      <c r="BV252" s="528"/>
      <c r="BW252" s="585"/>
      <c r="BX252" s="528"/>
      <c r="BY252" s="528"/>
      <c r="BZ252" s="528"/>
      <c r="CA252" s="528"/>
      <c r="CB252" s="585"/>
      <c r="CC252" s="528"/>
      <c r="CD252" s="585"/>
      <c r="CE252" s="528"/>
      <c r="CF252" s="585"/>
      <c r="CG252" s="528"/>
      <c r="CH252" s="585"/>
      <c r="CI252" s="528"/>
      <c r="CJ252" s="585"/>
      <c r="CK252" s="528"/>
      <c r="CL252" s="585"/>
      <c r="CM252" s="390"/>
      <c r="CN252" s="393"/>
      <c r="DD252" s="520"/>
      <c r="DE252" s="520"/>
      <c r="DF252" s="520"/>
      <c r="DG252" s="520"/>
      <c r="DH252" s="520"/>
      <c r="DI252" s="520"/>
      <c r="DW252" s="495"/>
      <c r="DX252" s="506">
        <f t="shared" si="123"/>
        <v>0</v>
      </c>
      <c r="DY252" s="495"/>
      <c r="DZ252" s="495"/>
      <c r="EA252" s="506">
        <f t="shared" si="124"/>
        <v>0</v>
      </c>
      <c r="EB252" s="506">
        <f t="shared" si="125"/>
        <v>0</v>
      </c>
      <c r="EC252" s="495"/>
      <c r="ED252" s="495"/>
      <c r="EE252" s="512"/>
      <c r="EF252" s="244"/>
      <c r="EG252" s="244"/>
      <c r="EH252" s="244">
        <v>0</v>
      </c>
      <c r="EI252" s="244">
        <v>0</v>
      </c>
      <c r="EJ252" s="138">
        <f>SUM(EH252:EI252)</f>
        <v>0</v>
      </c>
      <c r="EK252" s="402"/>
      <c r="EL252" s="244"/>
      <c r="EM252" s="244"/>
      <c r="EN252" s="244"/>
      <c r="EO252" s="244"/>
      <c r="EP252" s="244"/>
      <c r="EQ252" s="244"/>
      <c r="ET252" s="518"/>
      <c r="EU252" s="518"/>
      <c r="EV252" s="287"/>
      <c r="EW252" s="281">
        <f>SUM(EU250:EU252)</f>
        <v>0.53740764491674864</v>
      </c>
      <c r="EX252" s="278"/>
      <c r="EY252" s="278">
        <f>AVERAGE(EU249:EU252)</f>
        <v>0.53740764491674864</v>
      </c>
      <c r="EZ252" s="281"/>
      <c r="FA252" s="281">
        <f>_xlfn.VAR.P(EU249:EU252)</f>
        <v>0</v>
      </c>
      <c r="FB252" s="281"/>
      <c r="FC252" s="281">
        <f>MAX(EU249:EU252)</f>
        <v>0.53740764491674864</v>
      </c>
      <c r="FD252" s="523"/>
      <c r="FG252" s="393"/>
      <c r="FI252" s="393"/>
      <c r="FK252" s="585"/>
      <c r="FL252" s="528"/>
      <c r="FM252" s="585"/>
      <c r="FN252" s="528"/>
      <c r="FO252" s="585"/>
      <c r="FP252" s="528"/>
      <c r="FQ252" s="287"/>
      <c r="FR252" s="281"/>
      <c r="FS252" s="287"/>
      <c r="FT252" s="281"/>
      <c r="FU252" s="281"/>
      <c r="FV252" s="281"/>
      <c r="FW252" s="281"/>
      <c r="FX252" s="281"/>
      <c r="FY252" s="281"/>
      <c r="FZ252" s="281"/>
      <c r="GA252" s="281"/>
      <c r="GB252" s="281"/>
      <c r="GC252" s="281"/>
      <c r="GD252" s="287"/>
      <c r="GE252" s="281"/>
      <c r="GF252" s="287"/>
      <c r="GG252" s="281"/>
      <c r="GH252" s="281"/>
      <c r="GI252" s="281"/>
      <c r="GJ252" s="281"/>
      <c r="GK252" s="281"/>
      <c r="GL252" s="281"/>
      <c r="GM252" s="281"/>
      <c r="GN252" s="281"/>
      <c r="GO252" s="281"/>
      <c r="GP252" s="281"/>
      <c r="GQ252" s="531"/>
      <c r="GR252" s="585"/>
      <c r="GS252" s="528"/>
      <c r="GT252" s="586">
        <f>SUM(GR250:GR252)</f>
        <v>0.3070900828095704</v>
      </c>
      <c r="GU252" s="586">
        <f>SUM(GS250:GS252)</f>
        <v>0.42224886386315963</v>
      </c>
      <c r="GV252" s="531">
        <f>AVERAGE(GR250:GR252)</f>
        <v>0.3070900828095704</v>
      </c>
      <c r="GW252" s="531">
        <f>AVERAGE(GS250:GS252)</f>
        <v>0.42224886386315963</v>
      </c>
      <c r="GX252" s="531">
        <f>MAX(GR250:GR252)</f>
        <v>0.3070900828095704</v>
      </c>
      <c r="GY252" s="531">
        <f>MAX(GS250:GS252)</f>
        <v>0.42224886386315963</v>
      </c>
      <c r="GZ252" s="585"/>
      <c r="HA252" s="528"/>
      <c r="HB252" s="586">
        <f>SUM(GZ250:GZ252)</f>
        <v>0.49893972012917231</v>
      </c>
      <c r="HC252" s="586">
        <f>SUM(HA250:HA252)</f>
        <v>0.42217976318622163</v>
      </c>
      <c r="HD252" s="531">
        <f>AVERAGE(GZ250:GZ252)</f>
        <v>0.49893972012917231</v>
      </c>
      <c r="HE252" s="531">
        <f>AVERAGE(HA250:HA252)</f>
        <v>0.42217976318622163</v>
      </c>
      <c r="HF252" s="531">
        <f>MAX(GZ250:GZ252)</f>
        <v>0.49893972012917231</v>
      </c>
      <c r="HG252" s="531">
        <f>MAX(HA250:HA252)</f>
        <v>0.42217976318622163</v>
      </c>
      <c r="HH252" s="585"/>
      <c r="HI252" s="528"/>
      <c r="HJ252" s="586">
        <f>SUM(HH250:HH252)</f>
        <v>0.58587128559314594</v>
      </c>
      <c r="HK252" s="586">
        <f>SUM(HI250:HI252)</f>
        <v>0.59710121041386555</v>
      </c>
      <c r="HL252" s="531">
        <f>AVERAGE(HH250:HH252)</f>
        <v>0.58587128559314594</v>
      </c>
      <c r="HM252" s="531">
        <f>AVERAGE(HI250:HI252)</f>
        <v>0.59710121041386555</v>
      </c>
      <c r="HN252" s="531">
        <f>MAX(HH250:HH252)</f>
        <v>0.58587128559314594</v>
      </c>
      <c r="HO252" s="531">
        <f>MAX(HI250:HI252)</f>
        <v>0.59710121041386555</v>
      </c>
      <c r="HP252" s="286">
        <f>MIN(HH250:HH252)</f>
        <v>0.58587128559314594</v>
      </c>
      <c r="HQ252" s="286">
        <f>MIN(HI250:HI252)</f>
        <v>0.59710121041386555</v>
      </c>
      <c r="HR252" s="278">
        <f>HN252-HP252</f>
        <v>0</v>
      </c>
      <c r="HS252" s="278">
        <f>HO252-HQ252</f>
        <v>0</v>
      </c>
      <c r="HT252" s="393"/>
      <c r="HU252" s="520"/>
      <c r="HV252" s="393"/>
      <c r="HW252" s="520"/>
      <c r="HX252" s="393"/>
      <c r="HY252" s="520"/>
      <c r="HZ252" s="393"/>
      <c r="IA252" s="520"/>
      <c r="IB252" s="393"/>
      <c r="IC252" s="520"/>
      <c r="ID252" s="393"/>
      <c r="IG252" s="218">
        <v>-1.0172358993067028</v>
      </c>
      <c r="IH252" s="218">
        <v>1.9189989235737351E-2</v>
      </c>
      <c r="IN252" s="462">
        <v>1</v>
      </c>
      <c r="IO252" s="462">
        <v>0</v>
      </c>
      <c r="IP252" s="390">
        <v>1</v>
      </c>
      <c r="IT252" s="390"/>
      <c r="IU252" s="393">
        <v>1</v>
      </c>
      <c r="IV252" s="390">
        <v>0</v>
      </c>
      <c r="IW252" s="393">
        <v>0</v>
      </c>
      <c r="IX252" s="484">
        <v>0</v>
      </c>
      <c r="IY252" s="393"/>
      <c r="JU252" s="393"/>
      <c r="JY252" s="393">
        <v>1</v>
      </c>
      <c r="JZ252" s="507">
        <v>0</v>
      </c>
      <c r="KA252" s="507">
        <v>0</v>
      </c>
      <c r="KB252" s="520">
        <v>0</v>
      </c>
      <c r="KC252" s="520">
        <v>0</v>
      </c>
      <c r="KD252" s="507">
        <v>0</v>
      </c>
    </row>
    <row r="253" spans="1:313" x14ac:dyDescent="0.15">
      <c r="A253" s="222"/>
      <c r="B253" s="242">
        <v>1.2320717592592592</v>
      </c>
      <c r="C253" s="31"/>
      <c r="D253" s="294"/>
      <c r="E253" s="11"/>
      <c r="F253" s="32"/>
      <c r="G253" s="33" t="s">
        <v>370</v>
      </c>
      <c r="H253" s="32" t="s">
        <v>335</v>
      </c>
      <c r="I253" s="600">
        <v>49</v>
      </c>
      <c r="J253" s="474">
        <v>1</v>
      </c>
      <c r="K253" s="32">
        <v>1</v>
      </c>
      <c r="L253" s="34">
        <v>0</v>
      </c>
      <c r="M253" s="35">
        <v>1</v>
      </c>
      <c r="N253" s="35">
        <v>1</v>
      </c>
      <c r="O253" s="35">
        <v>0</v>
      </c>
      <c r="P253" s="32"/>
      <c r="Q253" s="32">
        <v>1</v>
      </c>
      <c r="R253" s="32">
        <v>0</v>
      </c>
      <c r="S253" s="32">
        <v>0</v>
      </c>
      <c r="T253" s="32">
        <v>0</v>
      </c>
      <c r="U253" s="32">
        <v>0</v>
      </c>
      <c r="V253" s="32">
        <v>1</v>
      </c>
      <c r="W253" s="32">
        <v>0</v>
      </c>
      <c r="X253" s="32">
        <v>0</v>
      </c>
      <c r="Y253" s="32"/>
      <c r="Z253" s="32"/>
      <c r="AA253" s="34"/>
      <c r="AB253" s="32"/>
      <c r="AC253" s="32"/>
      <c r="AD253" s="32"/>
      <c r="AE253" s="32"/>
      <c r="AF253" s="32"/>
      <c r="AG253" s="32"/>
      <c r="AH253" s="454"/>
      <c r="AI253" s="32"/>
      <c r="AJ253" s="32"/>
      <c r="AK253" s="32"/>
      <c r="AL253" s="654"/>
      <c r="AM253" s="646"/>
      <c r="AN253" s="647"/>
      <c r="AO253" s="646"/>
      <c r="AP253" s="647"/>
      <c r="AQ253" s="647"/>
      <c r="AR253" s="647"/>
      <c r="AS253" s="647"/>
      <c r="AT253" s="647"/>
      <c r="AU253" s="647"/>
      <c r="AV253" s="647"/>
      <c r="AW253" s="647"/>
      <c r="AX253" s="647"/>
      <c r="AY253" s="647"/>
      <c r="AZ253" s="647"/>
      <c r="BA253" s="647"/>
      <c r="BB253" s="646"/>
      <c r="BC253" s="647"/>
      <c r="BD253" s="647"/>
      <c r="BE253" s="647"/>
      <c r="BF253" s="647"/>
      <c r="BG253" s="647"/>
      <c r="BH253" s="647"/>
      <c r="BI253" s="647"/>
      <c r="BJ253" s="647"/>
      <c r="BK253" s="647"/>
      <c r="BL253" s="647"/>
      <c r="BM253" s="647"/>
      <c r="BN253" s="577"/>
      <c r="BO253" s="577"/>
      <c r="BP253" s="5">
        <v>1.285939721765077</v>
      </c>
      <c r="BQ253" s="5">
        <v>11.993743272335845</v>
      </c>
      <c r="BR253" s="458"/>
      <c r="BS253" s="530"/>
      <c r="BT253" s="530"/>
      <c r="BU253" s="530"/>
      <c r="BV253" s="530"/>
      <c r="BW253" s="584"/>
      <c r="BX253" s="530"/>
      <c r="BY253" s="530"/>
      <c r="BZ253" s="530"/>
      <c r="CA253" s="530"/>
      <c r="CB253" s="584"/>
      <c r="CC253" s="530"/>
      <c r="CD253" s="584"/>
      <c r="CE253" s="530"/>
      <c r="CF253" s="584"/>
      <c r="CG253" s="530"/>
      <c r="CH253" s="584"/>
      <c r="CI253" s="530"/>
      <c r="CJ253" s="584"/>
      <c r="CK253" s="530"/>
      <c r="CL253" s="584"/>
      <c r="CM253" s="271"/>
      <c r="CN253" s="396"/>
      <c r="CO253" s="74"/>
      <c r="CP253" s="74"/>
      <c r="CQ253" s="74"/>
      <c r="CR253" s="98"/>
      <c r="CS253" s="86"/>
      <c r="CT253" s="89"/>
      <c r="CU253" s="89"/>
      <c r="CV253" s="89"/>
      <c r="CW253" s="89"/>
      <c r="CX253" s="89"/>
      <c r="CY253" s="89"/>
      <c r="CZ253" s="89"/>
      <c r="DA253" s="89"/>
      <c r="DB253" s="89"/>
      <c r="DC253" s="82"/>
      <c r="DD253" s="134"/>
      <c r="DE253" s="134"/>
      <c r="DF253" s="134"/>
      <c r="DG253" s="134"/>
      <c r="DH253" s="134"/>
      <c r="DI253" s="134"/>
      <c r="DJ253" s="114"/>
      <c r="DK253" s="114"/>
      <c r="DL253" s="134"/>
      <c r="DM253" s="134"/>
      <c r="DN253" s="134"/>
      <c r="DO253" s="134"/>
      <c r="DP253" s="134"/>
      <c r="DQ253" s="134"/>
      <c r="DR253" s="134"/>
      <c r="DS253" s="114"/>
      <c r="DT253" s="113" t="s">
        <v>442</v>
      </c>
      <c r="DU253" s="114">
        <v>1.285939721765077</v>
      </c>
      <c r="DV253" s="114">
        <v>11.993743272335845</v>
      </c>
      <c r="DW253" s="494"/>
      <c r="DX253" s="506">
        <f t="shared" si="123"/>
        <v>0</v>
      </c>
      <c r="DY253" s="494"/>
      <c r="DZ253" s="494"/>
      <c r="EA253" s="506">
        <f t="shared" si="124"/>
        <v>0</v>
      </c>
      <c r="EB253" s="506">
        <f t="shared" si="125"/>
        <v>0</v>
      </c>
      <c r="EC253" s="494"/>
      <c r="ED253" s="494"/>
      <c r="EE253" s="511"/>
      <c r="EF253" s="124"/>
      <c r="EG253" s="124"/>
      <c r="EH253" s="124"/>
      <c r="EI253" s="124"/>
      <c r="EJ253" s="124"/>
      <c r="EK253" s="124"/>
      <c r="EL253" s="124"/>
      <c r="EM253" s="124"/>
      <c r="EN253" s="124"/>
      <c r="EO253" s="124"/>
      <c r="EP253" s="124"/>
      <c r="EQ253" s="124"/>
      <c r="ER253" s="131">
        <v>-3.8578191652952314</v>
      </c>
      <c r="ES253" s="131">
        <v>-13.682462325080731</v>
      </c>
      <c r="ET253" s="511"/>
      <c r="EU253" s="511"/>
      <c r="EV253" s="99"/>
      <c r="EW253" s="134"/>
      <c r="EX253" s="134"/>
      <c r="EY253" s="134"/>
      <c r="EZ253" s="134"/>
      <c r="FA253" s="134"/>
      <c r="FB253" s="134"/>
      <c r="FC253" s="134"/>
      <c r="FD253" s="511"/>
      <c r="FE253" s="154"/>
      <c r="FF253" s="147"/>
      <c r="FG253" s="154"/>
      <c r="FH253" s="147"/>
      <c r="FI253" s="154"/>
      <c r="FJ253" s="147"/>
      <c r="FK253" s="584"/>
      <c r="FL253" s="527"/>
      <c r="FM253" s="584"/>
      <c r="FN253" s="530"/>
      <c r="FO253" s="584"/>
      <c r="FP253" s="530"/>
      <c r="FQ253" s="284"/>
      <c r="FR253" s="282"/>
      <c r="FS253" s="284"/>
      <c r="FT253" s="282"/>
      <c r="FU253" s="282"/>
      <c r="FV253" s="282"/>
      <c r="FW253" s="282"/>
      <c r="FX253" s="282"/>
      <c r="FY253" s="282"/>
      <c r="FZ253" s="282"/>
      <c r="GA253" s="282"/>
      <c r="GB253" s="282"/>
      <c r="GC253" s="282"/>
      <c r="GD253" s="284"/>
      <c r="GE253" s="282"/>
      <c r="GF253" s="284"/>
      <c r="GG253" s="282"/>
      <c r="GH253" s="282"/>
      <c r="GI253" s="282"/>
      <c r="GJ253" s="282"/>
      <c r="GK253" s="282"/>
      <c r="GL253" s="282"/>
      <c r="GM253" s="282"/>
      <c r="GN253" s="282"/>
      <c r="GO253" s="282"/>
      <c r="GP253" s="282"/>
      <c r="GQ253" s="532"/>
      <c r="GR253" s="587"/>
      <c r="GS253" s="532"/>
      <c r="GT253" s="587"/>
      <c r="GU253" s="532"/>
      <c r="GV253" s="532"/>
      <c r="GW253" s="532"/>
      <c r="GX253" s="532"/>
      <c r="GY253" s="532"/>
      <c r="GZ253" s="587"/>
      <c r="HA253" s="532"/>
      <c r="HB253" s="587"/>
      <c r="HC253" s="532"/>
      <c r="HD253" s="532"/>
      <c r="HE253" s="532"/>
      <c r="HF253" s="532"/>
      <c r="HG253" s="532"/>
      <c r="HH253" s="584"/>
      <c r="HI253" s="527"/>
      <c r="HJ253" s="587"/>
      <c r="HK253" s="532"/>
      <c r="HL253" s="532"/>
      <c r="HM253" s="532"/>
      <c r="HN253" s="532"/>
      <c r="HO253" s="532"/>
      <c r="HP253" s="98"/>
      <c r="HQ253" s="210"/>
      <c r="HR253" s="210"/>
      <c r="HS253" s="210"/>
      <c r="HT253" s="396"/>
      <c r="HU253" s="522"/>
      <c r="HV253" s="396"/>
      <c r="HW253" s="522"/>
      <c r="HX253" s="396"/>
      <c r="HY253" s="522"/>
      <c r="HZ253" s="396"/>
      <c r="IA253" s="522"/>
      <c r="IB253" s="396"/>
      <c r="IC253" s="522"/>
      <c r="ID253" s="396"/>
      <c r="IE253" s="172"/>
      <c r="IF253" s="172"/>
      <c r="IG253" s="203">
        <v>-0.24951069228277614</v>
      </c>
      <c r="IH253" s="203">
        <v>1.9189989235737351E-2</v>
      </c>
      <c r="II253" s="172">
        <v>0</v>
      </c>
      <c r="IJ253" s="172">
        <v>0</v>
      </c>
      <c r="IK253" s="172"/>
      <c r="IL253" s="172"/>
      <c r="IM253" s="172"/>
      <c r="IN253" s="465"/>
      <c r="IO253" s="465"/>
      <c r="IP253" s="397"/>
      <c r="IQ253" s="172"/>
      <c r="IR253" s="172"/>
      <c r="IS253" s="172"/>
      <c r="IT253" s="397"/>
      <c r="IU253" s="396"/>
      <c r="IV253" s="397"/>
      <c r="IW253" s="396"/>
      <c r="IX253" s="485"/>
      <c r="IY253" s="396"/>
      <c r="IZ253" s="172"/>
      <c r="JA253" s="172"/>
      <c r="JB253" s="202"/>
      <c r="JC253" s="202"/>
      <c r="JD253" s="202"/>
      <c r="JE253" s="172"/>
      <c r="JF253" s="172"/>
      <c r="JG253" s="172"/>
      <c r="JH253" s="172"/>
      <c r="JI253" s="172"/>
      <c r="JJ253" s="172"/>
      <c r="JK253" s="172"/>
      <c r="JL253" s="172"/>
      <c r="JM253" s="172"/>
      <c r="JN253" s="172"/>
      <c r="JO253" s="172"/>
      <c r="JP253" s="202"/>
      <c r="JQ253" s="202"/>
      <c r="JR253" s="202"/>
      <c r="JS253" s="172"/>
      <c r="JT253" s="172"/>
      <c r="JU253" s="396"/>
      <c r="JV253" s="172"/>
      <c r="JW253" s="172"/>
      <c r="JX253" s="172"/>
      <c r="JY253" s="396"/>
      <c r="JZ253" s="509"/>
      <c r="KA253" s="509"/>
      <c r="KB253" s="522"/>
      <c r="KC253" s="522"/>
      <c r="KD253" s="509"/>
      <c r="KE253" s="171"/>
      <c r="KF253" s="172"/>
      <c r="KG253" s="172"/>
      <c r="KH253" s="172"/>
      <c r="KI253" s="172"/>
      <c r="KJ253" s="172"/>
      <c r="KK253" s="201"/>
      <c r="KL253" s="172"/>
      <c r="KM253" s="172"/>
      <c r="KN253" s="172"/>
      <c r="KO253" s="172"/>
      <c r="KP253" s="172"/>
      <c r="KQ253" s="172"/>
      <c r="KR253" s="201"/>
      <c r="KS253" s="172"/>
      <c r="KT253" s="172"/>
      <c r="KU253" s="172"/>
      <c r="KV253" s="172"/>
      <c r="KW253" s="172"/>
      <c r="KX253" s="172"/>
      <c r="KY253" s="172"/>
      <c r="KZ253" s="172"/>
      <c r="LA253" s="201"/>
    </row>
    <row r="254" spans="1:313" x14ac:dyDescent="0.15">
      <c r="A254" s="214"/>
      <c r="B254" s="232">
        <v>1.2375694444444445</v>
      </c>
      <c r="C254" s="10"/>
      <c r="D254" s="11"/>
      <c r="E254" s="11"/>
      <c r="F254" s="14"/>
      <c r="G254" s="13"/>
      <c r="H254" s="14"/>
      <c r="I254" s="596"/>
      <c r="J254" s="29">
        <v>1</v>
      </c>
      <c r="K254" s="14">
        <v>1</v>
      </c>
      <c r="L254" s="9">
        <v>0</v>
      </c>
      <c r="M254" s="23">
        <v>1</v>
      </c>
      <c r="N254" s="23">
        <v>0</v>
      </c>
      <c r="O254" s="23">
        <v>1</v>
      </c>
      <c r="P254" s="14"/>
      <c r="Q254" s="14">
        <v>0</v>
      </c>
      <c r="R254" s="14">
        <v>0</v>
      </c>
      <c r="S254" s="14">
        <v>1</v>
      </c>
      <c r="T254" s="14">
        <v>1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9">
        <v>0</v>
      </c>
      <c r="AB254" s="15">
        <v>0.9980427691311049</v>
      </c>
      <c r="AC254" s="15">
        <v>1.2665392895586649</v>
      </c>
      <c r="AD254" s="15">
        <v>1.6125170203785919</v>
      </c>
      <c r="AE254" s="15"/>
      <c r="AF254" s="15"/>
      <c r="AG254" s="15"/>
      <c r="AH254" s="54">
        <f>AM255-BP254</f>
        <v>-1.7657679761550313</v>
      </c>
      <c r="AI254" s="15">
        <f>AN255-BQ254</f>
        <v>-17.578030139935414</v>
      </c>
      <c r="AJ254" s="15"/>
      <c r="AK254" s="15"/>
      <c r="AL254" s="632">
        <f>((AH254*AH255)+(AI254*AI255))/(SQRT(AH254^2+AI254^2)*SQRT(AH255^2+AI255^2))</f>
        <v>0.99660483546258782</v>
      </c>
      <c r="AM254" s="633"/>
      <c r="AN254" s="634"/>
      <c r="AO254" s="633"/>
      <c r="AP254" s="634"/>
      <c r="AQ254" s="634"/>
      <c r="AR254" s="634"/>
      <c r="AS254" s="634"/>
      <c r="AT254" s="634"/>
      <c r="AU254" s="634"/>
      <c r="AV254" s="634"/>
      <c r="AW254" s="634"/>
      <c r="AX254" s="634"/>
      <c r="AY254" s="634"/>
      <c r="AZ254" s="634"/>
      <c r="BA254" s="634"/>
      <c r="BB254" s="633"/>
      <c r="BC254" s="634"/>
      <c r="BD254" s="634"/>
      <c r="BE254" s="634"/>
      <c r="BF254" s="634"/>
      <c r="BG254" s="634"/>
      <c r="BH254" s="634"/>
      <c r="BI254" s="634"/>
      <c r="BJ254" s="634"/>
      <c r="BK254" s="634"/>
      <c r="BL254" s="634"/>
      <c r="BM254" s="634"/>
      <c r="BN254" s="573"/>
      <c r="BO254" s="573"/>
      <c r="BP254" s="4">
        <v>0.82530459755072116</v>
      </c>
      <c r="BQ254" s="4">
        <v>11.916983315392894</v>
      </c>
      <c r="BR254" s="6"/>
      <c r="BS254" s="527"/>
      <c r="BT254" s="527"/>
      <c r="BU254" s="527"/>
      <c r="BV254" s="527"/>
      <c r="BW254" s="584"/>
      <c r="BX254" s="527"/>
      <c r="BY254" s="527"/>
      <c r="BZ254" s="527"/>
      <c r="CA254" s="527"/>
      <c r="CB254" s="584"/>
      <c r="CC254" s="527"/>
      <c r="CD254" s="584"/>
      <c r="CE254" s="527"/>
      <c r="CF254" s="584"/>
      <c r="CG254" s="527"/>
      <c r="CH254" s="584"/>
      <c r="CI254" s="527"/>
      <c r="CJ254" s="584"/>
      <c r="CK254" s="527"/>
      <c r="CL254" s="584"/>
      <c r="CO254" s="70"/>
      <c r="CP254" s="70"/>
      <c r="CQ254" s="70"/>
      <c r="CR254" s="70"/>
      <c r="CS254" s="70"/>
      <c r="CT254" s="70"/>
      <c r="CU254" s="70"/>
      <c r="CV254" s="70"/>
      <c r="CW254" s="70"/>
      <c r="CX254" s="70"/>
      <c r="CY254" s="70"/>
      <c r="CZ254" s="70"/>
      <c r="DA254" s="70"/>
      <c r="DB254" s="70"/>
      <c r="DC254" s="70"/>
      <c r="DH254" s="516"/>
      <c r="DI254" s="516"/>
      <c r="DJ254" s="105"/>
      <c r="DK254" s="105"/>
      <c r="DL254" s="105"/>
      <c r="DM254" s="105"/>
      <c r="DN254" s="105"/>
      <c r="DO254" s="105"/>
      <c r="DP254" s="105"/>
      <c r="DQ254" s="105"/>
      <c r="DR254" s="105"/>
      <c r="DS254" s="105"/>
      <c r="DT254" s="108" t="s">
        <v>442</v>
      </c>
      <c r="DU254" s="105">
        <v>0.82530459755072116</v>
      </c>
      <c r="DV254" s="105">
        <v>11.916983315392894</v>
      </c>
      <c r="DX254" s="506">
        <f t="shared" si="123"/>
        <v>0</v>
      </c>
      <c r="EA254" s="506">
        <f t="shared" si="124"/>
        <v>0</v>
      </c>
      <c r="EB254" s="506">
        <f t="shared" si="125"/>
        <v>0</v>
      </c>
      <c r="EF254" s="402">
        <f>IF(AND(DV254&gt;0,DV254&lt;11.9),1,0)</f>
        <v>0</v>
      </c>
      <c r="EG254" s="402"/>
      <c r="EL254" s="244">
        <f>IF(AND(DV254&gt;0,DV254&lt;6.4),1,0)</f>
        <v>0</v>
      </c>
      <c r="ER254" s="128">
        <v>-3.8578191652952314</v>
      </c>
      <c r="ES254" s="128">
        <v>-13.452182454251883</v>
      </c>
      <c r="EV254" s="284"/>
      <c r="EW254" s="209"/>
      <c r="EX254" s="209"/>
      <c r="EY254" s="209"/>
      <c r="EZ254" s="209"/>
      <c r="FA254" s="209"/>
      <c r="FB254" s="209"/>
      <c r="FC254" s="209"/>
      <c r="FE254" s="141"/>
      <c r="FF254" s="141"/>
      <c r="FH254" s="141"/>
      <c r="FJ254" s="141"/>
      <c r="FK254" s="584"/>
      <c r="FL254" s="527"/>
      <c r="FM254" s="584"/>
      <c r="FN254" s="527"/>
      <c r="FO254" s="584"/>
      <c r="FP254" s="527"/>
      <c r="FQ254" s="284"/>
      <c r="FR254" s="209"/>
      <c r="FS254" s="284"/>
      <c r="FT254" s="209"/>
      <c r="FU254" s="209"/>
      <c r="FV254" s="209"/>
      <c r="FW254" s="209"/>
      <c r="FX254" s="209"/>
      <c r="FY254" s="209"/>
      <c r="FZ254" s="209"/>
      <c r="GA254" s="209"/>
      <c r="GB254" s="209"/>
      <c r="GC254" s="209"/>
      <c r="GD254" s="284"/>
      <c r="GE254" s="209"/>
      <c r="GF254" s="284"/>
      <c r="GG254" s="209"/>
      <c r="GH254" s="209"/>
      <c r="GI254" s="209"/>
      <c r="GJ254" s="209"/>
      <c r="GK254" s="209"/>
      <c r="GL254" s="209"/>
      <c r="GM254" s="209"/>
      <c r="GN254" s="209"/>
      <c r="GO254" s="209"/>
      <c r="GP254" s="209"/>
      <c r="GQ254" s="529"/>
      <c r="GR254" s="587"/>
      <c r="GS254" s="529"/>
      <c r="GT254" s="587"/>
      <c r="GU254" s="529"/>
      <c r="GV254" s="529"/>
      <c r="GW254" s="529"/>
      <c r="GX254" s="529"/>
      <c r="GY254" s="529"/>
      <c r="GZ254" s="587"/>
      <c r="HA254" s="529"/>
      <c r="HB254" s="587"/>
      <c r="HC254" s="529"/>
      <c r="HD254" s="529"/>
      <c r="HE254" s="529"/>
      <c r="HF254" s="529"/>
      <c r="HG254" s="529"/>
      <c r="HH254" s="584"/>
      <c r="HI254" s="527"/>
      <c r="HJ254" s="587"/>
      <c r="HK254" s="529"/>
      <c r="HL254" s="529"/>
      <c r="HM254" s="529"/>
      <c r="HN254" s="529"/>
      <c r="HO254" s="529"/>
      <c r="HP254" s="285"/>
      <c r="HQ254" s="208"/>
      <c r="HR254" s="208"/>
      <c r="HS254" s="208"/>
      <c r="IE254" s="159"/>
      <c r="IF254" s="159"/>
      <c r="IG254" s="159"/>
      <c r="IH254" s="159"/>
      <c r="II254" s="159">
        <v>0</v>
      </c>
      <c r="IJ254" s="159">
        <v>0</v>
      </c>
      <c r="IK254" s="159"/>
      <c r="IL254" s="159"/>
      <c r="IM254" s="159"/>
      <c r="IQ254" s="159"/>
      <c r="IR254" s="159"/>
      <c r="IS254" s="159"/>
      <c r="IZ254" s="159"/>
      <c r="JA254" s="159"/>
      <c r="JB254" s="159"/>
      <c r="JC254" s="159"/>
      <c r="JD254" s="159"/>
      <c r="JE254" s="159"/>
      <c r="JF254" s="159"/>
      <c r="JG254" s="159"/>
      <c r="JH254" s="159"/>
      <c r="JI254" s="159"/>
      <c r="JJ254" s="159"/>
      <c r="JK254" s="159"/>
      <c r="JL254" s="159"/>
      <c r="JM254" s="159"/>
      <c r="JN254" s="159"/>
      <c r="JO254" s="159"/>
      <c r="JP254" s="159"/>
      <c r="JQ254" s="159"/>
      <c r="JR254" s="159"/>
      <c r="JS254" s="159"/>
      <c r="JT254" s="159"/>
      <c r="JV254" s="159"/>
      <c r="JW254" s="159"/>
      <c r="JX254" s="159"/>
      <c r="KE254" s="159"/>
      <c r="KF254" s="159"/>
      <c r="KG254" s="159"/>
      <c r="KH254" s="159"/>
      <c r="KI254" s="159"/>
      <c r="KJ254" s="159"/>
      <c r="KK254" s="159"/>
      <c r="KL254" s="159"/>
      <c r="KM254" s="159"/>
      <c r="KN254" s="159"/>
      <c r="KO254" s="159"/>
      <c r="KP254" s="159"/>
      <c r="KQ254" s="159"/>
      <c r="KR254" s="159"/>
      <c r="KS254" s="159"/>
      <c r="KT254" s="159"/>
      <c r="KU254" s="159"/>
      <c r="KV254" s="159"/>
      <c r="KW254" s="159"/>
      <c r="KX254" s="159"/>
      <c r="KY254" s="159"/>
      <c r="KZ254" s="159"/>
      <c r="LA254" s="159"/>
    </row>
    <row r="255" spans="1:313" x14ac:dyDescent="0.15">
      <c r="A255" s="214"/>
      <c r="B255" s="232">
        <v>1.2382986111111112</v>
      </c>
      <c r="C255" s="10">
        <v>1.03</v>
      </c>
      <c r="D255" s="293">
        <v>1.0999999900000001</v>
      </c>
      <c r="E255" s="11"/>
      <c r="F255" s="14"/>
      <c r="G255" s="13"/>
      <c r="H255" s="14"/>
      <c r="I255" s="596"/>
      <c r="J255" s="473">
        <v>2</v>
      </c>
      <c r="K255" s="14"/>
      <c r="L255" s="9"/>
      <c r="M255" s="23">
        <v>0</v>
      </c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9"/>
      <c r="AB255" s="15"/>
      <c r="AC255" s="15"/>
      <c r="AD255" s="15"/>
      <c r="AE255" s="15"/>
      <c r="AF255" s="15"/>
      <c r="AG255" s="15"/>
      <c r="AH255" s="58">
        <f>ER254-BP254</f>
        <v>-4.6831237628459528</v>
      </c>
      <c r="AI255" s="20">
        <f>ES254-BQ254</f>
        <v>-25.369165769644777</v>
      </c>
      <c r="AJ255" s="15"/>
      <c r="AK255" s="15"/>
      <c r="AL255" s="635">
        <f>DEGREES(ACOS(AL254))</f>
        <v>4.7227069176617906</v>
      </c>
      <c r="AM255" s="633">
        <v>-0.94046337860431006</v>
      </c>
      <c r="AN255" s="634">
        <v>-5.6610468245425185</v>
      </c>
      <c r="AO255" s="638">
        <f>ABS(-11.88-AN255)</f>
        <v>6.2189531754574823</v>
      </c>
      <c r="AP255" s="527"/>
      <c r="AQ255" s="634"/>
      <c r="AR255" s="634"/>
      <c r="AS255" s="634"/>
      <c r="AT255" s="634"/>
      <c r="AU255" s="634"/>
      <c r="AV255" s="634"/>
      <c r="AW255" s="634"/>
      <c r="AX255" s="634"/>
      <c r="AY255" s="634"/>
      <c r="AZ255" s="634"/>
      <c r="BA255" s="634"/>
      <c r="BB255" s="633"/>
      <c r="BC255" s="634">
        <f>ABS(BQ255-AN255)</f>
        <v>8.7122551130247565</v>
      </c>
      <c r="BD255" s="634"/>
      <c r="BE255" s="634"/>
      <c r="BF255" s="634"/>
      <c r="BG255" s="634"/>
      <c r="BH255" s="634"/>
      <c r="BI255" s="634"/>
      <c r="BJ255" s="634"/>
      <c r="BK255" s="634"/>
      <c r="BL255" s="634"/>
      <c r="BM255" s="634"/>
      <c r="BN255" s="573"/>
      <c r="BO255" s="573"/>
      <c r="BP255" s="65">
        <v>-2.3991412719497709</v>
      </c>
      <c r="BQ255" s="64">
        <v>-14.373301937567275</v>
      </c>
      <c r="BR255" s="6"/>
      <c r="BS255" s="527"/>
      <c r="BT255" s="527"/>
      <c r="BU255" s="527">
        <f>(BP254+BP255+BP256)/3</f>
        <v>-0.4926236745070196</v>
      </c>
      <c r="BV255" s="527">
        <f>(BQ254+BQ255+BQ256)/3</f>
        <v>3.3710414424111943</v>
      </c>
      <c r="BW255" s="584"/>
      <c r="BX255" s="527"/>
      <c r="BY255" s="527"/>
      <c r="BZ255" s="527"/>
      <c r="CA255" s="527"/>
      <c r="CC255" s="584">
        <f>SQRT((BP254-BP255)^2+(BQ254-BQ255)^2)+SQRT((BP255-BP256)^2+(BQ255-BQ256)^2)+SQRT((BP256-BP254)^2+(BQ256-BQ254)^2)</f>
        <v>54.523904393721622</v>
      </c>
      <c r="CD255" s="584"/>
      <c r="CE255" s="584"/>
      <c r="CF255" s="584"/>
      <c r="CG255" s="527"/>
      <c r="CH255" s="584"/>
      <c r="CI255" s="527"/>
      <c r="CJ255" s="584"/>
      <c r="CK255" s="527"/>
      <c r="CL255" s="584"/>
      <c r="CO255" s="70"/>
      <c r="CP255" s="70"/>
      <c r="CQ255" s="70"/>
      <c r="CR255" s="70"/>
      <c r="CS255" s="92">
        <v>1.7013387539772107</v>
      </c>
      <c r="CT255" s="70"/>
      <c r="CU255" s="70"/>
      <c r="CV255" s="70"/>
      <c r="CW255" s="70"/>
      <c r="CX255" s="70"/>
      <c r="CY255" s="70"/>
      <c r="CZ255" s="70"/>
      <c r="DA255" s="70"/>
      <c r="DB255" s="70"/>
      <c r="DC255" s="70"/>
      <c r="DH255" s="516"/>
      <c r="DI255" s="516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/>
      <c r="DT255" s="108" t="s">
        <v>445</v>
      </c>
      <c r="DU255" s="129">
        <v>-2.8597763961641265</v>
      </c>
      <c r="DV255" s="128">
        <v>-14.718721743810548</v>
      </c>
      <c r="DX255" s="506">
        <f t="shared" si="123"/>
        <v>0</v>
      </c>
      <c r="EA255" s="506">
        <f t="shared" si="124"/>
        <v>0</v>
      </c>
      <c r="EB255" s="506">
        <f t="shared" si="125"/>
        <v>0</v>
      </c>
      <c r="EF255" s="402"/>
      <c r="EG255" s="412">
        <f>IF(AND(DV255&lt;0,DV255&gt;-11.9),1,0)</f>
        <v>0</v>
      </c>
      <c r="EM255" s="412">
        <f>IF(AND(DV255&lt;0,DV255&gt;-6.4),1,0)</f>
        <v>0</v>
      </c>
      <c r="ER255" s="105">
        <v>1.9193130175598164E-2</v>
      </c>
      <c r="ES255" s="105">
        <v>11.725083423035521</v>
      </c>
      <c r="ET255" s="518">
        <f>ABS(ER255)</f>
        <v>1.9193130175598164E-2</v>
      </c>
      <c r="EV255" s="284"/>
      <c r="EW255" s="209"/>
      <c r="EX255" s="209"/>
      <c r="EY255" s="209"/>
      <c r="EZ255" s="209"/>
      <c r="FA255" s="209"/>
      <c r="FB255" s="209"/>
      <c r="FC255" s="209"/>
      <c r="FE255" s="141"/>
      <c r="FF255" s="141"/>
      <c r="FH255" s="141"/>
      <c r="FJ255" s="141"/>
      <c r="FK255" s="584"/>
      <c r="FL255" s="527"/>
      <c r="FM255" s="584"/>
      <c r="FN255" s="527"/>
      <c r="FO255" s="584"/>
      <c r="FP255" s="527"/>
      <c r="FQ255" s="284"/>
      <c r="FR255" s="209"/>
      <c r="FS255" s="284"/>
      <c r="FT255" s="209"/>
      <c r="FU255" s="209"/>
      <c r="FV255" s="209"/>
      <c r="FW255" s="209"/>
      <c r="FX255" s="209"/>
      <c r="FY255" s="209"/>
      <c r="FZ255" s="209"/>
      <c r="GA255" s="209"/>
      <c r="GB255" s="209"/>
      <c r="GC255" s="209"/>
      <c r="GD255" s="284"/>
      <c r="GE255" s="209"/>
      <c r="GF255" s="284"/>
      <c r="GG255" s="209"/>
      <c r="GH255" s="209"/>
      <c r="GI255" s="209"/>
      <c r="GJ255" s="209"/>
      <c r="GK255" s="209"/>
      <c r="GL255" s="209"/>
      <c r="GM255" s="209"/>
      <c r="GN255" s="209"/>
      <c r="GO255" s="209"/>
      <c r="GP255" s="209"/>
      <c r="GQ255" s="529"/>
      <c r="GR255" s="587">
        <v>0.80611146737512296</v>
      </c>
      <c r="GS255" s="532">
        <v>0.9980427691311049</v>
      </c>
      <c r="GT255" s="584"/>
      <c r="GU255" s="527"/>
      <c r="GV255" s="527"/>
      <c r="GW255" s="527"/>
      <c r="GX255" s="527"/>
      <c r="GY255" s="527"/>
      <c r="GZ255" s="587">
        <v>0.19189989235737315</v>
      </c>
      <c r="HA255" s="532">
        <v>1.2665392895586649</v>
      </c>
      <c r="HB255" s="584"/>
      <c r="HC255" s="527"/>
      <c r="HD255" s="527"/>
      <c r="HE255" s="527"/>
      <c r="HF255" s="527"/>
      <c r="HG255" s="527"/>
      <c r="HH255" s="584">
        <v>0.82863820001279531</v>
      </c>
      <c r="HI255" s="527">
        <v>1.6125170203785919</v>
      </c>
      <c r="HJ255" s="584"/>
      <c r="HK255" s="527"/>
      <c r="HL255" s="527"/>
      <c r="HM255" s="527"/>
      <c r="HN255" s="527"/>
      <c r="HO255" s="527"/>
      <c r="HP255" s="285"/>
      <c r="HQ255" s="208"/>
      <c r="HR255" s="208"/>
      <c r="HS255" s="208"/>
      <c r="IE255" s="159"/>
      <c r="IF255" s="159"/>
      <c r="IG255" s="159"/>
      <c r="IH255" s="159"/>
      <c r="II255" s="159">
        <v>1</v>
      </c>
      <c r="IJ255" s="159">
        <v>0</v>
      </c>
      <c r="IK255" s="159">
        <v>1</v>
      </c>
      <c r="IL255" s="159">
        <v>0</v>
      </c>
      <c r="IM255" s="159">
        <v>0</v>
      </c>
      <c r="IQ255" s="159">
        <v>0</v>
      </c>
      <c r="IR255" s="159">
        <v>1</v>
      </c>
      <c r="IS255" s="159">
        <v>0</v>
      </c>
      <c r="IZ255" s="159">
        <v>0</v>
      </c>
      <c r="JA255" s="159">
        <v>0</v>
      </c>
      <c r="JB255" s="176">
        <v>1</v>
      </c>
      <c r="JC255" s="176">
        <v>0</v>
      </c>
      <c r="JD255" s="176">
        <v>0</v>
      </c>
      <c r="JE255" s="176">
        <v>0</v>
      </c>
      <c r="JF255" s="176">
        <v>0</v>
      </c>
      <c r="JG255" s="176">
        <v>1</v>
      </c>
      <c r="JH255" s="176">
        <v>0</v>
      </c>
      <c r="JI255" s="176">
        <v>0</v>
      </c>
      <c r="JJ255" s="176">
        <v>1</v>
      </c>
      <c r="JK255" s="176">
        <v>0</v>
      </c>
      <c r="JL255" s="176">
        <v>0</v>
      </c>
      <c r="JM255" s="176">
        <v>1</v>
      </c>
      <c r="JN255" s="176">
        <v>0</v>
      </c>
      <c r="JO255" s="176">
        <v>0</v>
      </c>
      <c r="JP255" s="176">
        <v>0</v>
      </c>
      <c r="JQ255" s="176">
        <v>0</v>
      </c>
      <c r="JR255" s="176">
        <v>0</v>
      </c>
      <c r="JS255" s="176">
        <v>0</v>
      </c>
      <c r="JT255" s="176">
        <v>0</v>
      </c>
      <c r="JU255" s="501">
        <v>1</v>
      </c>
      <c r="JV255" s="176">
        <v>0</v>
      </c>
      <c r="JW255" s="176">
        <v>0</v>
      </c>
      <c r="JX255" s="176">
        <v>0</v>
      </c>
      <c r="JY255" s="501"/>
      <c r="JZ255" s="405"/>
      <c r="KA255" s="405"/>
      <c r="KB255" s="405"/>
      <c r="KC255" s="405"/>
      <c r="KD255" s="405"/>
      <c r="KE255" s="162">
        <v>1</v>
      </c>
      <c r="KF255" s="175">
        <v>0</v>
      </c>
      <c r="KG255" s="175">
        <v>0</v>
      </c>
      <c r="KH255" s="175">
        <v>0</v>
      </c>
      <c r="KI255" s="175">
        <v>0</v>
      </c>
      <c r="KJ255" s="175">
        <v>1</v>
      </c>
      <c r="KK255" s="160">
        <v>0</v>
      </c>
      <c r="KL255" s="175">
        <v>1</v>
      </c>
      <c r="KM255" s="175">
        <v>0</v>
      </c>
      <c r="KN255" s="175">
        <v>0</v>
      </c>
      <c r="KO255" s="175">
        <v>0</v>
      </c>
      <c r="KP255" s="175">
        <v>0</v>
      </c>
      <c r="KQ255" s="175">
        <v>0</v>
      </c>
      <c r="KR255" s="160">
        <v>0</v>
      </c>
      <c r="KS255" s="175">
        <v>0</v>
      </c>
      <c r="KT255" s="159"/>
      <c r="KU255" s="159"/>
      <c r="KV255" s="159"/>
      <c r="KW255" s="159"/>
      <c r="KX255" s="159"/>
      <c r="KY255" s="159"/>
      <c r="KZ255" s="159"/>
      <c r="LA255" s="159"/>
    </row>
    <row r="256" spans="1:313" x14ac:dyDescent="0.15">
      <c r="A256" s="214"/>
      <c r="B256" s="232">
        <v>1.2391666666666665</v>
      </c>
      <c r="C256" s="10">
        <v>1.1499999999999999</v>
      </c>
      <c r="D256" s="11">
        <v>1.4999999499999996</v>
      </c>
      <c r="E256" s="11"/>
      <c r="F256" s="14"/>
      <c r="G256" s="13"/>
      <c r="H256" s="14"/>
      <c r="I256" s="596"/>
      <c r="J256" s="9">
        <v>3</v>
      </c>
      <c r="K256" s="14"/>
      <c r="L256" s="9"/>
      <c r="M256" s="23">
        <v>0</v>
      </c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9"/>
      <c r="AB256" s="15"/>
      <c r="AC256" s="15"/>
      <c r="AD256" s="15"/>
      <c r="AE256" s="15"/>
      <c r="AF256" s="15"/>
      <c r="AG256" s="15"/>
      <c r="AH256" s="54"/>
      <c r="AI256" s="15"/>
      <c r="AJ256" s="15"/>
      <c r="AK256" s="15"/>
      <c r="AL256" s="632"/>
      <c r="AM256" s="633">
        <v>-0.44144199403875778</v>
      </c>
      <c r="AN256" s="634">
        <v>7.4265258342303548</v>
      </c>
      <c r="AO256" s="584"/>
      <c r="AP256" s="634">
        <f>ABS(11.88-AN256)</f>
        <v>4.4534741657696459</v>
      </c>
      <c r="AQ256" s="634"/>
      <c r="AR256" s="634"/>
      <c r="AS256" s="634"/>
      <c r="AT256" s="634"/>
      <c r="AU256" s="634"/>
      <c r="AV256" s="634"/>
      <c r="AW256" s="634"/>
      <c r="AX256" s="634"/>
      <c r="AY256" s="634"/>
      <c r="AZ256" s="634"/>
      <c r="BA256" s="634"/>
      <c r="BB256" s="634">
        <f>ABS(BQ256-AN256)</f>
        <v>5.1429171151776094</v>
      </c>
      <c r="BC256" s="634"/>
      <c r="BD256" s="634"/>
      <c r="BE256" s="634"/>
      <c r="BF256" s="634"/>
      <c r="BG256" s="634"/>
      <c r="BH256" s="634"/>
      <c r="BI256" s="634"/>
      <c r="BJ256" s="634"/>
      <c r="BK256" s="634"/>
      <c r="BL256" s="634"/>
      <c r="BM256" s="634"/>
      <c r="BN256" s="573"/>
      <c r="BO256" s="573"/>
      <c r="BP256" s="4">
        <v>9.5965650877990832E-2</v>
      </c>
      <c r="BQ256" s="4">
        <v>12.569442949407964</v>
      </c>
      <c r="BR256" s="6"/>
      <c r="BS256" s="527">
        <f>(BP255+BP256+BP257)/3</f>
        <v>0.44144199403875772</v>
      </c>
      <c r="BT256" s="527">
        <f>(BQ255+BQ256+BQ257)/3</f>
        <v>-5.2260737351991384</v>
      </c>
      <c r="BU256" s="527"/>
      <c r="BV256" s="527"/>
      <c r="BW256" s="584"/>
      <c r="BX256" s="527"/>
      <c r="BY256" s="527"/>
      <c r="BZ256" s="527"/>
      <c r="CA256" s="527"/>
      <c r="CB256" s="584">
        <f>SQRT((BP255-BP256)^2+(BQ255-BQ256)^2)+SQRT((BP256-BP257)^2+(BQ256-BQ257)^2)+SQRT((BP257-BP255)^2+(BQ257-BQ255)^2)</f>
        <v>59.783871324966263</v>
      </c>
      <c r="CD256" s="584"/>
      <c r="CE256" s="527"/>
      <c r="CF256" s="584"/>
      <c r="CG256" s="527"/>
      <c r="CH256" s="584"/>
      <c r="CI256" s="527"/>
      <c r="CJ256" s="584"/>
      <c r="CK256" s="527"/>
      <c r="CL256" s="584"/>
      <c r="CO256" s="70"/>
      <c r="CP256" s="70"/>
      <c r="CQ256" s="70"/>
      <c r="CR256" s="97">
        <v>12.897709557042155</v>
      </c>
      <c r="CS256" s="70"/>
      <c r="CT256" s="70"/>
      <c r="CU256" s="70"/>
      <c r="CV256" s="70"/>
      <c r="CW256" s="70"/>
      <c r="CX256" s="70"/>
      <c r="CY256" s="70"/>
      <c r="CZ256" s="70"/>
      <c r="DA256" s="70"/>
      <c r="DB256" s="70"/>
      <c r="DC256" s="70"/>
      <c r="DH256" s="516"/>
      <c r="DI256" s="516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8" t="s">
        <v>443</v>
      </c>
      <c r="DU256" s="105">
        <v>-0.74853207684832845</v>
      </c>
      <c r="DV256" s="105">
        <v>12.953242734122712</v>
      </c>
      <c r="DX256" s="506">
        <f t="shared" si="123"/>
        <v>0</v>
      </c>
      <c r="EA256" s="506">
        <f t="shared" si="124"/>
        <v>0</v>
      </c>
      <c r="EB256" s="506">
        <f t="shared" si="125"/>
        <v>0</v>
      </c>
      <c r="EF256" s="402">
        <f>IF(AND(DV256&gt;0,DV256&lt;11.9),1,0)</f>
        <v>0</v>
      </c>
      <c r="EG256" s="402"/>
      <c r="EL256" s="244">
        <f>IF(AND(DV256&gt;0,DV256&lt;6.4),1,0)</f>
        <v>0</v>
      </c>
      <c r="ER256" s="129">
        <v>-0.51821451474115043</v>
      </c>
      <c r="ES256" s="128">
        <v>-13.75922228202368</v>
      </c>
      <c r="EU256" s="518">
        <f>ABS(ER256)</f>
        <v>0.51821451474115043</v>
      </c>
      <c r="EV256" s="284"/>
      <c r="EW256" s="209"/>
      <c r="EX256" s="209"/>
      <c r="EY256" s="209"/>
      <c r="EZ256" s="209"/>
      <c r="FA256" s="209"/>
      <c r="FB256" s="209"/>
      <c r="FC256" s="209"/>
      <c r="FE256" s="141"/>
      <c r="FF256" s="144">
        <v>10.639174863017644</v>
      </c>
      <c r="FH256" s="141"/>
      <c r="FJ256" s="141"/>
      <c r="FK256" s="584"/>
      <c r="FL256" s="527"/>
      <c r="FM256" s="584"/>
      <c r="FN256" s="527"/>
      <c r="FO256" s="584"/>
      <c r="FP256" s="527"/>
      <c r="FQ256" s="284"/>
      <c r="FR256" s="209">
        <f>FF256/(D255+D256)</f>
        <v>4.091990426360411</v>
      </c>
      <c r="FS256" s="284"/>
      <c r="FT256" s="209"/>
      <c r="FU256" s="209"/>
      <c r="FV256" s="209"/>
      <c r="FW256" s="209"/>
      <c r="FX256" s="209"/>
      <c r="FY256" s="209"/>
      <c r="FZ256" s="209"/>
      <c r="GA256" s="209"/>
      <c r="GB256" s="209"/>
      <c r="GC256" s="209"/>
      <c r="GD256" s="284"/>
      <c r="GE256" s="284">
        <f>FF256*(((ABS(DV255-AN255))/(ABS(DV254-DV255))))^2</f>
        <v>1.2303056315778529</v>
      </c>
      <c r="GF256" s="284"/>
      <c r="GG256" s="209"/>
      <c r="GH256" s="209"/>
      <c r="GI256" s="209"/>
      <c r="GJ256" s="209"/>
      <c r="GK256" s="209"/>
      <c r="GL256" s="209"/>
      <c r="GM256" s="209"/>
      <c r="GN256" s="209"/>
      <c r="GO256" s="209"/>
      <c r="GP256" s="209"/>
      <c r="GQ256" s="529"/>
      <c r="GR256" s="587">
        <v>0.76772520702392666</v>
      </c>
      <c r="GS256" s="529">
        <v>2.3415618814229759</v>
      </c>
      <c r="GT256" s="587"/>
      <c r="GU256" s="529"/>
      <c r="GV256" s="529"/>
      <c r="GW256" s="529"/>
      <c r="GX256" s="529"/>
      <c r="GY256" s="529"/>
      <c r="GZ256" s="587">
        <v>1.2281593110871913</v>
      </c>
      <c r="HA256" s="529">
        <v>0.95949946178686751</v>
      </c>
      <c r="HB256" s="587"/>
      <c r="HC256" s="529"/>
      <c r="HD256" s="529"/>
      <c r="HE256" s="529"/>
      <c r="HF256" s="529"/>
      <c r="HG256" s="529"/>
      <c r="HH256" s="584">
        <v>1.4483705627048955</v>
      </c>
      <c r="HI256" s="527">
        <v>2.530523910517819</v>
      </c>
      <c r="HJ256" s="587"/>
      <c r="HK256" s="529"/>
      <c r="HL256" s="529"/>
      <c r="HM256" s="529"/>
      <c r="HN256" s="529"/>
      <c r="HO256" s="529"/>
      <c r="HP256" s="285"/>
      <c r="HQ256" s="208"/>
      <c r="HR256" s="208"/>
      <c r="HS256" s="208"/>
      <c r="IE256" s="159"/>
      <c r="IF256" s="159"/>
      <c r="IG256" s="159"/>
      <c r="IH256" s="159"/>
      <c r="II256" s="159">
        <v>0</v>
      </c>
      <c r="IJ256" s="159">
        <v>1</v>
      </c>
      <c r="IK256" s="159">
        <v>0</v>
      </c>
      <c r="IL256" s="159">
        <v>1</v>
      </c>
      <c r="IM256" s="159">
        <v>0</v>
      </c>
      <c r="IQ256" s="159">
        <v>1</v>
      </c>
      <c r="IR256" s="159">
        <v>0</v>
      </c>
      <c r="IS256" s="159">
        <v>0</v>
      </c>
      <c r="IZ256" s="159">
        <v>0</v>
      </c>
      <c r="JA256" s="159">
        <v>1</v>
      </c>
      <c r="JB256" s="176">
        <v>0</v>
      </c>
      <c r="JC256" s="176">
        <v>0</v>
      </c>
      <c r="JD256" s="176">
        <v>0</v>
      </c>
      <c r="JE256" s="176">
        <v>0</v>
      </c>
      <c r="JF256" s="176">
        <v>0</v>
      </c>
      <c r="JG256" s="176">
        <v>0</v>
      </c>
      <c r="JH256" s="176">
        <v>1</v>
      </c>
      <c r="JI256" s="176">
        <v>0</v>
      </c>
      <c r="JJ256" s="176">
        <v>0</v>
      </c>
      <c r="JK256" s="176">
        <v>1</v>
      </c>
      <c r="JL256" s="176">
        <v>0</v>
      </c>
      <c r="JM256" s="176">
        <v>1</v>
      </c>
      <c r="JN256" s="176">
        <v>0</v>
      </c>
      <c r="JO256" s="176">
        <v>0</v>
      </c>
      <c r="JP256" s="176">
        <v>0</v>
      </c>
      <c r="JQ256" s="176">
        <v>0</v>
      </c>
      <c r="JR256" s="176">
        <v>0</v>
      </c>
      <c r="JS256" s="176">
        <v>0</v>
      </c>
      <c r="JT256" s="176">
        <v>0</v>
      </c>
      <c r="JU256" s="501">
        <v>1</v>
      </c>
      <c r="JV256" s="176">
        <v>0</v>
      </c>
      <c r="JW256" s="176">
        <v>0</v>
      </c>
      <c r="JX256" s="176">
        <v>0</v>
      </c>
      <c r="JY256" s="501"/>
      <c r="JZ256" s="405"/>
      <c r="KA256" s="405"/>
      <c r="KB256" s="405"/>
      <c r="KC256" s="405"/>
      <c r="KD256" s="405"/>
      <c r="KE256" s="162">
        <v>0</v>
      </c>
      <c r="KF256" s="175">
        <v>1</v>
      </c>
      <c r="KG256" s="175">
        <v>0</v>
      </c>
      <c r="KH256" s="175">
        <v>0</v>
      </c>
      <c r="KI256" s="175">
        <v>0</v>
      </c>
      <c r="KJ256" s="175">
        <v>0</v>
      </c>
      <c r="KK256" s="160">
        <v>0</v>
      </c>
      <c r="KL256" s="175">
        <v>1</v>
      </c>
      <c r="KM256" s="175">
        <v>0</v>
      </c>
      <c r="KN256" s="175">
        <v>0</v>
      </c>
      <c r="KO256" s="175">
        <v>0</v>
      </c>
      <c r="KP256" s="175">
        <v>0</v>
      </c>
      <c r="KQ256" s="175">
        <v>0</v>
      </c>
      <c r="KR256" s="160">
        <v>0</v>
      </c>
      <c r="KS256" s="175">
        <v>0</v>
      </c>
      <c r="KT256" s="159"/>
      <c r="KU256" s="159"/>
      <c r="KV256" s="159"/>
      <c r="KW256" s="159"/>
      <c r="KX256" s="159"/>
      <c r="KY256" s="159"/>
      <c r="KZ256" s="159"/>
      <c r="LA256" s="159"/>
    </row>
    <row r="257" spans="1:314" x14ac:dyDescent="0.15">
      <c r="A257" s="214"/>
      <c r="B257" s="232">
        <v>1.2403009259259259</v>
      </c>
      <c r="C257" s="10">
        <v>1.08</v>
      </c>
      <c r="D257" s="11">
        <v>1.2666666400000002</v>
      </c>
      <c r="E257" s="11"/>
      <c r="F257" s="14"/>
      <c r="G257" s="13"/>
      <c r="H257" s="14"/>
      <c r="I257" s="596"/>
      <c r="J257" s="473">
        <v>4</v>
      </c>
      <c r="K257" s="14"/>
      <c r="L257" s="9"/>
      <c r="M257" s="23">
        <v>0</v>
      </c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9"/>
      <c r="AB257" s="15"/>
      <c r="AC257" s="15"/>
      <c r="AD257" s="15"/>
      <c r="AE257" s="15"/>
      <c r="AF257" s="15"/>
      <c r="AG257" s="15"/>
      <c r="AH257" s="54"/>
      <c r="AI257" s="15"/>
      <c r="AJ257" s="15"/>
      <c r="AK257" s="15"/>
      <c r="AL257" s="632"/>
      <c r="AM257" s="633">
        <v>2.9365489168665193</v>
      </c>
      <c r="AN257" s="634">
        <v>-10.189884284176534</v>
      </c>
      <c r="AO257" s="640">
        <f t="shared" ref="AO257" si="160">ABS(-11.88-AN257)</f>
        <v>1.6901157158234668</v>
      </c>
      <c r="AP257" s="527"/>
      <c r="AQ257" s="634"/>
      <c r="AR257" s="634"/>
      <c r="AS257" s="634"/>
      <c r="AT257" s="634"/>
      <c r="AU257" s="634"/>
      <c r="AV257" s="634"/>
      <c r="AW257" s="634"/>
      <c r="AX257" s="634"/>
      <c r="AY257" s="634"/>
      <c r="AZ257" s="634"/>
      <c r="BA257" s="634"/>
      <c r="BB257" s="633"/>
      <c r="BC257" s="634">
        <f t="shared" ref="BC257" si="161">ABS(BQ257-AN257)</f>
        <v>3.6844779332615705</v>
      </c>
      <c r="BD257" s="634"/>
      <c r="BE257" s="634"/>
      <c r="BF257" s="634"/>
      <c r="BG257" s="634"/>
      <c r="BH257" s="634"/>
      <c r="BI257" s="634"/>
      <c r="BJ257" s="634"/>
      <c r="BK257" s="634"/>
      <c r="BL257" s="634"/>
      <c r="BM257" s="634"/>
      <c r="BN257" s="573"/>
      <c r="BO257" s="573"/>
      <c r="BP257" s="65">
        <v>3.6275016031880534</v>
      </c>
      <c r="BQ257" s="64">
        <v>-13.874362217438104</v>
      </c>
      <c r="BR257" s="6"/>
      <c r="BS257" s="527"/>
      <c r="BT257" s="527"/>
      <c r="BU257" s="527">
        <f>(BP256+BP257+BP258)/3</f>
        <v>-0.36466947333636518</v>
      </c>
      <c r="BV257" s="527">
        <f>(BQ256+BQ257+BQ258)/3</f>
        <v>3.4605947255113025</v>
      </c>
      <c r="BW257" s="584"/>
      <c r="BX257" s="527"/>
      <c r="BY257" s="527"/>
      <c r="BZ257" s="527"/>
      <c r="CA257" s="527"/>
      <c r="CC257" s="584">
        <f>SQRT((BP256-BP257)^2+(BQ256-BQ257)^2)+SQRT((BP257-BP258)^2+(BQ257-BQ258)^2)+SQRT((BP258-BP256)^2+(BQ258-BQ256)^2)</f>
        <v>58.590673598356425</v>
      </c>
      <c r="CD257" s="584"/>
      <c r="CE257" s="584"/>
      <c r="CF257" s="584"/>
      <c r="CG257" s="527"/>
      <c r="CH257" s="584"/>
      <c r="CI257" s="527"/>
      <c r="CJ257" s="584"/>
      <c r="CK257" s="527"/>
      <c r="CL257" s="584"/>
      <c r="CO257" s="70"/>
      <c r="CP257" s="70"/>
      <c r="CQ257" s="70"/>
      <c r="CR257" s="70"/>
      <c r="CS257" s="92">
        <v>10.675981704805253</v>
      </c>
      <c r="CT257" s="70"/>
      <c r="CU257" s="70"/>
      <c r="CV257" s="70"/>
      <c r="CW257" s="70"/>
      <c r="CX257" s="70"/>
      <c r="CY257" s="70"/>
      <c r="CZ257" s="70"/>
      <c r="DA257" s="70"/>
      <c r="DB257" s="70"/>
      <c r="DC257" s="70"/>
      <c r="DH257" s="516"/>
      <c r="DI257" s="211">
        <f>DEGREES(ACOS(((BP256-BP255)*(BP258-BP257)+(BQ256-BQ255)*(BQ258-BQ257))/(SQRT((BP256-BP255)^2+(BQ256-BQ255)^2)*SQRT((BP258-BP257)^2+(BQ258-BQ257)^2))))</f>
        <v>23.573691261847394</v>
      </c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8" t="s">
        <v>445</v>
      </c>
      <c r="DU257" s="129">
        <v>2.7062313547593413</v>
      </c>
      <c r="DV257" s="128">
        <v>-14.027882131324004</v>
      </c>
      <c r="DX257" s="506">
        <f t="shared" si="123"/>
        <v>0</v>
      </c>
      <c r="EA257" s="506">
        <f t="shared" si="124"/>
        <v>0</v>
      </c>
      <c r="EB257" s="506">
        <f t="shared" si="125"/>
        <v>0</v>
      </c>
      <c r="EF257" s="402"/>
      <c r="EG257" s="412">
        <f>IF(AND(DV257&lt;0,DV257&gt;-11.9),1,0)</f>
        <v>0</v>
      </c>
      <c r="EM257" s="412">
        <f>IF(AND(DV257&lt;0,DV257&gt;-6.4),1,0)</f>
        <v>0</v>
      </c>
      <c r="ER257" s="105">
        <v>-0.90207711825311376</v>
      </c>
      <c r="ES257" s="105">
        <v>12.415923035522066</v>
      </c>
      <c r="ET257" s="518">
        <f>ABS(ER257)</f>
        <v>0.90207711825311376</v>
      </c>
      <c r="EV257" s="284"/>
      <c r="EW257" s="209"/>
      <c r="EX257" s="209"/>
      <c r="EY257" s="209"/>
      <c r="EZ257" s="209"/>
      <c r="FA257" s="209"/>
      <c r="FB257" s="209"/>
      <c r="FC257" s="209"/>
      <c r="FE257" s="151">
        <v>80.564696779988665</v>
      </c>
      <c r="FF257" s="141"/>
      <c r="FH257" s="141"/>
      <c r="FJ257" s="141"/>
      <c r="FK257" s="584"/>
      <c r="FL257" s="527"/>
      <c r="FM257" s="584"/>
      <c r="FN257" s="527"/>
      <c r="FO257" s="584"/>
      <c r="FP257" s="527"/>
      <c r="FQ257" s="284">
        <f>FE257/(D256+D257)</f>
        <v>29.11977072741124</v>
      </c>
      <c r="FR257" s="209"/>
      <c r="FS257" s="284"/>
      <c r="FT257" s="209"/>
      <c r="FU257" s="209"/>
      <c r="FV257" s="209"/>
      <c r="FW257" s="209"/>
      <c r="FX257" s="209"/>
      <c r="FY257" s="209"/>
      <c r="FZ257" s="209"/>
      <c r="GA257" s="209"/>
      <c r="GB257" s="209"/>
      <c r="GC257" s="209"/>
      <c r="GD257" s="284">
        <f>FE257*(((DV256-AN256)/(ABS(DV255-DV256))))^2</f>
        <v>3.2136548529835958</v>
      </c>
      <c r="GE257" s="209"/>
      <c r="GF257" s="284"/>
      <c r="GG257" s="209"/>
      <c r="GH257" s="209"/>
      <c r="GI257" s="209"/>
      <c r="GJ257" s="209"/>
      <c r="GK257" s="209"/>
      <c r="GL257" s="209"/>
      <c r="GM257" s="209"/>
      <c r="GN257" s="209"/>
      <c r="GO257" s="209"/>
      <c r="GP257" s="209"/>
      <c r="GQ257" s="529"/>
      <c r="GR257" s="587">
        <v>0.15354504140478531</v>
      </c>
      <c r="GS257" s="532">
        <v>3.2244458695004918</v>
      </c>
      <c r="GT257" s="584"/>
      <c r="GU257" s="527"/>
      <c r="GV257" s="527"/>
      <c r="GW257" s="527"/>
      <c r="GX257" s="527"/>
      <c r="GY257" s="527"/>
      <c r="GZ257" s="587">
        <v>0.53731969860064588</v>
      </c>
      <c r="HA257" s="532">
        <v>0.26865984930032383</v>
      </c>
      <c r="HB257" s="584"/>
      <c r="HC257" s="527"/>
      <c r="HD257" s="527"/>
      <c r="HE257" s="527"/>
      <c r="HF257" s="527"/>
      <c r="HG257" s="527"/>
      <c r="HH257" s="584">
        <v>0.5588278252237322</v>
      </c>
      <c r="HI257" s="527">
        <v>3.235618840340261</v>
      </c>
      <c r="HJ257" s="584"/>
      <c r="HK257" s="527"/>
      <c r="HL257" s="527"/>
      <c r="HM257" s="527"/>
      <c r="HN257" s="527"/>
      <c r="HO257" s="527"/>
      <c r="HP257" s="285"/>
      <c r="HQ257" s="208"/>
      <c r="HR257" s="208"/>
      <c r="HS257" s="208"/>
      <c r="IE257" s="159"/>
      <c r="IF257" s="159"/>
      <c r="IG257" s="159"/>
      <c r="IH257" s="159"/>
      <c r="II257" s="159">
        <v>0</v>
      </c>
      <c r="IJ257" s="159">
        <v>1</v>
      </c>
      <c r="IK257" s="159">
        <v>1</v>
      </c>
      <c r="IL257" s="159">
        <v>0</v>
      </c>
      <c r="IM257" s="159">
        <v>0</v>
      </c>
      <c r="IQ257" s="159">
        <v>0</v>
      </c>
      <c r="IR257" s="159">
        <v>1</v>
      </c>
      <c r="IS257" s="159">
        <v>0</v>
      </c>
      <c r="IZ257" s="159">
        <v>0</v>
      </c>
      <c r="JA257" s="159">
        <v>0</v>
      </c>
      <c r="JB257" s="176">
        <v>0</v>
      </c>
      <c r="JC257" s="186">
        <v>1</v>
      </c>
      <c r="JD257" s="186">
        <v>1</v>
      </c>
      <c r="JE257" s="176">
        <v>0</v>
      </c>
      <c r="JF257" s="176">
        <v>0</v>
      </c>
      <c r="JG257" s="176">
        <v>1</v>
      </c>
      <c r="JH257" s="176">
        <v>0</v>
      </c>
      <c r="JI257" s="176">
        <v>0</v>
      </c>
      <c r="JJ257" s="176">
        <v>0</v>
      </c>
      <c r="JK257" s="176">
        <v>1</v>
      </c>
      <c r="JL257" s="176">
        <v>0</v>
      </c>
      <c r="JM257" s="176">
        <v>1</v>
      </c>
      <c r="JN257" s="176">
        <v>0</v>
      </c>
      <c r="JO257" s="176">
        <v>0</v>
      </c>
      <c r="JP257" s="176">
        <v>0</v>
      </c>
      <c r="JQ257" s="176">
        <v>0</v>
      </c>
      <c r="JR257" s="176">
        <v>0</v>
      </c>
      <c r="JS257" s="176">
        <v>0</v>
      </c>
      <c r="JT257" s="176">
        <v>0</v>
      </c>
      <c r="JU257" s="501">
        <v>1</v>
      </c>
      <c r="JV257" s="176">
        <v>0</v>
      </c>
      <c r="JW257" s="176">
        <v>0</v>
      </c>
      <c r="JX257" s="176">
        <v>0</v>
      </c>
      <c r="JY257" s="501"/>
      <c r="JZ257" s="405"/>
      <c r="KA257" s="405"/>
      <c r="KB257" s="405"/>
      <c r="KC257" s="405"/>
      <c r="KD257" s="405"/>
      <c r="KE257" s="162">
        <v>1</v>
      </c>
      <c r="KF257" s="175">
        <v>0</v>
      </c>
      <c r="KG257" s="175">
        <v>0</v>
      </c>
      <c r="KH257" s="175">
        <v>0</v>
      </c>
      <c r="KI257" s="175">
        <v>0</v>
      </c>
      <c r="KJ257" s="175">
        <v>1</v>
      </c>
      <c r="KK257" s="160">
        <v>0</v>
      </c>
      <c r="KL257" s="175">
        <v>1</v>
      </c>
      <c r="KM257" s="175">
        <v>0</v>
      </c>
      <c r="KN257" s="175">
        <v>0</v>
      </c>
      <c r="KO257" s="175">
        <v>0</v>
      </c>
      <c r="KP257" s="175">
        <v>0</v>
      </c>
      <c r="KQ257" s="175">
        <v>0</v>
      </c>
      <c r="KR257" s="160">
        <v>0</v>
      </c>
      <c r="KS257" s="175">
        <v>0</v>
      </c>
      <c r="KT257" s="159"/>
      <c r="KU257" s="159"/>
      <c r="KV257" s="159"/>
      <c r="KW257" s="159"/>
      <c r="KX257" s="159"/>
      <c r="KY257" s="159"/>
      <c r="KZ257" s="159"/>
      <c r="LA257" s="159"/>
      <c r="LB257" s="159"/>
    </row>
    <row r="258" spans="1:314" x14ac:dyDescent="0.15">
      <c r="A258" s="214"/>
      <c r="B258" s="232">
        <v>1.2411574074074074</v>
      </c>
      <c r="C258" s="10">
        <v>1.1399999999999999</v>
      </c>
      <c r="D258" s="11">
        <v>1.4666666199999998</v>
      </c>
      <c r="E258" s="11"/>
      <c r="F258" s="14"/>
      <c r="G258" s="13"/>
      <c r="H258" s="14"/>
      <c r="I258" s="596"/>
      <c r="J258" s="9">
        <v>5</v>
      </c>
      <c r="K258" s="14"/>
      <c r="L258" s="9"/>
      <c r="M258" s="23">
        <v>0</v>
      </c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9"/>
      <c r="AB258" s="15"/>
      <c r="AC258" s="15"/>
      <c r="AD258" s="15"/>
      <c r="AE258" s="15"/>
      <c r="AF258" s="15"/>
      <c r="AG258" s="15"/>
      <c r="AH258" s="54"/>
      <c r="AI258" s="15"/>
      <c r="AJ258" s="15"/>
      <c r="AK258" s="15"/>
      <c r="AL258" s="632"/>
      <c r="AM258" s="633">
        <v>-2.9749351772177155</v>
      </c>
      <c r="AN258" s="634">
        <v>6.7740662002152847</v>
      </c>
      <c r="AO258" s="587"/>
      <c r="AP258" s="634">
        <f t="shared" ref="AP258" si="162">ABS(11.88-AN258)</f>
        <v>5.1059337997847161</v>
      </c>
      <c r="AQ258" s="634"/>
      <c r="AR258" s="634"/>
      <c r="AS258" s="634"/>
      <c r="AT258" s="634"/>
      <c r="AU258" s="634"/>
      <c r="AV258" s="634"/>
      <c r="AW258" s="634"/>
      <c r="AX258" s="634"/>
      <c r="AY258" s="634"/>
      <c r="AZ258" s="634"/>
      <c r="BA258" s="634"/>
      <c r="BB258" s="634">
        <f t="shared" ref="BB258" si="163">ABS(BQ258-AN258)</f>
        <v>4.9126372443487627</v>
      </c>
      <c r="BC258" s="634"/>
      <c r="BD258" s="634"/>
      <c r="BE258" s="634"/>
      <c r="BF258" s="634"/>
      <c r="BG258" s="634"/>
      <c r="BH258" s="634"/>
      <c r="BI258" s="634"/>
      <c r="BJ258" s="634"/>
      <c r="BK258" s="634"/>
      <c r="BL258" s="634"/>
      <c r="BM258" s="634"/>
      <c r="BN258" s="573"/>
      <c r="BO258" s="573"/>
      <c r="BP258" s="4">
        <v>-4.8174756740751397</v>
      </c>
      <c r="BQ258" s="4">
        <v>11.686703444564047</v>
      </c>
      <c r="BR258" s="6"/>
      <c r="BS258" s="527">
        <f>(BP257+BP258+BP259)/3</f>
        <v>0.90207711825311376</v>
      </c>
      <c r="BT258" s="527">
        <f>(BQ257+BQ258+BQ259)/3</f>
        <v>-4.9957938643702899</v>
      </c>
      <c r="BU258" s="527"/>
      <c r="BV258" s="527"/>
      <c r="BW258" s="584"/>
      <c r="BX258" s="527"/>
      <c r="BY258" s="527"/>
      <c r="BZ258" s="527"/>
      <c r="CA258" s="527"/>
      <c r="CB258" s="584">
        <f>SQRT((BP257-BP258)^2+(BQ257-BQ258)^2)+SQRT((BP258-BP259)^2+(BQ258-BQ259)^2)+SQRT((BP259-BP257)^2+(BQ259-BQ257)^2)</f>
        <v>54.018349835808522</v>
      </c>
      <c r="CD258" s="584"/>
      <c r="CE258" s="527"/>
      <c r="CF258" s="584"/>
      <c r="CG258" s="527"/>
      <c r="CH258" s="584"/>
      <c r="CI258" s="527"/>
      <c r="CJ258" s="584"/>
      <c r="CK258" s="527"/>
      <c r="CL258" s="584"/>
      <c r="CO258" s="70"/>
      <c r="CP258" s="70"/>
      <c r="CQ258" s="70"/>
      <c r="CR258" s="97">
        <v>1.3057393125020071</v>
      </c>
      <c r="CS258" s="70"/>
      <c r="CT258" s="70"/>
      <c r="CU258" s="70"/>
      <c r="CV258" s="70"/>
      <c r="CW258" s="70"/>
      <c r="CX258" s="70"/>
      <c r="CY258" s="70"/>
      <c r="CZ258" s="70"/>
      <c r="DA258" s="70"/>
      <c r="DB258" s="70"/>
      <c r="DC258" s="70"/>
      <c r="DH258" s="211">
        <f>DEGREES(ACOS(((BP257-BP256)*(BP259-BP258)+(BQ257-BQ256)*(BQ259-BQ258))/(SQRT((BP257-BP256)^2+(BQ257-BQ256)^2)*SQRT((BP259-BP258)^2+(BQ259-BQ258)^2))))</f>
        <v>11.981721017307374</v>
      </c>
      <c r="DI258" s="516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8" t="s">
        <v>443</v>
      </c>
      <c r="DU258" s="105">
        <v>-4.1265229877536056</v>
      </c>
      <c r="DV258" s="105">
        <v>11.801843379978472</v>
      </c>
      <c r="DX258" s="506">
        <f t="shared" si="123"/>
        <v>0</v>
      </c>
      <c r="EA258" s="506">
        <f t="shared" si="124"/>
        <v>1</v>
      </c>
      <c r="EB258" s="506">
        <f t="shared" si="125"/>
        <v>0</v>
      </c>
      <c r="EC258" s="491">
        <v>1</v>
      </c>
      <c r="EF258" s="402">
        <f>IF(AND(DV258&gt;0,DV258&lt;11.9),1,0)</f>
        <v>1</v>
      </c>
      <c r="EG258" s="402"/>
      <c r="EL258" s="244">
        <f>IF(AND(DV258&gt;0,DV258&lt;6.4),1,0)</f>
        <v>0</v>
      </c>
      <c r="ER258" s="128">
        <v>2.2072099701937891</v>
      </c>
      <c r="ES258" s="128">
        <v>-13.720842303552207</v>
      </c>
      <c r="EU258" s="518">
        <f>ABS(ER258)</f>
        <v>2.2072099701937891</v>
      </c>
      <c r="EV258" s="284"/>
      <c r="EW258" s="209"/>
      <c r="EX258" s="209"/>
      <c r="EY258" s="209"/>
      <c r="EZ258" s="209"/>
      <c r="FA258" s="209"/>
      <c r="FB258" s="209"/>
      <c r="FC258" s="209"/>
      <c r="FE258" s="141"/>
      <c r="FF258" s="144">
        <v>66.523755696835636</v>
      </c>
      <c r="FH258" s="141"/>
      <c r="FJ258" s="141"/>
      <c r="FK258" s="584"/>
      <c r="FL258" s="527"/>
      <c r="FM258" s="584"/>
      <c r="FN258" s="527"/>
      <c r="FO258" s="584"/>
      <c r="FP258" s="527"/>
      <c r="FQ258" s="284"/>
      <c r="FR258" s="209">
        <f>FF258/(D257+D258)</f>
        <v>24.337960054250988</v>
      </c>
      <c r="FS258" s="284"/>
      <c r="FT258" s="209"/>
      <c r="FU258" s="209"/>
      <c r="FV258" s="209"/>
      <c r="FW258" s="209"/>
      <c r="FX258" s="209"/>
      <c r="FY258" s="209"/>
      <c r="FZ258" s="209"/>
      <c r="GA258" s="209"/>
      <c r="GB258" s="209"/>
      <c r="GC258" s="209"/>
      <c r="GD258" s="284"/>
      <c r="GE258" s="284">
        <f t="shared" ref="GE258" si="164">FF258*(((ABS(DV257-AN257))/(ABS(DV256-DV257))))^2</f>
        <v>1.3460652415645127</v>
      </c>
      <c r="GF258" s="284"/>
      <c r="GG258" s="209"/>
      <c r="GH258" s="209"/>
      <c r="GI258" s="209"/>
      <c r="GJ258" s="209"/>
      <c r="GK258" s="209"/>
      <c r="GL258" s="209"/>
      <c r="GM258" s="209"/>
      <c r="GN258" s="209"/>
      <c r="GO258" s="209"/>
      <c r="GP258" s="209"/>
      <c r="GQ258" s="529"/>
      <c r="GR258" s="587">
        <v>3.2244458695004918</v>
      </c>
      <c r="GS258" s="529">
        <v>0.49902138456555223</v>
      </c>
      <c r="GT258" s="587"/>
      <c r="GU258" s="529"/>
      <c r="GV258" s="529"/>
      <c r="GW258" s="529"/>
      <c r="GX258" s="529"/>
      <c r="GY258" s="529"/>
      <c r="GZ258" s="587">
        <v>0.61407965554359478</v>
      </c>
      <c r="HA258" s="529">
        <v>0.30703982777179739</v>
      </c>
      <c r="HB258" s="587"/>
      <c r="HC258" s="529"/>
      <c r="HD258" s="529"/>
      <c r="HE258" s="529"/>
      <c r="HF258" s="529"/>
      <c r="HG258" s="529"/>
      <c r="HH258" s="584">
        <v>3.2823992731980858</v>
      </c>
      <c r="HI258" s="527">
        <v>0.58591449725352918</v>
      </c>
      <c r="HJ258" s="587"/>
      <c r="HK258" s="529"/>
      <c r="HL258" s="529"/>
      <c r="HM258" s="529"/>
      <c r="HN258" s="529"/>
      <c r="HO258" s="529"/>
      <c r="HP258" s="285"/>
      <c r="HQ258" s="208"/>
      <c r="HR258" s="208"/>
      <c r="HS258" s="208"/>
      <c r="IE258" s="159"/>
      <c r="IF258" s="159"/>
      <c r="IG258" s="159"/>
      <c r="IH258" s="159"/>
      <c r="II258" s="159">
        <v>0</v>
      </c>
      <c r="IJ258" s="159">
        <v>1</v>
      </c>
      <c r="IK258" s="159">
        <v>1</v>
      </c>
      <c r="IL258" s="159">
        <v>0</v>
      </c>
      <c r="IM258" s="159">
        <v>0</v>
      </c>
      <c r="IQ258" s="159">
        <v>0</v>
      </c>
      <c r="IR258" s="159">
        <v>1</v>
      </c>
      <c r="IS258" s="159">
        <v>0</v>
      </c>
      <c r="IZ258" s="159">
        <v>0</v>
      </c>
      <c r="JA258" s="159">
        <v>0</v>
      </c>
      <c r="JB258" s="176">
        <v>0</v>
      </c>
      <c r="JC258" s="186">
        <v>1</v>
      </c>
      <c r="JD258" s="176">
        <v>0</v>
      </c>
      <c r="JE258" s="186">
        <v>1</v>
      </c>
      <c r="JF258" s="184">
        <v>0</v>
      </c>
      <c r="JG258" s="184">
        <v>0</v>
      </c>
      <c r="JH258" s="184">
        <v>1</v>
      </c>
      <c r="JI258" s="184">
        <v>0</v>
      </c>
      <c r="JJ258" s="184">
        <v>0</v>
      </c>
      <c r="JK258" s="184">
        <v>1</v>
      </c>
      <c r="JL258" s="184">
        <v>0</v>
      </c>
      <c r="JM258" s="184">
        <v>1</v>
      </c>
      <c r="JN258" s="184">
        <v>0</v>
      </c>
      <c r="JO258" s="184">
        <v>0</v>
      </c>
      <c r="JP258" s="184">
        <v>0</v>
      </c>
      <c r="JQ258" s="184">
        <v>0</v>
      </c>
      <c r="JR258" s="184">
        <v>0</v>
      </c>
      <c r="JS258" s="184">
        <v>0</v>
      </c>
      <c r="JT258" s="184">
        <v>0</v>
      </c>
      <c r="JU258" s="513">
        <v>1</v>
      </c>
      <c r="JV258" s="184">
        <v>0</v>
      </c>
      <c r="JW258" s="184">
        <v>0</v>
      </c>
      <c r="JX258" s="184">
        <v>0</v>
      </c>
      <c r="JY258" s="513"/>
      <c r="JZ258" s="413"/>
      <c r="KA258" s="413"/>
      <c r="KB258" s="413"/>
      <c r="KC258" s="413"/>
      <c r="KD258" s="413"/>
      <c r="KE258" s="162">
        <v>0</v>
      </c>
      <c r="KF258" s="175">
        <v>1</v>
      </c>
      <c r="KG258" s="175">
        <v>0</v>
      </c>
      <c r="KH258" s="175">
        <v>0</v>
      </c>
      <c r="KI258" s="175">
        <v>0</v>
      </c>
      <c r="KJ258" s="175">
        <v>1</v>
      </c>
      <c r="KK258" s="160">
        <v>0</v>
      </c>
      <c r="KL258" s="175">
        <v>1</v>
      </c>
      <c r="KM258" s="175">
        <v>0</v>
      </c>
      <c r="KN258" s="175">
        <v>0</v>
      </c>
      <c r="KO258" s="175">
        <v>0</v>
      </c>
      <c r="KP258" s="175">
        <v>0</v>
      </c>
      <c r="KQ258" s="175">
        <v>0</v>
      </c>
      <c r="KR258" s="160">
        <v>0</v>
      </c>
      <c r="KS258" s="175">
        <v>0</v>
      </c>
      <c r="KT258" s="159"/>
      <c r="KU258" s="159"/>
      <c r="KV258" s="159"/>
      <c r="KW258" s="159"/>
      <c r="KX258" s="159"/>
      <c r="KY258" s="159"/>
      <c r="KZ258" s="159"/>
      <c r="LA258" s="159"/>
      <c r="LB258" s="159"/>
    </row>
    <row r="259" spans="1:314" x14ac:dyDescent="0.15">
      <c r="A259" s="214"/>
      <c r="B259" s="232">
        <v>1.2419212962962962</v>
      </c>
      <c r="C259" s="10">
        <v>1.06</v>
      </c>
      <c r="D259" s="11">
        <v>1.1999999800000003</v>
      </c>
      <c r="E259" s="11"/>
      <c r="F259" s="14"/>
      <c r="G259" s="13"/>
      <c r="H259" s="14"/>
      <c r="I259" s="596"/>
      <c r="J259" s="473">
        <v>6</v>
      </c>
      <c r="K259" s="14"/>
      <c r="L259" s="9"/>
      <c r="M259" s="23">
        <v>0</v>
      </c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9"/>
      <c r="AB259" s="15"/>
      <c r="AC259" s="15"/>
      <c r="AD259" s="15"/>
      <c r="AE259" s="15"/>
      <c r="AF259" s="15"/>
      <c r="AG259" s="15"/>
      <c r="AH259" s="54"/>
      <c r="AI259" s="15"/>
      <c r="AJ259" s="15"/>
      <c r="AK259" s="15"/>
      <c r="AL259" s="632"/>
      <c r="AM259" s="633">
        <v>1.6698023252770404</v>
      </c>
      <c r="AN259" s="634">
        <v>-6.9659660925726588</v>
      </c>
      <c r="AO259" s="640">
        <f t="shared" ref="AO259" si="165">ABS(-11.88-AN259)</f>
        <v>4.914033907427342</v>
      </c>
      <c r="AP259" s="527"/>
      <c r="AQ259" s="634"/>
      <c r="AR259" s="634"/>
      <c r="AS259" s="634"/>
      <c r="AT259" s="634"/>
      <c r="AU259" s="634"/>
      <c r="AV259" s="634"/>
      <c r="AW259" s="634"/>
      <c r="AX259" s="634"/>
      <c r="AY259" s="634"/>
      <c r="AZ259" s="634"/>
      <c r="BA259" s="634"/>
      <c r="BB259" s="633"/>
      <c r="BC259" s="634">
        <f t="shared" ref="BC259" si="166">ABS(BQ259-AN259)</f>
        <v>5.833756727664154</v>
      </c>
      <c r="BD259" s="634"/>
      <c r="BE259" s="634"/>
      <c r="BF259" s="634"/>
      <c r="BG259" s="634"/>
      <c r="BH259" s="634"/>
      <c r="BI259" s="634"/>
      <c r="BJ259" s="634"/>
      <c r="BK259" s="634"/>
      <c r="BL259" s="634"/>
      <c r="BM259" s="634"/>
      <c r="BN259" s="573"/>
      <c r="BO259" s="573"/>
      <c r="BP259" s="65">
        <v>3.8962054256464276</v>
      </c>
      <c r="BQ259" s="64">
        <v>-12.799722820236813</v>
      </c>
      <c r="BR259" s="6"/>
      <c r="BS259" s="527"/>
      <c r="BT259" s="527"/>
      <c r="BU259" s="527">
        <f>(BP258+BP259+BP260)/3</f>
        <v>-1.2091672010626844</v>
      </c>
      <c r="BV259" s="527">
        <f>(BQ258+BQ259+BQ260)/3</f>
        <v>3.7036679224973095</v>
      </c>
      <c r="BW259" s="584"/>
      <c r="BX259" s="527"/>
      <c r="BY259" s="527"/>
      <c r="BZ259" s="527"/>
      <c r="CA259" s="527"/>
      <c r="CC259" s="584">
        <f>SQRT((BP258-BP259)^2+(BQ258-BQ259)^2)+SQRT((BP259-BP260)^2+(BQ259-BQ260)^2)+SQRT((BP260-BP258)^2+(BQ260-BQ258)^2)</f>
        <v>54.049294262623754</v>
      </c>
      <c r="CD259" s="584"/>
      <c r="CE259" s="584"/>
      <c r="CF259" s="584"/>
      <c r="CG259" s="527"/>
      <c r="CH259" s="584"/>
      <c r="CI259" s="527"/>
      <c r="CJ259" s="584"/>
      <c r="CK259" s="527"/>
      <c r="CL259" s="584"/>
      <c r="CO259" s="70"/>
      <c r="CP259" s="70"/>
      <c r="CQ259" s="70"/>
      <c r="CR259" s="70"/>
      <c r="CS259" s="92">
        <v>4.8080137447924605</v>
      </c>
      <c r="CT259" s="70"/>
      <c r="CU259" s="70"/>
      <c r="CV259" s="70"/>
      <c r="CW259" s="70"/>
      <c r="CX259" s="70"/>
      <c r="CY259" s="70"/>
      <c r="CZ259" s="70"/>
      <c r="DA259" s="70"/>
      <c r="DB259" s="70"/>
      <c r="DC259" s="70"/>
      <c r="DH259" s="516"/>
      <c r="DI259" s="211">
        <f>DEGREES(ACOS(((BP258-BP257)*(BP260-BP259)+(BQ258-BQ257)*(BQ260-BQ259))/(SQRT((BP258-BP257)^2+(BQ258-BQ257)^2)*SQRT((BP260-BP259)^2+(BQ260-BQ259)^2))))</f>
        <v>3.5022744322903012</v>
      </c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8" t="s">
        <v>445</v>
      </c>
      <c r="DU259" s="129">
        <v>2.9365489168665193</v>
      </c>
      <c r="DV259" s="128">
        <v>-13.030002691065661</v>
      </c>
      <c r="DX259" s="506">
        <f t="shared" si="123"/>
        <v>0</v>
      </c>
      <c r="EA259" s="506">
        <f t="shared" si="124"/>
        <v>0</v>
      </c>
      <c r="EB259" s="506">
        <f t="shared" si="125"/>
        <v>0</v>
      </c>
      <c r="EF259" s="402"/>
      <c r="EG259" s="412">
        <f>IF(AND(DV259&lt;0,DV259&gt;-11.9),1,0)</f>
        <v>0</v>
      </c>
      <c r="EM259" s="412">
        <f>IF(AND(DV259&lt;0,DV259&gt;-6.4),1,0)</f>
        <v>0</v>
      </c>
      <c r="ER259" s="105">
        <v>-3.2820252600272863</v>
      </c>
      <c r="ES259" s="105">
        <v>11.801843379978472</v>
      </c>
      <c r="ET259" s="518">
        <f>ABS(ER259)</f>
        <v>3.2820252600272863</v>
      </c>
      <c r="EV259" s="284"/>
      <c r="EW259" s="209"/>
      <c r="EX259" s="209"/>
      <c r="EY259" s="209"/>
      <c r="EZ259" s="209"/>
      <c r="FA259" s="209"/>
      <c r="FB259" s="209"/>
      <c r="FC259" s="209"/>
      <c r="FE259" s="151">
        <v>7.971830670053091</v>
      </c>
      <c r="FF259" s="141"/>
      <c r="FH259" s="141"/>
      <c r="FJ259" s="141"/>
      <c r="FK259" s="584"/>
      <c r="FL259" s="527"/>
      <c r="FM259" s="584"/>
      <c r="FN259" s="527"/>
      <c r="FO259" s="584"/>
      <c r="FP259" s="527"/>
      <c r="FQ259" s="284">
        <f>FE259/(D258+D259)</f>
        <v>2.9894365760058235</v>
      </c>
      <c r="FR259" s="209"/>
      <c r="FS259" s="284"/>
      <c r="FT259" s="209"/>
      <c r="FU259" s="209"/>
      <c r="FV259" s="209"/>
      <c r="FW259" s="209"/>
      <c r="FX259" s="209"/>
      <c r="FY259" s="209"/>
      <c r="FZ259" s="209"/>
      <c r="GA259" s="209"/>
      <c r="GB259" s="209"/>
      <c r="GC259" s="209"/>
      <c r="GD259" s="284">
        <f t="shared" ref="GD259" si="167">FE259*(((DV258-AN258)/(ABS(DV257-DV258))))^2</f>
        <v>0.30204421913540774</v>
      </c>
      <c r="GE259" s="209"/>
      <c r="GF259" s="284"/>
      <c r="GG259" s="209"/>
      <c r="GH259" s="209"/>
      <c r="GI259" s="209"/>
      <c r="GJ259" s="209"/>
      <c r="GK259" s="209"/>
      <c r="GL259" s="209"/>
      <c r="GM259" s="209"/>
      <c r="GN259" s="209"/>
      <c r="GO259" s="209"/>
      <c r="GP259" s="209"/>
      <c r="GQ259" s="529"/>
      <c r="GR259" s="587">
        <v>0.84449772772631926</v>
      </c>
      <c r="GS259" s="532">
        <v>0.72933894667273025</v>
      </c>
      <c r="GT259" s="584"/>
      <c r="GU259" s="527"/>
      <c r="GV259" s="527"/>
      <c r="GW259" s="527"/>
      <c r="GX259" s="527"/>
      <c r="GY259" s="527"/>
      <c r="GZ259" s="587">
        <v>0</v>
      </c>
      <c r="HA259" s="532">
        <v>0.69083961248654546</v>
      </c>
      <c r="HB259" s="584"/>
      <c r="HC259" s="527"/>
      <c r="HD259" s="527"/>
      <c r="HE259" s="527"/>
      <c r="HF259" s="527"/>
      <c r="HG259" s="527"/>
      <c r="HH259" s="584">
        <v>0.84449772772631926</v>
      </c>
      <c r="HI259" s="527">
        <v>1.0045868152201918</v>
      </c>
      <c r="HJ259" s="584"/>
      <c r="HK259" s="527"/>
      <c r="HL259" s="527"/>
      <c r="HM259" s="527"/>
      <c r="HN259" s="527"/>
      <c r="HO259" s="527"/>
      <c r="HP259" s="285"/>
      <c r="HQ259" s="208"/>
      <c r="HR259" s="208"/>
      <c r="HS259" s="208"/>
      <c r="IE259" s="159"/>
      <c r="IF259" s="159"/>
      <c r="IG259" s="159"/>
      <c r="IH259" s="159"/>
      <c r="II259" s="159">
        <v>0</v>
      </c>
      <c r="IJ259" s="159">
        <v>1</v>
      </c>
      <c r="IK259" s="159">
        <v>1</v>
      </c>
      <c r="IL259" s="159">
        <v>0</v>
      </c>
      <c r="IM259" s="159">
        <v>0</v>
      </c>
      <c r="IQ259" s="159">
        <v>0</v>
      </c>
      <c r="IR259" s="159">
        <v>1</v>
      </c>
      <c r="IS259" s="159">
        <v>0</v>
      </c>
      <c r="IZ259" s="159">
        <v>0</v>
      </c>
      <c r="JA259" s="159">
        <v>0</v>
      </c>
      <c r="JB259" s="176">
        <v>0</v>
      </c>
      <c r="JC259" s="176">
        <v>1</v>
      </c>
      <c r="JD259" s="176">
        <v>0</v>
      </c>
      <c r="JE259" s="176">
        <v>0</v>
      </c>
      <c r="JF259" s="184">
        <v>1</v>
      </c>
      <c r="JG259" s="184">
        <v>0</v>
      </c>
      <c r="JH259" s="184">
        <v>0</v>
      </c>
      <c r="JI259" s="184">
        <v>0</v>
      </c>
      <c r="JJ259" s="184">
        <v>0</v>
      </c>
      <c r="JK259" s="184">
        <v>1</v>
      </c>
      <c r="JL259" s="184">
        <v>0</v>
      </c>
      <c r="JM259" s="184">
        <v>1</v>
      </c>
      <c r="JN259" s="184">
        <v>0</v>
      </c>
      <c r="JO259" s="184">
        <v>0</v>
      </c>
      <c r="JP259" s="184">
        <v>0</v>
      </c>
      <c r="JQ259" s="184">
        <v>0</v>
      </c>
      <c r="JR259" s="184">
        <v>0</v>
      </c>
      <c r="JS259" s="184">
        <v>0</v>
      </c>
      <c r="JT259" s="184">
        <v>0</v>
      </c>
      <c r="JU259" s="513">
        <v>1</v>
      </c>
      <c r="JV259" s="184">
        <v>0</v>
      </c>
      <c r="JW259" s="184">
        <v>0</v>
      </c>
      <c r="JX259" s="184">
        <v>0</v>
      </c>
      <c r="JY259" s="513"/>
      <c r="JZ259" s="413"/>
      <c r="KA259" s="413"/>
      <c r="KB259" s="413"/>
      <c r="KC259" s="413"/>
      <c r="KD259" s="413"/>
      <c r="KE259" s="162">
        <v>1</v>
      </c>
      <c r="KF259" s="175">
        <v>0</v>
      </c>
      <c r="KG259" s="175">
        <v>0</v>
      </c>
      <c r="KH259" s="175">
        <v>0</v>
      </c>
      <c r="KI259" s="175">
        <v>0</v>
      </c>
      <c r="KJ259" s="175">
        <v>1</v>
      </c>
      <c r="KK259" s="160">
        <v>0</v>
      </c>
      <c r="KL259" s="175">
        <v>1</v>
      </c>
      <c r="KM259" s="175">
        <v>0</v>
      </c>
      <c r="KN259" s="175">
        <v>0</v>
      </c>
      <c r="KO259" s="175">
        <v>0</v>
      </c>
      <c r="KP259" s="175">
        <v>0</v>
      </c>
      <c r="KQ259" s="175">
        <v>0</v>
      </c>
      <c r="KR259" s="160">
        <v>0</v>
      </c>
      <c r="KS259" s="175">
        <v>0</v>
      </c>
      <c r="KT259" s="159"/>
      <c r="KU259" s="159"/>
      <c r="KV259" s="159"/>
      <c r="KW259" s="159"/>
      <c r="KX259" s="159"/>
      <c r="KY259" s="159"/>
      <c r="KZ259" s="159"/>
      <c r="LA259" s="159"/>
      <c r="LB259" s="159"/>
    </row>
    <row r="260" spans="1:314" x14ac:dyDescent="0.15">
      <c r="A260" s="214"/>
      <c r="B260" s="236">
        <v>1.2426504629629631</v>
      </c>
      <c r="C260" s="10">
        <v>1.03</v>
      </c>
      <c r="D260" s="11">
        <v>1.09999</v>
      </c>
      <c r="E260" s="11"/>
      <c r="F260" s="14"/>
      <c r="G260" s="13"/>
      <c r="H260" s="14"/>
      <c r="I260" s="596"/>
      <c r="J260" s="9">
        <v>7</v>
      </c>
      <c r="K260" s="14"/>
      <c r="L260" s="9"/>
      <c r="M260" s="23">
        <v>0</v>
      </c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9"/>
      <c r="AB260" s="15"/>
      <c r="AC260" s="15"/>
      <c r="AD260" s="15"/>
      <c r="AE260" s="15"/>
      <c r="AF260" s="15"/>
      <c r="AG260" s="15"/>
      <c r="AH260" s="54"/>
      <c r="AI260" s="15"/>
      <c r="AJ260" s="15"/>
      <c r="AK260" s="15"/>
      <c r="AL260" s="632"/>
      <c r="AM260" s="633">
        <v>-2.2072099701937891</v>
      </c>
      <c r="AN260" s="634">
        <v>10.995863832077502</v>
      </c>
      <c r="AO260" s="587"/>
      <c r="AP260" s="634">
        <f t="shared" ref="AP260" si="168">ABS(11.88-AN260)</f>
        <v>0.88413616792249883</v>
      </c>
      <c r="AQ260" s="634"/>
      <c r="AR260" s="634"/>
      <c r="AS260" s="634"/>
      <c r="AT260" s="634"/>
      <c r="AU260" s="634"/>
      <c r="AV260" s="634"/>
      <c r="AW260" s="634"/>
      <c r="AX260" s="634"/>
      <c r="AY260" s="634"/>
      <c r="AZ260" s="634"/>
      <c r="BA260" s="634"/>
      <c r="BB260" s="634">
        <f t="shared" ref="BB260" si="169">ABS(BQ260-AN260)</f>
        <v>1.2281593110871913</v>
      </c>
      <c r="BC260" s="634"/>
      <c r="BD260" s="634"/>
      <c r="BE260" s="634"/>
      <c r="BF260" s="634"/>
      <c r="BG260" s="634"/>
      <c r="BH260" s="634"/>
      <c r="BI260" s="634"/>
      <c r="BJ260" s="634"/>
      <c r="BK260" s="634"/>
      <c r="BL260" s="634"/>
      <c r="BM260" s="634"/>
      <c r="BN260" s="573"/>
      <c r="BO260" s="573"/>
      <c r="BP260" s="4">
        <v>-2.7062313547593413</v>
      </c>
      <c r="BQ260" s="4">
        <v>12.224023143164693</v>
      </c>
      <c r="BR260" s="6"/>
      <c r="BS260" s="527">
        <f>(BP259+BP260+BP261)/3</f>
        <v>1.7977565264476947</v>
      </c>
      <c r="BT260" s="527">
        <f>(BQ259+BQ260+BQ261)/3</f>
        <v>-4.2921609257265869</v>
      </c>
      <c r="BU260" s="527"/>
      <c r="BV260" s="527"/>
      <c r="BW260" s="584"/>
      <c r="BX260" s="527"/>
      <c r="BY260" s="527"/>
      <c r="BZ260" s="527"/>
      <c r="CA260" s="527"/>
      <c r="CB260" s="584">
        <f>SQRT((BP259-BP260)^2+(BQ259-BQ260)^2)+SQRT((BP260-BP261)^2+(BQ260-BQ261)^2)+SQRT((BP261-BP259)^2+(BQ261-BQ259)^2)</f>
        <v>51.945534333914786</v>
      </c>
      <c r="CD260" s="584"/>
      <c r="CE260" s="527"/>
      <c r="CF260" s="584"/>
      <c r="CG260" s="527"/>
      <c r="CH260" s="584"/>
      <c r="CI260" s="527"/>
      <c r="CJ260" s="584"/>
      <c r="CK260" s="527"/>
      <c r="CL260" s="584"/>
      <c r="CO260" s="70"/>
      <c r="CP260" s="70"/>
      <c r="CQ260" s="70"/>
      <c r="CR260" s="97">
        <v>0.95397754563321879</v>
      </c>
      <c r="CS260" s="70"/>
      <c r="CT260" s="70"/>
      <c r="CU260" s="70"/>
      <c r="CV260" s="70"/>
      <c r="CW260" s="70"/>
      <c r="CX260" s="70"/>
      <c r="CY260" s="70"/>
      <c r="CZ260" s="70"/>
      <c r="DA260" s="70"/>
      <c r="DB260" s="70"/>
      <c r="DC260" s="70"/>
      <c r="DH260" s="211">
        <f>DEGREES(ACOS(((BP259-BP258)*(BP261-BP260)+(BQ259-BQ258)*(BQ261-BQ260))/(SQRT((BP259-BP258)^2+(BQ259-BQ258)^2)*SQRT((BP261-BP260)^2+(BQ261-BQ260)^2))))</f>
        <v>3.8540361991586187</v>
      </c>
      <c r="DI260" s="516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8" t="s">
        <v>445</v>
      </c>
      <c r="DU260" s="105">
        <v>-2.0152786684378072</v>
      </c>
      <c r="DV260" s="105">
        <v>12.45430301399354</v>
      </c>
      <c r="DX260" s="506">
        <f t="shared" si="123"/>
        <v>0</v>
      </c>
      <c r="EA260" s="506">
        <f t="shared" si="124"/>
        <v>0</v>
      </c>
      <c r="EB260" s="506">
        <f t="shared" si="125"/>
        <v>0</v>
      </c>
      <c r="EF260" s="402">
        <f>IF(AND(DV260&gt;0,DV260&lt;11.9),1,0)</f>
        <v>0</v>
      </c>
      <c r="EG260" s="402"/>
      <c r="EL260" s="244">
        <f>IF(AND(DV260&gt;0,DV260&lt;6.4),1,0)</f>
        <v>0</v>
      </c>
      <c r="ER260" s="129">
        <v>2.2072099701937891</v>
      </c>
      <c r="ES260" s="128">
        <v>-13.298662540365985</v>
      </c>
      <c r="EU260" s="518">
        <f>ABS(ER260)</f>
        <v>2.2072099701937891</v>
      </c>
      <c r="EV260" s="284"/>
      <c r="EW260" s="209"/>
      <c r="EX260" s="209"/>
      <c r="EY260" s="209"/>
      <c r="EZ260" s="209"/>
      <c r="FA260" s="209"/>
      <c r="FB260" s="209"/>
      <c r="FC260" s="209"/>
      <c r="FE260" s="141"/>
      <c r="FF260" s="144">
        <v>28.18943042705526</v>
      </c>
      <c r="FH260" s="141"/>
      <c r="FJ260" s="141"/>
      <c r="FK260" s="584"/>
      <c r="FL260" s="527"/>
      <c r="FM260" s="584"/>
      <c r="FN260" s="527"/>
      <c r="FO260" s="584"/>
      <c r="FP260" s="527"/>
      <c r="FQ260" s="284"/>
      <c r="FR260" s="209">
        <f>FF260/(D259+D260)</f>
        <v>12.256327493676844</v>
      </c>
      <c r="FS260" s="284"/>
      <c r="FT260" s="209"/>
      <c r="FU260" s="209"/>
      <c r="FV260" s="209"/>
      <c r="FW260" s="209"/>
      <c r="FX260" s="209"/>
      <c r="FY260" s="209"/>
      <c r="FZ260" s="209"/>
      <c r="GA260" s="209"/>
      <c r="GB260" s="209"/>
      <c r="GC260" s="209"/>
      <c r="GD260" s="284"/>
      <c r="GE260" s="284">
        <f t="shared" ref="GE260" si="170">FF260*(((ABS(DV259-AN259))/(ABS(DV258-DV259))))^2</f>
        <v>1.6810936725703638</v>
      </c>
      <c r="GF260" s="284"/>
      <c r="GG260" s="209"/>
      <c r="GH260" s="209"/>
      <c r="GI260" s="209"/>
      <c r="GJ260" s="209"/>
      <c r="GK260" s="209"/>
      <c r="GL260" s="209"/>
      <c r="GM260" s="209"/>
      <c r="GN260" s="209"/>
      <c r="GO260" s="209"/>
      <c r="GP260" s="209"/>
      <c r="GQ260" s="529"/>
      <c r="GR260" s="587">
        <v>1.2667465915894791</v>
      </c>
      <c r="GS260" s="529">
        <v>0.72933894667273025</v>
      </c>
      <c r="GT260" s="587"/>
      <c r="GU260" s="529"/>
      <c r="GV260" s="529"/>
      <c r="GW260" s="529"/>
      <c r="GX260" s="529"/>
      <c r="GY260" s="529"/>
      <c r="GZ260" s="587">
        <v>0.65245963401506835</v>
      </c>
      <c r="HA260" s="529">
        <v>0.26865984930032383</v>
      </c>
      <c r="HB260" s="587"/>
      <c r="HC260" s="529"/>
      <c r="HD260" s="529"/>
      <c r="HE260" s="529"/>
      <c r="HF260" s="529"/>
      <c r="HG260" s="529"/>
      <c r="HH260" s="584">
        <v>1.4249036814194282</v>
      </c>
      <c r="HI260" s="527">
        <v>0.77724733113710998</v>
      </c>
      <c r="HJ260" s="587"/>
      <c r="HK260" s="529"/>
      <c r="HL260" s="529"/>
      <c r="HM260" s="529"/>
      <c r="HN260" s="529"/>
      <c r="HO260" s="529"/>
      <c r="HP260" s="285"/>
      <c r="HQ260" s="208"/>
      <c r="HR260" s="208"/>
      <c r="HS260" s="208"/>
      <c r="IE260" s="159"/>
      <c r="IF260" s="159"/>
      <c r="IG260" s="159"/>
      <c r="IH260" s="159"/>
      <c r="II260" s="159">
        <v>0</v>
      </c>
      <c r="IJ260" s="159">
        <v>1</v>
      </c>
      <c r="IK260" s="159">
        <v>1</v>
      </c>
      <c r="IL260" s="159">
        <v>0</v>
      </c>
      <c r="IM260" s="159">
        <v>0</v>
      </c>
      <c r="IQ260" s="159">
        <v>0</v>
      </c>
      <c r="IR260" s="159">
        <v>1</v>
      </c>
      <c r="IS260" s="159">
        <v>0</v>
      </c>
      <c r="IZ260" s="159">
        <v>1</v>
      </c>
      <c r="JA260" s="159">
        <v>0</v>
      </c>
      <c r="JB260" s="176">
        <v>0</v>
      </c>
      <c r="JC260" s="176">
        <v>0</v>
      </c>
      <c r="JD260" s="176">
        <v>0</v>
      </c>
      <c r="JE260" s="176">
        <v>0</v>
      </c>
      <c r="JF260" s="184">
        <v>1</v>
      </c>
      <c r="JG260" s="184">
        <v>0</v>
      </c>
      <c r="JH260" s="184">
        <v>0</v>
      </c>
      <c r="JI260" s="184">
        <v>0</v>
      </c>
      <c r="JJ260" s="184">
        <v>0</v>
      </c>
      <c r="JK260" s="184">
        <v>1</v>
      </c>
      <c r="JL260" s="184">
        <v>0</v>
      </c>
      <c r="JM260" s="186">
        <v>1</v>
      </c>
      <c r="JN260" s="184">
        <v>0</v>
      </c>
      <c r="JO260" s="184">
        <v>0</v>
      </c>
      <c r="JP260" s="184">
        <v>0</v>
      </c>
      <c r="JQ260" s="184">
        <v>0</v>
      </c>
      <c r="JR260" s="184">
        <v>0</v>
      </c>
      <c r="JS260" s="186">
        <v>1</v>
      </c>
      <c r="JT260" s="184">
        <v>0</v>
      </c>
      <c r="JU260" s="513">
        <v>1</v>
      </c>
      <c r="JV260" s="184">
        <v>0</v>
      </c>
      <c r="JW260" s="184">
        <v>0</v>
      </c>
      <c r="JX260" s="184">
        <v>0</v>
      </c>
      <c r="JY260" s="513"/>
      <c r="JZ260" s="413"/>
      <c r="KA260" s="413"/>
      <c r="KB260" s="413"/>
      <c r="KC260" s="413"/>
      <c r="KD260" s="413"/>
      <c r="KE260" s="162">
        <v>0</v>
      </c>
      <c r="KF260" s="175">
        <v>1</v>
      </c>
      <c r="KG260" s="175">
        <v>0</v>
      </c>
      <c r="KH260" s="175">
        <v>0</v>
      </c>
      <c r="KI260" s="175">
        <v>0</v>
      </c>
      <c r="KJ260" s="175">
        <v>1</v>
      </c>
      <c r="KK260" s="160">
        <v>0</v>
      </c>
      <c r="KL260" s="175">
        <v>1</v>
      </c>
      <c r="KM260" s="175">
        <v>0</v>
      </c>
      <c r="KN260" s="175">
        <v>0</v>
      </c>
      <c r="KO260" s="175">
        <v>0</v>
      </c>
      <c r="KP260" s="175">
        <v>0</v>
      </c>
      <c r="KQ260" s="175">
        <v>0</v>
      </c>
      <c r="KR260" s="160">
        <v>0</v>
      </c>
      <c r="KS260" s="175">
        <v>0</v>
      </c>
      <c r="KT260" s="159"/>
      <c r="KU260" s="159"/>
      <c r="KV260" s="159"/>
      <c r="KW260" s="159"/>
      <c r="KX260" s="159"/>
      <c r="KY260" s="159"/>
      <c r="KZ260" s="159"/>
      <c r="LA260" s="159"/>
      <c r="LB260" s="159"/>
    </row>
    <row r="261" spans="1:314" x14ac:dyDescent="0.15">
      <c r="A261" s="214"/>
      <c r="B261" s="232">
        <v>1.2439004629629629</v>
      </c>
      <c r="C261" s="10">
        <v>1.18</v>
      </c>
      <c r="D261" s="11">
        <v>1.5999939999999999</v>
      </c>
      <c r="E261" s="11"/>
      <c r="F261" s="14"/>
      <c r="G261" s="13"/>
      <c r="H261" s="14"/>
      <c r="I261" s="596"/>
      <c r="J261" s="473">
        <v>8</v>
      </c>
      <c r="K261" s="14"/>
      <c r="L261" s="9"/>
      <c r="M261" s="23">
        <v>0</v>
      </c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9"/>
      <c r="AB261" s="15"/>
      <c r="AC261" s="15"/>
      <c r="AD261" s="15"/>
      <c r="AE261" s="15"/>
      <c r="AF261" s="15"/>
      <c r="AG261" s="15"/>
      <c r="AH261" s="54"/>
      <c r="AI261" s="15"/>
      <c r="AJ261" s="15"/>
      <c r="AK261" s="15"/>
      <c r="AL261" s="632"/>
      <c r="AM261" s="633">
        <v>2.4759137926521633</v>
      </c>
      <c r="AN261" s="634">
        <v>-6.7740662002152847</v>
      </c>
      <c r="AO261" s="640">
        <f t="shared" ref="AO261" si="171">ABS(-11.88-AN261)</f>
        <v>5.1059337997847161</v>
      </c>
      <c r="AP261" s="527"/>
      <c r="AQ261" s="634"/>
      <c r="AR261" s="634"/>
      <c r="AS261" s="634"/>
      <c r="AT261" s="634"/>
      <c r="AU261" s="634"/>
      <c r="AV261" s="634"/>
      <c r="AW261" s="634"/>
      <c r="AX261" s="634"/>
      <c r="AY261" s="634"/>
      <c r="AZ261" s="634"/>
      <c r="BA261" s="634"/>
      <c r="BB261" s="633"/>
      <c r="BC261" s="634">
        <f t="shared" ref="BC261" si="172">ABS(BQ261-AN261)</f>
        <v>5.5267168998923575</v>
      </c>
      <c r="BD261" s="634"/>
      <c r="BE261" s="634"/>
      <c r="BF261" s="634"/>
      <c r="BG261" s="634"/>
      <c r="BH261" s="634"/>
      <c r="BI261" s="634"/>
      <c r="BJ261" s="634"/>
      <c r="BK261" s="634"/>
      <c r="BL261" s="634"/>
      <c r="BM261" s="634"/>
      <c r="BN261" s="573"/>
      <c r="BO261" s="573"/>
      <c r="BP261" s="65">
        <v>4.203295508455998</v>
      </c>
      <c r="BQ261" s="64">
        <v>-12.300783100107642</v>
      </c>
      <c r="BR261" s="6"/>
      <c r="BS261" s="527"/>
      <c r="BT261" s="527"/>
      <c r="BU261" s="527">
        <f>(BP260+BP261+BP262)/3</f>
        <v>-0.65896413602887038</v>
      </c>
      <c r="BV261" s="527">
        <f>(BQ260+BQ261+BQ262)/3</f>
        <v>4.3817142088266952</v>
      </c>
      <c r="BW261" s="584"/>
      <c r="BX261" s="527"/>
      <c r="BY261" s="527"/>
      <c r="BZ261" s="527"/>
      <c r="CA261" s="527"/>
      <c r="CC261" s="584">
        <f>SQRT((BP260-BP261)^2+(BQ260-BQ261)^2)+SQRT((BP261-BP262)^2+(BQ261-BQ262)^2)+SQRT((BP262-BP260)^2+(BQ262-BQ260)^2)</f>
        <v>53.390936278306334</v>
      </c>
      <c r="CD261" s="584"/>
      <c r="CE261" s="584"/>
      <c r="CF261" s="584"/>
      <c r="CG261" s="527"/>
      <c r="CH261" s="584"/>
      <c r="CI261" s="527"/>
      <c r="CJ261" s="584"/>
      <c r="CK261" s="527"/>
      <c r="CL261" s="584"/>
      <c r="CO261" s="70"/>
      <c r="CP261" s="70"/>
      <c r="CQ261" s="70"/>
      <c r="CR261" s="70"/>
      <c r="CS261" s="92">
        <v>1.0068927808736932</v>
      </c>
      <c r="CT261" s="70"/>
      <c r="CU261" s="70"/>
      <c r="CV261" s="70"/>
      <c r="CW261" s="70"/>
      <c r="CX261" s="70"/>
      <c r="CY261" s="70"/>
      <c r="CZ261" s="70"/>
      <c r="DA261" s="70"/>
      <c r="DB261" s="70"/>
      <c r="DC261" s="70"/>
      <c r="DH261" s="516"/>
      <c r="DI261" s="211">
        <f>DEGREES(ACOS(((BP260-BP259)*(BP262-BP261)+(BQ260-BQ259)*(BQ262-BQ261))/(SQRT((BP260-BP259)^2+(BQ260-BQ259)^2)*SQRT((BP262-BP261)^2+(BQ262-BQ261)^2))))</f>
        <v>1.9608703265069756</v>
      </c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8" t="s">
        <v>445</v>
      </c>
      <c r="DU261" s="129">
        <v>5.3932695793430847</v>
      </c>
      <c r="DV261" s="128">
        <v>-12.722962863293864</v>
      </c>
      <c r="DX261" s="506">
        <f t="shared" si="123"/>
        <v>0</v>
      </c>
      <c r="EA261" s="506">
        <f t="shared" si="124"/>
        <v>0</v>
      </c>
      <c r="EB261" s="506">
        <f t="shared" si="125"/>
        <v>1</v>
      </c>
      <c r="ED261" s="491">
        <v>1</v>
      </c>
      <c r="EF261" s="402"/>
      <c r="EG261" s="412">
        <f>IF(AND(DV261&lt;0,DV261&gt;-11.9),1,0)</f>
        <v>0</v>
      </c>
      <c r="EM261" s="412">
        <f>IF(AND(DV261&lt;0,DV261&gt;-6.4),1,0)</f>
        <v>0</v>
      </c>
      <c r="ER261" s="105">
        <v>-1.1323946803602918</v>
      </c>
      <c r="ES261" s="105">
        <v>13.030002691065661</v>
      </c>
      <c r="ET261" s="518">
        <f>ABS(ER261)</f>
        <v>1.1323946803602918</v>
      </c>
      <c r="EV261" s="284"/>
      <c r="EW261" s="209"/>
      <c r="EX261" s="209"/>
      <c r="EY261" s="209"/>
      <c r="EZ261" s="209"/>
      <c r="FA261" s="209"/>
      <c r="FB261" s="209"/>
      <c r="FC261" s="209"/>
      <c r="FE261" s="151">
        <v>5.4893810897464057</v>
      </c>
      <c r="FF261" s="141"/>
      <c r="FH261" s="141"/>
      <c r="FJ261" s="141"/>
      <c r="FK261" s="584"/>
      <c r="FL261" s="527"/>
      <c r="FM261" s="584"/>
      <c r="FN261" s="527"/>
      <c r="FO261" s="584"/>
      <c r="FP261" s="527"/>
      <c r="FQ261" s="284">
        <f>FE261/(D260+D261)</f>
        <v>2.0331161554092194</v>
      </c>
      <c r="FR261" s="209"/>
      <c r="FS261" s="284"/>
      <c r="FT261" s="209"/>
      <c r="FU261" s="209"/>
      <c r="FV261" s="209"/>
      <c r="FW261" s="209"/>
      <c r="FX261" s="209"/>
      <c r="FY261" s="209"/>
      <c r="FZ261" s="209"/>
      <c r="GA261" s="209"/>
      <c r="GB261" s="209"/>
      <c r="GC261" s="209"/>
      <c r="GD261" s="284">
        <f t="shared" ref="GD261" si="173">FE261*(((DV260-AN260)/(ABS(DV259-DV260))))^2</f>
        <v>1.7978539822529133E-2</v>
      </c>
      <c r="GE261" s="209"/>
      <c r="GF261" s="284"/>
      <c r="GG261" s="209"/>
      <c r="GH261" s="209"/>
      <c r="GI261" s="209"/>
      <c r="GJ261" s="209"/>
      <c r="GK261" s="209"/>
      <c r="GL261" s="209"/>
      <c r="GM261" s="209"/>
      <c r="GN261" s="209"/>
      <c r="GO261" s="209"/>
      <c r="GP261" s="209"/>
      <c r="GQ261" s="529"/>
      <c r="GR261" s="587">
        <v>0.88288398807751545</v>
      </c>
      <c r="GS261" s="532">
        <v>3.1860596091492956</v>
      </c>
      <c r="GT261" s="584"/>
      <c r="GU261" s="527"/>
      <c r="GV261" s="527"/>
      <c r="GW261" s="527"/>
      <c r="GX261" s="527"/>
      <c r="GY261" s="527"/>
      <c r="GZ261" s="587">
        <v>0.57569967707212122</v>
      </c>
      <c r="HA261" s="532">
        <v>0.57569967707212122</v>
      </c>
      <c r="HB261" s="584"/>
      <c r="HC261" s="527"/>
      <c r="HD261" s="527"/>
      <c r="HE261" s="527"/>
      <c r="HF261" s="527"/>
      <c r="HG261" s="527"/>
      <c r="HH261" s="584">
        <v>1.053999172003756</v>
      </c>
      <c r="HI261" s="527">
        <v>3.2376543903316035</v>
      </c>
      <c r="HJ261" s="584"/>
      <c r="HK261" s="527"/>
      <c r="HL261" s="527"/>
      <c r="HM261" s="527"/>
      <c r="HN261" s="527"/>
      <c r="HO261" s="527"/>
      <c r="HP261" s="285"/>
      <c r="HQ261" s="208"/>
      <c r="HR261" s="208"/>
      <c r="HS261" s="208"/>
      <c r="IE261" s="159"/>
      <c r="IF261" s="159"/>
      <c r="IG261" s="159"/>
      <c r="IH261" s="159"/>
      <c r="II261" s="159">
        <v>0</v>
      </c>
      <c r="IJ261" s="159">
        <v>1</v>
      </c>
      <c r="IK261" s="159">
        <v>0</v>
      </c>
      <c r="IL261" s="159">
        <v>1</v>
      </c>
      <c r="IM261" s="159">
        <v>0</v>
      </c>
      <c r="IQ261" s="159">
        <v>1</v>
      </c>
      <c r="IR261" s="159">
        <v>0</v>
      </c>
      <c r="IS261" s="159">
        <v>0</v>
      </c>
      <c r="IZ261" s="159">
        <v>1</v>
      </c>
      <c r="JA261" s="159">
        <v>0</v>
      </c>
      <c r="JB261" s="176">
        <v>0</v>
      </c>
      <c r="JC261" s="176">
        <v>0</v>
      </c>
      <c r="JD261" s="176">
        <v>0</v>
      </c>
      <c r="JE261" s="176">
        <v>0</v>
      </c>
      <c r="JF261" s="184">
        <v>1</v>
      </c>
      <c r="JG261" s="184">
        <v>0</v>
      </c>
      <c r="JH261" s="184">
        <v>0</v>
      </c>
      <c r="JI261" s="184">
        <v>0</v>
      </c>
      <c r="JJ261" s="184">
        <v>0</v>
      </c>
      <c r="JK261" s="184">
        <v>1</v>
      </c>
      <c r="JL261" s="184">
        <v>0</v>
      </c>
      <c r="JM261" s="184">
        <v>1</v>
      </c>
      <c r="JN261" s="184">
        <v>0</v>
      </c>
      <c r="JO261" s="184">
        <v>0</v>
      </c>
      <c r="JP261" s="184">
        <v>0</v>
      </c>
      <c r="JQ261" s="184">
        <v>0</v>
      </c>
      <c r="JR261" s="184">
        <v>0</v>
      </c>
      <c r="JS261" s="184">
        <v>0</v>
      </c>
      <c r="JT261" s="184">
        <v>0</v>
      </c>
      <c r="JU261" s="513">
        <v>1</v>
      </c>
      <c r="JV261" s="184">
        <v>0</v>
      </c>
      <c r="JW261" s="184">
        <v>0</v>
      </c>
      <c r="JX261" s="184">
        <v>0</v>
      </c>
      <c r="JY261" s="513"/>
      <c r="JZ261" s="413"/>
      <c r="KA261" s="413"/>
      <c r="KB261" s="413"/>
      <c r="KC261" s="413"/>
      <c r="KD261" s="413"/>
      <c r="KE261" s="162">
        <v>0</v>
      </c>
      <c r="KF261" s="175">
        <v>1</v>
      </c>
      <c r="KG261" s="175">
        <v>0</v>
      </c>
      <c r="KH261" s="175">
        <v>0</v>
      </c>
      <c r="KI261" s="175">
        <v>0</v>
      </c>
      <c r="KJ261" s="175">
        <v>1</v>
      </c>
      <c r="KK261" s="160">
        <v>0</v>
      </c>
      <c r="KL261" s="175">
        <v>1</v>
      </c>
      <c r="KM261" s="175">
        <v>0</v>
      </c>
      <c r="KN261" s="175">
        <v>0</v>
      </c>
      <c r="KO261" s="175">
        <v>0</v>
      </c>
      <c r="KP261" s="175">
        <v>0</v>
      </c>
      <c r="KQ261" s="175">
        <v>0</v>
      </c>
      <c r="KR261" s="160">
        <v>0</v>
      </c>
      <c r="KS261" s="175">
        <v>0</v>
      </c>
      <c r="KT261" s="159"/>
      <c r="KU261" s="159"/>
      <c r="KV261" s="159"/>
      <c r="KW261" s="159"/>
      <c r="KX261" s="159"/>
      <c r="KY261" s="159"/>
      <c r="KZ261" s="159"/>
      <c r="LA261" s="159"/>
      <c r="LB261" s="159"/>
    </row>
    <row r="262" spans="1:314" x14ac:dyDescent="0.15">
      <c r="A262" s="214"/>
      <c r="B262" s="232">
        <v>1.2446643518518519</v>
      </c>
      <c r="C262" s="10">
        <v>2.0699999999999998</v>
      </c>
      <c r="D262" s="11">
        <v>2.2333309999999993</v>
      </c>
      <c r="E262" s="11"/>
      <c r="F262" s="14"/>
      <c r="G262" s="13"/>
      <c r="H262" s="14"/>
      <c r="I262" s="596"/>
      <c r="J262" s="9">
        <v>9</v>
      </c>
      <c r="K262" s="14"/>
      <c r="L262" s="9"/>
      <c r="M262" s="23">
        <v>0</v>
      </c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9"/>
      <c r="AB262" s="15"/>
      <c r="AC262" s="15"/>
      <c r="AD262" s="15"/>
      <c r="AE262" s="15"/>
      <c r="AF262" s="15"/>
      <c r="AG262" s="15"/>
      <c r="AH262" s="54"/>
      <c r="AI262" s="15"/>
      <c r="AJ262" s="15"/>
      <c r="AK262" s="15"/>
      <c r="AL262" s="632"/>
      <c r="AM262" s="633">
        <v>-2.0920511891402001</v>
      </c>
      <c r="AN262" s="634">
        <v>9.5758046286329375</v>
      </c>
      <c r="AO262" s="587"/>
      <c r="AP262" s="634">
        <f t="shared" ref="AP262" si="174">ABS(11.88-AN262)</f>
        <v>2.3041953713670633</v>
      </c>
      <c r="AQ262" s="634"/>
      <c r="AR262" s="634"/>
      <c r="AS262" s="634"/>
      <c r="AT262" s="634"/>
      <c r="AU262" s="634"/>
      <c r="AV262" s="634"/>
      <c r="AW262" s="634"/>
      <c r="AX262" s="634"/>
      <c r="AY262" s="634"/>
      <c r="AZ262" s="634"/>
      <c r="BA262" s="634"/>
      <c r="BB262" s="634">
        <f t="shared" ref="BB262" si="175">ABS(BQ262-AN262)</f>
        <v>3.6460979547900969</v>
      </c>
      <c r="BC262" s="634"/>
      <c r="BD262" s="634"/>
      <c r="BE262" s="634"/>
      <c r="BF262" s="634"/>
      <c r="BG262" s="634"/>
      <c r="BH262" s="634"/>
      <c r="BI262" s="634"/>
      <c r="BJ262" s="634"/>
      <c r="BK262" s="634"/>
      <c r="BL262" s="634"/>
      <c r="BM262" s="634"/>
      <c r="BN262" s="573"/>
      <c r="BO262" s="573"/>
      <c r="BP262" s="4">
        <v>-3.4739565617832677</v>
      </c>
      <c r="BQ262" s="4">
        <v>13.221902583423034</v>
      </c>
      <c r="BR262" s="6"/>
      <c r="BS262" s="527">
        <f>(BP261+BP262+BP263)/3</f>
        <v>0.10876107099505626</v>
      </c>
      <c r="BT262" s="527">
        <f>(BQ261+BQ262+BQ263)/3</f>
        <v>-4.0362944025834233</v>
      </c>
      <c r="BU262" s="527"/>
      <c r="BV262" s="527"/>
      <c r="BW262" s="584"/>
      <c r="BX262" s="527"/>
      <c r="BY262" s="527"/>
      <c r="BZ262" s="527"/>
      <c r="CA262" s="527"/>
      <c r="CB262" s="584">
        <f>SQRT((BP261-BP262)^2+(BQ261-BQ262)^2)+SQRT((BP262-BP263)^2+(BQ262-BQ263)^2)+SQRT((BP263-BP261)^2+(BQ263-BQ261)^2)</f>
        <v>57.746972290503201</v>
      </c>
      <c r="CD262" s="584"/>
      <c r="CE262" s="527"/>
      <c r="CF262" s="584"/>
      <c r="CG262" s="527"/>
      <c r="CH262" s="584"/>
      <c r="CI262" s="527"/>
      <c r="CJ262" s="584"/>
      <c r="CK262" s="527"/>
      <c r="CL262" s="584"/>
      <c r="CO262" s="70"/>
      <c r="CP262" s="70"/>
      <c r="CQ262" s="70"/>
      <c r="CR262" s="97">
        <v>10.069310299659653</v>
      </c>
      <c r="CS262" s="70"/>
      <c r="CT262" s="70"/>
      <c r="CU262" s="70"/>
      <c r="CV262" s="70"/>
      <c r="CW262" s="70"/>
      <c r="CX262" s="70"/>
      <c r="CY262" s="70"/>
      <c r="CZ262" s="70"/>
      <c r="DA262" s="70"/>
      <c r="DB262" s="70"/>
      <c r="DC262" s="70"/>
      <c r="DH262" s="211">
        <f>DEGREES(ACOS(((BP261-BP260)*(BP263-BP262)+(BQ261-BQ260)*(BQ263-BQ262))/(SQRT((BP261-BP260)^2+(BQ261-BQ260)^2)*SQRT((BP263-BP262)^2+(BQ263-BQ262)^2))))</f>
        <v>9.0624175187861002</v>
      </c>
      <c r="DI262" s="516"/>
      <c r="DJ262" s="105"/>
      <c r="DK262" s="105"/>
      <c r="DL262" s="105"/>
      <c r="DM262" s="105"/>
      <c r="DN262" s="105"/>
      <c r="DO262" s="105"/>
      <c r="DP262" s="105"/>
      <c r="DQ262" s="105"/>
      <c r="DR262" s="105"/>
      <c r="DS262" s="105"/>
      <c r="DT262" s="108" t="s">
        <v>443</v>
      </c>
      <c r="DU262" s="105">
        <v>-2.4375275323009671</v>
      </c>
      <c r="DV262" s="105">
        <v>13.567322389666307</v>
      </c>
      <c r="DX262" s="506">
        <f t="shared" ref="DX262:DX325" si="176">IF(AND(DU262&gt;5.4,DU262&lt;-5.4),1,0)</f>
        <v>0</v>
      </c>
      <c r="EA262" s="506">
        <f t="shared" ref="EA262:EA325" si="177">IF(DU262&lt;-4.1,1,0)</f>
        <v>0</v>
      </c>
      <c r="EB262" s="506">
        <f t="shared" ref="EB262:EB325" si="178">IF(DU262&gt;4.1,1,0)</f>
        <v>0</v>
      </c>
      <c r="EF262" s="402">
        <f>IF(AND(DV262&gt;0,DV262&lt;11.9),1,0)</f>
        <v>0</v>
      </c>
      <c r="EG262" s="402"/>
      <c r="EL262" s="244">
        <f>IF(AND(DV262&gt;0,DV262&lt;6.4),1,0)</f>
        <v>0</v>
      </c>
      <c r="ER262" s="129">
        <v>3.7810466445928386</v>
      </c>
      <c r="ES262" s="128">
        <v>-12.60782292787944</v>
      </c>
      <c r="EU262" s="518">
        <f>ABS(ER262)</f>
        <v>3.7810466445928386</v>
      </c>
      <c r="EV262" s="284"/>
      <c r="EW262" s="209"/>
      <c r="EX262" s="209"/>
      <c r="EY262" s="209"/>
      <c r="EZ262" s="209"/>
      <c r="FA262" s="209"/>
      <c r="FB262" s="209"/>
      <c r="FC262" s="209"/>
      <c r="FE262" s="141"/>
      <c r="FF262" s="144">
        <v>5.9667185758113206</v>
      </c>
      <c r="FH262" s="141"/>
      <c r="FJ262" s="141"/>
      <c r="FK262" s="584"/>
      <c r="FL262" s="527"/>
      <c r="FM262" s="584"/>
      <c r="FN262" s="527"/>
      <c r="FO262" s="584"/>
      <c r="FP262" s="527"/>
      <c r="FQ262" s="284"/>
      <c r="FR262" s="209">
        <f>FF262/(D261+D262)</f>
        <v>1.556538664426137</v>
      </c>
      <c r="FS262" s="284"/>
      <c r="FT262" s="209"/>
      <c r="FU262" s="209"/>
      <c r="FV262" s="209"/>
      <c r="FW262" s="209"/>
      <c r="FX262" s="209"/>
      <c r="FY262" s="209"/>
      <c r="FZ262" s="209"/>
      <c r="GA262" s="209"/>
      <c r="GB262" s="209"/>
      <c r="GC262" s="209"/>
      <c r="GD262" s="284"/>
      <c r="GE262" s="284">
        <f t="shared" ref="GE262" si="179">FF262*(((ABS(DV261-AN261))/(ABS(DV260-DV261))))^2</f>
        <v>0.33311276254802524</v>
      </c>
      <c r="GF262" s="284"/>
      <c r="GG262" s="209"/>
      <c r="GH262" s="209"/>
      <c r="GI262" s="209"/>
      <c r="GJ262" s="209"/>
      <c r="GK262" s="209"/>
      <c r="GL262" s="209"/>
      <c r="GM262" s="209"/>
      <c r="GN262" s="209"/>
      <c r="GO262" s="209"/>
      <c r="GP262" s="209"/>
      <c r="GQ262" s="529"/>
      <c r="GR262" s="587">
        <v>1.3051328519406753</v>
      </c>
      <c r="GS262" s="529">
        <v>1.6122229347502461</v>
      </c>
      <c r="GT262" s="587"/>
      <c r="GU262" s="529"/>
      <c r="GV262" s="529"/>
      <c r="GW262" s="529"/>
      <c r="GX262" s="529"/>
      <c r="GY262" s="529"/>
      <c r="GZ262" s="587">
        <v>0.53731969860064588</v>
      </c>
      <c r="HA262" s="529">
        <v>0.11513993541442424</v>
      </c>
      <c r="HB262" s="587"/>
      <c r="HC262" s="529"/>
      <c r="HD262" s="529"/>
      <c r="HE262" s="529"/>
      <c r="HF262" s="529"/>
      <c r="HG262" s="529"/>
      <c r="HH262" s="584">
        <v>1.4114121367336649</v>
      </c>
      <c r="HI262" s="527">
        <v>1.6163291731766565</v>
      </c>
      <c r="HJ262" s="587"/>
      <c r="HK262" s="529"/>
      <c r="HL262" s="529"/>
      <c r="HM262" s="529"/>
      <c r="HN262" s="529"/>
      <c r="HO262" s="529"/>
      <c r="HP262" s="285"/>
      <c r="HQ262" s="208"/>
      <c r="HR262" s="208"/>
      <c r="HS262" s="208"/>
      <c r="IE262" s="159"/>
      <c r="IF262" s="159"/>
      <c r="IG262" s="159"/>
      <c r="IH262" s="159"/>
      <c r="II262" s="159">
        <v>0</v>
      </c>
      <c r="IJ262" s="159">
        <v>1</v>
      </c>
      <c r="IK262" s="159">
        <v>1</v>
      </c>
      <c r="IL262" s="159">
        <v>0</v>
      </c>
      <c r="IM262" s="159">
        <v>0</v>
      </c>
      <c r="IQ262" s="159">
        <v>0</v>
      </c>
      <c r="IR262" s="159">
        <v>1</v>
      </c>
      <c r="IS262" s="159">
        <v>0</v>
      </c>
      <c r="IZ262" s="159">
        <v>0</v>
      </c>
      <c r="JA262" s="159">
        <v>0</v>
      </c>
      <c r="JB262" s="176">
        <v>1</v>
      </c>
      <c r="JC262" s="176">
        <v>0</v>
      </c>
      <c r="JD262" s="176">
        <v>0</v>
      </c>
      <c r="JE262" s="176">
        <v>0</v>
      </c>
      <c r="JF262" s="184">
        <v>0</v>
      </c>
      <c r="JG262" s="184">
        <v>0</v>
      </c>
      <c r="JH262" s="184">
        <v>1</v>
      </c>
      <c r="JI262" s="184">
        <v>0</v>
      </c>
      <c r="JJ262" s="184">
        <v>0</v>
      </c>
      <c r="JK262" s="184">
        <v>0</v>
      </c>
      <c r="JL262" s="184">
        <v>1</v>
      </c>
      <c r="JM262" s="184">
        <v>1</v>
      </c>
      <c r="JN262" s="184">
        <v>0</v>
      </c>
      <c r="JO262" s="184">
        <v>0</v>
      </c>
      <c r="JP262" s="184">
        <v>0</v>
      </c>
      <c r="JQ262" s="184">
        <v>0</v>
      </c>
      <c r="JR262" s="184">
        <v>0</v>
      </c>
      <c r="JS262" s="184">
        <v>0</v>
      </c>
      <c r="JT262" s="184">
        <v>0</v>
      </c>
      <c r="JU262" s="513">
        <v>1</v>
      </c>
      <c r="JV262" s="184">
        <v>0</v>
      </c>
      <c r="JW262" s="184">
        <v>0</v>
      </c>
      <c r="JX262" s="184">
        <v>0</v>
      </c>
      <c r="JY262" s="513"/>
      <c r="JZ262" s="413"/>
      <c r="KA262" s="413"/>
      <c r="KB262" s="413"/>
      <c r="KC262" s="413"/>
      <c r="KD262" s="413"/>
      <c r="KE262" s="162">
        <v>0</v>
      </c>
      <c r="KF262" s="175">
        <v>1</v>
      </c>
      <c r="KG262" s="175">
        <v>0</v>
      </c>
      <c r="KH262" s="175">
        <v>0</v>
      </c>
      <c r="KI262" s="175">
        <v>0</v>
      </c>
      <c r="KJ262" s="175">
        <v>1</v>
      </c>
      <c r="KK262" s="160">
        <v>0</v>
      </c>
      <c r="KL262" s="175">
        <v>1</v>
      </c>
      <c r="KM262" s="175">
        <v>0</v>
      </c>
      <c r="KN262" s="175">
        <v>0</v>
      </c>
      <c r="KO262" s="175">
        <v>0</v>
      </c>
      <c r="KP262" s="175">
        <v>0</v>
      </c>
      <c r="KQ262" s="175">
        <v>0</v>
      </c>
      <c r="KR262" s="160">
        <v>0</v>
      </c>
      <c r="KS262" s="175">
        <v>0</v>
      </c>
      <c r="KT262" s="159"/>
      <c r="KU262" s="159"/>
      <c r="KV262" s="159"/>
      <c r="KW262" s="159"/>
      <c r="KX262" s="159"/>
      <c r="KY262" s="159"/>
      <c r="KZ262" s="159"/>
      <c r="LA262" s="159"/>
      <c r="LB262" s="159" t="s">
        <v>552</v>
      </c>
    </row>
    <row r="263" spans="1:314" x14ac:dyDescent="0.15">
      <c r="A263" s="214"/>
      <c r="B263" s="232">
        <v>1.2458912037037038</v>
      </c>
      <c r="C263" s="26">
        <v>1.1599999999999999</v>
      </c>
      <c r="D263" s="11">
        <v>1.53328</v>
      </c>
      <c r="E263" s="11"/>
      <c r="F263" s="14"/>
      <c r="G263" s="13"/>
      <c r="H263" s="14"/>
      <c r="I263" s="596"/>
      <c r="J263" s="473">
        <v>10</v>
      </c>
      <c r="K263" s="14"/>
      <c r="L263" s="9"/>
      <c r="M263" s="23">
        <v>0</v>
      </c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9"/>
      <c r="AB263" s="15"/>
      <c r="AC263" s="15"/>
      <c r="AD263" s="15"/>
      <c r="AE263" s="15"/>
      <c r="AF263" s="15"/>
      <c r="AG263" s="15"/>
      <c r="AH263" s="54"/>
      <c r="AI263" s="15"/>
      <c r="AJ263" s="15"/>
      <c r="AK263" s="15"/>
      <c r="AL263" s="632"/>
      <c r="AM263" s="633">
        <v>-1.1323946803602918</v>
      </c>
      <c r="AN263" s="634">
        <v>-9.0384849300322916</v>
      </c>
      <c r="AO263" s="640">
        <f t="shared" ref="AO263" si="180">ABS(-11.88-AN263)</f>
        <v>2.8415150699677092</v>
      </c>
      <c r="AP263" s="527"/>
      <c r="AQ263" s="634"/>
      <c r="AR263" s="634"/>
      <c r="AS263" s="634"/>
      <c r="AT263" s="634"/>
      <c r="AU263" s="634"/>
      <c r="AV263" s="634"/>
      <c r="AW263" s="634"/>
      <c r="AX263" s="634"/>
      <c r="AY263" s="634"/>
      <c r="AZ263" s="634"/>
      <c r="BA263" s="634"/>
      <c r="BB263" s="633"/>
      <c r="BC263" s="634">
        <f t="shared" ref="BC263" si="181">ABS(BQ263-AN263)</f>
        <v>3.9915177610333696</v>
      </c>
      <c r="BD263" s="634"/>
      <c r="BE263" s="634"/>
      <c r="BF263" s="634"/>
      <c r="BG263" s="634"/>
      <c r="BH263" s="634"/>
      <c r="BI263" s="634"/>
      <c r="BJ263" s="634"/>
      <c r="BK263" s="634"/>
      <c r="BL263" s="634"/>
      <c r="BM263" s="634"/>
      <c r="BN263" s="573"/>
      <c r="BO263" s="573"/>
      <c r="BP263" s="65">
        <v>-0.40305573368756148</v>
      </c>
      <c r="BQ263" s="64">
        <v>-13.030002691065661</v>
      </c>
      <c r="BR263" s="6"/>
      <c r="BS263" s="527"/>
      <c r="BT263" s="527"/>
      <c r="BU263" s="527">
        <f>(BP262+BP263+BP264)/3</f>
        <v>-2.5015046328862942</v>
      </c>
      <c r="BV263" s="527">
        <f>(BQ262+BQ263+BQ264)/3</f>
        <v>4.6119940796555428</v>
      </c>
      <c r="BW263" s="584"/>
      <c r="BX263" s="527"/>
      <c r="BY263" s="527"/>
      <c r="BZ263" s="527"/>
      <c r="CA263" s="527"/>
      <c r="CC263" s="584">
        <f>SQRT((BP262-BP263)^2+(BQ262-BQ263)^2)+SQRT((BP263-BP264)^2+(BQ263-BQ264)^2)+SQRT((BP264-BP262)^2+(BQ264-BQ262)^2)</f>
        <v>53.74841265831143</v>
      </c>
      <c r="CD263" s="584"/>
      <c r="CE263" s="584"/>
      <c r="CF263" s="584"/>
      <c r="CG263" s="527"/>
      <c r="CH263" s="584"/>
      <c r="CI263" s="527"/>
      <c r="CJ263" s="584"/>
      <c r="CK263" s="527"/>
      <c r="CL263" s="584"/>
      <c r="CO263" s="70"/>
      <c r="CP263" s="70"/>
      <c r="CQ263" s="70"/>
      <c r="CR263" s="70"/>
      <c r="CS263" s="92">
        <v>0.22061265562734308</v>
      </c>
      <c r="CT263" s="70"/>
      <c r="CU263" s="70"/>
      <c r="CV263" s="70"/>
      <c r="CW263" s="70"/>
      <c r="CX263" s="70"/>
      <c r="CY263" s="70"/>
      <c r="CZ263" s="70"/>
      <c r="DA263" s="70"/>
      <c r="DB263" s="70"/>
      <c r="DC263" s="70"/>
      <c r="DH263" s="516"/>
      <c r="DI263" s="211">
        <f>DEGREES(ACOS(((BP262-BP261)*(BP264-BP263)+(BQ262-BQ261)*(BQ264-BQ263))/(SQRT((BP262-BP261)^2+(BQ262-BQ261)^2)*SQRT((BP264-BP263)^2+(BQ264-BQ263)^2))))</f>
        <v>9.8486976440323737</v>
      </c>
      <c r="DJ263" s="105"/>
      <c r="DK263" s="105"/>
      <c r="DL263" s="105"/>
      <c r="DM263" s="105"/>
      <c r="DN263" s="105"/>
      <c r="DO263" s="105"/>
      <c r="DP263" s="105"/>
      <c r="DQ263" s="105"/>
      <c r="DR263" s="105"/>
      <c r="DS263" s="105"/>
      <c r="DT263" s="108" t="s">
        <v>443</v>
      </c>
      <c r="DU263" s="129">
        <v>0.74853207684832845</v>
      </c>
      <c r="DV263" s="128">
        <v>-13.183522604951561</v>
      </c>
      <c r="DX263" s="506">
        <f t="shared" si="176"/>
        <v>0</v>
      </c>
      <c r="EA263" s="506">
        <f t="shared" si="177"/>
        <v>0</v>
      </c>
      <c r="EB263" s="506">
        <f t="shared" si="178"/>
        <v>0</v>
      </c>
      <c r="EF263" s="402"/>
      <c r="EG263" s="412">
        <f>IF(AND(DV263&lt;0,DV263&gt;-11.9),1,0)</f>
        <v>0</v>
      </c>
      <c r="EM263" s="412">
        <f>IF(AND(DV263&lt;0,DV263&gt;-6.4),1,0)</f>
        <v>0</v>
      </c>
      <c r="ER263" s="105">
        <v>-1.1323946803602918</v>
      </c>
      <c r="ES263" s="105">
        <v>13.644082346609256</v>
      </c>
      <c r="ET263" s="518">
        <f>ABS(ER263)</f>
        <v>1.1323946803602918</v>
      </c>
      <c r="EV263" s="284"/>
      <c r="EW263" s="209"/>
      <c r="EX263" s="209"/>
      <c r="EY263" s="209"/>
      <c r="EZ263" s="209"/>
      <c r="FA263" s="209"/>
      <c r="FB263" s="209"/>
      <c r="FC263" s="209"/>
      <c r="FE263" s="151">
        <v>61.582428757756325</v>
      </c>
      <c r="FF263" s="141"/>
      <c r="FH263" s="141"/>
      <c r="FJ263" s="141"/>
      <c r="FK263" s="584"/>
      <c r="FL263" s="527"/>
      <c r="FM263" s="584"/>
      <c r="FN263" s="527"/>
      <c r="FO263" s="584"/>
      <c r="FP263" s="527"/>
      <c r="FQ263" s="284">
        <f>FE263/(D262+D263)</f>
        <v>16.349558995541706</v>
      </c>
      <c r="FR263" s="209"/>
      <c r="FS263" s="284"/>
      <c r="FT263" s="209"/>
      <c r="FU263" s="209"/>
      <c r="FV263" s="209"/>
      <c r="FW263" s="209"/>
      <c r="FX263" s="209"/>
      <c r="FY263" s="209"/>
      <c r="FZ263" s="209"/>
      <c r="GA263" s="209"/>
      <c r="GB263" s="209"/>
      <c r="GC263" s="209"/>
      <c r="GD263" s="284">
        <f t="shared" ref="GD263" si="182">FE263*(((DV262-AN262)/(ABS(DV261-DV262))))^2</f>
        <v>1.4195227224548832</v>
      </c>
      <c r="GE263" s="209"/>
      <c r="GF263" s="284"/>
      <c r="GG263" s="209"/>
      <c r="GH263" s="209"/>
      <c r="GI263" s="209"/>
      <c r="GJ263" s="209"/>
      <c r="GK263" s="209"/>
      <c r="GL263" s="209"/>
      <c r="GM263" s="209"/>
      <c r="GN263" s="209"/>
      <c r="GO263" s="209"/>
      <c r="GP263" s="209"/>
      <c r="GQ263" s="529"/>
      <c r="GR263" s="587">
        <v>1.3051328519406753</v>
      </c>
      <c r="GS263" s="532">
        <v>3.03251456774451</v>
      </c>
      <c r="GT263" s="584"/>
      <c r="GU263" s="527"/>
      <c r="GV263" s="527"/>
      <c r="GW263" s="527"/>
      <c r="GX263" s="527"/>
      <c r="GY263" s="527"/>
      <c r="GZ263" s="587">
        <v>7.6759956942948904E-2</v>
      </c>
      <c r="HA263" s="532">
        <v>0.57569967707212122</v>
      </c>
      <c r="HB263" s="584"/>
      <c r="HC263" s="527"/>
      <c r="HD263" s="527"/>
      <c r="HE263" s="527"/>
      <c r="HF263" s="527"/>
      <c r="HG263" s="527"/>
      <c r="HH263" s="584">
        <v>1.3073881796179296</v>
      </c>
      <c r="HI263" s="527">
        <v>3.0866769707508457</v>
      </c>
      <c r="HJ263" s="584"/>
      <c r="HK263" s="527"/>
      <c r="HL263" s="527"/>
      <c r="HM263" s="527"/>
      <c r="HN263" s="527"/>
      <c r="HO263" s="527"/>
      <c r="HP263" s="285"/>
      <c r="HQ263" s="208"/>
      <c r="HR263" s="208"/>
      <c r="HS263" s="208"/>
      <c r="IE263" s="159"/>
      <c r="IF263" s="159"/>
      <c r="IG263" s="159"/>
      <c r="IH263" s="159"/>
      <c r="II263" s="159">
        <v>0</v>
      </c>
      <c r="IJ263" s="159">
        <v>1</v>
      </c>
      <c r="IK263" s="159">
        <v>0</v>
      </c>
      <c r="IL263" s="159">
        <v>1</v>
      </c>
      <c r="IM263" s="159">
        <v>0</v>
      </c>
      <c r="IQ263" s="159">
        <v>1</v>
      </c>
      <c r="IR263" s="159">
        <v>0</v>
      </c>
      <c r="IS263" s="159">
        <v>0</v>
      </c>
      <c r="IZ263" s="159">
        <v>0</v>
      </c>
      <c r="JA263" s="159">
        <v>1</v>
      </c>
      <c r="JB263" s="176">
        <v>0</v>
      </c>
      <c r="JC263" s="176">
        <v>0</v>
      </c>
      <c r="JD263" s="176">
        <v>0</v>
      </c>
      <c r="JE263" s="176">
        <v>0</v>
      </c>
      <c r="JF263" s="184">
        <v>0</v>
      </c>
      <c r="JG263" s="184">
        <v>1</v>
      </c>
      <c r="JH263" s="184">
        <v>0</v>
      </c>
      <c r="JI263" s="184">
        <v>0</v>
      </c>
      <c r="JJ263" s="184">
        <v>0</v>
      </c>
      <c r="JK263" s="184">
        <v>1</v>
      </c>
      <c r="JL263" s="184">
        <v>0</v>
      </c>
      <c r="JM263" s="184">
        <v>1</v>
      </c>
      <c r="JN263" s="184">
        <v>0</v>
      </c>
      <c r="JO263" s="184">
        <v>0</v>
      </c>
      <c r="JP263" s="184">
        <v>0</v>
      </c>
      <c r="JQ263" s="184">
        <v>0</v>
      </c>
      <c r="JR263" s="184">
        <v>0</v>
      </c>
      <c r="JS263" s="184">
        <v>0</v>
      </c>
      <c r="JT263" s="184">
        <v>0</v>
      </c>
      <c r="JU263" s="513">
        <v>1</v>
      </c>
      <c r="JV263" s="184">
        <v>0</v>
      </c>
      <c r="JW263" s="184">
        <v>0</v>
      </c>
      <c r="JX263" s="184">
        <v>0</v>
      </c>
      <c r="JY263" s="513"/>
      <c r="JZ263" s="413"/>
      <c r="KA263" s="413"/>
      <c r="KB263" s="413"/>
      <c r="KC263" s="413"/>
      <c r="KD263" s="413"/>
      <c r="KE263" s="162">
        <v>0</v>
      </c>
      <c r="KF263" s="175">
        <v>1</v>
      </c>
      <c r="KG263" s="175">
        <v>0</v>
      </c>
      <c r="KH263" s="175">
        <v>0</v>
      </c>
      <c r="KI263" s="175">
        <v>0</v>
      </c>
      <c r="KJ263" s="175">
        <v>1</v>
      </c>
      <c r="KK263" s="160">
        <v>0</v>
      </c>
      <c r="KL263" s="175">
        <v>1</v>
      </c>
      <c r="KM263" s="175">
        <v>0</v>
      </c>
      <c r="KN263" s="175">
        <v>0</v>
      </c>
      <c r="KO263" s="175">
        <v>0</v>
      </c>
      <c r="KP263" s="175">
        <v>0</v>
      </c>
      <c r="KQ263" s="175">
        <v>0</v>
      </c>
      <c r="KR263" s="160">
        <v>0</v>
      </c>
      <c r="KS263" s="175">
        <v>1</v>
      </c>
      <c r="KT263" s="159"/>
      <c r="KU263" s="159"/>
      <c r="KV263" s="159"/>
      <c r="KW263" s="159"/>
      <c r="KX263" s="159"/>
      <c r="KY263" s="159"/>
      <c r="KZ263" s="159"/>
      <c r="LA263" s="159"/>
      <c r="LB263" s="159"/>
    </row>
    <row r="264" spans="1:314" x14ac:dyDescent="0.15">
      <c r="A264" s="214"/>
      <c r="B264" s="232">
        <v>1.2466550925925926</v>
      </c>
      <c r="C264" s="10">
        <v>1.06</v>
      </c>
      <c r="D264" s="11">
        <v>1.1999999800000003</v>
      </c>
      <c r="E264" s="11"/>
      <c r="F264" s="14"/>
      <c r="G264" s="13"/>
      <c r="H264" s="14"/>
      <c r="I264" s="596"/>
      <c r="J264" s="9">
        <v>11</v>
      </c>
      <c r="K264" s="14"/>
      <c r="L264" s="9"/>
      <c r="M264" s="23">
        <v>0</v>
      </c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9"/>
      <c r="AB264" s="15"/>
      <c r="AC264" s="15"/>
      <c r="AD264" s="15"/>
      <c r="AE264" s="15"/>
      <c r="AF264" s="15"/>
      <c r="AG264" s="15"/>
      <c r="AH264" s="54"/>
      <c r="AI264" s="15"/>
      <c r="AJ264" s="15"/>
      <c r="AK264" s="15"/>
      <c r="AL264" s="632"/>
      <c r="AM264" s="633">
        <v>-2.5910725737057523</v>
      </c>
      <c r="AN264" s="634">
        <v>6.2367465016146388</v>
      </c>
      <c r="AO264" s="587"/>
      <c r="AP264" s="634">
        <f t="shared" ref="AP264" si="183">ABS(11.88-AN264)</f>
        <v>5.6432534983853619</v>
      </c>
      <c r="AQ264" s="634"/>
      <c r="AR264" s="634"/>
      <c r="AS264" s="634"/>
      <c r="AT264" s="634"/>
      <c r="AU264" s="634"/>
      <c r="AV264" s="634"/>
      <c r="AW264" s="634"/>
      <c r="AX264" s="634"/>
      <c r="AY264" s="634"/>
      <c r="AZ264" s="634"/>
      <c r="BA264" s="634"/>
      <c r="BB264" s="634">
        <f t="shared" ref="BB264" si="184">ABS(BQ264-AN264)</f>
        <v>7.4073358449946172</v>
      </c>
      <c r="BC264" s="634"/>
      <c r="BD264" s="634"/>
      <c r="BE264" s="634"/>
      <c r="BF264" s="634"/>
      <c r="BG264" s="634"/>
      <c r="BH264" s="634"/>
      <c r="BI264" s="634"/>
      <c r="BJ264" s="634"/>
      <c r="BK264" s="634"/>
      <c r="BL264" s="634"/>
      <c r="BM264" s="634"/>
      <c r="BN264" s="573"/>
      <c r="BO264" s="573"/>
      <c r="BP264" s="4">
        <v>-3.6275016031880534</v>
      </c>
      <c r="BQ264" s="4">
        <v>13.644082346609256</v>
      </c>
      <c r="BR264" s="6"/>
      <c r="BS264" s="527"/>
      <c r="BT264" s="527"/>
      <c r="BU264" s="527"/>
      <c r="BV264" s="527"/>
      <c r="BW264" s="584"/>
      <c r="BX264" s="527"/>
      <c r="BY264" s="527"/>
      <c r="BZ264" s="527"/>
      <c r="CA264" s="527"/>
      <c r="CB264" s="584"/>
      <c r="CC264" s="527"/>
      <c r="CD264" s="584"/>
      <c r="CE264" s="527"/>
      <c r="CF264" s="584"/>
      <c r="CG264" s="527"/>
      <c r="CH264" s="584"/>
      <c r="CI264" s="527"/>
      <c r="CJ264" s="584"/>
      <c r="CK264" s="527"/>
      <c r="CL264" s="584"/>
      <c r="CO264" s="70"/>
      <c r="CP264" s="70"/>
      <c r="CQ264" s="70"/>
      <c r="CR264" s="70"/>
      <c r="CS264" s="70"/>
      <c r="CT264" s="70"/>
      <c r="CU264" s="70"/>
      <c r="CV264" s="70"/>
      <c r="CW264" s="70"/>
      <c r="CX264" s="70"/>
      <c r="CY264" s="70"/>
      <c r="CZ264" s="70"/>
      <c r="DA264" s="70"/>
      <c r="DB264" s="70"/>
      <c r="DC264" s="70"/>
      <c r="DH264" s="516"/>
      <c r="DI264" s="516"/>
      <c r="DJ264" s="105"/>
      <c r="DK264" s="105"/>
      <c r="DL264" s="105"/>
      <c r="DM264" s="105"/>
      <c r="DN264" s="105"/>
      <c r="DO264" s="105"/>
      <c r="DP264" s="105"/>
      <c r="DQ264" s="105"/>
      <c r="DR264" s="105"/>
      <c r="DS264" s="105"/>
      <c r="DT264" s="108" t="s">
        <v>445</v>
      </c>
      <c r="DU264" s="105">
        <v>-2.6294588340569485</v>
      </c>
      <c r="DV264" s="105">
        <v>13.874362217438104</v>
      </c>
      <c r="DX264" s="506">
        <f t="shared" si="176"/>
        <v>0</v>
      </c>
      <c r="EA264" s="506">
        <f t="shared" si="177"/>
        <v>0</v>
      </c>
      <c r="EB264" s="506">
        <f t="shared" si="178"/>
        <v>0</v>
      </c>
      <c r="EF264" s="402">
        <f>IF(AND(DV264&gt;0,DV264&lt;11.9),1,0)</f>
        <v>0</v>
      </c>
      <c r="EG264" s="402"/>
      <c r="EL264" s="244">
        <f>IF(AND(DV264&gt;0,DV264&lt;6.4),1,0)</f>
        <v>0</v>
      </c>
      <c r="ER264" s="128">
        <v>0.63337329579473944</v>
      </c>
      <c r="ES264" s="128">
        <v>-12.339163078579116</v>
      </c>
      <c r="EU264" s="518">
        <f>ABS(ER264)</f>
        <v>0.63337329579473944</v>
      </c>
      <c r="EV264" s="284"/>
      <c r="EW264" s="209"/>
      <c r="EX264" s="209"/>
      <c r="EY264" s="209"/>
      <c r="EZ264" s="209"/>
      <c r="FA264" s="209"/>
      <c r="FB264" s="209"/>
      <c r="FC264" s="209"/>
      <c r="FE264" s="141"/>
      <c r="FF264" s="144">
        <v>1.3671888489760313</v>
      </c>
      <c r="FH264" s="516"/>
      <c r="FJ264" s="516"/>
      <c r="FL264" s="516"/>
      <c r="FN264" s="516"/>
      <c r="FQ264" s="284"/>
      <c r="FR264" s="209">
        <f>FF264/(D263+D264)</f>
        <v>0.50020080598403649</v>
      </c>
      <c r="FS264" s="284"/>
      <c r="FT264" s="209"/>
      <c r="FU264" s="209"/>
      <c r="FV264" s="209"/>
      <c r="FW264" s="209"/>
      <c r="FX264" s="209"/>
      <c r="FY264" s="209"/>
      <c r="FZ264" s="209"/>
      <c r="GA264" s="209"/>
      <c r="GB264" s="209"/>
      <c r="GC264" s="209"/>
      <c r="GD264" s="284"/>
      <c r="GE264" s="284">
        <f t="shared" ref="GE264" si="185">FF264*(((ABS(DV263-AN263))/(ABS(DV262-DV263))))^2</f>
        <v>3.2825432905640772E-2</v>
      </c>
      <c r="GF264" s="284"/>
      <c r="GG264" s="209"/>
      <c r="GH264" s="209"/>
      <c r="GI264" s="209"/>
      <c r="GJ264" s="209"/>
      <c r="GK264" s="209"/>
      <c r="GL264" s="209"/>
      <c r="GM264" s="209"/>
      <c r="GN264" s="209"/>
      <c r="GO264" s="209"/>
      <c r="GP264" s="209"/>
      <c r="GQ264" s="529"/>
      <c r="GR264" s="587">
        <v>1.4970641536966567</v>
      </c>
      <c r="GS264" s="529">
        <v>0.11515878105358901</v>
      </c>
      <c r="GT264" s="587"/>
      <c r="GU264" s="529"/>
      <c r="GV264" s="529"/>
      <c r="GW264" s="529"/>
      <c r="GX264" s="529"/>
      <c r="GY264" s="529"/>
      <c r="GZ264" s="587">
        <v>0.23027987082884849</v>
      </c>
      <c r="HA264" s="529">
        <v>0.84435952637244505</v>
      </c>
      <c r="HB264" s="587"/>
      <c r="HC264" s="529"/>
      <c r="HD264" s="529"/>
      <c r="HE264" s="529"/>
      <c r="HF264" s="529"/>
      <c r="HG264" s="529"/>
      <c r="HH264" s="584">
        <v>1.5146715482877593</v>
      </c>
      <c r="HI264" s="527">
        <v>0.85217636357132565</v>
      </c>
      <c r="HJ264" s="587"/>
      <c r="HK264" s="529"/>
      <c r="HL264" s="529"/>
      <c r="HM264" s="529"/>
      <c r="HN264" s="529"/>
      <c r="HO264" s="529"/>
      <c r="HP264" s="285"/>
      <c r="HQ264" s="208"/>
      <c r="HR264" s="208"/>
      <c r="HS264" s="208"/>
      <c r="IE264" s="159"/>
      <c r="IF264" s="159"/>
      <c r="IG264" s="159"/>
      <c r="IH264" s="159"/>
      <c r="II264" s="159">
        <v>0</v>
      </c>
      <c r="IJ264" s="159">
        <v>1</v>
      </c>
      <c r="IK264" s="159">
        <v>1</v>
      </c>
      <c r="IL264" s="159">
        <v>0</v>
      </c>
      <c r="IM264" s="159">
        <v>0</v>
      </c>
      <c r="IQ264" s="159">
        <v>0</v>
      </c>
      <c r="IR264" s="159">
        <v>1</v>
      </c>
      <c r="IS264" s="159">
        <v>0</v>
      </c>
      <c r="IZ264" s="159">
        <v>1</v>
      </c>
      <c r="JA264" s="159">
        <v>0</v>
      </c>
      <c r="JB264" s="176">
        <v>0</v>
      </c>
      <c r="JC264" s="176">
        <v>0</v>
      </c>
      <c r="JD264" s="176">
        <v>0</v>
      </c>
      <c r="JE264" s="176">
        <v>0</v>
      </c>
      <c r="JF264" s="184">
        <v>1</v>
      </c>
      <c r="JG264" s="184">
        <v>0</v>
      </c>
      <c r="JH264" s="184">
        <v>0</v>
      </c>
      <c r="JI264" s="184">
        <v>0</v>
      </c>
      <c r="JJ264" s="184">
        <v>0</v>
      </c>
      <c r="JK264" s="184">
        <v>1</v>
      </c>
      <c r="JL264" s="184">
        <v>0</v>
      </c>
      <c r="JM264" s="184">
        <v>1</v>
      </c>
      <c r="JN264" s="184">
        <v>0</v>
      </c>
      <c r="JO264" s="184">
        <v>0</v>
      </c>
      <c r="JP264" s="184">
        <v>0</v>
      </c>
      <c r="JQ264" s="184">
        <v>0</v>
      </c>
      <c r="JR264" s="184">
        <v>0</v>
      </c>
      <c r="JS264" s="184">
        <v>0</v>
      </c>
      <c r="JT264" s="184">
        <v>0</v>
      </c>
      <c r="JU264" s="513">
        <v>1</v>
      </c>
      <c r="JV264" s="184">
        <v>0</v>
      </c>
      <c r="JW264" s="184">
        <v>0</v>
      </c>
      <c r="JX264" s="184">
        <v>0</v>
      </c>
      <c r="JY264" s="513"/>
      <c r="JZ264" s="413"/>
      <c r="KA264" s="413"/>
      <c r="KB264" s="413"/>
      <c r="KC264" s="413"/>
      <c r="KD264" s="413"/>
      <c r="KE264" s="162">
        <v>1</v>
      </c>
      <c r="KF264" s="175">
        <v>0</v>
      </c>
      <c r="KG264" s="175">
        <v>0</v>
      </c>
      <c r="KH264" s="175">
        <v>0</v>
      </c>
      <c r="KI264" s="175">
        <v>0</v>
      </c>
      <c r="KJ264" s="175">
        <v>1</v>
      </c>
      <c r="KK264" s="160">
        <v>0</v>
      </c>
      <c r="KL264" s="175">
        <v>0</v>
      </c>
      <c r="KM264" s="175">
        <v>0</v>
      </c>
      <c r="KN264" s="175">
        <v>0</v>
      </c>
      <c r="KO264" s="175">
        <v>1</v>
      </c>
      <c r="KP264" s="175">
        <v>0</v>
      </c>
      <c r="KQ264" s="175">
        <v>0</v>
      </c>
      <c r="KR264" s="160">
        <v>0</v>
      </c>
      <c r="KS264" s="175">
        <v>0</v>
      </c>
      <c r="KT264" s="159"/>
      <c r="KU264" s="159"/>
      <c r="KV264" s="159"/>
      <c r="KW264" s="159"/>
      <c r="KX264" s="159"/>
      <c r="KY264" s="159"/>
      <c r="KZ264" s="159"/>
      <c r="LA264" s="159"/>
      <c r="LB264" s="159"/>
    </row>
    <row r="265" spans="1:314" s="218" customFormat="1" ht="14.25" thickBot="1" x14ac:dyDescent="0.2">
      <c r="A265" s="243" t="s">
        <v>593</v>
      </c>
      <c r="B265" s="243"/>
      <c r="C265" s="17"/>
      <c r="D265" s="18"/>
      <c r="E265" s="18">
        <f>SUM(D255:D264)</f>
        <v>14.199928159999999</v>
      </c>
      <c r="F265" s="20"/>
      <c r="G265" s="19"/>
      <c r="H265" s="20"/>
      <c r="I265" s="597"/>
      <c r="J265" s="16"/>
      <c r="K265" s="20"/>
      <c r="L265" s="16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16"/>
      <c r="AB265" s="20"/>
      <c r="AC265" s="20"/>
      <c r="AD265" s="20"/>
      <c r="AE265" s="20"/>
      <c r="AF265" s="20"/>
      <c r="AG265" s="20"/>
      <c r="AH265" s="58"/>
      <c r="AI265" s="20"/>
      <c r="AJ265" s="20"/>
      <c r="AK265" s="20"/>
      <c r="AL265" s="642"/>
      <c r="AM265" s="636"/>
      <c r="AN265" s="637"/>
      <c r="AO265" s="636"/>
      <c r="AP265" s="637"/>
      <c r="AQ265" s="528">
        <f>SUM(AO255:AO265)</f>
        <v>20.770551668460715</v>
      </c>
      <c r="AR265" s="528">
        <f>SUM(AP255:AP265)</f>
        <v>18.390993003229287</v>
      </c>
      <c r="AS265" s="528">
        <f>AVERAGE(AO255:AO265)</f>
        <v>4.1541103336921434</v>
      </c>
      <c r="AT265" s="528">
        <f>AVERAGE(AP255:AP265)</f>
        <v>3.6781986006458576</v>
      </c>
      <c r="AU265" s="528">
        <f>MAX(AO255:AO265)</f>
        <v>6.2189531754574823</v>
      </c>
      <c r="AV265" s="528">
        <f>MAX(AP255:AP265)</f>
        <v>5.6432534983853619</v>
      </c>
      <c r="AW265" s="528">
        <f>MIN(AO255:AO265)</f>
        <v>1.6901157158234668</v>
      </c>
      <c r="AX265" s="528">
        <f>MIN(AP255:AP265)</f>
        <v>0.88413616792249883</v>
      </c>
      <c r="AY265" s="528">
        <f>AU265-AW265</f>
        <v>4.5288374596340155</v>
      </c>
      <c r="AZ265" s="528">
        <f>AV265-AX265</f>
        <v>4.7591173304628631</v>
      </c>
      <c r="BA265" s="528"/>
      <c r="BB265" s="636"/>
      <c r="BC265" s="637"/>
      <c r="BD265" s="528">
        <f>SUM(BB255:BB265)</f>
        <v>22.337147470398278</v>
      </c>
      <c r="BE265" s="528">
        <f>SUM(BC255:BC265)</f>
        <v>27.748724434876209</v>
      </c>
      <c r="BF265" s="528">
        <f>AVERAGE(BB255:BB265)</f>
        <v>4.4674294940796555</v>
      </c>
      <c r="BG265" s="528">
        <f>AVERAGE(BC255:BC265)</f>
        <v>5.5497448869752422</v>
      </c>
      <c r="BH265" s="528">
        <f>MAX(BB255:BB265)</f>
        <v>7.4073358449946172</v>
      </c>
      <c r="BI265" s="528">
        <f>MAX(BC255:BC265)</f>
        <v>8.7122551130247565</v>
      </c>
      <c r="BJ265" s="528">
        <f>MIN(BB255:BB265)</f>
        <v>1.2281593110871913</v>
      </c>
      <c r="BK265" s="528">
        <f>MIN(BC255:BC265)</f>
        <v>3.6844779332615705</v>
      </c>
      <c r="BL265" s="528">
        <f>BH265-BJ265</f>
        <v>6.1791765339074258</v>
      </c>
      <c r="BM265" s="528">
        <f>BI265-BK265</f>
        <v>5.0277771797631861</v>
      </c>
      <c r="BN265" s="574"/>
      <c r="BO265" s="574"/>
      <c r="BP265" s="2" t="s">
        <v>337</v>
      </c>
      <c r="BQ265" s="2"/>
      <c r="BR265" s="7"/>
      <c r="BS265" s="528"/>
      <c r="BT265" s="528"/>
      <c r="BU265" s="528"/>
      <c r="BV265" s="528"/>
      <c r="BW265" s="585">
        <f>AVERAGE(BS255:BS265)</f>
        <v>0.81250917743365569</v>
      </c>
      <c r="BX265" s="585">
        <f>AVERAGE(BT255:BT265)</f>
        <v>-4.6375807319698596</v>
      </c>
      <c r="BY265" s="585">
        <f>AVERAGE(BU255:BU265)</f>
        <v>-1.0453858235642468</v>
      </c>
      <c r="BZ265" s="585">
        <f>AVERAGE(BV255:BV265)</f>
        <v>3.9058024757804093</v>
      </c>
      <c r="CA265" s="528"/>
      <c r="CB265" s="585"/>
      <c r="CC265" s="528"/>
      <c r="CD265" s="585">
        <f>SUM(CB255:CB264)</f>
        <v>223.49472778519279</v>
      </c>
      <c r="CE265" s="585">
        <f>SUM(CC255:CC264)</f>
        <v>274.30322119131955</v>
      </c>
      <c r="CF265" s="585" t="e">
        <f ca="1">[1]!Mean(CB255:CB264)</f>
        <v>#NAME?</v>
      </c>
      <c r="CG265" s="585" t="e">
        <f ca="1">[1]!Mean(CC255:CC264)</f>
        <v>#NAME?</v>
      </c>
      <c r="CH265" s="585">
        <f>MAX(CB255:CB264)</f>
        <v>59.783871324966263</v>
      </c>
      <c r="CI265" s="585">
        <f>MAX(CC255:CC264)</f>
        <v>58.590673598356425</v>
      </c>
      <c r="CJ265" s="585">
        <f>MIN(CB255:CB264)</f>
        <v>51.945534333914786</v>
      </c>
      <c r="CK265" s="585">
        <f>MIN(CC255:CC264)</f>
        <v>53.390936278306334</v>
      </c>
      <c r="CL265" s="585">
        <f>CH265-CJ265</f>
        <v>7.8383369910514773</v>
      </c>
      <c r="CM265" s="528">
        <f>CI265-CK265</f>
        <v>5.1997373200500903</v>
      </c>
      <c r="CN265" s="393"/>
      <c r="CR265" s="286"/>
      <c r="CS265" s="278"/>
      <c r="CT265" s="281">
        <v>25.226736714837035</v>
      </c>
      <c r="CU265" s="281">
        <v>18.412839640075958</v>
      </c>
      <c r="CV265" s="281">
        <v>6.3066841787092587</v>
      </c>
      <c r="CW265" s="281">
        <v>3.6825679280151915</v>
      </c>
      <c r="CX265" s="281">
        <v>12.897709557042155</v>
      </c>
      <c r="CY265" s="281">
        <v>10.675981704805253</v>
      </c>
      <c r="CZ265" s="281">
        <v>0.95397754563321879</v>
      </c>
      <c r="DA265" s="281">
        <v>0.22061265562734308</v>
      </c>
      <c r="DB265" s="281">
        <v>11.943732011408937</v>
      </c>
      <c r="DC265" s="248">
        <v>10.455369049177909</v>
      </c>
      <c r="DD265" s="281"/>
      <c r="DE265" s="281"/>
      <c r="DF265" s="281"/>
      <c r="DG265" s="281"/>
      <c r="DH265" s="281"/>
      <c r="DI265" s="281"/>
      <c r="DJ265" s="281">
        <f>SUM(DH257:DH263)</f>
        <v>24.898174735252091</v>
      </c>
      <c r="DK265" s="281">
        <f>SUM(DI257:DI263)</f>
        <v>38.885533664677041</v>
      </c>
      <c r="DL265" s="281">
        <f>AVERAGE(DH257:DH263)</f>
        <v>8.2993915784173637</v>
      </c>
      <c r="DM265" s="281">
        <f>AVERAGE(DI257:DI263)</f>
        <v>9.7213834161692603</v>
      </c>
      <c r="DN265" s="281">
        <f>MAX(DH257:DH263)</f>
        <v>11.981721017307374</v>
      </c>
      <c r="DO265" s="281">
        <f>MAX(DI257:DI263)</f>
        <v>23.573691261847394</v>
      </c>
      <c r="DP265" s="281">
        <f>MIN(DH257:DH263)</f>
        <v>3.8540361991586187</v>
      </c>
      <c r="DQ265" s="281">
        <f>MIN(DI257:DI263)</f>
        <v>1.9608703265069756</v>
      </c>
      <c r="DR265" s="281">
        <f>DN265-DP265</f>
        <v>8.1276848181487544</v>
      </c>
      <c r="DS265" s="281">
        <f>DO265-DQ265</f>
        <v>21.612820935340419</v>
      </c>
      <c r="DT265" s="220"/>
      <c r="DW265" s="495"/>
      <c r="DX265" s="506">
        <f t="shared" si="176"/>
        <v>0</v>
      </c>
      <c r="DY265" s="495"/>
      <c r="DZ265" s="495"/>
      <c r="EA265" s="506">
        <f t="shared" si="177"/>
        <v>0</v>
      </c>
      <c r="EB265" s="506">
        <f t="shared" si="178"/>
        <v>0</v>
      </c>
      <c r="EC265" s="495"/>
      <c r="ED265" s="495"/>
      <c r="EE265" s="512"/>
      <c r="EF265" s="244"/>
      <c r="EG265" s="244"/>
      <c r="EH265" s="244">
        <v>1</v>
      </c>
      <c r="EI265" s="244">
        <v>0</v>
      </c>
      <c r="EJ265" s="138">
        <f>SUM(EH265:EI265)</f>
        <v>1</v>
      </c>
      <c r="EK265" s="402"/>
      <c r="EL265" s="244"/>
      <c r="EM265" s="244"/>
      <c r="EN265" s="244"/>
      <c r="EO265" s="244"/>
      <c r="EP265" s="244"/>
      <c r="EQ265" s="244"/>
      <c r="ES265" s="219"/>
      <c r="ET265" s="523"/>
      <c r="EU265" s="523"/>
      <c r="EV265" s="287">
        <f>SUM(ET255:ET265)</f>
        <v>6.4680848691765824</v>
      </c>
      <c r="EW265" s="281">
        <f>SUM(EU255:EU265)</f>
        <v>9.3470543955163059</v>
      </c>
      <c r="EX265" s="278">
        <f>AVERAGE(ET255:ET265)</f>
        <v>1.2936169738353165</v>
      </c>
      <c r="EY265" s="278">
        <f>AVERAGE(EU255:EU265)</f>
        <v>1.8694108791032611</v>
      </c>
      <c r="EZ265" s="281">
        <f>_xlfn.VAR.P(ET255:ET265)</f>
        <v>1.1566424720442645</v>
      </c>
      <c r="FA265" s="281">
        <f>_xlfn.VAR.P(EU255:EU265)</f>
        <v>1.4472176548397311</v>
      </c>
      <c r="FB265" s="281">
        <f>MAX(ET255:ET265)</f>
        <v>3.2820252600272863</v>
      </c>
      <c r="FC265" s="281">
        <f>MAX(EU255:EU265)</f>
        <v>3.7810466445928386</v>
      </c>
      <c r="FD265" s="523"/>
      <c r="FE265" s="268"/>
      <c r="FF265" s="240"/>
      <c r="FG265" s="521">
        <f>SUM(FE256:FE265)</f>
        <v>155.60833729754449</v>
      </c>
      <c r="FH265" s="521">
        <f>SUM(FF256:FF265)</f>
        <v>112.68626841169588</v>
      </c>
      <c r="FI265" s="521">
        <f>AVERAGE(FE256:FE265)</f>
        <v>38.902084324386124</v>
      </c>
      <c r="FJ265" s="521">
        <f>AVERAGE(FF256:FF265)</f>
        <v>22.537253682339177</v>
      </c>
      <c r="FK265" s="521">
        <f>MAX(FE256:FE265)</f>
        <v>80.564696779988665</v>
      </c>
      <c r="FL265" s="521">
        <f>MAX(FF256:FF265)</f>
        <v>66.523755696835636</v>
      </c>
      <c r="FM265" s="521">
        <f>MIN(FE256:FE265)</f>
        <v>5.4893810897464057</v>
      </c>
      <c r="FN265" s="521">
        <f>MIN(FF256:FF265)</f>
        <v>1.3671888489760313</v>
      </c>
      <c r="FO265" s="520">
        <f>FK265-FM265</f>
        <v>75.075315690242263</v>
      </c>
      <c r="FP265" s="520">
        <f>FL265-FN265</f>
        <v>65.156566847859608</v>
      </c>
      <c r="FQ265" s="287"/>
      <c r="FR265" s="287"/>
      <c r="FS265" s="278">
        <f>SUM(FQ256:FQ265)</f>
        <v>50.491882454367989</v>
      </c>
      <c r="FT265" s="278">
        <f>SUM(FR256:FR265)</f>
        <v>42.743017444698417</v>
      </c>
      <c r="FU265" s="278">
        <f>AVERAGE(FQ256:FQ265)</f>
        <v>12.622970613591997</v>
      </c>
      <c r="FV265" s="278">
        <f>AVERAGE(FR256:FR265)</f>
        <v>8.5486034889396834</v>
      </c>
      <c r="FW265" s="278">
        <f>MAX(FQ256:FQ265)</f>
        <v>29.11977072741124</v>
      </c>
      <c r="FX265" s="278">
        <f>MAX(FR256:FR265)</f>
        <v>24.337960054250988</v>
      </c>
      <c r="FY265" s="278">
        <f>MIN(FQ256:FQ265)</f>
        <v>2.0331161554092194</v>
      </c>
      <c r="FZ265" s="278">
        <f>MIN(FR256:FR265)</f>
        <v>0.50020080598403649</v>
      </c>
      <c r="GA265" s="278">
        <f>FW265-FY265</f>
        <v>27.086654572002018</v>
      </c>
      <c r="GB265" s="278">
        <f>FX265-FZ265</f>
        <v>23.837759248266952</v>
      </c>
      <c r="GC265" s="278"/>
      <c r="GD265" s="284"/>
      <c r="GE265" s="209"/>
      <c r="GF265" s="278">
        <f>SUM(GD256:GD265)</f>
        <v>4.9532003343964153</v>
      </c>
      <c r="GG265" s="278">
        <f>SUM(GE256:GE265)</f>
        <v>4.6234027411663954</v>
      </c>
      <c r="GH265" s="278">
        <f>AVERAGE(GD256:GD265)</f>
        <v>1.2383000835991038</v>
      </c>
      <c r="GI265" s="278">
        <f>AVERAGE(GE256:GE265)</f>
        <v>0.92468054823327905</v>
      </c>
      <c r="GJ265" s="278">
        <f>MAX(GD256:GD265)</f>
        <v>3.2136548529835958</v>
      </c>
      <c r="GK265" s="278">
        <f>MAX(GE256:GE265)</f>
        <v>1.6810936725703638</v>
      </c>
      <c r="GL265" s="278">
        <f>MIN(GD256:GD265)</f>
        <v>1.7978539822529133E-2</v>
      </c>
      <c r="GM265" s="278">
        <f>MIN(GE256:GE265)</f>
        <v>3.2825432905640772E-2</v>
      </c>
      <c r="GN265" s="278">
        <f>GJ265-GL265</f>
        <v>3.1956763131610666</v>
      </c>
      <c r="GO265" s="278">
        <f>GK265-GM265</f>
        <v>1.648268239664723</v>
      </c>
      <c r="GP265" s="278"/>
      <c r="GQ265" s="586"/>
      <c r="GR265" s="586"/>
      <c r="GS265" s="531"/>
      <c r="GT265" s="586">
        <f>SUM(GR255:GR264)</f>
        <v>12.053285750275649</v>
      </c>
      <c r="GU265" s="586">
        <f>SUM(GS255:GS264)</f>
        <v>16.467705690663223</v>
      </c>
      <c r="GV265" s="531">
        <f>AVERAGE(GR255:GR264)</f>
        <v>1.2053285750275649</v>
      </c>
      <c r="GW265" s="531">
        <f>AVERAGE(GS255:GS264)</f>
        <v>1.6467705690663224</v>
      </c>
      <c r="GX265" s="531">
        <f>MAX(GR255:GR264)</f>
        <v>3.2244458695004918</v>
      </c>
      <c r="GY265" s="531">
        <f>MAX(GS255:GS264)</f>
        <v>3.2244458695004918</v>
      </c>
      <c r="GZ265" s="586"/>
      <c r="HA265" s="531"/>
      <c r="HB265" s="586">
        <f>SUM(GZ255:GZ264)</f>
        <v>4.643977395048438</v>
      </c>
      <c r="HC265" s="586">
        <f>SUM(HA255:HA264)</f>
        <v>5.8721367061356347</v>
      </c>
      <c r="HD265" s="531">
        <f>AVERAGE(GZ255:GZ264)</f>
        <v>0.46439773950484381</v>
      </c>
      <c r="HE265" s="531">
        <f>AVERAGE(HA255:HA264)</f>
        <v>0.58721367061356344</v>
      </c>
      <c r="HF265" s="531">
        <f>MAX(GZ255:GZ264)</f>
        <v>1.2281593110871913</v>
      </c>
      <c r="HG265" s="531">
        <f>MAX(HA255:HA264)</f>
        <v>1.2665392895586649</v>
      </c>
      <c r="HH265" s="585"/>
      <c r="HI265" s="528"/>
      <c r="HJ265" s="586">
        <f>SUM(HH255:HH264)</f>
        <v>13.675108306928365</v>
      </c>
      <c r="HK265" s="586">
        <f>SUM(HI255:HI264)</f>
        <v>18.539245312677934</v>
      </c>
      <c r="HL265" s="531">
        <f>AVERAGE(HH255:HH264)</f>
        <v>1.3675108306928365</v>
      </c>
      <c r="HM265" s="531">
        <f>AVERAGE(HI255:HI264)</f>
        <v>1.8539245312677934</v>
      </c>
      <c r="HN265" s="531">
        <f>MAX(HH255:HH264)</f>
        <v>3.2823992731980858</v>
      </c>
      <c r="HO265" s="531">
        <f>MAX(HI255:HI264)</f>
        <v>3.2376543903316035</v>
      </c>
      <c r="HP265" s="286">
        <f>MIN(HH255:HH264)</f>
        <v>0.5588278252237322</v>
      </c>
      <c r="HQ265" s="286">
        <f>MIN(HI255:HI264)</f>
        <v>0.58591449725352918</v>
      </c>
      <c r="HR265" s="278">
        <f>HN265-HP265</f>
        <v>2.7235714479743534</v>
      </c>
      <c r="HS265" s="278">
        <f>HO265-HQ265</f>
        <v>2.6517398930780742</v>
      </c>
      <c r="HT265" s="393"/>
      <c r="HU265" s="520"/>
      <c r="HV265" s="393"/>
      <c r="HW265" s="520"/>
      <c r="HX265" s="393"/>
      <c r="HY265" s="520"/>
      <c r="HZ265" s="393"/>
      <c r="IA265" s="520"/>
      <c r="IB265" s="393"/>
      <c r="IC265" s="520"/>
      <c r="ID265" s="393"/>
      <c r="IG265" s="218">
        <v>4.1649092481048022</v>
      </c>
      <c r="IH265" s="218">
        <v>-9.4222847147470397</v>
      </c>
      <c r="IN265" s="462">
        <v>1</v>
      </c>
      <c r="IO265" s="462">
        <v>1</v>
      </c>
      <c r="IP265" s="390">
        <v>3</v>
      </c>
      <c r="IT265" s="390"/>
      <c r="IU265" s="393">
        <v>1</v>
      </c>
      <c r="IV265" s="390">
        <v>2</v>
      </c>
      <c r="IW265" s="393">
        <v>4</v>
      </c>
      <c r="IX265" s="484">
        <v>3</v>
      </c>
      <c r="IY265" s="393"/>
      <c r="JB265" s="226"/>
      <c r="JC265" s="226"/>
      <c r="JD265" s="226"/>
      <c r="JP265" s="226"/>
      <c r="JQ265" s="226"/>
      <c r="JR265" s="226"/>
      <c r="JU265" s="393"/>
      <c r="JY265" s="393">
        <v>5</v>
      </c>
      <c r="JZ265" s="507">
        <v>4</v>
      </c>
      <c r="KA265" s="507">
        <v>0</v>
      </c>
      <c r="KB265" s="520">
        <v>0</v>
      </c>
      <c r="KC265" s="520">
        <v>0</v>
      </c>
      <c r="KD265" s="520">
        <v>0</v>
      </c>
      <c r="KE265" s="220"/>
      <c r="KK265" s="219"/>
      <c r="KR265" s="219"/>
      <c r="LA265" s="219"/>
    </row>
    <row r="266" spans="1:314" x14ac:dyDescent="0.15">
      <c r="A266" s="214"/>
      <c r="B266" s="232">
        <v>1.2660185185185184</v>
      </c>
      <c r="C266" s="10"/>
      <c r="D266" s="11"/>
      <c r="E266" s="11"/>
      <c r="F266" s="14"/>
      <c r="G266" s="13"/>
      <c r="H266" s="14" t="s">
        <v>347</v>
      </c>
      <c r="I266" s="596">
        <v>50</v>
      </c>
      <c r="J266" s="9">
        <v>1</v>
      </c>
      <c r="K266" s="14">
        <v>1</v>
      </c>
      <c r="L266" s="9">
        <v>0</v>
      </c>
      <c r="M266" s="23">
        <v>1</v>
      </c>
      <c r="N266" s="23">
        <v>1</v>
      </c>
      <c r="O266" s="23">
        <v>0</v>
      </c>
      <c r="P266" s="14"/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1</v>
      </c>
      <c r="W266" s="14">
        <v>0</v>
      </c>
      <c r="X266" s="14">
        <v>0</v>
      </c>
      <c r="Y266" s="14">
        <v>0</v>
      </c>
      <c r="Z266" s="14">
        <v>1</v>
      </c>
      <c r="AA266" s="9">
        <v>0</v>
      </c>
      <c r="AB266" s="15"/>
      <c r="AC266" s="15"/>
      <c r="AD266" s="15"/>
      <c r="AE266" s="15"/>
      <c r="AF266" s="15"/>
      <c r="AG266" s="15"/>
      <c r="AH266" s="54"/>
      <c r="AI266" s="15"/>
      <c r="AJ266" s="15"/>
      <c r="AK266" s="15"/>
      <c r="AL266" s="632"/>
      <c r="AM266" s="633"/>
      <c r="AN266" s="634"/>
      <c r="AO266" s="633"/>
      <c r="AP266" s="634"/>
      <c r="AQ266" s="634"/>
      <c r="AR266" s="634"/>
      <c r="AS266" s="634"/>
      <c r="AT266" s="634"/>
      <c r="AU266" s="634"/>
      <c r="AV266" s="634"/>
      <c r="AW266" s="634"/>
      <c r="AX266" s="634"/>
      <c r="AY266" s="634"/>
      <c r="AZ266" s="634"/>
      <c r="BA266" s="634"/>
      <c r="BB266" s="633"/>
      <c r="BC266" s="634"/>
      <c r="BD266" s="634"/>
      <c r="BE266" s="634"/>
      <c r="BF266" s="634"/>
      <c r="BG266" s="634"/>
      <c r="BH266" s="634"/>
      <c r="BI266" s="634"/>
      <c r="BJ266" s="634"/>
      <c r="BK266" s="634"/>
      <c r="BL266" s="634"/>
      <c r="BM266" s="634"/>
      <c r="BN266" s="573"/>
      <c r="BO266" s="573"/>
      <c r="BP266" s="4">
        <v>-1.3256816307160371</v>
      </c>
      <c r="BQ266" s="4">
        <v>11.907091078066914</v>
      </c>
      <c r="BR266" s="6"/>
      <c r="BS266" s="527"/>
      <c r="BT266" s="527"/>
      <c r="BU266" s="527"/>
      <c r="BV266" s="527"/>
      <c r="BW266" s="584"/>
      <c r="BX266" s="527"/>
      <c r="BY266" s="527"/>
      <c r="BZ266" s="527"/>
      <c r="CA266" s="527"/>
      <c r="CB266" s="584"/>
      <c r="CC266" s="527"/>
      <c r="CD266" s="584"/>
      <c r="CE266" s="527"/>
      <c r="CF266" s="584"/>
      <c r="CG266" s="527"/>
      <c r="CH266" s="584"/>
      <c r="CI266" s="527"/>
      <c r="CJ266" s="584"/>
      <c r="CK266" s="527"/>
      <c r="CL266" s="584"/>
      <c r="CO266" s="70"/>
      <c r="CP266" s="70"/>
      <c r="CQ266" s="70"/>
      <c r="CR266" s="70"/>
      <c r="CS266" s="70"/>
      <c r="CT266" s="70"/>
      <c r="CU266" s="70"/>
      <c r="CV266" s="70"/>
      <c r="CW266" s="70"/>
      <c r="CX266" s="70"/>
      <c r="CY266" s="70"/>
      <c r="CZ266" s="70"/>
      <c r="DA266" s="70"/>
      <c r="DB266" s="70"/>
      <c r="DC266" s="70"/>
      <c r="DH266" s="516"/>
      <c r="DI266" s="516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8" t="s">
        <v>442</v>
      </c>
      <c r="DU266" s="105">
        <v>-1.3256816307160371</v>
      </c>
      <c r="DV266" s="105">
        <v>11.907091078066914</v>
      </c>
      <c r="DX266" s="506">
        <f t="shared" si="176"/>
        <v>0</v>
      </c>
      <c r="EA266" s="506">
        <f t="shared" si="177"/>
        <v>0</v>
      </c>
      <c r="EB266" s="506">
        <f t="shared" si="178"/>
        <v>0</v>
      </c>
      <c r="ER266" s="128">
        <v>4.0212342798386453</v>
      </c>
      <c r="ES266" s="128">
        <v>-12.96746282527881</v>
      </c>
      <c r="EV266" s="284"/>
      <c r="EW266" s="209"/>
      <c r="EX266" s="209"/>
      <c r="EY266" s="209"/>
      <c r="EZ266" s="209"/>
      <c r="FA266" s="209"/>
      <c r="FB266" s="209"/>
      <c r="FC266" s="209"/>
      <c r="FE266" s="141"/>
      <c r="FF266" s="141"/>
      <c r="FH266" s="141"/>
      <c r="FJ266" s="141"/>
      <c r="FK266" s="584"/>
      <c r="FL266" s="527"/>
      <c r="FM266" s="584"/>
      <c r="FN266" s="527"/>
      <c r="FO266" s="584"/>
      <c r="FP266" s="527"/>
      <c r="FQ266" s="284"/>
      <c r="FR266" s="209"/>
      <c r="FS266" s="284"/>
      <c r="FT266" s="209"/>
      <c r="FU266" s="209"/>
      <c r="FV266" s="209"/>
      <c r="FW266" s="209"/>
      <c r="FX266" s="209"/>
      <c r="FY266" s="209"/>
      <c r="FZ266" s="209"/>
      <c r="GA266" s="209"/>
      <c r="GB266" s="209"/>
      <c r="GC266" s="209"/>
      <c r="GD266" s="284"/>
      <c r="GE266" s="209"/>
      <c r="GF266" s="284"/>
      <c r="GG266" s="209"/>
      <c r="GH266" s="209"/>
      <c r="GI266" s="209"/>
      <c r="GJ266" s="209"/>
      <c r="GK266" s="209"/>
      <c r="GL266" s="209"/>
      <c r="GM266" s="209"/>
      <c r="GN266" s="209"/>
      <c r="GO266" s="209"/>
      <c r="GP266" s="209"/>
      <c r="GQ266" s="529"/>
      <c r="GR266" s="587"/>
      <c r="GS266" s="529"/>
      <c r="GT266" s="587"/>
      <c r="GU266" s="529"/>
      <c r="GV266" s="529"/>
      <c r="GW266" s="529"/>
      <c r="GX266" s="529"/>
      <c r="GY266" s="529"/>
      <c r="GZ266" s="587"/>
      <c r="HA266" s="529"/>
      <c r="HB266" s="587"/>
      <c r="HC266" s="529"/>
      <c r="HD266" s="529"/>
      <c r="HE266" s="529"/>
      <c r="HF266" s="529"/>
      <c r="HG266" s="529"/>
      <c r="HH266" s="584"/>
      <c r="HI266" s="527"/>
      <c r="HJ266" s="587"/>
      <c r="HK266" s="529"/>
      <c r="HL266" s="529"/>
      <c r="HM266" s="529"/>
      <c r="HN266" s="529"/>
      <c r="HO266" s="529"/>
      <c r="HP266" s="285"/>
      <c r="HQ266" s="208"/>
      <c r="HR266" s="208"/>
      <c r="HS266" s="208"/>
      <c r="IE266" s="159"/>
      <c r="IF266" s="159"/>
      <c r="IG266" s="182">
        <v>1.5546435442234514</v>
      </c>
      <c r="IH266" s="182">
        <v>1.9189989235737351E-2</v>
      </c>
      <c r="II266" s="159">
        <v>0</v>
      </c>
      <c r="IJ266" s="159">
        <v>0</v>
      </c>
      <c r="IK266" s="159"/>
      <c r="IL266" s="159"/>
      <c r="IM266" s="159"/>
      <c r="IQ266" s="159"/>
      <c r="IR266" s="159"/>
      <c r="IS266" s="159"/>
      <c r="IZ266" s="159"/>
      <c r="JA266" s="159"/>
      <c r="JB266" s="159"/>
      <c r="JC266" s="159"/>
      <c r="JD266" s="159"/>
      <c r="JE266" s="159"/>
      <c r="JF266" s="159"/>
      <c r="JG266" s="159"/>
      <c r="JH266" s="159"/>
      <c r="JI266" s="159"/>
      <c r="JJ266" s="159"/>
      <c r="JK266" s="159"/>
      <c r="JL266" s="159"/>
      <c r="JM266" s="159"/>
      <c r="JN266" s="159"/>
      <c r="JO266" s="159"/>
      <c r="JP266" s="159"/>
      <c r="JQ266" s="159"/>
      <c r="JR266" s="159"/>
      <c r="JS266" s="159"/>
      <c r="JT266" s="159"/>
      <c r="JV266" s="159"/>
      <c r="JW266" s="159"/>
      <c r="JX266" s="159"/>
      <c r="KE266" s="159"/>
      <c r="KF266" s="159"/>
      <c r="KG266" s="159"/>
      <c r="KH266" s="159"/>
      <c r="KI266" s="159"/>
      <c r="KJ266" s="159"/>
      <c r="KK266" s="159"/>
      <c r="KL266" s="159"/>
      <c r="KM266" s="159"/>
      <c r="KN266" s="159"/>
      <c r="KO266" s="159"/>
      <c r="KP266" s="159"/>
      <c r="KQ266" s="159"/>
      <c r="KR266" s="159"/>
      <c r="KS266" s="159"/>
      <c r="KT266" s="159"/>
      <c r="KU266" s="159"/>
      <c r="KV266" s="159"/>
      <c r="KW266" s="159"/>
      <c r="KX266" s="159"/>
      <c r="KY266" s="159"/>
      <c r="KZ266" s="159"/>
      <c r="LA266" s="159"/>
      <c r="LB266" s="159"/>
    </row>
    <row r="267" spans="1:314" x14ac:dyDescent="0.15">
      <c r="A267" s="214"/>
      <c r="B267" s="232">
        <v>1.271574074074074</v>
      </c>
      <c r="C267" s="10"/>
      <c r="D267" s="11"/>
      <c r="E267" s="11"/>
      <c r="F267" s="14"/>
      <c r="G267" s="13"/>
      <c r="H267" s="14"/>
      <c r="I267" s="596"/>
      <c r="J267" s="9">
        <v>1</v>
      </c>
      <c r="K267" s="14">
        <v>1</v>
      </c>
      <c r="L267" s="9">
        <v>0</v>
      </c>
      <c r="M267" s="23">
        <v>1</v>
      </c>
      <c r="N267" s="23">
        <v>0</v>
      </c>
      <c r="O267" s="23">
        <v>1</v>
      </c>
      <c r="P267" s="14"/>
      <c r="Q267" s="14">
        <v>0</v>
      </c>
      <c r="R267" s="14">
        <v>0</v>
      </c>
      <c r="S267" s="14">
        <v>1</v>
      </c>
      <c r="T267" s="14">
        <v>1</v>
      </c>
      <c r="U267" s="14">
        <v>0</v>
      </c>
      <c r="V267" s="14">
        <v>0</v>
      </c>
      <c r="W267" s="14">
        <v>0</v>
      </c>
      <c r="X267" s="14">
        <v>0</v>
      </c>
      <c r="Y267" s="14"/>
      <c r="Z267" s="14"/>
      <c r="AA267" s="9"/>
      <c r="AB267" s="15">
        <v>8.8378775381068753E-2</v>
      </c>
      <c r="AC267" s="15">
        <v>0.7510966542750932</v>
      </c>
      <c r="AD267" s="15">
        <v>0.7562783826086108</v>
      </c>
      <c r="AE267" s="15"/>
      <c r="AF267" s="15"/>
      <c r="AG267" s="15"/>
      <c r="AH267" s="54">
        <f>AM268-BP267</f>
        <v>3.667719178314369</v>
      </c>
      <c r="AI267" s="15">
        <f>AN268-BQ267</f>
        <v>-15.905576208178438</v>
      </c>
      <c r="AJ267" s="15"/>
      <c r="AK267" s="15"/>
      <c r="AL267" s="632">
        <f>((AH267*AH268)+(AI267*AI268))/(SQRT(AH267^2+AI267^2)*SQRT(AH268^2+AI268^2))</f>
        <v>0.99956331659370512</v>
      </c>
      <c r="AM267" s="633"/>
      <c r="AN267" s="634"/>
      <c r="AO267" s="633"/>
      <c r="AP267" s="634"/>
      <c r="AQ267" s="634"/>
      <c r="AR267" s="634"/>
      <c r="AS267" s="634"/>
      <c r="AT267" s="634"/>
      <c r="AU267" s="634"/>
      <c r="AV267" s="634"/>
      <c r="AW267" s="634"/>
      <c r="AX267" s="634"/>
      <c r="AY267" s="634"/>
      <c r="AZ267" s="634"/>
      <c r="BA267" s="634"/>
      <c r="BB267" s="633"/>
      <c r="BC267" s="634"/>
      <c r="BD267" s="634"/>
      <c r="BE267" s="634"/>
      <c r="BF267" s="634"/>
      <c r="BG267" s="634"/>
      <c r="BH267" s="634"/>
      <c r="BI267" s="634"/>
      <c r="BJ267" s="634"/>
      <c r="BK267" s="634"/>
      <c r="BL267" s="634"/>
      <c r="BM267" s="634"/>
      <c r="BN267" s="573"/>
      <c r="BO267" s="573"/>
      <c r="BP267" s="4">
        <v>-0.83959836612015681</v>
      </c>
      <c r="BQ267" s="4">
        <v>11.907091078066914</v>
      </c>
      <c r="BR267" s="6"/>
      <c r="BS267" s="527"/>
      <c r="BT267" s="527"/>
      <c r="BU267" s="527"/>
      <c r="BV267" s="527"/>
      <c r="BW267" s="584"/>
      <c r="BX267" s="527"/>
      <c r="BY267" s="527"/>
      <c r="BZ267" s="527"/>
      <c r="CA267" s="527"/>
      <c r="CB267" s="584"/>
      <c r="CC267" s="527"/>
      <c r="CD267" s="584"/>
      <c r="CE267" s="527"/>
      <c r="CF267" s="584"/>
      <c r="CG267" s="527"/>
      <c r="CH267" s="584"/>
      <c r="CI267" s="527"/>
      <c r="CJ267" s="584"/>
      <c r="CK267" s="527"/>
      <c r="CL267" s="584"/>
      <c r="CO267" s="70"/>
      <c r="CP267" s="70"/>
      <c r="CQ267" s="70"/>
      <c r="CR267" s="70"/>
      <c r="CS267" s="70"/>
      <c r="CT267" s="70"/>
      <c r="CU267" s="70"/>
      <c r="CV267" s="70"/>
      <c r="CW267" s="70"/>
      <c r="CX267" s="70"/>
      <c r="CY267" s="70"/>
      <c r="CZ267" s="70"/>
      <c r="DA267" s="70"/>
      <c r="DB267" s="70"/>
      <c r="DC267" s="70"/>
      <c r="DH267" s="516"/>
      <c r="DI267" s="516"/>
      <c r="DJ267" s="105"/>
      <c r="DK267" s="105"/>
      <c r="DL267" s="105"/>
      <c r="DM267" s="105"/>
      <c r="DN267" s="105"/>
      <c r="DO267" s="105"/>
      <c r="DP267" s="105"/>
      <c r="DQ267" s="105"/>
      <c r="DR267" s="105"/>
      <c r="DS267" s="105"/>
      <c r="DT267" s="108" t="s">
        <v>442</v>
      </c>
      <c r="DU267" s="105">
        <v>-0.83959836612015681</v>
      </c>
      <c r="DV267" s="105">
        <v>11.907091078066914</v>
      </c>
      <c r="DX267" s="506">
        <f t="shared" si="176"/>
        <v>0</v>
      </c>
      <c r="EA267" s="506">
        <f t="shared" si="177"/>
        <v>0</v>
      </c>
      <c r="EB267" s="506">
        <f t="shared" si="178"/>
        <v>0</v>
      </c>
      <c r="EF267" s="402">
        <f>IF(AND(DV267&gt;0,DV267&lt;11.9),1,0)</f>
        <v>0</v>
      </c>
      <c r="EG267" s="402"/>
      <c r="EL267" s="244">
        <f>IF(AND(DV267&gt;0,DV267&lt;6.4),1,0)</f>
        <v>0</v>
      </c>
      <c r="ER267" s="128">
        <v>4.0212342798386453</v>
      </c>
      <c r="ES267" s="128">
        <v>-12.437276951672862</v>
      </c>
      <c r="EV267" s="284"/>
      <c r="EW267" s="209"/>
      <c r="EX267" s="209"/>
      <c r="EY267" s="209"/>
      <c r="EZ267" s="209"/>
      <c r="FA267" s="209"/>
      <c r="FB267" s="209"/>
      <c r="FC267" s="209"/>
      <c r="FE267" s="141"/>
      <c r="FF267" s="141"/>
      <c r="FH267" s="141"/>
      <c r="FJ267" s="141"/>
      <c r="FK267" s="584"/>
      <c r="FL267" s="527"/>
      <c r="FM267" s="584"/>
      <c r="FN267" s="527"/>
      <c r="FO267" s="584"/>
      <c r="FP267" s="527"/>
      <c r="FQ267" s="284"/>
      <c r="FR267" s="209"/>
      <c r="FS267" s="284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84"/>
      <c r="GE267" s="209"/>
      <c r="GF267" s="284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529"/>
      <c r="GR267" s="587"/>
      <c r="GS267" s="529"/>
      <c r="GT267" s="587"/>
      <c r="GU267" s="529"/>
      <c r="GV267" s="529"/>
      <c r="GW267" s="529"/>
      <c r="GX267" s="529"/>
      <c r="GY267" s="529"/>
      <c r="GZ267" s="587"/>
      <c r="HA267" s="529"/>
      <c r="HB267" s="587"/>
      <c r="HC267" s="529"/>
      <c r="HD267" s="529"/>
      <c r="HE267" s="529"/>
      <c r="HF267" s="529"/>
      <c r="HG267" s="529"/>
      <c r="HH267" s="584"/>
      <c r="HI267" s="527"/>
      <c r="HJ267" s="587"/>
      <c r="HK267" s="529"/>
      <c r="HL267" s="529"/>
      <c r="HM267" s="529"/>
      <c r="HN267" s="529"/>
      <c r="HO267" s="529"/>
      <c r="HP267" s="285"/>
      <c r="HQ267" s="208"/>
      <c r="HR267" s="208"/>
      <c r="HS267" s="208"/>
      <c r="IE267" s="159"/>
      <c r="IF267" s="159"/>
      <c r="IG267" s="159"/>
      <c r="IH267" s="159"/>
      <c r="II267" s="159">
        <v>0</v>
      </c>
      <c r="IJ267" s="159">
        <v>0</v>
      </c>
      <c r="IK267" s="159"/>
      <c r="IL267" s="159"/>
      <c r="IM267" s="159"/>
      <c r="IQ267" s="159"/>
      <c r="IR267" s="159"/>
      <c r="IS267" s="159"/>
      <c r="IZ267" s="159"/>
      <c r="JA267" s="159"/>
      <c r="JB267" s="159"/>
      <c r="JC267" s="159"/>
      <c r="JD267" s="159"/>
      <c r="JE267" s="159"/>
      <c r="JF267" s="159"/>
      <c r="JG267" s="159"/>
      <c r="JH267" s="159"/>
      <c r="JI267" s="159"/>
      <c r="JJ267" s="159"/>
      <c r="JK267" s="159"/>
      <c r="JL267" s="159"/>
      <c r="JM267" s="159"/>
      <c r="JN267" s="159"/>
      <c r="JO267" s="159"/>
      <c r="JP267" s="159"/>
      <c r="JQ267" s="159"/>
      <c r="JR267" s="159"/>
      <c r="JS267" s="159"/>
      <c r="JT267" s="159"/>
      <c r="JV267" s="159"/>
      <c r="JW267" s="159"/>
      <c r="JX267" s="159"/>
      <c r="KE267" s="159"/>
      <c r="KF267" s="159"/>
      <c r="KG267" s="159"/>
      <c r="KH267" s="159"/>
      <c r="KI267" s="159"/>
      <c r="KJ267" s="159"/>
      <c r="KK267" s="159"/>
      <c r="KL267" s="159"/>
      <c r="KM267" s="159"/>
      <c r="KN267" s="159"/>
      <c r="KO267" s="159"/>
      <c r="KP267" s="159"/>
      <c r="KQ267" s="159"/>
      <c r="KR267" s="159"/>
      <c r="KS267" s="159"/>
      <c r="KT267" s="159"/>
      <c r="KU267" s="159"/>
      <c r="KV267" s="159"/>
      <c r="KW267" s="159"/>
      <c r="KX267" s="159"/>
      <c r="KY267" s="159"/>
      <c r="KZ267" s="159"/>
      <c r="LA267" s="159"/>
      <c r="LB267" s="159"/>
    </row>
    <row r="268" spans="1:314" x14ac:dyDescent="0.15">
      <c r="A268" s="214"/>
      <c r="B268" s="232">
        <v>1.2723032407407409</v>
      </c>
      <c r="C268" s="10">
        <v>1.03</v>
      </c>
      <c r="D268" s="293">
        <v>1.0999999900000001</v>
      </c>
      <c r="E268" s="11"/>
      <c r="F268" s="14"/>
      <c r="G268" s="13"/>
      <c r="H268" s="14"/>
      <c r="I268" s="596"/>
      <c r="J268" s="473">
        <v>2</v>
      </c>
      <c r="K268" s="14"/>
      <c r="L268" s="9"/>
      <c r="M268" s="23">
        <v>0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9"/>
      <c r="AB268" s="15"/>
      <c r="AC268" s="15"/>
      <c r="AD268" s="15"/>
      <c r="AE268" s="15"/>
      <c r="AF268" s="15"/>
      <c r="AG268" s="15"/>
      <c r="AH268" s="58">
        <f>ER267-BP267</f>
        <v>4.8608326459588023</v>
      </c>
      <c r="AI268" s="20">
        <f>ES267-BQ267</f>
        <v>-24.344368029739776</v>
      </c>
      <c r="AJ268" s="15"/>
      <c r="AK268" s="15"/>
      <c r="AL268" s="635">
        <f>DEGREES(ACOS(AL267))</f>
        <v>1.6933111974174844</v>
      </c>
      <c r="AM268" s="633">
        <v>2.8281208121942121</v>
      </c>
      <c r="AN268" s="634">
        <v>-3.9984851301115243</v>
      </c>
      <c r="AO268" s="638">
        <f>ABS(-11.88-AN268)</f>
        <v>7.8815148698884769</v>
      </c>
      <c r="AP268" s="527"/>
      <c r="AQ268" s="634"/>
      <c r="AR268" s="634"/>
      <c r="AS268" s="634"/>
      <c r="AT268" s="634"/>
      <c r="AU268" s="634"/>
      <c r="AV268" s="634"/>
      <c r="AW268" s="634"/>
      <c r="AX268" s="634"/>
      <c r="AY268" s="634"/>
      <c r="AZ268" s="634"/>
      <c r="BA268" s="634"/>
      <c r="BB268" s="633"/>
      <c r="BC268" s="634">
        <f>ABS(BQ268-AN268)</f>
        <v>9.1457063197026027</v>
      </c>
      <c r="BD268" s="634"/>
      <c r="BE268" s="634"/>
      <c r="BF268" s="634"/>
      <c r="BG268" s="634"/>
      <c r="BH268" s="634"/>
      <c r="BI268" s="634"/>
      <c r="BJ268" s="634"/>
      <c r="BK268" s="634"/>
      <c r="BL268" s="634"/>
      <c r="BM268" s="634"/>
      <c r="BN268" s="573"/>
      <c r="BO268" s="573"/>
      <c r="BP268" s="65">
        <v>4.7724538705777331</v>
      </c>
      <c r="BQ268" s="64">
        <v>-13.144191449814127</v>
      </c>
      <c r="BR268" s="6"/>
      <c r="BS268" s="527"/>
      <c r="BT268" s="527"/>
      <c r="BU268" s="527">
        <f>(BP267+BP268+BP269)/3</f>
        <v>0.25040653024636245</v>
      </c>
      <c r="BV268" s="527">
        <f>(BQ267+BQ268+BQ269)/3</f>
        <v>3.5272087980173481</v>
      </c>
      <c r="BW268" s="584"/>
      <c r="BX268" s="527"/>
      <c r="BY268" s="527"/>
      <c r="BZ268" s="527"/>
      <c r="CA268" s="527"/>
      <c r="CC268" s="584">
        <f>SQRT((BP267-BP268)^2+(BQ267-BQ268)^2)+SQRT((BP268-BP269)^2+(BQ268-BQ269)^2)+SQRT((BP269-BP267)^2+(BQ269-BQ267)^2)</f>
        <v>54.215424245288617</v>
      </c>
      <c r="CD268" s="584"/>
      <c r="CE268" s="584"/>
      <c r="CF268" s="584"/>
      <c r="CG268" s="527"/>
      <c r="CH268" s="584"/>
      <c r="CI268" s="527"/>
      <c r="CJ268" s="584"/>
      <c r="CK268" s="527"/>
      <c r="CL268" s="584"/>
      <c r="CO268" s="70"/>
      <c r="CP268" s="70"/>
      <c r="CQ268" s="70"/>
      <c r="CR268" s="70"/>
      <c r="CS268" s="92">
        <v>5.046695432083431</v>
      </c>
      <c r="CT268" s="70"/>
      <c r="CU268" s="70"/>
      <c r="CV268" s="70"/>
      <c r="CW268" s="70"/>
      <c r="CX268" s="70"/>
      <c r="CY268" s="70"/>
      <c r="CZ268" s="70"/>
      <c r="DA268" s="70"/>
      <c r="DB268" s="70"/>
      <c r="DC268" s="70"/>
      <c r="DH268" s="516"/>
      <c r="DI268" s="516"/>
      <c r="DJ268" s="105"/>
      <c r="DK268" s="105"/>
      <c r="DL268" s="105"/>
      <c r="DM268" s="105"/>
      <c r="DN268" s="105"/>
      <c r="DO268" s="105"/>
      <c r="DP268" s="105"/>
      <c r="DQ268" s="105"/>
      <c r="DR268" s="105"/>
      <c r="DS268" s="105"/>
      <c r="DT268" s="108" t="s">
        <v>443</v>
      </c>
      <c r="DU268" s="129">
        <v>3.9328555044575766</v>
      </c>
      <c r="DV268" s="128">
        <v>-13.188373605947955</v>
      </c>
      <c r="DX268" s="506">
        <f t="shared" si="176"/>
        <v>0</v>
      </c>
      <c r="EA268" s="506">
        <f t="shared" si="177"/>
        <v>0</v>
      </c>
      <c r="EB268" s="506">
        <f t="shared" si="178"/>
        <v>0</v>
      </c>
      <c r="EF268" s="402"/>
      <c r="EG268" s="412">
        <f>IF(AND(DV268&lt;0,DV268&gt;-11.9),1,0)</f>
        <v>0</v>
      </c>
      <c r="EM268" s="412">
        <f>IF(AND(DV268&lt;0,DV268&gt;-6.4),1,0)</f>
        <v>0</v>
      </c>
      <c r="ER268" s="105">
        <v>-1.2373028553349679</v>
      </c>
      <c r="ES268" s="105">
        <v>11.818726765799257</v>
      </c>
      <c r="ET268" s="518">
        <f>ABS(ER268)</f>
        <v>1.2373028553349679</v>
      </c>
      <c r="EV268" s="284"/>
      <c r="EW268" s="209"/>
      <c r="EX268" s="209"/>
      <c r="EY268" s="209"/>
      <c r="EZ268" s="209"/>
      <c r="FA268" s="209"/>
      <c r="FB268" s="209"/>
      <c r="FC268" s="209"/>
      <c r="FE268" s="141"/>
      <c r="FF268" s="141"/>
      <c r="FH268" s="141"/>
      <c r="FJ268" s="141"/>
      <c r="FK268" s="584"/>
      <c r="FL268" s="527"/>
      <c r="FM268" s="584"/>
      <c r="FN268" s="527"/>
      <c r="FO268" s="584"/>
      <c r="FP268" s="527"/>
      <c r="FQ268" s="284"/>
      <c r="FR268" s="209"/>
      <c r="FS268" s="284"/>
      <c r="FT268" s="209"/>
      <c r="FU268" s="209"/>
      <c r="FV268" s="209"/>
      <c r="FW268" s="209"/>
      <c r="FX268" s="209"/>
      <c r="FY268" s="209"/>
      <c r="FZ268" s="209"/>
      <c r="GA268" s="209"/>
      <c r="GB268" s="209"/>
      <c r="GC268" s="209"/>
      <c r="GD268" s="284"/>
      <c r="GE268" s="209"/>
      <c r="GF268" s="284"/>
      <c r="GG268" s="209"/>
      <c r="GH268" s="209"/>
      <c r="GI268" s="209"/>
      <c r="GJ268" s="209"/>
      <c r="GK268" s="209"/>
      <c r="GL268" s="209"/>
      <c r="GM268" s="209"/>
      <c r="GN268" s="209"/>
      <c r="GO268" s="209"/>
      <c r="GP268" s="209"/>
      <c r="GQ268" s="529"/>
      <c r="GR268" s="587">
        <v>0.39770448921481105</v>
      </c>
      <c r="GS268" s="532">
        <v>8.8378775381068753E-2</v>
      </c>
      <c r="GT268" s="584"/>
      <c r="GU268" s="527"/>
      <c r="GV268" s="527"/>
      <c r="GW268" s="527"/>
      <c r="GX268" s="527"/>
      <c r="GY268" s="527"/>
      <c r="GZ268" s="587">
        <v>8.8364312267657397E-2</v>
      </c>
      <c r="HA268" s="532">
        <v>0.7510966542750932</v>
      </c>
      <c r="HB268" s="584"/>
      <c r="HC268" s="527"/>
      <c r="HD268" s="527"/>
      <c r="HE268" s="527"/>
      <c r="HF268" s="527"/>
      <c r="HG268" s="527"/>
      <c r="HH268" s="584">
        <v>0.40740288710826517</v>
      </c>
      <c r="HI268" s="527">
        <v>0.7562783826086108</v>
      </c>
      <c r="HJ268" s="584"/>
      <c r="HK268" s="527"/>
      <c r="HL268" s="527"/>
      <c r="HM268" s="527"/>
      <c r="HN268" s="527"/>
      <c r="HO268" s="527"/>
      <c r="HP268" s="285"/>
      <c r="HQ268" s="208"/>
      <c r="HR268" s="208"/>
      <c r="HS268" s="208"/>
      <c r="IE268" s="159"/>
      <c r="IF268" s="159"/>
      <c r="IG268" s="159"/>
      <c r="IH268" s="159"/>
      <c r="II268" s="159">
        <v>1</v>
      </c>
      <c r="IJ268" s="159">
        <v>0</v>
      </c>
      <c r="IK268" s="159">
        <v>1</v>
      </c>
      <c r="IL268" s="159">
        <v>0</v>
      </c>
      <c r="IM268" s="159">
        <v>0</v>
      </c>
      <c r="IQ268" s="159">
        <v>0</v>
      </c>
      <c r="IR268" s="159">
        <v>1</v>
      </c>
      <c r="IS268" s="159">
        <v>0</v>
      </c>
      <c r="IZ268" s="159">
        <v>1</v>
      </c>
      <c r="JA268" s="159">
        <v>0</v>
      </c>
      <c r="JB268" s="176">
        <v>0</v>
      </c>
      <c r="JC268" s="176">
        <v>0</v>
      </c>
      <c r="JD268" s="176">
        <v>0</v>
      </c>
      <c r="JE268" s="176">
        <v>0</v>
      </c>
      <c r="JF268" s="176">
        <v>0</v>
      </c>
      <c r="JG268" s="176">
        <v>0</v>
      </c>
      <c r="JH268" s="176">
        <v>1</v>
      </c>
      <c r="JI268" s="176">
        <v>0</v>
      </c>
      <c r="JJ268" s="176">
        <v>0</v>
      </c>
      <c r="JK268" s="176">
        <v>1</v>
      </c>
      <c r="JL268" s="176">
        <v>0</v>
      </c>
      <c r="JM268" s="176">
        <v>1</v>
      </c>
      <c r="JN268" s="176">
        <v>0</v>
      </c>
      <c r="JO268" s="176">
        <v>0</v>
      </c>
      <c r="JP268" s="176">
        <v>0</v>
      </c>
      <c r="JQ268" s="176">
        <v>0</v>
      </c>
      <c r="JR268" s="176">
        <v>0</v>
      </c>
      <c r="JS268" s="176">
        <v>0</v>
      </c>
      <c r="JT268" s="176">
        <v>0</v>
      </c>
      <c r="JU268" s="501">
        <v>1</v>
      </c>
      <c r="JV268" s="176">
        <v>0</v>
      </c>
      <c r="JW268" s="176">
        <v>0</v>
      </c>
      <c r="JX268" s="176">
        <v>0</v>
      </c>
      <c r="JY268" s="501"/>
      <c r="JZ268" s="405"/>
      <c r="KA268" s="405"/>
      <c r="KB268" s="405"/>
      <c r="KC268" s="405"/>
      <c r="KD268" s="405"/>
      <c r="KE268" s="162">
        <v>1</v>
      </c>
      <c r="KF268" s="175">
        <v>0</v>
      </c>
      <c r="KG268" s="175">
        <v>0</v>
      </c>
      <c r="KH268" s="175">
        <v>0</v>
      </c>
      <c r="KI268" s="175">
        <v>0</v>
      </c>
      <c r="KJ268" s="175">
        <v>1</v>
      </c>
      <c r="KK268" s="160">
        <v>0</v>
      </c>
      <c r="KL268" s="175">
        <v>1</v>
      </c>
      <c r="KM268" s="175">
        <v>0</v>
      </c>
      <c r="KN268" s="175">
        <v>0</v>
      </c>
      <c r="KO268" s="175">
        <v>0</v>
      </c>
      <c r="KP268" s="175">
        <v>0</v>
      </c>
      <c r="KQ268" s="175">
        <v>0</v>
      </c>
      <c r="KR268" s="160">
        <v>0</v>
      </c>
      <c r="KS268" s="175">
        <v>0</v>
      </c>
      <c r="KT268" s="159"/>
      <c r="KU268" s="159"/>
      <c r="KV268" s="159"/>
      <c r="KW268" s="159"/>
      <c r="KX268" s="159"/>
      <c r="KY268" s="159"/>
      <c r="KZ268" s="159"/>
      <c r="LA268" s="159"/>
      <c r="LB268" s="159"/>
    </row>
    <row r="269" spans="1:314" x14ac:dyDescent="0.15">
      <c r="A269" s="214"/>
      <c r="B269" s="232">
        <v>1.2731828703703705</v>
      </c>
      <c r="C269" s="10">
        <v>1.1599999999999999</v>
      </c>
      <c r="D269" s="11">
        <v>1.5333332799999999</v>
      </c>
      <c r="E269" s="11"/>
      <c r="F269" s="14"/>
      <c r="G269" s="13"/>
      <c r="H269" s="14"/>
      <c r="I269" s="596"/>
      <c r="J269" s="9">
        <v>3</v>
      </c>
      <c r="K269" s="14"/>
      <c r="L269" s="9"/>
      <c r="M269" s="23">
        <v>0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9"/>
      <c r="AB269" s="15"/>
      <c r="AC269" s="15"/>
      <c r="AD269" s="15"/>
      <c r="AE269" s="15"/>
      <c r="AF269" s="15"/>
      <c r="AG269" s="15"/>
      <c r="AH269" s="54"/>
      <c r="AI269" s="15"/>
      <c r="AJ269" s="15"/>
      <c r="AK269" s="15"/>
      <c r="AL269" s="632"/>
      <c r="AM269" s="633">
        <v>-0.83959836612015681</v>
      </c>
      <c r="AN269" s="634">
        <v>6.3843215613382904</v>
      </c>
      <c r="AO269" s="584"/>
      <c r="AP269" s="634">
        <f>ABS(11.88-AN269)</f>
        <v>5.4956784386617104</v>
      </c>
      <c r="AQ269" s="634"/>
      <c r="AR269" s="634"/>
      <c r="AS269" s="634"/>
      <c r="AT269" s="634"/>
      <c r="AU269" s="634"/>
      <c r="AV269" s="634"/>
      <c r="AW269" s="634"/>
      <c r="AX269" s="634"/>
      <c r="AY269" s="634"/>
      <c r="AZ269" s="634"/>
      <c r="BA269" s="634"/>
      <c r="BB269" s="634">
        <f>ABS(BQ269-AN269)</f>
        <v>5.4344052044609663</v>
      </c>
      <c r="BC269" s="634"/>
      <c r="BD269" s="634"/>
      <c r="BE269" s="634"/>
      <c r="BF269" s="634"/>
      <c r="BG269" s="634"/>
      <c r="BH269" s="634"/>
      <c r="BI269" s="634"/>
      <c r="BJ269" s="634"/>
      <c r="BK269" s="634"/>
      <c r="BL269" s="634"/>
      <c r="BM269" s="634"/>
      <c r="BN269" s="573"/>
      <c r="BO269" s="573"/>
      <c r="BP269" s="4">
        <v>-3.1816359137184889</v>
      </c>
      <c r="BQ269" s="4">
        <v>11.818726765799257</v>
      </c>
      <c r="BR269" s="6"/>
      <c r="BS269" s="527">
        <f>(BP268+BP269+BP270)/3</f>
        <v>1.8559542830024516</v>
      </c>
      <c r="BT269" s="527">
        <f>(BQ268+BQ269+BQ270)/3</f>
        <v>-4.9263104089219327</v>
      </c>
      <c r="BU269" s="527"/>
      <c r="BV269" s="527"/>
      <c r="BW269" s="584"/>
      <c r="BX269" s="527"/>
      <c r="BY269" s="527"/>
      <c r="BZ269" s="527"/>
      <c r="CA269" s="527"/>
      <c r="CB269" s="584">
        <f>SQRT((BP268-BP269)^2+(BQ268-BQ269)^2)+SQRT((BP269-BP270)^2+(BQ269-BQ270)^2)+SQRT((BP270-BP268)^2+(BQ270-BQ268)^2)</f>
        <v>53.319467614059626</v>
      </c>
      <c r="CD269" s="584"/>
      <c r="CE269" s="527"/>
      <c r="CF269" s="584"/>
      <c r="CG269" s="527"/>
      <c r="CH269" s="584"/>
      <c r="CI269" s="527"/>
      <c r="CJ269" s="584"/>
      <c r="CK269" s="527"/>
      <c r="CL269" s="584"/>
      <c r="CO269" s="70"/>
      <c r="CP269" s="70"/>
      <c r="CQ269" s="70"/>
      <c r="CR269" s="97">
        <v>1.8582917786165762</v>
      </c>
      <c r="CS269" s="70"/>
      <c r="CT269" s="70"/>
      <c r="CU269" s="70"/>
      <c r="CV269" s="70"/>
      <c r="CW269" s="70"/>
      <c r="CX269" s="70"/>
      <c r="CY269" s="70"/>
      <c r="CZ269" s="70"/>
      <c r="DA269" s="70"/>
      <c r="DB269" s="70"/>
      <c r="DC269" s="70"/>
      <c r="DH269" s="516"/>
      <c r="DI269" s="516"/>
      <c r="DJ269" s="105"/>
      <c r="DK269" s="105"/>
      <c r="DL269" s="105"/>
      <c r="DM269" s="105"/>
      <c r="DN269" s="105"/>
      <c r="DO269" s="105"/>
      <c r="DP269" s="105"/>
      <c r="DQ269" s="105"/>
      <c r="DR269" s="105"/>
      <c r="DS269" s="105"/>
      <c r="DT269" s="108" t="s">
        <v>443</v>
      </c>
      <c r="DU269" s="105">
        <v>-4.4631281567439913</v>
      </c>
      <c r="DV269" s="105">
        <v>11.818726765799257</v>
      </c>
      <c r="DX269" s="506">
        <f t="shared" si="176"/>
        <v>0</v>
      </c>
      <c r="EA269" s="506">
        <f t="shared" si="177"/>
        <v>1</v>
      </c>
      <c r="EB269" s="506">
        <f t="shared" si="178"/>
        <v>0</v>
      </c>
      <c r="EC269" s="491">
        <v>1</v>
      </c>
      <c r="EF269" s="402">
        <f>IF(AND(DV269&gt;0,DV269&lt;11.9),1,0)</f>
        <v>1</v>
      </c>
      <c r="EG269" s="402"/>
      <c r="EL269" s="244">
        <f>IF(AND(DV269&gt;0,DV269&lt;6.4),1,0)</f>
        <v>0</v>
      </c>
      <c r="ER269" s="129">
        <v>1.7675755076213826</v>
      </c>
      <c r="ES269" s="128">
        <v>-13.365102230483272</v>
      </c>
      <c r="EU269" s="518">
        <f>ABS(ER269)</f>
        <v>1.7675755076213826</v>
      </c>
      <c r="EV269" s="284"/>
      <c r="EW269" s="209"/>
      <c r="EX269" s="209"/>
      <c r="EY269" s="209"/>
      <c r="EZ269" s="209"/>
      <c r="FA269" s="209"/>
      <c r="FB269" s="209"/>
      <c r="FC269" s="209"/>
      <c r="FE269" s="141"/>
      <c r="FF269" s="144">
        <v>29.58347471604872</v>
      </c>
      <c r="FH269" s="141"/>
      <c r="FJ269" s="141"/>
      <c r="FK269" s="584"/>
      <c r="FL269" s="527"/>
      <c r="FM269" s="584"/>
      <c r="FN269" s="527"/>
      <c r="FO269" s="584"/>
      <c r="FP269" s="527"/>
      <c r="FQ269" s="284"/>
      <c r="FR269" s="209">
        <f>FF269/(D268+D269)</f>
        <v>11.234231175018998</v>
      </c>
      <c r="FS269" s="284"/>
      <c r="FT269" s="209"/>
      <c r="FU269" s="209"/>
      <c r="FV269" s="209"/>
      <c r="FW269" s="209"/>
      <c r="FX269" s="209"/>
      <c r="FY269" s="209"/>
      <c r="FZ269" s="209"/>
      <c r="GA269" s="209"/>
      <c r="GB269" s="209"/>
      <c r="GC269" s="209"/>
      <c r="GD269" s="284"/>
      <c r="GE269" s="284">
        <f>FF269*(((ABS(DV268-AN268))/(ABS(DV267-DV268))))^2</f>
        <v>3.9671551097101641</v>
      </c>
      <c r="GF269" s="284"/>
      <c r="GG269" s="209"/>
      <c r="GH269" s="209"/>
      <c r="GI269" s="209"/>
      <c r="GJ269" s="209"/>
      <c r="GK269" s="209"/>
      <c r="GL269" s="209"/>
      <c r="GM269" s="209"/>
      <c r="GN269" s="209"/>
      <c r="GO269" s="209"/>
      <c r="GP269" s="209"/>
      <c r="GQ269" s="529"/>
      <c r="GR269" s="587">
        <v>3.2258253014090235</v>
      </c>
      <c r="GS269" s="529">
        <v>2.165279996836194</v>
      </c>
      <c r="GT269" s="587"/>
      <c r="GU269" s="529"/>
      <c r="GV269" s="529"/>
      <c r="GW269" s="529"/>
      <c r="GX269" s="529"/>
      <c r="GY269" s="529"/>
      <c r="GZ269" s="587">
        <v>0</v>
      </c>
      <c r="HA269" s="529">
        <v>0.17672862453531657</v>
      </c>
      <c r="HB269" s="587"/>
      <c r="HC269" s="529"/>
      <c r="HD269" s="529"/>
      <c r="HE269" s="529"/>
      <c r="HF269" s="529"/>
      <c r="HG269" s="529"/>
      <c r="HH269" s="584">
        <v>3.2258253014090235</v>
      </c>
      <c r="HI269" s="527">
        <v>2.1724802580067539</v>
      </c>
      <c r="HJ269" s="587"/>
      <c r="HK269" s="529"/>
      <c r="HL269" s="529"/>
      <c r="HM269" s="529"/>
      <c r="HN269" s="529"/>
      <c r="HO269" s="529"/>
      <c r="HP269" s="285"/>
      <c r="HQ269" s="208"/>
      <c r="HR269" s="208"/>
      <c r="HS269" s="208"/>
      <c r="IE269" s="159"/>
      <c r="IF269" s="159"/>
      <c r="IG269" s="159"/>
      <c r="IH269" s="159"/>
      <c r="II269" s="159">
        <v>0</v>
      </c>
      <c r="IJ269" s="159">
        <v>1</v>
      </c>
      <c r="IK269" s="159">
        <v>0</v>
      </c>
      <c r="IL269" s="159">
        <v>1</v>
      </c>
      <c r="IM269" s="159">
        <v>0</v>
      </c>
      <c r="IQ269" s="159">
        <v>1</v>
      </c>
      <c r="IR269" s="159">
        <v>0</v>
      </c>
      <c r="IS269" s="159">
        <v>0</v>
      </c>
      <c r="IZ269" s="159">
        <v>1</v>
      </c>
      <c r="JA269" s="159">
        <v>0</v>
      </c>
      <c r="JB269" s="176">
        <v>0</v>
      </c>
      <c r="JC269" s="176">
        <v>0</v>
      </c>
      <c r="JD269" s="176">
        <v>0</v>
      </c>
      <c r="JE269" s="176">
        <v>0</v>
      </c>
      <c r="JF269" s="176">
        <v>0</v>
      </c>
      <c r="JG269" s="176">
        <v>0</v>
      </c>
      <c r="JH269" s="176">
        <v>1</v>
      </c>
      <c r="JI269" s="176">
        <v>0</v>
      </c>
      <c r="JJ269" s="176">
        <v>0</v>
      </c>
      <c r="JK269" s="176">
        <v>1</v>
      </c>
      <c r="JL269" s="176">
        <v>0</v>
      </c>
      <c r="JM269" s="176">
        <v>1</v>
      </c>
      <c r="JN269" s="176">
        <v>0</v>
      </c>
      <c r="JO269" s="176">
        <v>0</v>
      </c>
      <c r="JP269" s="176">
        <v>0</v>
      </c>
      <c r="JQ269" s="176">
        <v>0</v>
      </c>
      <c r="JR269" s="176">
        <v>0</v>
      </c>
      <c r="JS269" s="176">
        <v>0</v>
      </c>
      <c r="JT269" s="176">
        <v>0</v>
      </c>
      <c r="JU269" s="501">
        <v>1</v>
      </c>
      <c r="JV269" s="176">
        <v>0</v>
      </c>
      <c r="JW269" s="176">
        <v>0</v>
      </c>
      <c r="JX269" s="176">
        <v>0</v>
      </c>
      <c r="JY269" s="501"/>
      <c r="JZ269" s="405"/>
      <c r="KA269" s="405"/>
      <c r="KB269" s="405"/>
      <c r="KC269" s="405"/>
      <c r="KD269" s="405"/>
      <c r="KE269" s="162">
        <v>0</v>
      </c>
      <c r="KF269" s="175">
        <v>1</v>
      </c>
      <c r="KG269" s="175">
        <v>0</v>
      </c>
      <c r="KH269" s="175">
        <v>0</v>
      </c>
      <c r="KI269" s="175">
        <v>0</v>
      </c>
      <c r="KJ269" s="175">
        <v>1</v>
      </c>
      <c r="KK269" s="160">
        <v>0</v>
      </c>
      <c r="KL269" s="175">
        <v>1</v>
      </c>
      <c r="KM269" s="175">
        <v>0</v>
      </c>
      <c r="KN269" s="175">
        <v>0</v>
      </c>
      <c r="KO269" s="175">
        <v>0</v>
      </c>
      <c r="KP269" s="175">
        <v>0</v>
      </c>
      <c r="KQ269" s="175">
        <v>0</v>
      </c>
      <c r="KR269" s="160">
        <v>0</v>
      </c>
      <c r="KS269" s="175">
        <v>1</v>
      </c>
      <c r="KT269" s="159"/>
      <c r="KU269" s="159"/>
      <c r="KV269" s="159"/>
      <c r="KW269" s="159"/>
      <c r="KX269" s="159"/>
      <c r="KY269" s="159"/>
      <c r="KZ269" s="159"/>
      <c r="LA269" s="159"/>
      <c r="LB269" s="159"/>
    </row>
    <row r="270" spans="1:314" x14ac:dyDescent="0.15">
      <c r="A270" s="214"/>
      <c r="B270" s="232">
        <v>1.2739004629629631</v>
      </c>
      <c r="C270" s="10">
        <v>1.02</v>
      </c>
      <c r="D270" s="11">
        <v>1.0666666600000001</v>
      </c>
      <c r="E270" s="11"/>
      <c r="F270" s="14"/>
      <c r="G270" s="13"/>
      <c r="H270" s="14"/>
      <c r="I270" s="596"/>
      <c r="J270" s="473">
        <v>4</v>
      </c>
      <c r="K270" s="14"/>
      <c r="L270" s="9"/>
      <c r="M270" s="23">
        <v>0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9"/>
      <c r="AB270" s="15"/>
      <c r="AC270" s="15"/>
      <c r="AD270" s="15"/>
      <c r="AE270" s="15"/>
      <c r="AF270" s="15"/>
      <c r="AG270" s="15"/>
      <c r="AH270" s="54"/>
      <c r="AI270" s="15"/>
      <c r="AJ270" s="15"/>
      <c r="AK270" s="15"/>
      <c r="AL270" s="632"/>
      <c r="AM270" s="633">
        <v>2.8723101998847467</v>
      </c>
      <c r="AN270" s="634">
        <v>-10.493262081784387</v>
      </c>
      <c r="AO270" s="640">
        <f t="shared" ref="AO270:AO272" si="186">ABS(-11.88-AN270)</f>
        <v>1.3867379182156139</v>
      </c>
      <c r="AP270" s="527"/>
      <c r="AQ270" s="634"/>
      <c r="AR270" s="634"/>
      <c r="AS270" s="634"/>
      <c r="AT270" s="634"/>
      <c r="AU270" s="634"/>
      <c r="AV270" s="634"/>
      <c r="AW270" s="634"/>
      <c r="AX270" s="634"/>
      <c r="AY270" s="634"/>
      <c r="AZ270" s="634"/>
      <c r="BA270" s="634"/>
      <c r="BB270" s="633"/>
      <c r="BC270" s="634">
        <f t="shared" ref="BC270" si="187">ABS(BQ270-AN270)</f>
        <v>2.9602044609665423</v>
      </c>
      <c r="BD270" s="634"/>
      <c r="BE270" s="634"/>
      <c r="BF270" s="634"/>
      <c r="BG270" s="634"/>
      <c r="BH270" s="634"/>
      <c r="BI270" s="634"/>
      <c r="BJ270" s="634"/>
      <c r="BK270" s="634"/>
      <c r="BL270" s="634"/>
      <c r="BM270" s="634"/>
      <c r="BN270" s="573"/>
      <c r="BO270" s="573"/>
      <c r="BP270" s="65">
        <v>3.9770448921481112</v>
      </c>
      <c r="BQ270" s="64">
        <v>-13.453466542750929</v>
      </c>
      <c r="BR270" s="6"/>
      <c r="BS270" s="527"/>
      <c r="BT270" s="527"/>
      <c r="BU270" s="527">
        <f>(BP269+BP270+BP271)/3</f>
        <v>-0.2062171425558279</v>
      </c>
      <c r="BV270" s="527">
        <f>(BQ269+BQ270+BQ271)/3</f>
        <v>3.4093897149938042</v>
      </c>
      <c r="BW270" s="584"/>
      <c r="BX270" s="527"/>
      <c r="BY270" s="527"/>
      <c r="BZ270" s="527"/>
      <c r="CA270" s="527"/>
      <c r="CC270" s="584">
        <f>SQRT((BP269-BP270)^2+(BQ269-BQ270)^2)+SQRT((BP270-BP271)^2+(BQ270-BQ271)^2)+SQRT((BP271-BP269)^2+(BQ271-BQ269)^2)</f>
        <v>53.918682646642985</v>
      </c>
      <c r="CD270" s="584"/>
      <c r="CE270" s="584"/>
      <c r="CF270" s="584"/>
      <c r="CG270" s="527"/>
      <c r="CH270" s="584"/>
      <c r="CI270" s="527"/>
      <c r="CJ270" s="584"/>
      <c r="CK270" s="527"/>
      <c r="CL270" s="584"/>
      <c r="CO270" s="70"/>
      <c r="CP270" s="70"/>
      <c r="CQ270" s="70"/>
      <c r="CR270" s="70"/>
      <c r="CS270" s="92">
        <v>3.7939412220433555</v>
      </c>
      <c r="CT270" s="70"/>
      <c r="CU270" s="70"/>
      <c r="CV270" s="70"/>
      <c r="CW270" s="70"/>
      <c r="CX270" s="70"/>
      <c r="CY270" s="70"/>
      <c r="CZ270" s="70"/>
      <c r="DA270" s="70"/>
      <c r="DB270" s="70"/>
      <c r="DC270" s="70"/>
      <c r="DH270" s="516"/>
      <c r="DI270" s="211">
        <f>DEGREES(ACOS(((BP269-BP268)*(BP271-BP270)+(BQ269-BQ268)*(BQ271-BQ270))/(SQRT((BP269-BP268)^2+(BQ269-BQ268)^2)*SQRT((BP271-BP270)^2+(BQ271-BQ270)^2))))</f>
        <v>5.6522330006598933</v>
      </c>
      <c r="DJ270" s="105"/>
      <c r="DK270" s="105"/>
      <c r="DL270" s="105"/>
      <c r="DM270" s="105"/>
      <c r="DN270" s="105"/>
      <c r="DO270" s="105"/>
      <c r="DP270" s="105"/>
      <c r="DQ270" s="105"/>
      <c r="DR270" s="105"/>
      <c r="DS270" s="105"/>
      <c r="DT270" s="108" t="s">
        <v>445</v>
      </c>
      <c r="DU270" s="129">
        <v>2.8723101998847467</v>
      </c>
      <c r="DV270" s="128">
        <v>-13.232555762081784</v>
      </c>
      <c r="DX270" s="506">
        <f t="shared" si="176"/>
        <v>0</v>
      </c>
      <c r="EA270" s="506">
        <f t="shared" si="177"/>
        <v>0</v>
      </c>
      <c r="EB270" s="506">
        <f t="shared" si="178"/>
        <v>0</v>
      </c>
      <c r="EF270" s="402"/>
      <c r="EG270" s="412">
        <f>IF(AND(DV270&lt;0,DV270&gt;-11.9),1,0)</f>
        <v>0</v>
      </c>
      <c r="EM270" s="412">
        <f>IF(AND(DV270&lt;0,DV270&gt;-6.4),1,0)</f>
        <v>0</v>
      </c>
      <c r="ER270" s="105">
        <v>-3.3583934644806273</v>
      </c>
      <c r="ES270" s="105">
        <v>12.083819702602231</v>
      </c>
      <c r="ET270" s="518">
        <f>ABS(ER270)</f>
        <v>3.3583934644806273</v>
      </c>
      <c r="EV270" s="284"/>
      <c r="EW270" s="209"/>
      <c r="EX270" s="209"/>
      <c r="EY270" s="209"/>
      <c r="EZ270" s="209"/>
      <c r="FA270" s="209"/>
      <c r="FB270" s="209"/>
      <c r="FC270" s="209"/>
      <c r="FE270" s="151">
        <v>11.15786556688456</v>
      </c>
      <c r="FF270" s="141"/>
      <c r="FH270" s="141"/>
      <c r="FJ270" s="141"/>
      <c r="FK270" s="584"/>
      <c r="FL270" s="527"/>
      <c r="FM270" s="584"/>
      <c r="FN270" s="527"/>
      <c r="FO270" s="584"/>
      <c r="FP270" s="527"/>
      <c r="FQ270" s="284">
        <f>FE270/(D269+D270)</f>
        <v>4.2914868555283734</v>
      </c>
      <c r="FR270" s="209"/>
      <c r="FS270" s="284"/>
      <c r="FT270" s="209"/>
      <c r="FU270" s="209"/>
      <c r="FV270" s="209"/>
      <c r="FW270" s="209"/>
      <c r="FX270" s="209"/>
      <c r="FY270" s="209"/>
      <c r="FZ270" s="209"/>
      <c r="GA270" s="209"/>
      <c r="GB270" s="209"/>
      <c r="GC270" s="209"/>
      <c r="GD270" s="284">
        <f>FE270*(((DV269-AN269)/(ABS(DV268-DV269))))^2</f>
        <v>0.52693674587457839</v>
      </c>
      <c r="GE270" s="209"/>
      <c r="GF270" s="284"/>
      <c r="GG270" s="209"/>
      <c r="GH270" s="209"/>
      <c r="GI270" s="209"/>
      <c r="GJ270" s="209"/>
      <c r="GK270" s="209"/>
      <c r="GL270" s="209"/>
      <c r="GM270" s="209"/>
      <c r="GN270" s="209"/>
      <c r="GO270" s="209"/>
      <c r="GP270" s="209"/>
      <c r="GQ270" s="529"/>
      <c r="GR270" s="587">
        <v>1.1047346922633641</v>
      </c>
      <c r="GS270" s="532">
        <v>1.1047346922633641</v>
      </c>
      <c r="GT270" s="584"/>
      <c r="GU270" s="527"/>
      <c r="GV270" s="527"/>
      <c r="GW270" s="527"/>
      <c r="GX270" s="527"/>
      <c r="GY270" s="527"/>
      <c r="GZ270" s="587">
        <v>0.26509293680297397</v>
      </c>
      <c r="HA270" s="532">
        <v>0.13254646840148787</v>
      </c>
      <c r="HB270" s="584"/>
      <c r="HC270" s="527"/>
      <c r="HD270" s="527"/>
      <c r="HE270" s="527"/>
      <c r="HF270" s="527"/>
      <c r="HG270" s="527"/>
      <c r="HH270" s="584">
        <v>1.1360955089397438</v>
      </c>
      <c r="HI270" s="527">
        <v>1.1126577670496605</v>
      </c>
      <c r="HJ270" s="584"/>
      <c r="HK270" s="527"/>
      <c r="HL270" s="527"/>
      <c r="HM270" s="527"/>
      <c r="HN270" s="527"/>
      <c r="HO270" s="527"/>
      <c r="HP270" s="285"/>
      <c r="HQ270" s="208"/>
      <c r="HR270" s="208"/>
      <c r="HS270" s="208"/>
      <c r="IE270" s="159"/>
      <c r="IF270" s="159"/>
      <c r="IG270" s="159"/>
      <c r="IH270" s="159"/>
      <c r="II270" s="159">
        <v>0</v>
      </c>
      <c r="IJ270" s="159">
        <v>1</v>
      </c>
      <c r="IK270" s="159">
        <v>1</v>
      </c>
      <c r="IL270" s="159">
        <v>0</v>
      </c>
      <c r="IM270" s="159">
        <v>0</v>
      </c>
      <c r="IQ270" s="159">
        <v>0</v>
      </c>
      <c r="IR270" s="159">
        <v>1</v>
      </c>
      <c r="IS270" s="159">
        <v>0</v>
      </c>
      <c r="IZ270" s="159">
        <v>0</v>
      </c>
      <c r="JA270" s="159">
        <v>0</v>
      </c>
      <c r="JB270" s="176">
        <v>0</v>
      </c>
      <c r="JC270" s="176">
        <v>1</v>
      </c>
      <c r="JD270" s="159"/>
      <c r="JE270" s="176">
        <v>0</v>
      </c>
      <c r="JF270" s="176">
        <v>0</v>
      </c>
      <c r="JG270" s="176">
        <v>1</v>
      </c>
      <c r="JH270" s="176">
        <v>0</v>
      </c>
      <c r="JI270" s="176">
        <v>0</v>
      </c>
      <c r="JJ270" s="176">
        <v>0</v>
      </c>
      <c r="JK270" s="176">
        <v>1</v>
      </c>
      <c r="JL270" s="176">
        <v>0</v>
      </c>
      <c r="JM270" s="176">
        <v>1</v>
      </c>
      <c r="JN270" s="176">
        <v>0</v>
      </c>
      <c r="JO270" s="176">
        <v>0</v>
      </c>
      <c r="JP270" s="176">
        <v>0</v>
      </c>
      <c r="JQ270" s="176">
        <v>0</v>
      </c>
      <c r="JR270" s="176">
        <v>0</v>
      </c>
      <c r="JS270" s="176">
        <v>0</v>
      </c>
      <c r="JT270" s="176">
        <v>0</v>
      </c>
      <c r="JU270" s="501">
        <v>0</v>
      </c>
      <c r="JV270" s="176">
        <v>1</v>
      </c>
      <c r="JW270" s="176">
        <v>0</v>
      </c>
      <c r="JX270" s="176">
        <v>0</v>
      </c>
      <c r="JY270" s="501"/>
      <c r="JZ270" s="405"/>
      <c r="KA270" s="405"/>
      <c r="KB270" s="405"/>
      <c r="KC270" s="405"/>
      <c r="KD270" s="405"/>
      <c r="KE270" s="162">
        <v>0</v>
      </c>
      <c r="KF270" s="175">
        <v>0</v>
      </c>
      <c r="KG270" s="175">
        <v>0</v>
      </c>
      <c r="KH270" s="175">
        <v>1</v>
      </c>
      <c r="KI270" s="175">
        <v>0</v>
      </c>
      <c r="KJ270" s="175">
        <v>1</v>
      </c>
      <c r="KK270" s="160">
        <v>0</v>
      </c>
      <c r="KL270" s="175">
        <v>1</v>
      </c>
      <c r="KM270" s="175">
        <v>0</v>
      </c>
      <c r="KN270" s="175">
        <v>0</v>
      </c>
      <c r="KO270" s="175">
        <v>0</v>
      </c>
      <c r="KP270" s="175">
        <v>0</v>
      </c>
      <c r="KQ270" s="175">
        <v>0</v>
      </c>
      <c r="KR270" s="160">
        <v>0</v>
      </c>
      <c r="KS270" s="175">
        <v>0</v>
      </c>
      <c r="KT270" s="159"/>
      <c r="KU270" s="159"/>
      <c r="KV270" s="159"/>
      <c r="KW270" s="159"/>
      <c r="KX270" s="159"/>
      <c r="KY270" s="159"/>
      <c r="KZ270" s="159"/>
      <c r="LA270" s="159"/>
      <c r="LB270" s="159"/>
    </row>
    <row r="271" spans="1:314" x14ac:dyDescent="0.15">
      <c r="A271" s="214"/>
      <c r="B271" s="232">
        <v>1.2753240740740741</v>
      </c>
      <c r="C271" s="10">
        <v>2.0299999999999998</v>
      </c>
      <c r="D271" s="11">
        <v>2.0999899999999991</v>
      </c>
      <c r="E271" s="11"/>
      <c r="F271" s="14"/>
      <c r="G271" s="13"/>
      <c r="H271" s="14"/>
      <c r="I271" s="596"/>
      <c r="J271" s="9">
        <v>5</v>
      </c>
      <c r="K271" s="14"/>
      <c r="L271" s="9"/>
      <c r="M271" s="23">
        <v>0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9"/>
      <c r="AB271" s="15"/>
      <c r="AC271" s="15"/>
      <c r="AD271" s="15"/>
      <c r="AE271" s="15"/>
      <c r="AF271" s="15"/>
      <c r="AG271" s="15"/>
      <c r="AH271" s="54"/>
      <c r="AI271" s="15"/>
      <c r="AJ271" s="15"/>
      <c r="AK271" s="15"/>
      <c r="AL271" s="632"/>
      <c r="AM271" s="633">
        <v>-1.2373028553349679</v>
      </c>
      <c r="AN271" s="634">
        <v>10.581626394052044</v>
      </c>
      <c r="AO271" s="587"/>
      <c r="AP271" s="634">
        <f t="shared" ref="AP271" si="188">ABS(11.88-AN271)</f>
        <v>1.2983736059479565</v>
      </c>
      <c r="AQ271" s="634"/>
      <c r="AR271" s="634"/>
      <c r="AS271" s="634"/>
      <c r="AT271" s="634"/>
      <c r="AU271" s="634"/>
      <c r="AV271" s="634"/>
      <c r="AW271" s="634"/>
      <c r="AX271" s="634"/>
      <c r="AY271" s="634"/>
      <c r="AZ271" s="634"/>
      <c r="BA271" s="634"/>
      <c r="BB271" s="634">
        <f t="shared" ref="BB271" si="189">ABS(BQ271-AN271)</f>
        <v>1.2812825278810411</v>
      </c>
      <c r="BC271" s="634"/>
      <c r="BD271" s="634"/>
      <c r="BE271" s="634"/>
      <c r="BF271" s="634"/>
      <c r="BG271" s="634"/>
      <c r="BH271" s="634"/>
      <c r="BI271" s="634"/>
      <c r="BJ271" s="634"/>
      <c r="BK271" s="634"/>
      <c r="BL271" s="634"/>
      <c r="BM271" s="634"/>
      <c r="BN271" s="573"/>
      <c r="BO271" s="573"/>
      <c r="BP271" s="4">
        <v>-1.414060406097106</v>
      </c>
      <c r="BQ271" s="4">
        <v>11.862908921933085</v>
      </c>
      <c r="BR271" s="6"/>
      <c r="BS271" s="527">
        <f>(BP270+BP271+BP272)/3</f>
        <v>-0.35351510152427651</v>
      </c>
      <c r="BT271" s="527">
        <f>(BQ270+BQ271+BQ272)/3</f>
        <v>-5.2208581164807928</v>
      </c>
      <c r="BU271" s="527"/>
      <c r="BV271" s="527"/>
      <c r="BW271" s="584"/>
      <c r="BX271" s="527"/>
      <c r="BY271" s="527"/>
      <c r="BZ271" s="527"/>
      <c r="CA271" s="527"/>
      <c r="CB271" s="584">
        <f>SQRT((BP270-BP271)^2+(BQ270-BQ271)^2)+SQRT((BP271-BP272)^2+(BQ271-BQ272)^2)+SQRT((BP272-BP270)^2+(BQ272-BQ270)^2)</f>
        <v>59.538601105699442</v>
      </c>
      <c r="CD271" s="584"/>
      <c r="CE271" s="527"/>
      <c r="CF271" s="584"/>
      <c r="CG271" s="527"/>
      <c r="CH271" s="584"/>
      <c r="CI271" s="527"/>
      <c r="CJ271" s="584"/>
      <c r="CK271" s="527"/>
      <c r="CL271" s="584"/>
      <c r="CO271" s="70"/>
      <c r="CP271" s="70"/>
      <c r="CQ271" s="70"/>
      <c r="CR271" s="97">
        <v>16.890960804759221</v>
      </c>
      <c r="CS271" s="70"/>
      <c r="CT271" s="70"/>
      <c r="CU271" s="70"/>
      <c r="CV271" s="70"/>
      <c r="CW271" s="70"/>
      <c r="CX271" s="70"/>
      <c r="CY271" s="70"/>
      <c r="CZ271" s="70"/>
      <c r="DA271" s="70"/>
      <c r="DB271" s="70"/>
      <c r="DC271" s="70"/>
      <c r="DH271" s="211">
        <f>DEGREES(ACOS(((BP270-BP269)*(BP272-BP271)+(BQ270-BQ269)*(BQ272-BQ271))/(SQRT((BP270-BP269)^2+(BQ270-BQ269)^2)*SQRT((BP272-BP271)^2+(BQ272-BQ271)^2))))</f>
        <v>20.684902026802757</v>
      </c>
      <c r="DI271" s="516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8" t="s">
        <v>443</v>
      </c>
      <c r="DU271" s="105">
        <v>-2.4304163229794011</v>
      </c>
      <c r="DV271" s="105">
        <v>11.818726765799257</v>
      </c>
      <c r="DX271" s="506">
        <f t="shared" si="176"/>
        <v>0</v>
      </c>
      <c r="EA271" s="506">
        <f t="shared" si="177"/>
        <v>0</v>
      </c>
      <c r="EB271" s="506">
        <f t="shared" si="178"/>
        <v>0</v>
      </c>
      <c r="EF271" s="402">
        <f>IF(AND(DV271&gt;0,DV271&lt;11.9),1,0)</f>
        <v>1</v>
      </c>
      <c r="EG271" s="402"/>
      <c r="EL271" s="244">
        <f>IF(AND(DV271&gt;0,DV271&lt;6.4),1,0)</f>
        <v>0</v>
      </c>
      <c r="ER271" s="128">
        <v>0.61865142766748393</v>
      </c>
      <c r="ES271" s="128">
        <v>-13.586013011152417</v>
      </c>
      <c r="EU271" s="518">
        <f>ABS(ER271)</f>
        <v>0.61865142766748393</v>
      </c>
      <c r="EV271" s="284"/>
      <c r="EW271" s="209"/>
      <c r="EX271" s="209"/>
      <c r="EY271" s="209"/>
      <c r="EZ271" s="209"/>
      <c r="FA271" s="209"/>
      <c r="FB271" s="209"/>
      <c r="FC271" s="209"/>
      <c r="FE271" s="141"/>
      <c r="FF271" s="144">
        <v>22.493397934571675</v>
      </c>
      <c r="FH271" s="141"/>
      <c r="FJ271" s="141"/>
      <c r="FK271" s="584"/>
      <c r="FL271" s="527"/>
      <c r="FM271" s="584"/>
      <c r="FN271" s="527"/>
      <c r="FO271" s="584"/>
      <c r="FP271" s="527"/>
      <c r="FQ271" s="284"/>
      <c r="FR271" s="209">
        <f>FF271/(D270+D271)</f>
        <v>7.1032007412422411</v>
      </c>
      <c r="FS271" s="284"/>
      <c r="FT271" s="209"/>
      <c r="FU271" s="209"/>
      <c r="FV271" s="209"/>
      <c r="FW271" s="209"/>
      <c r="FX271" s="209"/>
      <c r="FY271" s="209"/>
      <c r="FZ271" s="209"/>
      <c r="GA271" s="209"/>
      <c r="GB271" s="209"/>
      <c r="GC271" s="209"/>
      <c r="GD271" s="284"/>
      <c r="GE271" s="284">
        <f>FF271*(((ABS(DV270-AN270))/(ABS(DV269-DV270))))^2</f>
        <v>0.26895048247527431</v>
      </c>
      <c r="GF271" s="284"/>
      <c r="GG271" s="209"/>
      <c r="GH271" s="209"/>
      <c r="GI271" s="209"/>
      <c r="GJ271" s="209"/>
      <c r="GK271" s="209"/>
      <c r="GL271" s="209"/>
      <c r="GM271" s="209"/>
      <c r="GN271" s="209"/>
      <c r="GO271" s="209"/>
      <c r="GP271" s="209"/>
      <c r="GQ271" s="529"/>
      <c r="GR271" s="587">
        <v>0.92797714150122612</v>
      </c>
      <c r="GS271" s="529">
        <v>2.2536587722172627</v>
      </c>
      <c r="GT271" s="587"/>
      <c r="GU271" s="529"/>
      <c r="GV271" s="529"/>
      <c r="GW271" s="529"/>
      <c r="GX271" s="529"/>
      <c r="GY271" s="529"/>
      <c r="GZ271" s="587">
        <v>0.26509293680297397</v>
      </c>
      <c r="HA271" s="529">
        <v>0.35345724907063314</v>
      </c>
      <c r="HB271" s="587"/>
      <c r="HC271" s="529"/>
      <c r="HD271" s="529"/>
      <c r="HE271" s="529"/>
      <c r="HF271" s="529"/>
      <c r="HG271" s="529"/>
      <c r="HH271" s="584">
        <v>0.96509887591459365</v>
      </c>
      <c r="HI271" s="527">
        <v>2.2812079888761567</v>
      </c>
      <c r="HJ271" s="587"/>
      <c r="HK271" s="529"/>
      <c r="HL271" s="529"/>
      <c r="HM271" s="529"/>
      <c r="HN271" s="529"/>
      <c r="HO271" s="529"/>
      <c r="HP271" s="285"/>
      <c r="HQ271" s="208"/>
      <c r="HR271" s="208"/>
      <c r="HS271" s="208"/>
      <c r="IE271" s="159"/>
      <c r="IF271" s="159"/>
      <c r="IG271" s="159"/>
      <c r="IH271" s="159"/>
      <c r="II271" s="159">
        <v>0</v>
      </c>
      <c r="IJ271" s="159">
        <v>1</v>
      </c>
      <c r="IK271" s="159">
        <v>0</v>
      </c>
      <c r="IL271" s="159">
        <v>1</v>
      </c>
      <c r="IM271" s="159">
        <v>0</v>
      </c>
      <c r="IQ271" s="159">
        <v>1</v>
      </c>
      <c r="IR271" s="159">
        <v>0</v>
      </c>
      <c r="IS271" s="159">
        <v>0</v>
      </c>
      <c r="IZ271" s="159">
        <v>0</v>
      </c>
      <c r="JA271" s="159">
        <v>1</v>
      </c>
      <c r="JB271" s="176">
        <v>0</v>
      </c>
      <c r="JC271" s="176">
        <v>0</v>
      </c>
      <c r="JD271" s="176">
        <v>0</v>
      </c>
      <c r="JE271" s="176">
        <v>0</v>
      </c>
      <c r="JF271" s="176">
        <v>0</v>
      </c>
      <c r="JG271" s="176">
        <v>1</v>
      </c>
      <c r="JH271" s="176">
        <v>0</v>
      </c>
      <c r="JI271" s="176">
        <v>0</v>
      </c>
      <c r="JJ271" s="176">
        <v>0</v>
      </c>
      <c r="JK271" s="176">
        <v>1</v>
      </c>
      <c r="JL271" s="176">
        <v>0</v>
      </c>
      <c r="JM271" s="176">
        <v>1</v>
      </c>
      <c r="JN271" s="176">
        <v>0</v>
      </c>
      <c r="JO271" s="176">
        <v>0</v>
      </c>
      <c r="JP271" s="176">
        <v>0</v>
      </c>
      <c r="JQ271" s="176">
        <v>0</v>
      </c>
      <c r="JR271" s="176">
        <v>0</v>
      </c>
      <c r="JS271" s="176">
        <v>0</v>
      </c>
      <c r="JT271" s="176">
        <v>0</v>
      </c>
      <c r="JU271" s="501">
        <v>1</v>
      </c>
      <c r="JV271" s="176">
        <v>0</v>
      </c>
      <c r="JW271" s="176">
        <v>0</v>
      </c>
      <c r="JX271" s="176">
        <v>0</v>
      </c>
      <c r="JY271" s="501"/>
      <c r="JZ271" s="405"/>
      <c r="KA271" s="405"/>
      <c r="KB271" s="405"/>
      <c r="KC271" s="405"/>
      <c r="KD271" s="405"/>
      <c r="KE271" s="162">
        <v>0</v>
      </c>
      <c r="KF271" s="175">
        <v>1</v>
      </c>
      <c r="KG271" s="175">
        <v>0</v>
      </c>
      <c r="KH271" s="175">
        <v>0</v>
      </c>
      <c r="KI271" s="175">
        <v>0</v>
      </c>
      <c r="KJ271" s="175">
        <v>1</v>
      </c>
      <c r="KK271" s="160">
        <v>0</v>
      </c>
      <c r="KL271" s="175">
        <v>1</v>
      </c>
      <c r="KM271" s="175">
        <v>0</v>
      </c>
      <c r="KN271" s="175">
        <v>0</v>
      </c>
      <c r="KO271" s="175">
        <v>0</v>
      </c>
      <c r="KP271" s="175">
        <v>0</v>
      </c>
      <c r="KQ271" s="175">
        <v>0</v>
      </c>
      <c r="KR271" s="160">
        <v>0</v>
      </c>
      <c r="KS271" s="175">
        <v>1</v>
      </c>
      <c r="KT271" s="159"/>
      <c r="KU271" s="159"/>
      <c r="KV271" s="159"/>
      <c r="KW271" s="159"/>
      <c r="KX271" s="159"/>
      <c r="KY271" s="159"/>
      <c r="KZ271" s="159"/>
      <c r="LA271" s="159"/>
      <c r="LB271" s="159"/>
    </row>
    <row r="272" spans="1:314" x14ac:dyDescent="0.15">
      <c r="A272" s="214"/>
      <c r="B272" s="232">
        <v>1.2764583333333335</v>
      </c>
      <c r="C272" s="10">
        <v>1.18</v>
      </c>
      <c r="D272" s="11">
        <v>1.5999999399999998</v>
      </c>
      <c r="E272" s="11"/>
      <c r="F272" s="14"/>
      <c r="G272" s="13"/>
      <c r="H272" s="14"/>
      <c r="I272" s="596"/>
      <c r="J272" s="473">
        <v>6</v>
      </c>
      <c r="K272" s="14"/>
      <c r="L272" s="9"/>
      <c r="M272" s="23">
        <v>0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9"/>
      <c r="AB272" s="15"/>
      <c r="AC272" s="15"/>
      <c r="AD272" s="15"/>
      <c r="AE272" s="15"/>
      <c r="AF272" s="15"/>
      <c r="AG272" s="15"/>
      <c r="AH272" s="54"/>
      <c r="AI272" s="15"/>
      <c r="AJ272" s="15"/>
      <c r="AK272" s="15"/>
      <c r="AL272" s="632"/>
      <c r="AM272" s="633">
        <v>-2.9606889752658159</v>
      </c>
      <c r="AN272" s="634">
        <v>-6.4285037174721191</v>
      </c>
      <c r="AO272" s="640">
        <f t="shared" si="186"/>
        <v>5.4514962825278817</v>
      </c>
      <c r="AP272" s="527"/>
      <c r="AQ272" s="634"/>
      <c r="AR272" s="634"/>
      <c r="AS272" s="634"/>
      <c r="AT272" s="634"/>
      <c r="AU272" s="634"/>
      <c r="AV272" s="634"/>
      <c r="AW272" s="634"/>
      <c r="AX272" s="634"/>
      <c r="AY272" s="634"/>
      <c r="AZ272" s="634"/>
      <c r="BA272" s="634"/>
      <c r="BB272" s="633"/>
      <c r="BC272" s="634">
        <f t="shared" ref="BC272" si="190">ABS(BQ272-AN272)</f>
        <v>7.6435130111524154</v>
      </c>
      <c r="BD272" s="634"/>
      <c r="BE272" s="634"/>
      <c r="BF272" s="634"/>
      <c r="BG272" s="634"/>
      <c r="BH272" s="634"/>
      <c r="BI272" s="634"/>
      <c r="BJ272" s="634"/>
      <c r="BK272" s="634"/>
      <c r="BL272" s="634"/>
      <c r="BM272" s="634"/>
      <c r="BN272" s="573"/>
      <c r="BO272" s="573"/>
      <c r="BP272" s="65">
        <v>-3.6235297906238344</v>
      </c>
      <c r="BQ272" s="64">
        <v>-14.072016728624535</v>
      </c>
      <c r="BR272" s="6"/>
      <c r="BS272" s="527"/>
      <c r="BT272" s="527"/>
      <c r="BU272" s="527"/>
      <c r="BV272" s="527"/>
      <c r="BW272" s="584"/>
      <c r="BX272" s="527"/>
      <c r="BY272" s="527"/>
      <c r="BZ272" s="527"/>
      <c r="CA272" s="527"/>
      <c r="CB272" s="584"/>
      <c r="CC272" s="527"/>
      <c r="CD272" s="584"/>
      <c r="CE272" s="527"/>
      <c r="CF272" s="584"/>
      <c r="CG272" s="527"/>
      <c r="CH272" s="584"/>
      <c r="CI272" s="527"/>
      <c r="CJ272" s="584"/>
      <c r="CK272" s="527"/>
      <c r="CL272" s="584"/>
      <c r="CO272" s="70"/>
      <c r="CP272" s="70"/>
      <c r="CQ272" s="70"/>
      <c r="CR272" s="70"/>
      <c r="CS272" s="70"/>
      <c r="CT272" s="70"/>
      <c r="CU272" s="70"/>
      <c r="CV272" s="70"/>
      <c r="CW272" s="70"/>
      <c r="CX272" s="70"/>
      <c r="CY272" s="70"/>
      <c r="CZ272" s="70"/>
      <c r="DA272" s="70"/>
      <c r="DB272" s="70"/>
      <c r="DC272" s="70"/>
      <c r="DH272" s="516"/>
      <c r="DI272" s="516"/>
      <c r="DJ272" s="105"/>
      <c r="DK272" s="105"/>
      <c r="DL272" s="105"/>
      <c r="DM272" s="105"/>
      <c r="DN272" s="105"/>
      <c r="DO272" s="105"/>
      <c r="DP272" s="105"/>
      <c r="DQ272" s="105"/>
      <c r="DR272" s="105"/>
      <c r="DS272" s="105"/>
      <c r="DT272" s="108" t="s">
        <v>445</v>
      </c>
      <c r="DU272" s="129">
        <v>-2.5187950983604703</v>
      </c>
      <c r="DV272" s="128">
        <v>-14.248745353159851</v>
      </c>
      <c r="DX272" s="506">
        <f t="shared" si="176"/>
        <v>0</v>
      </c>
      <c r="EA272" s="506">
        <f t="shared" si="177"/>
        <v>0</v>
      </c>
      <c r="EB272" s="506">
        <f t="shared" si="178"/>
        <v>0</v>
      </c>
      <c r="EF272" s="402"/>
      <c r="EG272" s="412">
        <f>IF(AND(DV272&lt;0,DV272&gt;-11.9),1,0)</f>
        <v>0</v>
      </c>
      <c r="EM272" s="412">
        <f>IF(AND(DV272&lt;0,DV272&gt;-6.4),1,0)</f>
        <v>0</v>
      </c>
      <c r="ER272" s="105">
        <v>-0.39770448921481111</v>
      </c>
      <c r="ES272" s="105">
        <v>12.216366171003717</v>
      </c>
      <c r="ET272" s="518">
        <f>ABS(ER272)</f>
        <v>0.39770448921481111</v>
      </c>
      <c r="EV272" s="284"/>
      <c r="EW272" s="209"/>
      <c r="EX272" s="209"/>
      <c r="EY272" s="209"/>
      <c r="EZ272" s="209"/>
      <c r="FA272" s="209"/>
      <c r="FB272" s="209"/>
      <c r="FC272" s="209"/>
      <c r="FE272" s="151">
        <v>97.87683580035997</v>
      </c>
      <c r="FF272" s="141"/>
      <c r="FH272" s="516"/>
      <c r="FJ272" s="516"/>
      <c r="FL272" s="516"/>
      <c r="FN272" s="516"/>
      <c r="FQ272" s="284">
        <f>FE272/(D271+D272)</f>
        <v>26.453270789260575</v>
      </c>
      <c r="FR272" s="209"/>
      <c r="FS272" s="284"/>
      <c r="FT272" s="209"/>
      <c r="FU272" s="209"/>
      <c r="FV272" s="209"/>
      <c r="FW272" s="209"/>
      <c r="FX272" s="209"/>
      <c r="FY272" s="209"/>
      <c r="FZ272" s="209"/>
      <c r="GA272" s="209"/>
      <c r="GB272" s="209"/>
      <c r="GC272" s="209"/>
      <c r="GD272" s="284">
        <f>FE272*(((DV271-AN271)/(ABS(DV270-DV271))))^2</f>
        <v>0.23868760445141909</v>
      </c>
      <c r="GE272" s="209"/>
      <c r="GF272" s="284"/>
      <c r="GG272" s="209"/>
      <c r="GH272" s="209"/>
      <c r="GI272" s="209"/>
      <c r="GJ272" s="209"/>
      <c r="GK272" s="209"/>
      <c r="GL272" s="209"/>
      <c r="GM272" s="209"/>
      <c r="GN272" s="209"/>
      <c r="GO272" s="209"/>
      <c r="GP272" s="209"/>
      <c r="GQ272" s="529"/>
      <c r="GR272" s="587">
        <v>2.0327118337645902</v>
      </c>
      <c r="GS272" s="532">
        <v>3.1374465260279543</v>
      </c>
      <c r="GT272" s="584"/>
      <c r="GU272" s="527"/>
      <c r="GV272" s="527"/>
      <c r="GW272" s="527"/>
      <c r="GX272" s="527"/>
      <c r="GY272" s="527"/>
      <c r="GZ272" s="587">
        <v>0.39763940520446006</v>
      </c>
      <c r="HA272" s="532">
        <v>0.66273234200743403</v>
      </c>
      <c r="HB272" s="584"/>
      <c r="HC272" s="527"/>
      <c r="HD272" s="527"/>
      <c r="HE272" s="527"/>
      <c r="HF272" s="527"/>
      <c r="HG272" s="527"/>
      <c r="HH272" s="584">
        <v>2.0712398450440164</v>
      </c>
      <c r="HI272" s="527">
        <v>3.2066781660820807</v>
      </c>
      <c r="HJ272" s="584"/>
      <c r="HK272" s="527"/>
      <c r="HL272" s="527"/>
      <c r="HM272" s="527"/>
      <c r="HN272" s="527"/>
      <c r="HO272" s="527"/>
      <c r="HP272" s="285"/>
      <c r="HQ272" s="208"/>
      <c r="HR272" s="208"/>
      <c r="HS272" s="208"/>
      <c r="IE272" s="159"/>
      <c r="IF272" s="159"/>
      <c r="IG272" s="159"/>
      <c r="IH272" s="159"/>
      <c r="II272" s="159">
        <v>0</v>
      </c>
      <c r="IJ272" s="159">
        <v>1</v>
      </c>
      <c r="IK272" s="159">
        <v>1</v>
      </c>
      <c r="IL272" s="159">
        <v>0</v>
      </c>
      <c r="IM272" s="159">
        <v>0</v>
      </c>
      <c r="IQ272" s="159">
        <v>1</v>
      </c>
      <c r="IR272" s="159">
        <v>0</v>
      </c>
      <c r="IS272" s="159">
        <v>0</v>
      </c>
      <c r="IZ272" s="159">
        <v>1</v>
      </c>
      <c r="JA272" s="159">
        <v>0</v>
      </c>
      <c r="JB272" s="176">
        <v>0</v>
      </c>
      <c r="JC272" s="176">
        <v>0</v>
      </c>
      <c r="JD272" s="176">
        <v>1</v>
      </c>
      <c r="JE272" s="176">
        <v>0</v>
      </c>
      <c r="JF272" s="176">
        <v>1</v>
      </c>
      <c r="JG272" s="176">
        <v>0</v>
      </c>
      <c r="JH272" s="176">
        <v>0</v>
      </c>
      <c r="JI272" s="176">
        <v>0</v>
      </c>
      <c r="JJ272" s="176">
        <v>0</v>
      </c>
      <c r="JK272" s="176">
        <v>0</v>
      </c>
      <c r="JL272" s="176">
        <v>1</v>
      </c>
      <c r="JM272" s="176">
        <v>1</v>
      </c>
      <c r="JN272" s="176">
        <v>0</v>
      </c>
      <c r="JO272" s="176">
        <v>0</v>
      </c>
      <c r="JP272" s="176">
        <v>0</v>
      </c>
      <c r="JQ272" s="176">
        <v>0</v>
      </c>
      <c r="JR272" s="176">
        <v>0</v>
      </c>
      <c r="JS272" s="176">
        <v>0</v>
      </c>
      <c r="JT272" s="176">
        <v>0</v>
      </c>
      <c r="JU272" s="501">
        <v>1</v>
      </c>
      <c r="JV272" s="176">
        <v>0</v>
      </c>
      <c r="JW272" s="176">
        <v>0</v>
      </c>
      <c r="JX272" s="176">
        <v>0</v>
      </c>
      <c r="JY272" s="501"/>
      <c r="JZ272" s="405"/>
      <c r="KA272" s="405"/>
      <c r="KB272" s="405"/>
      <c r="KC272" s="405"/>
      <c r="KD272" s="405"/>
      <c r="KE272" s="162">
        <v>0</v>
      </c>
      <c r="KF272" s="175">
        <v>0</v>
      </c>
      <c r="KG272" s="175">
        <v>1</v>
      </c>
      <c r="KH272" s="175">
        <v>0</v>
      </c>
      <c r="KI272" s="175">
        <v>0</v>
      </c>
      <c r="KJ272" s="175">
        <v>0</v>
      </c>
      <c r="KK272" s="160">
        <v>1</v>
      </c>
      <c r="KL272" s="175">
        <v>0</v>
      </c>
      <c r="KM272" s="175">
        <v>0</v>
      </c>
      <c r="KN272" s="175">
        <v>0</v>
      </c>
      <c r="KO272" s="175">
        <v>0</v>
      </c>
      <c r="KP272" s="175">
        <v>1</v>
      </c>
      <c r="KQ272" s="175">
        <v>0</v>
      </c>
      <c r="KR272" s="160">
        <v>0</v>
      </c>
      <c r="KS272" s="175">
        <v>0</v>
      </c>
      <c r="KT272" s="159"/>
      <c r="KU272" s="159"/>
      <c r="KV272" s="159"/>
      <c r="KW272" s="159"/>
      <c r="KX272" s="159"/>
      <c r="KY272" s="159"/>
      <c r="KZ272" s="159"/>
      <c r="LA272" s="159"/>
      <c r="LB272" s="159"/>
    </row>
    <row r="273" spans="1:314" s="218" customFormat="1" ht="14.25" thickBot="1" x14ac:dyDescent="0.2">
      <c r="A273" s="243" t="s">
        <v>593</v>
      </c>
      <c r="B273" s="243"/>
      <c r="C273" s="17"/>
      <c r="D273" s="18"/>
      <c r="E273" s="18">
        <f>SUM(D268:D272)</f>
        <v>7.3999898699999989</v>
      </c>
      <c r="F273" s="20"/>
      <c r="G273" s="19"/>
      <c r="H273" s="20"/>
      <c r="I273" s="597"/>
      <c r="J273" s="16"/>
      <c r="K273" s="20"/>
      <c r="L273" s="16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16"/>
      <c r="AB273" s="20"/>
      <c r="AC273" s="20"/>
      <c r="AD273" s="20"/>
      <c r="AE273" s="20"/>
      <c r="AF273" s="20"/>
      <c r="AG273" s="20"/>
      <c r="AH273" s="58"/>
      <c r="AI273" s="20"/>
      <c r="AJ273" s="20"/>
      <c r="AK273" s="20"/>
      <c r="AL273" s="642"/>
      <c r="AM273" s="636"/>
      <c r="AN273" s="637"/>
      <c r="AO273" s="636"/>
      <c r="AP273" s="637"/>
      <c r="AQ273" s="528">
        <f>SUM(AO267:AO273)</f>
        <v>14.719749070631973</v>
      </c>
      <c r="AR273" s="528">
        <f>SUM(AP267:AP273)</f>
        <v>6.7940520446096668</v>
      </c>
      <c r="AS273" s="528">
        <f>AVERAGE(AO267:AO273)</f>
        <v>4.9065830235439911</v>
      </c>
      <c r="AT273" s="528">
        <f>AVERAGE(AP267:AP273)</f>
        <v>3.3970260223048334</v>
      </c>
      <c r="AU273" s="528">
        <f>MAX(AO267:AO273)</f>
        <v>7.8815148698884769</v>
      </c>
      <c r="AV273" s="528">
        <f>MAX(AP267:AP273)</f>
        <v>5.4956784386617104</v>
      </c>
      <c r="AW273" s="528">
        <f>MIN(AO267:AO273)</f>
        <v>1.3867379182156139</v>
      </c>
      <c r="AX273" s="528">
        <f>MIN(AP267:AP273)</f>
        <v>1.2983736059479565</v>
      </c>
      <c r="AY273" s="528">
        <f>AU273-AW273</f>
        <v>6.4947769516728631</v>
      </c>
      <c r="AZ273" s="528">
        <f>AV273-AX273</f>
        <v>4.1973048327137539</v>
      </c>
      <c r="BA273" s="528"/>
      <c r="BB273" s="636"/>
      <c r="BC273" s="637"/>
      <c r="BD273" s="528">
        <f>SUM(BB267:BB273)</f>
        <v>6.7156877323420074</v>
      </c>
      <c r="BE273" s="528">
        <f>SUM(BC267:BC273)</f>
        <v>19.74942379182156</v>
      </c>
      <c r="BF273" s="528">
        <f>AVERAGE(BB267:BB273)</f>
        <v>3.3578438661710037</v>
      </c>
      <c r="BG273" s="528">
        <f>AVERAGE(BC267:BC273)</f>
        <v>6.5831412639405196</v>
      </c>
      <c r="BH273" s="528">
        <f>MAX(BB267:BB273)</f>
        <v>5.4344052044609663</v>
      </c>
      <c r="BI273" s="528">
        <f>MAX(BC267:BC273)</f>
        <v>9.1457063197026027</v>
      </c>
      <c r="BJ273" s="528">
        <f>MIN(BB267:BB273)</f>
        <v>1.2812825278810411</v>
      </c>
      <c r="BK273" s="528">
        <f>MIN(BC267:BC273)</f>
        <v>2.9602044609665423</v>
      </c>
      <c r="BL273" s="528">
        <f>BH273-BJ273</f>
        <v>4.1531226765799252</v>
      </c>
      <c r="BM273" s="528">
        <f>BI273-BK273</f>
        <v>6.1855018587360604</v>
      </c>
      <c r="BN273" s="574"/>
      <c r="BO273" s="574"/>
      <c r="BP273" s="2" t="s">
        <v>337</v>
      </c>
      <c r="BQ273" s="2"/>
      <c r="BR273" s="7"/>
      <c r="BS273" s="528"/>
      <c r="BT273" s="528"/>
      <c r="BU273" s="528"/>
      <c r="BV273" s="528"/>
      <c r="BW273" s="585">
        <f>AVERAGE(BS266:BS273)</f>
        <v>0.75121959073908751</v>
      </c>
      <c r="BX273" s="585">
        <f>AVERAGE(BT266:BT273)</f>
        <v>-5.0735842627013632</v>
      </c>
      <c r="BY273" s="585">
        <f>AVERAGE(BU266:BU273)</f>
        <v>2.2094693845267271E-2</v>
      </c>
      <c r="BZ273" s="585">
        <f>AVERAGE(BV266:BV273)</f>
        <v>3.4682992565055759</v>
      </c>
      <c r="CA273" s="528"/>
      <c r="CB273" s="585"/>
      <c r="CC273" s="528"/>
      <c r="CD273" s="585">
        <f>SUM(CB266:CB272)</f>
        <v>112.85806871975907</v>
      </c>
      <c r="CE273" s="585">
        <f>SUM(CC266:CC272)</f>
        <v>108.13410689193159</v>
      </c>
      <c r="CF273" s="585" t="e">
        <f ca="1">[1]!Mean(CB266:CB272)</f>
        <v>#NAME?</v>
      </c>
      <c r="CG273" s="585" t="e">
        <f ca="1">[1]!Mean(CC266:CC272)</f>
        <v>#NAME?</v>
      </c>
      <c r="CH273" s="585">
        <f>MAX(CB266:CB272)</f>
        <v>59.538601105699442</v>
      </c>
      <c r="CI273" s="585">
        <f>MAX(CC266:CC272)</f>
        <v>54.215424245288617</v>
      </c>
      <c r="CJ273" s="585">
        <f>MIN(CB266:CB272)</f>
        <v>53.319467614059626</v>
      </c>
      <c r="CK273" s="585">
        <f>MIN(CC266:CC272)</f>
        <v>53.918682646642985</v>
      </c>
      <c r="CL273" s="585">
        <f>CH273-CJ273</f>
        <v>6.2191334916398162</v>
      </c>
      <c r="CM273" s="528">
        <f>CI273-CK273</f>
        <v>0.29674159864563165</v>
      </c>
      <c r="CN273" s="393"/>
      <c r="CR273" s="286"/>
      <c r="CS273" s="278"/>
      <c r="CT273" s="281">
        <v>18.749252583375796</v>
      </c>
      <c r="CU273" s="281">
        <v>8.8406366541267865</v>
      </c>
      <c r="CV273" s="281">
        <v>9.374626291687898</v>
      </c>
      <c r="CW273" s="281">
        <v>4.4203183270633932</v>
      </c>
      <c r="CX273" s="281">
        <v>16.890960804759221</v>
      </c>
      <c r="CY273" s="281">
        <v>5.046695432083431</v>
      </c>
      <c r="CZ273" s="281">
        <v>1.8582917786165762</v>
      </c>
      <c r="DA273" s="281">
        <v>3.7939412220433555</v>
      </c>
      <c r="DB273" s="281">
        <v>15.032669026142644</v>
      </c>
      <c r="DC273" s="248">
        <v>1.2527542100400755</v>
      </c>
      <c r="DD273" s="281"/>
      <c r="DE273" s="281"/>
      <c r="DF273" s="281"/>
      <c r="DG273" s="281"/>
      <c r="DH273" s="281"/>
      <c r="DI273" s="281"/>
      <c r="DJ273" s="281">
        <f>SUM(DH265:DH271)</f>
        <v>20.684902026802757</v>
      </c>
      <c r="DK273" s="281">
        <f>SUM(DI265:DI271)</f>
        <v>5.6522330006598933</v>
      </c>
      <c r="DL273" s="281">
        <f>AVERAGE(DH265:DH271)</f>
        <v>20.684902026802757</v>
      </c>
      <c r="DM273" s="281">
        <f>AVERAGE(DI265:DI271)</f>
        <v>5.6522330006598933</v>
      </c>
      <c r="DN273" s="281">
        <f>MAX(DH265:DH271)</f>
        <v>20.684902026802757</v>
      </c>
      <c r="DO273" s="281">
        <f>MAX(DI265:DI271)</f>
        <v>5.6522330006598933</v>
      </c>
      <c r="DP273" s="281">
        <f>MIN(DH265:DH271)</f>
        <v>20.684902026802757</v>
      </c>
      <c r="DQ273" s="281">
        <f>MIN(DI265:DI271)</f>
        <v>5.6522330006598933</v>
      </c>
      <c r="DR273" s="281">
        <f>DN273-DP273</f>
        <v>0</v>
      </c>
      <c r="DS273" s="281">
        <f>DO273-DQ273</f>
        <v>0</v>
      </c>
      <c r="DT273" s="220"/>
      <c r="DW273" s="495"/>
      <c r="DX273" s="506">
        <f t="shared" si="176"/>
        <v>0</v>
      </c>
      <c r="DY273" s="495"/>
      <c r="DZ273" s="495"/>
      <c r="EA273" s="506">
        <f t="shared" si="177"/>
        <v>0</v>
      </c>
      <c r="EB273" s="506">
        <f t="shared" si="178"/>
        <v>0</v>
      </c>
      <c r="EC273" s="495"/>
      <c r="ED273" s="495"/>
      <c r="EE273" s="512"/>
      <c r="EF273" s="244"/>
      <c r="EG273" s="244"/>
      <c r="EH273" s="244">
        <v>2</v>
      </c>
      <c r="EI273" s="244">
        <v>0</v>
      </c>
      <c r="EJ273" s="138">
        <f>SUM(EH273:EI273)</f>
        <v>2</v>
      </c>
      <c r="EK273" s="402"/>
      <c r="EL273" s="244"/>
      <c r="EM273" s="244"/>
      <c r="EN273" s="244"/>
      <c r="EO273" s="244"/>
      <c r="EP273" s="244"/>
      <c r="EQ273" s="244"/>
      <c r="ES273" s="219"/>
      <c r="ET273" s="523"/>
      <c r="EU273" s="523"/>
      <c r="EV273" s="287">
        <f>SUM(ET266:ET273)</f>
        <v>4.9934008090304056</v>
      </c>
      <c r="EW273" s="281">
        <f>SUM(EU266:EU273)</f>
        <v>2.3862269352888665</v>
      </c>
      <c r="EX273" s="278">
        <f>AVERAGE(ET266:ET273)</f>
        <v>1.6644669363434685</v>
      </c>
      <c r="EY273" s="278">
        <f>AVERAGE(EU266:EU273)</f>
        <v>1.1931134676444333</v>
      </c>
      <c r="EZ273" s="281">
        <f>_xlfn.VAR.P(ET266:ET273)</f>
        <v>1.5521811107620107</v>
      </c>
      <c r="FA273" s="281">
        <f>_xlfn.VAR.P(EU266:EU273)</f>
        <v>0.33000663537447816</v>
      </c>
      <c r="FB273" s="281">
        <f>MAX(ET266:ET273)</f>
        <v>3.3583934644806273</v>
      </c>
      <c r="FC273" s="281">
        <f>MAX(EU266:EU273)</f>
        <v>1.7675755076213826</v>
      </c>
      <c r="FD273" s="523"/>
      <c r="FE273" s="268"/>
      <c r="FF273" s="240"/>
      <c r="FG273" s="521">
        <f>SUM(FE267:FE273)</f>
        <v>109.03470136724454</v>
      </c>
      <c r="FH273" s="521">
        <f>SUM(FF267:FF273)</f>
        <v>52.076872650620395</v>
      </c>
      <c r="FI273" s="521">
        <f>AVERAGE(FE267:FE273)</f>
        <v>54.517350683622269</v>
      </c>
      <c r="FJ273" s="521">
        <f>AVERAGE(FF267:FF273)</f>
        <v>26.038436325310197</v>
      </c>
      <c r="FK273" s="521">
        <f>MAX(FE267:FE273)</f>
        <v>97.87683580035997</v>
      </c>
      <c r="FL273" s="521">
        <f>MAX(FF267:FF273)</f>
        <v>29.58347471604872</v>
      </c>
      <c r="FM273" s="521">
        <f>MIN(FE267:FE273)</f>
        <v>11.15786556688456</v>
      </c>
      <c r="FN273" s="521">
        <f>MIN(FF267:FF273)</f>
        <v>22.493397934571675</v>
      </c>
      <c r="FO273" s="520">
        <f>FK273-FM273</f>
        <v>86.718970233475403</v>
      </c>
      <c r="FP273" s="520">
        <f>FL273-FN273</f>
        <v>7.0900767814770447</v>
      </c>
      <c r="FQ273" s="287"/>
      <c r="FR273" s="287"/>
      <c r="FS273" s="278">
        <f>SUM(FQ267:FQ273)</f>
        <v>30.744757644788947</v>
      </c>
      <c r="FT273" s="278">
        <f>SUM(FR267:FR273)</f>
        <v>18.337431916261238</v>
      </c>
      <c r="FU273" s="278">
        <f>AVERAGE(FQ267:FQ273)</f>
        <v>15.372378822394474</v>
      </c>
      <c r="FV273" s="278">
        <f>AVERAGE(FR267:FR273)</f>
        <v>9.168715958130619</v>
      </c>
      <c r="FW273" s="278">
        <f>MAX(FQ267:FQ273)</f>
        <v>26.453270789260575</v>
      </c>
      <c r="FX273" s="278">
        <f>MAX(FR267:FR273)</f>
        <v>11.234231175018998</v>
      </c>
      <c r="FY273" s="278">
        <f>MIN(FQ267:FQ273)</f>
        <v>4.2914868555283734</v>
      </c>
      <c r="FZ273" s="278">
        <f>MIN(FR267:FR273)</f>
        <v>7.1032007412422411</v>
      </c>
      <c r="GA273" s="278">
        <f>FW273-FY273</f>
        <v>22.161783933732202</v>
      </c>
      <c r="GB273" s="278">
        <f>FX273-FZ273</f>
        <v>4.1310304337767567</v>
      </c>
      <c r="GC273" s="278"/>
      <c r="GD273" s="286"/>
      <c r="GE273" s="278"/>
      <c r="GF273" s="278">
        <f>SUM(GD267:GD273)</f>
        <v>0.76562435032599752</v>
      </c>
      <c r="GG273" s="278">
        <f>SUM(GE267:GE273)</f>
        <v>4.2361055921854387</v>
      </c>
      <c r="GH273" s="278">
        <f>AVERAGE(GD267:GD273)</f>
        <v>0.38281217516299876</v>
      </c>
      <c r="GI273" s="278">
        <f>AVERAGE(GE267:GE273)</f>
        <v>2.1180527960927193</v>
      </c>
      <c r="GJ273" s="278">
        <f>MAX(GD267:GD273)</f>
        <v>0.52693674587457839</v>
      </c>
      <c r="GK273" s="278">
        <f>MAX(GE267:GE273)</f>
        <v>3.9671551097101641</v>
      </c>
      <c r="GL273" s="278">
        <f>MIN(GD267:GD273)</f>
        <v>0.23868760445141909</v>
      </c>
      <c r="GM273" s="278">
        <f>MIN(GE267:GE273)</f>
        <v>0.26895048247527431</v>
      </c>
      <c r="GN273" s="278">
        <f>GJ273-GL273</f>
        <v>0.28824914142315927</v>
      </c>
      <c r="GO273" s="278">
        <f>GK273-GM273</f>
        <v>3.6982046272348899</v>
      </c>
      <c r="GP273" s="278"/>
      <c r="GQ273" s="586"/>
      <c r="GR273" s="586"/>
      <c r="GS273" s="531"/>
      <c r="GT273" s="586">
        <f>SUM(GR266:GR272)</f>
        <v>7.6889534581530139</v>
      </c>
      <c r="GU273" s="531">
        <f>SUM(GS266:GS272)</f>
        <v>8.7494987627258443</v>
      </c>
      <c r="GV273" s="531">
        <f>AVERAGE(GR266:GR272)</f>
        <v>1.5377906916306028</v>
      </c>
      <c r="GW273" s="531">
        <f>AVERAGE(GS266:GS272)</f>
        <v>1.7498997525451689</v>
      </c>
      <c r="GX273" s="531">
        <f>MAX(GR266:GR272)</f>
        <v>3.2258253014090235</v>
      </c>
      <c r="GY273" s="531">
        <f>MAX(GS266:GS272)</f>
        <v>3.1374465260279543</v>
      </c>
      <c r="GZ273" s="586"/>
      <c r="HA273" s="531"/>
      <c r="HB273" s="586">
        <f>SUM(GZ266:GZ272)</f>
        <v>1.0161895910780654</v>
      </c>
      <c r="HC273" s="531">
        <f>SUM(HA266:HA272)</f>
        <v>2.0765613382899648</v>
      </c>
      <c r="HD273" s="531">
        <f>AVERAGE(GZ266:GZ272)</f>
        <v>0.20323791821561307</v>
      </c>
      <c r="HE273" s="531">
        <f>AVERAGE(HA266:HA272)</f>
        <v>0.41531226765799295</v>
      </c>
      <c r="HF273" s="531">
        <f>MAX(GZ266:GZ272)</f>
        <v>0.39763940520446006</v>
      </c>
      <c r="HG273" s="531">
        <f>MAX(HA266:HA272)</f>
        <v>0.7510966542750932</v>
      </c>
      <c r="HH273" s="585"/>
      <c r="HI273" s="528"/>
      <c r="HJ273" s="586">
        <f>SUM(HH266:HH272)</f>
        <v>7.8056624184156425</v>
      </c>
      <c r="HK273" s="531">
        <f>SUM(HI266:HI272)</f>
        <v>9.5293025626232613</v>
      </c>
      <c r="HL273" s="531">
        <f>AVERAGE(HH266:HH272)</f>
        <v>1.5611324836831284</v>
      </c>
      <c r="HM273" s="531">
        <f>AVERAGE(HI266:HI272)</f>
        <v>1.9058605125246522</v>
      </c>
      <c r="HN273" s="531">
        <f>MAX(HH266:HH272)</f>
        <v>3.2258253014090235</v>
      </c>
      <c r="HO273" s="531">
        <f>MAX(HI266:HI272)</f>
        <v>3.2066781660820807</v>
      </c>
      <c r="HP273" s="286">
        <f>MIN(HH268:HH273)</f>
        <v>0.40740288710826517</v>
      </c>
      <c r="HQ273" s="286">
        <f>MIN(HI268:HI273)</f>
        <v>0.7562783826086108</v>
      </c>
      <c r="HR273" s="278">
        <f>HN273-HP273</f>
        <v>2.8184224143007581</v>
      </c>
      <c r="HS273" s="278">
        <f>HO273-HQ273</f>
        <v>2.4503997834734701</v>
      </c>
      <c r="HT273" s="393"/>
      <c r="HU273" s="520"/>
      <c r="HV273" s="393"/>
      <c r="HW273" s="520"/>
      <c r="HX273" s="393"/>
      <c r="HY273" s="520"/>
      <c r="HZ273" s="393"/>
      <c r="IA273" s="520"/>
      <c r="IB273" s="393"/>
      <c r="IC273" s="520"/>
      <c r="ID273" s="393"/>
      <c r="IG273" s="218">
        <v>3.2258253014090235</v>
      </c>
      <c r="IH273" s="218">
        <v>15.044024163568773</v>
      </c>
      <c r="IN273" s="462">
        <v>2</v>
      </c>
      <c r="IO273" s="462">
        <v>0</v>
      </c>
      <c r="IP273" s="390">
        <v>2</v>
      </c>
      <c r="IT273" s="390"/>
      <c r="IU273" s="393">
        <v>2</v>
      </c>
      <c r="IV273" s="390">
        <v>1</v>
      </c>
      <c r="IW273" s="393">
        <v>0</v>
      </c>
      <c r="IX273" s="484">
        <v>2</v>
      </c>
      <c r="IY273" s="393"/>
      <c r="JB273" s="226"/>
      <c r="JC273" s="226"/>
      <c r="JD273" s="226"/>
      <c r="JP273" s="226"/>
      <c r="JQ273" s="226"/>
      <c r="JR273" s="226"/>
      <c r="JU273" s="393"/>
      <c r="JY273" s="393">
        <v>2</v>
      </c>
      <c r="JZ273" s="507">
        <v>2</v>
      </c>
      <c r="KA273" s="507">
        <v>0</v>
      </c>
      <c r="KB273" s="520">
        <v>1</v>
      </c>
      <c r="KC273" s="520">
        <v>0</v>
      </c>
      <c r="KD273" s="507">
        <v>0</v>
      </c>
      <c r="KE273" s="220"/>
      <c r="KK273" s="219"/>
      <c r="KR273" s="219"/>
      <c r="LA273" s="219"/>
    </row>
    <row r="274" spans="1:314" x14ac:dyDescent="0.15">
      <c r="A274" s="214"/>
      <c r="B274" s="232">
        <v>1.2989120370370371</v>
      </c>
      <c r="C274" s="10"/>
      <c r="D274" s="11"/>
      <c r="E274" s="11"/>
      <c r="F274" s="14"/>
      <c r="G274" s="13"/>
      <c r="H274" s="14" t="s">
        <v>357</v>
      </c>
      <c r="I274" s="596">
        <v>52</v>
      </c>
      <c r="J274" s="9">
        <v>1</v>
      </c>
      <c r="K274" s="14">
        <v>1</v>
      </c>
      <c r="L274" s="9">
        <v>0</v>
      </c>
      <c r="M274" s="23">
        <v>1</v>
      </c>
      <c r="N274" s="23">
        <v>1</v>
      </c>
      <c r="O274" s="23">
        <v>0</v>
      </c>
      <c r="P274" s="14"/>
      <c r="Q274" s="14">
        <v>1</v>
      </c>
      <c r="R274" s="14">
        <v>0</v>
      </c>
      <c r="S274" s="14">
        <v>0</v>
      </c>
      <c r="T274" s="14">
        <v>1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9">
        <v>1</v>
      </c>
      <c r="AB274" s="15">
        <v>1.281492243025502</v>
      </c>
      <c r="AC274" s="15">
        <v>0.30927509293680266</v>
      </c>
      <c r="AD274" s="15">
        <v>1.3182842834706026</v>
      </c>
      <c r="AE274" s="15"/>
      <c r="AF274" s="15"/>
      <c r="AG274" s="15"/>
      <c r="AH274" s="54">
        <f>AM275-BP274</f>
        <v>-5.0375901967209407</v>
      </c>
      <c r="AI274" s="15">
        <f>AN275-BQ274</f>
        <v>-17.584498141263939</v>
      </c>
      <c r="AJ274" s="15"/>
      <c r="AK274" s="15"/>
      <c r="AL274" s="632">
        <f>((AH274*AH275)+(AI274*AI275))/(SQRT(AH274^2+AI274^2)*SQRT(AH275^2+AI275^2))</f>
        <v>0.9967296737944904</v>
      </c>
      <c r="AM274" s="633"/>
      <c r="AN274" s="634"/>
      <c r="AO274" s="633"/>
      <c r="AP274" s="634"/>
      <c r="AQ274" s="634"/>
      <c r="AR274" s="634"/>
      <c r="AS274" s="634"/>
      <c r="AT274" s="634"/>
      <c r="AU274" s="634"/>
      <c r="AV274" s="634"/>
      <c r="AW274" s="634"/>
      <c r="AX274" s="634"/>
      <c r="AY274" s="634"/>
      <c r="AZ274" s="634"/>
      <c r="BA274" s="634"/>
      <c r="BB274" s="633"/>
      <c r="BC274" s="634"/>
      <c r="BD274" s="634"/>
      <c r="BE274" s="634"/>
      <c r="BF274" s="634"/>
      <c r="BG274" s="634"/>
      <c r="BH274" s="634"/>
      <c r="BI274" s="634"/>
      <c r="BJ274" s="634"/>
      <c r="BK274" s="634"/>
      <c r="BL274" s="634"/>
      <c r="BM274" s="634"/>
      <c r="BN274" s="573"/>
      <c r="BO274" s="573"/>
      <c r="BP274" s="4">
        <v>1.1047346922633641</v>
      </c>
      <c r="BQ274" s="4">
        <v>11.951273234200743</v>
      </c>
      <c r="BR274" s="6"/>
      <c r="BS274" s="527"/>
      <c r="BT274" s="527"/>
      <c r="BU274" s="527"/>
      <c r="BV274" s="527"/>
      <c r="BW274" s="584"/>
      <c r="BX274" s="527"/>
      <c r="BY274" s="527"/>
      <c r="BZ274" s="527"/>
      <c r="CA274" s="527"/>
      <c r="CB274" s="584"/>
      <c r="CC274" s="527"/>
      <c r="CD274" s="584"/>
      <c r="CE274" s="527"/>
      <c r="CF274" s="584"/>
      <c r="CG274" s="527"/>
      <c r="CH274" s="584"/>
      <c r="CI274" s="527"/>
      <c r="CJ274" s="584"/>
      <c r="CK274" s="527"/>
      <c r="CL274" s="584"/>
      <c r="CO274" s="70"/>
      <c r="CP274" s="70"/>
      <c r="CQ274" s="70"/>
      <c r="CR274" s="70"/>
      <c r="CS274" s="70"/>
      <c r="CT274" s="70"/>
      <c r="CU274" s="70"/>
      <c r="CV274" s="70"/>
      <c r="CW274" s="70"/>
      <c r="CX274" s="70"/>
      <c r="CY274" s="70"/>
      <c r="CZ274" s="70"/>
      <c r="DA274" s="70"/>
      <c r="DB274" s="70"/>
      <c r="DC274" s="70"/>
      <c r="DH274" s="516"/>
      <c r="DI274" s="516"/>
      <c r="DJ274" s="105"/>
      <c r="DK274" s="105"/>
      <c r="DL274" s="105"/>
      <c r="DM274" s="105"/>
      <c r="DN274" s="105"/>
      <c r="DO274" s="105"/>
      <c r="DP274" s="105"/>
      <c r="DQ274" s="105"/>
      <c r="DR274" s="105"/>
      <c r="DS274" s="105"/>
      <c r="DT274" s="108" t="s">
        <v>442</v>
      </c>
      <c r="DU274" s="105">
        <v>1.1047346922633641</v>
      </c>
      <c r="DV274" s="105">
        <v>11.951273234200743</v>
      </c>
      <c r="DX274" s="506">
        <f t="shared" si="176"/>
        <v>0</v>
      </c>
      <c r="EA274" s="506">
        <f t="shared" si="177"/>
        <v>0</v>
      </c>
      <c r="EB274" s="506">
        <f t="shared" si="178"/>
        <v>0</v>
      </c>
      <c r="EF274" s="402">
        <f>IF(AND(DV274&gt;0,DV274&lt;11.9),1,0)</f>
        <v>0</v>
      </c>
      <c r="EG274" s="402"/>
      <c r="EL274" s="244">
        <f>IF(AND(DV274&gt;0,DV274&lt;6.4),1,0)</f>
        <v>0</v>
      </c>
      <c r="ER274" s="128">
        <v>-3.888666116767042</v>
      </c>
      <c r="ES274" s="128">
        <v>-12.923280669144981</v>
      </c>
      <c r="EV274" s="284"/>
      <c r="EW274" s="209"/>
      <c r="EX274" s="209"/>
      <c r="EY274" s="209"/>
      <c r="EZ274" s="209"/>
      <c r="FA274" s="209"/>
      <c r="FB274" s="209"/>
      <c r="FC274" s="209"/>
      <c r="FE274" s="141"/>
      <c r="FF274" s="141"/>
      <c r="FH274" s="141"/>
      <c r="FJ274" s="141"/>
      <c r="FK274" s="584"/>
      <c r="FL274" s="527"/>
      <c r="FM274" s="584"/>
      <c r="FN274" s="527"/>
      <c r="FO274" s="584"/>
      <c r="FP274" s="527"/>
      <c r="FQ274" s="284"/>
      <c r="FR274" s="209"/>
      <c r="FS274" s="284"/>
      <c r="FT274" s="209"/>
      <c r="FU274" s="209"/>
      <c r="FV274" s="209"/>
      <c r="FW274" s="209"/>
      <c r="FX274" s="209"/>
      <c r="FY274" s="209"/>
      <c r="FZ274" s="209"/>
      <c r="GA274" s="209"/>
      <c r="GB274" s="209"/>
      <c r="GC274" s="209"/>
      <c r="GD274" s="284"/>
      <c r="GE274" s="209"/>
      <c r="GF274" s="284"/>
      <c r="GG274" s="209"/>
      <c r="GH274" s="209"/>
      <c r="GI274" s="209"/>
      <c r="GJ274" s="209"/>
      <c r="GK274" s="209"/>
      <c r="GL274" s="209"/>
      <c r="GM274" s="209"/>
      <c r="GN274" s="209"/>
      <c r="GO274" s="209"/>
      <c r="GP274" s="209"/>
      <c r="GQ274" s="529"/>
      <c r="GR274" s="587"/>
      <c r="GS274" s="529"/>
      <c r="GT274" s="587"/>
      <c r="GU274" s="529"/>
      <c r="GV274" s="529"/>
      <c r="GW274" s="529"/>
      <c r="GX274" s="529"/>
      <c r="GY274" s="529"/>
      <c r="GZ274" s="587"/>
      <c r="HA274" s="529"/>
      <c r="HB274" s="587"/>
      <c r="HC274" s="529"/>
      <c r="HD274" s="529"/>
      <c r="HE274" s="529"/>
      <c r="HF274" s="529"/>
      <c r="HG274" s="529"/>
      <c r="HH274" s="584"/>
      <c r="HI274" s="527"/>
      <c r="HJ274" s="587"/>
      <c r="HK274" s="529"/>
      <c r="HL274" s="529"/>
      <c r="HM274" s="529"/>
      <c r="HN274" s="529"/>
      <c r="HO274" s="529"/>
      <c r="HP274" s="285"/>
      <c r="HQ274" s="208"/>
      <c r="HR274" s="208"/>
      <c r="HS274" s="208"/>
      <c r="IE274" s="159"/>
      <c r="IF274" s="159"/>
      <c r="IG274" s="159"/>
      <c r="IH274" s="159"/>
      <c r="II274" s="159">
        <v>0</v>
      </c>
      <c r="IJ274" s="159">
        <v>0</v>
      </c>
      <c r="IK274" s="159"/>
      <c r="IL274" s="159"/>
      <c r="IM274" s="159"/>
      <c r="IQ274" s="159"/>
      <c r="IR274" s="159"/>
      <c r="IS274" s="159"/>
      <c r="IZ274" s="159"/>
      <c r="JA274" s="159"/>
      <c r="JB274" s="159"/>
      <c r="JC274" s="159"/>
      <c r="JD274" s="159"/>
      <c r="JE274" s="159"/>
      <c r="JF274" s="159"/>
      <c r="JG274" s="159"/>
      <c r="JH274" s="159"/>
      <c r="JI274" s="159"/>
      <c r="JJ274" s="159"/>
      <c r="JK274" s="159"/>
      <c r="JL274" s="159"/>
      <c r="JM274" s="159"/>
      <c r="JN274" s="159"/>
      <c r="JO274" s="159"/>
      <c r="JP274" s="159"/>
      <c r="JQ274" s="159"/>
      <c r="JR274" s="159"/>
      <c r="JS274" s="159"/>
      <c r="JT274" s="159"/>
      <c r="JV274" s="159"/>
      <c r="JW274" s="159"/>
      <c r="JX274" s="159"/>
      <c r="KE274" s="159"/>
      <c r="KF274" s="159"/>
      <c r="KG274" s="159"/>
      <c r="KH274" s="159"/>
      <c r="KI274" s="159"/>
      <c r="KJ274" s="159"/>
      <c r="KK274" s="159"/>
      <c r="KL274" s="159"/>
      <c r="KM274" s="159"/>
      <c r="KN274" s="159"/>
      <c r="KO274" s="159"/>
      <c r="KP274" s="159"/>
      <c r="KQ274" s="159"/>
      <c r="KR274" s="159"/>
      <c r="KS274" s="159">
        <v>1</v>
      </c>
      <c r="KT274" s="159"/>
      <c r="KU274" s="159"/>
      <c r="KV274" s="159"/>
      <c r="KW274" s="159"/>
      <c r="KX274" s="159"/>
      <c r="KY274" s="159"/>
      <c r="KZ274" s="159"/>
      <c r="LA274" s="159"/>
      <c r="LB274" s="159"/>
    </row>
    <row r="275" spans="1:314" x14ac:dyDescent="0.15">
      <c r="A275" s="214"/>
      <c r="B275" s="232">
        <v>1.299548611111111</v>
      </c>
      <c r="C275" s="10">
        <v>0.25</v>
      </c>
      <c r="D275" s="11">
        <v>0.83332499999999998</v>
      </c>
      <c r="E275" s="11">
        <v>0.83</v>
      </c>
      <c r="F275" s="14"/>
      <c r="G275" s="13"/>
      <c r="H275" s="14"/>
      <c r="I275" s="596"/>
      <c r="J275" s="473">
        <v>2</v>
      </c>
      <c r="K275" s="14"/>
      <c r="L275" s="9"/>
      <c r="M275" s="23">
        <v>0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9"/>
      <c r="AB275" s="15"/>
      <c r="AC275" s="15"/>
      <c r="AD275" s="15"/>
      <c r="AE275" s="15"/>
      <c r="AF275" s="15"/>
      <c r="AG275" s="15"/>
      <c r="AH275" s="58">
        <f>ER274-BP274</f>
        <v>-4.9934008090304065</v>
      </c>
      <c r="AI275" s="20">
        <f>ES274-BQ274</f>
        <v>-24.874553903345724</v>
      </c>
      <c r="AJ275" s="15"/>
      <c r="AK275" s="15"/>
      <c r="AL275" s="635">
        <f>DEGREES(ACOS(AL274))</f>
        <v>4.6350198194165468</v>
      </c>
      <c r="AM275" s="633">
        <v>-3.9328555044575766</v>
      </c>
      <c r="AN275" s="634">
        <v>-5.6332249070631972</v>
      </c>
      <c r="AO275" s="638">
        <f>ABS(-11.88-AN275)</f>
        <v>6.2467750929368036</v>
      </c>
      <c r="AP275" s="634"/>
      <c r="AQ275" s="634"/>
      <c r="AR275" s="634"/>
      <c r="AS275" s="634"/>
      <c r="AT275" s="634"/>
      <c r="AU275" s="634"/>
      <c r="AV275" s="634"/>
      <c r="AW275" s="634"/>
      <c r="AX275" s="634"/>
      <c r="AY275" s="634"/>
      <c r="AZ275" s="634"/>
      <c r="BA275" s="634"/>
      <c r="BB275" s="633"/>
      <c r="BC275" s="634">
        <f>ABS(BQ275-AN275)</f>
        <v>6.892416356877324</v>
      </c>
      <c r="BD275" s="634"/>
      <c r="BE275" s="634"/>
      <c r="BF275" s="634"/>
      <c r="BG275" s="634"/>
      <c r="BH275" s="634"/>
      <c r="BI275" s="634"/>
      <c r="BJ275" s="634"/>
      <c r="BK275" s="634"/>
      <c r="BL275" s="634"/>
      <c r="BM275" s="634"/>
      <c r="BN275" s="573"/>
      <c r="BO275" s="573"/>
      <c r="BP275" s="65">
        <v>-6.5842187658896503</v>
      </c>
      <c r="BQ275" s="64">
        <v>-12.525641263940521</v>
      </c>
      <c r="BR275" s="6"/>
      <c r="BS275" s="527"/>
      <c r="BT275" s="527"/>
      <c r="BU275" s="527"/>
      <c r="BV275" s="527"/>
      <c r="BW275" s="584"/>
      <c r="BX275" s="527"/>
      <c r="BY275" s="527"/>
      <c r="BZ275" s="527"/>
      <c r="CA275" s="527"/>
      <c r="CB275" s="584"/>
      <c r="CC275" s="527"/>
      <c r="CD275" s="584"/>
      <c r="CE275" s="527"/>
      <c r="CF275" s="584"/>
      <c r="CG275" s="527"/>
      <c r="CH275" s="584"/>
      <c r="CI275" s="527"/>
      <c r="CJ275" s="584"/>
      <c r="CK275" s="527"/>
      <c r="CL275" s="584"/>
      <c r="CO275" s="70"/>
      <c r="CP275" s="70"/>
      <c r="CQ275" s="70"/>
      <c r="CR275" s="70"/>
      <c r="CS275" s="70"/>
      <c r="CT275" s="70"/>
      <c r="CU275" s="70"/>
      <c r="CV275" s="70"/>
      <c r="CW275" s="70"/>
      <c r="CX275" s="70"/>
      <c r="CY275" s="70"/>
      <c r="CZ275" s="70"/>
      <c r="DA275" s="70"/>
      <c r="DB275" s="70"/>
      <c r="DC275" s="70"/>
      <c r="DH275" s="516"/>
      <c r="DI275" s="516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8" t="s">
        <v>443</v>
      </c>
      <c r="DU275" s="129">
        <v>-5.170158359792544</v>
      </c>
      <c r="DV275" s="128">
        <v>-12.614005576208179</v>
      </c>
      <c r="DX275" s="506">
        <f t="shared" si="176"/>
        <v>0</v>
      </c>
      <c r="EA275" s="506">
        <f t="shared" si="177"/>
        <v>1</v>
      </c>
      <c r="EB275" s="506">
        <f t="shared" si="178"/>
        <v>0</v>
      </c>
      <c r="ED275" s="491">
        <v>1</v>
      </c>
      <c r="EF275" s="402"/>
      <c r="EG275" s="412">
        <f>IF(AND(DV275&lt;0,DV275&gt;-11.9),1,0)</f>
        <v>0</v>
      </c>
      <c r="EM275" s="412">
        <f>IF(AND(DV275&lt;0,DV275&gt;-6.4),1,0)</f>
        <v>0</v>
      </c>
      <c r="ER275" s="105">
        <v>0.8837877538106913</v>
      </c>
      <c r="ES275" s="105">
        <v>11.553633828996283</v>
      </c>
      <c r="ET275" s="518">
        <f>ABS(ER275)</f>
        <v>0.8837877538106913</v>
      </c>
      <c r="EV275" s="284"/>
      <c r="EW275" s="209"/>
      <c r="EX275" s="209"/>
      <c r="EY275" s="209"/>
      <c r="EZ275" s="209"/>
      <c r="FA275" s="209"/>
      <c r="FB275" s="209"/>
      <c r="FC275" s="209"/>
      <c r="FE275" s="141"/>
      <c r="FF275" s="141"/>
      <c r="FH275" s="141"/>
      <c r="FJ275" s="141"/>
      <c r="FK275" s="584"/>
      <c r="FL275" s="527"/>
      <c r="FM275" s="584"/>
      <c r="FN275" s="527"/>
      <c r="FO275" s="584"/>
      <c r="FP275" s="527"/>
      <c r="FQ275" s="284"/>
      <c r="FR275" s="209"/>
      <c r="FS275" s="284"/>
      <c r="FT275" s="209"/>
      <c r="FU275" s="209"/>
      <c r="FV275" s="209"/>
      <c r="FW275" s="209"/>
      <c r="FX275" s="209"/>
      <c r="FY275" s="209"/>
      <c r="FZ275" s="209"/>
      <c r="GA275" s="209"/>
      <c r="GB275" s="209"/>
      <c r="GC275" s="209"/>
      <c r="GD275" s="284"/>
      <c r="GE275" s="209"/>
      <c r="GF275" s="284"/>
      <c r="GG275" s="209"/>
      <c r="GH275" s="209"/>
      <c r="GI275" s="209"/>
      <c r="GJ275" s="209"/>
      <c r="GK275" s="209"/>
      <c r="GL275" s="209"/>
      <c r="GM275" s="209"/>
      <c r="GN275" s="209"/>
      <c r="GO275" s="209"/>
      <c r="GP275" s="209"/>
      <c r="GQ275" s="529"/>
      <c r="GR275" s="587">
        <v>0.22094693845267277</v>
      </c>
      <c r="GS275" s="532">
        <v>1.281492243025502</v>
      </c>
      <c r="GT275" s="584"/>
      <c r="GU275" s="527"/>
      <c r="GV275" s="527"/>
      <c r="GW275" s="527"/>
      <c r="GX275" s="527"/>
      <c r="GY275" s="527"/>
      <c r="GZ275" s="587">
        <v>0.39763940520446006</v>
      </c>
      <c r="HA275" s="532">
        <v>0.30927509293680266</v>
      </c>
      <c r="HB275" s="584"/>
      <c r="HC275" s="527"/>
      <c r="HD275" s="527"/>
      <c r="HE275" s="527"/>
      <c r="HF275" s="527"/>
      <c r="HG275" s="527"/>
      <c r="HH275" s="584">
        <v>0.45490069925530557</v>
      </c>
      <c r="HI275" s="527">
        <v>1.3182842834706026</v>
      </c>
      <c r="HJ275" s="584"/>
      <c r="HK275" s="527"/>
      <c r="HL275" s="527"/>
      <c r="HM275" s="527"/>
      <c r="HN275" s="527"/>
      <c r="HO275" s="527"/>
      <c r="HP275" s="285"/>
      <c r="HQ275" s="208"/>
      <c r="HR275" s="208"/>
      <c r="HS275" s="208"/>
      <c r="IE275" s="159"/>
      <c r="IF275" s="159"/>
      <c r="IG275" s="159"/>
      <c r="IH275" s="159"/>
      <c r="II275" s="159">
        <v>1</v>
      </c>
      <c r="IJ275" s="159">
        <v>0</v>
      </c>
      <c r="IK275" s="182">
        <v>1</v>
      </c>
      <c r="IL275" s="159">
        <v>0</v>
      </c>
      <c r="IM275" s="182">
        <v>1</v>
      </c>
      <c r="IN275" s="467"/>
      <c r="IO275" s="467"/>
      <c r="IP275" s="414"/>
      <c r="IQ275" s="159">
        <v>1</v>
      </c>
      <c r="IR275" s="183">
        <v>0</v>
      </c>
      <c r="IS275" s="183">
        <v>0</v>
      </c>
      <c r="IT275" s="412"/>
      <c r="IU275" s="416"/>
      <c r="IV275" s="412"/>
      <c r="IW275" s="416"/>
      <c r="IX275" s="482"/>
      <c r="IY275" s="416"/>
      <c r="IZ275" s="183">
        <v>0</v>
      </c>
      <c r="JA275" s="183">
        <v>0</v>
      </c>
      <c r="JB275" s="184">
        <v>0</v>
      </c>
      <c r="JC275" s="184">
        <v>0</v>
      </c>
      <c r="JD275" s="184">
        <v>1</v>
      </c>
      <c r="JE275" s="184">
        <v>0</v>
      </c>
      <c r="JF275" s="184">
        <v>0</v>
      </c>
      <c r="JG275" s="184">
        <v>0</v>
      </c>
      <c r="JH275" s="184">
        <v>1</v>
      </c>
      <c r="JI275" s="184">
        <v>0</v>
      </c>
      <c r="JJ275" s="184">
        <v>0</v>
      </c>
      <c r="JK275" s="184">
        <v>0</v>
      </c>
      <c r="JL275" s="184">
        <v>1</v>
      </c>
      <c r="JM275" s="184">
        <v>1</v>
      </c>
      <c r="JN275" s="184">
        <v>0</v>
      </c>
      <c r="JO275" s="184">
        <v>0</v>
      </c>
      <c r="JP275" s="184">
        <v>0</v>
      </c>
      <c r="JQ275" s="184">
        <v>0</v>
      </c>
      <c r="JR275" s="184">
        <v>0</v>
      </c>
      <c r="JS275" s="184">
        <v>0</v>
      </c>
      <c r="JT275" s="184">
        <v>0</v>
      </c>
      <c r="JU275" s="513">
        <v>1</v>
      </c>
      <c r="JV275" s="184">
        <v>0</v>
      </c>
      <c r="JW275" s="184">
        <v>0</v>
      </c>
      <c r="JX275" s="184">
        <v>0</v>
      </c>
      <c r="JY275" s="513"/>
      <c r="JZ275" s="413"/>
      <c r="KA275" s="413"/>
      <c r="KB275" s="413"/>
      <c r="KC275" s="413"/>
      <c r="KD275" s="413"/>
      <c r="KE275" s="162">
        <v>0</v>
      </c>
      <c r="KF275" s="175">
        <v>0</v>
      </c>
      <c r="KG275" s="159">
        <v>1</v>
      </c>
      <c r="KH275" s="175">
        <v>0</v>
      </c>
      <c r="KI275" s="175">
        <v>0</v>
      </c>
      <c r="KJ275" s="175">
        <v>0</v>
      </c>
      <c r="KK275" s="160">
        <v>1</v>
      </c>
      <c r="KL275" s="175">
        <v>0</v>
      </c>
      <c r="KM275" s="175">
        <v>0</v>
      </c>
      <c r="KN275" s="175">
        <v>0</v>
      </c>
      <c r="KO275" s="175">
        <v>0</v>
      </c>
      <c r="KP275" s="175">
        <v>1</v>
      </c>
      <c r="KQ275" s="175">
        <v>0</v>
      </c>
      <c r="KR275" s="160">
        <v>0</v>
      </c>
      <c r="KS275" s="175">
        <v>0</v>
      </c>
      <c r="KT275" s="159"/>
      <c r="KU275" s="159"/>
      <c r="KV275" s="159"/>
      <c r="KW275" s="159"/>
      <c r="KX275" s="159"/>
      <c r="KY275" s="159"/>
      <c r="KZ275" s="159"/>
      <c r="LA275" s="159"/>
      <c r="LB275" s="159"/>
    </row>
    <row r="276" spans="1:314" s="218" customFormat="1" ht="14.25" thickBot="1" x14ac:dyDescent="0.2">
      <c r="A276" s="243" t="s">
        <v>593</v>
      </c>
      <c r="B276" s="243"/>
      <c r="C276" s="17"/>
      <c r="D276" s="18"/>
      <c r="E276" s="18"/>
      <c r="F276" s="20"/>
      <c r="G276" s="19"/>
      <c r="H276" s="20"/>
      <c r="I276" s="597"/>
      <c r="J276" s="16"/>
      <c r="K276" s="20"/>
      <c r="L276" s="16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16"/>
      <c r="AB276" s="20"/>
      <c r="AC276" s="20"/>
      <c r="AD276" s="20"/>
      <c r="AE276" s="20"/>
      <c r="AF276" s="20"/>
      <c r="AG276" s="20"/>
      <c r="AH276" s="58"/>
      <c r="AI276" s="20"/>
      <c r="AJ276" s="20"/>
      <c r="AK276" s="20"/>
      <c r="AL276" s="642"/>
      <c r="AM276" s="636"/>
      <c r="AN276" s="637"/>
      <c r="AO276" s="636"/>
      <c r="AP276" s="637"/>
      <c r="AQ276" s="528">
        <f>SUM(AO273:AO276)</f>
        <v>6.2467750929368036</v>
      </c>
      <c r="AR276" s="528"/>
      <c r="AS276" s="528">
        <f>AVERAGE(AO273:AO276)</f>
        <v>6.2467750929368036</v>
      </c>
      <c r="AT276" s="528"/>
      <c r="AU276" s="528">
        <f>MAX(AO273:AO276)</f>
        <v>6.2467750929368036</v>
      </c>
      <c r="AV276" s="528"/>
      <c r="AW276" s="528">
        <f>MIN(AO273:AO276)</f>
        <v>6.2467750929368036</v>
      </c>
      <c r="AX276" s="528"/>
      <c r="AY276" s="528">
        <f>AU276-AW276</f>
        <v>0</v>
      </c>
      <c r="AZ276" s="528"/>
      <c r="BA276" s="528"/>
      <c r="BB276" s="636"/>
      <c r="BC276" s="637"/>
      <c r="BD276" s="528"/>
      <c r="BE276" s="528">
        <f>SUM(BC273:BC276)</f>
        <v>6.892416356877324</v>
      </c>
      <c r="BF276" s="528"/>
      <c r="BG276" s="528">
        <f>AVERAGE(BC273:BC276)</f>
        <v>6.892416356877324</v>
      </c>
      <c r="BH276" s="528"/>
      <c r="BI276" s="528">
        <f>MAX(BC273:BC276)</f>
        <v>6.892416356877324</v>
      </c>
      <c r="BJ276" s="528"/>
      <c r="BK276" s="528">
        <f>MIN(BC273:BC276)</f>
        <v>6.892416356877324</v>
      </c>
      <c r="BL276" s="528"/>
      <c r="BM276" s="528">
        <f>BI276-BK276</f>
        <v>0</v>
      </c>
      <c r="BN276" s="574"/>
      <c r="BO276" s="574"/>
      <c r="BP276" s="2" t="s">
        <v>337</v>
      </c>
      <c r="BQ276" s="2"/>
      <c r="BR276" s="7"/>
      <c r="BS276" s="528"/>
      <c r="BT276" s="528"/>
      <c r="BU276" s="528"/>
      <c r="BV276" s="528"/>
      <c r="BW276" s="585"/>
      <c r="BX276" s="528"/>
      <c r="BY276" s="528"/>
      <c r="BZ276" s="528"/>
      <c r="CA276" s="528"/>
      <c r="CB276" s="585"/>
      <c r="CC276" s="528"/>
      <c r="CD276" s="585"/>
      <c r="CE276" s="528"/>
      <c r="CF276" s="585"/>
      <c r="CG276" s="528"/>
      <c r="CH276" s="585"/>
      <c r="CI276" s="528"/>
      <c r="CJ276" s="585"/>
      <c r="CK276" s="528"/>
      <c r="CL276" s="585"/>
      <c r="CM276" s="240"/>
      <c r="CN276" s="393"/>
      <c r="CR276" s="286"/>
      <c r="CS276" s="278"/>
      <c r="CT276" s="281"/>
      <c r="CU276" s="281"/>
      <c r="CV276" s="281"/>
      <c r="CW276" s="281"/>
      <c r="CX276" s="281"/>
      <c r="CY276" s="281"/>
      <c r="CZ276" s="281"/>
      <c r="DA276" s="281"/>
      <c r="DB276" s="281"/>
      <c r="DC276" s="248"/>
      <c r="DD276" s="281"/>
      <c r="DE276" s="281"/>
      <c r="DF276" s="281"/>
      <c r="DG276" s="281"/>
      <c r="DH276" s="281"/>
      <c r="DI276" s="281"/>
      <c r="DL276" s="281"/>
      <c r="DM276" s="281"/>
      <c r="DN276" s="281"/>
      <c r="DO276" s="281"/>
      <c r="DP276" s="281"/>
      <c r="DQ276" s="281"/>
      <c r="DR276" s="281"/>
      <c r="DT276" s="220"/>
      <c r="DW276" s="495"/>
      <c r="DX276" s="506">
        <f t="shared" si="176"/>
        <v>0</v>
      </c>
      <c r="DY276" s="495"/>
      <c r="DZ276" s="495"/>
      <c r="EA276" s="506">
        <f t="shared" si="177"/>
        <v>0</v>
      </c>
      <c r="EB276" s="506">
        <f t="shared" si="178"/>
        <v>0</v>
      </c>
      <c r="EC276" s="495"/>
      <c r="ED276" s="495"/>
      <c r="EE276" s="512"/>
      <c r="EF276" s="244"/>
      <c r="EG276" s="244"/>
      <c r="EH276" s="244">
        <v>0</v>
      </c>
      <c r="EI276" s="244">
        <v>0</v>
      </c>
      <c r="EJ276" s="138">
        <f>SUM(EH276:EI276)</f>
        <v>0</v>
      </c>
      <c r="EK276" s="402"/>
      <c r="EL276" s="244"/>
      <c r="EM276" s="244"/>
      <c r="EN276" s="244"/>
      <c r="EO276" s="244"/>
      <c r="EP276" s="244"/>
      <c r="EQ276" s="244"/>
      <c r="ES276" s="219"/>
      <c r="ET276" s="518"/>
      <c r="EU276" s="518"/>
      <c r="EV276" s="287">
        <f>SUM(ET273:ET276)</f>
        <v>0.8837877538106913</v>
      </c>
      <c r="EW276" s="281"/>
      <c r="EX276" s="278">
        <f>AVERAGE(ET273:ET276)</f>
        <v>0.8837877538106913</v>
      </c>
      <c r="EY276" s="278"/>
      <c r="EZ276" s="281">
        <f>_xlfn.VAR.P(ET273:ET276)</f>
        <v>0</v>
      </c>
      <c r="FA276" s="281"/>
      <c r="FB276" s="281">
        <f>MAX(ET273:ET276)</f>
        <v>0.8837877538106913</v>
      </c>
      <c r="FC276" s="281"/>
      <c r="FD276" s="523"/>
      <c r="FE276" s="268"/>
      <c r="FF276" s="240"/>
      <c r="FG276" s="268"/>
      <c r="FH276" s="240"/>
      <c r="FI276" s="268"/>
      <c r="FJ276" s="240"/>
      <c r="FK276" s="585"/>
      <c r="FL276" s="528"/>
      <c r="FM276" s="585"/>
      <c r="FN276" s="528"/>
      <c r="FO276" s="585"/>
      <c r="FP276" s="528"/>
      <c r="FQ276" s="287"/>
      <c r="FR276" s="281"/>
      <c r="FS276" s="287"/>
      <c r="FT276" s="281"/>
      <c r="FU276" s="281"/>
      <c r="FV276" s="281"/>
      <c r="FW276" s="281"/>
      <c r="FX276" s="281"/>
      <c r="FY276" s="281"/>
      <c r="FZ276" s="281"/>
      <c r="GA276" s="281"/>
      <c r="GB276" s="281"/>
      <c r="GC276" s="281"/>
      <c r="GD276" s="287"/>
      <c r="GE276" s="281"/>
      <c r="GF276" s="287"/>
      <c r="GG276" s="281"/>
      <c r="GH276" s="281"/>
      <c r="GI276" s="281"/>
      <c r="GJ276" s="281"/>
      <c r="GK276" s="281"/>
      <c r="GL276" s="281"/>
      <c r="GM276" s="281"/>
      <c r="GN276" s="281"/>
      <c r="GO276" s="281"/>
      <c r="GP276" s="281"/>
      <c r="GQ276" s="531"/>
      <c r="GR276" s="586"/>
      <c r="GS276" s="531"/>
      <c r="GT276" s="586">
        <f>SUM(GR274:GR276)</f>
        <v>0.22094693845267277</v>
      </c>
      <c r="GU276" s="586">
        <f>SUM(GS274:GS276)</f>
        <v>1.281492243025502</v>
      </c>
      <c r="GV276" s="531">
        <f>AVERAGE(GR274:GR276)</f>
        <v>0.22094693845267277</v>
      </c>
      <c r="GW276" s="531">
        <f>AVERAGE(GS274:GS276)</f>
        <v>1.281492243025502</v>
      </c>
      <c r="GX276" s="531">
        <f>MAX(GR274:GR276)</f>
        <v>0.22094693845267277</v>
      </c>
      <c r="GY276" s="531">
        <f>MAX(GS274:GS276)</f>
        <v>1.281492243025502</v>
      </c>
      <c r="GZ276" s="586"/>
      <c r="HA276" s="531"/>
      <c r="HB276" s="586">
        <f>SUM(GZ274:GZ276)</f>
        <v>0.39763940520446006</v>
      </c>
      <c r="HC276" s="586">
        <f>SUM(HA274:HA276)</f>
        <v>0.30927509293680266</v>
      </c>
      <c r="HD276" s="531">
        <f>AVERAGE(GZ274:GZ276)</f>
        <v>0.39763940520446006</v>
      </c>
      <c r="HE276" s="531">
        <f>AVERAGE(HA274:HA276)</f>
        <v>0.30927509293680266</v>
      </c>
      <c r="HF276" s="531">
        <f>MAX(GZ274:GZ276)</f>
        <v>0.39763940520446006</v>
      </c>
      <c r="HG276" s="531">
        <f>MAX(HA274:HA276)</f>
        <v>0.30927509293680266</v>
      </c>
      <c r="HH276" s="585"/>
      <c r="HI276" s="528"/>
      <c r="HJ276" s="586">
        <f>SUM(HH274:HH276)</f>
        <v>0.45490069925530557</v>
      </c>
      <c r="HK276" s="586">
        <f>SUM(HI274:HI276)</f>
        <v>1.3182842834706026</v>
      </c>
      <c r="HL276" s="531">
        <f>AVERAGE(HH274:HH276)</f>
        <v>0.45490069925530557</v>
      </c>
      <c r="HM276" s="531">
        <f>AVERAGE(HI274:HI276)</f>
        <v>1.3182842834706026</v>
      </c>
      <c r="HN276" s="531">
        <f>MAX(HH274:HH276)</f>
        <v>0.45490069925530557</v>
      </c>
      <c r="HO276" s="531">
        <f>MAX(HI274:HI276)</f>
        <v>1.3182842834706026</v>
      </c>
      <c r="HP276" s="286">
        <f>MIN(HH274:HH276)</f>
        <v>0.45490069925530557</v>
      </c>
      <c r="HQ276" s="286">
        <f>MIN(HI274:HI276)</f>
        <v>1.3182842834706026</v>
      </c>
      <c r="HR276" s="278">
        <f>HN276-HP276</f>
        <v>0</v>
      </c>
      <c r="HS276" s="278">
        <f>HO276-HQ276</f>
        <v>0</v>
      </c>
      <c r="HT276" s="393"/>
      <c r="HU276" s="520"/>
      <c r="HV276" s="393"/>
      <c r="HW276" s="520"/>
      <c r="HX276" s="393"/>
      <c r="HY276" s="520"/>
      <c r="HZ276" s="393"/>
      <c r="IA276" s="520"/>
      <c r="IB276" s="393"/>
      <c r="IC276" s="520"/>
      <c r="ID276" s="393"/>
      <c r="IG276" s="218">
        <v>-3.1374465260279543</v>
      </c>
      <c r="IH276" s="218">
        <v>12.172184014869888</v>
      </c>
      <c r="IN276" s="462">
        <v>0</v>
      </c>
      <c r="IO276" s="462">
        <v>0</v>
      </c>
      <c r="IP276" s="390">
        <v>0</v>
      </c>
      <c r="IT276" s="390"/>
      <c r="IU276" s="393">
        <v>0</v>
      </c>
      <c r="IV276" s="390">
        <v>1</v>
      </c>
      <c r="IW276" s="393">
        <v>0</v>
      </c>
      <c r="IX276" s="484">
        <v>0</v>
      </c>
      <c r="IY276" s="393"/>
      <c r="JB276" s="226"/>
      <c r="JC276" s="226"/>
      <c r="JD276" s="226"/>
      <c r="JP276" s="226"/>
      <c r="JQ276" s="226"/>
      <c r="JR276" s="226"/>
      <c r="JU276" s="393"/>
      <c r="JY276" s="393">
        <v>0</v>
      </c>
      <c r="JZ276" s="507">
        <v>1</v>
      </c>
      <c r="KA276" s="507">
        <v>0</v>
      </c>
      <c r="KB276" s="520">
        <v>0</v>
      </c>
      <c r="KC276" s="520">
        <v>0</v>
      </c>
      <c r="KD276" s="507">
        <v>0</v>
      </c>
      <c r="KE276" s="220"/>
      <c r="KK276" s="219"/>
      <c r="KR276" s="219"/>
      <c r="LA276" s="219"/>
    </row>
    <row r="277" spans="1:314" x14ac:dyDescent="0.15">
      <c r="A277" s="214"/>
      <c r="B277" s="232">
        <v>1.3118634259259259</v>
      </c>
      <c r="C277" s="10"/>
      <c r="D277" s="11"/>
      <c r="E277" s="11"/>
      <c r="F277" s="14"/>
      <c r="G277" s="13"/>
      <c r="H277" s="14" t="s">
        <v>354</v>
      </c>
      <c r="I277" s="596">
        <v>53</v>
      </c>
      <c r="J277" s="9">
        <v>1</v>
      </c>
      <c r="K277" s="14">
        <v>1</v>
      </c>
      <c r="L277" s="9">
        <v>0</v>
      </c>
      <c r="M277" s="23">
        <v>1</v>
      </c>
      <c r="N277" s="23">
        <v>1</v>
      </c>
      <c r="O277" s="23">
        <v>0</v>
      </c>
      <c r="P277" s="14"/>
      <c r="Q277" s="14">
        <v>1</v>
      </c>
      <c r="R277" s="14">
        <v>0</v>
      </c>
      <c r="S277" s="14">
        <v>0</v>
      </c>
      <c r="T277" s="14">
        <v>1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9">
        <v>0</v>
      </c>
      <c r="AB277" s="15">
        <v>1.2814922430255025</v>
      </c>
      <c r="AC277" s="15">
        <v>0.61855018587360711</v>
      </c>
      <c r="AD277" s="15">
        <v>1.4229640548442561</v>
      </c>
      <c r="AE277" s="15"/>
      <c r="AF277" s="15"/>
      <c r="AG277" s="15"/>
      <c r="AH277" s="54">
        <f>AM278-BP277</f>
        <v>1.635007344549779</v>
      </c>
      <c r="AI277" s="15">
        <f>AN278-BQ277</f>
        <v>-18.070501858736058</v>
      </c>
      <c r="AJ277" s="15"/>
      <c r="AK277" s="15"/>
      <c r="AL277" s="632">
        <f>((AH277*AH278)+(AI277*AI278))/(SQRT(AH277^2+AI277^2)*SQRT(AH278^2+AI278^2))</f>
        <v>0.99562829739908099</v>
      </c>
      <c r="AM277" s="633"/>
      <c r="AN277" s="634"/>
      <c r="AO277" s="633"/>
      <c r="AP277" s="634"/>
      <c r="AQ277" s="634"/>
      <c r="AR277" s="634"/>
      <c r="AS277" s="634"/>
      <c r="AT277" s="634"/>
      <c r="AU277" s="634"/>
      <c r="AV277" s="634"/>
      <c r="AW277" s="634"/>
      <c r="AX277" s="634"/>
      <c r="AY277" s="634"/>
      <c r="AZ277" s="634"/>
      <c r="BA277" s="634"/>
      <c r="BB277" s="633"/>
      <c r="BC277" s="634"/>
      <c r="BD277" s="634"/>
      <c r="BE277" s="634"/>
      <c r="BF277" s="634"/>
      <c r="BG277" s="634"/>
      <c r="BH277" s="634"/>
      <c r="BI277" s="634"/>
      <c r="BJ277" s="634"/>
      <c r="BK277" s="634"/>
      <c r="BL277" s="634"/>
      <c r="BM277" s="634"/>
      <c r="BN277" s="573"/>
      <c r="BO277" s="573"/>
      <c r="BP277" s="4">
        <v>-1.0163559168822951</v>
      </c>
      <c r="BQ277" s="4">
        <v>11.907091078066914</v>
      </c>
      <c r="BR277" s="6"/>
      <c r="BS277" s="527"/>
      <c r="BT277" s="527"/>
      <c r="BU277" s="527"/>
      <c r="BV277" s="527"/>
      <c r="BW277" s="584"/>
      <c r="BX277" s="527"/>
      <c r="BY277" s="527"/>
      <c r="BZ277" s="527"/>
      <c r="CA277" s="527"/>
      <c r="CB277" s="584"/>
      <c r="CC277" s="527"/>
      <c r="CD277" s="584"/>
      <c r="CE277" s="527"/>
      <c r="CF277" s="584"/>
      <c r="CG277" s="527"/>
      <c r="CH277" s="584"/>
      <c r="CI277" s="527"/>
      <c r="CJ277" s="584"/>
      <c r="CK277" s="527"/>
      <c r="CL277" s="584"/>
      <c r="CO277" s="70"/>
      <c r="CP277" s="70"/>
      <c r="CQ277" s="70"/>
      <c r="CR277" s="70"/>
      <c r="CS277" s="70"/>
      <c r="CT277" s="70"/>
      <c r="CU277" s="70"/>
      <c r="CV277" s="70"/>
      <c r="CW277" s="70"/>
      <c r="CX277" s="70"/>
      <c r="CY277" s="70"/>
      <c r="CZ277" s="70"/>
      <c r="DA277" s="70"/>
      <c r="DB277" s="70"/>
      <c r="DC277" s="70"/>
      <c r="DH277" s="516"/>
      <c r="DI277" s="516"/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8" t="s">
        <v>442</v>
      </c>
      <c r="DU277" s="105">
        <v>-1.0163559168822951</v>
      </c>
      <c r="DV277" s="105">
        <v>11.907091078066914</v>
      </c>
      <c r="DX277" s="506">
        <f t="shared" si="176"/>
        <v>0</v>
      </c>
      <c r="EA277" s="506">
        <f t="shared" si="177"/>
        <v>0</v>
      </c>
      <c r="EB277" s="506">
        <f t="shared" si="178"/>
        <v>0</v>
      </c>
      <c r="EF277" s="402">
        <f>IF(AND(DV277&gt;0,DV277&lt;11.9),1,0)</f>
        <v>0</v>
      </c>
      <c r="EG277" s="402"/>
      <c r="EL277" s="244">
        <f>IF(AND(DV277&gt;0,DV277&lt;6.4),1,0)</f>
        <v>0</v>
      </c>
      <c r="ER277" s="128">
        <v>3.6235297906238344</v>
      </c>
      <c r="ES277" s="128">
        <v>-13.055827137546469</v>
      </c>
      <c r="EV277" s="284"/>
      <c r="EW277" s="209"/>
      <c r="EX277" s="209"/>
      <c r="EY277" s="209"/>
      <c r="EZ277" s="209"/>
      <c r="FA277" s="209"/>
      <c r="FB277" s="209"/>
      <c r="FC277" s="209"/>
      <c r="FE277" s="141"/>
      <c r="FF277" s="141"/>
      <c r="FH277" s="141"/>
      <c r="FJ277" s="141"/>
      <c r="FK277" s="584"/>
      <c r="FL277" s="527"/>
      <c r="FM277" s="584"/>
      <c r="FN277" s="527"/>
      <c r="FO277" s="584"/>
      <c r="FP277" s="527"/>
      <c r="FQ277" s="284"/>
      <c r="FR277" s="209"/>
      <c r="FS277" s="284"/>
      <c r="FT277" s="209"/>
      <c r="FU277" s="209"/>
      <c r="FV277" s="209"/>
      <c r="FW277" s="209"/>
      <c r="FX277" s="209"/>
      <c r="FY277" s="209"/>
      <c r="FZ277" s="209"/>
      <c r="GA277" s="209"/>
      <c r="GB277" s="209"/>
      <c r="GC277" s="209"/>
      <c r="GD277" s="284"/>
      <c r="GE277" s="209"/>
      <c r="GF277" s="284"/>
      <c r="GG277" s="209"/>
      <c r="GH277" s="209"/>
      <c r="GI277" s="209"/>
      <c r="GJ277" s="209"/>
      <c r="GK277" s="209"/>
      <c r="GL277" s="209"/>
      <c r="GM277" s="209"/>
      <c r="GN277" s="209"/>
      <c r="GO277" s="209"/>
      <c r="GP277" s="209"/>
      <c r="GQ277" s="529"/>
      <c r="GR277" s="587"/>
      <c r="GS277" s="529"/>
      <c r="GT277" s="587"/>
      <c r="GU277" s="529"/>
      <c r="GV277" s="529"/>
      <c r="GW277" s="529"/>
      <c r="GX277" s="529"/>
      <c r="GY277" s="529"/>
      <c r="GZ277" s="587"/>
      <c r="HA277" s="529"/>
      <c r="HB277" s="587"/>
      <c r="HC277" s="529"/>
      <c r="HD277" s="529"/>
      <c r="HE277" s="529"/>
      <c r="HF277" s="529"/>
      <c r="HG277" s="529"/>
      <c r="HH277" s="584"/>
      <c r="HI277" s="527"/>
      <c r="HJ277" s="587"/>
      <c r="HK277" s="529"/>
      <c r="HL277" s="529"/>
      <c r="HM277" s="529"/>
      <c r="HN277" s="529"/>
      <c r="HO277" s="529"/>
      <c r="HP277" s="285"/>
      <c r="HQ277" s="208"/>
      <c r="HR277" s="208"/>
      <c r="HS277" s="208"/>
      <c r="IE277" s="159"/>
      <c r="IF277" s="159"/>
      <c r="IG277" s="159"/>
      <c r="IH277" s="159"/>
      <c r="II277" s="159">
        <v>0</v>
      </c>
      <c r="IJ277" s="159">
        <v>0</v>
      </c>
      <c r="IK277" s="159"/>
      <c r="IL277" s="159"/>
      <c r="IM277" s="159"/>
      <c r="IQ277" s="159"/>
      <c r="IR277" s="159"/>
      <c r="IS277" s="159"/>
      <c r="IZ277" s="159"/>
      <c r="JA277" s="159"/>
      <c r="JB277" s="159"/>
      <c r="JC277" s="159"/>
      <c r="JD277" s="159"/>
      <c r="JE277" s="159"/>
      <c r="JF277" s="159"/>
      <c r="JG277" s="159"/>
      <c r="JH277" s="159"/>
      <c r="JI277" s="159"/>
      <c r="JJ277" s="159"/>
      <c r="JK277" s="159"/>
      <c r="JL277" s="159"/>
      <c r="JM277" s="159"/>
      <c r="JN277" s="159"/>
      <c r="JO277" s="159"/>
      <c r="JP277" s="159"/>
      <c r="JQ277" s="159"/>
      <c r="JR277" s="159"/>
      <c r="JS277" s="159"/>
      <c r="JT277" s="159"/>
      <c r="JV277" s="159"/>
      <c r="JW277" s="159"/>
      <c r="JX277" s="159"/>
      <c r="KE277" s="159"/>
      <c r="KF277" s="159"/>
      <c r="KG277" s="159"/>
      <c r="KH277" s="159"/>
      <c r="KI277" s="159"/>
      <c r="KJ277" s="159"/>
      <c r="KK277" s="159"/>
      <c r="KL277" s="159"/>
      <c r="KM277" s="159"/>
      <c r="KN277" s="159"/>
      <c r="KO277" s="159"/>
      <c r="KP277" s="159"/>
      <c r="KQ277" s="159"/>
      <c r="KR277" s="159"/>
      <c r="KS277" s="159"/>
      <c r="KT277" s="159"/>
      <c r="KU277" s="159"/>
      <c r="KV277" s="159"/>
      <c r="KW277" s="159"/>
      <c r="KX277" s="159"/>
      <c r="KY277" s="159"/>
      <c r="KZ277" s="159"/>
      <c r="LA277" s="159"/>
      <c r="LB277" s="159"/>
    </row>
    <row r="278" spans="1:314" x14ac:dyDescent="0.15">
      <c r="A278" s="214"/>
      <c r="B278" s="232">
        <v>1.3121180555555556</v>
      </c>
      <c r="C278" s="10">
        <v>0.22</v>
      </c>
      <c r="D278" s="11">
        <v>0.73332600000000003</v>
      </c>
      <c r="E278" s="11"/>
      <c r="F278" s="14"/>
      <c r="G278" s="13"/>
      <c r="H278" s="14"/>
      <c r="I278" s="596"/>
      <c r="J278" s="473">
        <v>2</v>
      </c>
      <c r="K278" s="14"/>
      <c r="L278" s="9"/>
      <c r="M278" s="23">
        <v>0</v>
      </c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9"/>
      <c r="AB278" s="15"/>
      <c r="AC278" s="15"/>
      <c r="AD278" s="15"/>
      <c r="AE278" s="15"/>
      <c r="AF278" s="15"/>
      <c r="AG278" s="15"/>
      <c r="AH278" s="58">
        <f>ER277-BP277</f>
        <v>4.6398857075061297</v>
      </c>
      <c r="AI278" s="20">
        <f>ES277-BQ277</f>
        <v>-24.962918215613385</v>
      </c>
      <c r="AJ278" s="15"/>
      <c r="AK278" s="15"/>
      <c r="AL278" s="635">
        <f>DEGREES(ACOS(AL277))</f>
        <v>5.3594630291162337</v>
      </c>
      <c r="AM278" s="633">
        <v>0.61865142766748393</v>
      </c>
      <c r="AN278" s="634">
        <v>-6.1634107806691452</v>
      </c>
      <c r="AO278" s="638">
        <f>ABS(-11.88-AN278)</f>
        <v>5.7165892193308556</v>
      </c>
      <c r="AP278" s="527"/>
      <c r="AQ278" s="634"/>
      <c r="AR278" s="634"/>
      <c r="AS278" s="634"/>
      <c r="AT278" s="634"/>
      <c r="AU278" s="634"/>
      <c r="AV278" s="634"/>
      <c r="AW278" s="634"/>
      <c r="AX278" s="634"/>
      <c r="AY278" s="634"/>
      <c r="AZ278" s="634"/>
      <c r="BA278" s="634"/>
      <c r="BB278" s="633"/>
      <c r="BC278" s="634">
        <f>ABS(BQ278-AN278)</f>
        <v>6.1855018587360595</v>
      </c>
      <c r="BD278" s="634"/>
      <c r="BE278" s="634"/>
      <c r="BF278" s="634"/>
      <c r="BG278" s="634"/>
      <c r="BH278" s="634"/>
      <c r="BI278" s="634"/>
      <c r="BJ278" s="634"/>
      <c r="BK278" s="634"/>
      <c r="BL278" s="634"/>
      <c r="BM278" s="634"/>
      <c r="BN278" s="573"/>
      <c r="BO278" s="573"/>
      <c r="BP278" s="65">
        <v>0.9279771415012259</v>
      </c>
      <c r="BQ278" s="64">
        <v>-12.348912639405205</v>
      </c>
      <c r="BR278" s="6"/>
      <c r="BS278" s="527"/>
      <c r="BT278" s="527"/>
      <c r="BU278" s="527">
        <f>(BP277+BP278+BP279)/3</f>
        <v>0.5891918358737942</v>
      </c>
      <c r="BV278" s="527">
        <f>(BQ277+BQ278+BQ279)/3</f>
        <v>4.1015768277571247</v>
      </c>
      <c r="BW278" s="584"/>
      <c r="BX278" s="527"/>
      <c r="BY278" s="527"/>
      <c r="BZ278" s="527"/>
      <c r="CA278" s="527"/>
      <c r="CC278" s="584">
        <f>SQRT((BP277-BP278)^2+(BQ277-BQ278)^2)+SQRT((BP278-BP279)^2+(BQ278-BQ279)^2)+SQRT((BP279-BP277)^2+(BQ279-BQ277)^2)</f>
        <v>52.438890124095074</v>
      </c>
      <c r="CD278" s="584"/>
      <c r="CE278" s="584"/>
      <c r="CF278" s="584"/>
      <c r="CG278" s="527"/>
      <c r="CH278" s="584"/>
      <c r="CI278" s="527"/>
      <c r="CJ278" s="584"/>
      <c r="CK278" s="527"/>
      <c r="CL278" s="584"/>
      <c r="CO278" s="70"/>
      <c r="CP278" s="70"/>
      <c r="CQ278" s="70"/>
      <c r="CR278" s="70"/>
      <c r="CS278" s="92">
        <v>6.7006757054167627</v>
      </c>
      <c r="CT278" s="70"/>
      <c r="CU278" s="70"/>
      <c r="CV278" s="70"/>
      <c r="CW278" s="70"/>
      <c r="CX278" s="70"/>
      <c r="CY278" s="70"/>
      <c r="CZ278" s="70"/>
      <c r="DA278" s="70"/>
      <c r="DB278" s="70"/>
      <c r="DC278" s="70"/>
      <c r="DH278" s="516"/>
      <c r="DI278" s="516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8" t="s">
        <v>445</v>
      </c>
      <c r="DU278" s="129">
        <v>2.3420375475983319</v>
      </c>
      <c r="DV278" s="128">
        <v>-12.437276951672862</v>
      </c>
      <c r="DX278" s="506">
        <f t="shared" si="176"/>
        <v>0</v>
      </c>
      <c r="EA278" s="506">
        <f t="shared" si="177"/>
        <v>0</v>
      </c>
      <c r="EB278" s="506">
        <f t="shared" si="178"/>
        <v>0</v>
      </c>
      <c r="EF278" s="402"/>
      <c r="EG278" s="412">
        <f>IF(AND(DV278&lt;0,DV278&gt;-11.9),1,0)</f>
        <v>0</v>
      </c>
      <c r="EM278" s="412">
        <f>IF(AND(DV278&lt;0,DV278&gt;-6.4),1,0)</f>
        <v>0</v>
      </c>
      <c r="ER278" s="105">
        <v>-1.0163559168822951</v>
      </c>
      <c r="ES278" s="105">
        <v>11.376905204460966</v>
      </c>
      <c r="ET278" s="518">
        <f>ABS(ER278)</f>
        <v>1.0163559168822951</v>
      </c>
      <c r="EV278" s="284"/>
      <c r="EW278" s="209"/>
      <c r="EX278" s="209"/>
      <c r="EY278" s="209"/>
      <c r="EZ278" s="209"/>
      <c r="FA278" s="209"/>
      <c r="FB278" s="209"/>
      <c r="FC278" s="209"/>
      <c r="FE278" s="141"/>
      <c r="FF278" s="141"/>
      <c r="FH278" s="141"/>
      <c r="FJ278" s="141"/>
      <c r="FK278" s="584"/>
      <c r="FL278" s="527"/>
      <c r="FM278" s="584"/>
      <c r="FN278" s="527"/>
      <c r="FO278" s="584"/>
      <c r="FP278" s="527"/>
      <c r="FQ278" s="284"/>
      <c r="FR278" s="209"/>
      <c r="FS278" s="284"/>
      <c r="FT278" s="209"/>
      <c r="FU278" s="209"/>
      <c r="FV278" s="209"/>
      <c r="FW278" s="209"/>
      <c r="FX278" s="209"/>
      <c r="FY278" s="209"/>
      <c r="FZ278" s="209"/>
      <c r="GA278" s="209"/>
      <c r="GB278" s="209"/>
      <c r="GC278" s="209"/>
      <c r="GD278" s="284"/>
      <c r="GE278" s="209"/>
      <c r="GF278" s="284"/>
      <c r="GG278" s="209"/>
      <c r="GH278" s="209"/>
      <c r="GI278" s="209"/>
      <c r="GJ278" s="209"/>
      <c r="GK278" s="209"/>
      <c r="GL278" s="209"/>
      <c r="GM278" s="209"/>
      <c r="GN278" s="209"/>
      <c r="GO278" s="209"/>
      <c r="GP278" s="209"/>
      <c r="GQ278" s="529"/>
      <c r="GR278" s="529">
        <f>ABS(ER278-DU277)</f>
        <v>0</v>
      </c>
      <c r="GS278" s="529">
        <f>ABS(DU278-ER277)</f>
        <v>1.2814922430255025</v>
      </c>
      <c r="GT278" s="584"/>
      <c r="GU278" s="527"/>
      <c r="GV278" s="527"/>
      <c r="GW278" s="527"/>
      <c r="GX278" s="527"/>
      <c r="GY278" s="527"/>
      <c r="GZ278" s="587">
        <v>0.53018587360594793</v>
      </c>
      <c r="HA278" s="532">
        <v>0.61855018587360711</v>
      </c>
      <c r="HB278" s="584"/>
      <c r="HC278" s="527"/>
      <c r="HD278" s="527"/>
      <c r="HE278" s="527"/>
      <c r="HF278" s="527"/>
      <c r="HG278" s="527"/>
      <c r="HH278" s="584">
        <v>0.53018587360594793</v>
      </c>
      <c r="HI278" s="527">
        <v>1.4229640548442561</v>
      </c>
      <c r="HJ278" s="584"/>
      <c r="HK278" s="527"/>
      <c r="HL278" s="527"/>
      <c r="HM278" s="527"/>
      <c r="HN278" s="527"/>
      <c r="HO278" s="527"/>
      <c r="HP278" s="285"/>
      <c r="HQ278" s="208"/>
      <c r="HR278" s="208"/>
      <c r="HS278" s="208"/>
      <c r="IE278" s="159"/>
      <c r="IF278" s="159"/>
      <c r="IG278" s="159"/>
      <c r="IH278" s="159"/>
      <c r="II278" s="159">
        <v>1</v>
      </c>
      <c r="IJ278" s="159">
        <v>0</v>
      </c>
      <c r="IK278" s="159">
        <v>1</v>
      </c>
      <c r="IL278" s="159">
        <v>0</v>
      </c>
      <c r="IM278" s="159">
        <v>0</v>
      </c>
      <c r="IQ278" s="159">
        <v>1</v>
      </c>
      <c r="IR278" s="159">
        <v>0</v>
      </c>
      <c r="IS278" s="159">
        <v>0</v>
      </c>
      <c r="IZ278" s="159">
        <v>0</v>
      </c>
      <c r="JA278" s="159">
        <v>0</v>
      </c>
      <c r="JB278" s="176">
        <v>0</v>
      </c>
      <c r="JC278" s="176">
        <v>0</v>
      </c>
      <c r="JD278" s="176">
        <v>1</v>
      </c>
      <c r="JE278" s="176">
        <v>0</v>
      </c>
      <c r="JF278" s="176">
        <v>0</v>
      </c>
      <c r="JG278" s="176">
        <v>1</v>
      </c>
      <c r="JH278" s="176">
        <v>0</v>
      </c>
      <c r="JI278" s="176">
        <v>0</v>
      </c>
      <c r="JJ278" s="176">
        <v>0</v>
      </c>
      <c r="JK278" s="176">
        <v>0</v>
      </c>
      <c r="JL278" s="176">
        <v>1</v>
      </c>
      <c r="JM278" s="176">
        <v>1</v>
      </c>
      <c r="JN278" s="176">
        <v>0</v>
      </c>
      <c r="JO278" s="176">
        <v>0</v>
      </c>
      <c r="JP278" s="176">
        <v>0</v>
      </c>
      <c r="JQ278" s="176">
        <v>0</v>
      </c>
      <c r="JR278" s="176">
        <v>0</v>
      </c>
      <c r="JS278" s="176">
        <v>0</v>
      </c>
      <c r="JT278" s="176">
        <v>0</v>
      </c>
      <c r="JU278" s="501">
        <v>1</v>
      </c>
      <c r="JV278" s="176">
        <v>0</v>
      </c>
      <c r="JW278" s="176">
        <v>0</v>
      </c>
      <c r="JX278" s="176">
        <v>0</v>
      </c>
      <c r="JY278" s="501"/>
      <c r="JZ278" s="405"/>
      <c r="KA278" s="405"/>
      <c r="KB278" s="405"/>
      <c r="KC278" s="405"/>
      <c r="KD278" s="405"/>
      <c r="KE278" s="162">
        <v>0</v>
      </c>
      <c r="KF278" s="175">
        <v>0</v>
      </c>
      <c r="KG278" s="175">
        <v>1</v>
      </c>
      <c r="KH278" s="175">
        <v>0</v>
      </c>
      <c r="KI278" s="175">
        <v>0</v>
      </c>
      <c r="KJ278" s="175">
        <v>1</v>
      </c>
      <c r="KK278" s="160">
        <v>0</v>
      </c>
      <c r="KL278" s="175">
        <v>1</v>
      </c>
      <c r="KM278" s="175">
        <v>0</v>
      </c>
      <c r="KN278" s="175">
        <v>0</v>
      </c>
      <c r="KO278" s="175">
        <v>0</v>
      </c>
      <c r="KP278" s="175">
        <v>0</v>
      </c>
      <c r="KQ278" s="175">
        <v>0</v>
      </c>
      <c r="KR278" s="160">
        <v>0</v>
      </c>
      <c r="KS278" s="175">
        <v>0</v>
      </c>
      <c r="KT278" s="159"/>
      <c r="KU278" s="159"/>
      <c r="KV278" s="159"/>
      <c r="KW278" s="159"/>
      <c r="KX278" s="159"/>
      <c r="KY278" s="159"/>
      <c r="KZ278" s="159"/>
      <c r="LA278" s="159"/>
      <c r="LB278" s="159"/>
    </row>
    <row r="279" spans="1:314" x14ac:dyDescent="0.15">
      <c r="A279" s="214"/>
      <c r="B279" s="232">
        <v>1.3133796296296296</v>
      </c>
      <c r="C279" s="10">
        <v>1.19</v>
      </c>
      <c r="D279" s="11">
        <v>1.6333332699999998</v>
      </c>
      <c r="E279" s="11"/>
      <c r="F279" s="14"/>
      <c r="G279" s="13"/>
      <c r="H279" s="14"/>
      <c r="I279" s="596"/>
      <c r="J279" s="9">
        <v>3</v>
      </c>
      <c r="K279" s="14"/>
      <c r="L279" s="9"/>
      <c r="M279" s="23">
        <v>0</v>
      </c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9"/>
      <c r="AB279" s="15"/>
      <c r="AC279" s="15"/>
      <c r="AD279" s="15"/>
      <c r="AE279" s="15"/>
      <c r="AF279" s="15"/>
      <c r="AG279" s="15"/>
      <c r="AH279" s="54"/>
      <c r="AI279" s="15"/>
      <c r="AJ279" s="15"/>
      <c r="AK279" s="15"/>
      <c r="AL279" s="632"/>
      <c r="AM279" s="633">
        <v>1.45824979378764</v>
      </c>
      <c r="AN279" s="634">
        <v>9.2119795539033458</v>
      </c>
      <c r="AO279" s="584"/>
      <c r="AP279" s="634">
        <f>ABS(11.88-AN279)</f>
        <v>2.668020446096655</v>
      </c>
      <c r="AQ279" s="634"/>
      <c r="AR279" s="634"/>
      <c r="AS279" s="634"/>
      <c r="AT279" s="634"/>
      <c r="AU279" s="634"/>
      <c r="AV279" s="634"/>
      <c r="AW279" s="634"/>
      <c r="AX279" s="634"/>
      <c r="AY279" s="634"/>
      <c r="AZ279" s="634"/>
      <c r="BA279" s="634"/>
      <c r="BB279" s="634">
        <f>ABS(BQ279-AN279)</f>
        <v>3.534572490706319</v>
      </c>
      <c r="BC279" s="634"/>
      <c r="BD279" s="634"/>
      <c r="BE279" s="634"/>
      <c r="BF279" s="634"/>
      <c r="BG279" s="634"/>
      <c r="BH279" s="634"/>
      <c r="BI279" s="634"/>
      <c r="BJ279" s="634"/>
      <c r="BK279" s="634"/>
      <c r="BL279" s="634"/>
      <c r="BM279" s="634"/>
      <c r="BN279" s="573"/>
      <c r="BO279" s="573"/>
      <c r="BP279" s="4">
        <v>1.8559542830024518</v>
      </c>
      <c r="BQ279" s="4">
        <v>12.746552044609665</v>
      </c>
      <c r="BR279" s="6"/>
      <c r="BS279" s="527">
        <f>(BP278+BP279+BP280)/3</f>
        <v>1.6791967322403132</v>
      </c>
      <c r="BT279" s="527">
        <f>(BQ278+BQ279+BQ280)/3</f>
        <v>-4.1752137546468404</v>
      </c>
      <c r="BU279" s="527"/>
      <c r="BV279" s="527"/>
      <c r="BW279" s="584"/>
      <c r="BX279" s="527"/>
      <c r="BY279" s="527"/>
      <c r="BZ279" s="527"/>
      <c r="CA279" s="527"/>
      <c r="CB279" s="584">
        <f>SQRT((BP278-BP279)^2+(BQ278-BQ279)^2)+SQRT((BP279-BP280)^2+(BQ279-BQ280)^2)+SQRT((BP280-BP278)^2+(BQ280-BQ278)^2)</f>
        <v>52.230289138963116</v>
      </c>
      <c r="CD279" s="584"/>
      <c r="CE279" s="527"/>
      <c r="CF279" s="584"/>
      <c r="CG279" s="527"/>
      <c r="CH279" s="584"/>
      <c r="CI279" s="527"/>
      <c r="CJ279" s="584"/>
      <c r="CK279" s="527"/>
      <c r="CL279" s="584"/>
      <c r="CO279" s="70"/>
      <c r="CP279" s="70"/>
      <c r="CQ279" s="70"/>
      <c r="CR279" s="97">
        <v>3.0053281699882595</v>
      </c>
      <c r="CS279" s="70"/>
      <c r="CT279" s="70"/>
      <c r="CU279" s="70"/>
      <c r="CV279" s="70"/>
      <c r="CW279" s="70"/>
      <c r="CX279" s="70"/>
      <c r="CY279" s="70"/>
      <c r="CZ279" s="70"/>
      <c r="DA279" s="70"/>
      <c r="DB279" s="70"/>
      <c r="DC279" s="70"/>
      <c r="DH279" s="516"/>
      <c r="DI279" s="516"/>
      <c r="DJ279" s="105"/>
      <c r="DK279" s="105"/>
      <c r="DL279" s="105"/>
      <c r="DM279" s="105"/>
      <c r="DN279" s="105"/>
      <c r="DO279" s="105"/>
      <c r="DP279" s="105"/>
      <c r="DQ279" s="105"/>
      <c r="DR279" s="105"/>
      <c r="DS279" s="105"/>
      <c r="DT279" s="108" t="s">
        <v>443</v>
      </c>
      <c r="DU279" s="105">
        <v>0.75121959073908762</v>
      </c>
      <c r="DV279" s="105">
        <v>12.879098513011153</v>
      </c>
      <c r="DX279" s="506">
        <f t="shared" si="176"/>
        <v>0</v>
      </c>
      <c r="EA279" s="506">
        <f t="shared" si="177"/>
        <v>0</v>
      </c>
      <c r="EB279" s="506">
        <f t="shared" si="178"/>
        <v>0</v>
      </c>
      <c r="EF279" s="402">
        <f>IF(AND(DV279&gt;0,DV279&lt;11.9),1,0)</f>
        <v>0</v>
      </c>
      <c r="EG279" s="402"/>
      <c r="EL279" s="244">
        <f>IF(AND(DV279&gt;0,DV279&lt;6.4),1,0)</f>
        <v>0</v>
      </c>
      <c r="ER279" s="129">
        <v>-0.30932571383374197</v>
      </c>
      <c r="ES279" s="128">
        <v>-13.365102230483272</v>
      </c>
      <c r="EU279" s="518">
        <f>ABS(ER279)</f>
        <v>0.30932571383374197</v>
      </c>
      <c r="EV279" s="284"/>
      <c r="EW279" s="209"/>
      <c r="EX279" s="209"/>
      <c r="EY279" s="209"/>
      <c r="EZ279" s="209"/>
      <c r="FA279" s="209"/>
      <c r="FB279" s="209"/>
      <c r="FC279" s="209"/>
      <c r="FE279" s="141"/>
      <c r="FF279" s="144">
        <v>35.651479297304576</v>
      </c>
      <c r="FH279" s="141"/>
      <c r="FJ279" s="141"/>
      <c r="FK279" s="584"/>
      <c r="FL279" s="527"/>
      <c r="FM279" s="584"/>
      <c r="FN279" s="527"/>
      <c r="FO279" s="584"/>
      <c r="FP279" s="527"/>
      <c r="FQ279" s="284"/>
      <c r="FR279" s="209">
        <f>FF279/(D278+D279)</f>
        <v>15.064052417357306</v>
      </c>
      <c r="FS279" s="284"/>
      <c r="FT279" s="209"/>
      <c r="FU279" s="209"/>
      <c r="FV279" s="209"/>
      <c r="FW279" s="209"/>
      <c r="FX279" s="209"/>
      <c r="FY279" s="209"/>
      <c r="FZ279" s="209"/>
      <c r="GA279" s="209"/>
      <c r="GB279" s="209"/>
      <c r="GC279" s="209"/>
      <c r="GD279" s="284"/>
      <c r="GE279" s="284">
        <f>FF279*(((ABS(DV278-AN278))/(ABS(DV277-DV278))))^2</f>
        <v>2.3678328745651336</v>
      </c>
      <c r="GF279" s="284"/>
      <c r="GG279" s="209"/>
      <c r="GH279" s="209"/>
      <c r="GI279" s="209"/>
      <c r="GJ279" s="209"/>
      <c r="GK279" s="209"/>
      <c r="GL279" s="209"/>
      <c r="GM279" s="209"/>
      <c r="GN279" s="209"/>
      <c r="GO279" s="209"/>
      <c r="GP279" s="209"/>
      <c r="GQ279" s="529"/>
      <c r="GR279" s="529">
        <f>ABS(DU279-ER278)</f>
        <v>1.7675755076213826</v>
      </c>
      <c r="GS279" s="529">
        <f>ABS(ER279-DU278)</f>
        <v>2.6513632614320741</v>
      </c>
      <c r="GT279" s="587"/>
      <c r="GU279" s="529"/>
      <c r="GV279" s="529"/>
      <c r="GW279" s="529"/>
      <c r="GX279" s="529"/>
      <c r="GY279" s="529"/>
      <c r="GZ279" s="587">
        <v>1.5021933085501864</v>
      </c>
      <c r="HA279" s="529">
        <v>0.92782527881040977</v>
      </c>
      <c r="HB279" s="587"/>
      <c r="HC279" s="529"/>
      <c r="HD279" s="529"/>
      <c r="HE279" s="529"/>
      <c r="HF279" s="529"/>
      <c r="HG279" s="529"/>
      <c r="HH279" s="584">
        <v>2.3196784068909087</v>
      </c>
      <c r="HI279" s="527">
        <v>2.8090188486500653</v>
      </c>
      <c r="HJ279" s="587"/>
      <c r="HK279" s="529"/>
      <c r="HL279" s="529"/>
      <c r="HM279" s="529"/>
      <c r="HN279" s="529"/>
      <c r="HO279" s="529"/>
      <c r="HP279" s="285"/>
      <c r="HQ279" s="208"/>
      <c r="HR279" s="208"/>
      <c r="HS279" s="208"/>
      <c r="IE279" s="159"/>
      <c r="IF279" s="159"/>
      <c r="IG279" s="159"/>
      <c r="IH279" s="159"/>
      <c r="II279" s="159">
        <v>0</v>
      </c>
      <c r="IJ279" s="159">
        <v>1</v>
      </c>
      <c r="IK279" s="159">
        <v>0</v>
      </c>
      <c r="IL279" s="159">
        <v>1</v>
      </c>
      <c r="IM279" s="159">
        <v>0</v>
      </c>
      <c r="IQ279" s="159">
        <v>1</v>
      </c>
      <c r="IR279" s="159">
        <v>0</v>
      </c>
      <c r="IS279" s="159">
        <v>0</v>
      </c>
      <c r="IZ279" s="159">
        <v>0</v>
      </c>
      <c r="JA279" s="159">
        <v>1</v>
      </c>
      <c r="JB279" s="176">
        <v>0</v>
      </c>
      <c r="JC279" s="176">
        <v>0</v>
      </c>
      <c r="JD279" s="176">
        <v>0</v>
      </c>
      <c r="JE279" s="176">
        <v>0</v>
      </c>
      <c r="JF279" s="176">
        <v>0</v>
      </c>
      <c r="JG279" s="176">
        <v>0</v>
      </c>
      <c r="JH279" s="176">
        <v>1</v>
      </c>
      <c r="JI279" s="176">
        <v>0</v>
      </c>
      <c r="JJ279" s="176">
        <v>0</v>
      </c>
      <c r="JK279" s="176">
        <v>1</v>
      </c>
      <c r="JL279" s="176">
        <v>0</v>
      </c>
      <c r="JM279" s="176">
        <v>1</v>
      </c>
      <c r="JN279" s="176">
        <v>0</v>
      </c>
      <c r="JO279" s="176">
        <v>0</v>
      </c>
      <c r="JP279" s="176">
        <v>0</v>
      </c>
      <c r="JQ279" s="176">
        <v>0</v>
      </c>
      <c r="JR279" s="176">
        <v>0</v>
      </c>
      <c r="JS279" s="176">
        <v>0</v>
      </c>
      <c r="JT279" s="176">
        <v>0</v>
      </c>
      <c r="JU279" s="501">
        <v>1</v>
      </c>
      <c r="JV279" s="176">
        <v>0</v>
      </c>
      <c r="JW279" s="176">
        <v>0</v>
      </c>
      <c r="JX279" s="176">
        <v>0</v>
      </c>
      <c r="JY279" s="501"/>
      <c r="JZ279" s="405"/>
      <c r="KA279" s="405"/>
      <c r="KB279" s="405"/>
      <c r="KC279" s="405"/>
      <c r="KD279" s="405"/>
      <c r="KE279" s="162">
        <v>0</v>
      </c>
      <c r="KF279" s="175">
        <v>1</v>
      </c>
      <c r="KG279" s="175">
        <v>0</v>
      </c>
      <c r="KH279" s="175">
        <v>0</v>
      </c>
      <c r="KI279" s="175">
        <v>0</v>
      </c>
      <c r="KJ279" s="175">
        <v>1</v>
      </c>
      <c r="KK279" s="160">
        <v>0</v>
      </c>
      <c r="KL279" s="175">
        <v>1</v>
      </c>
      <c r="KM279" s="175">
        <v>0</v>
      </c>
      <c r="KN279" s="175">
        <v>0</v>
      </c>
      <c r="KO279" s="175">
        <v>0</v>
      </c>
      <c r="KP279" s="175">
        <v>0</v>
      </c>
      <c r="KQ279" s="175">
        <v>0</v>
      </c>
      <c r="KR279" s="160">
        <v>0</v>
      </c>
      <c r="KS279" s="175">
        <v>0</v>
      </c>
      <c r="KT279" s="159"/>
      <c r="KU279" s="159"/>
      <c r="KV279" s="159"/>
      <c r="KW279" s="159"/>
      <c r="KX279" s="159"/>
      <c r="KY279" s="159"/>
      <c r="KZ279" s="159"/>
      <c r="LA279" s="159"/>
      <c r="LB279" s="159"/>
    </row>
    <row r="280" spans="1:314" x14ac:dyDescent="0.15">
      <c r="A280" s="214"/>
      <c r="B280" s="232">
        <v>1.3140972222222222</v>
      </c>
      <c r="C280" s="10">
        <v>1.02</v>
      </c>
      <c r="D280" s="11">
        <v>1.0666666600000001</v>
      </c>
      <c r="E280" s="11"/>
      <c r="F280" s="14"/>
      <c r="G280" s="13"/>
      <c r="H280" s="14"/>
      <c r="I280" s="596"/>
      <c r="J280" s="473">
        <v>4</v>
      </c>
      <c r="K280" s="14"/>
      <c r="L280" s="9"/>
      <c r="M280" s="23">
        <v>0</v>
      </c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9"/>
      <c r="AB280" s="15"/>
      <c r="AC280" s="15"/>
      <c r="AD280" s="15"/>
      <c r="AE280" s="15"/>
      <c r="AF280" s="15"/>
      <c r="AG280" s="15"/>
      <c r="AH280" s="54"/>
      <c r="AI280" s="15"/>
      <c r="AJ280" s="15"/>
      <c r="AK280" s="15"/>
      <c r="AL280" s="632"/>
      <c r="AM280" s="633">
        <v>2.165279996836194</v>
      </c>
      <c r="AN280" s="634">
        <v>-9.5654368029739771</v>
      </c>
      <c r="AO280" s="640">
        <f t="shared" ref="AO280" si="191">ABS(-11.88-AN280)</f>
        <v>2.3145631970260236</v>
      </c>
      <c r="AP280" s="527"/>
      <c r="AQ280" s="634"/>
      <c r="AR280" s="634"/>
      <c r="AS280" s="634"/>
      <c r="AT280" s="634"/>
      <c r="AU280" s="634"/>
      <c r="AV280" s="634"/>
      <c r="AW280" s="634"/>
      <c r="AX280" s="634"/>
      <c r="AY280" s="634"/>
      <c r="AZ280" s="634"/>
      <c r="BA280" s="634"/>
      <c r="BB280" s="633"/>
      <c r="BC280" s="634">
        <f t="shared" ref="BC280" si="192">ABS(BQ280-AN280)</f>
        <v>3.3578438661710042</v>
      </c>
      <c r="BD280" s="634"/>
      <c r="BE280" s="634"/>
      <c r="BF280" s="634"/>
      <c r="BG280" s="634"/>
      <c r="BH280" s="634"/>
      <c r="BI280" s="634"/>
      <c r="BJ280" s="634"/>
      <c r="BK280" s="634"/>
      <c r="BL280" s="634"/>
      <c r="BM280" s="634"/>
      <c r="BN280" s="573"/>
      <c r="BO280" s="573"/>
      <c r="BP280" s="65">
        <v>2.2536587722172627</v>
      </c>
      <c r="BQ280" s="64">
        <v>-12.923280669144981</v>
      </c>
      <c r="BR280" s="6"/>
      <c r="BS280" s="527"/>
      <c r="BT280" s="527"/>
      <c r="BU280" s="527">
        <f>(BP279+BP280+BP281)/3</f>
        <v>0.45662367280219041</v>
      </c>
      <c r="BV280" s="527">
        <f>(BQ279+BQ280+BQ281)/3</f>
        <v>3.9248482032218086</v>
      </c>
      <c r="BW280" s="584"/>
      <c r="BX280" s="527"/>
      <c r="BY280" s="527"/>
      <c r="BZ280" s="527"/>
      <c r="CA280" s="527"/>
      <c r="CC280" s="584">
        <f>SQRT((BP279-BP280)^2+(BQ279-BQ280)^2)+SQRT((BP280-BP281)^2+(BQ280-BQ281)^2)+SQRT((BP281-BP279)^2+(BQ281-BQ279)^2)</f>
        <v>55.707712864683785</v>
      </c>
      <c r="CD280" s="584"/>
      <c r="CE280" s="584"/>
      <c r="CF280" s="584"/>
      <c r="CG280" s="527"/>
      <c r="CH280" s="584"/>
      <c r="CI280" s="527"/>
      <c r="CJ280" s="584"/>
      <c r="CK280" s="527"/>
      <c r="CL280" s="584"/>
      <c r="CO280" s="70"/>
      <c r="CP280" s="70"/>
      <c r="CQ280" s="70"/>
      <c r="CR280" s="70"/>
      <c r="CS280" s="92">
        <v>10.463261829755654</v>
      </c>
      <c r="CT280" s="70"/>
      <c r="CU280" s="70"/>
      <c r="CV280" s="70"/>
      <c r="CW280" s="70"/>
      <c r="CX280" s="70"/>
      <c r="CY280" s="70"/>
      <c r="CZ280" s="70"/>
      <c r="DA280" s="70"/>
      <c r="DB280" s="70"/>
      <c r="DC280" s="70"/>
      <c r="DH280" s="516"/>
      <c r="DI280" s="211">
        <f>DEGREES(ACOS(((BP279-BP278)*(BP281-BP280)+(BQ279-BQ278)*(BQ281-BQ280))/(SQRT((BP279-BP278)^2+(BQ279-BQ278)^2)*SQRT((BP281-BP280)^2+(BQ281-BQ280)^2))))</f>
        <v>13.468589999744003</v>
      </c>
      <c r="DJ280" s="105"/>
      <c r="DK280" s="105"/>
      <c r="DL280" s="105"/>
      <c r="DM280" s="105"/>
      <c r="DN280" s="105"/>
      <c r="DO280" s="105"/>
      <c r="DP280" s="105"/>
      <c r="DQ280" s="105"/>
      <c r="DR280" s="105"/>
      <c r="DS280" s="105"/>
      <c r="DT280" s="108" t="s">
        <v>445</v>
      </c>
      <c r="DU280" s="129">
        <v>1.414060406097106</v>
      </c>
      <c r="DV280" s="128">
        <v>-13.100009293680298</v>
      </c>
      <c r="DX280" s="506">
        <f t="shared" si="176"/>
        <v>0</v>
      </c>
      <c r="EA280" s="506">
        <f t="shared" si="177"/>
        <v>0</v>
      </c>
      <c r="EB280" s="506">
        <f t="shared" si="178"/>
        <v>0</v>
      </c>
      <c r="EF280" s="402"/>
      <c r="EG280" s="412">
        <f>IF(AND(DV280&lt;0,DV280&gt;-11.9),1,0)</f>
        <v>0</v>
      </c>
      <c r="EM280" s="412">
        <f>IF(AND(DV280&lt;0,DV280&gt;-6.4),1,0)</f>
        <v>0</v>
      </c>
      <c r="ER280" s="105">
        <v>-0.13256816307160371</v>
      </c>
      <c r="ES280" s="105">
        <v>12.56982342007435</v>
      </c>
      <c r="ET280" s="518">
        <f>ABS(ER280)</f>
        <v>0.13256816307160371</v>
      </c>
      <c r="EV280" s="284"/>
      <c r="EW280" s="209"/>
      <c r="EX280" s="209"/>
      <c r="EY280" s="209"/>
      <c r="EZ280" s="209"/>
      <c r="FA280" s="209"/>
      <c r="FB280" s="209"/>
      <c r="FC280" s="209"/>
      <c r="FE280" s="151">
        <v>16.90079847414458</v>
      </c>
      <c r="FF280" s="141"/>
      <c r="FH280" s="141"/>
      <c r="FJ280" s="141"/>
      <c r="FK280" s="584"/>
      <c r="FL280" s="527"/>
      <c r="FM280" s="584"/>
      <c r="FN280" s="527"/>
      <c r="FO280" s="584"/>
      <c r="FP280" s="527"/>
      <c r="FQ280" s="284">
        <f>FE280/(D279+D280)</f>
        <v>6.2595551527086819</v>
      </c>
      <c r="FR280" s="209"/>
      <c r="FS280" s="284"/>
      <c r="FT280" s="209"/>
      <c r="FU280" s="209"/>
      <c r="FV280" s="209"/>
      <c r="FW280" s="209"/>
      <c r="FX280" s="209"/>
      <c r="FY280" s="209"/>
      <c r="FZ280" s="209"/>
      <c r="GA280" s="209"/>
      <c r="GB280" s="209"/>
      <c r="GC280" s="209"/>
      <c r="GD280" s="284">
        <f>FE280*(((DV279-AN279)/(ABS(DV278-DV279))))^2</f>
        <v>0.35461260104462905</v>
      </c>
      <c r="GE280" s="209"/>
      <c r="GF280" s="284"/>
      <c r="GG280" s="209"/>
      <c r="GH280" s="209"/>
      <c r="GI280" s="209"/>
      <c r="GJ280" s="209"/>
      <c r="GK280" s="209"/>
      <c r="GL280" s="209"/>
      <c r="GM280" s="209"/>
      <c r="GN280" s="209"/>
      <c r="GO280" s="209"/>
      <c r="GP280" s="209"/>
      <c r="GQ280" s="529"/>
      <c r="GR280" s="587">
        <v>0.8837877538106913</v>
      </c>
      <c r="GS280" s="532">
        <v>1.723386119930848</v>
      </c>
      <c r="GT280" s="584"/>
      <c r="GU280" s="527"/>
      <c r="GV280" s="527"/>
      <c r="GW280" s="527"/>
      <c r="GX280" s="527"/>
      <c r="GY280" s="527"/>
      <c r="GZ280" s="587">
        <v>0.30927509293680266</v>
      </c>
      <c r="HA280" s="532">
        <v>0.26509293680297397</v>
      </c>
      <c r="HB280" s="584"/>
      <c r="HC280" s="527"/>
      <c r="HD280" s="527"/>
      <c r="HE280" s="527"/>
      <c r="HF280" s="527"/>
      <c r="HG280" s="527"/>
      <c r="HH280" s="584">
        <v>0.93633961621668826</v>
      </c>
      <c r="HI280" s="527">
        <v>1.7436553511268014</v>
      </c>
      <c r="HJ280" s="584"/>
      <c r="HK280" s="527"/>
      <c r="HL280" s="527"/>
      <c r="HM280" s="527"/>
      <c r="HN280" s="527"/>
      <c r="HO280" s="527"/>
      <c r="HP280" s="285"/>
      <c r="HQ280" s="208"/>
      <c r="HR280" s="208"/>
      <c r="HS280" s="208"/>
      <c r="IE280" s="159"/>
      <c r="IF280" s="159"/>
      <c r="IG280" s="159"/>
      <c r="IH280" s="159"/>
      <c r="II280" s="159">
        <v>0</v>
      </c>
      <c r="IJ280" s="159">
        <v>1</v>
      </c>
      <c r="IK280" s="159">
        <v>1</v>
      </c>
      <c r="IL280" s="159">
        <v>0</v>
      </c>
      <c r="IM280" s="159">
        <v>0</v>
      </c>
      <c r="IQ280" s="159">
        <v>0</v>
      </c>
      <c r="IR280" s="159">
        <v>1</v>
      </c>
      <c r="IS280" s="159">
        <v>0</v>
      </c>
      <c r="IZ280" s="159">
        <v>0</v>
      </c>
      <c r="JA280" s="159">
        <v>0</v>
      </c>
      <c r="JB280" s="176">
        <v>0</v>
      </c>
      <c r="JC280" s="176">
        <v>1</v>
      </c>
      <c r="JD280" s="176">
        <v>0</v>
      </c>
      <c r="JE280" s="176">
        <v>0</v>
      </c>
      <c r="JF280" s="176">
        <v>0</v>
      </c>
      <c r="JG280" s="176">
        <v>1</v>
      </c>
      <c r="JH280" s="176">
        <v>0</v>
      </c>
      <c r="JI280" s="176">
        <v>0</v>
      </c>
      <c r="JJ280" s="176">
        <v>0</v>
      </c>
      <c r="JK280" s="176">
        <v>1</v>
      </c>
      <c r="JL280" s="176">
        <v>0</v>
      </c>
      <c r="JM280" s="176">
        <v>1</v>
      </c>
      <c r="JN280" s="176">
        <v>0</v>
      </c>
      <c r="JO280" s="176">
        <v>0</v>
      </c>
      <c r="JP280" s="176">
        <v>0</v>
      </c>
      <c r="JQ280" s="176">
        <v>0</v>
      </c>
      <c r="JR280" s="176">
        <v>0</v>
      </c>
      <c r="JS280" s="176">
        <v>0</v>
      </c>
      <c r="JT280" s="176">
        <v>0</v>
      </c>
      <c r="JU280" s="501">
        <v>1</v>
      </c>
      <c r="JV280" s="176">
        <v>0</v>
      </c>
      <c r="JW280" s="176">
        <v>0</v>
      </c>
      <c r="JX280" s="176">
        <v>0</v>
      </c>
      <c r="JY280" s="501"/>
      <c r="JZ280" s="405"/>
      <c r="KA280" s="405"/>
      <c r="KB280" s="405"/>
      <c r="KC280" s="405"/>
      <c r="KD280" s="405"/>
      <c r="KE280" s="162">
        <v>1</v>
      </c>
      <c r="KF280" s="175">
        <v>0</v>
      </c>
      <c r="KG280" s="175">
        <v>0</v>
      </c>
      <c r="KH280" s="175">
        <v>0</v>
      </c>
      <c r="KI280" s="175">
        <v>0</v>
      </c>
      <c r="KJ280" s="175">
        <v>1</v>
      </c>
      <c r="KK280" s="160">
        <v>0</v>
      </c>
      <c r="KL280" s="175">
        <v>1</v>
      </c>
      <c r="KM280" s="175">
        <v>0</v>
      </c>
      <c r="KN280" s="175">
        <v>0</v>
      </c>
      <c r="KO280" s="175">
        <v>0</v>
      </c>
      <c r="KP280" s="175">
        <v>0</v>
      </c>
      <c r="KQ280" s="175">
        <v>0</v>
      </c>
      <c r="KR280" s="160">
        <v>0</v>
      </c>
      <c r="KS280" s="175">
        <v>0</v>
      </c>
      <c r="KT280" s="159"/>
      <c r="KU280" s="159"/>
      <c r="KV280" s="159"/>
      <c r="KW280" s="159"/>
      <c r="KX280" s="159"/>
      <c r="KY280" s="159"/>
      <c r="KZ280" s="159"/>
      <c r="LA280" s="159"/>
      <c r="LB280" s="159"/>
    </row>
    <row r="281" spans="1:314" ht="10.5" customHeight="1" x14ac:dyDescent="0.15">
      <c r="A281" s="214"/>
      <c r="B281" s="232">
        <v>1.3149189814814815</v>
      </c>
      <c r="C281" s="10">
        <v>1.1100000000000001</v>
      </c>
      <c r="D281" s="11">
        <v>1.3666666300000003</v>
      </c>
      <c r="E281" s="11"/>
      <c r="F281" s="14"/>
      <c r="G281" s="13"/>
      <c r="H281" s="14"/>
      <c r="I281" s="596"/>
      <c r="J281" s="9">
        <v>5</v>
      </c>
      <c r="K281" s="14"/>
      <c r="L281" s="9"/>
      <c r="M281" s="23">
        <v>0</v>
      </c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9"/>
      <c r="AB281" s="15"/>
      <c r="AC281" s="15"/>
      <c r="AD281" s="15"/>
      <c r="AE281" s="15"/>
      <c r="AF281" s="15"/>
      <c r="AG281" s="15"/>
      <c r="AH281" s="54"/>
      <c r="AI281" s="15"/>
      <c r="AJ281" s="15"/>
      <c r="AK281" s="15"/>
      <c r="AL281" s="632"/>
      <c r="AM281" s="633">
        <v>-1.5466285691687098</v>
      </c>
      <c r="AN281" s="634">
        <v>6.2959572490706321</v>
      </c>
      <c r="AO281" s="587"/>
      <c r="AP281" s="634">
        <f t="shared" ref="AP281" si="193">ABS(11.88-AN281)</f>
        <v>5.5840427509293686</v>
      </c>
      <c r="AQ281" s="634"/>
      <c r="AR281" s="634"/>
      <c r="AS281" s="634"/>
      <c r="AT281" s="634"/>
      <c r="AU281" s="634"/>
      <c r="AV281" s="634"/>
      <c r="AW281" s="634"/>
      <c r="AX281" s="634"/>
      <c r="AY281" s="634"/>
      <c r="AZ281" s="634"/>
      <c r="BA281" s="634"/>
      <c r="BB281" s="634">
        <f t="shared" ref="BB281" si="194">ABS(BQ281-AN281)</f>
        <v>5.6553159851301107</v>
      </c>
      <c r="BC281" s="634"/>
      <c r="BD281" s="634"/>
      <c r="BE281" s="634"/>
      <c r="BF281" s="634"/>
      <c r="BG281" s="634"/>
      <c r="BH281" s="634"/>
      <c r="BI281" s="634"/>
      <c r="BJ281" s="634"/>
      <c r="BK281" s="634"/>
      <c r="BL281" s="634"/>
      <c r="BM281" s="634"/>
      <c r="BN281" s="573"/>
      <c r="BO281" s="573"/>
      <c r="BP281" s="4">
        <v>-2.7397420368131433</v>
      </c>
      <c r="BQ281" s="4">
        <v>11.951273234200743</v>
      </c>
      <c r="BR281" s="6"/>
      <c r="BS281" s="527">
        <f>(BP280+BP281+BP282)/3</f>
        <v>0.92797714150122579</v>
      </c>
      <c r="BT281" s="527">
        <f>(BQ280+BQ281+BQ282)/3</f>
        <v>-4.4992162329615866</v>
      </c>
      <c r="BU281" s="527"/>
      <c r="BV281" s="527"/>
      <c r="BW281" s="584"/>
      <c r="BX281" s="527"/>
      <c r="BY281" s="527"/>
      <c r="BZ281" s="527"/>
      <c r="CA281" s="527"/>
      <c r="CB281" s="584">
        <f>SQRT((BP280-BP281)^2+(BQ280-BQ281)^2)+SQRT((BP281-BP282)^2+(BQ281-BQ282)^2)+SQRT((BP282-BP280)^2+(BQ282-BQ280)^2)</f>
        <v>51.666072361514779</v>
      </c>
      <c r="CD281" s="584"/>
      <c r="CE281" s="527"/>
      <c r="CF281" s="584"/>
      <c r="CG281" s="527"/>
      <c r="CH281" s="584"/>
      <c r="CI281" s="527"/>
      <c r="CJ281" s="584"/>
      <c r="CK281" s="527"/>
      <c r="CL281" s="584"/>
      <c r="CO281" s="70"/>
      <c r="CP281" s="70"/>
      <c r="CQ281" s="70"/>
      <c r="CR281" s="97">
        <v>2.4439334453990562</v>
      </c>
      <c r="CS281" s="70"/>
      <c r="CT281" s="70"/>
      <c r="CU281" s="70"/>
      <c r="CV281" s="70"/>
      <c r="CW281" s="70"/>
      <c r="CX281" s="70"/>
      <c r="CY281" s="70"/>
      <c r="CZ281" s="70"/>
      <c r="DA281" s="70"/>
      <c r="DB281" s="70"/>
      <c r="DC281" s="70"/>
      <c r="DH281" s="211">
        <f>DEGREES(ACOS(((BP280-BP279)*(BP282-BP281)+(BQ280-BQ279)*(BQ282-BQ281))/(SQRT((BP280-BP279)^2+(BQ280-BQ279)^2)*SQRT((BP282-BP281)^2+(BQ282-BQ281)^2))))</f>
        <v>12.907195275154786</v>
      </c>
      <c r="DI281" s="516"/>
      <c r="DJ281" s="105"/>
      <c r="DK281" s="105"/>
      <c r="DL281" s="105"/>
      <c r="DM281" s="105"/>
      <c r="DN281" s="105"/>
      <c r="DO281" s="105"/>
      <c r="DP281" s="105"/>
      <c r="DQ281" s="105"/>
      <c r="DR281" s="105"/>
      <c r="DS281" s="105"/>
      <c r="DT281" s="108" t="s">
        <v>443</v>
      </c>
      <c r="DU281" s="105">
        <v>-2.1210906091456594</v>
      </c>
      <c r="DV281" s="105">
        <v>12.172184014869888</v>
      </c>
      <c r="DX281" s="506">
        <f t="shared" si="176"/>
        <v>0</v>
      </c>
      <c r="EA281" s="506">
        <f t="shared" si="177"/>
        <v>0</v>
      </c>
      <c r="EB281" s="506">
        <f t="shared" si="178"/>
        <v>0</v>
      </c>
      <c r="EF281" s="402">
        <f>IF(AND(DV281&gt;0,DV281&lt;11.9),1,0)</f>
        <v>0</v>
      </c>
      <c r="EG281" s="402"/>
      <c r="EL281" s="244">
        <f>IF(AND(DV281&gt;0,DV281&lt;6.4),1,0)</f>
        <v>0</v>
      </c>
      <c r="ER281" s="128">
        <v>0.75121959073908762</v>
      </c>
      <c r="ES281" s="128">
        <v>-12.790734200743495</v>
      </c>
      <c r="EU281" s="518">
        <f>ABS(ER281)</f>
        <v>0.75121959073908762</v>
      </c>
      <c r="EV281" s="284"/>
      <c r="EW281" s="209"/>
      <c r="EX281" s="209"/>
      <c r="EY281" s="209"/>
      <c r="EZ281" s="209"/>
      <c r="FA281" s="209"/>
      <c r="FB281" s="209"/>
      <c r="FC281" s="209"/>
      <c r="FE281" s="141"/>
      <c r="FF281" s="144">
        <v>59.143520842980621</v>
      </c>
      <c r="FH281" s="141"/>
      <c r="FJ281" s="141"/>
      <c r="FK281" s="584"/>
      <c r="FL281" s="527"/>
      <c r="FM281" s="584"/>
      <c r="FN281" s="527"/>
      <c r="FO281" s="584"/>
      <c r="FP281" s="527"/>
      <c r="FQ281" s="284"/>
      <c r="FR281" s="209">
        <f>FF281/(D280+D281)</f>
        <v>24.305556943652636</v>
      </c>
      <c r="FS281" s="284"/>
      <c r="FT281" s="209"/>
      <c r="FU281" s="209"/>
      <c r="FV281" s="209"/>
      <c r="FW281" s="209"/>
      <c r="FX281" s="209"/>
      <c r="FY281" s="209"/>
      <c r="FZ281" s="209"/>
      <c r="GA281" s="209"/>
      <c r="GB281" s="209"/>
      <c r="GC281" s="209"/>
      <c r="GD281" s="284"/>
      <c r="GE281" s="284">
        <f t="shared" ref="GE281" si="195">FF281*(((ABS(DV280-AN280))/(ABS(DV279-DV280))))^2</f>
        <v>1.0947942217220725</v>
      </c>
      <c r="GF281" s="284"/>
      <c r="GG281" s="209"/>
      <c r="GH281" s="209"/>
      <c r="GI281" s="209"/>
      <c r="GJ281" s="209"/>
      <c r="GK281" s="209"/>
      <c r="GL281" s="209"/>
      <c r="GM281" s="209"/>
      <c r="GN281" s="209"/>
      <c r="GO281" s="209"/>
      <c r="GP281" s="209"/>
      <c r="GQ281" s="529"/>
      <c r="GR281" s="587">
        <v>1.9885224460740556</v>
      </c>
      <c r="GS281" s="529">
        <v>0.66284081535801842</v>
      </c>
      <c r="GT281" s="587"/>
      <c r="GU281" s="529"/>
      <c r="GV281" s="529"/>
      <c r="GW281" s="529"/>
      <c r="GX281" s="529"/>
      <c r="GY281" s="529"/>
      <c r="GZ281" s="587">
        <v>0.39763940520446184</v>
      </c>
      <c r="HA281" s="529">
        <v>0.30927509293680266</v>
      </c>
      <c r="HB281" s="587"/>
      <c r="HC281" s="529"/>
      <c r="HD281" s="529"/>
      <c r="HE281" s="529"/>
      <c r="HF281" s="529"/>
      <c r="HG281" s="529"/>
      <c r="HH281" s="584">
        <v>2.0278901881294518</v>
      </c>
      <c r="HI281" s="527">
        <v>0.7314431144084621</v>
      </c>
      <c r="HJ281" s="587"/>
      <c r="HK281" s="529"/>
      <c r="HL281" s="529"/>
      <c r="HM281" s="529"/>
      <c r="HN281" s="529"/>
      <c r="HO281" s="529"/>
      <c r="HP281" s="285"/>
      <c r="HQ281" s="208"/>
      <c r="HR281" s="208"/>
      <c r="HS281" s="208"/>
      <c r="IE281" s="159"/>
      <c r="IF281" s="159"/>
      <c r="IG281" s="159"/>
      <c r="IH281" s="159"/>
      <c r="II281" s="159">
        <v>0</v>
      </c>
      <c r="IJ281" s="159">
        <v>1</v>
      </c>
      <c r="IK281" s="159">
        <v>1</v>
      </c>
      <c r="IL281" s="159">
        <v>0</v>
      </c>
      <c r="IM281" s="159">
        <v>0</v>
      </c>
      <c r="IQ281" s="159">
        <v>0</v>
      </c>
      <c r="IR281" s="159">
        <v>1</v>
      </c>
      <c r="IS281" s="159">
        <v>0</v>
      </c>
      <c r="IZ281" s="159">
        <v>0</v>
      </c>
      <c r="JA281" s="159">
        <v>0</v>
      </c>
      <c r="JB281" s="176">
        <v>1</v>
      </c>
      <c r="JC281" s="176">
        <v>0</v>
      </c>
      <c r="JD281" s="176">
        <v>0</v>
      </c>
      <c r="JE281" s="176">
        <v>0</v>
      </c>
      <c r="JF281" s="176">
        <v>0</v>
      </c>
      <c r="JG281" s="176">
        <v>1</v>
      </c>
      <c r="JH281" s="176">
        <v>0</v>
      </c>
      <c r="JI281" s="176">
        <v>0</v>
      </c>
      <c r="JJ281" s="176">
        <v>0</v>
      </c>
      <c r="JK281" s="176">
        <v>1</v>
      </c>
      <c r="JL281" s="176">
        <v>0</v>
      </c>
      <c r="JM281" s="176">
        <v>1</v>
      </c>
      <c r="JN281" s="176">
        <v>0</v>
      </c>
      <c r="JO281" s="176">
        <v>0</v>
      </c>
      <c r="JP281" s="176">
        <v>0</v>
      </c>
      <c r="JQ281" s="176">
        <v>0</v>
      </c>
      <c r="JR281" s="176">
        <v>0</v>
      </c>
      <c r="JS281" s="176">
        <v>0</v>
      </c>
      <c r="JT281" s="176">
        <v>0</v>
      </c>
      <c r="JU281" s="501">
        <v>1</v>
      </c>
      <c r="JV281" s="176">
        <v>0</v>
      </c>
      <c r="JW281" s="176">
        <v>0</v>
      </c>
      <c r="JX281" s="176">
        <v>0</v>
      </c>
      <c r="JY281" s="501"/>
      <c r="JZ281" s="405"/>
      <c r="KA281" s="405"/>
      <c r="KB281" s="405"/>
      <c r="KC281" s="405"/>
      <c r="KD281" s="405"/>
      <c r="KE281" s="162">
        <v>1</v>
      </c>
      <c r="KF281" s="175">
        <v>0</v>
      </c>
      <c r="KG281" s="175">
        <v>0</v>
      </c>
      <c r="KH281" s="175">
        <v>0</v>
      </c>
      <c r="KI281" s="175">
        <v>0</v>
      </c>
      <c r="KJ281" s="175">
        <v>1</v>
      </c>
      <c r="KK281" s="160">
        <v>0</v>
      </c>
      <c r="KL281" s="175">
        <v>1</v>
      </c>
      <c r="KM281" s="175">
        <v>0</v>
      </c>
      <c r="KN281" s="175">
        <v>0</v>
      </c>
      <c r="KO281" s="175">
        <v>0</v>
      </c>
      <c r="KP281" s="175">
        <v>0</v>
      </c>
      <c r="KQ281" s="175">
        <v>0</v>
      </c>
      <c r="KR281" s="160">
        <v>0</v>
      </c>
      <c r="KS281" s="175">
        <v>0</v>
      </c>
      <c r="KT281" s="159"/>
      <c r="KU281" s="159"/>
      <c r="KV281" s="159"/>
      <c r="KW281" s="159"/>
      <c r="KX281" s="159"/>
      <c r="KY281" s="159"/>
      <c r="KZ281" s="159"/>
      <c r="LA281" s="159"/>
      <c r="LB281" s="159"/>
    </row>
    <row r="282" spans="1:314" x14ac:dyDescent="0.15">
      <c r="A282" s="214"/>
      <c r="B282" s="232">
        <v>1.3160416666666668</v>
      </c>
      <c r="C282" s="10">
        <v>1.07</v>
      </c>
      <c r="D282" s="11">
        <v>1.2333333100000001</v>
      </c>
      <c r="E282" s="11"/>
      <c r="F282" s="14"/>
      <c r="G282" s="13"/>
      <c r="H282" s="14"/>
      <c r="I282" s="596"/>
      <c r="J282" s="473">
        <v>6</v>
      </c>
      <c r="K282" s="14"/>
      <c r="L282" s="9"/>
      <c r="M282" s="23">
        <v>0</v>
      </c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9"/>
      <c r="AB282" s="15"/>
      <c r="AC282" s="15"/>
      <c r="AD282" s="15"/>
      <c r="AE282" s="15"/>
      <c r="AF282" s="15"/>
      <c r="AG282" s="15"/>
      <c r="AH282" s="54"/>
      <c r="AI282" s="15"/>
      <c r="AJ282" s="15"/>
      <c r="AK282" s="15"/>
      <c r="AL282" s="632"/>
      <c r="AM282" s="633">
        <v>2.6955526491226087</v>
      </c>
      <c r="AN282" s="634">
        <v>-11.200176579925651</v>
      </c>
      <c r="AO282" s="640">
        <f t="shared" ref="AO282" si="196">ABS(-11.88-AN282)</f>
        <v>0.67982342007434937</v>
      </c>
      <c r="AP282" s="527"/>
      <c r="AQ282" s="634"/>
      <c r="AR282" s="634"/>
      <c r="AS282" s="634"/>
      <c r="AT282" s="634"/>
      <c r="AU282" s="634"/>
      <c r="AV282" s="634"/>
      <c r="AW282" s="634"/>
      <c r="AX282" s="634"/>
      <c r="AY282" s="634"/>
      <c r="AZ282" s="634"/>
      <c r="BA282" s="634"/>
      <c r="BB282" s="633"/>
      <c r="BC282" s="634">
        <f t="shared" ref="BC282" si="197">ABS(BQ282-AN282)</f>
        <v>1.3254646840148698</v>
      </c>
      <c r="BD282" s="634"/>
      <c r="BE282" s="634"/>
      <c r="BF282" s="634"/>
      <c r="BG282" s="634"/>
      <c r="BH282" s="634"/>
      <c r="BI282" s="634"/>
      <c r="BJ282" s="634"/>
      <c r="BK282" s="634"/>
      <c r="BL282" s="634"/>
      <c r="BM282" s="634"/>
      <c r="BN282" s="573"/>
      <c r="BO282" s="573"/>
      <c r="BP282" s="65">
        <v>3.2700146890995581</v>
      </c>
      <c r="BQ282" s="64">
        <v>-12.525641263940521</v>
      </c>
      <c r="BR282" s="6"/>
      <c r="BS282" s="527"/>
      <c r="BT282" s="527"/>
      <c r="BU282" s="527">
        <f>(BP281+BP282+BP283)/3</f>
        <v>-0.55973224408010447</v>
      </c>
      <c r="BV282" s="527">
        <f>(BQ281+BQ282+BQ283)/3</f>
        <v>3.8512112763320938</v>
      </c>
      <c r="BW282" s="584"/>
      <c r="BX282" s="527"/>
      <c r="BY282" s="527"/>
      <c r="BZ282" s="527"/>
      <c r="CA282" s="527"/>
      <c r="CC282" s="584">
        <f>SQRT((BP281-BP282)^2+(BQ281-BQ282)^2)+SQRT((BP282-BP283)^2+(BQ282-BQ283)^2)+SQRT((BP283-BP281)^2+(BQ283-BQ281)^2)</f>
        <v>51.018080603993802</v>
      </c>
      <c r="CD282" s="584"/>
      <c r="CE282" s="584"/>
      <c r="CF282" s="584"/>
      <c r="CG282" s="527"/>
      <c r="CH282" s="584"/>
      <c r="CI282" s="527"/>
      <c r="CJ282" s="584"/>
      <c r="CK282" s="527"/>
      <c r="CL282" s="584"/>
      <c r="CO282" s="70"/>
      <c r="CP282" s="70"/>
      <c r="CQ282" s="70"/>
      <c r="CR282" s="70"/>
      <c r="CS282" s="92">
        <v>1.2640181139545112</v>
      </c>
      <c r="CT282" s="70"/>
      <c r="CU282" s="70"/>
      <c r="CV282" s="70"/>
      <c r="CW282" s="70"/>
      <c r="CX282" s="70"/>
      <c r="CY282" s="70"/>
      <c r="CZ282" s="70"/>
      <c r="DA282" s="70"/>
      <c r="DB282" s="70"/>
      <c r="DC282" s="70"/>
      <c r="DH282" s="516"/>
      <c r="DI282" s="211">
        <f>DEGREES(ACOS(((BP281-BP280)*(BP283-BP282)+(BQ281-BQ280)*(BQ283-BQ282))/(SQRT((BP281-BP280)^2+(BQ281-BQ280)^2)*SQRT((BP283-BP282)^2+(BQ283-BQ282)^2))))</f>
        <v>1.1799153314444815</v>
      </c>
      <c r="DJ282" s="105"/>
      <c r="DK282" s="105"/>
      <c r="DL282" s="105"/>
      <c r="DM282" s="105"/>
      <c r="DN282" s="105"/>
      <c r="DO282" s="105"/>
      <c r="DP282" s="105"/>
      <c r="DQ282" s="105"/>
      <c r="DR282" s="105"/>
      <c r="DS282" s="105"/>
      <c r="DT282" s="108" t="s">
        <v>445</v>
      </c>
      <c r="DU282" s="129">
        <v>2.2536587722172627</v>
      </c>
      <c r="DV282" s="128">
        <v>-12.614005576208179</v>
      </c>
      <c r="DX282" s="506">
        <f t="shared" si="176"/>
        <v>0</v>
      </c>
      <c r="EA282" s="506">
        <f t="shared" si="177"/>
        <v>0</v>
      </c>
      <c r="EB282" s="506">
        <f t="shared" si="178"/>
        <v>0</v>
      </c>
      <c r="EF282" s="402"/>
      <c r="EG282" s="412">
        <f>IF(AND(DV282&lt;0,DV282&gt;-11.9),1,0)</f>
        <v>0</v>
      </c>
      <c r="EM282" s="412">
        <f>IF(AND(DV282&lt;0,DV282&gt;-6.4),1,0)</f>
        <v>0</v>
      </c>
      <c r="ER282" s="105">
        <v>-1.5024391814781752</v>
      </c>
      <c r="ES282" s="105">
        <v>12.658187732342007</v>
      </c>
      <c r="ET282" s="518">
        <f>ABS(ER282)</f>
        <v>1.5024391814781752</v>
      </c>
      <c r="EV282" s="284"/>
      <c r="EW282" s="209"/>
      <c r="EX282" s="209"/>
      <c r="EY282" s="209"/>
      <c r="EZ282" s="209"/>
      <c r="FA282" s="209"/>
      <c r="FB282" s="209"/>
      <c r="FC282" s="209"/>
      <c r="FE282" s="151">
        <v>13.633486483561672</v>
      </c>
      <c r="FF282" s="141"/>
      <c r="FH282" s="141"/>
      <c r="FJ282" s="141"/>
      <c r="FK282" s="584"/>
      <c r="FL282" s="527"/>
      <c r="FM282" s="584"/>
      <c r="FN282" s="527"/>
      <c r="FO282" s="584"/>
      <c r="FP282" s="527"/>
      <c r="FQ282" s="284">
        <f>FE282/(D281+D282)</f>
        <v>5.2436487685309983</v>
      </c>
      <c r="FR282" s="209"/>
      <c r="FS282" s="284"/>
      <c r="FT282" s="209"/>
      <c r="FU282" s="209"/>
      <c r="FV282" s="209"/>
      <c r="FW282" s="209"/>
      <c r="FX282" s="209"/>
      <c r="FY282" s="209"/>
      <c r="FZ282" s="209"/>
      <c r="GA282" s="209"/>
      <c r="GB282" s="209"/>
      <c r="GC282" s="209"/>
      <c r="GD282" s="284">
        <f t="shared" ref="GD282" si="198">FE282*(((DV281-AN281)/(ABS(DV280-DV281))))^2</f>
        <v>0.7370859895585431</v>
      </c>
      <c r="GE282" s="209"/>
      <c r="GF282" s="284"/>
      <c r="GG282" s="209"/>
      <c r="GH282" s="209"/>
      <c r="GI282" s="209"/>
      <c r="GJ282" s="209"/>
      <c r="GK282" s="209"/>
      <c r="GL282" s="209"/>
      <c r="GM282" s="209"/>
      <c r="GN282" s="209"/>
      <c r="GO282" s="209"/>
      <c r="GP282" s="209"/>
      <c r="GQ282" s="529"/>
      <c r="GR282" s="587">
        <v>0.61865142766748416</v>
      </c>
      <c r="GS282" s="532">
        <v>1.502439181478175</v>
      </c>
      <c r="GT282" s="584"/>
      <c r="GU282" s="527"/>
      <c r="GV282" s="527"/>
      <c r="GW282" s="527"/>
      <c r="GX282" s="527"/>
      <c r="GY282" s="527"/>
      <c r="GZ282" s="587">
        <v>0.48600371747211923</v>
      </c>
      <c r="HA282" s="532">
        <v>0.17672862453531657</v>
      </c>
      <c r="HB282" s="584"/>
      <c r="HC282" s="527"/>
      <c r="HD282" s="527"/>
      <c r="HE282" s="527"/>
      <c r="HF282" s="527"/>
      <c r="HG282" s="527"/>
      <c r="HH282" s="584">
        <v>0.7867205363734544</v>
      </c>
      <c r="HI282" s="527">
        <v>1.5127975742877675</v>
      </c>
      <c r="HJ282" s="584"/>
      <c r="HK282" s="527"/>
      <c r="HL282" s="527"/>
      <c r="HM282" s="527"/>
      <c r="HN282" s="527"/>
      <c r="HO282" s="527"/>
      <c r="HP282" s="285"/>
      <c r="HQ282" s="208"/>
      <c r="HR282" s="208"/>
      <c r="HS282" s="208"/>
      <c r="IE282" s="159"/>
      <c r="IF282" s="159"/>
      <c r="IG282" s="159"/>
      <c r="IH282" s="159"/>
      <c r="II282" s="159">
        <v>0</v>
      </c>
      <c r="IJ282" s="159">
        <v>1</v>
      </c>
      <c r="IK282" s="159">
        <v>1</v>
      </c>
      <c r="IL282" s="159">
        <v>0</v>
      </c>
      <c r="IM282" s="159">
        <v>0</v>
      </c>
      <c r="IQ282" s="159">
        <v>0</v>
      </c>
      <c r="IR282" s="159">
        <v>1</v>
      </c>
      <c r="IS282" s="159">
        <v>0</v>
      </c>
      <c r="IZ282" s="159">
        <v>0</v>
      </c>
      <c r="JA282" s="159">
        <v>0</v>
      </c>
      <c r="JB282" s="176">
        <v>0</v>
      </c>
      <c r="JC282" s="176">
        <v>1</v>
      </c>
      <c r="JD282" s="176">
        <v>0</v>
      </c>
      <c r="JE282" s="176">
        <v>0</v>
      </c>
      <c r="JF282" s="176">
        <v>1</v>
      </c>
      <c r="JG282" s="176">
        <v>0</v>
      </c>
      <c r="JH282" s="176">
        <v>0</v>
      </c>
      <c r="JI282" s="176">
        <v>0</v>
      </c>
      <c r="JJ282" s="176">
        <v>0</v>
      </c>
      <c r="JK282" s="176">
        <v>1</v>
      </c>
      <c r="JL282" s="176">
        <v>0</v>
      </c>
      <c r="JM282" s="176">
        <v>1</v>
      </c>
      <c r="JN282" s="176">
        <v>0</v>
      </c>
      <c r="JO282" s="176">
        <v>0</v>
      </c>
      <c r="JP282" s="176">
        <v>0</v>
      </c>
      <c r="JQ282" s="176">
        <v>0</v>
      </c>
      <c r="JR282" s="176">
        <v>0</v>
      </c>
      <c r="JS282" s="176">
        <v>0</v>
      </c>
      <c r="JT282" s="176">
        <v>0</v>
      </c>
      <c r="JU282" s="501">
        <v>1</v>
      </c>
      <c r="JV282" s="176">
        <v>0</v>
      </c>
      <c r="JW282" s="176">
        <v>0</v>
      </c>
      <c r="JX282" s="176">
        <v>0</v>
      </c>
      <c r="JY282" s="501"/>
      <c r="JZ282" s="405"/>
      <c r="KA282" s="405"/>
      <c r="KB282" s="405"/>
      <c r="KC282" s="405"/>
      <c r="KD282" s="405"/>
      <c r="KE282" s="162">
        <v>1</v>
      </c>
      <c r="KF282" s="175">
        <v>0</v>
      </c>
      <c r="KG282" s="175">
        <v>0</v>
      </c>
      <c r="KH282" s="175">
        <v>0</v>
      </c>
      <c r="KI282" s="175">
        <v>0</v>
      </c>
      <c r="KJ282" s="175">
        <v>1</v>
      </c>
      <c r="KK282" s="160">
        <v>0</v>
      </c>
      <c r="KL282" s="175">
        <v>1</v>
      </c>
      <c r="KM282" s="175">
        <v>0</v>
      </c>
      <c r="KN282" s="175">
        <v>0</v>
      </c>
      <c r="KO282" s="175">
        <v>0</v>
      </c>
      <c r="KP282" s="175">
        <v>0</v>
      </c>
      <c r="KQ282" s="175">
        <v>0</v>
      </c>
      <c r="KR282" s="160">
        <v>0</v>
      </c>
      <c r="KS282" s="175">
        <v>0</v>
      </c>
      <c r="KT282" s="159"/>
      <c r="KU282" s="159"/>
      <c r="KV282" s="159"/>
      <c r="KW282" s="159"/>
      <c r="KX282" s="159"/>
      <c r="KY282" s="159"/>
      <c r="KZ282" s="159"/>
      <c r="LA282" s="159"/>
      <c r="LB282" s="159"/>
    </row>
    <row r="283" spans="1:314" x14ac:dyDescent="0.15">
      <c r="A283" s="214"/>
      <c r="B283" s="232">
        <v>1.3168055555555556</v>
      </c>
      <c r="C283" s="10">
        <v>1.06</v>
      </c>
      <c r="D283" s="11">
        <v>1.1999999800000003</v>
      </c>
      <c r="E283" s="11"/>
      <c r="F283" s="14"/>
      <c r="G283" s="13"/>
      <c r="H283" s="14"/>
      <c r="I283" s="596"/>
      <c r="J283" s="9">
        <v>7</v>
      </c>
      <c r="K283" s="14"/>
      <c r="L283" s="9"/>
      <c r="M283" s="23">
        <v>0</v>
      </c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9"/>
      <c r="AB283" s="15"/>
      <c r="AC283" s="15"/>
      <c r="AD283" s="15"/>
      <c r="AE283" s="15"/>
      <c r="AF283" s="15"/>
      <c r="AG283" s="15"/>
      <c r="AH283" s="54"/>
      <c r="AI283" s="15"/>
      <c r="AJ283" s="15"/>
      <c r="AK283" s="15"/>
      <c r="AL283" s="632"/>
      <c r="AM283" s="633">
        <v>-1.0163559168822951</v>
      </c>
      <c r="AN283" s="634">
        <v>6.4285037174721191</v>
      </c>
      <c r="AO283" s="587"/>
      <c r="AP283" s="634">
        <f t="shared" ref="AP283" si="199">ABS(11.88-AN283)</f>
        <v>5.4514962825278817</v>
      </c>
      <c r="AQ283" s="634"/>
      <c r="AR283" s="634"/>
      <c r="AS283" s="634"/>
      <c r="AT283" s="634"/>
      <c r="AU283" s="634"/>
      <c r="AV283" s="634"/>
      <c r="AW283" s="634"/>
      <c r="AX283" s="634"/>
      <c r="AY283" s="634"/>
      <c r="AZ283" s="634"/>
      <c r="BA283" s="634"/>
      <c r="BB283" s="634">
        <f t="shared" ref="BB283" si="200">ABS(BQ283-AN283)</f>
        <v>5.6994981412639403</v>
      </c>
      <c r="BC283" s="634"/>
      <c r="BD283" s="634"/>
      <c r="BE283" s="634"/>
      <c r="BF283" s="634"/>
      <c r="BG283" s="634"/>
      <c r="BH283" s="634"/>
      <c r="BI283" s="634"/>
      <c r="BJ283" s="634"/>
      <c r="BK283" s="634"/>
      <c r="BL283" s="634"/>
      <c r="BM283" s="634"/>
      <c r="BN283" s="573"/>
      <c r="BO283" s="573"/>
      <c r="BP283" s="4">
        <v>-2.2094693845267281</v>
      </c>
      <c r="BQ283" s="4">
        <v>12.128001858736059</v>
      </c>
      <c r="BR283" s="6"/>
      <c r="BS283" s="527">
        <f>(BP282+BP283+BP284)/3</f>
        <v>1.0900048963665194</v>
      </c>
      <c r="BT283" s="527">
        <f>(BQ282+BQ283+BQ284)/3</f>
        <v>-4.2930328376703839</v>
      </c>
      <c r="BU283" s="527"/>
      <c r="BV283" s="527"/>
      <c r="BW283" s="584"/>
      <c r="BX283" s="527"/>
      <c r="BY283" s="527"/>
      <c r="BZ283" s="527"/>
      <c r="CA283" s="527"/>
      <c r="CB283" s="584">
        <f>SQRT((BP282-BP283)^2+(BQ282-BQ283)^2)+SQRT((BP283-BP284)^2+(BQ283-BQ284)^2)+SQRT((BP284-BP282)^2+(BQ284-BQ282)^2)</f>
        <v>51.319751215108916</v>
      </c>
      <c r="CD283" s="584"/>
      <c r="CE283" s="527"/>
      <c r="CF283" s="584"/>
      <c r="CG283" s="527"/>
      <c r="CH283" s="584"/>
      <c r="CI283" s="527"/>
      <c r="CJ283" s="584"/>
      <c r="CK283" s="527"/>
      <c r="CL283" s="584"/>
      <c r="CO283" s="70"/>
      <c r="CP283" s="70"/>
      <c r="CQ283" s="70"/>
      <c r="CR283" s="97">
        <v>2.3510964737837985</v>
      </c>
      <c r="CS283" s="70"/>
      <c r="CT283" s="70"/>
      <c r="CU283" s="70"/>
      <c r="CV283" s="70"/>
      <c r="CW283" s="70"/>
      <c r="CX283" s="70"/>
      <c r="CY283" s="70"/>
      <c r="CZ283" s="70"/>
      <c r="DA283" s="70"/>
      <c r="DB283" s="70"/>
      <c r="DC283" s="70"/>
      <c r="DH283" s="211">
        <f>DEGREES(ACOS(((BP282-BP281)*(BP284-BP283)+(BQ282-BQ281)*(BQ284-BQ283))/(SQRT((BP282-BP281)^2+(BQ282-BQ281)^2)*SQRT((BP284-BP283)^2+(BQ284-BQ283)^2))))</f>
        <v>3.6151145877390349</v>
      </c>
      <c r="DI283" s="516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/>
      <c r="DT283" s="108" t="s">
        <v>445</v>
      </c>
      <c r="DU283" s="105">
        <v>-1.6791967322403136</v>
      </c>
      <c r="DV283" s="105">
        <v>12.393094795539033</v>
      </c>
      <c r="DX283" s="506">
        <f t="shared" si="176"/>
        <v>0</v>
      </c>
      <c r="EA283" s="506">
        <f t="shared" si="177"/>
        <v>0</v>
      </c>
      <c r="EB283" s="506">
        <f t="shared" si="178"/>
        <v>0</v>
      </c>
      <c r="EF283" s="402">
        <f>IF(AND(DV283&gt;0,DV283&lt;11.9),1,0)</f>
        <v>0</v>
      </c>
      <c r="EG283" s="402"/>
      <c r="EL283" s="244">
        <f>IF(AND(DV283&gt;0,DV283&lt;6.4),1,0)</f>
        <v>0</v>
      </c>
      <c r="ER283" s="129">
        <v>1.0163559168822951</v>
      </c>
      <c r="ES283" s="128">
        <v>-13.011644981412639</v>
      </c>
      <c r="EU283" s="518">
        <f>ABS(ER283)</f>
        <v>1.0163559168822951</v>
      </c>
      <c r="EV283" s="284"/>
      <c r="EW283" s="209"/>
      <c r="EX283" s="209"/>
      <c r="EY283" s="209"/>
      <c r="EZ283" s="209"/>
      <c r="FA283" s="209"/>
      <c r="FB283" s="209"/>
      <c r="FC283" s="209"/>
      <c r="FE283" s="141"/>
      <c r="FF283" s="144">
        <v>7.0207672053398031</v>
      </c>
      <c r="FH283" s="141"/>
      <c r="FJ283" s="141"/>
      <c r="FK283" s="584"/>
      <c r="FL283" s="527"/>
      <c r="FM283" s="584"/>
      <c r="FN283" s="527"/>
      <c r="FO283" s="584"/>
      <c r="FP283" s="527"/>
      <c r="FQ283" s="284"/>
      <c r="FR283" s="209">
        <f>FF283/(D282+D283)</f>
        <v>2.8852468480960956</v>
      </c>
      <c r="FS283" s="284"/>
      <c r="FT283" s="209"/>
      <c r="FU283" s="209"/>
      <c r="FV283" s="209"/>
      <c r="FW283" s="209"/>
      <c r="FX283" s="209"/>
      <c r="FY283" s="209"/>
      <c r="FZ283" s="209"/>
      <c r="GA283" s="209"/>
      <c r="GB283" s="209"/>
      <c r="GC283" s="209"/>
      <c r="GD283" s="284"/>
      <c r="GE283" s="284">
        <f t="shared" ref="GE283" si="201">FF283*(((ABS(DV282-AN282))/(ABS(DV281-DV282))))^2</f>
        <v>2.2843298090270279E-2</v>
      </c>
      <c r="GF283" s="284"/>
      <c r="GG283" s="209"/>
      <c r="GH283" s="209"/>
      <c r="GI283" s="209"/>
      <c r="GJ283" s="209"/>
      <c r="GK283" s="209"/>
      <c r="GL283" s="209"/>
      <c r="GM283" s="209"/>
      <c r="GN283" s="209"/>
      <c r="GO283" s="209"/>
      <c r="GP283" s="209"/>
      <c r="GQ283" s="529"/>
      <c r="GR283" s="587">
        <v>0.17675755076213839</v>
      </c>
      <c r="GS283" s="529">
        <v>1.2373028553349676</v>
      </c>
      <c r="GT283" s="587"/>
      <c r="GU283" s="529"/>
      <c r="GV283" s="529"/>
      <c r="GW283" s="529"/>
      <c r="GX283" s="529"/>
      <c r="GY283" s="529"/>
      <c r="GZ283" s="587">
        <v>0.26509293680297397</v>
      </c>
      <c r="HA283" s="529">
        <v>0.39763940520446006</v>
      </c>
      <c r="HB283" s="587"/>
      <c r="HC283" s="529"/>
      <c r="HD283" s="529"/>
      <c r="HE283" s="529"/>
      <c r="HF283" s="529"/>
      <c r="HG283" s="529"/>
      <c r="HH283" s="584">
        <v>0.31861810509488547</v>
      </c>
      <c r="HI283" s="527">
        <v>1.2996289672023398</v>
      </c>
      <c r="HJ283" s="587"/>
      <c r="HK283" s="529"/>
      <c r="HL283" s="529"/>
      <c r="HM283" s="529"/>
      <c r="HN283" s="529"/>
      <c r="HO283" s="529"/>
      <c r="HP283" s="285"/>
      <c r="HQ283" s="208"/>
      <c r="HR283" s="208"/>
      <c r="HS283" s="208"/>
      <c r="IE283" s="159"/>
      <c r="IF283" s="159"/>
      <c r="IG283" s="159"/>
      <c r="IH283" s="159"/>
      <c r="II283" s="159">
        <v>0</v>
      </c>
      <c r="IJ283" s="159">
        <v>1</v>
      </c>
      <c r="IK283" s="159">
        <v>1</v>
      </c>
      <c r="IL283" s="159">
        <v>0</v>
      </c>
      <c r="IM283" s="159">
        <v>0</v>
      </c>
      <c r="IQ283" s="159">
        <v>0</v>
      </c>
      <c r="IR283" s="159">
        <v>1</v>
      </c>
      <c r="IS283" s="159">
        <v>0</v>
      </c>
      <c r="IZ283" s="159">
        <v>0</v>
      </c>
      <c r="JA283" s="159">
        <v>0</v>
      </c>
      <c r="JB283" s="176">
        <v>1</v>
      </c>
      <c r="JC283" s="176">
        <v>0</v>
      </c>
      <c r="JD283" s="176">
        <v>0</v>
      </c>
      <c r="JE283" s="176">
        <v>0</v>
      </c>
      <c r="JF283" s="176">
        <v>1</v>
      </c>
      <c r="JG283" s="176">
        <v>0</v>
      </c>
      <c r="JH283" s="176">
        <v>0</v>
      </c>
      <c r="JI283" s="176">
        <v>0</v>
      </c>
      <c r="JJ283" s="176">
        <v>0</v>
      </c>
      <c r="JK283" s="176">
        <v>1</v>
      </c>
      <c r="JL283" s="176">
        <v>0</v>
      </c>
      <c r="JM283" s="176">
        <v>1</v>
      </c>
      <c r="JN283" s="176">
        <v>0</v>
      </c>
      <c r="JO283" s="176">
        <v>0</v>
      </c>
      <c r="JP283" s="176">
        <v>0</v>
      </c>
      <c r="JQ283" s="176">
        <v>0</v>
      </c>
      <c r="JR283" s="176">
        <v>0</v>
      </c>
      <c r="JS283" s="176">
        <v>0</v>
      </c>
      <c r="JT283" s="176">
        <v>0</v>
      </c>
      <c r="JU283" s="501">
        <v>1</v>
      </c>
      <c r="JV283" s="176">
        <v>0</v>
      </c>
      <c r="JW283" s="176">
        <v>0</v>
      </c>
      <c r="JX283" s="176">
        <v>0</v>
      </c>
      <c r="JY283" s="501"/>
      <c r="JZ283" s="405"/>
      <c r="KA283" s="405"/>
      <c r="KB283" s="405"/>
      <c r="KC283" s="405"/>
      <c r="KD283" s="405"/>
      <c r="KE283" s="162">
        <v>0</v>
      </c>
      <c r="KF283" s="175">
        <v>1</v>
      </c>
      <c r="KG283" s="175">
        <v>0</v>
      </c>
      <c r="KH283" s="175">
        <v>0</v>
      </c>
      <c r="KI283" s="175">
        <v>0</v>
      </c>
      <c r="KJ283" s="175">
        <v>0</v>
      </c>
      <c r="KK283" s="160">
        <v>1</v>
      </c>
      <c r="KL283" s="175">
        <v>1</v>
      </c>
      <c r="KM283" s="175">
        <v>0</v>
      </c>
      <c r="KN283" s="175">
        <v>0</v>
      </c>
      <c r="KO283" s="175">
        <v>0</v>
      </c>
      <c r="KP283" s="175">
        <v>0</v>
      </c>
      <c r="KQ283" s="175">
        <v>0</v>
      </c>
      <c r="KR283" s="160">
        <v>0</v>
      </c>
      <c r="KS283" s="175">
        <v>0</v>
      </c>
      <c r="KT283" s="159"/>
      <c r="KU283" s="159"/>
      <c r="KV283" s="159"/>
      <c r="KW283" s="159"/>
      <c r="KX283" s="159"/>
      <c r="KY283" s="159"/>
      <c r="KZ283" s="159"/>
      <c r="LA283" s="159"/>
      <c r="LB283" s="159" t="s">
        <v>553</v>
      </c>
    </row>
    <row r="284" spans="1:314" x14ac:dyDescent="0.15">
      <c r="A284" s="214"/>
      <c r="B284" s="232">
        <v>1.3176273148148148</v>
      </c>
      <c r="C284" s="10">
        <v>1.1100000000000001</v>
      </c>
      <c r="D284" s="11">
        <v>1.3666666300000003</v>
      </c>
      <c r="E284" s="11"/>
      <c r="F284" s="14"/>
      <c r="G284" s="13"/>
      <c r="H284" s="14"/>
      <c r="I284" s="596"/>
      <c r="J284" s="473">
        <v>8</v>
      </c>
      <c r="K284" s="14"/>
      <c r="L284" s="9"/>
      <c r="M284" s="23">
        <v>0</v>
      </c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9"/>
      <c r="AB284" s="15"/>
      <c r="AC284" s="15"/>
      <c r="AD284" s="15"/>
      <c r="AE284" s="15"/>
      <c r="AF284" s="15"/>
      <c r="AG284" s="15"/>
      <c r="AH284" s="54"/>
      <c r="AI284" s="15"/>
      <c r="AJ284" s="15"/>
      <c r="AK284" s="15"/>
      <c r="AL284" s="632"/>
      <c r="AM284" s="633">
        <v>0.8837877538106913</v>
      </c>
      <c r="AN284" s="634">
        <v>-6.8261431226765801</v>
      </c>
      <c r="AO284" s="640">
        <f t="shared" ref="AO284" si="202">ABS(-11.88-AN284)</f>
        <v>5.0538568773234207</v>
      </c>
      <c r="AP284" s="527"/>
      <c r="AQ284" s="634"/>
      <c r="AR284" s="634"/>
      <c r="AS284" s="634"/>
      <c r="AT284" s="634"/>
      <c r="AU284" s="634"/>
      <c r="AV284" s="634"/>
      <c r="AW284" s="634"/>
      <c r="AX284" s="634"/>
      <c r="AY284" s="634"/>
      <c r="AZ284" s="634"/>
      <c r="BA284" s="634"/>
      <c r="BB284" s="633"/>
      <c r="BC284" s="634">
        <f t="shared" ref="BC284" si="203">ABS(BQ284-AN284)</f>
        <v>5.6553159851301107</v>
      </c>
      <c r="BD284" s="634"/>
      <c r="BE284" s="634"/>
      <c r="BF284" s="634"/>
      <c r="BG284" s="634"/>
      <c r="BH284" s="634"/>
      <c r="BI284" s="634"/>
      <c r="BJ284" s="634"/>
      <c r="BK284" s="634"/>
      <c r="BL284" s="634"/>
      <c r="BM284" s="634"/>
      <c r="BN284" s="573"/>
      <c r="BO284" s="573"/>
      <c r="BP284" s="65">
        <v>2.2094693845267281</v>
      </c>
      <c r="BQ284" s="64">
        <v>-12.481459107806691</v>
      </c>
      <c r="BR284" s="6"/>
      <c r="BS284" s="527"/>
      <c r="BT284" s="527"/>
      <c r="BU284" s="527">
        <f>(BP283+BP284+BP285)/3</f>
        <v>0.48608326459588019</v>
      </c>
      <c r="BV284" s="527">
        <f>(BQ283+BQ284+BQ285)/3</f>
        <v>4.1752137546468404</v>
      </c>
      <c r="BW284" s="584"/>
      <c r="BX284" s="527"/>
      <c r="BY284" s="527"/>
      <c r="BZ284" s="527"/>
      <c r="CA284" s="527"/>
      <c r="CC284" s="584">
        <f>SQRT((BP283-BP284)^2+(BQ283-BQ284)^2)+SQRT((BP284-BP285)^2+(BQ284-BQ285)^2)+SQRT((BP285-BP283)^2+(BQ285-BQ283)^2)</f>
        <v>54.118569214383861</v>
      </c>
      <c r="CD284" s="584"/>
      <c r="CE284" s="584"/>
      <c r="CF284" s="584"/>
      <c r="CG284" s="527"/>
      <c r="CH284" s="584"/>
      <c r="CI284" s="527"/>
      <c r="CJ284" s="584"/>
      <c r="CK284" s="527"/>
      <c r="CL284" s="584"/>
      <c r="CO284" s="70"/>
      <c r="CP284" s="70"/>
      <c r="CQ284" s="70"/>
      <c r="CR284" s="70"/>
      <c r="CS284" s="92">
        <v>8.4830021945551355</v>
      </c>
      <c r="CT284" s="70"/>
      <c r="CU284" s="70"/>
      <c r="CV284" s="70"/>
      <c r="CW284" s="70"/>
      <c r="CX284" s="70"/>
      <c r="CY284" s="70"/>
      <c r="CZ284" s="70"/>
      <c r="DA284" s="70"/>
      <c r="DB284" s="70"/>
      <c r="DC284" s="70"/>
      <c r="DH284" s="516"/>
      <c r="DI284" s="211">
        <f>DEGREES(ACOS(((BP283-BP282)*(BP285-BP284)+(BQ283-BQ282)*(BQ285-BQ284))/(SQRT((BP283-BP282)^2+(BQ283-BQ282)^2)*SQRT((BP285-BP284)^2+(BQ285-BQ284)^2))))</f>
        <v>10.834098668339175</v>
      </c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8" t="s">
        <v>443</v>
      </c>
      <c r="DU284" s="129">
        <v>3.6235297906238344</v>
      </c>
      <c r="DV284" s="128">
        <v>-12.702369888475836</v>
      </c>
      <c r="DX284" s="506">
        <f t="shared" si="176"/>
        <v>0</v>
      </c>
      <c r="EA284" s="506">
        <f t="shared" si="177"/>
        <v>0</v>
      </c>
      <c r="EB284" s="506">
        <f t="shared" si="178"/>
        <v>0</v>
      </c>
      <c r="EF284" s="402"/>
      <c r="EG284" s="412">
        <f>IF(AND(DV284&lt;0,DV284&gt;-11.9),1,0)</f>
        <v>0</v>
      </c>
      <c r="EM284" s="412">
        <f>IF(AND(DV284&lt;0,DV284&gt;-6.4),1,0)</f>
        <v>0</v>
      </c>
      <c r="ER284" s="105">
        <v>-0.8837877538106913</v>
      </c>
      <c r="ES284" s="105">
        <v>13.232555762081784</v>
      </c>
      <c r="ET284" s="518">
        <f>ABS(ER284)</f>
        <v>0.8837877538106913</v>
      </c>
      <c r="EV284" s="284"/>
      <c r="EW284" s="209"/>
      <c r="EX284" s="209"/>
      <c r="EY284" s="209"/>
      <c r="EZ284" s="209"/>
      <c r="FA284" s="209"/>
      <c r="FB284" s="209"/>
      <c r="FC284" s="209"/>
      <c r="FE284" s="151">
        <v>12.952105016747545</v>
      </c>
      <c r="FF284" s="141"/>
      <c r="FH284" s="141"/>
      <c r="FJ284" s="141"/>
      <c r="FK284" s="584"/>
      <c r="FL284" s="527"/>
      <c r="FM284" s="584"/>
      <c r="FN284" s="527"/>
      <c r="FO284" s="584"/>
      <c r="FP284" s="527"/>
      <c r="FQ284" s="284">
        <f>FE284/(D283+D284)</f>
        <v>5.0462747932609542</v>
      </c>
      <c r="FR284" s="209"/>
      <c r="FS284" s="284"/>
      <c r="FT284" s="209"/>
      <c r="FU284" s="209"/>
      <c r="FV284" s="209"/>
      <c r="FW284" s="209"/>
      <c r="FX284" s="209"/>
      <c r="FY284" s="209"/>
      <c r="FZ284" s="209"/>
      <c r="GA284" s="209"/>
      <c r="GB284" s="209"/>
      <c r="GC284" s="209"/>
      <c r="GD284" s="284">
        <f t="shared" ref="GD284" si="204">FE284*(((DV283-AN283)/(ABS(DV282-DV283))))^2</f>
        <v>0.73684311806310465</v>
      </c>
      <c r="GE284" s="209"/>
      <c r="GF284" s="284"/>
      <c r="GG284" s="209"/>
      <c r="GH284" s="209"/>
      <c r="GI284" s="209"/>
      <c r="GJ284" s="209"/>
      <c r="GK284" s="209"/>
      <c r="GL284" s="209"/>
      <c r="GM284" s="209"/>
      <c r="GN284" s="209"/>
      <c r="GO284" s="209"/>
      <c r="GP284" s="209"/>
      <c r="GQ284" s="529"/>
      <c r="GR284" s="587">
        <v>0.79540897842962233</v>
      </c>
      <c r="GS284" s="532">
        <v>2.6071738737415391</v>
      </c>
      <c r="GT284" s="584"/>
      <c r="GU284" s="527"/>
      <c r="GV284" s="527"/>
      <c r="GW284" s="527"/>
      <c r="GX284" s="527"/>
      <c r="GY284" s="527"/>
      <c r="GZ284" s="587">
        <v>0.8394609665427506</v>
      </c>
      <c r="HA284" s="532">
        <v>0.30927509293680266</v>
      </c>
      <c r="HB284" s="584"/>
      <c r="HC284" s="527"/>
      <c r="HD284" s="527"/>
      <c r="HE284" s="527"/>
      <c r="HF284" s="527"/>
      <c r="HG284" s="527"/>
      <c r="HH284" s="584">
        <v>1.1564472133717754</v>
      </c>
      <c r="HI284" s="527">
        <v>2.6254536162407307</v>
      </c>
      <c r="HJ284" s="584"/>
      <c r="HK284" s="527"/>
      <c r="HL284" s="527"/>
      <c r="HM284" s="527"/>
      <c r="HN284" s="527"/>
      <c r="HO284" s="527"/>
      <c r="HP284" s="285"/>
      <c r="HQ284" s="208"/>
      <c r="HR284" s="208"/>
      <c r="HS284" s="208"/>
      <c r="IE284" s="159"/>
      <c r="IF284" s="159"/>
      <c r="IG284" s="159"/>
      <c r="IH284" s="159"/>
      <c r="II284" s="159">
        <v>0</v>
      </c>
      <c r="IJ284" s="159">
        <v>1</v>
      </c>
      <c r="IK284" s="159">
        <v>0</v>
      </c>
      <c r="IL284" s="159">
        <v>1</v>
      </c>
      <c r="IM284" s="159">
        <v>0</v>
      </c>
      <c r="IQ284" s="159">
        <v>1</v>
      </c>
      <c r="IR284" s="159">
        <v>0</v>
      </c>
      <c r="IS284" s="159">
        <v>0</v>
      </c>
      <c r="IZ284" s="159">
        <v>1</v>
      </c>
      <c r="JA284" s="159">
        <v>0</v>
      </c>
      <c r="JB284" s="176">
        <v>0</v>
      </c>
      <c r="JC284" s="176">
        <v>0</v>
      </c>
      <c r="JD284" s="176">
        <v>0</v>
      </c>
      <c r="JE284" s="176">
        <v>0</v>
      </c>
      <c r="JF284" s="176">
        <v>0</v>
      </c>
      <c r="JG284" s="176">
        <v>1</v>
      </c>
      <c r="JH284" s="176">
        <v>0</v>
      </c>
      <c r="JI284" s="176">
        <v>0</v>
      </c>
      <c r="JJ284" s="176">
        <v>0</v>
      </c>
      <c r="JK284" s="176">
        <v>1</v>
      </c>
      <c r="JL284" s="176">
        <v>0</v>
      </c>
      <c r="JM284" s="176">
        <v>1</v>
      </c>
      <c r="JN284" s="176">
        <v>0</v>
      </c>
      <c r="JO284" s="176">
        <v>0</v>
      </c>
      <c r="JP284" s="176">
        <v>0</v>
      </c>
      <c r="JQ284" s="176">
        <v>0</v>
      </c>
      <c r="JR284" s="176">
        <v>0</v>
      </c>
      <c r="JS284" s="176">
        <v>0</v>
      </c>
      <c r="JT284" s="176">
        <v>0</v>
      </c>
      <c r="JU284" s="501">
        <v>1</v>
      </c>
      <c r="JV284" s="176">
        <v>0</v>
      </c>
      <c r="JW284" s="176">
        <v>0</v>
      </c>
      <c r="JX284" s="176">
        <v>0</v>
      </c>
      <c r="JY284" s="501"/>
      <c r="JZ284" s="405"/>
      <c r="KA284" s="405"/>
      <c r="KB284" s="405"/>
      <c r="KC284" s="405"/>
      <c r="KD284" s="405"/>
      <c r="KE284" s="162">
        <v>0</v>
      </c>
      <c r="KF284" s="175">
        <v>1</v>
      </c>
      <c r="KG284" s="175">
        <v>0</v>
      </c>
      <c r="KH284" s="175">
        <v>0</v>
      </c>
      <c r="KI284" s="175">
        <v>0</v>
      </c>
      <c r="KJ284" s="175">
        <v>1</v>
      </c>
      <c r="KK284" s="160">
        <v>0</v>
      </c>
      <c r="KL284" s="175">
        <v>1</v>
      </c>
      <c r="KM284" s="175">
        <v>0</v>
      </c>
      <c r="KN284" s="175">
        <v>0</v>
      </c>
      <c r="KO284" s="175">
        <v>0</v>
      </c>
      <c r="KP284" s="175">
        <v>0</v>
      </c>
      <c r="KQ284" s="175">
        <v>0</v>
      </c>
      <c r="KR284" s="160">
        <v>0</v>
      </c>
      <c r="KS284" s="175">
        <v>1</v>
      </c>
      <c r="KT284" s="159"/>
      <c r="KU284" s="159"/>
      <c r="KV284" s="159"/>
      <c r="KW284" s="159"/>
      <c r="KX284" s="159"/>
      <c r="KY284" s="159"/>
      <c r="KZ284" s="159"/>
      <c r="LA284" s="159"/>
      <c r="LB284" s="159"/>
    </row>
    <row r="285" spans="1:314" x14ac:dyDescent="0.15">
      <c r="A285" s="214"/>
      <c r="B285" s="232">
        <v>1.3183449074074074</v>
      </c>
      <c r="C285" s="10">
        <v>1.02</v>
      </c>
      <c r="D285" s="11">
        <v>1.0666666600000001</v>
      </c>
      <c r="E285" s="11"/>
      <c r="F285" s="14"/>
      <c r="G285" s="13"/>
      <c r="H285" s="14"/>
      <c r="I285" s="596"/>
      <c r="J285" s="9">
        <v>9</v>
      </c>
      <c r="K285" s="14"/>
      <c r="L285" s="9"/>
      <c r="M285" s="23">
        <v>0</v>
      </c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9"/>
      <c r="AB285" s="15"/>
      <c r="AC285" s="15"/>
      <c r="AD285" s="15"/>
      <c r="AE285" s="15"/>
      <c r="AF285" s="15"/>
      <c r="AG285" s="15"/>
      <c r="AH285" s="54"/>
      <c r="AI285" s="15"/>
      <c r="AJ285" s="15"/>
      <c r="AK285" s="15"/>
      <c r="AL285" s="632"/>
      <c r="AM285" s="633">
        <v>1.635007344549779</v>
      </c>
      <c r="AN285" s="634">
        <v>11.023447955390335</v>
      </c>
      <c r="AO285" s="587"/>
      <c r="AP285" s="634">
        <f t="shared" ref="AP285" si="205">ABS(11.88-AN285)</f>
        <v>0.85655204460966594</v>
      </c>
      <c r="AQ285" s="634"/>
      <c r="AR285" s="634"/>
      <c r="AS285" s="634"/>
      <c r="AT285" s="634"/>
      <c r="AU285" s="634"/>
      <c r="AV285" s="634"/>
      <c r="AW285" s="634"/>
      <c r="AX285" s="634"/>
      <c r="AY285" s="634"/>
      <c r="AZ285" s="634"/>
      <c r="BA285" s="634"/>
      <c r="BB285" s="634">
        <f t="shared" ref="BB285" si="206">ABS(BQ285-AN285)</f>
        <v>1.8556505576208178</v>
      </c>
      <c r="BC285" s="634"/>
      <c r="BD285" s="634"/>
      <c r="BE285" s="634"/>
      <c r="BF285" s="634"/>
      <c r="BG285" s="634"/>
      <c r="BH285" s="634"/>
      <c r="BI285" s="634"/>
      <c r="BJ285" s="634"/>
      <c r="BK285" s="634"/>
      <c r="BL285" s="634"/>
      <c r="BM285" s="634"/>
      <c r="BN285" s="573"/>
      <c r="BO285" s="573"/>
      <c r="BP285" s="4">
        <v>1.4582497937876406</v>
      </c>
      <c r="BQ285" s="4">
        <v>12.879098513011153</v>
      </c>
      <c r="BR285" s="6"/>
      <c r="BS285" s="527"/>
      <c r="BT285" s="527"/>
      <c r="BU285" s="527"/>
      <c r="BV285" s="527"/>
      <c r="BW285" s="584"/>
      <c r="BX285" s="527"/>
      <c r="BY285" s="527"/>
      <c r="BZ285" s="527"/>
      <c r="CA285" s="527"/>
      <c r="CB285" s="584"/>
      <c r="CC285" s="527"/>
      <c r="CD285" s="584"/>
      <c r="CE285" s="527"/>
      <c r="CF285" s="584"/>
      <c r="CG285" s="527"/>
      <c r="CH285" s="584"/>
      <c r="CI285" s="527"/>
      <c r="CJ285" s="584"/>
      <c r="CK285" s="527"/>
      <c r="CL285" s="584"/>
      <c r="CO285" s="70"/>
      <c r="CP285" s="70"/>
      <c r="CQ285" s="70"/>
      <c r="CR285" s="70"/>
      <c r="CS285" s="70"/>
      <c r="CT285" s="70"/>
      <c r="CU285" s="70"/>
      <c r="CV285" s="70"/>
      <c r="CW285" s="70"/>
      <c r="CX285" s="70"/>
      <c r="CY285" s="70"/>
      <c r="CZ285" s="70"/>
      <c r="DA285" s="70"/>
      <c r="DB285" s="70"/>
      <c r="DC285" s="70"/>
      <c r="DH285" s="516"/>
      <c r="DI285" s="516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8" t="s">
        <v>445</v>
      </c>
      <c r="DU285" s="105">
        <v>0.44189387690534565</v>
      </c>
      <c r="DV285" s="105">
        <v>13.188373605947955</v>
      </c>
      <c r="DX285" s="506">
        <f t="shared" si="176"/>
        <v>0</v>
      </c>
      <c r="EA285" s="506">
        <f t="shared" si="177"/>
        <v>0</v>
      </c>
      <c r="EB285" s="506">
        <f t="shared" si="178"/>
        <v>0</v>
      </c>
      <c r="EF285" s="402">
        <f>IF(AND(DV285&gt;0,DV285&lt;11.9),1,0)</f>
        <v>0</v>
      </c>
      <c r="EG285" s="402"/>
      <c r="EL285" s="244">
        <f>IF(AND(DV285&gt;0,DV285&lt;6.4),1,0)</f>
        <v>0</v>
      </c>
      <c r="ER285" s="129">
        <v>1.3698710184065717</v>
      </c>
      <c r="ES285" s="128">
        <v>-12.879098513011153</v>
      </c>
      <c r="EU285" s="518">
        <f>ABS(ER285)</f>
        <v>1.3698710184065717</v>
      </c>
      <c r="EV285" s="284"/>
      <c r="EW285" s="209"/>
      <c r="EX285" s="209"/>
      <c r="EY285" s="209"/>
      <c r="EZ285" s="209"/>
      <c r="FA285" s="209"/>
      <c r="FB285" s="209"/>
      <c r="FC285" s="209"/>
      <c r="FE285" s="141"/>
      <c r="FF285" s="144">
        <v>46.78982103992513</v>
      </c>
      <c r="FH285" s="516"/>
      <c r="FJ285" s="516"/>
      <c r="FL285" s="516"/>
      <c r="FN285" s="516"/>
      <c r="FQ285" s="284"/>
      <c r="FR285" s="209">
        <f>FF285/(D284+D285)</f>
        <v>19.228693920480218</v>
      </c>
      <c r="FS285" s="284"/>
      <c r="FT285" s="209"/>
      <c r="FU285" s="209"/>
      <c r="FV285" s="209"/>
      <c r="FW285" s="209"/>
      <c r="FX285" s="209"/>
      <c r="FY285" s="209"/>
      <c r="FZ285" s="209"/>
      <c r="GA285" s="209"/>
      <c r="GB285" s="209"/>
      <c r="GC285" s="209"/>
      <c r="GD285" s="284"/>
      <c r="GE285" s="284">
        <f>FF285*(((ABS(DV284-AN284))/(ABS(DV283-DV284))))^2</f>
        <v>2.5654171554975309</v>
      </c>
      <c r="GF285" s="284"/>
      <c r="GG285" s="209"/>
      <c r="GH285" s="209"/>
      <c r="GI285" s="209"/>
      <c r="GJ285" s="209"/>
      <c r="GK285" s="209"/>
      <c r="GL285" s="209"/>
      <c r="GM285" s="209"/>
      <c r="GN285" s="209"/>
      <c r="GO285" s="209"/>
      <c r="GP285" s="209"/>
      <c r="GQ285" s="529"/>
      <c r="GR285" s="587">
        <v>1.3256816307160371</v>
      </c>
      <c r="GS285" s="529">
        <v>2.2536587722172627</v>
      </c>
      <c r="GT285" s="587"/>
      <c r="GU285" s="529"/>
      <c r="GV285" s="529"/>
      <c r="GW285" s="529"/>
      <c r="GX285" s="529"/>
      <c r="GY285" s="529"/>
      <c r="GZ285" s="587">
        <v>4.4182156133828698E-2</v>
      </c>
      <c r="HA285" s="529">
        <v>0.17672862453531657</v>
      </c>
      <c r="HB285" s="587"/>
      <c r="HC285" s="529"/>
      <c r="HD285" s="529"/>
      <c r="HE285" s="529"/>
      <c r="HF285" s="529"/>
      <c r="HG285" s="529"/>
      <c r="HH285" s="584">
        <v>1.3264176751455647</v>
      </c>
      <c r="HI285" s="527">
        <v>2.2605775519371072</v>
      </c>
      <c r="HJ285" s="587"/>
      <c r="HK285" s="529"/>
      <c r="HL285" s="529"/>
      <c r="HM285" s="529"/>
      <c r="HN285" s="529"/>
      <c r="HO285" s="529"/>
      <c r="HP285" s="285"/>
      <c r="HQ285" s="208"/>
      <c r="HR285" s="208"/>
      <c r="HS285" s="208"/>
      <c r="IE285" s="159"/>
      <c r="IF285" s="159"/>
      <c r="IG285" s="159"/>
      <c r="IH285" s="159"/>
      <c r="II285" s="159">
        <v>0</v>
      </c>
      <c r="IJ285" s="159">
        <v>1</v>
      </c>
      <c r="IK285" s="159">
        <v>1</v>
      </c>
      <c r="IL285" s="159">
        <v>0</v>
      </c>
      <c r="IM285" s="159">
        <v>0</v>
      </c>
      <c r="IQ285" s="159">
        <v>1</v>
      </c>
      <c r="IR285" s="159">
        <v>0</v>
      </c>
      <c r="IS285" s="159">
        <v>0</v>
      </c>
      <c r="IZ285" s="159">
        <v>1</v>
      </c>
      <c r="JA285" s="159">
        <v>0</v>
      </c>
      <c r="JB285" s="176">
        <v>0</v>
      </c>
      <c r="JC285" s="176">
        <v>0</v>
      </c>
      <c r="JD285" s="176">
        <v>0</v>
      </c>
      <c r="JE285" s="176">
        <v>0</v>
      </c>
      <c r="JF285" s="176">
        <v>1</v>
      </c>
      <c r="JG285" s="176">
        <v>0</v>
      </c>
      <c r="JH285" s="176">
        <v>0</v>
      </c>
      <c r="JI285" s="176">
        <v>0</v>
      </c>
      <c r="JJ285" s="176">
        <v>0</v>
      </c>
      <c r="JK285" s="176">
        <v>1</v>
      </c>
      <c r="JL285" s="176">
        <v>0</v>
      </c>
      <c r="JM285" s="176">
        <v>1</v>
      </c>
      <c r="JN285" s="176">
        <v>0</v>
      </c>
      <c r="JO285" s="176">
        <v>0</v>
      </c>
      <c r="JP285" s="176">
        <v>0</v>
      </c>
      <c r="JQ285" s="176">
        <v>0</v>
      </c>
      <c r="JR285" s="176">
        <v>0</v>
      </c>
      <c r="JS285" s="176">
        <v>0</v>
      </c>
      <c r="JT285" s="176">
        <v>0</v>
      </c>
      <c r="JU285" s="501">
        <v>1</v>
      </c>
      <c r="JV285" s="176">
        <v>0</v>
      </c>
      <c r="JW285" s="176">
        <v>0</v>
      </c>
      <c r="JX285" s="176">
        <v>0</v>
      </c>
      <c r="JY285" s="501"/>
      <c r="JZ285" s="405"/>
      <c r="KA285" s="405"/>
      <c r="KB285" s="405"/>
      <c r="KC285" s="405"/>
      <c r="KD285" s="405"/>
      <c r="KE285" s="162">
        <v>1</v>
      </c>
      <c r="KF285" s="175">
        <v>0</v>
      </c>
      <c r="KG285" s="175">
        <v>0</v>
      </c>
      <c r="KH285" s="175">
        <v>0</v>
      </c>
      <c r="KI285" s="175">
        <v>0</v>
      </c>
      <c r="KJ285" s="175">
        <v>0</v>
      </c>
      <c r="KK285" s="160">
        <v>1</v>
      </c>
      <c r="KL285" s="175">
        <v>0</v>
      </c>
      <c r="KM285" s="175">
        <v>0</v>
      </c>
      <c r="KN285" s="175">
        <v>0</v>
      </c>
      <c r="KO285" s="175">
        <v>0</v>
      </c>
      <c r="KP285" s="175">
        <v>1</v>
      </c>
      <c r="KQ285" s="175">
        <v>0</v>
      </c>
      <c r="KR285" s="160">
        <v>0</v>
      </c>
      <c r="KS285" s="175">
        <v>1</v>
      </c>
      <c r="KT285" s="159"/>
      <c r="KU285" s="159"/>
      <c r="KV285" s="159"/>
      <c r="KW285" s="159"/>
      <c r="KX285" s="159"/>
      <c r="KY285" s="159"/>
      <c r="KZ285" s="159"/>
      <c r="LA285" s="159"/>
      <c r="LB285" s="159" t="s">
        <v>554</v>
      </c>
    </row>
    <row r="286" spans="1:314" s="218" customFormat="1" ht="14.25" thickBot="1" x14ac:dyDescent="0.2">
      <c r="A286" s="243" t="s">
        <v>593</v>
      </c>
      <c r="B286" s="243"/>
      <c r="C286" s="17"/>
      <c r="D286" s="18"/>
      <c r="E286" s="18">
        <f>SUM(D278:D285)</f>
        <v>9.6666591400000001</v>
      </c>
      <c r="F286" s="20"/>
      <c r="G286" s="19"/>
      <c r="H286" s="20"/>
      <c r="I286" s="597"/>
      <c r="J286" s="16"/>
      <c r="K286" s="20"/>
      <c r="L286" s="16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16"/>
      <c r="AB286" s="20"/>
      <c r="AC286" s="20"/>
      <c r="AD286" s="20"/>
      <c r="AE286" s="20"/>
      <c r="AF286" s="20"/>
      <c r="AG286" s="20"/>
      <c r="AH286" s="58"/>
      <c r="AI286" s="20"/>
      <c r="AJ286" s="20"/>
      <c r="AK286" s="20"/>
      <c r="AL286" s="642"/>
      <c r="AM286" s="636"/>
      <c r="AN286" s="637"/>
      <c r="AO286" s="636"/>
      <c r="AP286" s="637"/>
      <c r="AQ286" s="528">
        <f>SUM(AO278:AO286)</f>
        <v>13.764832713754648</v>
      </c>
      <c r="AR286" s="528">
        <f>SUM(AP278:AP286)</f>
        <v>14.560111524163572</v>
      </c>
      <c r="AS286" s="528">
        <f>AVERAGE(AO278:AO286)</f>
        <v>3.4412081784386621</v>
      </c>
      <c r="AT286" s="528">
        <f>AVERAGE(AP278:AP286)</f>
        <v>3.640027881040893</v>
      </c>
      <c r="AU286" s="528">
        <f>MAX(AO278:AO286)</f>
        <v>5.7165892193308556</v>
      </c>
      <c r="AV286" s="528">
        <f>MAX(AP278:AP286)</f>
        <v>5.5840427509293686</v>
      </c>
      <c r="AW286" s="528">
        <f>MIN(AO278:AO286)</f>
        <v>0.67982342007434937</v>
      </c>
      <c r="AX286" s="528">
        <f>MIN(AP278:AP286)</f>
        <v>0.85655204460966594</v>
      </c>
      <c r="AY286" s="528">
        <f>AU286-AW286</f>
        <v>5.0367657992565062</v>
      </c>
      <c r="AZ286" s="528">
        <f>AV286-AX286</f>
        <v>4.7274907063197027</v>
      </c>
      <c r="BA286" s="528"/>
      <c r="BB286" s="636"/>
      <c r="BC286" s="637"/>
      <c r="BD286" s="528">
        <f>SUM(BB278:BB286)</f>
        <v>16.74503717472119</v>
      </c>
      <c r="BE286" s="528">
        <f>SUM(BC278:BC286)</f>
        <v>16.524126394052043</v>
      </c>
      <c r="BF286" s="528">
        <f>AVERAGE(BB278:BB286)</f>
        <v>4.1862592936802976</v>
      </c>
      <c r="BG286" s="528">
        <f>AVERAGE(BC278:BC286)</f>
        <v>4.1310315985130108</v>
      </c>
      <c r="BH286" s="528">
        <f>MAX(BB278:BB286)</f>
        <v>5.6994981412639403</v>
      </c>
      <c r="BI286" s="528">
        <f>MAX(BC278:BC286)</f>
        <v>6.1855018587360595</v>
      </c>
      <c r="BJ286" s="528">
        <f>MIN(BB278:BB286)</f>
        <v>1.8556505576208178</v>
      </c>
      <c r="BK286" s="528">
        <f>MIN(BC278:BC286)</f>
        <v>1.3254646840148698</v>
      </c>
      <c r="BL286" s="528">
        <f>BH286-BJ286</f>
        <v>3.8438475836431225</v>
      </c>
      <c r="BM286" s="528">
        <f>BI286-BK286</f>
        <v>4.8600371747211897</v>
      </c>
      <c r="BN286" s="574"/>
      <c r="BO286" s="574"/>
      <c r="BP286" s="2"/>
      <c r="BQ286" s="2"/>
      <c r="BR286" s="7"/>
      <c r="BS286" s="528"/>
      <c r="BT286" s="528"/>
      <c r="BU286" s="528"/>
      <c r="BV286" s="528"/>
      <c r="BW286" s="585">
        <f>AVERAGE(BS276:BS286)</f>
        <v>1.2323929233693527</v>
      </c>
      <c r="BX286" s="585">
        <f>AVERAGE(BT276:BT286)</f>
        <v>-4.3224876084262709</v>
      </c>
      <c r="BY286" s="585">
        <f>AVERAGE(BU276:BU286)</f>
        <v>0.24304163229794007</v>
      </c>
      <c r="BZ286" s="585">
        <f>AVERAGE(BV276:BV286)</f>
        <v>4.0132125154894673</v>
      </c>
      <c r="CA286" s="528"/>
      <c r="CB286" s="585"/>
      <c r="CC286" s="528"/>
      <c r="CD286" s="585">
        <f>SUM(CB278:CB285)</f>
        <v>155.2161127155868</v>
      </c>
      <c r="CE286" s="585">
        <f>SUM(CC278:CC285)</f>
        <v>213.28325280715652</v>
      </c>
      <c r="CF286" s="585" t="e">
        <f ca="1">[1]!Mean(CB278:CB285)</f>
        <v>#NAME?</v>
      </c>
      <c r="CG286" s="585" t="e">
        <f ca="1">[1]!Mean(CC278:CC285)</f>
        <v>#NAME?</v>
      </c>
      <c r="CH286" s="585">
        <f>MAX(CB277:CB285)</f>
        <v>52.230289138963116</v>
      </c>
      <c r="CI286" s="585">
        <f>MAX(CC277:CC285)</f>
        <v>55.707712864683785</v>
      </c>
      <c r="CJ286" s="585">
        <f>MIN(CB277:CB285)</f>
        <v>51.319751215108916</v>
      </c>
      <c r="CK286" s="585">
        <f>MIN(CC277:CC285)</f>
        <v>51.018080603993802</v>
      </c>
      <c r="CL286" s="585">
        <f>CH286-CJ286</f>
        <v>0.91053792385419996</v>
      </c>
      <c r="CM286" s="528">
        <f>CI286-CK286</f>
        <v>4.689632260689983</v>
      </c>
      <c r="CN286" s="393"/>
      <c r="CR286" s="286"/>
      <c r="CS286" s="278"/>
      <c r="CT286" s="281">
        <v>7.8003580891711142</v>
      </c>
      <c r="CU286" s="281">
        <v>26.910957843682063</v>
      </c>
      <c r="CV286" s="281">
        <v>2.6001193630570381</v>
      </c>
      <c r="CW286" s="281">
        <v>6.7277394609205157</v>
      </c>
      <c r="CX286" s="281">
        <v>3.0053281699882595</v>
      </c>
      <c r="CY286" s="281">
        <v>10.463261829755654</v>
      </c>
      <c r="CZ286" s="281">
        <v>2.3510964737837985</v>
      </c>
      <c r="DA286" s="281">
        <v>1.2640181139545112</v>
      </c>
      <c r="DB286" s="281">
        <v>0.65423169620446098</v>
      </c>
      <c r="DC286" s="248">
        <v>9.199243715801142</v>
      </c>
      <c r="DD286" s="281"/>
      <c r="DE286" s="281"/>
      <c r="DF286" s="281"/>
      <c r="DG286" s="281"/>
      <c r="DH286" s="281"/>
      <c r="DI286" s="281"/>
      <c r="DJ286" s="281">
        <f>SUM(DH278:DH284)</f>
        <v>16.52230986289382</v>
      </c>
      <c r="DK286" s="281">
        <f>SUM(DI278:DI284)</f>
        <v>25.482603999527662</v>
      </c>
      <c r="DL286" s="281">
        <f>AVERAGE(DH278:DH284)</f>
        <v>8.2611549314469102</v>
      </c>
      <c r="DM286" s="281">
        <f>AVERAGE(DI278:DI284)</f>
        <v>8.4942013331758872</v>
      </c>
      <c r="DN286" s="281">
        <f>MAX(DH278:DH284)</f>
        <v>12.907195275154786</v>
      </c>
      <c r="DO286" s="281">
        <f>MAX(DI278:DI284)</f>
        <v>13.468589999744003</v>
      </c>
      <c r="DP286" s="281">
        <f>MIN(DH278:DH284)</f>
        <v>3.6151145877390349</v>
      </c>
      <c r="DQ286" s="281">
        <f>MIN(DI278:DI284)</f>
        <v>1.1799153314444815</v>
      </c>
      <c r="DR286" s="281">
        <f>DN286-DP286</f>
        <v>9.2920806874157513</v>
      </c>
      <c r="DS286" s="281">
        <f>DO286-DQ286</f>
        <v>12.288674668299521</v>
      </c>
      <c r="DT286" s="220"/>
      <c r="DW286" s="495"/>
      <c r="DX286" s="506">
        <f t="shared" si="176"/>
        <v>0</v>
      </c>
      <c r="DY286" s="495"/>
      <c r="DZ286" s="495"/>
      <c r="EA286" s="506">
        <f t="shared" si="177"/>
        <v>0</v>
      </c>
      <c r="EB286" s="506">
        <f t="shared" si="178"/>
        <v>0</v>
      </c>
      <c r="EC286" s="495"/>
      <c r="ED286" s="495"/>
      <c r="EE286" s="512"/>
      <c r="EF286" s="244"/>
      <c r="EG286" s="244"/>
      <c r="EH286" s="244">
        <v>0</v>
      </c>
      <c r="EI286" s="244">
        <v>0</v>
      </c>
      <c r="EJ286" s="138">
        <f>SUM(EH286:EI286)</f>
        <v>0</v>
      </c>
      <c r="EK286" s="402"/>
      <c r="EL286" s="244"/>
      <c r="EM286" s="244"/>
      <c r="EN286" s="244"/>
      <c r="EO286" s="244"/>
      <c r="EP286" s="244"/>
      <c r="EQ286" s="244"/>
      <c r="ES286" s="219"/>
      <c r="ET286" s="523"/>
      <c r="EU286" s="523"/>
      <c r="EV286" s="287">
        <f>SUM(ET278:ET286)</f>
        <v>3.5351510152427652</v>
      </c>
      <c r="EW286" s="281">
        <f>SUM(EU278:EU286)</f>
        <v>3.4467722398616965</v>
      </c>
      <c r="EX286" s="278">
        <f>AVERAGE(ET278:ET286)</f>
        <v>0.8837877538106913</v>
      </c>
      <c r="EY286" s="278">
        <f>AVERAGE(EU278:EU286)</f>
        <v>0.86169305996542411</v>
      </c>
      <c r="EZ286" s="281">
        <f>_xlfn.VAR.P(ET278:ET286)</f>
        <v>0.24115869508134935</v>
      </c>
      <c r="FA286" s="281">
        <f>_xlfn.VAR.P(EU278:EU286)</f>
        <v>0.14986987730764023</v>
      </c>
      <c r="FB286" s="281">
        <f>MAX(ET278:ET286)</f>
        <v>1.5024391814781752</v>
      </c>
      <c r="FC286" s="281">
        <f>MAX(EU278:EU286)</f>
        <v>1.3698710184065717</v>
      </c>
      <c r="FD286" s="523"/>
      <c r="FE286" s="268"/>
      <c r="FF286" s="240"/>
      <c r="FG286" s="521">
        <f>SUM(FE277:FE286)</f>
        <v>43.4863899744538</v>
      </c>
      <c r="FH286" s="521">
        <f>SUM(FF277:FF286)</f>
        <v>148.60558838555013</v>
      </c>
      <c r="FI286" s="521">
        <f>AVERAGE(FE277:FE286)</f>
        <v>14.495463324817933</v>
      </c>
      <c r="FJ286" s="521">
        <f>AVERAGE(FF277:FF286)</f>
        <v>37.151397096387534</v>
      </c>
      <c r="FK286" s="521">
        <f>MAX(FE277:FE286)</f>
        <v>16.90079847414458</v>
      </c>
      <c r="FL286" s="521">
        <f>MAX(FF277:FF286)</f>
        <v>59.143520842980621</v>
      </c>
      <c r="FM286" s="521">
        <f>MIN(FE277:FE286)</f>
        <v>12.952105016747545</v>
      </c>
      <c r="FN286" s="521">
        <f>MIN(FF277:FF286)</f>
        <v>7.0207672053398031</v>
      </c>
      <c r="FO286" s="520">
        <f>FK286-FM286</f>
        <v>3.9486934573970345</v>
      </c>
      <c r="FP286" s="520">
        <f>FL286-FN286</f>
        <v>52.12275363764082</v>
      </c>
      <c r="FQ286" s="287"/>
      <c r="FR286" s="287"/>
      <c r="FS286" s="278">
        <f>SUM(FQ277:FQ286)</f>
        <v>16.549478714500637</v>
      </c>
      <c r="FT286" s="278">
        <f>SUM(FR277:FR286)</f>
        <v>61.483550129586256</v>
      </c>
      <c r="FU286" s="278">
        <f>AVERAGE(FQ277:FQ286)</f>
        <v>5.5164929048335454</v>
      </c>
      <c r="FV286" s="278">
        <f>AVERAGE(FR277:FR286)</f>
        <v>15.370887532396564</v>
      </c>
      <c r="FW286" s="278">
        <f>MAX(FQ277:FQ286)</f>
        <v>6.2595551527086819</v>
      </c>
      <c r="FX286" s="278">
        <f>MAX(FR277:FR286)</f>
        <v>24.305556943652636</v>
      </c>
      <c r="FY286" s="278">
        <f>MIN(FQ277:FQ286)</f>
        <v>5.0462747932609542</v>
      </c>
      <c r="FZ286" s="278">
        <f>MIN(FR277:FR286)</f>
        <v>2.8852468480960956</v>
      </c>
      <c r="GA286" s="278">
        <f>FW286-FY286</f>
        <v>1.2132803594477277</v>
      </c>
      <c r="GB286" s="278">
        <f>FX286-FZ286</f>
        <v>21.420310095556541</v>
      </c>
      <c r="GC286" s="278"/>
      <c r="GD286" s="286"/>
      <c r="GE286" s="278"/>
      <c r="GF286" s="278">
        <f>SUM(GD277:GD286)</f>
        <v>1.8285417086662767</v>
      </c>
      <c r="GG286" s="278">
        <f>SUM(GE277:GE286)</f>
        <v>6.0508875498750072</v>
      </c>
      <c r="GH286" s="278">
        <f>AVERAGE(GD277:GD286)</f>
        <v>0.60951390288875895</v>
      </c>
      <c r="GI286" s="278">
        <f>AVERAGE(GE277:GE286)</f>
        <v>1.5127218874687518</v>
      </c>
      <c r="GJ286" s="278">
        <f>MAX(GD277:GD286)</f>
        <v>0.7370859895585431</v>
      </c>
      <c r="GK286" s="278">
        <f>MAX(GE277:GE286)</f>
        <v>2.5654171554975309</v>
      </c>
      <c r="GL286" s="278">
        <f>MIN(GD277:GD286)</f>
        <v>0.35461260104462905</v>
      </c>
      <c r="GM286" s="278">
        <f>MIN(GE277:GE286)</f>
        <v>2.2843298090270279E-2</v>
      </c>
      <c r="GN286" s="278">
        <f>GJ286-GL286</f>
        <v>0.38247338851391405</v>
      </c>
      <c r="GO286" s="278">
        <f>GK286-GM286</f>
        <v>2.5425738574072607</v>
      </c>
      <c r="GP286" s="278"/>
      <c r="GQ286" s="586"/>
      <c r="GR286" s="586"/>
      <c r="GS286" s="531"/>
      <c r="GT286" s="586">
        <f>SUM(GR278:GR285)</f>
        <v>7.5563852950814123</v>
      </c>
      <c r="GU286" s="531">
        <f>SUM(GS278:GS285)</f>
        <v>13.919657122518387</v>
      </c>
      <c r="GV286" s="531">
        <f>AVERAGE(GR278:GR285)</f>
        <v>0.94454816188517654</v>
      </c>
      <c r="GW286" s="531">
        <f>AVERAGE(GS278:GS285)</f>
        <v>1.7399571403147984</v>
      </c>
      <c r="GX286" s="531">
        <f>MAX(GR278:GR285)</f>
        <v>1.9885224460740556</v>
      </c>
      <c r="GY286" s="531">
        <f>MAX(GS278:GS285)</f>
        <v>2.6513632614320741</v>
      </c>
      <c r="GZ286" s="586"/>
      <c r="HA286" s="531"/>
      <c r="HB286" s="586">
        <f>SUM(GZ278:GZ285)</f>
        <v>4.3740334572490713</v>
      </c>
      <c r="HC286" s="531">
        <f>SUM(HA278:HA285)</f>
        <v>3.1811152416356894</v>
      </c>
      <c r="HD286" s="531">
        <f>AVERAGE(GZ278:GZ285)</f>
        <v>0.54675418215613392</v>
      </c>
      <c r="HE286" s="531">
        <f>AVERAGE(HA278:HA285)</f>
        <v>0.39763940520446117</v>
      </c>
      <c r="HF286" s="531">
        <f>MAX(GZ278:GZ285)</f>
        <v>1.5021933085501864</v>
      </c>
      <c r="HG286" s="531">
        <f>MAX(HA278:HA285)</f>
        <v>0.92782527881040977</v>
      </c>
      <c r="HH286" s="585"/>
      <c r="HI286" s="528"/>
      <c r="HJ286" s="586">
        <f>SUM(HH277:HH285)</f>
        <v>9.4022976148286777</v>
      </c>
      <c r="HK286" s="586">
        <f>SUM(HI277:HI285)</f>
        <v>14.405539078697529</v>
      </c>
      <c r="HL286" s="531">
        <f>AVERAGE(HH277:HH285)</f>
        <v>1.1752872018535847</v>
      </c>
      <c r="HM286" s="531">
        <f>AVERAGE(HI277:HI285)</f>
        <v>1.8006923848371912</v>
      </c>
      <c r="HN286" s="531">
        <f>MAX(HH277:HH285)</f>
        <v>2.3196784068909087</v>
      </c>
      <c r="HO286" s="531">
        <f>MAX(HI277:HI285)</f>
        <v>2.8090188486500653</v>
      </c>
      <c r="HP286" s="286">
        <f>MIN(HH277:HH285)</f>
        <v>0.31861810509488547</v>
      </c>
      <c r="HQ286" s="286">
        <f>MIN(HI277:HI285)</f>
        <v>0.7314431144084621</v>
      </c>
      <c r="HR286" s="278">
        <f>HN286-HP286</f>
        <v>2.0010603017960231</v>
      </c>
      <c r="HS286" s="278">
        <f>HO286-HQ286</f>
        <v>2.077575734241603</v>
      </c>
      <c r="HT286" s="393"/>
      <c r="HU286" s="520"/>
      <c r="HV286" s="393"/>
      <c r="HW286" s="520"/>
      <c r="HX286" s="393"/>
      <c r="HY286" s="520"/>
      <c r="HZ286" s="393"/>
      <c r="IA286" s="520"/>
      <c r="IB286" s="393"/>
      <c r="IC286" s="520"/>
      <c r="ID286" s="393"/>
      <c r="IG286" s="218">
        <v>-3.1816359137184889</v>
      </c>
      <c r="IH286" s="218">
        <v>-13.320920074349443</v>
      </c>
      <c r="IN286" s="462">
        <v>1</v>
      </c>
      <c r="IO286" s="462">
        <v>1</v>
      </c>
      <c r="IP286" s="390">
        <v>2</v>
      </c>
      <c r="IT286" s="390"/>
      <c r="IU286" s="393">
        <v>2</v>
      </c>
      <c r="IV286" s="390">
        <v>2</v>
      </c>
      <c r="IW286" s="393">
        <v>2</v>
      </c>
      <c r="IX286" s="484">
        <v>2</v>
      </c>
      <c r="IY286" s="393"/>
      <c r="JB286" s="226"/>
      <c r="JC286" s="226"/>
      <c r="JD286" s="226"/>
      <c r="JP286" s="226"/>
      <c r="JQ286" s="226"/>
      <c r="JR286" s="226"/>
      <c r="JU286" s="393"/>
      <c r="JY286" s="393">
        <v>4</v>
      </c>
      <c r="JZ286" s="507">
        <v>4</v>
      </c>
      <c r="KA286" s="507">
        <v>0</v>
      </c>
      <c r="KB286" s="520">
        <v>0</v>
      </c>
      <c r="KC286" s="520">
        <v>0</v>
      </c>
      <c r="KD286" s="507">
        <v>0</v>
      </c>
      <c r="KE286" s="220"/>
      <c r="KK286" s="219"/>
      <c r="KR286" s="219"/>
      <c r="LA286" s="219"/>
    </row>
    <row r="287" spans="1:314" x14ac:dyDescent="0.15">
      <c r="A287" s="214"/>
      <c r="B287" s="232">
        <v>1.3369097222222222</v>
      </c>
      <c r="C287" s="10"/>
      <c r="D287" s="11"/>
      <c r="E287" s="11"/>
      <c r="F287" s="14"/>
      <c r="G287" s="13"/>
      <c r="H287" s="14" t="s">
        <v>363</v>
      </c>
      <c r="I287" s="596">
        <v>54</v>
      </c>
      <c r="J287" s="9">
        <v>1</v>
      </c>
      <c r="K287" s="14">
        <v>1</v>
      </c>
      <c r="L287" s="9">
        <v>0</v>
      </c>
      <c r="M287" s="23">
        <v>1</v>
      </c>
      <c r="N287" s="23">
        <v>1</v>
      </c>
      <c r="O287" s="23">
        <v>0</v>
      </c>
      <c r="P287" s="14"/>
      <c r="Q287" s="14">
        <v>1</v>
      </c>
      <c r="R287" s="14">
        <v>0</v>
      </c>
      <c r="S287" s="14">
        <v>0</v>
      </c>
      <c r="T287" s="14">
        <v>1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9">
        <v>1</v>
      </c>
      <c r="AB287" s="15">
        <v>0.75121959073908728</v>
      </c>
      <c r="AC287" s="15">
        <v>1.0603717472118959</v>
      </c>
      <c r="AD287" s="15">
        <v>1.2995072588467562</v>
      </c>
      <c r="AE287" s="15"/>
      <c r="AF287" s="15"/>
      <c r="AG287" s="15"/>
      <c r="AH287" s="54">
        <f>AM288-BP287</f>
        <v>-4.4631281567439913</v>
      </c>
      <c r="AI287" s="15">
        <f>AN288-BQ287</f>
        <v>-18.070501858736058</v>
      </c>
      <c r="AJ287" s="15"/>
      <c r="AK287" s="15"/>
      <c r="AL287" s="632">
        <f>((AH287*AH288)+(AI287*AI288))/(SQRT(AH287^2+AI287^2)*SQRT(AH288^2+AI288^2))</f>
        <v>0.9985872823022286</v>
      </c>
      <c r="AM287" s="633"/>
      <c r="AN287" s="634"/>
      <c r="AO287" s="633"/>
      <c r="AP287" s="634"/>
      <c r="AQ287" s="634"/>
      <c r="AR287" s="634"/>
      <c r="AS287" s="634"/>
      <c r="AT287" s="634"/>
      <c r="AU287" s="634"/>
      <c r="AV287" s="634"/>
      <c r="AW287" s="634"/>
      <c r="AX287" s="634"/>
      <c r="AY287" s="634"/>
      <c r="AZ287" s="634"/>
      <c r="BA287" s="634"/>
      <c r="BB287" s="633"/>
      <c r="BC287" s="634"/>
      <c r="BD287" s="634"/>
      <c r="BE287" s="634"/>
      <c r="BF287" s="634"/>
      <c r="BG287" s="634"/>
      <c r="BH287" s="634"/>
      <c r="BI287" s="634"/>
      <c r="BJ287" s="634"/>
      <c r="BK287" s="634"/>
      <c r="BL287" s="634"/>
      <c r="BM287" s="634"/>
      <c r="BN287" s="573"/>
      <c r="BO287" s="573"/>
      <c r="BP287" s="4">
        <v>0.8837877538106913</v>
      </c>
      <c r="BQ287" s="4">
        <v>11.907091078066914</v>
      </c>
      <c r="BR287" s="6"/>
      <c r="BS287" s="527"/>
      <c r="BT287" s="527"/>
      <c r="BU287" s="527"/>
      <c r="BV287" s="527"/>
      <c r="BW287" s="584"/>
      <c r="BX287" s="527"/>
      <c r="BY287" s="527"/>
      <c r="BZ287" s="527"/>
      <c r="CA287" s="527"/>
      <c r="CB287" s="584"/>
      <c r="CC287" s="527"/>
      <c r="CD287" s="584"/>
      <c r="CE287" s="527"/>
      <c r="CF287" s="584"/>
      <c r="CG287" s="527"/>
      <c r="CH287" s="584"/>
      <c r="CI287" s="527"/>
      <c r="CJ287" s="584"/>
      <c r="CK287" s="527"/>
      <c r="CL287" s="584"/>
      <c r="CO287" s="70"/>
      <c r="CP287" s="70"/>
      <c r="CQ287" s="70"/>
      <c r="CR287" s="70"/>
      <c r="CS287" s="70"/>
      <c r="CT287" s="70"/>
      <c r="CU287" s="70"/>
      <c r="CV287" s="70"/>
      <c r="CW287" s="70"/>
      <c r="CX287" s="70"/>
      <c r="CY287" s="70"/>
      <c r="CZ287" s="70"/>
      <c r="DA287" s="70"/>
      <c r="DB287" s="70"/>
      <c r="DC287" s="70"/>
      <c r="DH287" s="516"/>
      <c r="DI287" s="516"/>
      <c r="DJ287" s="105"/>
      <c r="DK287" s="105"/>
      <c r="DL287" s="105"/>
      <c r="DM287" s="105"/>
      <c r="DN287" s="105"/>
      <c r="DO287" s="105"/>
      <c r="DP287" s="105"/>
      <c r="DQ287" s="105"/>
      <c r="DR287" s="105"/>
      <c r="DS287" s="105"/>
      <c r="DT287" s="108" t="s">
        <v>442</v>
      </c>
      <c r="DU287" s="105">
        <v>0.8837877538106913</v>
      </c>
      <c r="DV287" s="105">
        <v>11.907091078066914</v>
      </c>
      <c r="DX287" s="506">
        <f t="shared" si="176"/>
        <v>0</v>
      </c>
      <c r="EA287" s="506">
        <f t="shared" si="177"/>
        <v>0</v>
      </c>
      <c r="EB287" s="506">
        <f t="shared" si="178"/>
        <v>0</v>
      </c>
      <c r="EF287" s="402">
        <f>IF(AND(DV287&gt;0,DV287&lt;11.9),1,0)</f>
        <v>0</v>
      </c>
      <c r="EG287" s="402"/>
      <c r="EL287" s="244">
        <f>IF(AND(DV287&gt;0,DV287&lt;6.4),1,0)</f>
        <v>0</v>
      </c>
      <c r="ER287" s="128">
        <v>-3.9328555044575766</v>
      </c>
      <c r="ES287" s="128">
        <v>-13.276737918215613</v>
      </c>
      <c r="EV287" s="284"/>
      <c r="EW287" s="209"/>
      <c r="EX287" s="209"/>
      <c r="EY287" s="209"/>
      <c r="EZ287" s="209"/>
      <c r="FA287" s="209"/>
      <c r="FB287" s="209"/>
      <c r="FC287" s="209"/>
      <c r="FE287" s="141"/>
      <c r="FF287" s="141"/>
      <c r="FH287" s="141"/>
      <c r="FJ287" s="141"/>
      <c r="FK287" s="584"/>
      <c r="FL287" s="527"/>
      <c r="FM287" s="584"/>
      <c r="FN287" s="527"/>
      <c r="FO287" s="584"/>
      <c r="FP287" s="527"/>
      <c r="FQ287" s="284"/>
      <c r="FR287" s="209"/>
      <c r="FS287" s="284"/>
      <c r="FT287" s="209"/>
      <c r="FU287" s="209"/>
      <c r="FV287" s="209"/>
      <c r="FW287" s="209"/>
      <c r="FX287" s="209"/>
      <c r="FY287" s="209"/>
      <c r="FZ287" s="209"/>
      <c r="GA287" s="209"/>
      <c r="GB287" s="209"/>
      <c r="GC287" s="209"/>
      <c r="GD287" s="284"/>
      <c r="GE287" s="209"/>
      <c r="GF287" s="284"/>
      <c r="GG287" s="209"/>
      <c r="GH287" s="209"/>
      <c r="GI287" s="209"/>
      <c r="GJ287" s="209"/>
      <c r="GK287" s="209"/>
      <c r="GL287" s="209"/>
      <c r="GM287" s="209"/>
      <c r="GN287" s="209"/>
      <c r="GO287" s="209"/>
      <c r="GP287" s="209"/>
      <c r="GQ287" s="529"/>
      <c r="GR287" s="587"/>
      <c r="GS287" s="529"/>
      <c r="GT287" s="587"/>
      <c r="GU287" s="529"/>
      <c r="GV287" s="529"/>
      <c r="GW287" s="529"/>
      <c r="GX287" s="529"/>
      <c r="GY287" s="529"/>
      <c r="GZ287" s="587"/>
      <c r="HA287" s="529"/>
      <c r="HB287" s="587"/>
      <c r="HC287" s="529"/>
      <c r="HD287" s="529"/>
      <c r="HE287" s="529"/>
      <c r="HF287" s="529"/>
      <c r="HG287" s="529"/>
      <c r="HH287" s="584"/>
      <c r="HI287" s="527"/>
      <c r="HJ287" s="587"/>
      <c r="HK287" s="529"/>
      <c r="HL287" s="529"/>
      <c r="HM287" s="529"/>
      <c r="HN287" s="529"/>
      <c r="HO287" s="529"/>
      <c r="HP287" s="286"/>
      <c r="HQ287" s="208"/>
      <c r="HR287" s="208"/>
      <c r="HS287" s="208"/>
      <c r="IE287" s="159"/>
      <c r="IF287" s="159"/>
      <c r="IG287" s="159"/>
      <c r="IH287" s="159"/>
      <c r="II287" s="159">
        <v>0</v>
      </c>
      <c r="IJ287" s="159">
        <v>0</v>
      </c>
      <c r="IK287" s="159"/>
      <c r="IL287" s="159"/>
      <c r="IM287" s="159"/>
      <c r="IQ287" s="159"/>
      <c r="IR287" s="159"/>
      <c r="IS287" s="159"/>
      <c r="IZ287" s="159"/>
      <c r="JA287" s="159"/>
      <c r="JB287" s="159"/>
      <c r="JC287" s="159"/>
      <c r="JD287" s="159"/>
      <c r="JE287" s="159"/>
      <c r="JF287" s="159"/>
      <c r="JG287" s="159"/>
      <c r="JH287" s="159"/>
      <c r="JI287" s="159"/>
      <c r="JJ287" s="159"/>
      <c r="JK287" s="159"/>
      <c r="JL287" s="159"/>
      <c r="JM287" s="159"/>
      <c r="JN287" s="159"/>
      <c r="JO287" s="159"/>
      <c r="JP287" s="159"/>
      <c r="JQ287" s="159"/>
      <c r="JR287" s="159"/>
      <c r="JS287" s="159"/>
      <c r="JT287" s="159"/>
      <c r="JV287" s="159"/>
      <c r="JW287" s="159"/>
      <c r="JX287" s="159"/>
      <c r="KE287" s="159"/>
      <c r="KF287" s="159"/>
      <c r="KG287" s="159"/>
      <c r="KH287" s="159"/>
      <c r="KI287" s="159"/>
      <c r="KJ287" s="159"/>
      <c r="KK287" s="159"/>
      <c r="KL287" s="159"/>
      <c r="KM287" s="159"/>
      <c r="KN287" s="159"/>
      <c r="KO287" s="159"/>
      <c r="KP287" s="159"/>
      <c r="KQ287" s="159"/>
      <c r="KR287" s="159"/>
      <c r="KS287" s="159">
        <v>1</v>
      </c>
      <c r="KT287" s="159"/>
      <c r="KU287" s="159"/>
      <c r="KV287" s="159"/>
      <c r="KW287" s="159"/>
      <c r="KX287" s="159"/>
      <c r="KY287" s="159"/>
      <c r="KZ287" s="159"/>
      <c r="LA287" s="159"/>
      <c r="LB287" s="159"/>
    </row>
    <row r="288" spans="1:314" x14ac:dyDescent="0.15">
      <c r="A288" s="214"/>
      <c r="B288" s="232">
        <v>1.337511574074074</v>
      </c>
      <c r="C288" s="10">
        <v>0.22</v>
      </c>
      <c r="D288" s="11">
        <v>0.73332600000000003</v>
      </c>
      <c r="E288" s="11">
        <v>0.73</v>
      </c>
      <c r="F288" s="14"/>
      <c r="G288" s="13"/>
      <c r="H288" s="14"/>
      <c r="I288" s="596"/>
      <c r="J288" s="473">
        <v>2</v>
      </c>
      <c r="K288" s="14"/>
      <c r="L288" s="9"/>
      <c r="M288" s="23">
        <v>0</v>
      </c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9"/>
      <c r="AB288" s="15"/>
      <c r="AC288" s="15"/>
      <c r="AD288" s="15"/>
      <c r="AE288" s="15"/>
      <c r="AF288" s="15"/>
      <c r="AG288" s="15"/>
      <c r="AH288" s="58">
        <f>ER287-BP287</f>
        <v>-4.8166432582682681</v>
      </c>
      <c r="AI288" s="20">
        <f>ES287-BQ287</f>
        <v>-25.183828996282529</v>
      </c>
      <c r="AJ288" s="15"/>
      <c r="AK288" s="15"/>
      <c r="AL288" s="635">
        <f>DEGREES(ACOS(AL287))</f>
        <v>3.0459057751952616</v>
      </c>
      <c r="AM288" s="633">
        <v>-3.5793404029332998</v>
      </c>
      <c r="AN288" s="634">
        <v>-6.1634107806691452</v>
      </c>
      <c r="AO288" s="638">
        <f>ABS(-11.88-AN288)</f>
        <v>5.7165892193308556</v>
      </c>
      <c r="AP288" s="634"/>
      <c r="AQ288" s="634"/>
      <c r="AR288" s="634"/>
      <c r="AS288" s="634"/>
      <c r="AT288" s="634"/>
      <c r="AU288" s="634"/>
      <c r="AV288" s="634"/>
      <c r="AW288" s="634"/>
      <c r="AX288" s="634"/>
      <c r="AY288" s="634"/>
      <c r="AZ288" s="634"/>
      <c r="BA288" s="634"/>
      <c r="BB288" s="633"/>
      <c r="BC288" s="634">
        <f>ABS(BQ288-AN288)</f>
        <v>6.0529553903345716</v>
      </c>
      <c r="BD288" s="634"/>
      <c r="BE288" s="634"/>
      <c r="BF288" s="634"/>
      <c r="BG288" s="634"/>
      <c r="BH288" s="634"/>
      <c r="BI288" s="634"/>
      <c r="BJ288" s="634"/>
      <c r="BK288" s="634"/>
      <c r="BL288" s="634"/>
      <c r="BM288" s="634"/>
      <c r="BN288" s="573"/>
      <c r="BO288" s="573"/>
      <c r="BP288" s="65">
        <v>-5.8771885628410976</v>
      </c>
      <c r="BQ288" s="64">
        <v>-12.216366171003717</v>
      </c>
      <c r="BR288" s="6"/>
      <c r="BS288" s="527"/>
      <c r="BT288" s="527"/>
      <c r="BU288" s="527"/>
      <c r="BV288" s="527"/>
      <c r="BW288" s="584"/>
      <c r="BX288" s="527"/>
      <c r="BY288" s="527"/>
      <c r="BZ288" s="527"/>
      <c r="CA288" s="527"/>
      <c r="CB288" s="584"/>
      <c r="CC288" s="527"/>
      <c r="CD288" s="584"/>
      <c r="CE288" s="527"/>
      <c r="CF288" s="584"/>
      <c r="CG288" s="527"/>
      <c r="CH288" s="584"/>
      <c r="CI288" s="527"/>
      <c r="CJ288" s="584"/>
      <c r="CK288" s="527"/>
      <c r="CL288" s="584"/>
      <c r="CO288" s="70"/>
      <c r="CP288" s="70"/>
      <c r="CQ288" s="70"/>
      <c r="CR288" s="70"/>
      <c r="CS288" s="70"/>
      <c r="CT288" s="70"/>
      <c r="CU288" s="70"/>
      <c r="CV288" s="70"/>
      <c r="CW288" s="70"/>
      <c r="CX288" s="70"/>
      <c r="CY288" s="70"/>
      <c r="CZ288" s="70"/>
      <c r="DA288" s="70"/>
      <c r="DB288" s="70"/>
      <c r="DC288" s="70"/>
      <c r="DH288" s="516"/>
      <c r="DI288" s="516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8" t="s">
        <v>443</v>
      </c>
      <c r="DU288" s="129">
        <v>-4.6840750951966639</v>
      </c>
      <c r="DV288" s="128">
        <v>-12.216366171003717</v>
      </c>
      <c r="DX288" s="506">
        <f t="shared" si="176"/>
        <v>0</v>
      </c>
      <c r="EA288" s="506">
        <f t="shared" si="177"/>
        <v>1</v>
      </c>
      <c r="EB288" s="506">
        <f t="shared" si="178"/>
        <v>0</v>
      </c>
      <c r="ED288" s="491">
        <v>1</v>
      </c>
      <c r="EF288" s="402"/>
      <c r="EG288" s="412">
        <f>IF(AND(DV288&lt;0,DV288&gt;-11.9),1,0)</f>
        <v>0</v>
      </c>
      <c r="EM288" s="412">
        <f>IF(AND(DV288&lt;0,DV288&gt;-6.4),1,0)</f>
        <v>0</v>
      </c>
      <c r="ER288" s="105">
        <v>0.83959836612015681</v>
      </c>
      <c r="ES288" s="105">
        <v>11.553633828996283</v>
      </c>
      <c r="ET288" s="518">
        <f>ABS(ER288)</f>
        <v>0.83959836612015681</v>
      </c>
      <c r="EV288" s="284"/>
      <c r="EW288" s="209"/>
      <c r="EX288" s="209"/>
      <c r="EY288" s="209"/>
      <c r="EZ288" s="209"/>
      <c r="FA288" s="209"/>
      <c r="FB288" s="209"/>
      <c r="FC288" s="209"/>
      <c r="FE288" s="141"/>
      <c r="FF288" s="141"/>
      <c r="FH288" s="141"/>
      <c r="FJ288" s="141"/>
      <c r="FK288" s="584"/>
      <c r="FL288" s="527"/>
      <c r="FM288" s="584"/>
      <c r="FN288" s="527"/>
      <c r="FO288" s="584"/>
      <c r="FP288" s="527"/>
      <c r="FQ288" s="284"/>
      <c r="FR288" s="209"/>
      <c r="FS288" s="284"/>
      <c r="FT288" s="209"/>
      <c r="FU288" s="209"/>
      <c r="FV288" s="209"/>
      <c r="FW288" s="209"/>
      <c r="FX288" s="209"/>
      <c r="FY288" s="209"/>
      <c r="FZ288" s="209"/>
      <c r="GA288" s="209"/>
      <c r="GB288" s="209"/>
      <c r="GC288" s="209"/>
      <c r="GD288" s="284"/>
      <c r="GE288" s="209"/>
      <c r="GF288" s="284"/>
      <c r="GG288" s="209"/>
      <c r="GH288" s="209"/>
      <c r="GI288" s="209"/>
      <c r="GJ288" s="209"/>
      <c r="GK288" s="209"/>
      <c r="GL288" s="209"/>
      <c r="GM288" s="209"/>
      <c r="GN288" s="209"/>
      <c r="GO288" s="209"/>
      <c r="GP288" s="209"/>
      <c r="GQ288" s="529"/>
      <c r="GR288" s="587">
        <v>4.4189387690534487E-2</v>
      </c>
      <c r="GS288" s="532">
        <v>0.75121959073908728</v>
      </c>
      <c r="GT288" s="584"/>
      <c r="GU288" s="527"/>
      <c r="GV288" s="527"/>
      <c r="GW288" s="527"/>
      <c r="GX288" s="527"/>
      <c r="GY288" s="527"/>
      <c r="GZ288" s="587">
        <v>0.35345724907063136</v>
      </c>
      <c r="HA288" s="532">
        <v>1.0603717472118959</v>
      </c>
      <c r="HB288" s="584"/>
      <c r="HC288" s="527"/>
      <c r="HD288" s="527"/>
      <c r="HE288" s="527"/>
      <c r="HF288" s="527"/>
      <c r="HG288" s="527"/>
      <c r="HH288" s="584">
        <v>0.35620882766299139</v>
      </c>
      <c r="HI288" s="527">
        <v>1.2995072588467562</v>
      </c>
      <c r="HJ288" s="584"/>
      <c r="HK288" s="527"/>
      <c r="HL288" s="527"/>
      <c r="HM288" s="527"/>
      <c r="HN288" s="527"/>
      <c r="HO288" s="527"/>
      <c r="HP288" s="286"/>
      <c r="HQ288" s="208"/>
      <c r="HR288" s="208"/>
      <c r="HS288" s="208"/>
      <c r="IE288" s="159"/>
      <c r="IF288" s="159"/>
      <c r="IG288" s="159"/>
      <c r="IH288" s="159"/>
      <c r="II288" s="159">
        <v>1</v>
      </c>
      <c r="IJ288" s="159">
        <v>0</v>
      </c>
      <c r="IK288" s="159">
        <v>1</v>
      </c>
      <c r="IL288" s="159">
        <v>0</v>
      </c>
      <c r="IM288" s="159">
        <v>0</v>
      </c>
      <c r="IQ288" s="159">
        <v>1</v>
      </c>
      <c r="IR288" s="159">
        <v>0</v>
      </c>
      <c r="IS288" s="159">
        <v>0</v>
      </c>
      <c r="IZ288" s="159">
        <v>0</v>
      </c>
      <c r="JA288" s="159">
        <v>0</v>
      </c>
      <c r="JB288" s="176">
        <v>0</v>
      </c>
      <c r="JC288" s="176">
        <v>0</v>
      </c>
      <c r="JD288" s="176">
        <v>1</v>
      </c>
      <c r="JE288" s="176">
        <v>0</v>
      </c>
      <c r="JF288" s="176">
        <v>0</v>
      </c>
      <c r="JG288" s="176">
        <v>0</v>
      </c>
      <c r="JH288" s="176">
        <v>1</v>
      </c>
      <c r="JI288" s="176">
        <v>0</v>
      </c>
      <c r="JJ288" s="176">
        <v>0</v>
      </c>
      <c r="JK288" s="176">
        <v>0</v>
      </c>
      <c r="JL288" s="176">
        <v>1</v>
      </c>
      <c r="JM288" s="176">
        <v>1</v>
      </c>
      <c r="JN288" s="176">
        <v>0</v>
      </c>
      <c r="JO288" s="176">
        <v>0</v>
      </c>
      <c r="JP288" s="176">
        <v>0</v>
      </c>
      <c r="JQ288" s="176">
        <v>0</v>
      </c>
      <c r="JR288" s="176">
        <v>0</v>
      </c>
      <c r="JS288" s="176">
        <v>0</v>
      </c>
      <c r="JT288" s="176">
        <v>0</v>
      </c>
      <c r="JU288" s="501">
        <v>1</v>
      </c>
      <c r="JV288" s="176">
        <v>0</v>
      </c>
      <c r="JW288" s="176">
        <v>0</v>
      </c>
      <c r="JX288" s="176">
        <v>0</v>
      </c>
      <c r="JY288" s="501"/>
      <c r="JZ288" s="405"/>
      <c r="KA288" s="405"/>
      <c r="KB288" s="405"/>
      <c r="KC288" s="405"/>
      <c r="KD288" s="405"/>
      <c r="KE288" s="162">
        <v>0</v>
      </c>
      <c r="KF288" s="175">
        <v>0</v>
      </c>
      <c r="KG288" s="175">
        <v>1</v>
      </c>
      <c r="KH288" s="175">
        <v>0</v>
      </c>
      <c r="KI288" s="175">
        <v>0</v>
      </c>
      <c r="KJ288" s="175">
        <v>0</v>
      </c>
      <c r="KK288" s="160">
        <v>1</v>
      </c>
      <c r="KL288" s="175">
        <v>0</v>
      </c>
      <c r="KM288" s="175">
        <v>0</v>
      </c>
      <c r="KN288" s="159">
        <v>0</v>
      </c>
      <c r="KO288" s="159">
        <v>0</v>
      </c>
      <c r="KP288" s="159">
        <v>1</v>
      </c>
      <c r="KQ288" s="159">
        <v>0</v>
      </c>
      <c r="KR288" s="160">
        <v>0</v>
      </c>
      <c r="KS288" s="175">
        <v>0</v>
      </c>
      <c r="KT288" s="159"/>
      <c r="KU288" s="159"/>
      <c r="KV288" s="159"/>
      <c r="KW288" s="159"/>
      <c r="KX288" s="159"/>
      <c r="KY288" s="159"/>
      <c r="KZ288" s="159"/>
      <c r="LA288" s="159"/>
      <c r="LB288" s="159"/>
    </row>
    <row r="289" spans="1:314" s="218" customFormat="1" ht="14.25" thickBot="1" x14ac:dyDescent="0.2">
      <c r="A289" s="243" t="s">
        <v>593</v>
      </c>
      <c r="B289" s="243"/>
      <c r="C289" s="17"/>
      <c r="D289" s="18"/>
      <c r="E289" s="18"/>
      <c r="F289" s="20"/>
      <c r="G289" s="19"/>
      <c r="H289" s="20"/>
      <c r="I289" s="597"/>
      <c r="J289" s="16"/>
      <c r="K289" s="20"/>
      <c r="L289" s="16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16"/>
      <c r="AB289" s="20"/>
      <c r="AC289" s="20"/>
      <c r="AD289" s="20"/>
      <c r="AE289" s="20"/>
      <c r="AF289" s="20"/>
      <c r="AG289" s="20"/>
      <c r="AH289" s="58"/>
      <c r="AI289" s="20"/>
      <c r="AJ289" s="20"/>
      <c r="AK289" s="20"/>
      <c r="AL289" s="642"/>
      <c r="AM289" s="636"/>
      <c r="AN289" s="637"/>
      <c r="AO289" s="636"/>
      <c r="AP289" s="637"/>
      <c r="AQ289" s="528">
        <f>SUM(AO286:AO289)</f>
        <v>5.7165892193308556</v>
      </c>
      <c r="AR289" s="528"/>
      <c r="AS289" s="528">
        <f>AVERAGE(AO286:AO289)</f>
        <v>5.7165892193308556</v>
      </c>
      <c r="AT289" s="528"/>
      <c r="AU289" s="528">
        <f>MAX(AO286:AO289)</f>
        <v>5.7165892193308556</v>
      </c>
      <c r="AV289" s="528"/>
      <c r="AW289" s="528">
        <f>MIN(AO286:AO289)</f>
        <v>5.7165892193308556</v>
      </c>
      <c r="AX289" s="528"/>
      <c r="AY289" s="528">
        <f>AU289-AW289</f>
        <v>0</v>
      </c>
      <c r="AZ289" s="528"/>
      <c r="BA289" s="528"/>
      <c r="BB289" s="636"/>
      <c r="BC289" s="637"/>
      <c r="BD289" s="528"/>
      <c r="BE289" s="528">
        <f>SUM(BC286:BC289)</f>
        <v>6.0529553903345716</v>
      </c>
      <c r="BF289" s="528"/>
      <c r="BG289" s="528">
        <f>AVERAGE(BC286:BC289)</f>
        <v>6.0529553903345716</v>
      </c>
      <c r="BH289" s="528"/>
      <c r="BI289" s="528">
        <f>MAX(BC286:BC289)</f>
        <v>6.0529553903345716</v>
      </c>
      <c r="BJ289" s="528"/>
      <c r="BK289" s="528">
        <f>MIN(BC286:BC289)</f>
        <v>6.0529553903345716</v>
      </c>
      <c r="BL289" s="528"/>
      <c r="BM289" s="528">
        <f>BI289-BK289</f>
        <v>0</v>
      </c>
      <c r="BN289" s="574"/>
      <c r="BO289" s="574"/>
      <c r="BP289" s="2"/>
      <c r="BQ289" s="2"/>
      <c r="BR289" s="7"/>
      <c r="BS289" s="528"/>
      <c r="BT289" s="528"/>
      <c r="BU289" s="528"/>
      <c r="BV289" s="528"/>
      <c r="BW289" s="585"/>
      <c r="BX289" s="528"/>
      <c r="BY289" s="528"/>
      <c r="BZ289" s="528"/>
      <c r="CA289" s="528"/>
      <c r="CB289" s="585"/>
      <c r="CC289" s="528"/>
      <c r="CD289" s="585"/>
      <c r="CE289" s="528"/>
      <c r="CF289" s="585"/>
      <c r="CG289" s="528"/>
      <c r="CH289" s="585"/>
      <c r="CI289" s="528"/>
      <c r="CJ289" s="585"/>
      <c r="CK289" s="528"/>
      <c r="CL289" s="585"/>
      <c r="CM289" s="240"/>
      <c r="CN289" s="393"/>
      <c r="CR289" s="286"/>
      <c r="CS289" s="278"/>
      <c r="CT289" s="281"/>
      <c r="CU289" s="281"/>
      <c r="CV289" s="281"/>
      <c r="CW289" s="281"/>
      <c r="CX289" s="281"/>
      <c r="CY289" s="281"/>
      <c r="CZ289" s="281"/>
      <c r="DA289" s="281"/>
      <c r="DB289" s="281"/>
      <c r="DC289" s="248"/>
      <c r="DD289" s="281"/>
      <c r="DE289" s="281"/>
      <c r="DF289" s="281"/>
      <c r="DG289" s="281"/>
      <c r="DH289" s="281"/>
      <c r="DI289" s="281"/>
      <c r="DL289" s="281"/>
      <c r="DM289" s="281"/>
      <c r="DN289" s="281"/>
      <c r="DO289" s="281"/>
      <c r="DP289" s="281"/>
      <c r="DQ289" s="281"/>
      <c r="DR289" s="281"/>
      <c r="DT289" s="220"/>
      <c r="DW289" s="495"/>
      <c r="DX289" s="506">
        <f t="shared" si="176"/>
        <v>0</v>
      </c>
      <c r="DY289" s="495"/>
      <c r="DZ289" s="495"/>
      <c r="EA289" s="506">
        <f t="shared" si="177"/>
        <v>0</v>
      </c>
      <c r="EB289" s="506">
        <f t="shared" si="178"/>
        <v>0</v>
      </c>
      <c r="EC289" s="495"/>
      <c r="ED289" s="495"/>
      <c r="EE289" s="512"/>
      <c r="EF289" s="244"/>
      <c r="EG289" s="244"/>
      <c r="EH289" s="244">
        <v>0</v>
      </c>
      <c r="EI289" s="244">
        <v>0</v>
      </c>
      <c r="EJ289" s="138">
        <f>SUM(EH289:EI289)</f>
        <v>0</v>
      </c>
      <c r="EK289" s="402"/>
      <c r="EL289" s="244"/>
      <c r="EM289" s="244"/>
      <c r="EN289" s="244"/>
      <c r="EO289" s="244"/>
      <c r="EP289" s="244"/>
      <c r="EQ289" s="244"/>
      <c r="ES289" s="219"/>
      <c r="ET289" s="518"/>
      <c r="EU289" s="518"/>
      <c r="EV289" s="287">
        <f>SUM(ET286:ET289)</f>
        <v>0.83959836612015681</v>
      </c>
      <c r="EW289" s="281"/>
      <c r="EX289" s="278">
        <f>AVERAGE(ET286:ET289)</f>
        <v>0.83959836612015681</v>
      </c>
      <c r="EY289" s="278"/>
      <c r="EZ289" s="281">
        <f>_xlfn.VAR.P(ET286:ET289)</f>
        <v>0</v>
      </c>
      <c r="FA289" s="281"/>
      <c r="FB289" s="281">
        <f>MAX(ET286:ET289)</f>
        <v>0.83959836612015681</v>
      </c>
      <c r="FC289" s="281"/>
      <c r="FD289" s="523"/>
      <c r="FE289" s="268"/>
      <c r="FF289" s="240"/>
      <c r="FG289" s="268"/>
      <c r="FH289" s="240"/>
      <c r="FI289" s="268"/>
      <c r="FJ289" s="240"/>
      <c r="FK289" s="585"/>
      <c r="FL289" s="528"/>
      <c r="FM289" s="585"/>
      <c r="FN289" s="528"/>
      <c r="FO289" s="585"/>
      <c r="FP289" s="528"/>
      <c r="FQ289" s="287"/>
      <c r="FR289" s="281"/>
      <c r="FS289" s="287"/>
      <c r="FT289" s="281"/>
      <c r="FU289" s="281"/>
      <c r="FV289" s="281"/>
      <c r="FW289" s="281"/>
      <c r="FX289" s="281"/>
      <c r="FY289" s="281"/>
      <c r="FZ289" s="281"/>
      <c r="GA289" s="281"/>
      <c r="GB289" s="281"/>
      <c r="GC289" s="281"/>
      <c r="GD289" s="287"/>
      <c r="GE289" s="281"/>
      <c r="GF289" s="287"/>
      <c r="GG289" s="281"/>
      <c r="GH289" s="281"/>
      <c r="GI289" s="281"/>
      <c r="GJ289" s="281"/>
      <c r="GK289" s="281"/>
      <c r="GL289" s="281"/>
      <c r="GM289" s="281"/>
      <c r="GN289" s="281"/>
      <c r="GO289" s="281"/>
      <c r="GP289" s="281"/>
      <c r="GQ289" s="531"/>
      <c r="GR289" s="586"/>
      <c r="GS289" s="531"/>
      <c r="GT289" s="586">
        <f>SUM(GR287:GR289)</f>
        <v>4.4189387690534487E-2</v>
      </c>
      <c r="GU289" s="586">
        <f>SUM(GS287:GS289)</f>
        <v>0.75121959073908728</v>
      </c>
      <c r="GV289" s="531">
        <f>AVERAGE(GR287:GR289)</f>
        <v>4.4189387690534487E-2</v>
      </c>
      <c r="GW289" s="531">
        <f>AVERAGE(GS287:GS289)</f>
        <v>0.75121959073908728</v>
      </c>
      <c r="GX289" s="531">
        <f>MAX(GR287:GR289)</f>
        <v>4.4189387690534487E-2</v>
      </c>
      <c r="GY289" s="531">
        <f>MAX(GS287:GS289)</f>
        <v>0.75121959073908728</v>
      </c>
      <c r="GZ289" s="586"/>
      <c r="HA289" s="531"/>
      <c r="HB289" s="586">
        <f>SUM(GZ287:GZ289)</f>
        <v>0.35345724907063136</v>
      </c>
      <c r="HC289" s="586">
        <f>SUM(HA287:HA289)</f>
        <v>1.0603717472118959</v>
      </c>
      <c r="HD289" s="531">
        <f>AVERAGE(GZ287:GZ289)</f>
        <v>0.35345724907063136</v>
      </c>
      <c r="HE289" s="531">
        <f>AVERAGE(HA287:HA289)</f>
        <v>1.0603717472118959</v>
      </c>
      <c r="HF289" s="531">
        <f>MAX(GZ287:GZ289)</f>
        <v>0.35345724907063136</v>
      </c>
      <c r="HG289" s="531">
        <f>MAX(HA287:HA289)</f>
        <v>1.0603717472118959</v>
      </c>
      <c r="HH289" s="585"/>
      <c r="HI289" s="528"/>
      <c r="HJ289" s="586">
        <f>SUM(HH287:HH289)</f>
        <v>0.35620882766299139</v>
      </c>
      <c r="HK289" s="586">
        <f>SUM(HI287:HI289)</f>
        <v>1.2995072588467562</v>
      </c>
      <c r="HL289" s="531">
        <f>AVERAGE(HH287:HH289)</f>
        <v>0.35620882766299139</v>
      </c>
      <c r="HM289" s="531">
        <f>AVERAGE(HI287:HI289)</f>
        <v>1.2995072588467562</v>
      </c>
      <c r="HN289" s="531">
        <f>MAX(HH287:HH289)</f>
        <v>0.35620882766299139</v>
      </c>
      <c r="HO289" s="531">
        <f>MAX(HI287:HI289)</f>
        <v>1.2995072588467562</v>
      </c>
      <c r="HP289" s="286">
        <f>MIN(HH287:HH289)</f>
        <v>0.35620882766299139</v>
      </c>
      <c r="HQ289" s="286">
        <f>MIN(HI287:HI289)</f>
        <v>1.2995072588467562</v>
      </c>
      <c r="HR289" s="278">
        <f>HN289-HP289</f>
        <v>0</v>
      </c>
      <c r="HS289" s="278">
        <f>HO289-HQ289</f>
        <v>0</v>
      </c>
      <c r="HT289" s="393"/>
      <c r="HU289" s="520"/>
      <c r="HV289" s="393"/>
      <c r="HW289" s="520"/>
      <c r="HX289" s="393"/>
      <c r="HY289" s="520"/>
      <c r="HZ289" s="393"/>
      <c r="IA289" s="520"/>
      <c r="IB289" s="393"/>
      <c r="IC289" s="520"/>
      <c r="ID289" s="393"/>
      <c r="IG289" s="218">
        <v>2.165279996836194</v>
      </c>
      <c r="IH289" s="218">
        <v>12.525641263940521</v>
      </c>
      <c r="IN289" s="462">
        <v>0</v>
      </c>
      <c r="IO289" s="462">
        <v>0</v>
      </c>
      <c r="IP289" s="390">
        <v>0</v>
      </c>
      <c r="IT289" s="390"/>
      <c r="IU289" s="393">
        <v>0</v>
      </c>
      <c r="IV289" s="390">
        <v>1</v>
      </c>
      <c r="IW289" s="393">
        <v>0</v>
      </c>
      <c r="IX289" s="484">
        <v>0</v>
      </c>
      <c r="IY289" s="393"/>
      <c r="JB289" s="226"/>
      <c r="JC289" s="226"/>
      <c r="JD289" s="226"/>
      <c r="JP289" s="226"/>
      <c r="JQ289" s="226"/>
      <c r="JR289" s="226"/>
      <c r="JU289" s="393"/>
      <c r="JY289" s="393">
        <v>0</v>
      </c>
      <c r="JZ289" s="507">
        <v>1</v>
      </c>
      <c r="KA289" s="507">
        <v>0</v>
      </c>
      <c r="KB289" s="520">
        <v>0</v>
      </c>
      <c r="KC289" s="520">
        <v>0</v>
      </c>
      <c r="KD289" s="507">
        <v>0</v>
      </c>
      <c r="KE289" s="220">
        <v>0</v>
      </c>
      <c r="KK289" s="219"/>
      <c r="KR289" s="219"/>
      <c r="LA289" s="219"/>
    </row>
    <row r="290" spans="1:314" x14ac:dyDescent="0.15">
      <c r="A290" s="214"/>
      <c r="B290" s="232">
        <v>1.3604513888888887</v>
      </c>
      <c r="C290" s="10"/>
      <c r="D290" s="11"/>
      <c r="E290" s="11"/>
      <c r="F290" s="14"/>
      <c r="G290" s="13"/>
      <c r="H290" s="14" t="s">
        <v>364</v>
      </c>
      <c r="I290" s="596">
        <v>55</v>
      </c>
      <c r="J290" s="9">
        <v>1</v>
      </c>
      <c r="K290" s="14">
        <v>1</v>
      </c>
      <c r="L290" s="9">
        <v>0</v>
      </c>
      <c r="M290" s="23">
        <v>1</v>
      </c>
      <c r="N290" s="23">
        <v>1</v>
      </c>
      <c r="O290" s="23">
        <v>0</v>
      </c>
      <c r="P290" s="14"/>
      <c r="Q290" s="14">
        <v>1</v>
      </c>
      <c r="R290" s="14">
        <v>0</v>
      </c>
      <c r="S290" s="14">
        <v>0</v>
      </c>
      <c r="T290" s="14">
        <v>1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9">
        <v>0</v>
      </c>
      <c r="AB290" s="15">
        <v>1.4140604060971063</v>
      </c>
      <c r="AC290" s="15">
        <v>1.0161895910780654</v>
      </c>
      <c r="AD290" s="15">
        <v>1.741323668106225</v>
      </c>
      <c r="AE290" s="15"/>
      <c r="AF290" s="15"/>
      <c r="AG290" s="15"/>
      <c r="AH290" s="54">
        <f>AM291-BP290</f>
        <v>1.5466285691687098</v>
      </c>
      <c r="AI290" s="15">
        <f>AN291-BQ290</f>
        <v>-17.584498141263939</v>
      </c>
      <c r="AJ290" s="15"/>
      <c r="AK290" s="15"/>
      <c r="AL290" s="632">
        <f>((AH290*AH291)+(AI290*AI291))/(SQRT(AH290^2+AI290^2)*SQRT(AH291^2+AI291^2))</f>
        <v>0.99380306924066386</v>
      </c>
      <c r="AM290" s="633"/>
      <c r="AN290" s="634"/>
      <c r="AO290" s="633"/>
      <c r="AP290" s="634"/>
      <c r="AQ290" s="634"/>
      <c r="AR290" s="634"/>
      <c r="AS290" s="634"/>
      <c r="AT290" s="634"/>
      <c r="AU290" s="634"/>
      <c r="AV290" s="634"/>
      <c r="AW290" s="634"/>
      <c r="AX290" s="634"/>
      <c r="AY290" s="634"/>
      <c r="AZ290" s="634"/>
      <c r="BA290" s="634"/>
      <c r="BB290" s="633"/>
      <c r="BC290" s="634"/>
      <c r="BD290" s="634"/>
      <c r="BE290" s="634"/>
      <c r="BF290" s="634"/>
      <c r="BG290" s="634"/>
      <c r="BH290" s="634"/>
      <c r="BI290" s="634"/>
      <c r="BJ290" s="634"/>
      <c r="BK290" s="634"/>
      <c r="BL290" s="634"/>
      <c r="BM290" s="634"/>
      <c r="BN290" s="573"/>
      <c r="BO290" s="573"/>
      <c r="BP290" s="4">
        <v>-1.3698710184065717</v>
      </c>
      <c r="BQ290" s="4">
        <v>11.907091078066914</v>
      </c>
      <c r="BR290" s="6"/>
      <c r="BS290" s="527"/>
      <c r="BT290" s="527"/>
      <c r="BU290" s="527"/>
      <c r="BV290" s="527"/>
      <c r="BW290" s="584"/>
      <c r="BX290" s="527"/>
      <c r="BY290" s="527"/>
      <c r="BZ290" s="527"/>
      <c r="CA290" s="527"/>
      <c r="CB290" s="584"/>
      <c r="CC290" s="527"/>
      <c r="CD290" s="584"/>
      <c r="CE290" s="527"/>
      <c r="CF290" s="584"/>
      <c r="CG290" s="527"/>
      <c r="CH290" s="584"/>
      <c r="CI290" s="527"/>
      <c r="CJ290" s="584"/>
      <c r="CK290" s="527"/>
      <c r="CL290" s="584"/>
      <c r="CO290" s="70"/>
      <c r="CP290" s="70"/>
      <c r="CQ290" s="70"/>
      <c r="CR290" s="70"/>
      <c r="CS290" s="70"/>
      <c r="CT290" s="70"/>
      <c r="CU290" s="70"/>
      <c r="CV290" s="70"/>
      <c r="CW290" s="70"/>
      <c r="CX290" s="70"/>
      <c r="CY290" s="70"/>
      <c r="CZ290" s="70"/>
      <c r="DA290" s="70"/>
      <c r="DB290" s="70"/>
      <c r="DC290" s="70"/>
      <c r="DH290" s="516"/>
      <c r="DI290" s="516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8" t="s">
        <v>442</v>
      </c>
      <c r="DU290" s="105">
        <v>-1.3698710184065717</v>
      </c>
      <c r="DV290" s="105">
        <v>11.907091078066914</v>
      </c>
      <c r="DX290" s="506">
        <f t="shared" si="176"/>
        <v>0</v>
      </c>
      <c r="EA290" s="506">
        <f t="shared" si="177"/>
        <v>0</v>
      </c>
      <c r="EB290" s="506">
        <f t="shared" si="178"/>
        <v>0</v>
      </c>
      <c r="EF290" s="402">
        <f>IF(AND(DV290&gt;0,DV290&lt;11.9),1,0)</f>
        <v>0</v>
      </c>
      <c r="EG290" s="402"/>
      <c r="EL290" s="244">
        <f>IF(AND(DV290&gt;0,DV290&lt;6.4),1,0)</f>
        <v>0</v>
      </c>
      <c r="ER290" s="128">
        <v>3.7119085660049036</v>
      </c>
      <c r="ES290" s="128">
        <v>-13.276737918215613</v>
      </c>
      <c r="EV290" s="284"/>
      <c r="EW290" s="209"/>
      <c r="EX290" s="209"/>
      <c r="EY290" s="209"/>
      <c r="EZ290" s="209"/>
      <c r="FA290" s="209"/>
      <c r="FB290" s="209"/>
      <c r="FC290" s="209"/>
      <c r="FE290" s="141"/>
      <c r="FF290" s="141"/>
      <c r="FH290" s="141"/>
      <c r="FJ290" s="141"/>
      <c r="FK290" s="584"/>
      <c r="FL290" s="527"/>
      <c r="FM290" s="584"/>
      <c r="FN290" s="527"/>
      <c r="FO290" s="584"/>
      <c r="FP290" s="527"/>
      <c r="FQ290" s="284"/>
      <c r="FR290" s="209"/>
      <c r="FS290" s="284"/>
      <c r="FT290" s="209"/>
      <c r="FU290" s="209"/>
      <c r="FV290" s="209"/>
      <c r="FW290" s="209"/>
      <c r="FX290" s="209"/>
      <c r="FY290" s="209"/>
      <c r="FZ290" s="209"/>
      <c r="GA290" s="209"/>
      <c r="GB290" s="209"/>
      <c r="GC290" s="209"/>
      <c r="GD290" s="284"/>
      <c r="GE290" s="209"/>
      <c r="GF290" s="284"/>
      <c r="GG290" s="209"/>
      <c r="GH290" s="209"/>
      <c r="GI290" s="209"/>
      <c r="GJ290" s="209"/>
      <c r="GK290" s="209"/>
      <c r="GL290" s="209"/>
      <c r="GM290" s="209"/>
      <c r="GN290" s="209"/>
      <c r="GO290" s="209"/>
      <c r="GP290" s="209"/>
      <c r="GQ290" s="529"/>
      <c r="GR290" s="587"/>
      <c r="GS290" s="529"/>
      <c r="GT290" s="587"/>
      <c r="GU290" s="529"/>
      <c r="GV290" s="529"/>
      <c r="GW290" s="529"/>
      <c r="GX290" s="529"/>
      <c r="GY290" s="529"/>
      <c r="GZ290" s="587"/>
      <c r="HA290" s="529"/>
      <c r="HB290" s="587"/>
      <c r="HC290" s="529"/>
      <c r="HD290" s="529"/>
      <c r="HE290" s="529"/>
      <c r="HF290" s="529"/>
      <c r="HG290" s="529"/>
      <c r="HH290" s="584"/>
      <c r="HI290" s="527"/>
      <c r="HJ290" s="587"/>
      <c r="HK290" s="529"/>
      <c r="HL290" s="529"/>
      <c r="HM290" s="529"/>
      <c r="HN290" s="529"/>
      <c r="HO290" s="529"/>
      <c r="HP290" s="286"/>
      <c r="HQ290" s="208"/>
      <c r="HR290" s="208"/>
      <c r="HS290" s="208"/>
      <c r="IE290" s="159"/>
      <c r="IF290" s="159"/>
      <c r="IG290" s="159"/>
      <c r="IH290" s="159"/>
      <c r="II290" s="159">
        <v>0</v>
      </c>
      <c r="IJ290" s="159">
        <v>0</v>
      </c>
      <c r="IK290" s="159"/>
      <c r="IL290" s="159"/>
      <c r="IM290" s="159"/>
      <c r="IQ290" s="159"/>
      <c r="IR290" s="159"/>
      <c r="IS290" s="159"/>
      <c r="IZ290" s="159"/>
      <c r="JA290" s="159"/>
      <c r="JB290" s="159"/>
      <c r="JC290" s="159"/>
      <c r="JD290" s="159"/>
      <c r="JE290" s="159"/>
      <c r="JF290" s="159"/>
      <c r="JG290" s="159"/>
      <c r="JH290" s="159"/>
      <c r="JI290" s="159"/>
      <c r="JJ290" s="159"/>
      <c r="JK290" s="159"/>
      <c r="JL290" s="159"/>
      <c r="JM290" s="159"/>
      <c r="JN290" s="159"/>
      <c r="JO290" s="159"/>
      <c r="JP290" s="159"/>
      <c r="JQ290" s="159"/>
      <c r="JR290" s="159"/>
      <c r="JS290" s="159"/>
      <c r="JT290" s="159"/>
      <c r="JV290" s="159"/>
      <c r="JW290" s="159"/>
      <c r="JX290" s="159"/>
      <c r="KE290" s="159"/>
      <c r="KF290" s="159"/>
      <c r="KG290" s="159"/>
      <c r="KH290" s="159"/>
      <c r="KI290" s="159"/>
      <c r="KJ290" s="159"/>
      <c r="KK290" s="159"/>
      <c r="KL290" s="159"/>
      <c r="KM290" s="159"/>
      <c r="KN290" s="159"/>
      <c r="KO290" s="159"/>
      <c r="KP290" s="159"/>
      <c r="KQ290" s="159"/>
      <c r="KR290" s="159"/>
      <c r="KS290" s="159">
        <v>1</v>
      </c>
      <c r="KT290" s="159"/>
      <c r="KU290" s="159"/>
      <c r="KV290" s="159"/>
      <c r="KW290" s="159"/>
      <c r="KX290" s="159"/>
      <c r="KY290" s="159"/>
      <c r="KZ290" s="159"/>
      <c r="LA290" s="159"/>
      <c r="LB290" s="159"/>
    </row>
    <row r="291" spans="1:314" x14ac:dyDescent="0.15">
      <c r="A291" s="214"/>
      <c r="B291" s="232">
        <v>1.3606712962962961</v>
      </c>
      <c r="C291" s="10">
        <v>0.19</v>
      </c>
      <c r="D291" s="11">
        <v>0.63332699999999997</v>
      </c>
      <c r="E291" s="11"/>
      <c r="F291" s="14"/>
      <c r="G291" s="13"/>
      <c r="H291" s="14"/>
      <c r="I291" s="596"/>
      <c r="J291" s="473">
        <v>2</v>
      </c>
      <c r="K291" s="14"/>
      <c r="L291" s="9"/>
      <c r="M291" s="23">
        <v>0</v>
      </c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9"/>
      <c r="AB291" s="15"/>
      <c r="AC291" s="15"/>
      <c r="AD291" s="15"/>
      <c r="AE291" s="15"/>
      <c r="AF291" s="15"/>
      <c r="AG291" s="15"/>
      <c r="AH291" s="58">
        <f>ER290-BP290</f>
        <v>5.0817795844114748</v>
      </c>
      <c r="AI291" s="20">
        <f>ES290-BQ290</f>
        <v>-25.183828996282529</v>
      </c>
      <c r="AJ291" s="15"/>
      <c r="AK291" s="15"/>
      <c r="AL291" s="635">
        <f>DEGREES(ACOS(AL290))</f>
        <v>6.3819071547132413</v>
      </c>
      <c r="AM291" s="633">
        <v>0.17675755076213825</v>
      </c>
      <c r="AN291" s="634">
        <v>-5.6774070631970259</v>
      </c>
      <c r="AO291" s="638">
        <f>ABS(-11.88-AN291)</f>
        <v>6.2025929368029749</v>
      </c>
      <c r="AP291" s="527"/>
      <c r="AQ291" s="634"/>
      <c r="AR291" s="634"/>
      <c r="AS291" s="634"/>
      <c r="AT291" s="634"/>
      <c r="AU291" s="634"/>
      <c r="AV291" s="634"/>
      <c r="AW291" s="634"/>
      <c r="AX291" s="634"/>
      <c r="AY291" s="634"/>
      <c r="AZ291" s="634"/>
      <c r="BA291" s="634"/>
      <c r="BB291" s="633"/>
      <c r="BC291" s="634">
        <f>ABS(BQ291-AN291)</f>
        <v>6.6715055762081787</v>
      </c>
      <c r="BD291" s="634"/>
      <c r="BE291" s="634"/>
      <c r="BF291" s="634"/>
      <c r="BG291" s="634"/>
      <c r="BH291" s="634"/>
      <c r="BI291" s="634"/>
      <c r="BJ291" s="634"/>
      <c r="BK291" s="634"/>
      <c r="BL291" s="634"/>
      <c r="BM291" s="634"/>
      <c r="BN291" s="573"/>
      <c r="BO291" s="573"/>
      <c r="BP291" s="65">
        <v>0.66284081535801853</v>
      </c>
      <c r="BQ291" s="64">
        <v>-12.348912639405205</v>
      </c>
      <c r="BR291" s="6"/>
      <c r="BS291" s="527"/>
      <c r="BT291" s="527"/>
      <c r="BU291" s="527">
        <f>(BP290+BP291+BP292)/3</f>
        <v>-4.4189387690534598E-2</v>
      </c>
      <c r="BV291" s="527">
        <f>(BQ290+BQ291+BQ292)/3</f>
        <v>4.057394671623296</v>
      </c>
      <c r="BW291" s="584"/>
      <c r="BX291" s="527"/>
      <c r="BY291" s="527"/>
      <c r="BZ291" s="527"/>
      <c r="CA291" s="527"/>
      <c r="CC291" s="584">
        <f>SQRT((BP290-BP291)^2+(BQ290-BQ291)^2)+SQRT((BP291-BP292)^2+(BQ291-BQ292)^2)+SQRT((BP292-BP290)^2+(BQ292-BQ290)^2)</f>
        <v>51.372957000750112</v>
      </c>
      <c r="CD291" s="584"/>
      <c r="CE291" s="584"/>
      <c r="CF291" s="584"/>
      <c r="CG291" s="527"/>
      <c r="CH291" s="584"/>
      <c r="CI291" s="527"/>
      <c r="CJ291" s="584"/>
      <c r="CK291" s="527"/>
      <c r="CL291" s="584"/>
      <c r="CO291" s="70"/>
      <c r="CP291" s="70"/>
      <c r="CQ291" s="70"/>
      <c r="CR291" s="70"/>
      <c r="CS291" s="92">
        <v>4.5874827683429169</v>
      </c>
      <c r="CT291" s="70"/>
      <c r="CU291" s="70"/>
      <c r="CV291" s="70"/>
      <c r="CW291" s="70"/>
      <c r="CX291" s="70"/>
      <c r="CY291" s="70"/>
      <c r="CZ291" s="70"/>
      <c r="DA291" s="70"/>
      <c r="DB291" s="70"/>
      <c r="DC291" s="70"/>
      <c r="DH291" s="516"/>
      <c r="DI291" s="516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8" t="s">
        <v>443</v>
      </c>
      <c r="DU291" s="129">
        <v>2.2978481599077973</v>
      </c>
      <c r="DV291" s="128">
        <v>-12.260548327137547</v>
      </c>
      <c r="DX291" s="506">
        <f t="shared" si="176"/>
        <v>0</v>
      </c>
      <c r="EA291" s="506">
        <f t="shared" si="177"/>
        <v>0</v>
      </c>
      <c r="EB291" s="506">
        <f t="shared" si="178"/>
        <v>0</v>
      </c>
      <c r="EF291" s="402"/>
      <c r="EG291" s="412">
        <f>IF(AND(DV291&lt;0,DV291&gt;-11.9),1,0)</f>
        <v>0</v>
      </c>
      <c r="EM291" s="412">
        <f>IF(AND(DV291&lt;0,DV291&gt;-6.4),1,0)</f>
        <v>0</v>
      </c>
      <c r="ER291" s="105">
        <v>-1.0605453045728297</v>
      </c>
      <c r="ES291" s="105">
        <v>11.421087360594795</v>
      </c>
      <c r="ET291" s="518">
        <f>ABS(ER291)</f>
        <v>1.0605453045728297</v>
      </c>
      <c r="EV291" s="284"/>
      <c r="EW291" s="209"/>
      <c r="EX291" s="209"/>
      <c r="EY291" s="209"/>
      <c r="EZ291" s="209"/>
      <c r="FA291" s="209"/>
      <c r="FB291" s="209"/>
      <c r="FC291" s="209"/>
      <c r="FE291" s="141"/>
      <c r="FF291" s="141"/>
      <c r="FH291" s="141"/>
      <c r="FJ291" s="141"/>
      <c r="FK291" s="584"/>
      <c r="FL291" s="527"/>
      <c r="FM291" s="584"/>
      <c r="FN291" s="527"/>
      <c r="FO291" s="584"/>
      <c r="FP291" s="527"/>
      <c r="FQ291" s="284"/>
      <c r="FR291" s="209"/>
      <c r="FS291" s="284"/>
      <c r="FT291" s="209"/>
      <c r="FU291" s="209"/>
      <c r="FV291" s="209"/>
      <c r="FW291" s="209"/>
      <c r="FX291" s="209"/>
      <c r="FY291" s="209"/>
      <c r="FZ291" s="209"/>
      <c r="GA291" s="209"/>
      <c r="GB291" s="209"/>
      <c r="GC291" s="209"/>
      <c r="GD291" s="284"/>
      <c r="GE291" s="209"/>
      <c r="GF291" s="284"/>
      <c r="GG291" s="209"/>
      <c r="GH291" s="209"/>
      <c r="GI291" s="209"/>
      <c r="GJ291" s="209"/>
      <c r="GK291" s="209"/>
      <c r="GL291" s="209"/>
      <c r="GM291" s="209"/>
      <c r="GN291" s="209"/>
      <c r="GO291" s="209"/>
      <c r="GP291" s="209"/>
      <c r="GQ291" s="529"/>
      <c r="GR291" s="587">
        <v>0.30932571383374197</v>
      </c>
      <c r="GS291" s="532">
        <v>1.4140604060971063</v>
      </c>
      <c r="GT291" s="584"/>
      <c r="GU291" s="527"/>
      <c r="GV291" s="527"/>
      <c r="GW291" s="527"/>
      <c r="GX291" s="527"/>
      <c r="GY291" s="527"/>
      <c r="GZ291" s="587">
        <v>0.48600371747211923</v>
      </c>
      <c r="HA291" s="532">
        <v>1.0161895910780654</v>
      </c>
      <c r="HB291" s="584"/>
      <c r="HC291" s="527"/>
      <c r="HD291" s="527"/>
      <c r="HE291" s="527"/>
      <c r="HF291" s="527"/>
      <c r="HG291" s="527"/>
      <c r="HH291" s="584">
        <v>0.57609201577132929</v>
      </c>
      <c r="HI291" s="527">
        <v>1.741323668106225</v>
      </c>
      <c r="HJ291" s="584"/>
      <c r="HK291" s="527"/>
      <c r="HL291" s="527"/>
      <c r="HM291" s="527"/>
      <c r="HN291" s="527"/>
      <c r="HO291" s="527"/>
      <c r="HP291" s="286"/>
      <c r="HQ291" s="208"/>
      <c r="HR291" s="208"/>
      <c r="HS291" s="208"/>
      <c r="IE291" s="159"/>
      <c r="IF291" s="159"/>
      <c r="IG291" s="159"/>
      <c r="IH291" s="159"/>
      <c r="II291" s="159">
        <v>1</v>
      </c>
      <c r="IJ291" s="159">
        <v>0</v>
      </c>
      <c r="IK291" s="159">
        <v>0</v>
      </c>
      <c r="IL291" s="159">
        <v>0</v>
      </c>
      <c r="IM291" s="159">
        <v>1</v>
      </c>
      <c r="IQ291" s="159">
        <v>1</v>
      </c>
      <c r="IR291" s="159">
        <v>0</v>
      </c>
      <c r="IS291" s="159">
        <v>0</v>
      </c>
      <c r="IZ291" s="159">
        <v>0</v>
      </c>
      <c r="JA291" s="159">
        <v>0</v>
      </c>
      <c r="JB291" s="176">
        <v>0</v>
      </c>
      <c r="JC291" s="176">
        <v>0</v>
      </c>
      <c r="JD291" s="176">
        <v>1</v>
      </c>
      <c r="JE291" s="176">
        <v>0</v>
      </c>
      <c r="JF291" s="176">
        <v>0</v>
      </c>
      <c r="JG291" s="176">
        <v>0</v>
      </c>
      <c r="JH291" s="176">
        <v>1</v>
      </c>
      <c r="JI291" s="176">
        <v>0</v>
      </c>
      <c r="JJ291" s="176">
        <v>0</v>
      </c>
      <c r="JK291" s="176">
        <v>0</v>
      </c>
      <c r="JL291" s="176">
        <v>1</v>
      </c>
      <c r="JM291" s="176">
        <v>1</v>
      </c>
      <c r="JN291" s="176">
        <v>0</v>
      </c>
      <c r="JO291" s="176">
        <v>0</v>
      </c>
      <c r="JP291" s="176">
        <v>0</v>
      </c>
      <c r="JQ291" s="176">
        <v>0</v>
      </c>
      <c r="JR291" s="176">
        <v>0</v>
      </c>
      <c r="JS291" s="176">
        <v>0</v>
      </c>
      <c r="JT291" s="176">
        <v>0</v>
      </c>
      <c r="JU291" s="501">
        <v>0</v>
      </c>
      <c r="JV291" s="176">
        <v>0</v>
      </c>
      <c r="JW291" s="176">
        <v>1</v>
      </c>
      <c r="JX291" s="176">
        <v>0</v>
      </c>
      <c r="JY291" s="501"/>
      <c r="JZ291" s="405"/>
      <c r="KA291" s="405"/>
      <c r="KB291" s="405"/>
      <c r="KC291" s="405"/>
      <c r="KD291" s="405"/>
      <c r="KE291" s="162">
        <v>0</v>
      </c>
      <c r="KF291" s="175">
        <v>0</v>
      </c>
      <c r="KG291" s="175">
        <v>1</v>
      </c>
      <c r="KH291" s="175">
        <v>0</v>
      </c>
      <c r="KI291" s="175">
        <v>0</v>
      </c>
      <c r="KJ291" s="175">
        <v>0</v>
      </c>
      <c r="KK291" s="160">
        <v>1</v>
      </c>
      <c r="KL291" s="175">
        <v>1</v>
      </c>
      <c r="KM291" s="175">
        <v>0</v>
      </c>
      <c r="KN291" s="175">
        <v>0</v>
      </c>
      <c r="KO291" s="175">
        <v>0</v>
      </c>
      <c r="KP291" s="175">
        <v>0</v>
      </c>
      <c r="KQ291" s="175">
        <v>0</v>
      </c>
      <c r="KR291" s="160">
        <v>0</v>
      </c>
      <c r="KS291" s="175">
        <v>0</v>
      </c>
      <c r="KT291" s="159"/>
      <c r="KU291" s="159"/>
      <c r="KV291" s="159"/>
      <c r="KW291" s="159"/>
      <c r="KX291" s="159"/>
      <c r="KY291" s="159"/>
      <c r="KZ291" s="159"/>
      <c r="LA291" s="159"/>
      <c r="LB291" s="159"/>
    </row>
    <row r="292" spans="1:314" x14ac:dyDescent="0.15">
      <c r="A292" s="214"/>
      <c r="B292" s="232">
        <v>1.362048611111111</v>
      </c>
      <c r="C292" s="10">
        <v>0.28999999999999998</v>
      </c>
      <c r="D292" s="11">
        <v>0.96665699999999988</v>
      </c>
      <c r="E292" s="11"/>
      <c r="F292" s="14"/>
      <c r="G292" s="13"/>
      <c r="H292" s="14"/>
      <c r="I292" s="596"/>
      <c r="J292" s="9">
        <v>3</v>
      </c>
      <c r="K292" s="14"/>
      <c r="L292" s="9"/>
      <c r="M292" s="23">
        <v>0</v>
      </c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9"/>
      <c r="AB292" s="15"/>
      <c r="AC292" s="15"/>
      <c r="AD292" s="15"/>
      <c r="AE292" s="15"/>
      <c r="AF292" s="15"/>
      <c r="AG292" s="15"/>
      <c r="AH292" s="54"/>
      <c r="AI292" s="15"/>
      <c r="AJ292" s="15"/>
      <c r="AK292" s="15"/>
      <c r="AL292" s="632"/>
      <c r="AM292" s="633">
        <v>0.9279771415012259</v>
      </c>
      <c r="AN292" s="634">
        <v>11.421087360594795</v>
      </c>
      <c r="AO292" s="584"/>
      <c r="AP292" s="634">
        <f>ABS(11.88-AN292)</f>
        <v>0.45891263940520588</v>
      </c>
      <c r="AQ292" s="634"/>
      <c r="AR292" s="634"/>
      <c r="AS292" s="634"/>
      <c r="AT292" s="634"/>
      <c r="AU292" s="634"/>
      <c r="AV292" s="634"/>
      <c r="AW292" s="634"/>
      <c r="AX292" s="634"/>
      <c r="AY292" s="634"/>
      <c r="AZ292" s="634"/>
      <c r="BA292" s="634"/>
      <c r="BB292" s="634">
        <f>ABS(BQ292-AN292)</f>
        <v>1.1929182156133837</v>
      </c>
      <c r="BC292" s="634"/>
      <c r="BD292" s="634"/>
      <c r="BE292" s="634"/>
      <c r="BF292" s="634"/>
      <c r="BG292" s="634"/>
      <c r="BH292" s="634"/>
      <c r="BI292" s="634"/>
      <c r="BJ292" s="634"/>
      <c r="BK292" s="634"/>
      <c r="BL292" s="634"/>
      <c r="BM292" s="634"/>
      <c r="BN292" s="573"/>
      <c r="BO292" s="573"/>
      <c r="BP292" s="4">
        <v>0.57446203997694933</v>
      </c>
      <c r="BQ292" s="4">
        <v>12.614005576208179</v>
      </c>
      <c r="BR292" s="6"/>
      <c r="BS292" s="527"/>
      <c r="BT292" s="527"/>
      <c r="BU292" s="527"/>
      <c r="BV292" s="527"/>
      <c r="BW292" s="584"/>
      <c r="BX292" s="527"/>
      <c r="BY292" s="527"/>
      <c r="BZ292" s="527"/>
      <c r="CA292" s="527"/>
      <c r="CB292" s="584"/>
      <c r="CD292" s="584"/>
      <c r="CE292" s="527"/>
      <c r="CF292" s="584"/>
      <c r="CG292" s="527"/>
      <c r="CH292" s="584"/>
      <c r="CI292" s="527"/>
      <c r="CJ292" s="584"/>
      <c r="CK292" s="527"/>
      <c r="CL292" s="584"/>
      <c r="CO292" s="70"/>
      <c r="CP292" s="70"/>
      <c r="CQ292" s="70"/>
      <c r="CR292" s="94"/>
      <c r="CS292" s="70"/>
      <c r="CT292" s="70"/>
      <c r="CU292" s="70"/>
      <c r="CV292" s="70"/>
      <c r="CW292" s="70"/>
      <c r="CX292" s="70"/>
      <c r="CY292" s="70"/>
      <c r="CZ292" s="70"/>
      <c r="DA292" s="70"/>
      <c r="DB292" s="70"/>
      <c r="DC292" s="70"/>
      <c r="DH292" s="516"/>
      <c r="DI292" s="516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8" t="s">
        <v>443</v>
      </c>
      <c r="DU292" s="105">
        <v>-0.30932571383374197</v>
      </c>
      <c r="DV292" s="105">
        <v>12.96746282527881</v>
      </c>
      <c r="DX292" s="506">
        <f t="shared" si="176"/>
        <v>0</v>
      </c>
      <c r="EA292" s="506">
        <f t="shared" si="177"/>
        <v>0</v>
      </c>
      <c r="EB292" s="506">
        <f t="shared" si="178"/>
        <v>0</v>
      </c>
      <c r="EF292" s="402">
        <f>IF(AND(DV292&gt;0,DV292&lt;11.9),1,0)</f>
        <v>0</v>
      </c>
      <c r="EG292" s="402"/>
      <c r="EL292" s="244">
        <f>IF(AND(DV292&gt;0,DV292&lt;6.4),1,0)</f>
        <v>0</v>
      </c>
      <c r="ER292" s="129">
        <v>8.8378775381069127E-2</v>
      </c>
      <c r="ES292" s="128">
        <v>-13.320920074349443</v>
      </c>
      <c r="EU292" s="518">
        <f>ABS(ER292)</f>
        <v>8.8378775381069127E-2</v>
      </c>
      <c r="EV292" s="284"/>
      <c r="EW292" s="209"/>
      <c r="EX292" s="209"/>
      <c r="EY292" s="209"/>
      <c r="EZ292" s="209"/>
      <c r="FA292" s="209"/>
      <c r="FB292" s="209"/>
      <c r="FC292" s="209"/>
      <c r="FE292" s="141"/>
      <c r="FF292" s="144">
        <v>24.299351678993062</v>
      </c>
      <c r="FH292" s="516"/>
      <c r="FJ292" s="516"/>
      <c r="FL292" s="516"/>
      <c r="FN292" s="516"/>
      <c r="FQ292" s="284"/>
      <c r="FR292" s="209">
        <f>FF292/(D291+D292)</f>
        <v>15.187246671837384</v>
      </c>
      <c r="FS292" s="284"/>
      <c r="FT292" s="209"/>
      <c r="FU292" s="209"/>
      <c r="FV292" s="209"/>
      <c r="FW292" s="209"/>
      <c r="FX292" s="209"/>
      <c r="FY292" s="209"/>
      <c r="FZ292" s="209"/>
      <c r="GA292" s="209"/>
      <c r="GB292" s="209"/>
      <c r="GC292" s="209"/>
      <c r="GD292" s="284"/>
      <c r="GE292" s="284">
        <f>FF292*(((ABS(DV291-AN291))/(ABS(DV290-DV291))))^2</f>
        <v>1.8029868975375911</v>
      </c>
      <c r="GF292" s="284"/>
      <c r="GG292" s="209"/>
      <c r="GH292" s="209"/>
      <c r="GI292" s="209"/>
      <c r="GJ292" s="209"/>
      <c r="GK292" s="209"/>
      <c r="GL292" s="209"/>
      <c r="GM292" s="209"/>
      <c r="GN292" s="209"/>
      <c r="GO292" s="209"/>
      <c r="GP292" s="209"/>
      <c r="GQ292" s="529"/>
      <c r="GR292" s="587">
        <v>0.75121959073908773</v>
      </c>
      <c r="GS292" s="529">
        <v>2.2094693845267281</v>
      </c>
      <c r="GT292" s="587"/>
      <c r="GU292" s="529"/>
      <c r="GV292" s="529"/>
      <c r="GW292" s="529"/>
      <c r="GX292" s="529"/>
      <c r="GY292" s="529"/>
      <c r="GZ292" s="587">
        <v>1.5463754646840151</v>
      </c>
      <c r="HA292" s="529">
        <v>1.0603717472118959</v>
      </c>
      <c r="HB292" s="587"/>
      <c r="HC292" s="529"/>
      <c r="HD292" s="529"/>
      <c r="HE292" s="529"/>
      <c r="HF292" s="529"/>
      <c r="HG292" s="529"/>
      <c r="HH292" s="584">
        <v>1.7191881663409931</v>
      </c>
      <c r="HI292" s="527">
        <v>2.4507433981235422</v>
      </c>
      <c r="HJ292" s="587"/>
      <c r="HK292" s="529"/>
      <c r="HL292" s="529"/>
      <c r="HM292" s="529"/>
      <c r="HN292" s="529"/>
      <c r="HO292" s="529"/>
      <c r="HP292" s="286"/>
      <c r="HQ292" s="208"/>
      <c r="HR292" s="208"/>
      <c r="HS292" s="208"/>
      <c r="IE292" s="159"/>
      <c r="IF292" s="159"/>
      <c r="IG292" s="159"/>
      <c r="IH292" s="159"/>
      <c r="II292" s="159">
        <v>0</v>
      </c>
      <c r="IJ292" s="159">
        <v>1</v>
      </c>
      <c r="IK292" s="159">
        <v>0</v>
      </c>
      <c r="IL292" s="159">
        <v>1</v>
      </c>
      <c r="IM292" s="159">
        <v>0</v>
      </c>
      <c r="IQ292" s="159">
        <v>1</v>
      </c>
      <c r="IR292" s="159">
        <v>0</v>
      </c>
      <c r="IS292" s="159">
        <v>0</v>
      </c>
      <c r="IZ292" s="159">
        <v>1</v>
      </c>
      <c r="JA292" s="159">
        <v>0</v>
      </c>
      <c r="JB292" s="176">
        <v>0</v>
      </c>
      <c r="JC292" s="176">
        <v>0</v>
      </c>
      <c r="JD292" s="176">
        <v>0</v>
      </c>
      <c r="JE292" s="176">
        <v>0</v>
      </c>
      <c r="JF292" s="176">
        <v>0</v>
      </c>
      <c r="JG292" s="176">
        <v>0</v>
      </c>
      <c r="JH292" s="176">
        <v>1</v>
      </c>
      <c r="JI292" s="176">
        <v>0</v>
      </c>
      <c r="JJ292" s="176">
        <v>0</v>
      </c>
      <c r="JK292" s="176">
        <v>1</v>
      </c>
      <c r="JL292" s="176">
        <v>0</v>
      </c>
      <c r="JM292" s="176">
        <v>1</v>
      </c>
      <c r="JN292" s="176">
        <v>0</v>
      </c>
      <c r="JO292" s="176">
        <v>0</v>
      </c>
      <c r="JP292" s="176">
        <v>0</v>
      </c>
      <c r="JQ292" s="176">
        <v>0</v>
      </c>
      <c r="JR292" s="176">
        <v>0</v>
      </c>
      <c r="JS292" s="176">
        <v>0</v>
      </c>
      <c r="JT292" s="176">
        <v>0</v>
      </c>
      <c r="JU292" s="501">
        <v>1</v>
      </c>
      <c r="JV292" s="176">
        <v>0</v>
      </c>
      <c r="JW292" s="176">
        <v>0</v>
      </c>
      <c r="JX292" s="176">
        <v>0</v>
      </c>
      <c r="JY292" s="501"/>
      <c r="JZ292" s="405"/>
      <c r="KA292" s="405"/>
      <c r="KB292" s="405"/>
      <c r="KC292" s="405"/>
      <c r="KD292" s="405"/>
      <c r="KE292" s="162">
        <v>0</v>
      </c>
      <c r="KF292" s="175">
        <v>1</v>
      </c>
      <c r="KG292" s="175">
        <v>0</v>
      </c>
      <c r="KH292" s="175">
        <v>0</v>
      </c>
      <c r="KI292" s="175">
        <v>0</v>
      </c>
      <c r="KJ292" s="175">
        <v>1</v>
      </c>
      <c r="KK292" s="160">
        <v>0</v>
      </c>
      <c r="KL292" s="175">
        <v>1</v>
      </c>
      <c r="KM292" s="175">
        <v>0</v>
      </c>
      <c r="KN292" s="175">
        <v>0</v>
      </c>
      <c r="KO292" s="175">
        <v>0</v>
      </c>
      <c r="KP292" s="175">
        <v>0</v>
      </c>
      <c r="KQ292" s="175">
        <v>0</v>
      </c>
      <c r="KR292" s="160">
        <v>0</v>
      </c>
      <c r="KS292" s="175">
        <v>1</v>
      </c>
      <c r="KT292" s="159"/>
      <c r="KU292" s="159"/>
      <c r="KV292" s="159"/>
      <c r="KW292" s="159"/>
      <c r="KX292" s="159"/>
      <c r="KY292" s="159"/>
      <c r="KZ292" s="159"/>
      <c r="LA292" s="159"/>
      <c r="LB292" s="159"/>
    </row>
    <row r="293" spans="1:314" s="218" customFormat="1" ht="14.25" thickBot="1" x14ac:dyDescent="0.2">
      <c r="A293" s="244"/>
      <c r="B293" s="247">
        <v>1.362638888888889</v>
      </c>
      <c r="C293" s="37"/>
      <c r="D293" s="295"/>
      <c r="E293" s="18">
        <f>SUM(D291:D292)</f>
        <v>1.5999839999999999</v>
      </c>
      <c r="F293" s="25"/>
      <c r="G293" s="38"/>
      <c r="H293" s="25"/>
      <c r="I293" s="601"/>
      <c r="J293" s="39"/>
      <c r="K293" s="25"/>
      <c r="L293" s="39"/>
      <c r="M293" s="25">
        <v>0</v>
      </c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39"/>
      <c r="AB293" s="25"/>
      <c r="AC293" s="25"/>
      <c r="AD293" s="25"/>
      <c r="AE293" s="25"/>
      <c r="AF293" s="25"/>
      <c r="AG293" s="25"/>
      <c r="AH293" s="453"/>
      <c r="AI293" s="25"/>
      <c r="AJ293" s="25"/>
      <c r="AK293" s="25"/>
      <c r="AL293" s="648"/>
      <c r="AM293" s="649">
        <v>4.0654236675291804</v>
      </c>
      <c r="AN293" s="650">
        <v>-10.537444237918216</v>
      </c>
      <c r="AO293" s="640">
        <f>ABS(-11.88-AN293)</f>
        <v>1.3425557620817852</v>
      </c>
      <c r="AP293" s="527"/>
      <c r="AQ293" s="528">
        <f>SUM(AO290:AO293)</f>
        <v>7.54514869888476</v>
      </c>
      <c r="AR293" s="528">
        <f>SUM(AP290:AP293)</f>
        <v>0.45891263940520588</v>
      </c>
      <c r="AS293" s="528">
        <f>AVERAGE(AO290:AO293)</f>
        <v>3.77257434944238</v>
      </c>
      <c r="AT293" s="528">
        <f>AVERAGE(AP290:AP293)</f>
        <v>0.45891263940520588</v>
      </c>
      <c r="AU293" s="528">
        <f>MAX(AO290:AO293)</f>
        <v>6.2025929368029749</v>
      </c>
      <c r="AV293" s="528">
        <f>MAX(AP290:AP293)</f>
        <v>0.45891263940520588</v>
      </c>
      <c r="AW293" s="528">
        <f>MIN(AO290:AO293)</f>
        <v>1.3425557620817852</v>
      </c>
      <c r="AX293" s="528">
        <f>MIN(AP290:AP293)</f>
        <v>0.45891263940520588</v>
      </c>
      <c r="AY293" s="528">
        <f>AU293-AW293</f>
        <v>4.8600371747211897</v>
      </c>
      <c r="AZ293" s="528">
        <f>AV293-AX293</f>
        <v>0</v>
      </c>
      <c r="BA293" s="528"/>
      <c r="BB293" s="633"/>
      <c r="BC293" s="634">
        <f>ABS(BQ293-AN293)</f>
        <v>10.537444237918216</v>
      </c>
      <c r="BD293" s="528">
        <f>SUM(BB290:BB293)</f>
        <v>1.1929182156133837</v>
      </c>
      <c r="BE293" s="528">
        <f>SUM(BC290:BC293)</f>
        <v>17.208949814126395</v>
      </c>
      <c r="BF293" s="528">
        <f>AVERAGE(BB290:BB293)</f>
        <v>1.1929182156133837</v>
      </c>
      <c r="BG293" s="528">
        <f>AVERAGE(BC290:BC293)</f>
        <v>8.6044749070631976</v>
      </c>
      <c r="BH293" s="528">
        <f>MAX(BB290:BB293)</f>
        <v>1.1929182156133837</v>
      </c>
      <c r="BI293" s="528">
        <f>MAX(BC290:BC293)</f>
        <v>10.537444237918216</v>
      </c>
      <c r="BJ293" s="528">
        <f>MIN(BB290:BB293)</f>
        <v>1.1929182156133837</v>
      </c>
      <c r="BK293" s="528">
        <f>MIN(BC290:BC293)</f>
        <v>6.6715055762081787</v>
      </c>
      <c r="BL293" s="528">
        <f>BH293-BJ293</f>
        <v>0</v>
      </c>
      <c r="BM293" s="528">
        <f>BI293-BK293</f>
        <v>3.8659386617100369</v>
      </c>
      <c r="BN293" s="578"/>
      <c r="BO293" s="578"/>
      <c r="BP293" s="7"/>
      <c r="BQ293" s="7"/>
      <c r="BR293" s="7"/>
      <c r="BS293" s="531"/>
      <c r="BT293" s="531"/>
      <c r="BU293" s="531"/>
      <c r="BV293" s="531"/>
      <c r="BW293" s="585"/>
      <c r="BX293" s="585"/>
      <c r="BY293" s="585">
        <f>AVERAGE(BU290:BU293)</f>
        <v>-4.4189387690534598E-2</v>
      </c>
      <c r="BZ293" s="585">
        <f>AVERAGE(BV290:BV293)</f>
        <v>4.057394671623296</v>
      </c>
      <c r="CA293" s="531"/>
      <c r="CB293" s="586"/>
      <c r="CC293" s="531"/>
      <c r="CD293" s="585"/>
      <c r="CE293" s="585">
        <f>SUM(CC290:CC292)</f>
        <v>51.372957000750112</v>
      </c>
      <c r="CF293" s="585"/>
      <c r="CG293" s="585" t="e">
        <f ca="1">[1]!Mean(CC290:CC292)</f>
        <v>#NAME?</v>
      </c>
      <c r="CH293" s="585"/>
      <c r="CI293" s="585">
        <f>MAX(CC290:CC292)</f>
        <v>51.372957000750112</v>
      </c>
      <c r="CJ293" s="585"/>
      <c r="CK293" s="585">
        <f>MIN(CC290:CC292)</f>
        <v>51.372957000750112</v>
      </c>
      <c r="CL293" s="585"/>
      <c r="CM293" s="528"/>
      <c r="CN293" s="251"/>
      <c r="CO293" s="244"/>
      <c r="CP293" s="244"/>
      <c r="CQ293" s="244"/>
      <c r="CR293" s="287"/>
      <c r="CS293" s="281"/>
      <c r="CT293" s="281"/>
      <c r="CU293" s="281">
        <v>4.5874827683429169</v>
      </c>
      <c r="CV293" s="281"/>
      <c r="CW293" s="281">
        <v>4.5874827683429169</v>
      </c>
      <c r="CX293" s="281"/>
      <c r="CY293" s="281">
        <v>4.5874827683429169</v>
      </c>
      <c r="CZ293" s="281"/>
      <c r="DA293" s="281">
        <v>4.5874827683429169</v>
      </c>
      <c r="DB293" s="281"/>
      <c r="DC293" s="248">
        <v>0</v>
      </c>
      <c r="DD293" s="281"/>
      <c r="DE293" s="281"/>
      <c r="DF293" s="281"/>
      <c r="DG293" s="281"/>
      <c r="DH293" s="281"/>
      <c r="DI293" s="281"/>
      <c r="DJ293" s="244"/>
      <c r="DK293" s="244"/>
      <c r="DL293" s="281"/>
      <c r="DM293" s="281"/>
      <c r="DN293" s="281"/>
      <c r="DO293" s="281"/>
      <c r="DP293" s="281"/>
      <c r="DQ293" s="281"/>
      <c r="DR293" s="281"/>
      <c r="DS293" s="244"/>
      <c r="DT293" s="251"/>
      <c r="DU293" s="244"/>
      <c r="DV293" s="244"/>
      <c r="DW293" s="495"/>
      <c r="DX293" s="506">
        <f t="shared" si="176"/>
        <v>0</v>
      </c>
      <c r="DY293" s="495"/>
      <c r="DZ293" s="495"/>
      <c r="EA293" s="506">
        <f t="shared" si="177"/>
        <v>0</v>
      </c>
      <c r="EB293" s="506">
        <f t="shared" si="178"/>
        <v>0</v>
      </c>
      <c r="EC293" s="495"/>
      <c r="ED293" s="495"/>
      <c r="EE293" s="512"/>
      <c r="EF293" s="244"/>
      <c r="EG293" s="244"/>
      <c r="EH293" s="244">
        <v>0</v>
      </c>
      <c r="EI293" s="244">
        <v>0</v>
      </c>
      <c r="EJ293" s="138">
        <f>SUM(EH293:EI293)</f>
        <v>0</v>
      </c>
      <c r="EK293" s="402"/>
      <c r="EL293" s="244"/>
      <c r="EM293" s="244"/>
      <c r="EN293" s="244"/>
      <c r="EO293" s="244"/>
      <c r="EP293" s="244"/>
      <c r="EQ293" s="244"/>
      <c r="ER293" s="244"/>
      <c r="ES293" s="244"/>
      <c r="ET293" s="523"/>
      <c r="EU293" s="523"/>
      <c r="EV293" s="287">
        <f>SUM(ET290:ET293)</f>
        <v>1.0605453045728297</v>
      </c>
      <c r="EW293" s="281">
        <f>SUM(EU291:EU293)</f>
        <v>8.8378775381069127E-2</v>
      </c>
      <c r="EX293" s="278">
        <f>AVERAGE(ET290:ET293)</f>
        <v>1.0605453045728297</v>
      </c>
      <c r="EY293" s="278">
        <f>AVERAGE(EU290:EU293)</f>
        <v>8.8378775381069127E-2</v>
      </c>
      <c r="EZ293" s="281">
        <f>_xlfn.VAR.P(ET290:ET293)</f>
        <v>0</v>
      </c>
      <c r="FA293" s="281">
        <f>_xlfn.VAR.P(EU290:EU293)</f>
        <v>0</v>
      </c>
      <c r="FB293" s="281">
        <f>MAX(ET290:ET293)</f>
        <v>1.0605453045728297</v>
      </c>
      <c r="FC293" s="281">
        <f>MAX(EU290:EU293)</f>
        <v>8.8378775381069127E-2</v>
      </c>
      <c r="FD293" s="523"/>
      <c r="FE293" s="270"/>
      <c r="FF293" s="250"/>
      <c r="FG293" s="521"/>
      <c r="FH293" s="521">
        <f>SUM(FF287:FF293)</f>
        <v>24.299351678993062</v>
      </c>
      <c r="FI293" s="521"/>
      <c r="FJ293" s="521">
        <f>AVERAGE(FF290:FF293)</f>
        <v>24.299351678993062</v>
      </c>
      <c r="FK293" s="521"/>
      <c r="FL293" s="521">
        <f>MAX(FF287:FF293)</f>
        <v>24.299351678993062</v>
      </c>
      <c r="FM293" s="521"/>
      <c r="FN293" s="521">
        <f>MIN(FF287:FF293)</f>
        <v>24.299351678993062</v>
      </c>
      <c r="FO293" s="520"/>
      <c r="FP293" s="520">
        <f>FL293-FN293</f>
        <v>0</v>
      </c>
      <c r="FQ293" s="284"/>
      <c r="FR293" s="209"/>
      <c r="FS293" s="278"/>
      <c r="FT293" s="278">
        <f>SUM(FR287:FR293)</f>
        <v>15.187246671837384</v>
      </c>
      <c r="FU293" s="278"/>
      <c r="FV293" s="278">
        <f>AVERAGE(FR290:FR293)</f>
        <v>15.187246671837384</v>
      </c>
      <c r="FW293" s="278"/>
      <c r="FX293" s="278">
        <f>MAX(FR287:FR293)</f>
        <v>15.187246671837384</v>
      </c>
      <c r="FY293" s="278"/>
      <c r="FZ293" s="278">
        <f>MIN(FR287:FR293)</f>
        <v>15.187246671837384</v>
      </c>
      <c r="GA293" s="278"/>
      <c r="GB293" s="278">
        <f>FX293-FZ293</f>
        <v>0</v>
      </c>
      <c r="GC293" s="278"/>
      <c r="GD293" s="284"/>
      <c r="GE293" s="209"/>
      <c r="GF293" s="278"/>
      <c r="GG293" s="278">
        <f>SUM(GE287:GE293)</f>
        <v>1.8029868975375911</v>
      </c>
      <c r="GH293" s="278"/>
      <c r="GI293" s="278">
        <f>AVERAGE(GE290:GE293)</f>
        <v>1.8029868975375911</v>
      </c>
      <c r="GJ293" s="278"/>
      <c r="GK293" s="278">
        <f>MAX(GE287:GE293)</f>
        <v>1.8029868975375911</v>
      </c>
      <c r="GL293" s="278"/>
      <c r="GM293" s="278">
        <f>MIN(GE287:GE293)</f>
        <v>1.8029868975375911</v>
      </c>
      <c r="GN293" s="278"/>
      <c r="GO293" s="278">
        <f>GK293-GM293</f>
        <v>0</v>
      </c>
      <c r="GP293" s="278"/>
      <c r="GQ293" s="586"/>
      <c r="GR293" s="586"/>
      <c r="GS293" s="531"/>
      <c r="GT293" s="586">
        <f>SUM(GR291:GR293)</f>
        <v>1.0605453045728297</v>
      </c>
      <c r="GU293" s="586">
        <f>SUM(GS291:GS293)</f>
        <v>3.6235297906238344</v>
      </c>
      <c r="GV293" s="531">
        <f>AVERAGE(GR291:GR293)</f>
        <v>0.53027265228641485</v>
      </c>
      <c r="GW293" s="531">
        <f>AVERAGE(GS291:GS293)</f>
        <v>1.8117648953119172</v>
      </c>
      <c r="GX293" s="531">
        <f>MAX(GR291:GR293)</f>
        <v>0.75121959073908773</v>
      </c>
      <c r="GY293" s="531">
        <f>MAX(GS291:GS293)</f>
        <v>2.2094693845267281</v>
      </c>
      <c r="GZ293" s="586"/>
      <c r="HA293" s="531"/>
      <c r="HB293" s="586">
        <f>SUM(GZ291:GZ293)</f>
        <v>2.0323791821561343</v>
      </c>
      <c r="HC293" s="586">
        <f>SUM(HA291:HA293)</f>
        <v>2.0765613382899613</v>
      </c>
      <c r="HD293" s="531">
        <f>AVERAGE(GZ291:GZ293)</f>
        <v>1.0161895910780672</v>
      </c>
      <c r="HE293" s="531">
        <f>AVERAGE(HA291:HA293)</f>
        <v>1.0382806691449806</v>
      </c>
      <c r="HF293" s="531">
        <f>MAX(GZ291:GZ293)</f>
        <v>1.5463754646840151</v>
      </c>
      <c r="HG293" s="531">
        <f>MAX(HA291:HA293)</f>
        <v>1.0603717472118959</v>
      </c>
      <c r="HH293" s="585"/>
      <c r="HI293" s="528"/>
      <c r="HJ293" s="586">
        <f>SUM(HH291:HH293)</f>
        <v>2.2952801821123225</v>
      </c>
      <c r="HK293" s="586">
        <f>SUM(HI291:HI293)</f>
        <v>4.1920670662297672</v>
      </c>
      <c r="HL293" s="531">
        <f>AVERAGE(HH291:HH293)</f>
        <v>1.1476400910561613</v>
      </c>
      <c r="HM293" s="531">
        <f>AVERAGE(HI291:HI293)</f>
        <v>2.0960335331148836</v>
      </c>
      <c r="HN293" s="531">
        <f>MAX(HH291:HH293)</f>
        <v>1.7191881663409931</v>
      </c>
      <c r="HO293" s="531">
        <f>MAX(HI291:HI293)</f>
        <v>2.4507433981235422</v>
      </c>
      <c r="HP293" s="286">
        <f>MIN(HH291:HH293)</f>
        <v>0.57609201577132929</v>
      </c>
      <c r="HQ293" s="286">
        <f>MIN(HI291:HI293)</f>
        <v>1.741323668106225</v>
      </c>
      <c r="HR293" s="278">
        <f>HN293-HP293</f>
        <v>1.1430961505696637</v>
      </c>
      <c r="HS293" s="278">
        <f>HO293-HQ293</f>
        <v>0.70941973001731728</v>
      </c>
      <c r="HT293" s="251"/>
      <c r="HU293" s="523"/>
      <c r="HV293" s="251"/>
      <c r="HW293" s="523"/>
      <c r="HX293" s="251"/>
      <c r="HY293" s="523"/>
      <c r="HZ293" s="251"/>
      <c r="IA293" s="523"/>
      <c r="IB293" s="251"/>
      <c r="IC293" s="523"/>
      <c r="ID293" s="251"/>
      <c r="IE293" s="244"/>
      <c r="IF293" s="244"/>
      <c r="IG293" s="244"/>
      <c r="IH293" s="244"/>
      <c r="II293" s="244"/>
      <c r="IJ293" s="244"/>
      <c r="IK293" s="244"/>
      <c r="IL293" s="244"/>
      <c r="IM293" s="244"/>
      <c r="IN293" s="463">
        <v>1</v>
      </c>
      <c r="IO293" s="463">
        <v>0</v>
      </c>
      <c r="IP293" s="244">
        <v>1</v>
      </c>
      <c r="IQ293" s="244"/>
      <c r="IR293" s="244"/>
      <c r="IS293" s="244"/>
      <c r="IT293" s="244"/>
      <c r="IU293" s="251">
        <v>1</v>
      </c>
      <c r="IV293" s="244">
        <v>1</v>
      </c>
      <c r="IW293" s="251">
        <v>0</v>
      </c>
      <c r="IX293" s="487">
        <v>0</v>
      </c>
      <c r="IY293" s="251"/>
      <c r="IZ293" s="244"/>
      <c r="JA293" s="244"/>
      <c r="JB293" s="245"/>
      <c r="JC293" s="245"/>
      <c r="JD293" s="245"/>
      <c r="JE293" s="244"/>
      <c r="JF293" s="244"/>
      <c r="JG293" s="244"/>
      <c r="JH293" s="244"/>
      <c r="JI293" s="244"/>
      <c r="JJ293" s="244"/>
      <c r="JK293" s="244"/>
      <c r="JL293" s="244"/>
      <c r="JM293" s="244"/>
      <c r="JN293" s="244"/>
      <c r="JO293" s="244"/>
      <c r="JP293" s="245"/>
      <c r="JQ293" s="245"/>
      <c r="JR293" s="245"/>
      <c r="JS293" s="244"/>
      <c r="JT293" s="244"/>
      <c r="JU293" s="251"/>
      <c r="JV293" s="244"/>
      <c r="JW293" s="244"/>
      <c r="JX293" s="244"/>
      <c r="JY293" s="251">
        <v>1</v>
      </c>
      <c r="JZ293" s="512">
        <v>0</v>
      </c>
      <c r="KA293" s="512">
        <v>0</v>
      </c>
      <c r="KB293" s="523">
        <v>0</v>
      </c>
      <c r="KC293" s="523">
        <v>0</v>
      </c>
      <c r="KD293" s="512">
        <v>1</v>
      </c>
      <c r="KE293" s="251"/>
      <c r="KF293" s="244"/>
      <c r="KG293" s="244"/>
      <c r="KH293" s="244"/>
      <c r="KI293" s="244"/>
      <c r="KJ293" s="244"/>
      <c r="KK293" s="249"/>
      <c r="KL293" s="244"/>
      <c r="KM293" s="244"/>
      <c r="KN293" s="244"/>
      <c r="KO293" s="244"/>
      <c r="KP293" s="244"/>
      <c r="KQ293" s="244">
        <v>1</v>
      </c>
      <c r="KR293" s="249">
        <v>0</v>
      </c>
      <c r="KS293" s="244"/>
      <c r="KT293" s="244"/>
      <c r="KU293" s="244"/>
      <c r="KV293" s="244"/>
      <c r="KW293" s="244"/>
      <c r="KX293" s="244"/>
      <c r="KY293" s="244"/>
      <c r="KZ293" s="244"/>
      <c r="LA293" s="249"/>
      <c r="LB293" s="244" t="s">
        <v>555</v>
      </c>
    </row>
    <row r="294" spans="1:314" x14ac:dyDescent="0.15">
      <c r="A294" s="214"/>
      <c r="B294" s="262">
        <v>1.3849537037037036</v>
      </c>
      <c r="C294" s="10"/>
      <c r="D294" s="11"/>
      <c r="E294" s="11"/>
      <c r="F294" s="14"/>
      <c r="G294" s="13" t="s">
        <v>371</v>
      </c>
      <c r="H294" s="14" t="s">
        <v>335</v>
      </c>
      <c r="I294" s="596">
        <v>56</v>
      </c>
      <c r="J294" s="473">
        <v>1</v>
      </c>
      <c r="K294" s="14">
        <v>0</v>
      </c>
      <c r="L294" s="9">
        <v>1</v>
      </c>
      <c r="M294" s="23">
        <v>1</v>
      </c>
      <c r="N294" s="23">
        <v>1</v>
      </c>
      <c r="O294" s="23">
        <v>0</v>
      </c>
      <c r="P294" s="14"/>
      <c r="Q294" s="14">
        <v>1</v>
      </c>
      <c r="R294" s="14">
        <v>0</v>
      </c>
      <c r="S294" s="14">
        <v>0</v>
      </c>
      <c r="T294" s="14">
        <v>1</v>
      </c>
      <c r="U294" s="14">
        <v>0</v>
      </c>
      <c r="V294" s="14">
        <v>0</v>
      </c>
      <c r="W294" s="14">
        <v>0</v>
      </c>
      <c r="X294" s="14"/>
      <c r="Y294" s="14"/>
      <c r="Z294" s="14"/>
      <c r="AA294" s="9"/>
      <c r="AB294" s="15"/>
      <c r="AC294" s="15"/>
      <c r="AD294" s="15"/>
      <c r="AE294" s="15">
        <v>0.92797714150122612</v>
      </c>
      <c r="AF294" s="15">
        <v>1.2371003717472124</v>
      </c>
      <c r="AG294" s="15">
        <v>1.5464665870706285</v>
      </c>
      <c r="AH294" s="54">
        <f>AM295-BP294</f>
        <v>4.6840750951966639</v>
      </c>
      <c r="AI294" s="15">
        <f>AN295-BQ294</f>
        <v>17.717044609665429</v>
      </c>
      <c r="AJ294" s="15"/>
      <c r="AK294" s="15"/>
      <c r="AL294" s="632">
        <f>((AH294*AH295)+(AI294*AI295))/(SQRT(AH294^2+AI294^2)*SQRT(AH295^2+AI295^2))</f>
        <v>0.9982571014133188</v>
      </c>
      <c r="AM294" s="633"/>
      <c r="AN294" s="634"/>
      <c r="AO294" s="633"/>
      <c r="AP294" s="634"/>
      <c r="AQ294" s="634"/>
      <c r="AR294" s="634"/>
      <c r="AS294" s="634"/>
      <c r="AT294" s="634"/>
      <c r="AU294" s="634"/>
      <c r="AV294" s="634"/>
      <c r="AW294" s="634"/>
      <c r="AX294" s="634"/>
      <c r="AY294" s="634"/>
      <c r="AZ294" s="634"/>
      <c r="BA294" s="634"/>
      <c r="BB294" s="633"/>
      <c r="BC294" s="634"/>
      <c r="BD294" s="634"/>
      <c r="BE294" s="634"/>
      <c r="BF294" s="634"/>
      <c r="BG294" s="634"/>
      <c r="BH294" s="634"/>
      <c r="BI294" s="634"/>
      <c r="BJ294" s="634"/>
      <c r="BK294" s="634"/>
      <c r="BL294" s="634"/>
      <c r="BM294" s="634"/>
      <c r="BN294" s="573"/>
      <c r="BO294" s="573"/>
      <c r="BP294" s="64">
        <v>-1.0605453045728297</v>
      </c>
      <c r="BQ294" s="64">
        <v>-11.995455390334573</v>
      </c>
      <c r="BR294" s="6"/>
      <c r="BS294" s="527"/>
      <c r="BT294" s="527"/>
      <c r="BU294" s="527"/>
      <c r="BV294" s="527"/>
      <c r="BW294" s="584"/>
      <c r="BX294" s="527"/>
      <c r="BY294" s="527"/>
      <c r="BZ294" s="527"/>
      <c r="CA294" s="527"/>
      <c r="CB294" s="584"/>
      <c r="CC294" s="527"/>
      <c r="CD294" s="584"/>
      <c r="CE294" s="527"/>
      <c r="CF294" s="584"/>
      <c r="CG294" s="527"/>
      <c r="CH294" s="584"/>
      <c r="CI294" s="527"/>
      <c r="CJ294" s="584"/>
      <c r="CK294" s="527"/>
      <c r="CL294" s="584"/>
      <c r="CO294" s="70"/>
      <c r="CP294" s="70"/>
      <c r="CQ294" s="70"/>
      <c r="CR294" s="70"/>
      <c r="CS294" s="70"/>
      <c r="CT294" s="70"/>
      <c r="CU294" s="70"/>
      <c r="CV294" s="70"/>
      <c r="CW294" s="70"/>
      <c r="CX294" s="70"/>
      <c r="CY294" s="70"/>
      <c r="CZ294" s="70"/>
      <c r="DA294" s="70"/>
      <c r="DB294" s="70"/>
      <c r="DC294" s="70"/>
      <c r="DH294" s="516"/>
      <c r="DI294" s="516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8" t="s">
        <v>442</v>
      </c>
      <c r="DU294" s="128">
        <v>-1.0605453045728297</v>
      </c>
      <c r="DV294" s="128">
        <v>-11.995455390334573</v>
      </c>
      <c r="DX294" s="506">
        <f t="shared" si="176"/>
        <v>0</v>
      </c>
      <c r="EA294" s="506">
        <f t="shared" si="177"/>
        <v>0</v>
      </c>
      <c r="EB294" s="506">
        <f t="shared" si="178"/>
        <v>0</v>
      </c>
      <c r="EG294" s="412">
        <f>IF(AND(DV294&lt;0,DV294&gt;-11.9),1,0)</f>
        <v>0</v>
      </c>
      <c r="EM294" s="244">
        <f>IF(AND(DV294&lt;0,DV294&gt;-6.4),1,0)</f>
        <v>0</v>
      </c>
      <c r="ER294" s="105">
        <v>4.1096130552197145</v>
      </c>
      <c r="ES294" s="105">
        <v>13.586013011152417</v>
      </c>
      <c r="EV294" s="284"/>
      <c r="EW294" s="209"/>
      <c r="EX294" s="209"/>
      <c r="EY294" s="209"/>
      <c r="EZ294" s="209"/>
      <c r="FA294" s="209"/>
      <c r="FB294" s="209"/>
      <c r="FC294" s="209"/>
      <c r="FE294" s="141"/>
      <c r="FF294" s="141"/>
      <c r="FH294" s="141"/>
      <c r="FJ294" s="141"/>
      <c r="FK294" s="584"/>
      <c r="FL294" s="527"/>
      <c r="FM294" s="584"/>
      <c r="FN294" s="527"/>
      <c r="FO294" s="584"/>
      <c r="FP294" s="527"/>
      <c r="FQ294" s="284"/>
      <c r="FR294" s="209"/>
      <c r="FS294" s="284"/>
      <c r="FT294" s="209"/>
      <c r="FU294" s="209"/>
      <c r="FV294" s="209"/>
      <c r="FW294" s="209"/>
      <c r="FX294" s="209"/>
      <c r="FY294" s="209"/>
      <c r="FZ294" s="209"/>
      <c r="GA294" s="209"/>
      <c r="GB294" s="209"/>
      <c r="GC294" s="209"/>
      <c r="GD294" s="284"/>
      <c r="GE294" s="209"/>
      <c r="GF294" s="284"/>
      <c r="GG294" s="209"/>
      <c r="GH294" s="209"/>
      <c r="GI294" s="209"/>
      <c r="GJ294" s="209"/>
      <c r="GK294" s="209"/>
      <c r="GL294" s="209"/>
      <c r="GM294" s="209"/>
      <c r="GN294" s="209"/>
      <c r="GO294" s="209"/>
      <c r="GP294" s="209"/>
      <c r="GQ294" s="529"/>
      <c r="GR294" s="587"/>
      <c r="GS294" s="529"/>
      <c r="GT294" s="587"/>
      <c r="GU294" s="529"/>
      <c r="GV294" s="529"/>
      <c r="GW294" s="529"/>
      <c r="GX294" s="529"/>
      <c r="GY294" s="529"/>
      <c r="GZ294" s="587"/>
      <c r="HA294" s="529"/>
      <c r="HB294" s="587"/>
      <c r="HC294" s="529"/>
      <c r="HD294" s="529"/>
      <c r="HE294" s="529"/>
      <c r="HF294" s="529"/>
      <c r="HG294" s="529"/>
      <c r="HH294" s="584"/>
      <c r="HI294" s="527"/>
      <c r="HJ294" s="587"/>
      <c r="HK294" s="529"/>
      <c r="HL294" s="529"/>
      <c r="HM294" s="529"/>
      <c r="HN294" s="529"/>
      <c r="HO294" s="529"/>
      <c r="HP294" s="285"/>
      <c r="HQ294" s="208"/>
      <c r="HR294" s="208"/>
      <c r="HS294" s="208"/>
      <c r="IE294" s="159"/>
      <c r="IF294" s="159"/>
      <c r="IG294" s="159"/>
      <c r="IH294" s="159"/>
      <c r="II294" s="159">
        <v>0</v>
      </c>
      <c r="IJ294" s="159">
        <v>0</v>
      </c>
      <c r="IK294" s="159"/>
      <c r="IL294" s="159"/>
      <c r="IM294" s="159"/>
      <c r="IQ294" s="159"/>
      <c r="IR294" s="159"/>
      <c r="IS294" s="159"/>
      <c r="IZ294" s="159"/>
      <c r="JA294" s="159"/>
      <c r="JB294" s="159"/>
      <c r="JC294" s="159"/>
      <c r="JD294" s="159"/>
      <c r="JE294" s="159"/>
      <c r="JF294" s="159"/>
      <c r="JG294" s="159"/>
      <c r="JH294" s="159"/>
      <c r="JI294" s="159"/>
      <c r="JJ294" s="159"/>
      <c r="JK294" s="159"/>
      <c r="JL294" s="159"/>
      <c r="JM294" s="159"/>
      <c r="JN294" s="159"/>
      <c r="JO294" s="159"/>
      <c r="JP294" s="159"/>
      <c r="JQ294" s="159"/>
      <c r="JR294" s="159"/>
      <c r="JS294" s="159"/>
      <c r="JT294" s="159"/>
      <c r="JV294" s="159"/>
      <c r="JW294" s="159"/>
      <c r="JX294" s="159"/>
      <c r="KE294" s="159"/>
      <c r="KF294" s="159"/>
      <c r="KG294" s="159"/>
      <c r="KH294" s="159"/>
      <c r="KI294" s="159"/>
      <c r="KJ294" s="159"/>
      <c r="KK294" s="159"/>
      <c r="KL294" s="159"/>
      <c r="KM294" s="159"/>
      <c r="KN294" s="159"/>
      <c r="KO294" s="159"/>
      <c r="KP294" s="159"/>
      <c r="KQ294" s="159"/>
      <c r="KR294" s="159"/>
      <c r="KS294" s="159"/>
      <c r="KT294" s="159"/>
      <c r="KU294" s="159"/>
      <c r="KV294" s="159"/>
      <c r="KW294" s="159"/>
      <c r="KX294" s="159"/>
      <c r="KY294" s="159"/>
      <c r="KZ294" s="159"/>
      <c r="LA294" s="159"/>
      <c r="LB294" s="159"/>
    </row>
    <row r="295" spans="1:314" x14ac:dyDescent="0.15">
      <c r="A295" s="214"/>
      <c r="B295" s="262">
        <v>1.3855555555555554</v>
      </c>
      <c r="C295" s="10">
        <v>0.22</v>
      </c>
      <c r="D295" s="11">
        <v>0.73332600000000003</v>
      </c>
      <c r="E295" s="11"/>
      <c r="F295" s="14"/>
      <c r="G295" s="13"/>
      <c r="H295" s="14"/>
      <c r="I295" s="596"/>
      <c r="J295" s="9">
        <v>2</v>
      </c>
      <c r="K295" s="14"/>
      <c r="L295" s="9"/>
      <c r="M295" s="23">
        <v>0</v>
      </c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9"/>
      <c r="AB295" s="15"/>
      <c r="AC295" s="15"/>
      <c r="AD295" s="15"/>
      <c r="AE295" s="15"/>
      <c r="AF295" s="15"/>
      <c r="AG295" s="15"/>
      <c r="AH295" s="58">
        <f>ER294-BP294</f>
        <v>5.170158359792544</v>
      </c>
      <c r="AI295" s="20">
        <f>ES294-BQ294</f>
        <v>25.58146840148699</v>
      </c>
      <c r="AJ295" s="15"/>
      <c r="AK295" s="15"/>
      <c r="AL295" s="635">
        <f>DEGREES(ACOS(AL294))</f>
        <v>3.3832710055070807</v>
      </c>
      <c r="AM295" s="633">
        <v>3.6235297906238344</v>
      </c>
      <c r="AN295" s="634">
        <v>5.7215892193308546</v>
      </c>
      <c r="AO295" s="584"/>
      <c r="AP295" s="638">
        <f>ABS(11.88-AN295)</f>
        <v>6.1584107806691462</v>
      </c>
      <c r="AQ295" s="634"/>
      <c r="AR295" s="634"/>
      <c r="AS295" s="634"/>
      <c r="AT295" s="634"/>
      <c r="AU295" s="634"/>
      <c r="AV295" s="634"/>
      <c r="AW295" s="634"/>
      <c r="AX295" s="634"/>
      <c r="AY295" s="634"/>
      <c r="AZ295" s="634"/>
      <c r="BA295" s="634"/>
      <c r="BB295" s="634">
        <f>ABS(BQ295-AN295)</f>
        <v>6.4064126394052048</v>
      </c>
      <c r="BC295" s="527"/>
      <c r="BD295" s="634"/>
      <c r="BE295" s="634"/>
      <c r="BF295" s="634"/>
      <c r="BG295" s="634"/>
      <c r="BH295" s="634"/>
      <c r="BI295" s="634"/>
      <c r="BJ295" s="634"/>
      <c r="BK295" s="634"/>
      <c r="BL295" s="634"/>
      <c r="BM295" s="634"/>
      <c r="BN295" s="573"/>
      <c r="BO295" s="573"/>
      <c r="BP295" s="4">
        <v>5.9655673382221668</v>
      </c>
      <c r="BQ295" s="4">
        <v>12.128001858736059</v>
      </c>
      <c r="BR295" s="6"/>
      <c r="BS295" s="527">
        <f>(BP294+BP295+BP296)/3</f>
        <v>1.252032651231813</v>
      </c>
      <c r="BT295" s="527">
        <f>(BQ294+BQ295+BQ296)/3</f>
        <v>-3.8806660470879808</v>
      </c>
      <c r="BU295" s="527"/>
      <c r="BV295" s="527"/>
      <c r="BW295" s="584"/>
      <c r="BX295" s="527"/>
      <c r="BY295" s="527"/>
      <c r="BZ295" s="527"/>
      <c r="CA295" s="527"/>
      <c r="CB295" s="584">
        <f>SQRT((BP294-BP295)^2+(BQ294-BQ295)^2)+SQRT((BP295-BP296)^2+(BQ295-BQ296)^2)+SQRT((BP296-BP294)^2+(BQ296-BQ294)^2)</f>
        <v>50.302645461377274</v>
      </c>
      <c r="CD295" s="584"/>
      <c r="CE295" s="527"/>
      <c r="CF295" s="584"/>
      <c r="CG295" s="527"/>
      <c r="CH295" s="584"/>
      <c r="CI295" s="527"/>
      <c r="CJ295" s="584"/>
      <c r="CK295" s="527"/>
      <c r="CL295" s="584"/>
      <c r="CO295" s="70"/>
      <c r="CP295" s="70"/>
      <c r="CQ295" s="70"/>
      <c r="CR295" s="97">
        <v>0.33687170088523333</v>
      </c>
      <c r="CS295" s="70"/>
      <c r="CT295" s="70"/>
      <c r="CU295" s="70"/>
      <c r="CV295" s="70"/>
      <c r="CW295" s="70"/>
      <c r="CX295" s="70"/>
      <c r="CY295" s="70"/>
      <c r="CZ295" s="70"/>
      <c r="DA295" s="70"/>
      <c r="DB295" s="70"/>
      <c r="DC295" s="70"/>
      <c r="DH295" s="516"/>
      <c r="DI295" s="516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8" t="s">
        <v>443</v>
      </c>
      <c r="DU295" s="105">
        <v>5.0375901967209407</v>
      </c>
      <c r="DV295" s="105">
        <v>12.348912639405205</v>
      </c>
      <c r="DX295" s="506">
        <f t="shared" si="176"/>
        <v>0</v>
      </c>
      <c r="EA295" s="506">
        <f t="shared" si="177"/>
        <v>0</v>
      </c>
      <c r="EB295" s="506">
        <f t="shared" si="178"/>
        <v>1</v>
      </c>
      <c r="EC295" s="491">
        <v>1</v>
      </c>
      <c r="EF295" s="402">
        <f>IF(AND(DV295&gt;0,DV295&lt;11.9),1,0)</f>
        <v>0</v>
      </c>
      <c r="EL295" s="402">
        <f>IF(AND(DV295&gt;0,DV295&lt;6.4),1,0)</f>
        <v>0</v>
      </c>
      <c r="ER295" s="128">
        <v>-0.61865142766748393</v>
      </c>
      <c r="ES295" s="128">
        <v>-11.553633828996283</v>
      </c>
      <c r="EU295" s="518">
        <f>ABS(ER295)</f>
        <v>0.61865142766748393</v>
      </c>
      <c r="EV295" s="284"/>
      <c r="EW295" s="209"/>
      <c r="EX295" s="209"/>
      <c r="EY295" s="209"/>
      <c r="EZ295" s="209"/>
      <c r="FA295" s="209"/>
      <c r="FB295" s="209"/>
      <c r="FC295" s="209"/>
      <c r="FE295" s="141"/>
      <c r="FF295" s="141"/>
      <c r="FH295" s="141"/>
      <c r="FJ295" s="141"/>
      <c r="FK295" s="584"/>
      <c r="FL295" s="527"/>
      <c r="FM295" s="584"/>
      <c r="FN295" s="527"/>
      <c r="FO295" s="584"/>
      <c r="FP295" s="527"/>
      <c r="FQ295" s="284"/>
      <c r="FR295" s="209"/>
      <c r="FS295" s="284"/>
      <c r="FT295" s="209"/>
      <c r="FU295" s="209"/>
      <c r="FV295" s="209"/>
      <c r="FW295" s="209"/>
      <c r="FX295" s="209"/>
      <c r="FY295" s="209"/>
      <c r="FZ295" s="209"/>
      <c r="GA295" s="209"/>
      <c r="GB295" s="209"/>
      <c r="GC295" s="209"/>
      <c r="GD295" s="284"/>
      <c r="GE295" s="209"/>
      <c r="GF295" s="284"/>
      <c r="GG295" s="209"/>
      <c r="GH295" s="209"/>
      <c r="GI295" s="209"/>
      <c r="GJ295" s="209"/>
      <c r="GK295" s="209"/>
      <c r="GL295" s="209"/>
      <c r="GM295" s="209"/>
      <c r="GN295" s="209"/>
      <c r="GO295" s="209"/>
      <c r="GP295" s="209"/>
      <c r="GQ295" s="529"/>
      <c r="GR295" s="587">
        <v>0.92797714150122612</v>
      </c>
      <c r="GS295" s="532">
        <v>0.44189387690534576</v>
      </c>
      <c r="GT295" s="584"/>
      <c r="GU295" s="527"/>
      <c r="GV295" s="527"/>
      <c r="GW295" s="527"/>
      <c r="GX295" s="527"/>
      <c r="GY295" s="527"/>
      <c r="GZ295" s="587">
        <v>1.2371003717472124</v>
      </c>
      <c r="HA295" s="532">
        <v>0.44182156133829054</v>
      </c>
      <c r="HB295" s="584"/>
      <c r="HC295" s="527"/>
      <c r="HD295" s="527"/>
      <c r="HE295" s="527"/>
      <c r="HF295" s="527"/>
      <c r="HG295" s="527"/>
      <c r="HH295" s="584">
        <v>1.5464665870706285</v>
      </c>
      <c r="HI295" s="527">
        <v>0.62488118111353108</v>
      </c>
      <c r="HJ295" s="584"/>
      <c r="HK295" s="527"/>
      <c r="HL295" s="527"/>
      <c r="HM295" s="527"/>
      <c r="HN295" s="527"/>
      <c r="HO295" s="527"/>
      <c r="HP295" s="285"/>
      <c r="HQ295" s="208"/>
      <c r="HR295" s="208"/>
      <c r="HS295" s="208"/>
      <c r="IE295" s="159"/>
      <c r="IF295" s="159"/>
      <c r="IG295" s="159"/>
      <c r="IH295" s="159"/>
      <c r="II295" s="159">
        <v>1</v>
      </c>
      <c r="IJ295" s="159">
        <v>0</v>
      </c>
      <c r="IK295" s="159">
        <v>1</v>
      </c>
      <c r="IL295" s="159">
        <v>0</v>
      </c>
      <c r="IM295" s="159">
        <v>0</v>
      </c>
      <c r="IQ295" s="159">
        <v>1</v>
      </c>
      <c r="IR295" s="159">
        <v>0</v>
      </c>
      <c r="IS295" s="159">
        <v>0</v>
      </c>
      <c r="IZ295" s="159">
        <v>1</v>
      </c>
      <c r="JA295" s="159">
        <v>0</v>
      </c>
      <c r="JB295" s="176">
        <v>0</v>
      </c>
      <c r="JC295" s="176">
        <v>0</v>
      </c>
      <c r="JD295" s="176">
        <v>0</v>
      </c>
      <c r="JE295" s="176">
        <v>0</v>
      </c>
      <c r="JF295" s="176">
        <v>0</v>
      </c>
      <c r="JG295" s="176">
        <v>0</v>
      </c>
      <c r="JH295" s="176">
        <v>1</v>
      </c>
      <c r="JI295" s="176">
        <v>0</v>
      </c>
      <c r="JJ295" s="176">
        <v>0</v>
      </c>
      <c r="JK295" s="176">
        <v>0</v>
      </c>
      <c r="JL295" s="176">
        <v>1</v>
      </c>
      <c r="JM295" s="176">
        <v>1</v>
      </c>
      <c r="JN295" s="176">
        <v>0</v>
      </c>
      <c r="JO295" s="176">
        <v>0</v>
      </c>
      <c r="JP295" s="176">
        <v>0</v>
      </c>
      <c r="JQ295" s="176">
        <v>0</v>
      </c>
      <c r="JR295" s="176">
        <v>0</v>
      </c>
      <c r="JS295" s="176">
        <v>0</v>
      </c>
      <c r="JT295" s="176">
        <v>0</v>
      </c>
      <c r="JU295" s="501">
        <v>1</v>
      </c>
      <c r="JV295" s="176">
        <v>0</v>
      </c>
      <c r="JW295" s="176">
        <v>0</v>
      </c>
      <c r="JX295" s="176">
        <v>0</v>
      </c>
      <c r="JY295" s="501"/>
      <c r="JZ295" s="405"/>
      <c r="KA295" s="405"/>
      <c r="KB295" s="405"/>
      <c r="KC295" s="405"/>
      <c r="KD295" s="405"/>
      <c r="KE295" s="162">
        <v>1</v>
      </c>
      <c r="KF295" s="175">
        <v>0</v>
      </c>
      <c r="KG295" s="175">
        <v>0</v>
      </c>
      <c r="KH295" s="175">
        <v>0</v>
      </c>
      <c r="KI295" s="175">
        <v>0</v>
      </c>
      <c r="KJ295" s="175">
        <v>0</v>
      </c>
      <c r="KK295" s="160">
        <v>0</v>
      </c>
      <c r="KL295" s="175">
        <v>1</v>
      </c>
      <c r="KM295" s="175">
        <v>0</v>
      </c>
      <c r="KN295" s="175">
        <v>0</v>
      </c>
      <c r="KO295" s="175">
        <v>0</v>
      </c>
      <c r="KP295" s="175">
        <v>0</v>
      </c>
      <c r="KQ295" s="175">
        <v>0</v>
      </c>
      <c r="KR295" s="160">
        <v>0</v>
      </c>
      <c r="KS295" s="175">
        <v>0</v>
      </c>
      <c r="KT295" s="159"/>
      <c r="KU295" s="159"/>
      <c r="KV295" s="159"/>
      <c r="KW295" s="159"/>
      <c r="KX295" s="159"/>
      <c r="KY295" s="159"/>
      <c r="KZ295" s="159"/>
      <c r="LA295" s="159"/>
      <c r="LB295" s="159"/>
    </row>
    <row r="296" spans="1:314" x14ac:dyDescent="0.15">
      <c r="A296" s="214"/>
      <c r="B296" s="262">
        <v>1.3862847222222223</v>
      </c>
      <c r="C296" s="10">
        <v>1.03</v>
      </c>
      <c r="D296" s="11">
        <v>1.0999999900000001</v>
      </c>
      <c r="E296" s="11"/>
      <c r="F296" s="14"/>
      <c r="G296" s="13"/>
      <c r="H296" s="14"/>
      <c r="I296" s="596"/>
      <c r="J296" s="473">
        <v>3</v>
      </c>
      <c r="K296" s="14"/>
      <c r="L296" s="9"/>
      <c r="M296" s="23">
        <v>0</v>
      </c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9"/>
      <c r="AB296" s="15"/>
      <c r="AC296" s="15"/>
      <c r="AD296" s="15"/>
      <c r="AE296" s="15"/>
      <c r="AF296" s="15"/>
      <c r="AG296" s="15"/>
      <c r="AH296" s="54"/>
      <c r="AI296" s="15"/>
      <c r="AJ296" s="15"/>
      <c r="AK296" s="15"/>
      <c r="AL296" s="632"/>
      <c r="AM296" s="633">
        <v>-4.4189387690534564E-2</v>
      </c>
      <c r="AN296" s="634">
        <v>-5.7657713754646842</v>
      </c>
      <c r="AO296" s="634">
        <f>ABS(-11.88-AN296)</f>
        <v>6.1142286245353166</v>
      </c>
      <c r="AP296" s="527"/>
      <c r="AQ296" s="634"/>
      <c r="AR296" s="634"/>
      <c r="AS296" s="634"/>
      <c r="AT296" s="634"/>
      <c r="AU296" s="634"/>
      <c r="AV296" s="634"/>
      <c r="AW296" s="634"/>
      <c r="AX296" s="634"/>
      <c r="AY296" s="634"/>
      <c r="AZ296" s="634"/>
      <c r="BA296" s="634"/>
      <c r="BB296" s="584"/>
      <c r="BC296" s="634">
        <f>ABS(BQ296-AN296)</f>
        <v>6.0087732342007438</v>
      </c>
      <c r="BD296" s="634"/>
      <c r="BE296" s="634"/>
      <c r="BF296" s="634"/>
      <c r="BG296" s="634"/>
      <c r="BH296" s="634"/>
      <c r="BI296" s="634"/>
      <c r="BJ296" s="634"/>
      <c r="BK296" s="634"/>
      <c r="BL296" s="634"/>
      <c r="BM296" s="634"/>
      <c r="BN296" s="573"/>
      <c r="BO296" s="573"/>
      <c r="BP296" s="65">
        <v>-1.1489240799538987</v>
      </c>
      <c r="BQ296" s="64">
        <v>-11.774544609665428</v>
      </c>
      <c r="BR296" s="6"/>
      <c r="BS296" s="527"/>
      <c r="BT296" s="527"/>
      <c r="BU296" s="527"/>
      <c r="BV296" s="527"/>
      <c r="BW296" s="584"/>
      <c r="BX296" s="527"/>
      <c r="BY296" s="527"/>
      <c r="BZ296" s="527"/>
      <c r="CA296" s="527"/>
      <c r="CC296" s="584"/>
      <c r="CD296" s="584"/>
      <c r="CE296" s="584"/>
      <c r="CF296" s="584"/>
      <c r="CG296" s="527"/>
      <c r="CH296" s="584"/>
      <c r="CI296" s="527"/>
      <c r="CJ296" s="584"/>
      <c r="CK296" s="527"/>
      <c r="CL296" s="584"/>
      <c r="CO296" s="70"/>
      <c r="CP296" s="70"/>
      <c r="CQ296" s="70"/>
      <c r="CR296" s="70"/>
      <c r="CS296" s="84"/>
      <c r="CT296" s="70"/>
      <c r="CU296" s="70"/>
      <c r="CV296" s="70"/>
      <c r="CW296" s="70"/>
      <c r="CX296" s="70"/>
      <c r="CY296" s="70"/>
      <c r="CZ296" s="70"/>
      <c r="DA296" s="70"/>
      <c r="DB296" s="70"/>
      <c r="DC296" s="70"/>
      <c r="DH296" s="516"/>
      <c r="DI296" s="516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8" t="s">
        <v>445</v>
      </c>
      <c r="DU296" s="129">
        <v>4.4189387690534564E-2</v>
      </c>
      <c r="DV296" s="128">
        <v>-11.907091078066914</v>
      </c>
      <c r="DX296" s="506">
        <f t="shared" si="176"/>
        <v>0</v>
      </c>
      <c r="EA296" s="506">
        <f t="shared" si="177"/>
        <v>0</v>
      </c>
      <c r="EB296" s="506">
        <f t="shared" si="178"/>
        <v>0</v>
      </c>
      <c r="EG296" s="412">
        <f>IF(AND(DV296&lt;0,DV296&gt;-11.9),1,0)</f>
        <v>0</v>
      </c>
      <c r="EM296" s="244">
        <f>IF(AND(DV296&lt;0,DV296&gt;-6.4),1,0)</f>
        <v>0</v>
      </c>
      <c r="ER296" s="105">
        <v>4.1538024429102496</v>
      </c>
      <c r="ES296" s="105">
        <v>12.702369888475836</v>
      </c>
      <c r="ET296" s="518">
        <f>ABS(ER296)</f>
        <v>4.1538024429102496</v>
      </c>
      <c r="EV296" s="284"/>
      <c r="EW296" s="209"/>
      <c r="EX296" s="209"/>
      <c r="EY296" s="209"/>
      <c r="EZ296" s="209"/>
      <c r="FA296" s="209"/>
      <c r="FB296" s="209"/>
      <c r="FC296" s="209"/>
      <c r="FE296" s="151">
        <v>1.8420728193098093</v>
      </c>
      <c r="FF296" s="141"/>
      <c r="FH296" s="516"/>
      <c r="FJ296" s="516"/>
      <c r="FL296" s="516"/>
      <c r="FN296" s="516"/>
      <c r="FQ296" s="284">
        <f>FE296/(D295+D296)</f>
        <v>1.0047710169154418</v>
      </c>
      <c r="FR296" s="209"/>
      <c r="FS296" s="284"/>
      <c r="FT296" s="209"/>
      <c r="FU296" s="209"/>
      <c r="FV296" s="209"/>
      <c r="FW296" s="209"/>
      <c r="FX296" s="209"/>
      <c r="FY296" s="209"/>
      <c r="FZ296" s="209"/>
      <c r="GA296" s="209"/>
      <c r="GB296" s="209"/>
      <c r="GC296" s="209"/>
      <c r="GD296" s="284">
        <f>FE296*(((ABS(DV295-AN295))/(ABS(DV294-DV295))))^2</f>
        <v>0.13651680473539521</v>
      </c>
      <c r="GE296" s="209"/>
      <c r="GF296" s="284"/>
      <c r="GG296" s="209"/>
      <c r="GH296" s="209"/>
      <c r="GI296" s="209"/>
      <c r="GJ296" s="209"/>
      <c r="GK296" s="209"/>
      <c r="GL296" s="209"/>
      <c r="GM296" s="209"/>
      <c r="GN296" s="209"/>
      <c r="GO296" s="209"/>
      <c r="GP296" s="209"/>
      <c r="GQ296" s="529"/>
      <c r="GR296" s="587">
        <v>0.88378775381069108</v>
      </c>
      <c r="GS296" s="529">
        <v>0.66284081535801853</v>
      </c>
      <c r="GT296" s="587"/>
      <c r="GU296" s="529"/>
      <c r="GV296" s="529"/>
      <c r="GW296" s="529"/>
      <c r="GX296" s="529"/>
      <c r="GY296" s="529"/>
      <c r="GZ296" s="587">
        <v>0.35345724907063136</v>
      </c>
      <c r="HA296" s="529">
        <v>0.35345724907063136</v>
      </c>
      <c r="HB296" s="587"/>
      <c r="HC296" s="529"/>
      <c r="HD296" s="529"/>
      <c r="HE296" s="529"/>
      <c r="HF296" s="529"/>
      <c r="HG296" s="529"/>
      <c r="HH296" s="584">
        <v>0.95184705741328268</v>
      </c>
      <c r="HI296" s="527">
        <v>0.75119236778941056</v>
      </c>
      <c r="HJ296" s="587"/>
      <c r="HK296" s="529"/>
      <c r="HL296" s="529"/>
      <c r="HM296" s="529"/>
      <c r="HN296" s="529"/>
      <c r="HO296" s="529"/>
      <c r="HP296" s="285"/>
      <c r="HQ296" s="208"/>
      <c r="HR296" s="208"/>
      <c r="HS296" s="208"/>
      <c r="IE296" s="159"/>
      <c r="IF296" s="159"/>
      <c r="IG296" s="159"/>
      <c r="IH296" s="159"/>
      <c r="II296" s="159">
        <v>0</v>
      </c>
      <c r="IJ296" s="159">
        <v>1</v>
      </c>
      <c r="IK296" s="159">
        <v>0</v>
      </c>
      <c r="IL296" s="159">
        <v>1</v>
      </c>
      <c r="IM296" s="159">
        <v>0</v>
      </c>
      <c r="IQ296" s="159">
        <v>1</v>
      </c>
      <c r="IR296" s="159">
        <v>0</v>
      </c>
      <c r="IS296" s="159">
        <v>0</v>
      </c>
      <c r="IZ296" s="159">
        <v>1</v>
      </c>
      <c r="JA296" s="159">
        <v>0</v>
      </c>
      <c r="JB296" s="176">
        <v>0</v>
      </c>
      <c r="JC296" s="176">
        <v>0</v>
      </c>
      <c r="JD296" s="176">
        <v>0</v>
      </c>
      <c r="JE296" s="176">
        <v>0</v>
      </c>
      <c r="JF296" s="176">
        <v>0</v>
      </c>
      <c r="JG296" s="176">
        <v>1</v>
      </c>
      <c r="JH296" s="176">
        <v>0</v>
      </c>
      <c r="JI296" s="176">
        <v>0</v>
      </c>
      <c r="JJ296" s="176">
        <v>0</v>
      </c>
      <c r="JK296" s="176">
        <v>1</v>
      </c>
      <c r="JL296" s="176">
        <v>0</v>
      </c>
      <c r="JM296" s="176">
        <v>1</v>
      </c>
      <c r="JN296" s="176">
        <v>0</v>
      </c>
      <c r="JO296" s="176">
        <v>0</v>
      </c>
      <c r="JP296" s="176">
        <v>0</v>
      </c>
      <c r="JQ296" s="176">
        <v>0</v>
      </c>
      <c r="JR296" s="176">
        <v>0</v>
      </c>
      <c r="JS296" s="176">
        <v>0</v>
      </c>
      <c r="JT296" s="176">
        <v>0</v>
      </c>
      <c r="JU296" s="501">
        <v>1</v>
      </c>
      <c r="JV296" s="176">
        <v>0</v>
      </c>
      <c r="JW296" s="176">
        <v>0</v>
      </c>
      <c r="JX296" s="176">
        <v>0</v>
      </c>
      <c r="JY296" s="501"/>
      <c r="JZ296" s="405"/>
      <c r="KA296" s="405"/>
      <c r="KB296" s="405"/>
      <c r="KC296" s="405"/>
      <c r="KD296" s="405"/>
      <c r="KE296" s="162">
        <v>0</v>
      </c>
      <c r="KF296" s="175">
        <v>1</v>
      </c>
      <c r="KG296" s="175">
        <v>0</v>
      </c>
      <c r="KH296" s="175">
        <v>0</v>
      </c>
      <c r="KI296" s="175">
        <v>0</v>
      </c>
      <c r="KJ296" s="175">
        <v>1</v>
      </c>
      <c r="KK296" s="160">
        <v>0</v>
      </c>
      <c r="KL296" s="175">
        <v>0</v>
      </c>
      <c r="KM296" s="175">
        <v>0</v>
      </c>
      <c r="KN296" s="175">
        <v>0</v>
      </c>
      <c r="KO296" s="175">
        <v>1</v>
      </c>
      <c r="KP296" s="175">
        <v>0</v>
      </c>
      <c r="KQ296" s="175">
        <v>0</v>
      </c>
      <c r="KR296" s="160">
        <v>0</v>
      </c>
      <c r="KS296" s="175">
        <v>1</v>
      </c>
      <c r="KT296" s="159"/>
      <c r="KU296" s="159"/>
      <c r="KV296" s="159"/>
      <c r="KW296" s="159"/>
      <c r="KX296" s="159"/>
      <c r="KY296" s="159"/>
      <c r="KZ296" s="159"/>
      <c r="LA296" s="159"/>
      <c r="LB296" s="159" t="s">
        <v>556</v>
      </c>
    </row>
    <row r="297" spans="1:314" s="218" customFormat="1" ht="14.25" thickBot="1" x14ac:dyDescent="0.2">
      <c r="A297" s="243" t="s">
        <v>593</v>
      </c>
      <c r="B297" s="259"/>
      <c r="C297" s="17"/>
      <c r="D297" s="18"/>
      <c r="E297" s="18">
        <f>SUM(D295:D296)</f>
        <v>1.8333259900000001</v>
      </c>
      <c r="F297" s="20"/>
      <c r="G297" s="19"/>
      <c r="H297" s="20"/>
      <c r="I297" s="597"/>
      <c r="J297" s="16"/>
      <c r="K297" s="20"/>
      <c r="L297" s="16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16"/>
      <c r="AB297" s="20"/>
      <c r="AC297" s="20"/>
      <c r="AD297" s="20"/>
      <c r="AE297" s="20"/>
      <c r="AF297" s="20"/>
      <c r="AG297" s="20"/>
      <c r="AH297" s="58"/>
      <c r="AI297" s="20"/>
      <c r="AJ297" s="20"/>
      <c r="AK297" s="20"/>
      <c r="AL297" s="642"/>
      <c r="AM297" s="636"/>
      <c r="AN297" s="637"/>
      <c r="AO297" s="636"/>
      <c r="AP297" s="637"/>
      <c r="AQ297" s="528">
        <f>SUM(AO294:AO297)</f>
        <v>6.1142286245353166</v>
      </c>
      <c r="AR297" s="528">
        <f>SUM(AP294:AP297)</f>
        <v>6.1584107806691462</v>
      </c>
      <c r="AS297" s="528">
        <f>AVERAGE(AO294:AO297)</f>
        <v>6.1142286245353166</v>
      </c>
      <c r="AT297" s="528">
        <f>AVERAGE(AP294:AP297)</f>
        <v>6.1584107806691462</v>
      </c>
      <c r="AU297" s="528">
        <f>MAX(AO294:AO297)</f>
        <v>6.1142286245353166</v>
      </c>
      <c r="AV297" s="528">
        <f>MAX(AP294:AP297)</f>
        <v>6.1584107806691462</v>
      </c>
      <c r="AW297" s="528">
        <f>MIN(AO294:AO297)</f>
        <v>6.1142286245353166</v>
      </c>
      <c r="AX297" s="528">
        <f>MIN(AP294:AP297)</f>
        <v>6.1584107806691462</v>
      </c>
      <c r="AY297" s="528">
        <f>AU297-AW297</f>
        <v>0</v>
      </c>
      <c r="AZ297" s="528">
        <f>AV297-AX297</f>
        <v>0</v>
      </c>
      <c r="BA297" s="528"/>
      <c r="BB297" s="636"/>
      <c r="BC297" s="637"/>
      <c r="BD297" s="528">
        <f>SUM(BB294:BB297)</f>
        <v>6.4064126394052048</v>
      </c>
      <c r="BE297" s="528">
        <f>SUM(BC294:BC297)</f>
        <v>6.0087732342007438</v>
      </c>
      <c r="BF297" s="528">
        <f>AVERAGE(BB294:BB297)</f>
        <v>6.4064126394052048</v>
      </c>
      <c r="BG297" s="528">
        <f>AVERAGE(BC294:BC297)</f>
        <v>6.0087732342007438</v>
      </c>
      <c r="BH297" s="528">
        <f>MAX(BB294:BB297)</f>
        <v>6.4064126394052048</v>
      </c>
      <c r="BI297" s="528">
        <f>MAX(BC294:BC297)</f>
        <v>6.0087732342007438</v>
      </c>
      <c r="BJ297" s="528">
        <f>MIN(BB294:BB297)</f>
        <v>6.4064126394052048</v>
      </c>
      <c r="BK297" s="528">
        <f>MIN(BC294:BC297)</f>
        <v>6.0087732342007438</v>
      </c>
      <c r="BL297" s="528">
        <f>BH297-BJ297</f>
        <v>0</v>
      </c>
      <c r="BM297" s="528">
        <f>BI297-BK297</f>
        <v>0</v>
      </c>
      <c r="BN297" s="574"/>
      <c r="BO297" s="574"/>
      <c r="BP297" s="2"/>
      <c r="BQ297" s="2"/>
      <c r="BR297" s="7"/>
      <c r="BS297" s="528"/>
      <c r="BT297" s="528"/>
      <c r="BU297" s="528"/>
      <c r="BV297" s="528"/>
      <c r="BW297" s="585">
        <f>AVERAGE(BS294:BS297)</f>
        <v>1.252032651231813</v>
      </c>
      <c r="BX297" s="585">
        <f>AVERAGE(BT294:BT297)</f>
        <v>-3.8806660470879808</v>
      </c>
      <c r="BY297" s="585"/>
      <c r="BZ297" s="585"/>
      <c r="CA297" s="528"/>
      <c r="CB297" s="585"/>
      <c r="CC297" s="528"/>
      <c r="CD297" s="585">
        <f>SUM(CB294:CB296)</f>
        <v>50.302645461377274</v>
      </c>
      <c r="CE297" s="585"/>
      <c r="CF297" s="585" t="e">
        <f ca="1">[1]!Mean(CB294:CB296)</f>
        <v>#NAME?</v>
      </c>
      <c r="CG297" s="585"/>
      <c r="CH297" s="585">
        <f>MAX(CB294:CB296)</f>
        <v>50.302645461377274</v>
      </c>
      <c r="CI297" s="585"/>
      <c r="CJ297" s="585">
        <f>MIN(CB294:CB296)</f>
        <v>50.302645461377274</v>
      </c>
      <c r="CK297" s="585"/>
      <c r="CL297" s="585"/>
      <c r="CM297" s="528"/>
      <c r="CN297" s="393"/>
      <c r="CR297" s="286"/>
      <c r="CS297" s="278"/>
      <c r="CT297" s="281">
        <v>0.33687170088523333</v>
      </c>
      <c r="CU297" s="281"/>
      <c r="CV297" s="281">
        <v>0.33687170088523333</v>
      </c>
      <c r="CW297" s="281"/>
      <c r="CX297" s="281">
        <v>0.33687170088523333</v>
      </c>
      <c r="CY297" s="281"/>
      <c r="CZ297" s="281">
        <v>0.33687170088523333</v>
      </c>
      <c r="DA297" s="281"/>
      <c r="DB297" s="281">
        <v>0</v>
      </c>
      <c r="DC297" s="248"/>
      <c r="DD297" s="281"/>
      <c r="DE297" s="281"/>
      <c r="DF297" s="281"/>
      <c r="DG297" s="281"/>
      <c r="DH297" s="281"/>
      <c r="DI297" s="281"/>
      <c r="DL297" s="281"/>
      <c r="DM297" s="281"/>
      <c r="DN297" s="281"/>
      <c r="DO297" s="281"/>
      <c r="DP297" s="281"/>
      <c r="DQ297" s="281"/>
      <c r="DR297" s="281"/>
      <c r="DT297" s="220"/>
      <c r="DW297" s="495"/>
      <c r="DX297" s="506">
        <f t="shared" si="176"/>
        <v>0</v>
      </c>
      <c r="DY297" s="495"/>
      <c r="DZ297" s="495"/>
      <c r="EA297" s="506">
        <f t="shared" si="177"/>
        <v>0</v>
      </c>
      <c r="EB297" s="506">
        <f t="shared" si="178"/>
        <v>0</v>
      </c>
      <c r="EC297" s="495"/>
      <c r="ED297" s="495"/>
      <c r="EE297" s="512"/>
      <c r="EF297" s="244"/>
      <c r="EG297" s="244"/>
      <c r="EH297" s="244">
        <v>0</v>
      </c>
      <c r="EI297" s="244">
        <v>0</v>
      </c>
      <c r="EJ297" s="138">
        <f>SUM(EH297:EI297)</f>
        <v>0</v>
      </c>
      <c r="EK297" s="402"/>
      <c r="EL297" s="244"/>
      <c r="EM297" s="244"/>
      <c r="EN297" s="244"/>
      <c r="EO297" s="244"/>
      <c r="EP297" s="244"/>
      <c r="EQ297" s="244"/>
      <c r="ES297" s="219"/>
      <c r="ET297" s="523"/>
      <c r="EU297" s="523"/>
      <c r="EV297" s="287">
        <f>SUM(ET294:ET297)</f>
        <v>4.1538024429102496</v>
      </c>
      <c r="EW297" s="281">
        <f>SUM(EU295:EU297)</f>
        <v>0.61865142766748393</v>
      </c>
      <c r="EX297" s="278">
        <f>AVERAGE(ET294:ET297)</f>
        <v>4.1538024429102496</v>
      </c>
      <c r="EY297" s="278">
        <f>AVERAGE(EU294:EU297)</f>
        <v>0.61865142766748393</v>
      </c>
      <c r="EZ297" s="281">
        <f>_xlfn.VAR.P(ET294:ET297)</f>
        <v>0</v>
      </c>
      <c r="FA297" s="281">
        <f>_xlfn.VAR.P(EU294:EU297)</f>
        <v>0</v>
      </c>
      <c r="FB297" s="281">
        <f>MAX(ET294:ET297)</f>
        <v>4.1538024429102496</v>
      </c>
      <c r="FC297" s="281">
        <f>MAX(EU294:EU297)</f>
        <v>0.61865142766748393</v>
      </c>
      <c r="FD297" s="523"/>
      <c r="FE297" s="268"/>
      <c r="FF297" s="240"/>
      <c r="FG297" s="521">
        <f>SUM(FE294:FE297)</f>
        <v>1.8420728193098093</v>
      </c>
      <c r="FH297" s="521"/>
      <c r="FI297" s="521">
        <f>AVERAGE(FE294:FE297)</f>
        <v>1.8420728193098093</v>
      </c>
      <c r="FJ297" s="521"/>
      <c r="FK297" s="521">
        <f>MAX(FE294:FE297)</f>
        <v>1.8420728193098093</v>
      </c>
      <c r="FL297" s="521"/>
      <c r="FM297" s="521">
        <f>MIN(FE294:FE297)</f>
        <v>1.8420728193098093</v>
      </c>
      <c r="FN297" s="521"/>
      <c r="FO297" s="520">
        <f>FK297-FM297</f>
        <v>0</v>
      </c>
      <c r="FP297" s="520"/>
      <c r="FQ297" s="284"/>
      <c r="FR297" s="284"/>
      <c r="FS297" s="278">
        <f>SUM(FQ294:FQ297)</f>
        <v>1.0047710169154418</v>
      </c>
      <c r="FT297" s="278"/>
      <c r="FU297" s="278">
        <f>AVERAGE(FQ294:FQ297)</f>
        <v>1.0047710169154418</v>
      </c>
      <c r="FV297" s="278"/>
      <c r="FW297" s="278">
        <f>MAX(FQ294:FQ297)</f>
        <v>1.0047710169154418</v>
      </c>
      <c r="FX297" s="278"/>
      <c r="FY297" s="278">
        <f>MIN(FQ294:FQ297)</f>
        <v>1.0047710169154418</v>
      </c>
      <c r="FZ297" s="278"/>
      <c r="GA297" s="278">
        <f>FW297-FY297</f>
        <v>0</v>
      </c>
      <c r="GB297" s="278"/>
      <c r="GC297" s="278"/>
      <c r="GD297" s="284"/>
      <c r="GE297" s="284"/>
      <c r="GF297" s="278">
        <f>SUM(GD294:GD297)</f>
        <v>0.13651680473539521</v>
      </c>
      <c r="GG297" s="278"/>
      <c r="GH297" s="278">
        <f>AVERAGE(GD294:GD297)</f>
        <v>0.13651680473539521</v>
      </c>
      <c r="GI297" s="278"/>
      <c r="GJ297" s="278">
        <f>MAX(GD294:GD297)</f>
        <v>0.13651680473539521</v>
      </c>
      <c r="GK297" s="278"/>
      <c r="GL297" s="278">
        <f>MIN(GD294:GD297)</f>
        <v>0.13651680473539521</v>
      </c>
      <c r="GM297" s="278"/>
      <c r="GN297" s="278">
        <f>GJ297-GL297</f>
        <v>0</v>
      </c>
      <c r="GO297" s="278"/>
      <c r="GP297" s="278"/>
      <c r="GQ297" s="586"/>
      <c r="GR297" s="586"/>
      <c r="GS297" s="531"/>
      <c r="GT297" s="586">
        <f>SUM(GR295:GR297)</f>
        <v>1.8117648953119172</v>
      </c>
      <c r="GU297" s="586">
        <f>SUM(GS295:GS297)</f>
        <v>1.1047346922633643</v>
      </c>
      <c r="GV297" s="531">
        <f>AVERAGE(GR295:GR297)</f>
        <v>0.9058824476559586</v>
      </c>
      <c r="GW297" s="531">
        <f>AVERAGE(GS295:GS297)</f>
        <v>0.55236734613168215</v>
      </c>
      <c r="GX297" s="531">
        <f>MAX(GR295:GR297)</f>
        <v>0.92797714150122612</v>
      </c>
      <c r="GY297" s="531">
        <f>MAX(GS295:GS297)</f>
        <v>0.66284081535801853</v>
      </c>
      <c r="GZ297" s="586"/>
      <c r="HA297" s="531"/>
      <c r="HB297" s="586">
        <f>SUM(GZ295:GZ297)</f>
        <v>1.5905576208178438</v>
      </c>
      <c r="HC297" s="586">
        <f>SUM(HA295:HA297)</f>
        <v>0.7952788104089219</v>
      </c>
      <c r="HD297" s="531">
        <f>AVERAGE(GZ295:GZ297)</f>
        <v>0.7952788104089219</v>
      </c>
      <c r="HE297" s="531">
        <f>AVERAGE(HA295:HA297)</f>
        <v>0.39763940520446095</v>
      </c>
      <c r="HF297" s="531">
        <f>MAX(GZ295:GZ297)</f>
        <v>1.2371003717472124</v>
      </c>
      <c r="HG297" s="531">
        <f>MAX(HA295:HA297)</f>
        <v>0.44182156133829054</v>
      </c>
      <c r="HH297" s="585"/>
      <c r="HI297" s="528"/>
      <c r="HJ297" s="586">
        <f>SUM(HH295:HH297)</f>
        <v>2.4983136444839111</v>
      </c>
      <c r="HK297" s="586">
        <f>SUM(HI295:HI297)</f>
        <v>1.3760735489029416</v>
      </c>
      <c r="HL297" s="531">
        <f>AVERAGE(HH295:HH297)</f>
        <v>1.2491568222419556</v>
      </c>
      <c r="HM297" s="531">
        <f>AVERAGE(HI295:HI297)</f>
        <v>0.68803677445147082</v>
      </c>
      <c r="HN297" s="531">
        <f>MAX(HH295:HH297)</f>
        <v>1.5464665870706285</v>
      </c>
      <c r="HO297" s="531">
        <f>MAX(HI295:HI297)</f>
        <v>0.75119236778941056</v>
      </c>
      <c r="HP297" s="286">
        <f>MIN(HH295:HH297)</f>
        <v>0.95184705741328268</v>
      </c>
      <c r="HQ297" s="286">
        <f>MIN(HI295:HI297)</f>
        <v>0.62488118111353108</v>
      </c>
      <c r="HR297" s="278">
        <f>HN297-HP297</f>
        <v>0.59461952965734577</v>
      </c>
      <c r="HS297" s="278">
        <f>HO297-HQ297</f>
        <v>0.12631118667587948</v>
      </c>
      <c r="HT297" s="393"/>
      <c r="HU297" s="520"/>
      <c r="HV297" s="393"/>
      <c r="HW297" s="520"/>
      <c r="HX297" s="393"/>
      <c r="HY297" s="520"/>
      <c r="HZ297" s="393"/>
      <c r="IA297" s="520"/>
      <c r="IB297" s="393"/>
      <c r="IC297" s="520"/>
      <c r="ID297" s="393"/>
      <c r="IG297" s="218">
        <v>-7.8657110089151532</v>
      </c>
      <c r="IH297" s="218">
        <v>-11.023447955390335</v>
      </c>
      <c r="IN297" s="462">
        <v>0</v>
      </c>
      <c r="IO297" s="462">
        <v>1</v>
      </c>
      <c r="IP297" s="390">
        <v>1</v>
      </c>
      <c r="IT297" s="390"/>
      <c r="IU297" s="393">
        <v>1</v>
      </c>
      <c r="IV297" s="390">
        <v>1</v>
      </c>
      <c r="IW297" s="393">
        <v>0</v>
      </c>
      <c r="IX297" s="484">
        <v>0</v>
      </c>
      <c r="IY297" s="393"/>
      <c r="JB297" s="226"/>
      <c r="JC297" s="226"/>
      <c r="JD297" s="226"/>
      <c r="JP297" s="226"/>
      <c r="JQ297" s="226"/>
      <c r="JR297" s="226"/>
      <c r="JU297" s="393"/>
      <c r="JY297" s="393">
        <v>1</v>
      </c>
      <c r="JZ297" s="507">
        <v>1</v>
      </c>
      <c r="KA297" s="507">
        <v>0</v>
      </c>
      <c r="KB297" s="520">
        <v>0</v>
      </c>
      <c r="KC297" s="520">
        <v>0</v>
      </c>
      <c r="KD297" s="507"/>
      <c r="KE297" s="220">
        <v>0</v>
      </c>
      <c r="KK297" s="219"/>
      <c r="KR297" s="219"/>
      <c r="LA297" s="219"/>
    </row>
    <row r="298" spans="1:314" ht="14.25" thickBot="1" x14ac:dyDescent="0.2">
      <c r="A298" s="214"/>
      <c r="B298" s="262">
        <v>1.3993287037037037</v>
      </c>
      <c r="C298" s="10"/>
      <c r="D298" s="11"/>
      <c r="E298" s="11"/>
      <c r="F298" s="14"/>
      <c r="G298" s="13"/>
      <c r="H298" s="14" t="s">
        <v>352</v>
      </c>
      <c r="I298" s="596">
        <v>57</v>
      </c>
      <c r="J298" s="473">
        <v>1</v>
      </c>
      <c r="K298" s="14">
        <v>0</v>
      </c>
      <c r="L298" s="9">
        <v>1</v>
      </c>
      <c r="M298" s="23">
        <v>1</v>
      </c>
      <c r="N298" s="23">
        <v>1</v>
      </c>
      <c r="O298" s="23">
        <v>0</v>
      </c>
      <c r="P298" s="14"/>
      <c r="Q298" s="14">
        <v>1</v>
      </c>
      <c r="R298" s="14">
        <v>0</v>
      </c>
      <c r="S298" s="14">
        <v>0</v>
      </c>
      <c r="T298" s="14">
        <v>1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9">
        <v>1</v>
      </c>
      <c r="AB298" s="15"/>
      <c r="AC298" s="15"/>
      <c r="AD298" s="15"/>
      <c r="AE298" s="15">
        <v>1.0163559168822953</v>
      </c>
      <c r="AF298" s="15">
        <v>0.7069144981412645</v>
      </c>
      <c r="AG298" s="15">
        <v>1.2380256287589393</v>
      </c>
      <c r="AH298" s="54">
        <f>AM299-BP298</f>
        <v>-4.8608326459588023</v>
      </c>
      <c r="AI298" s="15">
        <f>AN299-BQ298</f>
        <v>17.496133828996285</v>
      </c>
      <c r="AJ298" s="15"/>
      <c r="AK298" s="15"/>
      <c r="AL298" s="632">
        <f>((AH298*AH299)+(AI298*AI299))/(SQRT(AH298^2+AI298^2)*SQRT(AH299^2+AI299^2))</f>
        <v>0.99691382675961737</v>
      </c>
      <c r="AM298" s="633"/>
      <c r="AN298" s="634"/>
      <c r="AO298" s="633"/>
      <c r="AP298" s="634"/>
      <c r="AQ298" s="634"/>
      <c r="AR298" s="634"/>
      <c r="AS298" s="634"/>
      <c r="AT298" s="634"/>
      <c r="AU298" s="634"/>
      <c r="AV298" s="634"/>
      <c r="AW298" s="634"/>
      <c r="AX298" s="634"/>
      <c r="AY298" s="634"/>
      <c r="AZ298" s="634"/>
      <c r="BA298" s="634"/>
      <c r="BB298" s="633"/>
      <c r="BC298" s="634"/>
      <c r="BD298" s="634"/>
      <c r="BE298" s="634"/>
      <c r="BF298" s="634"/>
      <c r="BG298" s="634"/>
      <c r="BH298" s="634"/>
      <c r="BI298" s="634"/>
      <c r="BJ298" s="634"/>
      <c r="BK298" s="634"/>
      <c r="BL298" s="634"/>
      <c r="BM298" s="634"/>
      <c r="BN298" s="573"/>
      <c r="BO298" s="573"/>
      <c r="BP298" s="64">
        <v>0.83959836612015681</v>
      </c>
      <c r="BQ298" s="64">
        <v>-11.995455390334573</v>
      </c>
      <c r="BR298" s="6"/>
      <c r="BS298" s="527"/>
      <c r="BT298" s="527"/>
      <c r="BU298" s="527"/>
      <c r="BV298" s="527"/>
      <c r="BW298" s="584"/>
      <c r="BX298" s="527"/>
      <c r="BY298" s="527"/>
      <c r="BZ298" s="527"/>
      <c r="CA298" s="527"/>
      <c r="CB298" s="584"/>
      <c r="CC298" s="527"/>
      <c r="CD298" s="584"/>
      <c r="CE298" s="527"/>
      <c r="CF298" s="584"/>
      <c r="CG298" s="527"/>
      <c r="CH298" s="584"/>
      <c r="CI298" s="527"/>
      <c r="CJ298" s="584"/>
      <c r="CK298" s="527"/>
      <c r="CL298" s="584"/>
      <c r="CO298" s="70"/>
      <c r="CP298" s="70"/>
      <c r="CQ298" s="70"/>
      <c r="CR298" s="70"/>
      <c r="CS298" s="70"/>
      <c r="CT298" s="70"/>
      <c r="CU298" s="70"/>
      <c r="CV298" s="70"/>
      <c r="CW298" s="70"/>
      <c r="CX298" s="70"/>
      <c r="CY298" s="70"/>
      <c r="CZ298" s="70"/>
      <c r="DA298" s="70"/>
      <c r="DB298" s="70"/>
      <c r="DC298" s="70"/>
      <c r="DH298" s="516"/>
      <c r="DI298" s="516"/>
      <c r="DJ298" s="105"/>
      <c r="DK298" s="105"/>
      <c r="DL298" s="105"/>
      <c r="DM298" s="105"/>
      <c r="DN298" s="105"/>
      <c r="DO298" s="105"/>
      <c r="DP298" s="105"/>
      <c r="DQ298" s="105"/>
      <c r="DR298" s="105"/>
      <c r="DS298" s="105"/>
      <c r="DT298" s="108" t="s">
        <v>442</v>
      </c>
      <c r="DU298" s="128">
        <v>0.83959836612015681</v>
      </c>
      <c r="DV298" s="128">
        <v>-11.995455390334573</v>
      </c>
      <c r="DX298" s="506">
        <f t="shared" si="176"/>
        <v>0</v>
      </c>
      <c r="EA298" s="506">
        <f t="shared" si="177"/>
        <v>0</v>
      </c>
      <c r="EB298" s="506">
        <f t="shared" si="178"/>
        <v>0</v>
      </c>
      <c r="EG298" s="412">
        <f>IF(AND(DV298&lt;0,DV298&gt;-11.9),1,0)</f>
        <v>0</v>
      </c>
      <c r="EJ298" s="138"/>
      <c r="EK298" s="402"/>
      <c r="EM298" s="244">
        <f>IF(AND(DV298&lt;0,DV298&gt;-6.4),1,0)</f>
        <v>0</v>
      </c>
      <c r="ER298" s="105">
        <v>-4.1096130552197145</v>
      </c>
      <c r="ES298" s="105">
        <v>13.409284386617101</v>
      </c>
      <c r="EV298" s="284"/>
      <c r="EW298" s="209"/>
      <c r="EX298" s="209"/>
      <c r="EY298" s="209"/>
      <c r="EZ298" s="209"/>
      <c r="FA298" s="209"/>
      <c r="FB298" s="209"/>
      <c r="FC298" s="209"/>
      <c r="FE298" s="141"/>
      <c r="FF298" s="141"/>
      <c r="FH298" s="141"/>
      <c r="FJ298" s="141"/>
      <c r="FK298" s="584"/>
      <c r="FL298" s="527"/>
      <c r="FM298" s="584"/>
      <c r="FN298" s="527"/>
      <c r="FO298" s="584"/>
      <c r="FP298" s="527"/>
      <c r="FQ298" s="284"/>
      <c r="FR298" s="209"/>
      <c r="FS298" s="284"/>
      <c r="FT298" s="209"/>
      <c r="FU298" s="209"/>
      <c r="FV298" s="209"/>
      <c r="FW298" s="209"/>
      <c r="FX298" s="209"/>
      <c r="FY298" s="209"/>
      <c r="FZ298" s="209"/>
      <c r="GA298" s="209"/>
      <c r="GB298" s="209"/>
      <c r="GC298" s="209"/>
      <c r="GD298" s="284"/>
      <c r="GE298" s="209"/>
      <c r="GF298" s="284"/>
      <c r="GG298" s="209"/>
      <c r="GH298" s="209"/>
      <c r="GI298" s="209"/>
      <c r="GJ298" s="209"/>
      <c r="GK298" s="209"/>
      <c r="GL298" s="209"/>
      <c r="GM298" s="209"/>
      <c r="GN298" s="209"/>
      <c r="GO298" s="209"/>
      <c r="GP298" s="209"/>
      <c r="GQ298" s="529"/>
      <c r="GR298" s="587"/>
      <c r="GS298" s="529"/>
      <c r="GT298" s="587"/>
      <c r="GU298" s="529"/>
      <c r="GV298" s="529"/>
      <c r="GW298" s="529"/>
      <c r="GX298" s="529"/>
      <c r="GY298" s="529"/>
      <c r="GZ298" s="587"/>
      <c r="HA298" s="529"/>
      <c r="HB298" s="587"/>
      <c r="HC298" s="529"/>
      <c r="HD298" s="529"/>
      <c r="HE298" s="529"/>
      <c r="HF298" s="529"/>
      <c r="HG298" s="529"/>
      <c r="HH298" s="584"/>
      <c r="HI298" s="527"/>
      <c r="HJ298" s="587"/>
      <c r="HK298" s="529"/>
      <c r="HL298" s="529"/>
      <c r="HM298" s="529"/>
      <c r="HN298" s="529"/>
      <c r="HO298" s="529"/>
      <c r="HP298" s="285"/>
      <c r="HQ298" s="208"/>
      <c r="HR298" s="208"/>
      <c r="HS298" s="208"/>
      <c r="IE298" s="159"/>
      <c r="IF298" s="159"/>
      <c r="IG298" s="159"/>
      <c r="IH298" s="159"/>
      <c r="II298" s="159">
        <v>0</v>
      </c>
      <c r="IJ298" s="159">
        <v>0</v>
      </c>
      <c r="IK298" s="159"/>
      <c r="IL298" s="159"/>
      <c r="IM298" s="159"/>
      <c r="IQ298" s="159"/>
      <c r="IR298" s="159"/>
      <c r="IS298" s="159"/>
      <c r="IZ298" s="159"/>
      <c r="JA298" s="159"/>
      <c r="JB298" s="159"/>
      <c r="JC298" s="159"/>
      <c r="JD298" s="159"/>
      <c r="JE298" s="159"/>
      <c r="JF298" s="159"/>
      <c r="JG298" s="159"/>
      <c r="JH298" s="159"/>
      <c r="JI298" s="159"/>
      <c r="JJ298" s="159"/>
      <c r="JK298" s="159"/>
      <c r="JL298" s="159"/>
      <c r="JM298" s="159"/>
      <c r="JN298" s="159"/>
      <c r="JO298" s="159"/>
      <c r="JP298" s="159"/>
      <c r="JQ298" s="159"/>
      <c r="JR298" s="159"/>
      <c r="JS298" s="159"/>
      <c r="JT298" s="159"/>
      <c r="JV298" s="159"/>
      <c r="JW298" s="159"/>
      <c r="JX298" s="159"/>
      <c r="KE298" s="159"/>
      <c r="KF298" s="159"/>
      <c r="KG298" s="159"/>
      <c r="KH298" s="159"/>
      <c r="KI298" s="159"/>
      <c r="KJ298" s="159"/>
      <c r="KK298" s="159"/>
      <c r="KL298" s="159"/>
      <c r="KM298" s="159"/>
      <c r="KN298" s="159"/>
      <c r="KO298" s="159"/>
      <c r="KP298" s="159"/>
      <c r="KQ298" s="159"/>
      <c r="KR298" s="159"/>
      <c r="KS298" s="159">
        <v>1</v>
      </c>
      <c r="KT298" s="159"/>
      <c r="KU298" s="159"/>
      <c r="KV298" s="159"/>
      <c r="KW298" s="159"/>
      <c r="KX298" s="159"/>
      <c r="KY298" s="159"/>
      <c r="KZ298" s="159"/>
      <c r="LA298" s="159"/>
      <c r="LB298" s="159"/>
    </row>
    <row r="299" spans="1:314" x14ac:dyDescent="0.15">
      <c r="A299" s="214"/>
      <c r="B299" s="262">
        <v>1.3995717592592591</v>
      </c>
      <c r="C299" s="10">
        <v>0.21</v>
      </c>
      <c r="D299" s="11">
        <v>0.69999299999999998</v>
      </c>
      <c r="E299" s="11"/>
      <c r="F299" s="14"/>
      <c r="G299" s="13"/>
      <c r="H299" s="14"/>
      <c r="I299" s="596"/>
      <c r="J299" s="9">
        <v>2</v>
      </c>
      <c r="K299" s="14"/>
      <c r="L299" s="9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9"/>
      <c r="AB299" s="15"/>
      <c r="AC299" s="15"/>
      <c r="AD299" s="15"/>
      <c r="AE299" s="15"/>
      <c r="AF299" s="15"/>
      <c r="AG299" s="15"/>
      <c r="AH299" s="58">
        <f>ER298-BP298</f>
        <v>-4.9492114213398715</v>
      </c>
      <c r="AI299" s="20">
        <f>ES298-BQ298</f>
        <v>25.404739776951672</v>
      </c>
      <c r="AJ299" s="15"/>
      <c r="AK299" s="15"/>
      <c r="AL299" s="635">
        <f>DEGREES(ACOS(AL298))</f>
        <v>4.5025602863736784</v>
      </c>
      <c r="AM299" s="633">
        <v>-4.0212342798386453</v>
      </c>
      <c r="AN299" s="634">
        <v>5.5006784386617102</v>
      </c>
      <c r="AO299" s="633"/>
      <c r="AP299" s="638">
        <f>ABS(11.88-AN299)</f>
        <v>6.3793215613382905</v>
      </c>
      <c r="AQ299" s="634"/>
      <c r="AR299" s="634"/>
      <c r="AS299" s="634"/>
      <c r="AT299" s="634"/>
      <c r="AU299" s="634"/>
      <c r="AV299" s="634"/>
      <c r="AW299" s="634"/>
      <c r="AX299" s="634"/>
      <c r="AY299" s="634"/>
      <c r="AZ299" s="634"/>
      <c r="BA299" s="634"/>
      <c r="BB299" s="634">
        <f>ABS(BQ299-AN299)</f>
        <v>7.1133271375464684</v>
      </c>
      <c r="BC299" s="634"/>
      <c r="BD299" s="634"/>
      <c r="BE299" s="634"/>
      <c r="BF299" s="634"/>
      <c r="BG299" s="634"/>
      <c r="BH299" s="634"/>
      <c r="BI299" s="634"/>
      <c r="BJ299" s="634"/>
      <c r="BK299" s="634"/>
      <c r="BL299" s="634"/>
      <c r="BM299" s="634"/>
      <c r="BN299" s="573"/>
      <c r="BO299" s="573"/>
      <c r="BP299" s="4">
        <v>-6.6725975412707195</v>
      </c>
      <c r="BQ299" s="4">
        <v>12.614005576208179</v>
      </c>
      <c r="BR299" s="6"/>
      <c r="BS299" s="527"/>
      <c r="BT299" s="527"/>
      <c r="BU299" s="527"/>
      <c r="BV299" s="527"/>
      <c r="BW299" s="584"/>
      <c r="BX299" s="527"/>
      <c r="BY299" s="527"/>
      <c r="BZ299" s="527"/>
      <c r="CA299" s="527"/>
      <c r="CB299" s="584"/>
      <c r="CC299" s="527"/>
      <c r="CD299" s="584"/>
      <c r="CE299" s="527"/>
      <c r="CF299" s="584"/>
      <c r="CG299" s="527"/>
      <c r="CH299" s="584"/>
      <c r="CI299" s="527"/>
      <c r="CJ299" s="584"/>
      <c r="CK299" s="527"/>
      <c r="CL299" s="584"/>
      <c r="CO299" s="70"/>
      <c r="CP299" s="70"/>
      <c r="CQ299" s="70"/>
      <c r="CR299" s="70"/>
      <c r="CS299" s="70"/>
      <c r="CT299" s="70"/>
      <c r="CU299" s="70"/>
      <c r="CV299" s="70"/>
      <c r="CW299" s="70"/>
      <c r="CX299" s="70"/>
      <c r="CY299" s="70"/>
      <c r="CZ299" s="70"/>
      <c r="DA299" s="70"/>
      <c r="DB299" s="70"/>
      <c r="DC299" s="70"/>
      <c r="DH299" s="516"/>
      <c r="DI299" s="516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8" t="s">
        <v>443</v>
      </c>
      <c r="DU299" s="105">
        <v>-5.1259689721020099</v>
      </c>
      <c r="DV299" s="105">
        <v>12.702369888475836</v>
      </c>
      <c r="DX299" s="506">
        <f t="shared" si="176"/>
        <v>0</v>
      </c>
      <c r="EA299" s="506">
        <f t="shared" si="177"/>
        <v>1</v>
      </c>
      <c r="EB299" s="506">
        <f t="shared" si="178"/>
        <v>0</v>
      </c>
      <c r="EC299" s="491">
        <v>1</v>
      </c>
      <c r="EF299" s="402">
        <f>IF(AND(DV299&gt;0,DV299&lt;11.9),1,0)</f>
        <v>0</v>
      </c>
      <c r="EL299" s="402">
        <f>IF(AND(DV299&gt;0,DV299&lt;6.4),1,0)</f>
        <v>0</v>
      </c>
      <c r="ER299" s="128">
        <v>1.1047346922633641</v>
      </c>
      <c r="ES299" s="128">
        <v>-11.553633828996283</v>
      </c>
      <c r="EU299" s="518">
        <f>ABS(ER299)</f>
        <v>1.1047346922633641</v>
      </c>
      <c r="EV299" s="284"/>
      <c r="EW299" s="209"/>
      <c r="EX299" s="209"/>
      <c r="EY299" s="209"/>
      <c r="EZ299" s="209"/>
      <c r="FA299" s="209"/>
      <c r="FB299" s="209"/>
      <c r="FC299" s="209"/>
      <c r="FE299" s="141"/>
      <c r="FF299" s="141"/>
      <c r="FH299" s="141"/>
      <c r="FJ299" s="141"/>
      <c r="FK299" s="584"/>
      <c r="FL299" s="527"/>
      <c r="FM299" s="584"/>
      <c r="FN299" s="527"/>
      <c r="FO299" s="584"/>
      <c r="FP299" s="527"/>
      <c r="FQ299" s="284"/>
      <c r="FR299" s="209"/>
      <c r="FS299" s="284"/>
      <c r="FT299" s="209"/>
      <c r="FU299" s="209"/>
      <c r="FV299" s="209"/>
      <c r="FW299" s="209"/>
      <c r="FX299" s="209"/>
      <c r="FY299" s="209"/>
      <c r="FZ299" s="209"/>
      <c r="GA299" s="209"/>
      <c r="GB299" s="209"/>
      <c r="GC299" s="209"/>
      <c r="GD299" s="284"/>
      <c r="GE299" s="209"/>
      <c r="GF299" s="284"/>
      <c r="GG299" s="209"/>
      <c r="GH299" s="209"/>
      <c r="GI299" s="209"/>
      <c r="GJ299" s="209"/>
      <c r="GK299" s="209"/>
      <c r="GL299" s="209"/>
      <c r="GM299" s="209"/>
      <c r="GN299" s="209"/>
      <c r="GO299" s="209"/>
      <c r="GP299" s="209"/>
      <c r="GQ299" s="529"/>
      <c r="GR299" s="587">
        <v>1.0163559168822953</v>
      </c>
      <c r="GS299" s="532">
        <v>0.26513632614320726</v>
      </c>
      <c r="GT299" s="584"/>
      <c r="GU299" s="527"/>
      <c r="GV299" s="527"/>
      <c r="GW299" s="527"/>
      <c r="GX299" s="527"/>
      <c r="GY299" s="527"/>
      <c r="GZ299" s="587">
        <v>0.7069144981412645</v>
      </c>
      <c r="HA299" s="532">
        <v>0.44182156133829054</v>
      </c>
      <c r="HB299" s="584"/>
      <c r="HC299" s="527"/>
      <c r="HD299" s="527"/>
      <c r="HE299" s="527"/>
      <c r="HF299" s="527"/>
      <c r="HG299" s="527"/>
      <c r="HH299" s="584">
        <v>1.2380256287589393</v>
      </c>
      <c r="HI299" s="527">
        <v>0.51527037902844941</v>
      </c>
      <c r="HJ299" s="584"/>
      <c r="HK299" s="527"/>
      <c r="HL299" s="527"/>
      <c r="HM299" s="527"/>
      <c r="HN299" s="527"/>
      <c r="HO299" s="527"/>
      <c r="HP299" s="285"/>
      <c r="HQ299" s="208"/>
      <c r="HR299" s="208"/>
      <c r="HS299" s="208"/>
      <c r="IE299" s="159"/>
      <c r="IF299" s="159"/>
      <c r="IG299" s="159"/>
      <c r="IH299" s="159"/>
      <c r="II299" s="159">
        <v>1</v>
      </c>
      <c r="IJ299" s="159">
        <v>0</v>
      </c>
      <c r="IK299" s="159">
        <v>0</v>
      </c>
      <c r="IL299" s="159">
        <v>0</v>
      </c>
      <c r="IM299" s="159">
        <v>1</v>
      </c>
      <c r="IQ299" s="159">
        <v>0</v>
      </c>
      <c r="IR299" s="159">
        <v>1</v>
      </c>
      <c r="IS299" s="159">
        <v>0</v>
      </c>
      <c r="IZ299" s="159">
        <v>0</v>
      </c>
      <c r="JA299" s="159">
        <v>0</v>
      </c>
      <c r="JB299" s="176">
        <v>0</v>
      </c>
      <c r="JC299" s="176">
        <v>1</v>
      </c>
      <c r="JD299" s="176">
        <v>0</v>
      </c>
      <c r="JE299" s="176">
        <v>0</v>
      </c>
      <c r="JF299" s="176">
        <v>0</v>
      </c>
      <c r="JG299" s="176">
        <v>0</v>
      </c>
      <c r="JH299" s="176">
        <v>1</v>
      </c>
      <c r="JI299" s="176">
        <v>0</v>
      </c>
      <c r="JJ299" s="176">
        <v>0</v>
      </c>
      <c r="JK299" s="176">
        <v>0</v>
      </c>
      <c r="JL299" s="176">
        <v>1</v>
      </c>
      <c r="JM299" s="186">
        <v>1</v>
      </c>
      <c r="JN299" s="176">
        <v>0</v>
      </c>
      <c r="JO299" s="176">
        <v>0</v>
      </c>
      <c r="JP299" s="176">
        <v>0</v>
      </c>
      <c r="JQ299" s="176">
        <v>0</v>
      </c>
      <c r="JR299" s="176">
        <v>0</v>
      </c>
      <c r="JS299" s="176">
        <v>0</v>
      </c>
      <c r="JT299" s="186">
        <v>1</v>
      </c>
      <c r="JU299" s="501">
        <v>0</v>
      </c>
      <c r="JV299" s="176">
        <v>0</v>
      </c>
      <c r="JW299" s="176">
        <v>1</v>
      </c>
      <c r="JX299" s="176">
        <v>0</v>
      </c>
      <c r="JY299" s="501"/>
      <c r="JZ299" s="405"/>
      <c r="KA299" s="405"/>
      <c r="KB299" s="405"/>
      <c r="KC299" s="405"/>
      <c r="KD299" s="405"/>
      <c r="KE299" s="162">
        <v>0</v>
      </c>
      <c r="KF299" s="175">
        <v>0</v>
      </c>
      <c r="KG299" s="175">
        <v>0</v>
      </c>
      <c r="KH299" s="175">
        <v>0</v>
      </c>
      <c r="KI299" s="175">
        <v>1</v>
      </c>
      <c r="KJ299" s="175">
        <v>0</v>
      </c>
      <c r="KK299" s="160">
        <v>1</v>
      </c>
      <c r="KL299" s="175">
        <v>0</v>
      </c>
      <c r="KM299" s="175">
        <v>0</v>
      </c>
      <c r="KN299" s="175">
        <v>1</v>
      </c>
      <c r="KO299" s="175">
        <v>0</v>
      </c>
      <c r="KP299" s="175">
        <v>0</v>
      </c>
      <c r="KQ299" s="175">
        <v>0</v>
      </c>
      <c r="KR299" s="160">
        <v>0</v>
      </c>
      <c r="KS299" s="175">
        <v>0</v>
      </c>
      <c r="KT299" s="159"/>
      <c r="KU299" s="159"/>
      <c r="KV299" s="159"/>
      <c r="KW299" s="159"/>
      <c r="KX299" s="159"/>
      <c r="KY299" s="159"/>
      <c r="KZ299" s="159"/>
      <c r="LA299" s="159"/>
      <c r="LB299" s="159"/>
    </row>
    <row r="300" spans="1:314" s="218" customFormat="1" ht="14.25" thickBot="1" x14ac:dyDescent="0.2">
      <c r="A300" s="243" t="s">
        <v>593</v>
      </c>
      <c r="B300" s="259"/>
      <c r="C300" s="17"/>
      <c r="D300" s="18"/>
      <c r="E300" s="18">
        <v>0.7</v>
      </c>
      <c r="F300" s="20"/>
      <c r="G300" s="19"/>
      <c r="H300" s="20"/>
      <c r="I300" s="597"/>
      <c r="J300" s="16"/>
      <c r="K300" s="20"/>
      <c r="L300" s="16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16"/>
      <c r="AB300" s="20"/>
      <c r="AC300" s="20"/>
      <c r="AD300" s="20"/>
      <c r="AE300" s="20"/>
      <c r="AF300" s="20"/>
      <c r="AG300" s="20"/>
      <c r="AH300" s="58"/>
      <c r="AI300" s="20"/>
      <c r="AJ300" s="20"/>
      <c r="AK300" s="20"/>
      <c r="AL300" s="642"/>
      <c r="AM300" s="636"/>
      <c r="AN300" s="637"/>
      <c r="AO300" s="636"/>
      <c r="AP300" s="637"/>
      <c r="AQ300" s="528"/>
      <c r="AR300" s="528">
        <f>SUM(AP297:AP300)</f>
        <v>6.3793215613382905</v>
      </c>
      <c r="AS300" s="528"/>
      <c r="AT300" s="528">
        <f>AVERAGE(AP297:AP300)</f>
        <v>6.3793215613382905</v>
      </c>
      <c r="AU300" s="528"/>
      <c r="AV300" s="528">
        <f>MAX(AP297:AP300)</f>
        <v>6.3793215613382905</v>
      </c>
      <c r="AW300" s="528"/>
      <c r="AX300" s="528">
        <f>MIN(AP297:AP300)</f>
        <v>6.3793215613382905</v>
      </c>
      <c r="AY300" s="528"/>
      <c r="AZ300" s="528">
        <f>AV300-AX300</f>
        <v>0</v>
      </c>
      <c r="BA300" s="528"/>
      <c r="BB300" s="636"/>
      <c r="BC300" s="528">
        <f>SUM(BA297:BA300)</f>
        <v>0</v>
      </c>
      <c r="BD300" s="528">
        <f>SUM(BB297:BB300)</f>
        <v>7.1133271375464684</v>
      </c>
      <c r="BE300" s="528"/>
      <c r="BF300" s="528">
        <f>AVERAGE(BB297:BB300)</f>
        <v>7.1133271375464684</v>
      </c>
      <c r="BG300" s="528"/>
      <c r="BH300" s="528">
        <f>MAX(BB297:BB300)</f>
        <v>7.1133271375464684</v>
      </c>
      <c r="BI300" s="528"/>
      <c r="BJ300" s="528">
        <f>MIN(BB297:BB300)</f>
        <v>7.1133271375464684</v>
      </c>
      <c r="BK300" s="528"/>
      <c r="BL300" s="528">
        <f>BH300-BJ300</f>
        <v>0</v>
      </c>
      <c r="BM300" s="637"/>
      <c r="BN300" s="574"/>
      <c r="BO300" s="574"/>
      <c r="BP300" s="2"/>
      <c r="BQ300" s="2"/>
      <c r="BR300" s="7"/>
      <c r="BS300" s="528"/>
      <c r="BT300" s="528"/>
      <c r="BU300" s="528"/>
      <c r="BV300" s="528"/>
      <c r="BW300" s="585"/>
      <c r="BX300" s="528"/>
      <c r="BY300" s="528"/>
      <c r="BZ300" s="528"/>
      <c r="CA300" s="528"/>
      <c r="CB300" s="585"/>
      <c r="CC300" s="528"/>
      <c r="CD300" s="585"/>
      <c r="CE300" s="528"/>
      <c r="CF300" s="585"/>
      <c r="CG300" s="528"/>
      <c r="CH300" s="585"/>
      <c r="CI300" s="528"/>
      <c r="CJ300" s="585"/>
      <c r="CK300" s="528"/>
      <c r="CL300" s="585"/>
      <c r="CM300" s="240"/>
      <c r="CN300" s="393"/>
      <c r="CR300" s="286"/>
      <c r="CS300" s="278"/>
      <c r="CT300" s="281"/>
      <c r="CU300" s="281"/>
      <c r="CV300" s="281"/>
      <c r="CW300" s="281"/>
      <c r="CX300" s="281"/>
      <c r="CY300" s="281"/>
      <c r="CZ300" s="281"/>
      <c r="DA300" s="281"/>
      <c r="DB300" s="281"/>
      <c r="DC300" s="248"/>
      <c r="DD300" s="281"/>
      <c r="DE300" s="281"/>
      <c r="DF300" s="281"/>
      <c r="DG300" s="281"/>
      <c r="DH300" s="281"/>
      <c r="DI300" s="281"/>
      <c r="DL300" s="281"/>
      <c r="DM300" s="281"/>
      <c r="DN300" s="281"/>
      <c r="DO300" s="281"/>
      <c r="DP300" s="281"/>
      <c r="DQ300" s="281"/>
      <c r="DR300" s="281"/>
      <c r="DT300" s="220"/>
      <c r="DW300" s="495"/>
      <c r="DX300" s="506">
        <f t="shared" si="176"/>
        <v>0</v>
      </c>
      <c r="DY300" s="495"/>
      <c r="DZ300" s="495"/>
      <c r="EA300" s="506">
        <f t="shared" si="177"/>
        <v>0</v>
      </c>
      <c r="EB300" s="506">
        <f t="shared" si="178"/>
        <v>0</v>
      </c>
      <c r="EC300" s="495"/>
      <c r="ED300" s="495"/>
      <c r="EE300" s="512"/>
      <c r="EF300" s="244"/>
      <c r="EG300" s="244"/>
      <c r="EH300" s="244">
        <v>0</v>
      </c>
      <c r="EI300" s="244">
        <v>0</v>
      </c>
      <c r="EJ300" s="138">
        <f>SUM(EH300:EI300)</f>
        <v>0</v>
      </c>
      <c r="EK300" s="402"/>
      <c r="EL300" s="244"/>
      <c r="EM300" s="244"/>
      <c r="EN300" s="244"/>
      <c r="EO300" s="244"/>
      <c r="EP300" s="244"/>
      <c r="EQ300" s="244"/>
      <c r="ES300" s="219"/>
      <c r="ET300" s="518"/>
      <c r="EU300" s="518"/>
      <c r="EV300" s="287"/>
      <c r="EW300" s="281">
        <f>SUM(EU298:EU300)</f>
        <v>1.1047346922633641</v>
      </c>
      <c r="EX300" s="278"/>
      <c r="EY300" s="278">
        <f>AVERAGE(EU297:EU300)</f>
        <v>1.1047346922633641</v>
      </c>
      <c r="EZ300" s="281"/>
      <c r="FA300" s="281">
        <f>_xlfn.VAR.P(EU297:EU300)</f>
        <v>0</v>
      </c>
      <c r="FB300" s="281"/>
      <c r="FC300" s="281">
        <f>MAX(EU297:EU300)</f>
        <v>1.1047346922633641</v>
      </c>
      <c r="FD300" s="523"/>
      <c r="FE300" s="268"/>
      <c r="FF300" s="240"/>
      <c r="FG300" s="268"/>
      <c r="FH300" s="240"/>
      <c r="FI300" s="268"/>
      <c r="FJ300" s="240"/>
      <c r="FK300" s="585"/>
      <c r="FL300" s="528"/>
      <c r="FM300" s="585"/>
      <c r="FN300" s="528"/>
      <c r="FO300" s="585"/>
      <c r="FP300" s="528"/>
      <c r="FQ300" s="287"/>
      <c r="FR300" s="281"/>
      <c r="FS300" s="287"/>
      <c r="FT300" s="281"/>
      <c r="FU300" s="281"/>
      <c r="FV300" s="281"/>
      <c r="FW300" s="281"/>
      <c r="FX300" s="281"/>
      <c r="FY300" s="281"/>
      <c r="FZ300" s="281"/>
      <c r="GA300" s="281"/>
      <c r="GB300" s="281"/>
      <c r="GC300" s="281"/>
      <c r="GD300" s="287"/>
      <c r="GE300" s="281"/>
      <c r="GF300" s="287"/>
      <c r="GG300" s="281"/>
      <c r="GH300" s="281"/>
      <c r="GI300" s="281"/>
      <c r="GJ300" s="281"/>
      <c r="GK300" s="281"/>
      <c r="GL300" s="281"/>
      <c r="GM300" s="281"/>
      <c r="GN300" s="281"/>
      <c r="GO300" s="281"/>
      <c r="GP300" s="281"/>
      <c r="GQ300" s="531"/>
      <c r="GR300" s="586"/>
      <c r="GS300" s="531"/>
      <c r="GT300" s="586">
        <f>SUM(GR298:GR300)</f>
        <v>1.0163559168822953</v>
      </c>
      <c r="GU300" s="586">
        <f>SUM(GS298:GS300)</f>
        <v>0.26513632614320726</v>
      </c>
      <c r="GV300" s="531">
        <f>AVERAGE(GR298:GR300)</f>
        <v>1.0163559168822953</v>
      </c>
      <c r="GW300" s="531">
        <f>AVERAGE(GS298:GS300)</f>
        <v>0.26513632614320726</v>
      </c>
      <c r="GX300" s="531">
        <f>MAX(GR298:GR300)</f>
        <v>1.0163559168822953</v>
      </c>
      <c r="GY300" s="531">
        <f>MAX(GS298:GS300)</f>
        <v>0.26513632614320726</v>
      </c>
      <c r="GZ300" s="586"/>
      <c r="HA300" s="531"/>
      <c r="HB300" s="586">
        <f>SUM(GZ298:GZ300)</f>
        <v>0.7069144981412645</v>
      </c>
      <c r="HC300" s="586">
        <f>SUM(HA298:HA300)</f>
        <v>0.44182156133829054</v>
      </c>
      <c r="HD300" s="531">
        <f>AVERAGE(GZ298:GZ300)</f>
        <v>0.7069144981412645</v>
      </c>
      <c r="HE300" s="531">
        <f>AVERAGE(HA298:HA300)</f>
        <v>0.44182156133829054</v>
      </c>
      <c r="HF300" s="531">
        <f>MAX(GZ298:GZ300)</f>
        <v>0.7069144981412645</v>
      </c>
      <c r="HG300" s="531">
        <f>MAX(HA298:HA300)</f>
        <v>0.44182156133829054</v>
      </c>
      <c r="HH300" s="585"/>
      <c r="HI300" s="528"/>
      <c r="HJ300" s="586">
        <f>SUM(HH298:HH300)</f>
        <v>1.2380256287589393</v>
      </c>
      <c r="HK300" s="586">
        <f>SUM(HI298:HI300)</f>
        <v>0.51527037902844941</v>
      </c>
      <c r="HL300" s="531">
        <f>AVERAGE(HH298:HH300)</f>
        <v>1.2380256287589393</v>
      </c>
      <c r="HM300" s="531">
        <f>AVERAGE(HI298:HI300)</f>
        <v>0.51527037902844941</v>
      </c>
      <c r="HN300" s="531">
        <f>MAX(HH298:HH300)</f>
        <v>1.2380256287589393</v>
      </c>
      <c r="HO300" s="531">
        <f>MAX(HI298:HI300)</f>
        <v>0.51527037902844941</v>
      </c>
      <c r="HP300" s="286">
        <f>MIN(HH298:HH300)</f>
        <v>1.2380256287589393</v>
      </c>
      <c r="HQ300" s="286">
        <f>MIN(HI298:HI300)</f>
        <v>0.51527037902844941</v>
      </c>
      <c r="HR300" s="278">
        <f>HN300-HP300</f>
        <v>0</v>
      </c>
      <c r="HS300" s="278">
        <f>HO300-HQ300</f>
        <v>0</v>
      </c>
      <c r="HT300" s="393"/>
      <c r="HU300" s="520"/>
      <c r="HV300" s="393"/>
      <c r="HW300" s="520"/>
      <c r="HX300" s="393"/>
      <c r="HY300" s="520"/>
      <c r="HZ300" s="393"/>
      <c r="IA300" s="520"/>
      <c r="IB300" s="393"/>
      <c r="IC300" s="520"/>
      <c r="ID300" s="393"/>
      <c r="IG300" s="218">
        <v>-3.3444625727680184</v>
      </c>
      <c r="IH300" s="218">
        <v>2.0144067796610168E-2</v>
      </c>
      <c r="IN300" s="462">
        <v>0</v>
      </c>
      <c r="IO300" s="462">
        <v>0</v>
      </c>
      <c r="IP300" s="390">
        <v>0</v>
      </c>
      <c r="IT300" s="390"/>
      <c r="IU300" s="393">
        <v>0</v>
      </c>
      <c r="IV300" s="390">
        <v>0</v>
      </c>
      <c r="IW300" s="393">
        <v>1</v>
      </c>
      <c r="IX300" s="484">
        <v>0</v>
      </c>
      <c r="IY300" s="393"/>
      <c r="JB300" s="226"/>
      <c r="JC300" s="226"/>
      <c r="JD300" s="226"/>
      <c r="JP300" s="226"/>
      <c r="JQ300" s="226"/>
      <c r="JR300" s="226"/>
      <c r="JU300" s="393"/>
      <c r="JY300" s="393">
        <v>0</v>
      </c>
      <c r="JZ300" s="507">
        <v>0</v>
      </c>
      <c r="KA300" s="507">
        <v>0</v>
      </c>
      <c r="KB300" s="520">
        <v>0</v>
      </c>
      <c r="KC300" s="520">
        <v>1</v>
      </c>
      <c r="KD300" s="507">
        <v>0</v>
      </c>
      <c r="KE300" s="220"/>
      <c r="KK300" s="219"/>
      <c r="KR300" s="219"/>
      <c r="LA300" s="219"/>
    </row>
    <row r="301" spans="1:314" s="412" customFormat="1" x14ac:dyDescent="0.15">
      <c r="B301" s="441">
        <v>1.4131944444444444</v>
      </c>
      <c r="C301" s="26"/>
      <c r="D301" s="293"/>
      <c r="E301" s="293"/>
      <c r="F301" s="27"/>
      <c r="G301" s="28"/>
      <c r="H301" s="27" t="s">
        <v>357</v>
      </c>
      <c r="I301" s="598">
        <v>58</v>
      </c>
      <c r="J301" s="473">
        <v>1</v>
      </c>
      <c r="K301" s="27">
        <v>0</v>
      </c>
      <c r="L301" s="29">
        <v>1</v>
      </c>
      <c r="M301" s="23">
        <v>1</v>
      </c>
      <c r="N301" s="23">
        <v>1</v>
      </c>
      <c r="O301" s="23">
        <v>0</v>
      </c>
      <c r="P301" s="27"/>
      <c r="Q301" s="27">
        <v>1</v>
      </c>
      <c r="R301" s="27">
        <v>0</v>
      </c>
      <c r="S301" s="27">
        <v>0</v>
      </c>
      <c r="T301" s="27">
        <v>0</v>
      </c>
      <c r="U301" s="27">
        <v>0</v>
      </c>
      <c r="V301" s="27">
        <v>0</v>
      </c>
      <c r="W301" s="27">
        <v>0</v>
      </c>
      <c r="X301" s="27">
        <v>0</v>
      </c>
      <c r="Y301" s="27"/>
      <c r="Z301" s="27"/>
      <c r="AA301" s="29"/>
      <c r="AB301" s="23"/>
      <c r="AC301" s="23"/>
      <c r="AD301" s="23"/>
      <c r="AE301" s="23">
        <v>1.370020812941116</v>
      </c>
      <c r="AF301" s="23">
        <v>0.92662711864406688</v>
      </c>
      <c r="AG301" s="23">
        <v>1.6539633747149427</v>
      </c>
      <c r="AH301" s="452">
        <f>AM302-BP301</f>
        <v>0.88648405543248687</v>
      </c>
      <c r="AI301" s="23">
        <f>AN302-BQ301</f>
        <v>17.767067796610171</v>
      </c>
      <c r="AJ301" s="23"/>
      <c r="AK301" s="23"/>
      <c r="AL301" s="641">
        <f>((AH301*AH302)+(AI301*AI302))/(SQRT(AH301^2+AI301^2)*SQRT(AH302^2+AI302^2))</f>
        <v>0.98996928453032174</v>
      </c>
      <c r="AM301" s="639"/>
      <c r="AN301" s="640"/>
      <c r="AO301" s="639"/>
      <c r="AP301" s="640"/>
      <c r="AQ301" s="640"/>
      <c r="AR301" s="640"/>
      <c r="AS301" s="640"/>
      <c r="AT301" s="640"/>
      <c r="AU301" s="640"/>
      <c r="AV301" s="640"/>
      <c r="AW301" s="640"/>
      <c r="AX301" s="640"/>
      <c r="AY301" s="640"/>
      <c r="AZ301" s="640"/>
      <c r="BA301" s="640"/>
      <c r="BB301" s="639"/>
      <c r="BC301" s="640"/>
      <c r="BD301" s="640"/>
      <c r="BE301" s="640"/>
      <c r="BF301" s="640"/>
      <c r="BG301" s="640"/>
      <c r="BH301" s="640"/>
      <c r="BI301" s="640"/>
      <c r="BJ301" s="640"/>
      <c r="BK301" s="640"/>
      <c r="BL301" s="640"/>
      <c r="BM301" s="640"/>
      <c r="BN301" s="575"/>
      <c r="BO301" s="575"/>
      <c r="BP301" s="6">
        <v>-0.72530513626294379</v>
      </c>
      <c r="BQ301" s="6">
        <v>-11.98572033898305</v>
      </c>
      <c r="BR301" s="6"/>
      <c r="BS301" s="529"/>
      <c r="BT301" s="529"/>
      <c r="BU301" s="529"/>
      <c r="BV301" s="529"/>
      <c r="BW301" s="587"/>
      <c r="BX301" s="529"/>
      <c r="BY301" s="529"/>
      <c r="BZ301" s="529"/>
      <c r="CA301" s="529"/>
      <c r="CB301" s="587"/>
      <c r="CC301" s="529"/>
      <c r="CD301" s="587"/>
      <c r="CE301" s="529"/>
      <c r="CF301" s="587"/>
      <c r="CG301" s="529"/>
      <c r="CH301" s="587"/>
      <c r="CI301" s="529"/>
      <c r="CJ301" s="587"/>
      <c r="CK301" s="529"/>
      <c r="CL301" s="587"/>
      <c r="CN301" s="416"/>
      <c r="DD301" s="518"/>
      <c r="DE301" s="518"/>
      <c r="DF301" s="518"/>
      <c r="DG301" s="518"/>
      <c r="DH301" s="518"/>
      <c r="DI301" s="518"/>
      <c r="DT301" s="416" t="s">
        <v>442</v>
      </c>
      <c r="DU301" s="412">
        <v>-0.72530513626294379</v>
      </c>
      <c r="DV301" s="412">
        <v>-11.98572033898305</v>
      </c>
      <c r="DW301" s="491"/>
      <c r="DX301" s="506">
        <f t="shared" si="176"/>
        <v>0</v>
      </c>
      <c r="DY301" s="491"/>
      <c r="DZ301" s="491"/>
      <c r="EA301" s="506">
        <f t="shared" si="177"/>
        <v>0</v>
      </c>
      <c r="EB301" s="506">
        <f t="shared" si="178"/>
        <v>0</v>
      </c>
      <c r="EC301" s="491"/>
      <c r="ED301" s="491"/>
      <c r="EE301" s="505"/>
      <c r="EG301" s="412">
        <f>IF(AND(DV301&lt;0,DV301&gt;-11.9),1,0)</f>
        <v>0</v>
      </c>
      <c r="EM301" s="244">
        <f>IF(AND(DV301&lt;0,DV301&gt;-6.4),1,0)</f>
        <v>0</v>
      </c>
      <c r="ER301" s="412">
        <v>4.1906518984081194</v>
      </c>
      <c r="ES301" s="412">
        <v>13.355516949152541</v>
      </c>
      <c r="ET301" s="518"/>
      <c r="EU301" s="518"/>
      <c r="EV301" s="284"/>
      <c r="EW301" s="209"/>
      <c r="EX301" s="209"/>
      <c r="EY301" s="209"/>
      <c r="EZ301" s="209"/>
      <c r="FA301" s="209"/>
      <c r="FB301" s="209"/>
      <c r="FC301" s="209"/>
      <c r="FD301" s="518"/>
      <c r="FG301" s="510"/>
      <c r="FI301" s="510"/>
      <c r="FK301" s="587"/>
      <c r="FL301" s="529"/>
      <c r="FM301" s="587"/>
      <c r="FN301" s="529"/>
      <c r="FO301" s="587"/>
      <c r="FP301" s="529"/>
      <c r="FQ301" s="284"/>
      <c r="FR301" s="209"/>
      <c r="FS301" s="284"/>
      <c r="FT301" s="209"/>
      <c r="FU301" s="209"/>
      <c r="FV301" s="209"/>
      <c r="FW301" s="209"/>
      <c r="FX301" s="209"/>
      <c r="FY301" s="209"/>
      <c r="FZ301" s="209"/>
      <c r="GA301" s="209"/>
      <c r="GB301" s="209"/>
      <c r="GC301" s="209"/>
      <c r="GD301" s="284"/>
      <c r="GE301" s="209"/>
      <c r="GF301" s="284"/>
      <c r="GG301" s="209"/>
      <c r="GH301" s="209"/>
      <c r="GI301" s="209"/>
      <c r="GJ301" s="209"/>
      <c r="GK301" s="209"/>
      <c r="GL301" s="209"/>
      <c r="GM301" s="209"/>
      <c r="GN301" s="209"/>
      <c r="GO301" s="209"/>
      <c r="GP301" s="209"/>
      <c r="GQ301" s="529"/>
      <c r="GR301" s="587"/>
      <c r="GS301" s="529"/>
      <c r="GT301" s="587"/>
      <c r="GU301" s="529"/>
      <c r="GV301" s="529"/>
      <c r="GW301" s="529"/>
      <c r="GX301" s="529"/>
      <c r="GY301" s="529"/>
      <c r="GZ301" s="587"/>
      <c r="HA301" s="529"/>
      <c r="HB301" s="587"/>
      <c r="HC301" s="529"/>
      <c r="HD301" s="529"/>
      <c r="HE301" s="529"/>
      <c r="HF301" s="529"/>
      <c r="HG301" s="529"/>
      <c r="HH301" s="587"/>
      <c r="HI301" s="529"/>
      <c r="HJ301" s="587"/>
      <c r="HK301" s="529"/>
      <c r="HL301" s="529"/>
      <c r="HM301" s="529"/>
      <c r="HN301" s="529"/>
      <c r="HO301" s="529"/>
      <c r="HP301" s="284"/>
      <c r="HQ301" s="209"/>
      <c r="HR301" s="209"/>
      <c r="HS301" s="209"/>
      <c r="HT301" s="510"/>
      <c r="HU301" s="518"/>
      <c r="HV301" s="510"/>
      <c r="HW301" s="518"/>
      <c r="HX301" s="510"/>
      <c r="HY301" s="518"/>
      <c r="HZ301" s="510"/>
      <c r="IA301" s="518"/>
      <c r="IB301" s="510"/>
      <c r="IC301" s="518"/>
      <c r="ID301" s="510"/>
      <c r="II301" s="412">
        <v>0</v>
      </c>
      <c r="IJ301" s="412">
        <v>0</v>
      </c>
      <c r="IN301" s="464"/>
      <c r="IO301" s="464"/>
      <c r="IP301" s="402"/>
      <c r="IU301" s="416"/>
      <c r="IW301" s="416"/>
      <c r="IX301" s="482"/>
      <c r="IY301" s="416"/>
      <c r="JU301" s="510"/>
      <c r="JY301" s="510"/>
      <c r="JZ301" s="505"/>
      <c r="KA301" s="505"/>
      <c r="KB301" s="518"/>
      <c r="KC301" s="518"/>
      <c r="KD301" s="505"/>
      <c r="KS301" s="412">
        <v>1</v>
      </c>
    </row>
    <row r="302" spans="1:314" x14ac:dyDescent="0.15">
      <c r="A302" s="214"/>
      <c r="B302" s="262">
        <v>1.4134143518518518</v>
      </c>
      <c r="C302" s="10">
        <v>0.19</v>
      </c>
      <c r="D302" s="11">
        <v>0.63332699999999997</v>
      </c>
      <c r="E302" s="11"/>
      <c r="F302" s="14"/>
      <c r="G302" s="13"/>
      <c r="H302" s="14"/>
      <c r="I302" s="596"/>
      <c r="J302" s="9">
        <v>2</v>
      </c>
      <c r="K302" s="14"/>
      <c r="L302" s="9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9"/>
      <c r="AB302" s="15"/>
      <c r="AC302" s="15"/>
      <c r="AD302" s="15"/>
      <c r="AE302" s="15"/>
      <c r="AF302" s="15"/>
      <c r="AG302" s="15"/>
      <c r="AH302" s="58">
        <f>ER301-BP301</f>
        <v>4.915957034671063</v>
      </c>
      <c r="AI302" s="20">
        <f>ES301-BQ301</f>
        <v>25.341237288135591</v>
      </c>
      <c r="AJ302" s="15"/>
      <c r="AK302" s="15"/>
      <c r="AL302" s="635">
        <f>DEGREES(ACOS(AL301))</f>
        <v>8.1220803039258893</v>
      </c>
      <c r="AM302" s="633">
        <v>0.16117891916954305</v>
      </c>
      <c r="AN302" s="634">
        <v>5.7813474576271187</v>
      </c>
      <c r="AO302" s="633"/>
      <c r="AP302" s="638">
        <f>ABS(11.88-AN302)</f>
        <v>6.0986525423728821</v>
      </c>
      <c r="AQ302" s="634"/>
      <c r="AR302" s="634"/>
      <c r="AS302" s="634"/>
      <c r="AT302" s="634"/>
      <c r="AU302" s="634"/>
      <c r="AV302" s="634"/>
      <c r="AW302" s="634"/>
      <c r="AX302" s="634"/>
      <c r="AY302" s="634"/>
      <c r="AZ302" s="634"/>
      <c r="BA302" s="634"/>
      <c r="BB302" s="634">
        <f>ABS(BQ302-AN302)</f>
        <v>6.6475423728813556</v>
      </c>
      <c r="BC302" s="634"/>
      <c r="BD302" s="634"/>
      <c r="BE302" s="634"/>
      <c r="BF302" s="634"/>
      <c r="BG302" s="634"/>
      <c r="BH302" s="634"/>
      <c r="BI302" s="634"/>
      <c r="BJ302" s="634"/>
      <c r="BK302" s="634"/>
      <c r="BL302" s="634"/>
      <c r="BM302" s="634"/>
      <c r="BN302" s="573"/>
      <c r="BO302" s="573"/>
      <c r="BP302" s="4">
        <v>1.2894313533563444</v>
      </c>
      <c r="BQ302" s="4">
        <v>12.428889830508474</v>
      </c>
      <c r="BR302" s="6"/>
      <c r="BS302" s="527"/>
      <c r="BT302" s="527"/>
      <c r="BU302" s="527"/>
      <c r="BV302" s="527"/>
      <c r="BW302" s="584"/>
      <c r="BX302" s="527"/>
      <c r="BY302" s="527"/>
      <c r="BZ302" s="527"/>
      <c r="CA302" s="527"/>
      <c r="CB302" s="584"/>
      <c r="CC302" s="527"/>
      <c r="CD302" s="584"/>
      <c r="CE302" s="527"/>
      <c r="CF302" s="584"/>
      <c r="CG302" s="527"/>
      <c r="CH302" s="584"/>
      <c r="CI302" s="527"/>
      <c r="CJ302" s="584"/>
      <c r="CK302" s="527"/>
      <c r="CL302" s="584"/>
      <c r="CO302" s="70"/>
      <c r="CP302" s="70"/>
      <c r="CQ302" s="70"/>
      <c r="CR302" s="70"/>
      <c r="CS302" s="70"/>
      <c r="CT302" s="70"/>
      <c r="CU302" s="70"/>
      <c r="CV302" s="70"/>
      <c r="CW302" s="70"/>
      <c r="CX302" s="70"/>
      <c r="CY302" s="70"/>
      <c r="CZ302" s="70"/>
      <c r="DA302" s="70"/>
      <c r="DB302" s="70"/>
      <c r="DC302" s="70"/>
      <c r="DH302" s="516"/>
      <c r="DI302" s="516"/>
      <c r="DJ302" s="105"/>
      <c r="DK302" s="105"/>
      <c r="DL302" s="105"/>
      <c r="DM302" s="105"/>
      <c r="DN302" s="105"/>
      <c r="DO302" s="105"/>
      <c r="DP302" s="105"/>
      <c r="DQ302" s="105"/>
      <c r="DR302" s="105"/>
      <c r="DS302" s="105"/>
      <c r="DT302" s="108" t="s">
        <v>443</v>
      </c>
      <c r="DU302" s="105">
        <v>2.8206310854670034</v>
      </c>
      <c r="DV302" s="105">
        <v>12.428889830508474</v>
      </c>
      <c r="DX302" s="506">
        <f t="shared" si="176"/>
        <v>0</v>
      </c>
      <c r="EA302" s="506">
        <f t="shared" si="177"/>
        <v>0</v>
      </c>
      <c r="EB302" s="506">
        <f t="shared" si="178"/>
        <v>0</v>
      </c>
      <c r="EF302" s="402">
        <f>IF(AND(DV302&gt;0,DV302&lt;11.9),1,0)</f>
        <v>0</v>
      </c>
      <c r="EL302" s="402">
        <f>IF(AND(DV302&gt;0,DV302&lt;6.4),1,0)</f>
        <v>0</v>
      </c>
      <c r="ER302" s="128">
        <v>-0.52383148730101492</v>
      </c>
      <c r="ES302" s="128">
        <v>-11.82456779661017</v>
      </c>
      <c r="EU302" s="518">
        <f>ABS(ER302)</f>
        <v>0.52383148730101492</v>
      </c>
      <c r="EV302" s="284"/>
      <c r="EW302" s="209"/>
      <c r="EX302" s="209"/>
      <c r="EY302" s="209"/>
      <c r="EZ302" s="209"/>
      <c r="FA302" s="209"/>
      <c r="FB302" s="209"/>
      <c r="FC302" s="209"/>
      <c r="FE302" s="141"/>
      <c r="FF302" s="141"/>
      <c r="FH302" s="141"/>
      <c r="FJ302" s="141"/>
      <c r="FK302" s="584"/>
      <c r="FL302" s="527"/>
      <c r="FM302" s="584"/>
      <c r="FN302" s="527"/>
      <c r="FO302" s="584"/>
      <c r="FP302" s="527"/>
      <c r="FQ302" s="284"/>
      <c r="FR302" s="209"/>
      <c r="FS302" s="284"/>
      <c r="FT302" s="209"/>
      <c r="FU302" s="209"/>
      <c r="FV302" s="209"/>
      <c r="FW302" s="209"/>
      <c r="FX302" s="209"/>
      <c r="FY302" s="209"/>
      <c r="FZ302" s="209"/>
      <c r="GA302" s="209"/>
      <c r="GB302" s="209"/>
      <c r="GC302" s="209"/>
      <c r="GD302" s="284"/>
      <c r="GE302" s="209"/>
      <c r="GF302" s="284"/>
      <c r="GG302" s="209"/>
      <c r="GH302" s="209"/>
      <c r="GI302" s="209"/>
      <c r="GJ302" s="209"/>
      <c r="GK302" s="209"/>
      <c r="GL302" s="209"/>
      <c r="GM302" s="209"/>
      <c r="GN302" s="209"/>
      <c r="GO302" s="209"/>
      <c r="GP302" s="209"/>
      <c r="GQ302" s="529"/>
      <c r="GR302" s="587">
        <v>1.370020812941116</v>
      </c>
      <c r="GS302" s="532">
        <v>0.20147364896192888</v>
      </c>
      <c r="GT302" s="584"/>
      <c r="GU302" s="527"/>
      <c r="GV302" s="527"/>
      <c r="GW302" s="527"/>
      <c r="GX302" s="527"/>
      <c r="GY302" s="527"/>
      <c r="GZ302" s="587">
        <v>0.92662711864406688</v>
      </c>
      <c r="HA302" s="532">
        <v>0.16115254237288035</v>
      </c>
      <c r="HB302" s="584"/>
      <c r="HC302" s="527"/>
      <c r="HD302" s="527"/>
      <c r="HE302" s="527"/>
      <c r="HF302" s="527"/>
      <c r="HG302" s="527"/>
      <c r="HH302" s="584">
        <v>1.6539633747149427</v>
      </c>
      <c r="HI302" s="527">
        <v>0.2579956843423501</v>
      </c>
      <c r="HJ302" s="584"/>
      <c r="HK302" s="527"/>
      <c r="HL302" s="527"/>
      <c r="HM302" s="527"/>
      <c r="HN302" s="527"/>
      <c r="HO302" s="527"/>
      <c r="HP302" s="285"/>
      <c r="HQ302" s="208"/>
      <c r="HR302" s="208"/>
      <c r="HS302" s="208"/>
      <c r="IE302" s="159"/>
      <c r="IF302" s="159"/>
      <c r="IG302" s="159"/>
      <c r="IH302" s="159"/>
      <c r="II302" s="159">
        <v>1</v>
      </c>
      <c r="IJ302" s="159">
        <v>0</v>
      </c>
      <c r="IK302" s="159">
        <v>0</v>
      </c>
      <c r="IL302" s="159">
        <v>0</v>
      </c>
      <c r="IM302" s="159">
        <v>1</v>
      </c>
      <c r="IQ302" s="159">
        <v>0</v>
      </c>
      <c r="IR302" s="159">
        <v>1</v>
      </c>
      <c r="IS302" s="159">
        <v>0</v>
      </c>
      <c r="IZ302" s="159">
        <v>0</v>
      </c>
      <c r="JA302" s="159">
        <v>0</v>
      </c>
      <c r="JB302" s="176">
        <v>0</v>
      </c>
      <c r="JC302" s="176">
        <v>1</v>
      </c>
      <c r="JD302" s="176">
        <v>0</v>
      </c>
      <c r="JE302" s="176">
        <v>0</v>
      </c>
      <c r="JF302" s="176">
        <v>0</v>
      </c>
      <c r="JG302" s="176">
        <v>0</v>
      </c>
      <c r="JH302" s="176">
        <v>1</v>
      </c>
      <c r="JI302" s="176">
        <v>0</v>
      </c>
      <c r="JJ302" s="176">
        <v>0</v>
      </c>
      <c r="JK302" s="176">
        <v>0</v>
      </c>
      <c r="JL302" s="176">
        <v>1</v>
      </c>
      <c r="JM302" s="186">
        <v>1</v>
      </c>
      <c r="JN302" s="176">
        <v>0</v>
      </c>
      <c r="JO302" s="176">
        <v>0</v>
      </c>
      <c r="JP302" s="176">
        <v>0</v>
      </c>
      <c r="JQ302" s="176">
        <v>0</v>
      </c>
      <c r="JR302" s="176">
        <v>0</v>
      </c>
      <c r="JS302" s="176">
        <v>0</v>
      </c>
      <c r="JT302" s="186">
        <v>1</v>
      </c>
      <c r="JU302" s="501">
        <v>0</v>
      </c>
      <c r="JV302" s="176">
        <v>0</v>
      </c>
      <c r="JW302" s="176">
        <v>1</v>
      </c>
      <c r="JX302" s="176">
        <v>0</v>
      </c>
      <c r="JY302" s="501"/>
      <c r="JZ302" s="405"/>
      <c r="KA302" s="405"/>
      <c r="KB302" s="405"/>
      <c r="KC302" s="405"/>
      <c r="KD302" s="405"/>
      <c r="KE302" s="162">
        <v>0</v>
      </c>
      <c r="KF302" s="175">
        <v>0</v>
      </c>
      <c r="KG302" s="175">
        <v>0</v>
      </c>
      <c r="KH302" s="175">
        <v>0</v>
      </c>
      <c r="KI302" s="175">
        <v>1</v>
      </c>
      <c r="KJ302" s="175">
        <v>0</v>
      </c>
      <c r="KK302" s="160">
        <v>1</v>
      </c>
      <c r="KL302" s="175">
        <v>0</v>
      </c>
      <c r="KM302" s="175">
        <v>0</v>
      </c>
      <c r="KN302" s="175">
        <v>0</v>
      </c>
      <c r="KO302" s="175">
        <v>1</v>
      </c>
      <c r="KP302" s="175">
        <v>0</v>
      </c>
      <c r="KQ302" s="175">
        <v>0</v>
      </c>
      <c r="KR302" s="160">
        <v>0</v>
      </c>
      <c r="KS302" s="175">
        <v>0</v>
      </c>
      <c r="KT302" s="159"/>
      <c r="KU302" s="159"/>
      <c r="KV302" s="159"/>
      <c r="KW302" s="159"/>
      <c r="KX302" s="159"/>
      <c r="KY302" s="159"/>
      <c r="KZ302" s="159"/>
      <c r="LA302" s="159"/>
      <c r="LB302" s="159"/>
    </row>
    <row r="303" spans="1:314" s="218" customFormat="1" ht="14.25" thickBot="1" x14ac:dyDescent="0.2">
      <c r="A303" s="266" t="s">
        <v>593</v>
      </c>
      <c r="B303" s="259"/>
      <c r="C303" s="17"/>
      <c r="D303" s="18"/>
      <c r="E303" s="18">
        <v>0.63</v>
      </c>
      <c r="F303" s="20"/>
      <c r="G303" s="19"/>
      <c r="H303" s="20"/>
      <c r="I303" s="597"/>
      <c r="J303" s="16"/>
      <c r="K303" s="20"/>
      <c r="L303" s="16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16"/>
      <c r="AB303" s="20"/>
      <c r="AC303" s="20"/>
      <c r="AD303" s="20"/>
      <c r="AE303" s="20"/>
      <c r="AF303" s="20"/>
      <c r="AG303" s="20"/>
      <c r="AH303" s="58"/>
      <c r="AI303" s="20"/>
      <c r="AJ303" s="20"/>
      <c r="AK303" s="20"/>
      <c r="AL303" s="642"/>
      <c r="AM303" s="636"/>
      <c r="AN303" s="637"/>
      <c r="AO303" s="636"/>
      <c r="AP303" s="637"/>
      <c r="AQ303" s="528"/>
      <c r="AR303" s="528">
        <f>SUM(AP300:AP303)</f>
        <v>6.0986525423728821</v>
      </c>
      <c r="AS303" s="528"/>
      <c r="AT303" s="528">
        <f>AVERAGE(AP300:AP303)</f>
        <v>6.0986525423728821</v>
      </c>
      <c r="AU303" s="528"/>
      <c r="AV303" s="528">
        <f>MAX(AP300:AP303)</f>
        <v>6.0986525423728821</v>
      </c>
      <c r="AW303" s="528"/>
      <c r="AX303" s="528">
        <f>MIN(AP300:AP303)</f>
        <v>6.0986525423728821</v>
      </c>
      <c r="AY303" s="528"/>
      <c r="AZ303" s="528">
        <f>AV303-AX303</f>
        <v>0</v>
      </c>
      <c r="BA303" s="528"/>
      <c r="BB303" s="636"/>
      <c r="BC303" s="528">
        <f>SUM(BA300:BA303)</f>
        <v>0</v>
      </c>
      <c r="BD303" s="528">
        <f>SUM(BB300:BB303)</f>
        <v>6.6475423728813556</v>
      </c>
      <c r="BE303" s="528"/>
      <c r="BF303" s="528">
        <f>AVERAGE(BB300:BB303)</f>
        <v>6.6475423728813556</v>
      </c>
      <c r="BG303" s="528"/>
      <c r="BH303" s="528">
        <f>MAX(BB300:BB303)</f>
        <v>6.6475423728813556</v>
      </c>
      <c r="BI303" s="528"/>
      <c r="BJ303" s="528">
        <f>MIN(BB300:BB303)</f>
        <v>6.6475423728813556</v>
      </c>
      <c r="BK303" s="528"/>
      <c r="BL303" s="528">
        <f>BH303-BJ303</f>
        <v>0</v>
      </c>
      <c r="BM303" s="637"/>
      <c r="BN303" s="574"/>
      <c r="BO303" s="574"/>
      <c r="BP303" s="2"/>
      <c r="BQ303" s="2"/>
      <c r="BR303" s="7"/>
      <c r="BS303" s="528"/>
      <c r="BT303" s="528"/>
      <c r="BU303" s="528"/>
      <c r="BV303" s="528"/>
      <c r="BW303" s="585"/>
      <c r="BX303" s="528"/>
      <c r="BY303" s="528"/>
      <c r="BZ303" s="528"/>
      <c r="CA303" s="528"/>
      <c r="CB303" s="585"/>
      <c r="CC303" s="528"/>
      <c r="CD303" s="585"/>
      <c r="CE303" s="528"/>
      <c r="CF303" s="585"/>
      <c r="CG303" s="528"/>
      <c r="CH303" s="585"/>
      <c r="CI303" s="528"/>
      <c r="CJ303" s="585"/>
      <c r="CK303" s="528"/>
      <c r="CL303" s="585"/>
      <c r="CM303" s="240"/>
      <c r="CN303" s="393"/>
      <c r="CR303" s="286"/>
      <c r="CS303" s="278"/>
      <c r="CT303" s="281"/>
      <c r="CU303" s="281"/>
      <c r="CV303" s="281"/>
      <c r="CW303" s="281"/>
      <c r="CX303" s="281"/>
      <c r="CY303" s="281"/>
      <c r="CZ303" s="281"/>
      <c r="DA303" s="281"/>
      <c r="DB303" s="281"/>
      <c r="DC303" s="248"/>
      <c r="DD303" s="281"/>
      <c r="DE303" s="281"/>
      <c r="DF303" s="281"/>
      <c r="DG303" s="281"/>
      <c r="DH303" s="281"/>
      <c r="DI303" s="281"/>
      <c r="DL303" s="281"/>
      <c r="DM303" s="281"/>
      <c r="DN303" s="281"/>
      <c r="DO303" s="281"/>
      <c r="DP303" s="281"/>
      <c r="DQ303" s="281"/>
      <c r="DR303" s="281"/>
      <c r="DT303" s="220"/>
      <c r="DW303" s="495"/>
      <c r="DX303" s="506">
        <f t="shared" si="176"/>
        <v>0</v>
      </c>
      <c r="DY303" s="495"/>
      <c r="DZ303" s="495"/>
      <c r="EA303" s="506">
        <f t="shared" si="177"/>
        <v>0</v>
      </c>
      <c r="EB303" s="506">
        <f t="shared" si="178"/>
        <v>0</v>
      </c>
      <c r="EC303" s="495"/>
      <c r="ED303" s="495"/>
      <c r="EE303" s="512"/>
      <c r="EF303" s="244"/>
      <c r="EG303" s="244"/>
      <c r="EH303" s="244">
        <v>0</v>
      </c>
      <c r="EI303" s="244">
        <v>0</v>
      </c>
      <c r="EJ303" s="138">
        <f>SUM(EH303:EI303)</f>
        <v>0</v>
      </c>
      <c r="EK303" s="402"/>
      <c r="EL303" s="244"/>
      <c r="EM303" s="244"/>
      <c r="EN303" s="244"/>
      <c r="EO303" s="244"/>
      <c r="EP303" s="244"/>
      <c r="EQ303" s="244"/>
      <c r="ES303" s="219"/>
      <c r="ET303" s="518"/>
      <c r="EU303" s="518"/>
      <c r="EV303" s="287"/>
      <c r="EW303" s="281">
        <f>SUM(EU301:EU303)</f>
        <v>0.52383148730101492</v>
      </c>
      <c r="EX303" s="278"/>
      <c r="EY303" s="278">
        <f>AVERAGE(EU300:EU303)</f>
        <v>0.52383148730101492</v>
      </c>
      <c r="EZ303" s="281"/>
      <c r="FA303" s="281">
        <f>_xlfn.VAR.P(EU300:EU303)</f>
        <v>0</v>
      </c>
      <c r="FB303" s="281"/>
      <c r="FC303" s="281">
        <f>MAX(EU300:EU303)</f>
        <v>0.52383148730101492</v>
      </c>
      <c r="FD303" s="523"/>
      <c r="FE303" s="268"/>
      <c r="FF303" s="240"/>
      <c r="FG303" s="268"/>
      <c r="FH303" s="240"/>
      <c r="FI303" s="268"/>
      <c r="FJ303" s="240"/>
      <c r="FK303" s="585"/>
      <c r="FL303" s="528"/>
      <c r="FM303" s="585"/>
      <c r="FN303" s="528"/>
      <c r="FO303" s="585"/>
      <c r="FP303" s="528"/>
      <c r="FQ303" s="287"/>
      <c r="FR303" s="281"/>
      <c r="FS303" s="287"/>
      <c r="FT303" s="281"/>
      <c r="FU303" s="281"/>
      <c r="FV303" s="281"/>
      <c r="FW303" s="281"/>
      <c r="FX303" s="281"/>
      <c r="FY303" s="281"/>
      <c r="FZ303" s="281"/>
      <c r="GA303" s="281"/>
      <c r="GB303" s="281"/>
      <c r="GC303" s="281"/>
      <c r="GD303" s="287"/>
      <c r="GE303" s="281"/>
      <c r="GF303" s="287"/>
      <c r="GG303" s="281"/>
      <c r="GH303" s="281"/>
      <c r="GI303" s="281"/>
      <c r="GJ303" s="281"/>
      <c r="GK303" s="281"/>
      <c r="GL303" s="281"/>
      <c r="GM303" s="281"/>
      <c r="GN303" s="281"/>
      <c r="GO303" s="281"/>
      <c r="GP303" s="281"/>
      <c r="GQ303" s="531"/>
      <c r="GR303" s="586"/>
      <c r="GS303" s="531"/>
      <c r="GT303" s="586">
        <f>SUM(GR301:GR303)</f>
        <v>1.370020812941116</v>
      </c>
      <c r="GU303" s="586">
        <f>SUM(GS301:GS303)</f>
        <v>0.20147364896192888</v>
      </c>
      <c r="GV303" s="531">
        <f>AVERAGE(GR301:GR303)</f>
        <v>1.370020812941116</v>
      </c>
      <c r="GW303" s="531">
        <f>AVERAGE(GS301:GS303)</f>
        <v>0.20147364896192888</v>
      </c>
      <c r="GX303" s="531">
        <f>MAX(GR301:GR303)</f>
        <v>1.370020812941116</v>
      </c>
      <c r="GY303" s="531">
        <f>MAX(GS301:GS303)</f>
        <v>0.20147364896192888</v>
      </c>
      <c r="GZ303" s="586"/>
      <c r="HA303" s="531"/>
      <c r="HB303" s="586">
        <f>SUM(GZ301:GZ303)</f>
        <v>0.92662711864406688</v>
      </c>
      <c r="HC303" s="586">
        <f>SUM(HA301:HA303)</f>
        <v>0.16115254237288035</v>
      </c>
      <c r="HD303" s="531">
        <f>AVERAGE(GZ301:GZ303)</f>
        <v>0.92662711864406688</v>
      </c>
      <c r="HE303" s="531">
        <f>AVERAGE(HA301:HA303)</f>
        <v>0.16115254237288035</v>
      </c>
      <c r="HF303" s="531">
        <f>MAX(GZ301:GZ303)</f>
        <v>0.92662711864406688</v>
      </c>
      <c r="HG303" s="531">
        <f>MAX(HA301:HA303)</f>
        <v>0.16115254237288035</v>
      </c>
      <c r="HH303" s="585"/>
      <c r="HI303" s="528"/>
      <c r="HJ303" s="586">
        <f>SUM(HH301:HH303)</f>
        <v>1.6539633747149427</v>
      </c>
      <c r="HK303" s="586">
        <f>SUM(HI301:HI303)</f>
        <v>0.2579956843423501</v>
      </c>
      <c r="HL303" s="531">
        <f>AVERAGE(HH301:HH303)</f>
        <v>1.6539633747149427</v>
      </c>
      <c r="HM303" s="531">
        <f>AVERAGE(HI301:HI303)</f>
        <v>0.2579956843423501</v>
      </c>
      <c r="HN303" s="531">
        <f>MAX(HH301:HH303)</f>
        <v>1.6539633747149427</v>
      </c>
      <c r="HO303" s="531">
        <f>MAX(HI301:HI303)</f>
        <v>0.2579956843423501</v>
      </c>
      <c r="HP303" s="286">
        <f>MIN(HH301:HH303)</f>
        <v>1.6539633747149427</v>
      </c>
      <c r="HQ303" s="286">
        <f>MIN(HI301:HI303)</f>
        <v>0.2579956843423501</v>
      </c>
      <c r="HR303" s="278">
        <f>HN303-HP303</f>
        <v>0</v>
      </c>
      <c r="HS303" s="278">
        <f>HO303-HQ303</f>
        <v>0</v>
      </c>
      <c r="HT303" s="393"/>
      <c r="HU303" s="520"/>
      <c r="HV303" s="393"/>
      <c r="HW303" s="520"/>
      <c r="HX303" s="393"/>
      <c r="HY303" s="520"/>
      <c r="HZ303" s="393"/>
      <c r="IA303" s="520"/>
      <c r="IB303" s="393"/>
      <c r="IC303" s="520"/>
      <c r="ID303" s="393"/>
      <c r="IG303" s="218">
        <v>5.3189043325949212</v>
      </c>
      <c r="IH303" s="218">
        <v>-10.132466101694915</v>
      </c>
      <c r="IN303" s="462">
        <v>0</v>
      </c>
      <c r="IO303" s="462">
        <v>0</v>
      </c>
      <c r="IP303" s="390">
        <v>0</v>
      </c>
      <c r="IT303" s="390"/>
      <c r="IU303" s="393">
        <v>0</v>
      </c>
      <c r="IV303" s="390">
        <v>0</v>
      </c>
      <c r="IW303" s="393">
        <v>1</v>
      </c>
      <c r="IX303" s="484">
        <v>0</v>
      </c>
      <c r="IY303" s="393"/>
      <c r="JB303" s="226"/>
      <c r="JC303" s="226"/>
      <c r="JD303" s="226"/>
      <c r="JP303" s="226"/>
      <c r="JQ303" s="226"/>
      <c r="JR303" s="226"/>
      <c r="JU303" s="393"/>
      <c r="JY303" s="393">
        <v>0</v>
      </c>
      <c r="JZ303" s="507">
        <v>0</v>
      </c>
      <c r="KA303" s="507">
        <v>0</v>
      </c>
      <c r="KB303" s="520">
        <v>0</v>
      </c>
      <c r="KC303" s="520">
        <v>1</v>
      </c>
      <c r="KD303" s="507">
        <v>0</v>
      </c>
      <c r="KE303" s="220"/>
      <c r="KK303" s="219"/>
      <c r="KR303" s="219"/>
      <c r="LA303" s="219"/>
    </row>
    <row r="304" spans="1:314" x14ac:dyDescent="0.15">
      <c r="A304" s="214"/>
      <c r="B304" s="262">
        <v>1.4259606481481482</v>
      </c>
      <c r="C304" s="10"/>
      <c r="D304" s="11"/>
      <c r="E304" s="11"/>
      <c r="F304" s="14"/>
      <c r="G304" s="13"/>
      <c r="H304" s="14" t="s">
        <v>358</v>
      </c>
      <c r="I304" s="596">
        <v>59</v>
      </c>
      <c r="J304" s="473">
        <v>1</v>
      </c>
      <c r="K304" s="14">
        <v>0</v>
      </c>
      <c r="L304" s="9">
        <v>1</v>
      </c>
      <c r="M304" s="23">
        <v>1</v>
      </c>
      <c r="N304" s="23">
        <v>1</v>
      </c>
      <c r="O304" s="23">
        <v>0</v>
      </c>
      <c r="P304" s="14"/>
      <c r="Q304" s="14">
        <v>1</v>
      </c>
      <c r="R304" s="14">
        <v>0</v>
      </c>
      <c r="S304" s="14">
        <v>0</v>
      </c>
      <c r="T304" s="14">
        <v>0</v>
      </c>
      <c r="U304" s="14">
        <v>1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9">
        <v>0</v>
      </c>
      <c r="AB304" s="15"/>
      <c r="AC304" s="15"/>
      <c r="AD304" s="15"/>
      <c r="AE304" s="15"/>
      <c r="AF304" s="15"/>
      <c r="AG304" s="15"/>
      <c r="AH304" s="54">
        <f>AM305-BP304</f>
        <v>-1.0879577043944155</v>
      </c>
      <c r="AI304" s="15">
        <f>AN305-BQ304</f>
        <v>17.444762711864406</v>
      </c>
      <c r="AJ304" s="15"/>
      <c r="AK304" s="15"/>
      <c r="AL304" s="632">
        <f>((AH304*AH305)+(AI304*AI305))/(SQRT(AH304^2+AI304^2)*SQRT(AH305^2+AI305^2))</f>
        <v>0.99302833368749788</v>
      </c>
      <c r="AM304" s="633"/>
      <c r="AN304" s="634"/>
      <c r="AO304" s="633"/>
      <c r="AP304" s="634"/>
      <c r="AQ304" s="634"/>
      <c r="AR304" s="634"/>
      <c r="AS304" s="634"/>
      <c r="AT304" s="634"/>
      <c r="AU304" s="634"/>
      <c r="AV304" s="634"/>
      <c r="AW304" s="634"/>
      <c r="AX304" s="634"/>
      <c r="AY304" s="634"/>
      <c r="AZ304" s="634"/>
      <c r="BA304" s="634"/>
      <c r="BB304" s="633"/>
      <c r="BC304" s="634"/>
      <c r="BD304" s="634"/>
      <c r="BE304" s="634"/>
      <c r="BF304" s="634"/>
      <c r="BG304" s="634"/>
      <c r="BH304" s="634"/>
      <c r="BI304" s="634"/>
      <c r="BJ304" s="634"/>
      <c r="BK304" s="634"/>
      <c r="BL304" s="634"/>
      <c r="BM304" s="634"/>
      <c r="BN304" s="573"/>
      <c r="BO304" s="573"/>
      <c r="BP304" s="64">
        <v>0.80589459584771528</v>
      </c>
      <c r="BQ304" s="64">
        <v>-12.026008474576271</v>
      </c>
      <c r="BR304" s="6"/>
      <c r="BS304" s="527"/>
      <c r="BT304" s="527"/>
      <c r="BU304" s="527"/>
      <c r="BV304" s="527"/>
      <c r="BW304" s="584"/>
      <c r="BX304" s="527"/>
      <c r="BY304" s="527"/>
      <c r="BZ304" s="527"/>
      <c r="CA304" s="527"/>
      <c r="CB304" s="584"/>
      <c r="CC304" s="527"/>
      <c r="CD304" s="584"/>
      <c r="CE304" s="527"/>
      <c r="CF304" s="584"/>
      <c r="CG304" s="527"/>
      <c r="CH304" s="584"/>
      <c r="CI304" s="527"/>
      <c r="CJ304" s="584"/>
      <c r="CK304" s="527"/>
      <c r="CL304" s="584"/>
      <c r="CO304" s="70"/>
      <c r="CP304" s="70"/>
      <c r="CQ304" s="70"/>
      <c r="CR304" s="70"/>
      <c r="CS304" s="70"/>
      <c r="CT304" s="70"/>
      <c r="CU304" s="70"/>
      <c r="CV304" s="70"/>
      <c r="CW304" s="70"/>
      <c r="CX304" s="70"/>
      <c r="CY304" s="70"/>
      <c r="CZ304" s="70"/>
      <c r="DA304" s="70"/>
      <c r="DB304" s="70"/>
      <c r="DC304" s="70"/>
      <c r="DH304" s="516"/>
      <c r="DI304" s="516"/>
      <c r="DJ304" s="105"/>
      <c r="DK304" s="105"/>
      <c r="DL304" s="105"/>
      <c r="DM304" s="105"/>
      <c r="DN304" s="105"/>
      <c r="DO304" s="105"/>
      <c r="DP304" s="105"/>
      <c r="DQ304" s="105"/>
      <c r="DR304" s="105"/>
      <c r="DS304" s="105"/>
      <c r="DT304" s="108" t="s">
        <v>442</v>
      </c>
      <c r="DU304" s="128">
        <v>0.80589459584771528</v>
      </c>
      <c r="DV304" s="128">
        <v>-12.026008474576271</v>
      </c>
      <c r="DX304" s="506">
        <f t="shared" si="176"/>
        <v>0</v>
      </c>
      <c r="EA304" s="506">
        <f t="shared" si="177"/>
        <v>0</v>
      </c>
      <c r="EB304" s="506">
        <f t="shared" si="178"/>
        <v>0</v>
      </c>
      <c r="ER304" s="105">
        <v>-3.8682940600690334</v>
      </c>
      <c r="ES304" s="105">
        <v>13.597245762711864</v>
      </c>
      <c r="EV304" s="284"/>
      <c r="EW304" s="209"/>
      <c r="EX304" s="209"/>
      <c r="EY304" s="209"/>
      <c r="EZ304" s="209"/>
      <c r="FA304" s="209"/>
      <c r="FB304" s="209"/>
      <c r="FC304" s="209"/>
      <c r="FE304" s="141"/>
      <c r="FF304" s="141"/>
      <c r="FH304" s="141"/>
      <c r="FJ304" s="141"/>
      <c r="FK304" s="584"/>
      <c r="FL304" s="527"/>
      <c r="FM304" s="584"/>
      <c r="FN304" s="527"/>
      <c r="FO304" s="584"/>
      <c r="FP304" s="527"/>
      <c r="FQ304" s="284"/>
      <c r="FR304" s="209"/>
      <c r="FS304" s="284"/>
      <c r="FT304" s="209"/>
      <c r="FU304" s="209"/>
      <c r="FV304" s="209"/>
      <c r="FW304" s="209"/>
      <c r="FX304" s="209"/>
      <c r="FY304" s="209"/>
      <c r="FZ304" s="209"/>
      <c r="GA304" s="209"/>
      <c r="GB304" s="209"/>
      <c r="GC304" s="209"/>
      <c r="GD304" s="284"/>
      <c r="GE304" s="209"/>
      <c r="GF304" s="284"/>
      <c r="GG304" s="209"/>
      <c r="GH304" s="209"/>
      <c r="GI304" s="209"/>
      <c r="GJ304" s="209"/>
      <c r="GK304" s="209"/>
      <c r="GL304" s="209"/>
      <c r="GM304" s="209"/>
      <c r="GN304" s="209"/>
      <c r="GO304" s="209"/>
      <c r="GP304" s="209"/>
      <c r="GQ304" s="529"/>
      <c r="GR304" s="587"/>
      <c r="GS304" s="529"/>
      <c r="GT304" s="587"/>
      <c r="GU304" s="529"/>
      <c r="GV304" s="529"/>
      <c r="GW304" s="529"/>
      <c r="GX304" s="529"/>
      <c r="GY304" s="529"/>
      <c r="GZ304" s="587"/>
      <c r="HA304" s="529"/>
      <c r="HB304" s="587"/>
      <c r="HC304" s="529"/>
      <c r="HD304" s="529"/>
      <c r="HE304" s="529"/>
      <c r="HF304" s="529"/>
      <c r="HG304" s="529"/>
      <c r="HH304" s="584"/>
      <c r="HI304" s="527"/>
      <c r="HJ304" s="587"/>
      <c r="HK304" s="529"/>
      <c r="HL304" s="529"/>
      <c r="HM304" s="529"/>
      <c r="HN304" s="529"/>
      <c r="HO304" s="529"/>
      <c r="HP304" s="285"/>
      <c r="HQ304" s="208"/>
      <c r="HR304" s="208"/>
      <c r="HS304" s="208"/>
      <c r="IE304" s="159"/>
      <c r="IF304" s="159"/>
      <c r="IG304" s="159"/>
      <c r="IH304" s="159"/>
      <c r="II304" s="159">
        <v>0</v>
      </c>
      <c r="IJ304" s="159">
        <v>0</v>
      </c>
      <c r="IK304" s="159"/>
      <c r="IL304" s="159"/>
      <c r="IM304" s="159"/>
      <c r="IQ304" s="159"/>
      <c r="IR304" s="159"/>
      <c r="IS304" s="159"/>
      <c r="IZ304" s="159"/>
      <c r="JA304" s="159"/>
      <c r="JB304" s="159"/>
      <c r="JC304" s="159"/>
      <c r="JD304" s="159"/>
      <c r="JE304" s="159"/>
      <c r="JF304" s="159"/>
      <c r="JG304" s="159"/>
      <c r="JH304" s="159"/>
      <c r="JI304" s="159"/>
      <c r="JJ304" s="159"/>
      <c r="JK304" s="159"/>
      <c r="JL304" s="159"/>
      <c r="JM304" s="159"/>
      <c r="JN304" s="159"/>
      <c r="JO304" s="159"/>
      <c r="JP304" s="159"/>
      <c r="JQ304" s="159"/>
      <c r="JR304" s="159"/>
      <c r="JS304" s="159"/>
      <c r="JT304" s="159"/>
      <c r="JV304" s="159"/>
      <c r="JW304" s="159"/>
      <c r="JX304" s="159"/>
      <c r="KE304" s="159"/>
      <c r="KF304" s="159"/>
      <c r="KG304" s="159"/>
      <c r="KH304" s="159"/>
      <c r="KI304" s="159"/>
      <c r="KJ304" s="159"/>
      <c r="KK304" s="159"/>
      <c r="KL304" s="159"/>
      <c r="KM304" s="159"/>
      <c r="KN304" s="159"/>
      <c r="KO304" s="159"/>
      <c r="KP304" s="159"/>
      <c r="KQ304" s="159"/>
      <c r="KR304" s="159"/>
      <c r="KS304" s="159">
        <v>1</v>
      </c>
      <c r="KT304" s="159"/>
      <c r="KU304" s="159"/>
      <c r="KV304" s="159"/>
      <c r="KW304" s="159"/>
      <c r="KX304" s="159"/>
      <c r="KY304" s="159"/>
      <c r="KZ304" s="159"/>
      <c r="LA304" s="159"/>
      <c r="LB304" s="159"/>
    </row>
    <row r="305" spans="1:313" s="218" customFormat="1" x14ac:dyDescent="0.15">
      <c r="B305" s="259"/>
      <c r="C305" s="17"/>
      <c r="D305" s="18"/>
      <c r="E305" s="18"/>
      <c r="F305" s="20"/>
      <c r="G305" s="19"/>
      <c r="H305" s="20"/>
      <c r="I305" s="597"/>
      <c r="J305" s="16"/>
      <c r="K305" s="20"/>
      <c r="L305" s="16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16"/>
      <c r="AB305" s="20"/>
      <c r="AC305" s="20"/>
      <c r="AD305" s="20"/>
      <c r="AE305" s="20"/>
      <c r="AF305" s="20"/>
      <c r="AG305" s="20"/>
      <c r="AH305" s="58">
        <f>ER304-BP304</f>
        <v>-4.6741886559167485</v>
      </c>
      <c r="AI305" s="20">
        <f>ES304-BQ304</f>
        <v>25.623254237288137</v>
      </c>
      <c r="AJ305" s="15"/>
      <c r="AK305" s="15"/>
      <c r="AL305" s="635">
        <f>DEGREES(ACOS(AL304))</f>
        <v>6.7695307050007942</v>
      </c>
      <c r="AM305" s="636">
        <v>-0.28206310854670036</v>
      </c>
      <c r="AN305" s="637">
        <v>5.4187542372881357</v>
      </c>
      <c r="AO305" s="636"/>
      <c r="AP305" s="637"/>
      <c r="AQ305" s="637"/>
      <c r="AR305" s="637"/>
      <c r="AS305" s="637"/>
      <c r="AT305" s="637"/>
      <c r="AU305" s="637"/>
      <c r="AV305" s="637"/>
      <c r="AW305" s="637"/>
      <c r="AX305" s="637"/>
      <c r="AY305" s="637"/>
      <c r="AZ305" s="637"/>
      <c r="BA305" s="637"/>
      <c r="BB305" s="636"/>
      <c r="BC305" s="637"/>
      <c r="BD305" s="637"/>
      <c r="BE305" s="637"/>
      <c r="BF305" s="637"/>
      <c r="BG305" s="637"/>
      <c r="BH305" s="637"/>
      <c r="BI305" s="637"/>
      <c r="BJ305" s="637"/>
      <c r="BK305" s="637"/>
      <c r="BL305" s="637"/>
      <c r="BM305" s="637"/>
      <c r="BN305" s="574"/>
      <c r="BO305" s="574"/>
      <c r="BP305" s="2" t="s">
        <v>337</v>
      </c>
      <c r="BQ305" s="2"/>
      <c r="BR305" s="7"/>
      <c r="BS305" s="528"/>
      <c r="BT305" s="528"/>
      <c r="BU305" s="528"/>
      <c r="BV305" s="528"/>
      <c r="BW305" s="585"/>
      <c r="BX305" s="528"/>
      <c r="BY305" s="528"/>
      <c r="BZ305" s="528"/>
      <c r="CA305" s="528"/>
      <c r="CB305" s="585"/>
      <c r="CC305" s="528"/>
      <c r="CD305" s="585"/>
      <c r="CE305" s="528"/>
      <c r="CF305" s="585"/>
      <c r="CG305" s="528"/>
      <c r="CH305" s="585"/>
      <c r="CI305" s="528"/>
      <c r="CJ305" s="585"/>
      <c r="CK305" s="528"/>
      <c r="CL305" s="585"/>
      <c r="CM305" s="240"/>
      <c r="CN305" s="393"/>
      <c r="CR305" s="286"/>
      <c r="CS305" s="278"/>
      <c r="CT305" s="281"/>
      <c r="CU305" s="281"/>
      <c r="CV305" s="281"/>
      <c r="CW305" s="281"/>
      <c r="CX305" s="281"/>
      <c r="CY305" s="281"/>
      <c r="CZ305" s="281"/>
      <c r="DA305" s="281"/>
      <c r="DB305" s="281"/>
      <c r="DC305" s="248"/>
      <c r="DD305" s="281"/>
      <c r="DE305" s="281"/>
      <c r="DF305" s="281"/>
      <c r="DG305" s="281"/>
      <c r="DH305" s="281"/>
      <c r="DI305" s="281"/>
      <c r="DL305" s="281"/>
      <c r="DM305" s="281"/>
      <c r="DN305" s="281"/>
      <c r="DO305" s="281"/>
      <c r="DP305" s="281"/>
      <c r="DQ305" s="281"/>
      <c r="DR305" s="281"/>
      <c r="DT305" s="220"/>
      <c r="DW305" s="495"/>
      <c r="DX305" s="506">
        <f t="shared" si="176"/>
        <v>0</v>
      </c>
      <c r="DY305" s="495"/>
      <c r="DZ305" s="495"/>
      <c r="EA305" s="506">
        <f t="shared" si="177"/>
        <v>0</v>
      </c>
      <c r="EB305" s="506">
        <f t="shared" si="178"/>
        <v>0</v>
      </c>
      <c r="EC305" s="495"/>
      <c r="ED305" s="495"/>
      <c r="EE305" s="512"/>
      <c r="EF305" s="244"/>
      <c r="EG305" s="244"/>
      <c r="EH305" s="244"/>
      <c r="EI305" s="244"/>
      <c r="EJ305" s="244"/>
      <c r="EK305" s="244"/>
      <c r="EL305" s="244"/>
      <c r="EM305" s="244"/>
      <c r="EN305" s="244"/>
      <c r="EO305" s="244"/>
      <c r="EP305" s="244"/>
      <c r="EQ305" s="244"/>
      <c r="ES305" s="219"/>
      <c r="ET305" s="523"/>
      <c r="EU305" s="523"/>
      <c r="EV305" s="287"/>
      <c r="EW305" s="281"/>
      <c r="EX305" s="281"/>
      <c r="EY305" s="281"/>
      <c r="EZ305" s="281"/>
      <c r="FA305" s="281"/>
      <c r="FB305" s="281"/>
      <c r="FC305" s="281"/>
      <c r="FD305" s="523"/>
      <c r="FE305" s="268"/>
      <c r="FF305" s="240"/>
      <c r="FG305" s="268"/>
      <c r="FH305" s="240"/>
      <c r="FI305" s="268"/>
      <c r="FJ305" s="240"/>
      <c r="FK305" s="585"/>
      <c r="FL305" s="528"/>
      <c r="FM305" s="585"/>
      <c r="FN305" s="528"/>
      <c r="FO305" s="585"/>
      <c r="FP305" s="528"/>
      <c r="FQ305" s="287"/>
      <c r="FR305" s="281"/>
      <c r="FS305" s="287"/>
      <c r="FT305" s="281"/>
      <c r="FU305" s="281"/>
      <c r="FV305" s="281"/>
      <c r="FW305" s="281"/>
      <c r="FX305" s="281"/>
      <c r="FY305" s="281"/>
      <c r="FZ305" s="281"/>
      <c r="GA305" s="281"/>
      <c r="GB305" s="281"/>
      <c r="GC305" s="281"/>
      <c r="GD305" s="287"/>
      <c r="GE305" s="281"/>
      <c r="GF305" s="287"/>
      <c r="GG305" s="281"/>
      <c r="GH305" s="281"/>
      <c r="GI305" s="281"/>
      <c r="GJ305" s="281"/>
      <c r="GK305" s="281"/>
      <c r="GL305" s="281"/>
      <c r="GM305" s="281"/>
      <c r="GN305" s="281"/>
      <c r="GO305" s="281"/>
      <c r="GP305" s="281"/>
      <c r="GQ305" s="531"/>
      <c r="GR305" s="586"/>
      <c r="GS305" s="531"/>
      <c r="GT305" s="586"/>
      <c r="GU305" s="531"/>
      <c r="GV305" s="531"/>
      <c r="GW305" s="531"/>
      <c r="GX305" s="531"/>
      <c r="GY305" s="531"/>
      <c r="GZ305" s="586"/>
      <c r="HA305" s="531"/>
      <c r="HB305" s="586"/>
      <c r="HC305" s="531"/>
      <c r="HD305" s="531"/>
      <c r="HE305" s="531"/>
      <c r="HF305" s="531"/>
      <c r="HG305" s="531"/>
      <c r="HH305" s="585"/>
      <c r="HI305" s="528"/>
      <c r="HJ305" s="586"/>
      <c r="HK305" s="531"/>
      <c r="HL305" s="531"/>
      <c r="HM305" s="531"/>
      <c r="HN305" s="531"/>
      <c r="HO305" s="531"/>
      <c r="HP305" s="286"/>
      <c r="HQ305" s="278"/>
      <c r="HR305" s="278"/>
      <c r="HS305" s="278"/>
      <c r="HT305" s="393"/>
      <c r="HU305" s="520"/>
      <c r="HV305" s="393"/>
      <c r="HW305" s="520"/>
      <c r="HX305" s="393"/>
      <c r="HY305" s="520"/>
      <c r="HZ305" s="393"/>
      <c r="IA305" s="520"/>
      <c r="IB305" s="393"/>
      <c r="IC305" s="520"/>
      <c r="ID305" s="393"/>
      <c r="IN305" s="462"/>
      <c r="IO305" s="462"/>
      <c r="IP305" s="390"/>
      <c r="IT305" s="390"/>
      <c r="IU305" s="393"/>
      <c r="IV305" s="390"/>
      <c r="IW305" s="393"/>
      <c r="IX305" s="484"/>
      <c r="IY305" s="393"/>
      <c r="JB305" s="226"/>
      <c r="JC305" s="226"/>
      <c r="JD305" s="226"/>
      <c r="JP305" s="226"/>
      <c r="JQ305" s="226"/>
      <c r="JR305" s="226"/>
      <c r="JU305" s="393"/>
      <c r="JY305" s="393"/>
      <c r="JZ305" s="507"/>
      <c r="KA305" s="507"/>
      <c r="KB305" s="520"/>
      <c r="KC305" s="520"/>
      <c r="KD305" s="507"/>
      <c r="KE305" s="220">
        <v>0</v>
      </c>
      <c r="KF305" s="218">
        <v>0</v>
      </c>
      <c r="KG305" s="218">
        <v>0</v>
      </c>
      <c r="KH305" s="244">
        <v>0</v>
      </c>
      <c r="KI305" s="244">
        <v>1</v>
      </c>
      <c r="KK305" s="219"/>
      <c r="KR305" s="219"/>
      <c r="KS305" s="218">
        <v>0</v>
      </c>
      <c r="LA305" s="219"/>
    </row>
    <row r="306" spans="1:313" x14ac:dyDescent="0.15">
      <c r="A306" s="214"/>
      <c r="B306" s="262">
        <v>1.4396875</v>
      </c>
      <c r="C306" s="10"/>
      <c r="D306" s="11"/>
      <c r="E306" s="11"/>
      <c r="F306" s="14"/>
      <c r="G306" s="13"/>
      <c r="H306" s="14" t="s">
        <v>350</v>
      </c>
      <c r="I306" s="596">
        <v>60</v>
      </c>
      <c r="J306" s="473">
        <v>1</v>
      </c>
      <c r="K306" s="14">
        <v>0</v>
      </c>
      <c r="L306" s="9">
        <v>1</v>
      </c>
      <c r="M306" s="23">
        <v>1</v>
      </c>
      <c r="N306" s="23">
        <v>1</v>
      </c>
      <c r="O306" s="23">
        <v>0</v>
      </c>
      <c r="P306" s="23"/>
      <c r="Q306" s="23">
        <v>1</v>
      </c>
      <c r="R306" s="23">
        <v>0</v>
      </c>
      <c r="S306" s="23">
        <v>0</v>
      </c>
      <c r="T306" s="23">
        <v>0</v>
      </c>
      <c r="U306" s="23">
        <v>0</v>
      </c>
      <c r="V306" s="23">
        <v>1</v>
      </c>
      <c r="W306" s="23">
        <v>0</v>
      </c>
      <c r="X306" s="23">
        <v>0</v>
      </c>
      <c r="Y306" s="23">
        <v>1</v>
      </c>
      <c r="Z306" s="23">
        <v>0</v>
      </c>
      <c r="AA306" s="9">
        <v>0</v>
      </c>
      <c r="AB306" s="15"/>
      <c r="AC306" s="15"/>
      <c r="AD306" s="15"/>
      <c r="AE306" s="15"/>
      <c r="AF306" s="15"/>
      <c r="AG306" s="15"/>
      <c r="AH306" s="54"/>
      <c r="AI306" s="15"/>
      <c r="AJ306" s="15"/>
      <c r="AK306" s="15"/>
      <c r="AL306" s="632"/>
      <c r="AM306" s="633"/>
      <c r="AN306" s="634"/>
      <c r="AO306" s="633"/>
      <c r="AP306" s="634"/>
      <c r="AQ306" s="634"/>
      <c r="AR306" s="634"/>
      <c r="AS306" s="634"/>
      <c r="AT306" s="634"/>
      <c r="AU306" s="634"/>
      <c r="AV306" s="634"/>
      <c r="AW306" s="634"/>
      <c r="AX306" s="634"/>
      <c r="AY306" s="634"/>
      <c r="AZ306" s="634"/>
      <c r="BA306" s="634"/>
      <c r="BB306" s="633"/>
      <c r="BC306" s="634"/>
      <c r="BD306" s="634"/>
      <c r="BE306" s="634"/>
      <c r="BF306" s="634"/>
      <c r="BG306" s="634"/>
      <c r="BH306" s="634"/>
      <c r="BI306" s="634"/>
      <c r="BJ306" s="634"/>
      <c r="BK306" s="634"/>
      <c r="BL306" s="634"/>
      <c r="BM306" s="634"/>
      <c r="BN306" s="573"/>
      <c r="BO306" s="573"/>
      <c r="BP306" s="64">
        <v>-1.0073682448096442</v>
      </c>
      <c r="BQ306" s="64">
        <v>-11.98572033898305</v>
      </c>
      <c r="BR306" s="6"/>
      <c r="BS306" s="527"/>
      <c r="BT306" s="527"/>
      <c r="BU306" s="527"/>
      <c r="BV306" s="527"/>
      <c r="BW306" s="584"/>
      <c r="BX306" s="527"/>
      <c r="BY306" s="527"/>
      <c r="BZ306" s="527"/>
      <c r="CA306" s="527"/>
      <c r="CB306" s="584"/>
      <c r="CC306" s="527"/>
      <c r="CD306" s="584"/>
      <c r="CE306" s="527"/>
      <c r="CF306" s="584"/>
      <c r="CG306" s="527"/>
      <c r="CH306" s="584"/>
      <c r="CI306" s="527"/>
      <c r="CJ306" s="584"/>
      <c r="CK306" s="527"/>
      <c r="CL306" s="584"/>
      <c r="CO306" s="70"/>
      <c r="CP306" s="70"/>
      <c r="CQ306" s="70"/>
      <c r="CR306" s="70"/>
      <c r="CS306" s="70"/>
      <c r="CT306" s="70"/>
      <c r="CU306" s="70"/>
      <c r="CV306" s="70"/>
      <c r="CW306" s="70"/>
      <c r="CX306" s="70"/>
      <c r="CY306" s="70"/>
      <c r="CZ306" s="70"/>
      <c r="DA306" s="70"/>
      <c r="DB306" s="70"/>
      <c r="DC306" s="70"/>
      <c r="DH306" s="516"/>
      <c r="DI306" s="516"/>
      <c r="DJ306" s="105"/>
      <c r="DK306" s="105"/>
      <c r="DL306" s="105"/>
      <c r="DM306" s="105"/>
      <c r="DN306" s="105"/>
      <c r="DO306" s="105"/>
      <c r="DP306" s="105"/>
      <c r="DQ306" s="105"/>
      <c r="DR306" s="105"/>
      <c r="DS306" s="105"/>
      <c r="DT306" s="108" t="s">
        <v>442</v>
      </c>
      <c r="DU306" s="128">
        <v>-1.0073682448096442</v>
      </c>
      <c r="DV306" s="128">
        <v>-11.98572033898305</v>
      </c>
      <c r="DX306" s="506">
        <f t="shared" si="176"/>
        <v>0</v>
      </c>
      <c r="EA306" s="506">
        <f t="shared" si="177"/>
        <v>0</v>
      </c>
      <c r="EB306" s="506">
        <f t="shared" si="178"/>
        <v>0</v>
      </c>
      <c r="ER306" s="105">
        <v>4.0294729792385766</v>
      </c>
      <c r="ES306" s="105">
        <v>13.718110169491524</v>
      </c>
      <c r="EV306" s="284"/>
      <c r="EW306" s="209"/>
      <c r="EX306" s="209"/>
      <c r="EY306" s="209"/>
      <c r="EZ306" s="209"/>
      <c r="FA306" s="209"/>
      <c r="FB306" s="209"/>
      <c r="FC306" s="209"/>
      <c r="FE306" s="141"/>
      <c r="FF306" s="141"/>
      <c r="FH306" s="141"/>
      <c r="FJ306" s="141"/>
      <c r="FK306" s="584"/>
      <c r="FL306" s="527"/>
      <c r="FM306" s="584"/>
      <c r="FN306" s="527"/>
      <c r="FO306" s="584"/>
      <c r="FP306" s="527"/>
      <c r="FQ306" s="284"/>
      <c r="FR306" s="209"/>
      <c r="FS306" s="284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84"/>
      <c r="GE306" s="209"/>
      <c r="GF306" s="284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529"/>
      <c r="GR306" s="587"/>
      <c r="GS306" s="529"/>
      <c r="GT306" s="587"/>
      <c r="GU306" s="529"/>
      <c r="GV306" s="529"/>
      <c r="GW306" s="529"/>
      <c r="GX306" s="529"/>
      <c r="GY306" s="529"/>
      <c r="GZ306" s="587"/>
      <c r="HA306" s="529"/>
      <c r="HB306" s="587"/>
      <c r="HC306" s="529"/>
      <c r="HD306" s="529"/>
      <c r="HE306" s="529"/>
      <c r="HF306" s="529"/>
      <c r="HG306" s="529"/>
      <c r="HH306" s="584"/>
      <c r="HI306" s="527"/>
      <c r="HJ306" s="587"/>
      <c r="HK306" s="529"/>
      <c r="HL306" s="529"/>
      <c r="HM306" s="529"/>
      <c r="HN306" s="529"/>
      <c r="HO306" s="529"/>
      <c r="HP306" s="285"/>
      <c r="HQ306" s="208"/>
      <c r="HR306" s="208"/>
      <c r="HS306" s="208"/>
      <c r="IE306" s="159"/>
      <c r="IF306" s="159"/>
      <c r="IG306" s="182">
        <v>0.40294729792385764</v>
      </c>
      <c r="IH306" s="182">
        <v>-2.0144067796610168E-2</v>
      </c>
      <c r="II306" s="159">
        <v>0</v>
      </c>
      <c r="IJ306" s="159">
        <v>0</v>
      </c>
      <c r="IK306" s="159"/>
      <c r="IL306" s="159"/>
      <c r="IM306" s="159"/>
      <c r="IQ306" s="159"/>
      <c r="IR306" s="159"/>
      <c r="IS306" s="159"/>
      <c r="IZ306" s="159"/>
      <c r="JA306" s="159"/>
      <c r="JB306" s="159"/>
      <c r="JC306" s="159"/>
      <c r="JD306" s="159"/>
      <c r="JE306" s="159"/>
      <c r="JF306" s="159"/>
      <c r="JG306" s="159"/>
      <c r="JH306" s="159"/>
      <c r="JI306" s="159"/>
      <c r="JJ306" s="159"/>
      <c r="JK306" s="159"/>
      <c r="JL306" s="159"/>
      <c r="JM306" s="159"/>
      <c r="JN306" s="159"/>
      <c r="JO306" s="159"/>
      <c r="JP306" s="159"/>
      <c r="JQ306" s="159"/>
      <c r="JR306" s="159"/>
      <c r="JS306" s="159"/>
      <c r="JT306" s="159"/>
      <c r="JV306" s="159"/>
      <c r="JW306" s="159"/>
      <c r="JX306" s="159"/>
      <c r="KE306" s="159"/>
      <c r="KF306" s="159"/>
      <c r="KG306" s="159"/>
      <c r="KH306" s="159"/>
      <c r="KI306" s="159"/>
      <c r="KJ306" s="159"/>
      <c r="KK306" s="159"/>
      <c r="KL306" s="159"/>
      <c r="KM306" s="159"/>
      <c r="KN306" s="159"/>
      <c r="KO306" s="159"/>
      <c r="KP306" s="159"/>
      <c r="KQ306" s="159"/>
      <c r="KR306" s="159"/>
      <c r="KS306" s="159"/>
      <c r="KT306" s="159"/>
      <c r="KU306" s="159"/>
      <c r="KV306" s="159"/>
      <c r="KW306" s="159"/>
      <c r="KX306" s="159"/>
      <c r="KY306" s="159"/>
      <c r="KZ306" s="159"/>
      <c r="LA306" s="159"/>
    </row>
    <row r="307" spans="1:313" x14ac:dyDescent="0.15">
      <c r="A307" s="214"/>
      <c r="B307" s="262">
        <v>1.4475462962962962</v>
      </c>
      <c r="C307" s="10"/>
      <c r="D307" s="11"/>
      <c r="E307" s="11"/>
      <c r="F307" s="14"/>
      <c r="G307" s="13"/>
      <c r="H307" s="14"/>
      <c r="I307" s="596"/>
      <c r="J307" s="473">
        <v>1</v>
      </c>
      <c r="K307" s="14">
        <v>0</v>
      </c>
      <c r="L307" s="9">
        <v>1</v>
      </c>
      <c r="M307" s="14">
        <v>1</v>
      </c>
      <c r="N307" s="14">
        <v>1</v>
      </c>
      <c r="O307" s="14">
        <v>0</v>
      </c>
      <c r="P307" s="14"/>
      <c r="Q307" s="14">
        <v>1</v>
      </c>
      <c r="R307" s="14"/>
      <c r="S307" s="14"/>
      <c r="T307" s="14"/>
      <c r="U307" s="14"/>
      <c r="V307" s="14"/>
      <c r="W307" s="14"/>
      <c r="X307" s="14"/>
      <c r="Y307" s="14"/>
      <c r="Z307" s="14"/>
      <c r="AA307" s="9"/>
      <c r="AB307" s="15"/>
      <c r="AC307" s="15"/>
      <c r="AD307" s="15"/>
      <c r="AE307" s="15">
        <v>0.48353675750862957</v>
      </c>
      <c r="AF307" s="15">
        <v>1.087779661016949</v>
      </c>
      <c r="AG307" s="15">
        <v>1.1904084957627392</v>
      </c>
      <c r="AH307" s="54">
        <f>AM308-BP307</f>
        <v>1.7326733810725878</v>
      </c>
      <c r="AI307" s="15">
        <f>AN308-BQ307</f>
        <v>18.12966101694915</v>
      </c>
      <c r="AJ307" s="15"/>
      <c r="AK307" s="15"/>
      <c r="AL307" s="632">
        <f>((AH307*AH308)+(AI307*AI308))/(SQRT(AH307^2+AI307^2)*SQRT(AH308^2+AI308^2))</f>
        <v>0.99481850299220276</v>
      </c>
      <c r="AM307" s="633"/>
      <c r="AN307" s="634"/>
      <c r="AO307" s="633"/>
      <c r="AP307" s="634"/>
      <c r="AQ307" s="634"/>
      <c r="AR307" s="634"/>
      <c r="AS307" s="634"/>
      <c r="AT307" s="634"/>
      <c r="AU307" s="634"/>
      <c r="AV307" s="634"/>
      <c r="AW307" s="634"/>
      <c r="AX307" s="634"/>
      <c r="AY307" s="634"/>
      <c r="AZ307" s="634"/>
      <c r="BA307" s="634"/>
      <c r="BB307" s="633"/>
      <c r="BC307" s="634"/>
      <c r="BD307" s="634"/>
      <c r="BE307" s="634"/>
      <c r="BF307" s="634"/>
      <c r="BG307" s="634"/>
      <c r="BH307" s="634"/>
      <c r="BI307" s="634"/>
      <c r="BJ307" s="634"/>
      <c r="BK307" s="634"/>
      <c r="BL307" s="634"/>
      <c r="BM307" s="634"/>
      <c r="BN307" s="573"/>
      <c r="BO307" s="573"/>
      <c r="BP307" s="64">
        <v>-1.0476629746020298</v>
      </c>
      <c r="BQ307" s="64">
        <v>-12.066296610169491</v>
      </c>
      <c r="BR307" s="6"/>
      <c r="BS307" s="527"/>
      <c r="BT307" s="527"/>
      <c r="BU307" s="527"/>
      <c r="BV307" s="527"/>
      <c r="BW307" s="584"/>
      <c r="BX307" s="527"/>
      <c r="BY307" s="527"/>
      <c r="BZ307" s="527"/>
      <c r="CA307" s="527"/>
      <c r="CB307" s="584"/>
      <c r="CC307" s="527"/>
      <c r="CD307" s="584"/>
      <c r="CE307" s="527"/>
      <c r="CF307" s="584"/>
      <c r="CG307" s="527"/>
      <c r="CH307" s="584"/>
      <c r="CI307" s="527"/>
      <c r="CJ307" s="584"/>
      <c r="CK307" s="527"/>
      <c r="CL307" s="584"/>
      <c r="CO307" s="70"/>
      <c r="CP307" s="70"/>
      <c r="CQ307" s="70"/>
      <c r="CR307" s="70"/>
      <c r="CS307" s="70"/>
      <c r="CT307" s="70"/>
      <c r="CU307" s="70"/>
      <c r="CV307" s="70"/>
      <c r="CW307" s="70"/>
      <c r="CX307" s="70"/>
      <c r="CY307" s="70"/>
      <c r="CZ307" s="70"/>
      <c r="DA307" s="70"/>
      <c r="DB307" s="70"/>
      <c r="DC307" s="70"/>
      <c r="DH307" s="516"/>
      <c r="DI307" s="516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8" t="s">
        <v>442</v>
      </c>
      <c r="DU307" s="128">
        <v>-1.0476629746020298</v>
      </c>
      <c r="DV307" s="128">
        <v>-12.066296610169491</v>
      </c>
      <c r="DX307" s="506">
        <f t="shared" si="176"/>
        <v>0</v>
      </c>
      <c r="EA307" s="506">
        <f t="shared" si="177"/>
        <v>0</v>
      </c>
      <c r="EB307" s="506">
        <f t="shared" si="178"/>
        <v>0</v>
      </c>
      <c r="EG307" s="412">
        <f>IF(AND(DV307&lt;0,DV307&gt;-11.9),1,0)</f>
        <v>0</v>
      </c>
      <c r="EM307" s="244">
        <f>IF(AND(DV307&lt;0,DV307&gt;-6.4),1,0)</f>
        <v>0</v>
      </c>
      <c r="ER307" s="105">
        <v>4.0697677090309625</v>
      </c>
      <c r="ES307" s="105">
        <v>13.556957627118644</v>
      </c>
      <c r="EV307" s="284"/>
      <c r="EW307" s="209"/>
      <c r="EX307" s="209"/>
      <c r="EY307" s="209"/>
      <c r="EZ307" s="209"/>
      <c r="FA307" s="209"/>
      <c r="FB307" s="209"/>
      <c r="FC307" s="209"/>
      <c r="FE307" s="141"/>
      <c r="FF307" s="141"/>
      <c r="FH307" s="141"/>
      <c r="FJ307" s="141"/>
      <c r="FK307" s="584"/>
      <c r="FL307" s="527"/>
      <c r="FM307" s="584"/>
      <c r="FN307" s="527"/>
      <c r="FO307" s="584"/>
      <c r="FP307" s="527"/>
      <c r="FQ307" s="284"/>
      <c r="FR307" s="209"/>
      <c r="FS307" s="284"/>
      <c r="FT307" s="209"/>
      <c r="FU307" s="209"/>
      <c r="FV307" s="209"/>
      <c r="FW307" s="209"/>
      <c r="FX307" s="209"/>
      <c r="FY307" s="209"/>
      <c r="FZ307" s="209"/>
      <c r="GA307" s="209"/>
      <c r="GB307" s="209"/>
      <c r="GC307" s="209"/>
      <c r="GD307" s="284"/>
      <c r="GE307" s="209"/>
      <c r="GF307" s="284"/>
      <c r="GG307" s="209"/>
      <c r="GH307" s="209"/>
      <c r="GI307" s="209"/>
      <c r="GJ307" s="209"/>
      <c r="GK307" s="209"/>
      <c r="GL307" s="209"/>
      <c r="GM307" s="209"/>
      <c r="GN307" s="209"/>
      <c r="GO307" s="209"/>
      <c r="GP307" s="209"/>
      <c r="GQ307" s="529"/>
      <c r="GR307" s="587"/>
      <c r="GS307" s="529"/>
      <c r="GT307" s="587"/>
      <c r="GU307" s="529"/>
      <c r="GV307" s="529"/>
      <c r="GW307" s="529"/>
      <c r="GX307" s="529"/>
      <c r="GY307" s="529"/>
      <c r="GZ307" s="587"/>
      <c r="HA307" s="529"/>
      <c r="HB307" s="587"/>
      <c r="HC307" s="529"/>
      <c r="HD307" s="529"/>
      <c r="HE307" s="529"/>
      <c r="HF307" s="529"/>
      <c r="HG307" s="529"/>
      <c r="HH307" s="584"/>
      <c r="HI307" s="527"/>
      <c r="HJ307" s="587"/>
      <c r="HK307" s="529"/>
      <c r="HL307" s="529"/>
      <c r="HM307" s="529"/>
      <c r="HN307" s="529"/>
      <c r="HO307" s="529"/>
      <c r="HP307" s="285"/>
      <c r="HQ307" s="208"/>
      <c r="HR307" s="208"/>
      <c r="HS307" s="208"/>
      <c r="IE307" s="159"/>
      <c r="IF307" s="159"/>
      <c r="IG307" s="159"/>
      <c r="IH307" s="159"/>
      <c r="II307" s="159"/>
      <c r="IJ307" s="159"/>
      <c r="IK307" s="159"/>
      <c r="IL307" s="159"/>
      <c r="IM307" s="159"/>
      <c r="IQ307" s="159"/>
      <c r="IR307" s="159"/>
      <c r="IS307" s="159"/>
      <c r="IZ307" s="159"/>
      <c r="JA307" s="159"/>
      <c r="JB307" s="159"/>
      <c r="JC307" s="159"/>
      <c r="JD307" s="159"/>
      <c r="JE307" s="159"/>
      <c r="JF307" s="159"/>
      <c r="JG307" s="159"/>
      <c r="JH307" s="159"/>
      <c r="JI307" s="159"/>
      <c r="JJ307" s="159"/>
      <c r="JK307" s="159"/>
      <c r="JL307" s="159"/>
      <c r="JM307" s="159"/>
      <c r="JN307" s="159"/>
      <c r="JO307" s="159"/>
      <c r="JP307" s="159"/>
      <c r="JQ307" s="159"/>
      <c r="JR307" s="159"/>
      <c r="JS307" s="159"/>
      <c r="JT307" s="159"/>
      <c r="JV307" s="159"/>
      <c r="JW307" s="159"/>
      <c r="JX307" s="159"/>
      <c r="KE307" s="159"/>
      <c r="KF307" s="159"/>
      <c r="KG307" s="159"/>
      <c r="KH307" s="159"/>
      <c r="KI307" s="159"/>
      <c r="KJ307" s="159"/>
      <c r="KK307" s="159"/>
      <c r="KL307" s="159"/>
      <c r="KM307" s="159"/>
      <c r="KN307" s="159"/>
      <c r="KO307" s="159"/>
      <c r="KP307" s="159"/>
      <c r="KQ307" s="159"/>
      <c r="KR307" s="159"/>
      <c r="KS307" s="159">
        <v>1</v>
      </c>
      <c r="KT307" s="159"/>
      <c r="KU307" s="159"/>
      <c r="KV307" s="159"/>
      <c r="KW307" s="159"/>
      <c r="KX307" s="159"/>
      <c r="KY307" s="159"/>
      <c r="KZ307" s="159"/>
      <c r="LA307" s="159"/>
    </row>
    <row r="308" spans="1:313" x14ac:dyDescent="0.15">
      <c r="A308" s="214"/>
      <c r="B308" s="262">
        <v>1.4481134259259258</v>
      </c>
      <c r="C308" s="10">
        <v>0.19</v>
      </c>
      <c r="D308" s="11">
        <v>0.63332699999999997</v>
      </c>
      <c r="E308" s="11"/>
      <c r="F308" s="14"/>
      <c r="G308" s="13"/>
      <c r="H308" s="14"/>
      <c r="I308" s="596"/>
      <c r="J308" s="9">
        <v>2</v>
      </c>
      <c r="K308" s="14"/>
      <c r="L308" s="9"/>
      <c r="M308" s="14">
        <v>0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9"/>
      <c r="AB308" s="15"/>
      <c r="AC308" s="15"/>
      <c r="AD308" s="15"/>
      <c r="AE308" s="15"/>
      <c r="AF308" s="15"/>
      <c r="AG308" s="15"/>
      <c r="AH308" s="58">
        <f>ER307-BP307</f>
        <v>5.1174306836329926</v>
      </c>
      <c r="AI308" s="20">
        <f>ES307-BQ307</f>
        <v>25.623254237288137</v>
      </c>
      <c r="AJ308" s="15"/>
      <c r="AK308" s="15"/>
      <c r="AL308" s="635">
        <f>DEGREES(ACOS(AL307))</f>
        <v>5.8351625557576927</v>
      </c>
      <c r="AM308" s="633">
        <v>0.685010406470558</v>
      </c>
      <c r="AN308" s="634">
        <v>6.0633644067796606</v>
      </c>
      <c r="AO308" s="584"/>
      <c r="AP308" s="638">
        <f>ABS(11.88-AN308)</f>
        <v>5.8166355932203402</v>
      </c>
      <c r="AQ308" s="634"/>
      <c r="AR308" s="634"/>
      <c r="AS308" s="634"/>
      <c r="AT308" s="634"/>
      <c r="AU308" s="634"/>
      <c r="AV308" s="634"/>
      <c r="AW308" s="634"/>
      <c r="AX308" s="634"/>
      <c r="AY308" s="634"/>
      <c r="AZ308" s="634"/>
      <c r="BA308" s="634"/>
      <c r="BB308" s="634">
        <f>ABS(BQ308-AN308)</f>
        <v>6.164084745762711</v>
      </c>
      <c r="BC308" s="527"/>
      <c r="BD308" s="634"/>
      <c r="BE308" s="634"/>
      <c r="BF308" s="634"/>
      <c r="BG308" s="634"/>
      <c r="BH308" s="634"/>
      <c r="BI308" s="634"/>
      <c r="BJ308" s="634"/>
      <c r="BK308" s="634"/>
      <c r="BL308" s="634"/>
      <c r="BM308" s="634"/>
      <c r="BN308" s="573"/>
      <c r="BO308" s="573"/>
      <c r="BP308" s="4">
        <v>1.6117891916954306</v>
      </c>
      <c r="BQ308" s="4">
        <v>12.227449152542372</v>
      </c>
      <c r="BR308" s="6"/>
      <c r="BS308" s="527">
        <f>(BP307+BP308+BP309)/3</f>
        <v>0.80589459584771517</v>
      </c>
      <c r="BT308" s="527">
        <f>(BQ307+BQ308+BQ309)/3</f>
        <v>-1.9808333333333337</v>
      </c>
      <c r="BU308" s="527"/>
      <c r="BV308" s="527"/>
      <c r="BW308" s="584"/>
      <c r="BX308" s="527"/>
      <c r="BY308" s="527"/>
      <c r="BZ308" s="527"/>
      <c r="CA308" s="527"/>
      <c r="CB308" s="584">
        <f>SQRT((BP307-BP308)^2+(BQ307-BQ308)^2)+SQRT((BP308-BP309)^2+(BQ308-BQ309)^2)+SQRT((BP309-BP307)^2+(BQ309-BQ307)^2)</f>
        <v>49.402577503498954</v>
      </c>
      <c r="CD308" s="584"/>
      <c r="CE308" s="527"/>
      <c r="CF308" s="584"/>
      <c r="CG308" s="527"/>
      <c r="CH308" s="584"/>
      <c r="CI308" s="527"/>
      <c r="CJ308" s="584"/>
      <c r="CK308" s="527"/>
      <c r="CL308" s="584"/>
      <c r="CO308" s="70"/>
      <c r="CP308" s="70"/>
      <c r="CQ308" s="70"/>
      <c r="CR308" s="97">
        <v>7.002958503714904</v>
      </c>
      <c r="CS308" s="70"/>
      <c r="CT308" s="70"/>
      <c r="CU308" s="70"/>
      <c r="CV308" s="70"/>
      <c r="CW308" s="70"/>
      <c r="CX308" s="70"/>
      <c r="CY308" s="70"/>
      <c r="CZ308" s="70"/>
      <c r="DA308" s="70"/>
      <c r="DB308" s="70"/>
      <c r="DC308" s="70"/>
      <c r="DH308" s="516"/>
      <c r="DI308" s="516"/>
      <c r="DJ308" s="105"/>
      <c r="DK308" s="105"/>
      <c r="DL308" s="105"/>
      <c r="DM308" s="105"/>
      <c r="DN308" s="105"/>
      <c r="DO308" s="105"/>
      <c r="DP308" s="105"/>
      <c r="DQ308" s="105"/>
      <c r="DR308" s="105"/>
      <c r="DS308" s="105"/>
      <c r="DT308" s="108" t="s">
        <v>443</v>
      </c>
      <c r="DU308" s="105">
        <v>3.586230951522333</v>
      </c>
      <c r="DV308" s="105">
        <v>12.469177966101695</v>
      </c>
      <c r="DX308" s="506">
        <f t="shared" si="176"/>
        <v>0</v>
      </c>
      <c r="EA308" s="506">
        <f t="shared" si="177"/>
        <v>0</v>
      </c>
      <c r="EB308" s="506">
        <f t="shared" si="178"/>
        <v>0</v>
      </c>
      <c r="EF308" s="402">
        <f>IF(AND(DV308&gt;0,DV308&lt;11.9),1,0)</f>
        <v>0</v>
      </c>
      <c r="EL308" s="402">
        <f>IF(AND(DV308&gt;0,DV308&lt;6.4),1,0)</f>
        <v>0</v>
      </c>
      <c r="ER308" s="128">
        <v>-0.80589459584771528</v>
      </c>
      <c r="ES308" s="128">
        <v>-11.784279661016949</v>
      </c>
      <c r="EU308" s="518">
        <f>ABS(ER308)</f>
        <v>0.80589459584771528</v>
      </c>
      <c r="EV308" s="284"/>
      <c r="EW308" s="209"/>
      <c r="EX308" s="209"/>
      <c r="EY308" s="209"/>
      <c r="EZ308" s="209"/>
      <c r="FA308" s="209"/>
      <c r="FB308" s="209"/>
      <c r="FC308" s="209"/>
      <c r="FE308" s="141"/>
      <c r="FF308" s="141"/>
      <c r="FH308" s="141"/>
      <c r="FJ308" s="141"/>
      <c r="FK308" s="584"/>
      <c r="FL308" s="527"/>
      <c r="FM308" s="584"/>
      <c r="FN308" s="527"/>
      <c r="FO308" s="584"/>
      <c r="FP308" s="527"/>
      <c r="FQ308" s="284"/>
      <c r="FR308" s="209"/>
      <c r="FS308" s="284"/>
      <c r="FT308" s="209"/>
      <c r="FU308" s="209"/>
      <c r="FV308" s="209"/>
      <c r="FW308" s="209"/>
      <c r="FX308" s="209"/>
      <c r="FY308" s="209"/>
      <c r="FZ308" s="209"/>
      <c r="GA308" s="209"/>
      <c r="GB308" s="209"/>
      <c r="GC308" s="209"/>
      <c r="GD308" s="284"/>
      <c r="GE308" s="209"/>
      <c r="GF308" s="284"/>
      <c r="GG308" s="209"/>
      <c r="GH308" s="209"/>
      <c r="GI308" s="209"/>
      <c r="GJ308" s="209"/>
      <c r="GK308" s="209"/>
      <c r="GL308" s="209"/>
      <c r="GM308" s="209"/>
      <c r="GN308" s="209"/>
      <c r="GO308" s="209"/>
      <c r="GP308" s="209"/>
      <c r="GQ308" s="529"/>
      <c r="GR308" s="587">
        <v>0.48353675750862957</v>
      </c>
      <c r="GS308" s="532">
        <v>0.24176837875431456</v>
      </c>
      <c r="GT308" s="584"/>
      <c r="GU308" s="527"/>
      <c r="GV308" s="527"/>
      <c r="GW308" s="527"/>
      <c r="GX308" s="527"/>
      <c r="GY308" s="527"/>
      <c r="GZ308" s="587">
        <v>1.087779661016949</v>
      </c>
      <c r="HA308" s="532">
        <v>0.28201694915254194</v>
      </c>
      <c r="HB308" s="584"/>
      <c r="HC308" s="527"/>
      <c r="HD308" s="527"/>
      <c r="HE308" s="527"/>
      <c r="HF308" s="527"/>
      <c r="HG308" s="527"/>
      <c r="HH308" s="584">
        <v>1.1904084957627392</v>
      </c>
      <c r="HI308" s="527">
        <v>0.37146400710539523</v>
      </c>
      <c r="HJ308" s="584"/>
      <c r="HK308" s="527"/>
      <c r="HL308" s="527"/>
      <c r="HM308" s="527"/>
      <c r="HN308" s="527"/>
      <c r="HO308" s="527"/>
      <c r="HP308" s="285"/>
      <c r="HQ308" s="208"/>
      <c r="HR308" s="208"/>
      <c r="HS308" s="208"/>
      <c r="IE308" s="159"/>
      <c r="IF308" s="159"/>
      <c r="IG308" s="159"/>
      <c r="IH308" s="159"/>
      <c r="II308" s="159">
        <v>1</v>
      </c>
      <c r="IJ308" s="159">
        <v>0</v>
      </c>
      <c r="IK308" s="159">
        <v>0</v>
      </c>
      <c r="IL308" s="159">
        <v>0</v>
      </c>
      <c r="IM308" s="159">
        <v>1</v>
      </c>
      <c r="IQ308" s="159">
        <v>0</v>
      </c>
      <c r="IR308" s="159">
        <v>1</v>
      </c>
      <c r="IS308" s="159">
        <v>0</v>
      </c>
      <c r="IZ308" s="159">
        <v>0</v>
      </c>
      <c r="JA308" s="159">
        <v>0</v>
      </c>
      <c r="JB308" s="176">
        <v>0</v>
      </c>
      <c r="JC308" s="176">
        <v>1</v>
      </c>
      <c r="JD308" s="176">
        <v>0</v>
      </c>
      <c r="JE308" s="176">
        <v>0</v>
      </c>
      <c r="JF308" s="176">
        <v>0</v>
      </c>
      <c r="JG308" s="176">
        <v>0</v>
      </c>
      <c r="JH308" s="176">
        <v>1</v>
      </c>
      <c r="JI308" s="176">
        <v>0</v>
      </c>
      <c r="JJ308" s="176">
        <v>0</v>
      </c>
      <c r="JK308" s="176">
        <v>0</v>
      </c>
      <c r="JL308" s="176">
        <v>1</v>
      </c>
      <c r="JM308" s="176">
        <v>0</v>
      </c>
      <c r="JN308" s="176">
        <v>0</v>
      </c>
      <c r="JO308" s="176">
        <v>0</v>
      </c>
      <c r="JP308" s="176">
        <v>0</v>
      </c>
      <c r="JQ308" s="176">
        <v>0</v>
      </c>
      <c r="JR308" s="176">
        <v>0</v>
      </c>
      <c r="JS308" s="176">
        <v>0</v>
      </c>
      <c r="JT308" s="176">
        <v>1</v>
      </c>
      <c r="JU308" s="501">
        <v>0</v>
      </c>
      <c r="JV308" s="176">
        <v>0</v>
      </c>
      <c r="JW308" s="176">
        <v>1</v>
      </c>
      <c r="JX308" s="176">
        <v>0</v>
      </c>
      <c r="JY308" s="501"/>
      <c r="JZ308" s="405"/>
      <c r="KA308" s="405"/>
      <c r="KB308" s="405"/>
      <c r="KC308" s="405"/>
      <c r="KD308" s="405"/>
      <c r="KE308" s="162">
        <v>0</v>
      </c>
      <c r="KF308" s="175">
        <v>0</v>
      </c>
      <c r="KG308" s="175">
        <v>0</v>
      </c>
      <c r="KH308" s="175">
        <v>0</v>
      </c>
      <c r="KI308" s="175">
        <v>1</v>
      </c>
      <c r="KJ308" s="175">
        <v>0</v>
      </c>
      <c r="KK308" s="160">
        <v>1</v>
      </c>
      <c r="KL308" s="175">
        <v>1</v>
      </c>
      <c r="KM308" s="175">
        <v>0</v>
      </c>
      <c r="KN308" s="175">
        <v>0</v>
      </c>
      <c r="KO308" s="175">
        <v>0</v>
      </c>
      <c r="KP308" s="175">
        <v>0</v>
      </c>
      <c r="KQ308" s="175">
        <v>0</v>
      </c>
      <c r="KR308" s="160">
        <v>0</v>
      </c>
      <c r="KS308" s="175">
        <v>0</v>
      </c>
      <c r="KT308" s="159"/>
      <c r="KU308" s="159"/>
      <c r="KV308" s="159"/>
      <c r="KW308" s="159"/>
      <c r="KX308" s="159"/>
      <c r="KY308" s="159"/>
      <c r="KZ308" s="159"/>
      <c r="LA308" s="159"/>
    </row>
    <row r="309" spans="1:313" x14ac:dyDescent="0.15">
      <c r="A309" s="214"/>
      <c r="B309" s="262">
        <v>1.0327314814814814</v>
      </c>
      <c r="C309" s="10">
        <v>1.21</v>
      </c>
      <c r="D309" s="11">
        <v>1.6999999299999999</v>
      </c>
      <c r="E309" s="11"/>
      <c r="F309" s="14"/>
      <c r="G309" s="13"/>
      <c r="H309" s="14"/>
      <c r="I309" s="596"/>
      <c r="J309" s="473">
        <v>3</v>
      </c>
      <c r="K309" s="14"/>
      <c r="L309" s="9"/>
      <c r="M309" s="14">
        <v>0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9"/>
      <c r="AB309" s="15"/>
      <c r="AC309" s="15"/>
      <c r="AD309" s="15"/>
      <c r="AE309" s="15"/>
      <c r="AF309" s="15"/>
      <c r="AG309" s="15"/>
      <c r="AH309" s="54"/>
      <c r="AI309" s="15"/>
      <c r="AJ309" s="15"/>
      <c r="AK309" s="15"/>
      <c r="AL309" s="632"/>
      <c r="AM309" s="643"/>
      <c r="AN309" s="644"/>
      <c r="AO309" s="634">
        <f>ABS(11.88-AN309)</f>
        <v>11.88</v>
      </c>
      <c r="AP309" s="527"/>
      <c r="AQ309" s="634"/>
      <c r="AR309" s="634"/>
      <c r="AS309" s="634"/>
      <c r="AT309" s="634"/>
      <c r="AU309" s="634"/>
      <c r="AV309" s="634"/>
      <c r="AW309" s="634"/>
      <c r="AX309" s="634"/>
      <c r="AY309" s="634"/>
      <c r="AZ309" s="634"/>
      <c r="BA309" s="634"/>
      <c r="BB309" s="584"/>
      <c r="BC309" s="634">
        <f>ABS(BQ309-AN309)</f>
        <v>6.1036525423728811</v>
      </c>
      <c r="BD309" s="634"/>
      <c r="BE309" s="634"/>
      <c r="BF309" s="634"/>
      <c r="BG309" s="634"/>
      <c r="BH309" s="634"/>
      <c r="BI309" s="634"/>
      <c r="BJ309" s="634"/>
      <c r="BK309" s="634"/>
      <c r="BL309" s="634"/>
      <c r="BM309" s="634"/>
      <c r="BN309" s="573"/>
      <c r="BO309" s="573"/>
      <c r="BP309" s="64">
        <v>1.8535575704497451</v>
      </c>
      <c r="BQ309" s="64">
        <v>-6.1036525423728811</v>
      </c>
      <c r="BR309" s="6"/>
      <c r="BS309" s="527"/>
      <c r="BT309" s="527"/>
      <c r="BU309" s="527"/>
      <c r="BV309" s="527"/>
      <c r="BW309" s="584"/>
      <c r="BX309" s="527"/>
      <c r="BY309" s="527"/>
      <c r="BZ309" s="527"/>
      <c r="CA309" s="527"/>
      <c r="CC309" s="584"/>
      <c r="CD309" s="584"/>
      <c r="CE309" s="584"/>
      <c r="CF309" s="584"/>
      <c r="CG309" s="527"/>
      <c r="CH309" s="584"/>
      <c r="CI309" s="527"/>
      <c r="CJ309" s="584"/>
      <c r="CK309" s="527"/>
      <c r="CL309" s="584"/>
      <c r="CO309" s="70"/>
      <c r="CP309" s="70"/>
      <c r="CQ309" s="70"/>
      <c r="CR309" s="70"/>
      <c r="CS309" s="84"/>
      <c r="CT309" s="70"/>
      <c r="CU309" s="70"/>
      <c r="CV309" s="70"/>
      <c r="CW309" s="70"/>
      <c r="CX309" s="70"/>
      <c r="CY309" s="70"/>
      <c r="CZ309" s="70"/>
      <c r="DA309" s="70"/>
      <c r="DB309" s="70"/>
      <c r="DC309" s="70"/>
      <c r="DH309" s="516"/>
      <c r="DI309" s="516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28">
        <v>3.1429889238060897</v>
      </c>
      <c r="DV309" s="128">
        <v>-6.2245169491525418</v>
      </c>
      <c r="DX309" s="506">
        <f t="shared" si="176"/>
        <v>0</v>
      </c>
      <c r="EA309" s="506">
        <f t="shared" si="177"/>
        <v>0</v>
      </c>
      <c r="EB309" s="506">
        <f t="shared" si="178"/>
        <v>0</v>
      </c>
      <c r="EG309" s="412">
        <f>IF(AND(DV309&lt;0,DV309&gt;-11.9),1,0)</f>
        <v>1</v>
      </c>
      <c r="EM309" s="244">
        <f>IF(AND(DV309&lt;0,DV309&gt;-6.4),1,0)</f>
        <v>1</v>
      </c>
      <c r="ER309" s="105">
        <v>-0.20147364896192882</v>
      </c>
      <c r="ES309" s="105">
        <v>12.751194915254237</v>
      </c>
      <c r="ET309" s="518">
        <f>ABS(ER309)</f>
        <v>0.20147364896192882</v>
      </c>
      <c r="EV309" s="284"/>
      <c r="EW309" s="209"/>
      <c r="EX309" s="209"/>
      <c r="EY309" s="209"/>
      <c r="EZ309" s="209"/>
      <c r="FA309" s="209"/>
      <c r="FB309" s="209"/>
      <c r="FC309" s="209"/>
      <c r="FE309" s="151">
        <v>27.312073820040887</v>
      </c>
      <c r="FF309" s="141"/>
      <c r="FH309" s="516"/>
      <c r="FJ309" s="516"/>
      <c r="FL309" s="516"/>
      <c r="FN309" s="516"/>
      <c r="FQ309" s="284">
        <f>FE309/(D308+D309)</f>
        <v>11.705206616734538</v>
      </c>
      <c r="FR309" s="209"/>
      <c r="FS309" s="284"/>
      <c r="FT309" s="209"/>
      <c r="FU309" s="209"/>
      <c r="FV309" s="209"/>
      <c r="FW309" s="209"/>
      <c r="FX309" s="209"/>
      <c r="FY309" s="209"/>
      <c r="FZ309" s="209"/>
      <c r="GA309" s="209"/>
      <c r="GB309" s="209"/>
      <c r="GC309" s="209"/>
      <c r="GD309" s="284">
        <f>FE309*(((ABS(DV308-AN308))/(ABS(DV307-DV308))))^2</f>
        <v>1.8617199000338485</v>
      </c>
      <c r="GE309" s="209"/>
      <c r="GF309" s="284"/>
      <c r="GG309" s="209"/>
      <c r="GH309" s="209"/>
      <c r="GI309" s="209"/>
      <c r="GJ309" s="209"/>
      <c r="GK309" s="209"/>
      <c r="GL309" s="209"/>
      <c r="GM309" s="209"/>
      <c r="GN309" s="209"/>
      <c r="GO309" s="209"/>
      <c r="GP309" s="209"/>
      <c r="GQ309" s="529"/>
      <c r="GR309" s="587">
        <v>3.7877046004842616</v>
      </c>
      <c r="GS309" s="529">
        <v>3.9488835196538048</v>
      </c>
      <c r="GT309" s="587"/>
      <c r="GU309" s="529"/>
      <c r="GV309" s="529"/>
      <c r="GW309" s="529"/>
      <c r="GX309" s="529"/>
      <c r="GY309" s="529"/>
      <c r="GZ309" s="587">
        <v>0.28201694915254194</v>
      </c>
      <c r="HA309" s="529">
        <v>5.5597627118644075</v>
      </c>
      <c r="HB309" s="587"/>
      <c r="HC309" s="529"/>
      <c r="HD309" s="529"/>
      <c r="HE309" s="529"/>
      <c r="HF309" s="529"/>
      <c r="HG309" s="529"/>
      <c r="HH309" s="584">
        <v>3.7981890026878533</v>
      </c>
      <c r="HI309" s="527">
        <v>6.8194312419754839</v>
      </c>
      <c r="HJ309" s="587"/>
      <c r="HK309" s="529"/>
      <c r="HL309" s="529"/>
      <c r="HM309" s="529"/>
      <c r="HN309" s="529"/>
      <c r="HO309" s="529"/>
      <c r="HP309" s="285"/>
      <c r="HQ309" s="208"/>
      <c r="HR309" s="208"/>
      <c r="HS309" s="208"/>
      <c r="IE309" s="159"/>
      <c r="IF309" s="159"/>
      <c r="IG309" s="159"/>
      <c r="IH309" s="159"/>
      <c r="II309" s="159">
        <v>0</v>
      </c>
      <c r="IJ309" s="159">
        <v>1</v>
      </c>
      <c r="IK309" s="159">
        <v>0</v>
      </c>
      <c r="IL309" s="159">
        <v>1</v>
      </c>
      <c r="IM309" s="159">
        <v>0</v>
      </c>
      <c r="IQ309" s="159">
        <v>1</v>
      </c>
      <c r="IR309" s="159">
        <v>0</v>
      </c>
      <c r="IS309" s="159">
        <v>0</v>
      </c>
      <c r="IZ309" s="159">
        <v>1</v>
      </c>
      <c r="JA309" s="159">
        <v>0</v>
      </c>
      <c r="JB309" s="176">
        <v>0</v>
      </c>
      <c r="JC309" s="176">
        <v>0</v>
      </c>
      <c r="JD309" s="176">
        <v>0</v>
      </c>
      <c r="JE309" s="176">
        <v>0</v>
      </c>
      <c r="JF309" s="176">
        <v>0</v>
      </c>
      <c r="JG309" s="176">
        <v>0</v>
      </c>
      <c r="JH309" s="176">
        <v>1</v>
      </c>
      <c r="JI309" s="176">
        <v>0</v>
      </c>
      <c r="JJ309" s="176">
        <v>0</v>
      </c>
      <c r="JK309" s="176">
        <v>1</v>
      </c>
      <c r="JL309" s="176">
        <v>0</v>
      </c>
      <c r="JM309" s="176">
        <v>0</v>
      </c>
      <c r="JN309" s="176">
        <v>0</v>
      </c>
      <c r="JO309" s="176">
        <v>1</v>
      </c>
      <c r="JP309" s="176">
        <v>0</v>
      </c>
      <c r="JQ309" s="176">
        <v>0</v>
      </c>
      <c r="JR309" s="176">
        <v>0</v>
      </c>
      <c r="JS309" s="176">
        <v>0</v>
      </c>
      <c r="JT309" s="176">
        <v>0</v>
      </c>
      <c r="JU309" s="501">
        <v>1</v>
      </c>
      <c r="JV309" s="176">
        <v>0</v>
      </c>
      <c r="JW309" s="176">
        <v>0</v>
      </c>
      <c r="JX309" s="176">
        <v>0</v>
      </c>
      <c r="JY309" s="501"/>
      <c r="JZ309" s="405"/>
      <c r="KA309" s="405"/>
      <c r="KB309" s="405"/>
      <c r="KC309" s="405"/>
      <c r="KD309" s="405"/>
      <c r="KE309" s="162">
        <v>0</v>
      </c>
      <c r="KF309" s="175">
        <v>1</v>
      </c>
      <c r="KG309" s="175">
        <v>0</v>
      </c>
      <c r="KH309" s="175">
        <v>0</v>
      </c>
      <c r="KI309" s="175">
        <v>0</v>
      </c>
      <c r="KJ309" s="175">
        <v>1</v>
      </c>
      <c r="KK309" s="160">
        <v>0</v>
      </c>
      <c r="KL309" s="175">
        <v>1</v>
      </c>
      <c r="KM309" s="175">
        <v>0</v>
      </c>
      <c r="KN309" s="175">
        <v>0</v>
      </c>
      <c r="KO309" s="175">
        <v>0</v>
      </c>
      <c r="KP309" s="175">
        <v>0</v>
      </c>
      <c r="KQ309" s="175">
        <v>0</v>
      </c>
      <c r="KR309" s="160">
        <v>0</v>
      </c>
      <c r="KS309" s="175">
        <v>1</v>
      </c>
      <c r="KT309" s="159"/>
      <c r="KU309" s="159"/>
      <c r="KV309" s="159"/>
      <c r="KW309" s="159"/>
      <c r="KX309" s="159"/>
      <c r="KY309" s="159"/>
      <c r="KZ309" s="159"/>
      <c r="LA309" s="159"/>
    </row>
    <row r="310" spans="1:313" ht="14.25" thickBot="1" x14ac:dyDescent="0.2">
      <c r="A310" s="214"/>
      <c r="B310" s="261"/>
      <c r="C310" s="10"/>
      <c r="D310" s="11"/>
      <c r="E310" s="11">
        <f>SUM(D308:D309)</f>
        <v>2.3333269300000001</v>
      </c>
      <c r="F310" s="14"/>
      <c r="G310" s="13"/>
      <c r="H310" s="14"/>
      <c r="I310" s="596"/>
      <c r="J310" s="9"/>
      <c r="K310" s="14"/>
      <c r="L310" s="9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9"/>
      <c r="AB310" s="15"/>
      <c r="AC310" s="15"/>
      <c r="AD310" s="15"/>
      <c r="AE310" s="15"/>
      <c r="AF310" s="15"/>
      <c r="AG310" s="15"/>
      <c r="AH310" s="54"/>
      <c r="AI310" s="15"/>
      <c r="AJ310" s="15"/>
      <c r="AK310" s="15"/>
      <c r="AL310" s="632"/>
      <c r="AM310" s="633"/>
      <c r="AN310" s="634"/>
      <c r="AO310" s="633"/>
      <c r="AP310" s="634"/>
      <c r="AQ310" s="528">
        <f>SUM(AO307:AO310)</f>
        <v>11.88</v>
      </c>
      <c r="AR310" s="528">
        <f>SUM(AP307:AP310)</f>
        <v>5.8166355932203402</v>
      </c>
      <c r="AS310" s="528">
        <f>AVERAGE(AO307:AO310)</f>
        <v>11.88</v>
      </c>
      <c r="AT310" s="528">
        <f>AVERAGE(AP307:AP310)</f>
        <v>5.8166355932203402</v>
      </c>
      <c r="AU310" s="528">
        <f>MAX(AO307:AO310)</f>
        <v>11.88</v>
      </c>
      <c r="AV310" s="528">
        <f>MAX(AP307:AP310)</f>
        <v>5.8166355932203402</v>
      </c>
      <c r="AW310" s="528">
        <f>MIN(AO307:AO310)</f>
        <v>11.88</v>
      </c>
      <c r="AX310" s="528">
        <f>MIN(AP307:AP310)</f>
        <v>5.8166355932203402</v>
      </c>
      <c r="AY310" s="528">
        <f>AU310-AW310</f>
        <v>0</v>
      </c>
      <c r="AZ310" s="528">
        <f>AV310-AX310</f>
        <v>0</v>
      </c>
      <c r="BA310" s="530"/>
      <c r="BB310" s="633"/>
      <c r="BC310" s="634"/>
      <c r="BD310" s="528">
        <f>SUM(BB307:BB310)</f>
        <v>6.164084745762711</v>
      </c>
      <c r="BE310" s="528">
        <f>SUM(BC307:BC310)</f>
        <v>6.1036525423728811</v>
      </c>
      <c r="BF310" s="528">
        <f>AVERAGE(BB307:BB310)</f>
        <v>6.164084745762711</v>
      </c>
      <c r="BG310" s="528">
        <f>AVERAGE(BC307:BC310)</f>
        <v>6.1036525423728811</v>
      </c>
      <c r="BH310" s="528">
        <f>MAX(BB307:BB310)</f>
        <v>6.164084745762711</v>
      </c>
      <c r="BI310" s="528">
        <f>MAX(BC307:BC310)</f>
        <v>6.1036525423728811</v>
      </c>
      <c r="BJ310" s="528">
        <f>MIN(BB307:BB310)</f>
        <v>6.164084745762711</v>
      </c>
      <c r="BK310" s="528">
        <f>MIN(BC307:BC310)</f>
        <v>6.1036525423728811</v>
      </c>
      <c r="BL310" s="528">
        <f>BH310-BJ310</f>
        <v>0</v>
      </c>
      <c r="BM310" s="528">
        <f>BI310-BK310</f>
        <v>0</v>
      </c>
      <c r="BN310" s="573"/>
      <c r="BO310" s="573"/>
      <c r="BP310" s="4" t="s">
        <v>337</v>
      </c>
      <c r="BQ310" s="4"/>
      <c r="BR310" s="6"/>
      <c r="BS310" s="527"/>
      <c r="BT310" s="527"/>
      <c r="BU310" s="527"/>
      <c r="BV310" s="527"/>
      <c r="BW310" s="585">
        <f>AVERAGE(BS307:BS310)</f>
        <v>0.80589459584771517</v>
      </c>
      <c r="BX310" s="585">
        <f>AVERAGE(BT307:BT310)</f>
        <v>-1.9808333333333337</v>
      </c>
      <c r="BY310" s="585"/>
      <c r="BZ310" s="585"/>
      <c r="CA310" s="527"/>
      <c r="CB310" s="584"/>
      <c r="CC310" s="527"/>
      <c r="CD310" s="585">
        <f>SUM(CB307:CB309)</f>
        <v>49.402577503498954</v>
      </c>
      <c r="CE310" s="585"/>
      <c r="CF310" s="585" t="e">
        <f ca="1">[1]!Mean(CB307:CB309)</f>
        <v>#NAME?</v>
      </c>
      <c r="CG310" s="585"/>
      <c r="CH310" s="585">
        <f>MAX(CB307:CB309)</f>
        <v>49.402577503498954</v>
      </c>
      <c r="CI310" s="585"/>
      <c r="CJ310" s="585">
        <f>MIN(CB307:CB309)</f>
        <v>49.402577503498954</v>
      </c>
      <c r="CK310" s="585"/>
      <c r="CL310" s="585"/>
      <c r="CM310" s="528"/>
      <c r="CO310" s="70"/>
      <c r="CP310" s="70"/>
      <c r="CQ310" s="70"/>
      <c r="CR310" s="70"/>
      <c r="CS310" s="70"/>
      <c r="CT310" s="87">
        <v>7.002958503714904</v>
      </c>
      <c r="CU310" s="87"/>
      <c r="CV310" s="87">
        <v>7.002958503714904</v>
      </c>
      <c r="CW310" s="87"/>
      <c r="CX310" s="87">
        <v>7.002958503714904</v>
      </c>
      <c r="CY310" s="87"/>
      <c r="CZ310" s="87">
        <v>7.002958503714904</v>
      </c>
      <c r="DA310" s="87"/>
      <c r="DB310" s="87">
        <v>0</v>
      </c>
      <c r="DC310" s="81"/>
      <c r="DD310" s="282"/>
      <c r="DE310" s="282"/>
      <c r="DF310" s="282"/>
      <c r="DG310" s="282"/>
      <c r="DH310" s="516"/>
      <c r="DI310" s="516"/>
      <c r="DJ310" s="105"/>
      <c r="DK310" s="105"/>
      <c r="DL310" s="135"/>
      <c r="DM310" s="135"/>
      <c r="DN310" s="135"/>
      <c r="DO310" s="135"/>
      <c r="DP310" s="135"/>
      <c r="DQ310" s="135"/>
      <c r="DR310" s="135"/>
      <c r="DS310" s="105"/>
      <c r="DT310" s="105"/>
      <c r="DU310" s="105"/>
      <c r="DV310" s="105"/>
      <c r="DX310" s="506">
        <f t="shared" si="176"/>
        <v>0</v>
      </c>
      <c r="EA310" s="506">
        <f t="shared" si="177"/>
        <v>0</v>
      </c>
      <c r="EB310" s="506">
        <f t="shared" si="178"/>
        <v>0</v>
      </c>
      <c r="EH310" s="412">
        <v>0</v>
      </c>
      <c r="EI310" s="412">
        <v>1</v>
      </c>
      <c r="EJ310" s="138">
        <f>SUM(EH310:EI310)</f>
        <v>1</v>
      </c>
      <c r="EK310" s="402"/>
      <c r="EN310" s="412">
        <v>0</v>
      </c>
      <c r="EO310" s="412">
        <v>1</v>
      </c>
      <c r="ER310" s="105"/>
      <c r="ES310" s="105"/>
      <c r="EV310" s="287">
        <f>SUM(ET307:ET310)</f>
        <v>0.20147364896192882</v>
      </c>
      <c r="EW310" s="281">
        <f>SUM(EU308:EU310)</f>
        <v>0.80589459584771528</v>
      </c>
      <c r="EX310" s="278">
        <f>AVERAGE(ET307:ET310)</f>
        <v>0.20147364896192882</v>
      </c>
      <c r="EY310" s="278">
        <f>AVERAGE(EU307:EU310)</f>
        <v>0.80589459584771528</v>
      </c>
      <c r="EZ310" s="281">
        <f>_xlfn.VAR.P(ET307:ET310)</f>
        <v>0</v>
      </c>
      <c r="FA310" s="281">
        <f>_xlfn.VAR.P(EU307:EU310)</f>
        <v>0</v>
      </c>
      <c r="FB310" s="281">
        <f>MAX(ET307:ET310)</f>
        <v>0.20147364896192882</v>
      </c>
      <c r="FC310" s="281">
        <f>MAX(EU307:EU310)</f>
        <v>0.80589459584771528</v>
      </c>
      <c r="FE310" s="141"/>
      <c r="FF310" s="141"/>
      <c r="FG310" s="521">
        <f>SUM(FE307:FE310)</f>
        <v>27.312073820040887</v>
      </c>
      <c r="FH310" s="521"/>
      <c r="FI310" s="521">
        <f>AVERAGE(FE307:FE310)</f>
        <v>27.312073820040887</v>
      </c>
      <c r="FJ310" s="521"/>
      <c r="FK310" s="521">
        <f>MAX(FE307:FE310)</f>
        <v>27.312073820040887</v>
      </c>
      <c r="FL310" s="521"/>
      <c r="FM310" s="521">
        <f>MIN(FE307:FE310)</f>
        <v>27.312073820040887</v>
      </c>
      <c r="FN310" s="521"/>
      <c r="FO310" s="520">
        <f>FK310-FM310</f>
        <v>0</v>
      </c>
      <c r="FP310" s="520"/>
      <c r="FQ310" s="284"/>
      <c r="FR310" s="284"/>
      <c r="FS310" s="278">
        <f>SUM(FQ307:FQ310)</f>
        <v>11.705206616734538</v>
      </c>
      <c r="FT310" s="278"/>
      <c r="FU310" s="278">
        <f>AVERAGE(FQ307:FQ310)</f>
        <v>11.705206616734538</v>
      </c>
      <c r="FV310" s="278"/>
      <c r="FW310" s="278">
        <f>MAX(FQ307:FQ310)</f>
        <v>11.705206616734538</v>
      </c>
      <c r="FX310" s="278"/>
      <c r="FY310" s="278">
        <f>MIN(FQ307:FQ310)</f>
        <v>11.705206616734538</v>
      </c>
      <c r="FZ310" s="278"/>
      <c r="GA310" s="278">
        <f>FW310-FY310</f>
        <v>0</v>
      </c>
      <c r="GB310" s="278"/>
      <c r="GC310" s="280"/>
      <c r="GD310" s="284"/>
      <c r="GE310" s="284"/>
      <c r="GF310" s="278">
        <f>SUM(GD307:GD310)</f>
        <v>1.8617199000338485</v>
      </c>
      <c r="GG310" s="278"/>
      <c r="GH310" s="278">
        <f>AVERAGE(GD307:GD310)</f>
        <v>1.8617199000338485</v>
      </c>
      <c r="GI310" s="278"/>
      <c r="GJ310" s="278">
        <f>MAX(GD307:GD310)</f>
        <v>1.8617199000338485</v>
      </c>
      <c r="GK310" s="278"/>
      <c r="GL310" s="278">
        <f>MIN(GD307:GD310)</f>
        <v>1.8617199000338485</v>
      </c>
      <c r="GM310" s="278"/>
      <c r="GN310" s="278">
        <f>GJ310-GL310</f>
        <v>0</v>
      </c>
      <c r="GO310" s="278"/>
      <c r="GP310" s="280"/>
      <c r="GQ310" s="587"/>
      <c r="GR310" s="584"/>
      <c r="GS310" s="527"/>
      <c r="GT310" s="586">
        <f>SUM(GR308:GR310)</f>
        <v>4.2712413579928912</v>
      </c>
      <c r="GU310" s="586">
        <f>SUM(GS308:GS310)</f>
        <v>4.1906518984081194</v>
      </c>
      <c r="GV310" s="531">
        <f>AVERAGE(GR308:GR310)</f>
        <v>2.1356206789964456</v>
      </c>
      <c r="GW310" s="531">
        <f>AVERAGE(GS308:GS310)</f>
        <v>2.0953259492040597</v>
      </c>
      <c r="GX310" s="531">
        <f>MAX(GR308:GR310)</f>
        <v>3.7877046004842616</v>
      </c>
      <c r="GY310" s="531">
        <f>MAX(GS308:GS310)</f>
        <v>3.9488835196538048</v>
      </c>
      <c r="GZ310" s="584"/>
      <c r="HA310" s="527"/>
      <c r="HB310" s="586">
        <f>SUM(GZ308:GZ310)</f>
        <v>1.3697966101694909</v>
      </c>
      <c r="HC310" s="586">
        <f>SUM(HA308:HA310)</f>
        <v>5.8417796610169495</v>
      </c>
      <c r="HD310" s="531">
        <f>AVERAGE(GZ308:GZ310)</f>
        <v>0.68489830508474547</v>
      </c>
      <c r="HE310" s="531">
        <f>AVERAGE(HA308:HA310)</f>
        <v>2.9208898305084747</v>
      </c>
      <c r="HF310" s="531">
        <f>MAX(GZ308:GZ310)</f>
        <v>1.087779661016949</v>
      </c>
      <c r="HG310" s="531">
        <f>MAX(HA308:HA310)</f>
        <v>5.5597627118644075</v>
      </c>
      <c r="HH310" s="584"/>
      <c r="HI310" s="527"/>
      <c r="HJ310" s="586">
        <f>SUM(HH308:HH310)</f>
        <v>4.9885974984505923</v>
      </c>
      <c r="HK310" s="586">
        <f>SUM(HI308:HI310)</f>
        <v>7.1908952490808788</v>
      </c>
      <c r="HL310" s="531">
        <f>AVERAGE(HH308:HH310)</f>
        <v>2.4942987492252962</v>
      </c>
      <c r="HM310" s="531">
        <f>AVERAGE(HI308:HI310)</f>
        <v>3.5954476245404394</v>
      </c>
      <c r="HN310" s="531">
        <f>MAX(HH308:HH310)</f>
        <v>3.7981890026878533</v>
      </c>
      <c r="HO310" s="531">
        <f>MAX(HI308:HI310)</f>
        <v>6.8194312419754839</v>
      </c>
      <c r="HP310" s="286">
        <f>MIN(HH308:HH310)</f>
        <v>1.1904084957627392</v>
      </c>
      <c r="HQ310" s="286">
        <f>MIN(HI308:HI310)</f>
        <v>0.37146400710539523</v>
      </c>
      <c r="HR310" s="278">
        <f>HN310-HP310</f>
        <v>2.6077805069251143</v>
      </c>
      <c r="HS310" s="278">
        <f>HO310-HQ310</f>
        <v>6.4479672348700889</v>
      </c>
      <c r="IE310" s="159"/>
      <c r="IF310" s="159"/>
      <c r="IG310" s="159">
        <v>-1.8535575704497451</v>
      </c>
      <c r="IH310" s="159">
        <v>7.3928728813559319</v>
      </c>
      <c r="II310" s="159"/>
      <c r="IJ310" s="159"/>
      <c r="IK310" s="159"/>
      <c r="IL310" s="159"/>
      <c r="IM310" s="159"/>
      <c r="IN310" s="385">
        <v>0</v>
      </c>
      <c r="IO310" s="385">
        <v>1</v>
      </c>
      <c r="IP310" s="382">
        <v>1</v>
      </c>
      <c r="IQ310" s="159"/>
      <c r="IR310" s="159"/>
      <c r="IS310" s="159"/>
      <c r="IU310" s="383">
        <v>0</v>
      </c>
      <c r="IV310" s="379">
        <v>1</v>
      </c>
      <c r="IW310" s="383">
        <v>1</v>
      </c>
      <c r="IX310" s="492">
        <v>0</v>
      </c>
      <c r="IZ310" s="159"/>
      <c r="JA310" s="159"/>
      <c r="JB310" s="159"/>
      <c r="JC310" s="159"/>
      <c r="JD310" s="159"/>
      <c r="JE310" s="159"/>
      <c r="JF310" s="159"/>
      <c r="JG310" s="159"/>
      <c r="JH310" s="159"/>
      <c r="JI310" s="159"/>
      <c r="JJ310" s="159"/>
      <c r="JK310" s="159"/>
      <c r="JL310" s="159"/>
      <c r="JM310" s="159"/>
      <c r="JN310" s="159"/>
      <c r="JO310" s="159"/>
      <c r="JP310" s="159"/>
      <c r="JQ310" s="159"/>
      <c r="JR310" s="159"/>
      <c r="JS310" s="159"/>
      <c r="JT310" s="159"/>
      <c r="JV310" s="159"/>
      <c r="JW310" s="159"/>
      <c r="JX310" s="159"/>
      <c r="JY310" s="383">
        <v>0</v>
      </c>
      <c r="JZ310" s="502">
        <v>1</v>
      </c>
      <c r="KA310" s="502">
        <v>0</v>
      </c>
      <c r="KB310" s="519">
        <v>0</v>
      </c>
      <c r="KC310" s="519">
        <v>1</v>
      </c>
      <c r="KD310" s="519">
        <v>0</v>
      </c>
      <c r="KE310" s="159"/>
      <c r="KF310" s="159"/>
      <c r="KG310" s="159"/>
      <c r="KH310" s="185">
        <v>1</v>
      </c>
      <c r="KI310" s="185">
        <v>1</v>
      </c>
      <c r="KJ310" s="159"/>
      <c r="KK310" s="159"/>
      <c r="KL310" s="159"/>
      <c r="KM310" s="159"/>
      <c r="KN310" s="159"/>
      <c r="KO310" s="159"/>
      <c r="KP310" s="159"/>
      <c r="KQ310" s="159"/>
      <c r="KR310" s="159"/>
      <c r="KS310" s="159"/>
      <c r="KT310" s="159"/>
      <c r="KU310" s="159"/>
      <c r="KV310" s="159"/>
      <c r="KW310" s="159"/>
      <c r="KX310" s="159"/>
      <c r="KY310" s="159"/>
      <c r="KZ310" s="159"/>
      <c r="LA310" s="159"/>
    </row>
    <row r="311" spans="1:313" x14ac:dyDescent="0.15">
      <c r="A311" s="222"/>
      <c r="B311" s="242">
        <v>1.5334259259259257</v>
      </c>
      <c r="C311" s="31"/>
      <c r="D311" s="294"/>
      <c r="E311" s="11"/>
      <c r="F311" s="32"/>
      <c r="G311" s="33" t="s">
        <v>372</v>
      </c>
      <c r="H311" s="32" t="s">
        <v>335</v>
      </c>
      <c r="I311" s="600">
        <v>61</v>
      </c>
      <c r="J311" s="34">
        <v>1</v>
      </c>
      <c r="K311" s="32">
        <v>1</v>
      </c>
      <c r="L311" s="34">
        <v>0</v>
      </c>
      <c r="M311" s="35">
        <v>1</v>
      </c>
      <c r="N311" s="35">
        <v>1</v>
      </c>
      <c r="O311" s="35">
        <v>0</v>
      </c>
      <c r="P311" s="32"/>
      <c r="Q311" s="32">
        <v>1</v>
      </c>
      <c r="R311" s="32">
        <v>0</v>
      </c>
      <c r="S311" s="32">
        <v>0</v>
      </c>
      <c r="T311" s="32">
        <v>0</v>
      </c>
      <c r="U311" s="32">
        <v>0</v>
      </c>
      <c r="V311" s="32">
        <v>1</v>
      </c>
      <c r="W311" s="32">
        <v>0</v>
      </c>
      <c r="X311" s="32">
        <v>0</v>
      </c>
      <c r="Y311" s="32">
        <v>1</v>
      </c>
      <c r="Z311" s="32">
        <v>0</v>
      </c>
      <c r="AA311" s="34">
        <v>0</v>
      </c>
      <c r="AB311" s="32"/>
      <c r="AC311" s="32"/>
      <c r="AD311" s="32"/>
      <c r="AE311" s="32"/>
      <c r="AF311" s="32"/>
      <c r="AG311" s="32"/>
      <c r="AH311" s="454"/>
      <c r="AI311" s="32"/>
      <c r="AJ311" s="32"/>
      <c r="AK311" s="32"/>
      <c r="AL311" s="654"/>
      <c r="AM311" s="646"/>
      <c r="AN311" s="647"/>
      <c r="AO311" s="646"/>
      <c r="AP311" s="647"/>
      <c r="AQ311" s="647"/>
      <c r="AR311" s="647"/>
      <c r="AS311" s="647"/>
      <c r="AT311" s="647"/>
      <c r="AU311" s="647"/>
      <c r="AV311" s="647"/>
      <c r="AW311" s="647"/>
      <c r="AX311" s="647"/>
      <c r="AY311" s="647"/>
      <c r="AZ311" s="647"/>
      <c r="BA311" s="647"/>
      <c r="BB311" s="646"/>
      <c r="BC311" s="647"/>
      <c r="BD311" s="647"/>
      <c r="BE311" s="647"/>
      <c r="BF311" s="647"/>
      <c r="BG311" s="647"/>
      <c r="BH311" s="647"/>
      <c r="BI311" s="647"/>
      <c r="BJ311" s="647"/>
      <c r="BK311" s="647"/>
      <c r="BL311" s="647"/>
      <c r="BM311" s="647"/>
      <c r="BN311" s="577"/>
      <c r="BO311" s="577"/>
      <c r="BP311" s="5">
        <v>-0.48353675750862918</v>
      </c>
      <c r="BQ311" s="5">
        <v>-11.98572033898305</v>
      </c>
      <c r="BR311" s="458"/>
      <c r="BS311" s="530"/>
      <c r="BT311" s="530"/>
      <c r="BU311" s="530"/>
      <c r="BV311" s="530"/>
      <c r="BW311" s="584"/>
      <c r="BX311" s="530"/>
      <c r="BY311" s="530"/>
      <c r="BZ311" s="530"/>
      <c r="CA311" s="530"/>
      <c r="CB311" s="584"/>
      <c r="CC311" s="530"/>
      <c r="CD311" s="584"/>
      <c r="CE311" s="530"/>
      <c r="CF311" s="584"/>
      <c r="CG311" s="530"/>
      <c r="CH311" s="584"/>
      <c r="CI311" s="530"/>
      <c r="CJ311" s="584"/>
      <c r="CK311" s="530"/>
      <c r="CL311" s="584"/>
      <c r="CM311" s="271"/>
      <c r="CN311" s="396"/>
      <c r="CO311" s="74"/>
      <c r="CP311" s="74"/>
      <c r="CQ311" s="74"/>
      <c r="CR311" s="98"/>
      <c r="CS311" s="86"/>
      <c r="CT311" s="89"/>
      <c r="CU311" s="89"/>
      <c r="CV311" s="89"/>
      <c r="CW311" s="89"/>
      <c r="CX311" s="89"/>
      <c r="CY311" s="89"/>
      <c r="CZ311" s="89"/>
      <c r="DA311" s="89"/>
      <c r="DB311" s="89"/>
      <c r="DC311" s="82"/>
      <c r="DD311" s="134"/>
      <c r="DE311" s="134"/>
      <c r="DF311" s="134"/>
      <c r="DG311" s="134"/>
      <c r="DH311" s="134"/>
      <c r="DI311" s="134"/>
      <c r="DJ311" s="114"/>
      <c r="DK311" s="114"/>
      <c r="DL311" s="134"/>
      <c r="DM311" s="134"/>
      <c r="DN311" s="134"/>
      <c r="DO311" s="134"/>
      <c r="DP311" s="134"/>
      <c r="DQ311" s="134"/>
      <c r="DR311" s="134"/>
      <c r="DS311" s="114"/>
      <c r="DT311" s="113" t="s">
        <v>442</v>
      </c>
      <c r="DU311" s="114">
        <v>-0.48353675750862918</v>
      </c>
      <c r="DV311" s="114">
        <v>-11.98572033898305</v>
      </c>
      <c r="DW311" s="494"/>
      <c r="DX311" s="506">
        <f t="shared" si="176"/>
        <v>0</v>
      </c>
      <c r="DY311" s="494"/>
      <c r="DZ311" s="494"/>
      <c r="EA311" s="506">
        <f t="shared" si="177"/>
        <v>0</v>
      </c>
      <c r="EB311" s="506">
        <f t="shared" si="178"/>
        <v>0</v>
      </c>
      <c r="EC311" s="494"/>
      <c r="ED311" s="494"/>
      <c r="EE311" s="511"/>
      <c r="EF311" s="124"/>
      <c r="EG311" s="124"/>
      <c r="EH311" s="124"/>
      <c r="EI311" s="124"/>
      <c r="EJ311" s="124"/>
      <c r="EK311" s="124"/>
      <c r="EL311" s="124"/>
      <c r="EM311" s="124"/>
      <c r="EN311" s="124"/>
      <c r="EO311" s="124"/>
      <c r="EP311" s="124"/>
      <c r="EQ311" s="124"/>
      <c r="ER311" s="131">
        <v>3.7877046004842621</v>
      </c>
      <c r="ES311" s="131">
        <v>12.872059322033898</v>
      </c>
      <c r="ET311" s="511"/>
      <c r="EU311" s="511"/>
      <c r="EV311" s="99"/>
      <c r="EW311" s="134"/>
      <c r="EX311" s="134"/>
      <c r="EY311" s="134"/>
      <c r="EZ311" s="134"/>
      <c r="FA311" s="134"/>
      <c r="FB311" s="134"/>
      <c r="FC311" s="134"/>
      <c r="FD311" s="511"/>
      <c r="FE311" s="154"/>
      <c r="FF311" s="147"/>
      <c r="FG311" s="154"/>
      <c r="FH311" s="147"/>
      <c r="FI311" s="154"/>
      <c r="FJ311" s="147"/>
      <c r="FK311" s="584"/>
      <c r="FL311" s="527"/>
      <c r="FM311" s="584"/>
      <c r="FN311" s="530"/>
      <c r="FO311" s="584"/>
      <c r="FP311" s="530"/>
      <c r="FQ311" s="284"/>
      <c r="FR311" s="282"/>
      <c r="FS311" s="284"/>
      <c r="FT311" s="282"/>
      <c r="FU311" s="282"/>
      <c r="FV311" s="282"/>
      <c r="FW311" s="282"/>
      <c r="FX311" s="282"/>
      <c r="FY311" s="282"/>
      <c r="FZ311" s="282"/>
      <c r="GA311" s="282"/>
      <c r="GB311" s="282"/>
      <c r="GC311" s="282"/>
      <c r="GD311" s="284"/>
      <c r="GE311" s="282"/>
      <c r="GF311" s="284"/>
      <c r="GG311" s="282"/>
      <c r="GH311" s="282"/>
      <c r="GI311" s="282"/>
      <c r="GJ311" s="282"/>
      <c r="GK311" s="282"/>
      <c r="GL311" s="282"/>
      <c r="GM311" s="282"/>
      <c r="GN311" s="282"/>
      <c r="GO311" s="282"/>
      <c r="GP311" s="282"/>
      <c r="GQ311" s="532"/>
      <c r="GR311" s="587"/>
      <c r="GS311" s="532"/>
      <c r="GT311" s="587"/>
      <c r="GU311" s="529"/>
      <c r="GV311" s="529"/>
      <c r="GW311" s="529"/>
      <c r="GX311" s="529"/>
      <c r="GY311" s="529"/>
      <c r="GZ311" s="587"/>
      <c r="HA311" s="532"/>
      <c r="HB311" s="587"/>
      <c r="HC311" s="529"/>
      <c r="HD311" s="529"/>
      <c r="HE311" s="529"/>
      <c r="HF311" s="529"/>
      <c r="HG311" s="529"/>
      <c r="HH311" s="584"/>
      <c r="HI311" s="527"/>
      <c r="HJ311" s="587"/>
      <c r="HK311" s="529"/>
      <c r="HL311" s="529"/>
      <c r="HM311" s="529"/>
      <c r="HN311" s="529"/>
      <c r="HO311" s="529"/>
      <c r="HP311" s="98"/>
      <c r="HQ311" s="210"/>
      <c r="HR311" s="210"/>
      <c r="HS311" s="210"/>
      <c r="HT311" s="396"/>
      <c r="HU311" s="522"/>
      <c r="HV311" s="396"/>
      <c r="HW311" s="522"/>
      <c r="HX311" s="396"/>
      <c r="HY311" s="522"/>
      <c r="HZ311" s="396"/>
      <c r="IA311" s="522"/>
      <c r="IB311" s="396"/>
      <c r="IC311" s="522"/>
      <c r="ID311" s="396"/>
      <c r="IE311" s="172"/>
      <c r="IF311" s="172"/>
      <c r="IG311" s="203">
        <v>-0.28206310854670036</v>
      </c>
      <c r="IH311" s="203">
        <v>-2.0144067796610168E-2</v>
      </c>
      <c r="II311" s="172">
        <v>0</v>
      </c>
      <c r="IJ311" s="172">
        <v>0</v>
      </c>
      <c r="IK311" s="172"/>
      <c r="IL311" s="172"/>
      <c r="IM311" s="172"/>
      <c r="IN311" s="465"/>
      <c r="IO311" s="465"/>
      <c r="IP311" s="397"/>
      <c r="IQ311" s="172"/>
      <c r="IR311" s="172"/>
      <c r="IS311" s="172"/>
      <c r="IT311" s="397"/>
      <c r="IU311" s="396"/>
      <c r="IV311" s="397"/>
      <c r="IW311" s="396"/>
      <c r="IX311" s="485"/>
      <c r="IY311" s="396"/>
      <c r="IZ311" s="172"/>
      <c r="JA311" s="172"/>
      <c r="JB311" s="202"/>
      <c r="JC311" s="202"/>
      <c r="JD311" s="202"/>
      <c r="JE311" s="172"/>
      <c r="JF311" s="172"/>
      <c r="JG311" s="172"/>
      <c r="JH311" s="172"/>
      <c r="JI311" s="172"/>
      <c r="JJ311" s="172"/>
      <c r="JK311" s="172"/>
      <c r="JL311" s="172"/>
      <c r="JM311" s="172"/>
      <c r="JN311" s="172"/>
      <c r="JO311" s="172"/>
      <c r="JP311" s="202"/>
      <c r="JQ311" s="202"/>
      <c r="JR311" s="202"/>
      <c r="JS311" s="172"/>
      <c r="JT311" s="172"/>
      <c r="JU311" s="396"/>
      <c r="JV311" s="172"/>
      <c r="JW311" s="172"/>
      <c r="JX311" s="172"/>
      <c r="JY311" s="396"/>
      <c r="JZ311" s="509"/>
      <c r="KA311" s="509"/>
      <c r="KB311" s="522"/>
      <c r="KC311" s="522"/>
      <c r="KD311" s="509"/>
      <c r="KE311" s="171"/>
      <c r="KF311" s="172"/>
      <c r="KG311" s="172"/>
      <c r="KH311" s="172"/>
      <c r="KI311" s="172"/>
      <c r="KJ311" s="172"/>
      <c r="KK311" s="201"/>
      <c r="KL311" s="172"/>
      <c r="KM311" s="172"/>
      <c r="KN311" s="172"/>
      <c r="KO311" s="172"/>
      <c r="KP311" s="172"/>
      <c r="KQ311" s="172"/>
      <c r="KR311" s="201"/>
      <c r="KS311" s="172"/>
      <c r="KT311" s="172"/>
      <c r="KU311" s="172"/>
      <c r="KV311" s="172"/>
      <c r="KW311" s="172"/>
      <c r="KX311" s="172"/>
      <c r="KY311" s="172"/>
      <c r="KZ311" s="172"/>
      <c r="LA311" s="201"/>
    </row>
    <row r="312" spans="1:313" x14ac:dyDescent="0.15">
      <c r="A312" s="214"/>
      <c r="B312" s="232">
        <v>1.5383680555555557</v>
      </c>
      <c r="C312" s="10"/>
      <c r="D312" s="11"/>
      <c r="E312" s="11"/>
      <c r="F312" s="14"/>
      <c r="G312" s="13"/>
      <c r="H312" s="14"/>
      <c r="I312" s="596"/>
      <c r="J312" s="9">
        <v>1</v>
      </c>
      <c r="K312" s="14">
        <v>1</v>
      </c>
      <c r="L312" s="9">
        <v>0</v>
      </c>
      <c r="M312" s="23">
        <v>1</v>
      </c>
      <c r="N312" s="23">
        <v>0</v>
      </c>
      <c r="O312" s="23">
        <v>1</v>
      </c>
      <c r="P312" s="14"/>
      <c r="Q312" s="14">
        <v>0</v>
      </c>
      <c r="R312" s="14">
        <v>0</v>
      </c>
      <c r="S312" s="14">
        <v>1</v>
      </c>
      <c r="T312" s="14">
        <v>1</v>
      </c>
      <c r="U312" s="14">
        <v>0</v>
      </c>
      <c r="V312" s="14">
        <v>0</v>
      </c>
      <c r="W312" s="14">
        <v>0</v>
      </c>
      <c r="X312" s="14"/>
      <c r="Y312" s="14"/>
      <c r="Z312" s="14"/>
      <c r="AA312" s="9"/>
      <c r="AB312" s="15">
        <v>1.3297260831487301</v>
      </c>
      <c r="AC312" s="15">
        <v>0.12086440677966159</v>
      </c>
      <c r="AD312" s="15">
        <v>1.3352077220538618</v>
      </c>
      <c r="AE312" s="15"/>
      <c r="AF312" s="15"/>
      <c r="AG312" s="15"/>
      <c r="AH312" s="54">
        <f>AM313-BP312</f>
        <v>2.216210138581217</v>
      </c>
      <c r="AI312" s="15">
        <f>AN313-BQ312</f>
        <v>17.686491525423726</v>
      </c>
      <c r="AJ312" s="15"/>
      <c r="AK312" s="15"/>
      <c r="AL312" s="632">
        <f>((AH312*AH313)+(AI312*AI313))/(SQRT(AH312^2+AI312^2)*SQRT(AH313^2+AI313^2))</f>
        <v>0.99868738071279317</v>
      </c>
      <c r="AM312" s="633"/>
      <c r="AN312" s="634"/>
      <c r="AO312" s="633"/>
      <c r="AP312" s="634"/>
      <c r="AQ312" s="634"/>
      <c r="AR312" s="634"/>
      <c r="AS312" s="634"/>
      <c r="AT312" s="634"/>
      <c r="AU312" s="634"/>
      <c r="AV312" s="634"/>
      <c r="AW312" s="634"/>
      <c r="AX312" s="634"/>
      <c r="AY312" s="634"/>
      <c r="AZ312" s="634"/>
      <c r="BA312" s="634"/>
      <c r="BB312" s="633"/>
      <c r="BC312" s="634"/>
      <c r="BD312" s="634"/>
      <c r="BE312" s="634"/>
      <c r="BF312" s="634"/>
      <c r="BG312" s="634"/>
      <c r="BH312" s="634"/>
      <c r="BI312" s="634"/>
      <c r="BJ312" s="634"/>
      <c r="BK312" s="634"/>
      <c r="BL312" s="634"/>
      <c r="BM312" s="634"/>
      <c r="BN312" s="573"/>
      <c r="BO312" s="573"/>
      <c r="BP312" s="6">
        <v>-1.0879577043944157</v>
      </c>
      <c r="BQ312" s="6">
        <v>-11.98572033898305</v>
      </c>
      <c r="BR312" s="6"/>
      <c r="BS312" s="527"/>
      <c r="BT312" s="527"/>
      <c r="BU312" s="527"/>
      <c r="BV312" s="527"/>
      <c r="BW312" s="584"/>
      <c r="BX312" s="527"/>
      <c r="BY312" s="527"/>
      <c r="BZ312" s="527"/>
      <c r="CA312" s="527"/>
      <c r="CB312" s="584"/>
      <c r="CC312" s="527"/>
      <c r="CD312" s="584"/>
      <c r="CE312" s="527"/>
      <c r="CF312" s="584"/>
      <c r="CG312" s="527"/>
      <c r="CH312" s="584"/>
      <c r="CI312" s="527"/>
      <c r="CJ312" s="584"/>
      <c r="CK312" s="527"/>
      <c r="CL312" s="584"/>
      <c r="CO312" s="70"/>
      <c r="CP312" s="70"/>
      <c r="CQ312" s="70"/>
      <c r="CR312" s="70"/>
      <c r="CS312" s="70"/>
      <c r="CT312" s="70"/>
      <c r="CU312" s="70"/>
      <c r="CV312" s="70"/>
      <c r="CW312" s="70"/>
      <c r="CX312" s="70"/>
      <c r="CY312" s="70"/>
      <c r="CZ312" s="70"/>
      <c r="DA312" s="70"/>
      <c r="DB312" s="70"/>
      <c r="DC312" s="70"/>
      <c r="DH312" s="516"/>
      <c r="DI312" s="516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8" t="s">
        <v>442</v>
      </c>
      <c r="DU312" s="116">
        <v>-1.0879577043944157</v>
      </c>
      <c r="DV312" s="116">
        <v>-11.98572033898305</v>
      </c>
      <c r="DX312" s="506">
        <f t="shared" si="176"/>
        <v>0</v>
      </c>
      <c r="EA312" s="506">
        <f t="shared" si="177"/>
        <v>0</v>
      </c>
      <c r="EB312" s="506">
        <f t="shared" si="178"/>
        <v>0</v>
      </c>
      <c r="EF312" s="412">
        <f>IF(AND(DV312&lt;0,DV312&gt;-11.9),1,0)</f>
        <v>0</v>
      </c>
      <c r="EL312" s="244">
        <f>IF(AND(DV312&lt;0,DV312&gt;-6.4),1,0)</f>
        <v>0</v>
      </c>
      <c r="ER312" s="128">
        <v>3.3444625727680184</v>
      </c>
      <c r="ES312" s="128">
        <v>12.952635593220338</v>
      </c>
      <c r="EV312" s="284"/>
      <c r="EW312" s="209"/>
      <c r="EX312" s="209"/>
      <c r="EY312" s="209"/>
      <c r="EZ312" s="209"/>
      <c r="FA312" s="209"/>
      <c r="FB312" s="209"/>
      <c r="FC312" s="209"/>
      <c r="FE312" s="141"/>
      <c r="FF312" s="141"/>
      <c r="FH312" s="141"/>
      <c r="FJ312" s="141"/>
      <c r="FK312" s="584"/>
      <c r="FL312" s="527"/>
      <c r="FM312" s="584"/>
      <c r="FN312" s="527"/>
      <c r="FO312" s="584"/>
      <c r="FP312" s="527"/>
      <c r="FQ312" s="284"/>
      <c r="FR312" s="209"/>
      <c r="FS312" s="284"/>
      <c r="FT312" s="209"/>
      <c r="FU312" s="209"/>
      <c r="FV312" s="209"/>
      <c r="FW312" s="209"/>
      <c r="FX312" s="209"/>
      <c r="FY312" s="209"/>
      <c r="FZ312" s="209"/>
      <c r="GA312" s="209"/>
      <c r="GB312" s="209"/>
      <c r="GC312" s="209"/>
      <c r="GD312" s="284"/>
      <c r="GE312" s="209"/>
      <c r="GF312" s="284"/>
      <c r="GG312" s="209"/>
      <c r="GH312" s="209"/>
      <c r="GI312" s="209"/>
      <c r="GJ312" s="209"/>
      <c r="GK312" s="209"/>
      <c r="GL312" s="209"/>
      <c r="GM312" s="209"/>
      <c r="GN312" s="209"/>
      <c r="GO312" s="209"/>
      <c r="GP312" s="209"/>
      <c r="GQ312" s="529"/>
      <c r="GR312" s="587"/>
      <c r="GS312" s="529"/>
      <c r="GT312" s="587"/>
      <c r="GU312" s="529"/>
      <c r="GV312" s="529"/>
      <c r="GW312" s="529"/>
      <c r="GX312" s="529"/>
      <c r="GY312" s="529"/>
      <c r="GZ312" s="587"/>
      <c r="HA312" s="529"/>
      <c r="HB312" s="587"/>
      <c r="HC312" s="529"/>
      <c r="HD312" s="529"/>
      <c r="HE312" s="529"/>
      <c r="HF312" s="529"/>
      <c r="HG312" s="529"/>
      <c r="HH312" s="584"/>
      <c r="HI312" s="527"/>
      <c r="HJ312" s="587"/>
      <c r="HK312" s="529"/>
      <c r="HL312" s="529"/>
      <c r="HM312" s="529"/>
      <c r="HN312" s="529"/>
      <c r="HO312" s="529"/>
      <c r="HP312" s="285"/>
      <c r="HQ312" s="208"/>
      <c r="HR312" s="208"/>
      <c r="HS312" s="208"/>
      <c r="IE312" s="159"/>
      <c r="IF312" s="159"/>
      <c r="IG312" s="159"/>
      <c r="IH312" s="159"/>
      <c r="II312" s="159">
        <v>0</v>
      </c>
      <c r="IJ312" s="159">
        <v>0</v>
      </c>
      <c r="IK312" s="159"/>
      <c r="IL312" s="159"/>
      <c r="IM312" s="159"/>
      <c r="IQ312" s="159"/>
      <c r="IR312" s="159"/>
      <c r="IS312" s="159"/>
      <c r="IZ312" s="159"/>
      <c r="JA312" s="159"/>
      <c r="JB312" s="159"/>
      <c r="JC312" s="159"/>
      <c r="JD312" s="159"/>
      <c r="JE312" s="159"/>
      <c r="JF312" s="159"/>
      <c r="JG312" s="159"/>
      <c r="JH312" s="159"/>
      <c r="JI312" s="159"/>
      <c r="JJ312" s="159"/>
      <c r="JK312" s="159"/>
      <c r="JL312" s="159"/>
      <c r="JM312" s="159"/>
      <c r="JN312" s="159"/>
      <c r="JO312" s="159"/>
      <c r="JP312" s="159"/>
      <c r="JQ312" s="159"/>
      <c r="JR312" s="159"/>
      <c r="JS312" s="159"/>
      <c r="JT312" s="159"/>
      <c r="JV312" s="159"/>
      <c r="JW312" s="159"/>
      <c r="JX312" s="159"/>
      <c r="KE312" s="159"/>
      <c r="KF312" s="159"/>
      <c r="KG312" s="159"/>
      <c r="KH312" s="159"/>
      <c r="KI312" s="159"/>
      <c r="KJ312" s="159"/>
      <c r="KK312" s="159"/>
      <c r="KL312" s="159"/>
      <c r="KM312" s="159"/>
      <c r="KN312" s="159"/>
      <c r="KO312" s="159"/>
      <c r="KP312" s="159"/>
      <c r="KQ312" s="159"/>
      <c r="KR312" s="159"/>
      <c r="KS312" s="159"/>
      <c r="KT312" s="159"/>
      <c r="KU312" s="159"/>
      <c r="KV312" s="159"/>
      <c r="KW312" s="159"/>
      <c r="KX312" s="159"/>
      <c r="KY312" s="159"/>
      <c r="KZ312" s="159"/>
      <c r="LA312" s="159"/>
    </row>
    <row r="313" spans="1:313" x14ac:dyDescent="0.15">
      <c r="A313" s="214"/>
      <c r="B313" s="232">
        <v>1.539050925925926</v>
      </c>
      <c r="C313" s="10">
        <v>0.28999999999999998</v>
      </c>
      <c r="D313" s="11">
        <v>0.96665699999999988</v>
      </c>
      <c r="E313" s="11"/>
      <c r="F313" s="14"/>
      <c r="G313" s="13"/>
      <c r="H313" s="14"/>
      <c r="I313" s="596"/>
      <c r="J313" s="473">
        <v>2</v>
      </c>
      <c r="K313" s="14"/>
      <c r="L313" s="9"/>
      <c r="M313" s="23">
        <v>0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9"/>
      <c r="AB313" s="15"/>
      <c r="AC313" s="15"/>
      <c r="AD313" s="15"/>
      <c r="AE313" s="15"/>
      <c r="AF313" s="15"/>
      <c r="AG313" s="15"/>
      <c r="AH313" s="58">
        <f>ER312-BP312</f>
        <v>4.4324202771624339</v>
      </c>
      <c r="AI313" s="20">
        <f>ES312-BQ312</f>
        <v>24.938355932203386</v>
      </c>
      <c r="AJ313" s="15"/>
      <c r="AK313" s="15"/>
      <c r="AL313" s="635">
        <f>DEGREES(ACOS(AL312))</f>
        <v>2.9359897673915878</v>
      </c>
      <c r="AM313" s="633">
        <v>1.1282524341868014</v>
      </c>
      <c r="AN313" s="634">
        <v>5.7007711864406776</v>
      </c>
      <c r="AO313" s="638">
        <f>ABS(11.88-AN313)</f>
        <v>6.1792288135593232</v>
      </c>
      <c r="AP313" s="527"/>
      <c r="AQ313" s="634"/>
      <c r="AR313" s="634"/>
      <c r="AS313" s="634"/>
      <c r="AT313" s="634"/>
      <c r="AU313" s="634"/>
      <c r="AV313" s="634"/>
      <c r="AW313" s="634"/>
      <c r="AX313" s="634"/>
      <c r="AY313" s="634"/>
      <c r="AZ313" s="634"/>
      <c r="BA313" s="634"/>
      <c r="BB313" s="633"/>
      <c r="BC313" s="634">
        <f>ABS(BQ313-AN313)</f>
        <v>7.2921525423728806</v>
      </c>
      <c r="BD313" s="634"/>
      <c r="BE313" s="634"/>
      <c r="BF313" s="634"/>
      <c r="BG313" s="634"/>
      <c r="BH313" s="634"/>
      <c r="BI313" s="634"/>
      <c r="BJ313" s="634"/>
      <c r="BK313" s="634"/>
      <c r="BL313" s="634"/>
      <c r="BM313" s="634"/>
      <c r="BN313" s="573"/>
      <c r="BO313" s="573"/>
      <c r="BP313" s="64">
        <v>2.8206310854670034</v>
      </c>
      <c r="BQ313" s="64">
        <v>12.992923728813558</v>
      </c>
      <c r="BR313" s="6"/>
      <c r="BS313" s="527"/>
      <c r="BT313" s="527"/>
      <c r="BU313" s="527">
        <f>(BP312+BP313+BP314)/3</f>
        <v>1.6655154980852782</v>
      </c>
      <c r="BV313" s="527">
        <f>(BQ312+BQ313+BQ314)/3</f>
        <v>-3.6326468926553672</v>
      </c>
      <c r="BW313" s="584"/>
      <c r="BX313" s="527"/>
      <c r="BY313" s="527"/>
      <c r="BZ313" s="527"/>
      <c r="CA313" s="527"/>
      <c r="CC313" s="584">
        <f>SQRT((BP312-BP313)^2+(BQ312-BQ313)^2)+SQRT((BP313-BP314)^2+(BQ313-BQ314)^2)+SQRT((BP314-BP312)^2+(BQ314-BQ312)^2)</f>
        <v>54.537186839768651</v>
      </c>
      <c r="CD313" s="584"/>
      <c r="CE313" s="584"/>
      <c r="CF313" s="584"/>
      <c r="CG313" s="527"/>
      <c r="CH313" s="584"/>
      <c r="CI313" s="527"/>
      <c r="CJ313" s="584"/>
      <c r="CK313" s="527"/>
      <c r="CL313" s="584"/>
      <c r="CO313" s="70"/>
      <c r="CP313" s="70"/>
      <c r="CQ313" s="70"/>
      <c r="CR313" s="70"/>
      <c r="CS313" s="92">
        <v>9.913254186383277</v>
      </c>
      <c r="CT313" s="70"/>
      <c r="CU313" s="70"/>
      <c r="CV313" s="70"/>
      <c r="CW313" s="70"/>
      <c r="CX313" s="70"/>
      <c r="CY313" s="70"/>
      <c r="CZ313" s="70"/>
      <c r="DA313" s="70"/>
      <c r="DB313" s="70"/>
      <c r="DC313" s="70"/>
      <c r="DH313" s="516"/>
      <c r="DI313" s="516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8" t="s">
        <v>443</v>
      </c>
      <c r="DU313" s="128">
        <v>2.0147364896192883</v>
      </c>
      <c r="DV313" s="128">
        <v>13.073499999999999</v>
      </c>
      <c r="DX313" s="506">
        <f t="shared" si="176"/>
        <v>0</v>
      </c>
      <c r="EA313" s="506">
        <f t="shared" si="177"/>
        <v>0</v>
      </c>
      <c r="EB313" s="506">
        <f t="shared" si="178"/>
        <v>0</v>
      </c>
      <c r="EG313" s="402">
        <f>IF(AND(DV313&gt;0,DV313&lt;11.9),1,0)</f>
        <v>0</v>
      </c>
      <c r="EM313" s="402">
        <f>IF(AND(DV313&gt;0,DV313&lt;6.4),1,0)</f>
        <v>0</v>
      </c>
      <c r="ER313" s="116">
        <v>-0.72530513626294379</v>
      </c>
      <c r="ES313" s="116">
        <v>-11.663415254237288</v>
      </c>
      <c r="ET313" s="518">
        <f>ABS(ER313)</f>
        <v>0.72530513626294379</v>
      </c>
      <c r="EV313" s="284"/>
      <c r="EW313" s="209"/>
      <c r="EX313" s="209"/>
      <c r="EY313" s="209"/>
      <c r="EZ313" s="209"/>
      <c r="FA313" s="209"/>
      <c r="FB313" s="209"/>
      <c r="FC313" s="209"/>
      <c r="FE313" s="141"/>
      <c r="FF313" s="141"/>
      <c r="FH313" s="141"/>
      <c r="FJ313" s="141"/>
      <c r="FK313" s="584"/>
      <c r="FL313" s="527"/>
      <c r="FM313" s="584"/>
      <c r="FN313" s="527"/>
      <c r="FO313" s="584"/>
      <c r="FP313" s="527"/>
      <c r="FQ313" s="284"/>
      <c r="FR313" s="209"/>
      <c r="FS313" s="284"/>
      <c r="FT313" s="209"/>
      <c r="FU313" s="209"/>
      <c r="FV313" s="209"/>
      <c r="FW313" s="209"/>
      <c r="FX313" s="209"/>
      <c r="FY313" s="209"/>
      <c r="FZ313" s="209"/>
      <c r="GA313" s="209"/>
      <c r="GB313" s="209"/>
      <c r="GC313" s="209"/>
      <c r="GD313" s="284"/>
      <c r="GE313" s="209"/>
      <c r="GF313" s="284"/>
      <c r="GG313" s="209"/>
      <c r="GH313" s="209"/>
      <c r="GI313" s="209"/>
      <c r="GJ313" s="209"/>
      <c r="GK313" s="209"/>
      <c r="GL313" s="209"/>
      <c r="GM313" s="209"/>
      <c r="GN313" s="209"/>
      <c r="GO313" s="209"/>
      <c r="GP313" s="209"/>
      <c r="GQ313" s="529"/>
      <c r="GR313" s="587">
        <v>0.36265256813147195</v>
      </c>
      <c r="GS313" s="532">
        <v>1.3297260831487301</v>
      </c>
      <c r="GT313" s="584"/>
      <c r="GU313" s="527"/>
      <c r="GV313" s="527"/>
      <c r="GW313" s="527"/>
      <c r="GX313" s="527"/>
      <c r="GY313" s="527"/>
      <c r="GZ313" s="587">
        <v>0.32230508474576247</v>
      </c>
      <c r="HA313" s="532">
        <v>0.12086440677966159</v>
      </c>
      <c r="HB313" s="584"/>
      <c r="HC313" s="527"/>
      <c r="HD313" s="527"/>
      <c r="HE313" s="527"/>
      <c r="HF313" s="527"/>
      <c r="HG313" s="527"/>
      <c r="HH313" s="584">
        <v>0.48517775384422257</v>
      </c>
      <c r="HI313" s="527">
        <v>1.3352077220538618</v>
      </c>
      <c r="HJ313" s="584"/>
      <c r="HK313" s="527"/>
      <c r="HL313" s="527"/>
      <c r="HM313" s="527"/>
      <c r="HN313" s="527"/>
      <c r="HO313" s="527"/>
      <c r="HP313" s="285"/>
      <c r="HQ313" s="208"/>
      <c r="HR313" s="208"/>
      <c r="HS313" s="208"/>
      <c r="IE313" s="159"/>
      <c r="IF313" s="159"/>
      <c r="IG313" s="159"/>
      <c r="IH313" s="159"/>
      <c r="II313" s="175">
        <v>1</v>
      </c>
      <c r="IJ313" s="175">
        <v>0</v>
      </c>
      <c r="IK313" s="175">
        <v>0</v>
      </c>
      <c r="IL313" s="175">
        <v>1</v>
      </c>
      <c r="IM313" s="175">
        <v>0</v>
      </c>
      <c r="IN313" s="464"/>
      <c r="IO313" s="464"/>
      <c r="IP313" s="402"/>
      <c r="IQ313" s="175">
        <v>1</v>
      </c>
      <c r="IR313" s="175">
        <v>0</v>
      </c>
      <c r="IS313" s="175">
        <v>0</v>
      </c>
      <c r="IT313" s="402"/>
      <c r="IU313" s="416"/>
      <c r="IV313" s="402"/>
      <c r="IW313" s="416"/>
      <c r="IX313" s="483"/>
      <c r="IY313" s="416"/>
      <c r="IZ313" s="175">
        <v>1</v>
      </c>
      <c r="JA313" s="175">
        <v>0</v>
      </c>
      <c r="JB313" s="178">
        <v>0</v>
      </c>
      <c r="JC313" s="178">
        <v>0</v>
      </c>
      <c r="JD313" s="178">
        <v>0</v>
      </c>
      <c r="JE313" s="178">
        <v>0</v>
      </c>
      <c r="JF313" s="178">
        <v>0</v>
      </c>
      <c r="JG313" s="178">
        <v>0</v>
      </c>
      <c r="JH313" s="178">
        <v>1</v>
      </c>
      <c r="JI313" s="178">
        <v>0</v>
      </c>
      <c r="JJ313" s="178">
        <v>0</v>
      </c>
      <c r="JK313" s="178">
        <v>0</v>
      </c>
      <c r="JL313" s="178">
        <v>1</v>
      </c>
      <c r="JM313" s="178">
        <v>1</v>
      </c>
      <c r="JN313" s="178">
        <v>0</v>
      </c>
      <c r="JO313" s="178">
        <v>0</v>
      </c>
      <c r="JP313" s="178">
        <v>0</v>
      </c>
      <c r="JQ313" s="178">
        <v>0</v>
      </c>
      <c r="JR313" s="178">
        <v>0</v>
      </c>
      <c r="JS313" s="178">
        <v>0</v>
      </c>
      <c r="JT313" s="178">
        <v>0</v>
      </c>
      <c r="JU313" s="513">
        <v>1</v>
      </c>
      <c r="JV313" s="178">
        <v>0</v>
      </c>
      <c r="JW313" s="178">
        <v>0</v>
      </c>
      <c r="JX313" s="178">
        <v>0</v>
      </c>
      <c r="JY313" s="513"/>
      <c r="JZ313" s="407"/>
      <c r="KA313" s="407"/>
      <c r="KB313" s="407"/>
      <c r="KC313" s="407"/>
      <c r="KD313" s="407"/>
      <c r="KE313" s="162">
        <v>0</v>
      </c>
      <c r="KF313" s="175">
        <v>1</v>
      </c>
      <c r="KG313" s="175">
        <v>0</v>
      </c>
      <c r="KH313" s="175">
        <v>0</v>
      </c>
      <c r="KI313" s="175">
        <v>0</v>
      </c>
      <c r="KJ313" s="175">
        <v>1</v>
      </c>
      <c r="KK313" s="160">
        <v>0</v>
      </c>
      <c r="KL313" s="175">
        <v>1</v>
      </c>
      <c r="KM313" s="175">
        <v>0</v>
      </c>
      <c r="KN313" s="175">
        <v>0</v>
      </c>
      <c r="KO313" s="175">
        <v>0</v>
      </c>
      <c r="KP313" s="175">
        <v>0</v>
      </c>
      <c r="KQ313" s="175">
        <v>0</v>
      </c>
      <c r="KR313" s="160">
        <v>0</v>
      </c>
      <c r="KS313" s="175">
        <v>0</v>
      </c>
      <c r="KT313" s="159"/>
      <c r="KU313" s="159"/>
      <c r="KV313" s="159"/>
      <c r="KW313" s="159"/>
      <c r="KX313" s="159"/>
      <c r="KY313" s="159"/>
      <c r="KZ313" s="159"/>
      <c r="LA313" s="159"/>
    </row>
    <row r="314" spans="1:313" x14ac:dyDescent="0.15">
      <c r="A314" s="214"/>
      <c r="B314" s="232">
        <v>1.5399074074074075</v>
      </c>
      <c r="C314" s="10">
        <v>1.1399999999999999</v>
      </c>
      <c r="D314" s="11">
        <v>1.4666666199999998</v>
      </c>
      <c r="E314" s="11"/>
      <c r="F314" s="14"/>
      <c r="G314" s="13"/>
      <c r="H314" s="14"/>
      <c r="I314" s="596"/>
      <c r="J314" s="9">
        <v>3</v>
      </c>
      <c r="K314" s="14"/>
      <c r="L314" s="9"/>
      <c r="M314" s="23">
        <v>0</v>
      </c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9"/>
      <c r="AB314" s="15"/>
      <c r="AC314" s="15"/>
      <c r="AD314" s="15"/>
      <c r="AE314" s="15"/>
      <c r="AF314" s="15"/>
      <c r="AG314" s="15"/>
      <c r="AH314" s="54"/>
      <c r="AI314" s="15"/>
      <c r="AJ314" s="15"/>
      <c r="AK314" s="15"/>
      <c r="AL314" s="632"/>
      <c r="AM314" s="633">
        <v>2.9012205450517752</v>
      </c>
      <c r="AN314" s="634">
        <v>-6.6676864406779659</v>
      </c>
      <c r="AO314" s="584"/>
      <c r="AP314" s="634">
        <f>ABS(-11.88-AN314)</f>
        <v>5.2123135593220349</v>
      </c>
      <c r="AQ314" s="634"/>
      <c r="AR314" s="634"/>
      <c r="AS314" s="634"/>
      <c r="AT314" s="634"/>
      <c r="AU314" s="634"/>
      <c r="AV314" s="634"/>
      <c r="AW314" s="634"/>
      <c r="AX314" s="634"/>
      <c r="AY314" s="634"/>
      <c r="AZ314" s="634"/>
      <c r="BA314" s="634"/>
      <c r="BB314" s="634">
        <f>ABS(BQ314-AN314)</f>
        <v>5.2374576271186433</v>
      </c>
      <c r="BC314" s="634"/>
      <c r="BD314" s="634"/>
      <c r="BE314" s="634"/>
      <c r="BF314" s="634"/>
      <c r="BG314" s="634"/>
      <c r="BH314" s="634"/>
      <c r="BI314" s="634"/>
      <c r="BJ314" s="634"/>
      <c r="BK314" s="634"/>
      <c r="BL314" s="634"/>
      <c r="BM314" s="634"/>
      <c r="BN314" s="573"/>
      <c r="BO314" s="573"/>
      <c r="BP314" s="6">
        <v>3.263873113183247</v>
      </c>
      <c r="BQ314" s="6">
        <v>-11.905144067796609</v>
      </c>
      <c r="BR314" s="6"/>
      <c r="BS314" s="527">
        <f>(BP313+BP314+BP315)/3</f>
        <v>2.5251364003228414</v>
      </c>
      <c r="BT314" s="527">
        <f>(BQ313+BQ314+BQ315)/3</f>
        <v>4.8144322033898304</v>
      </c>
      <c r="BU314" s="527"/>
      <c r="BV314" s="527"/>
      <c r="BW314" s="584"/>
      <c r="BX314" s="527"/>
      <c r="BY314" s="527"/>
      <c r="BZ314" s="527"/>
      <c r="CA314" s="527"/>
      <c r="CB314" s="584">
        <f>SQRT((BP313-BP314)^2+(BQ313-BQ314)^2)+SQRT((BP314-BP315)^2+(BQ314-BQ315)^2)+SQRT((BP315-BP313)^2+(BQ315-BQ313)^2)</f>
        <v>51.603093214274587</v>
      </c>
      <c r="CD314" s="584"/>
      <c r="CE314" s="527"/>
      <c r="CF314" s="584"/>
      <c r="CG314" s="527"/>
      <c r="CH314" s="584"/>
      <c r="CI314" s="527"/>
      <c r="CJ314" s="584"/>
      <c r="CK314" s="527"/>
      <c r="CL314" s="584"/>
      <c r="CO314" s="70"/>
      <c r="CP314" s="70"/>
      <c r="CQ314" s="70"/>
      <c r="CR314" s="97">
        <v>2.9949435910613262</v>
      </c>
      <c r="CS314" s="70"/>
      <c r="CT314" s="70"/>
      <c r="CU314" s="70"/>
      <c r="CV314" s="70"/>
      <c r="CW314" s="70"/>
      <c r="CX314" s="70"/>
      <c r="CY314" s="70"/>
      <c r="CZ314" s="70"/>
      <c r="DA314" s="70"/>
      <c r="DB314" s="70"/>
      <c r="DC314" s="70"/>
      <c r="DH314" s="516"/>
      <c r="DI314" s="516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8" t="s">
        <v>445</v>
      </c>
      <c r="DU314" s="116">
        <v>2.3773890577507601</v>
      </c>
      <c r="DV314" s="116">
        <v>-11.864855932203389</v>
      </c>
      <c r="DX314" s="506">
        <f t="shared" si="176"/>
        <v>0</v>
      </c>
      <c r="EA314" s="506">
        <f t="shared" si="177"/>
        <v>0</v>
      </c>
      <c r="EB314" s="506">
        <f t="shared" si="178"/>
        <v>0</v>
      </c>
      <c r="EF314" s="412">
        <f>IF(AND(DV314&lt;0,DV314&gt;-11.9),1,0)</f>
        <v>1</v>
      </c>
      <c r="EL314" s="244">
        <f>IF(AND(DV314&lt;0,DV314&gt;-6.4),1,0)</f>
        <v>0</v>
      </c>
      <c r="ER314" s="128">
        <v>-0.6447156766781722</v>
      </c>
      <c r="ES314" s="128">
        <v>13.15407627118644</v>
      </c>
      <c r="EU314" s="518">
        <f>ABS(ER314)</f>
        <v>0.6447156766781722</v>
      </c>
      <c r="EV314" s="284"/>
      <c r="EW314" s="209"/>
      <c r="EX314" s="209"/>
      <c r="EY314" s="209"/>
      <c r="EZ314" s="209"/>
      <c r="FA314" s="209"/>
      <c r="FB314" s="209"/>
      <c r="FC314" s="209"/>
      <c r="FE314" s="141"/>
      <c r="FF314" s="144">
        <v>54.19394676262629</v>
      </c>
      <c r="FH314" s="141"/>
      <c r="FJ314" s="141"/>
      <c r="FK314" s="584"/>
      <c r="FL314" s="527"/>
      <c r="FM314" s="584"/>
      <c r="FN314" s="527"/>
      <c r="FO314" s="584"/>
      <c r="FP314" s="527"/>
      <c r="FQ314" s="284"/>
      <c r="FR314" s="209">
        <f>FF314/(D313+D314)</f>
        <v>22.27157387418378</v>
      </c>
      <c r="FS314" s="284"/>
      <c r="FT314" s="209"/>
      <c r="FU314" s="209"/>
      <c r="FV314" s="209"/>
      <c r="FW314" s="209"/>
      <c r="FX314" s="209"/>
      <c r="FY314" s="209"/>
      <c r="FZ314" s="209"/>
      <c r="GA314" s="209"/>
      <c r="GB314" s="209"/>
      <c r="GC314" s="209"/>
      <c r="GD314" s="284"/>
      <c r="GE314" s="284">
        <f>FF314*(((ABS(DV313-AN313))/(ABS(DV312-DV313))))^2</f>
        <v>4.6910729912159503</v>
      </c>
      <c r="GF314" s="284"/>
      <c r="GG314" s="209"/>
      <c r="GH314" s="209"/>
      <c r="GI314" s="209"/>
      <c r="GJ314" s="209"/>
      <c r="GK314" s="209"/>
      <c r="GL314" s="209"/>
      <c r="GM314" s="209"/>
      <c r="GN314" s="209"/>
      <c r="GO314" s="209"/>
      <c r="GP314" s="209"/>
      <c r="GQ314" s="529"/>
      <c r="GR314" s="587">
        <v>3.1026941940137038</v>
      </c>
      <c r="GS314" s="529">
        <v>2.6594521662974606</v>
      </c>
      <c r="GT314" s="587"/>
      <c r="GU314" s="529"/>
      <c r="GV314" s="529"/>
      <c r="GW314" s="529"/>
      <c r="GX314" s="529"/>
      <c r="GY314" s="529"/>
      <c r="GZ314" s="587">
        <v>0.20144067796610088</v>
      </c>
      <c r="HA314" s="529">
        <v>8.0576271186441062E-2</v>
      </c>
      <c r="HB314" s="587"/>
      <c r="HC314" s="529"/>
      <c r="HD314" s="529"/>
      <c r="HE314" s="529"/>
      <c r="HF314" s="529"/>
      <c r="HG314" s="529"/>
      <c r="HH314" s="584">
        <v>3.1092265289466754</v>
      </c>
      <c r="HI314" s="527">
        <v>2.660672539096566</v>
      </c>
      <c r="HJ314" s="587"/>
      <c r="HK314" s="529"/>
      <c r="HL314" s="529"/>
      <c r="HM314" s="529"/>
      <c r="HN314" s="529"/>
      <c r="HO314" s="529"/>
      <c r="HP314" s="285"/>
      <c r="HQ314" s="208"/>
      <c r="HR314" s="208"/>
      <c r="HS314" s="208"/>
      <c r="IE314" s="159"/>
      <c r="IF314" s="159"/>
      <c r="IG314" s="159"/>
      <c r="IH314" s="159"/>
      <c r="II314" s="175">
        <v>0</v>
      </c>
      <c r="IJ314" s="175">
        <v>1</v>
      </c>
      <c r="IK314" s="175">
        <v>1</v>
      </c>
      <c r="IL314" s="175">
        <v>0</v>
      </c>
      <c r="IM314" s="175">
        <v>0</v>
      </c>
      <c r="IN314" s="464"/>
      <c r="IO314" s="464"/>
      <c r="IP314" s="402"/>
      <c r="IQ314" s="175">
        <v>0</v>
      </c>
      <c r="IR314" s="175">
        <v>1</v>
      </c>
      <c r="IS314" s="175">
        <v>0</v>
      </c>
      <c r="IT314" s="402"/>
      <c r="IU314" s="416"/>
      <c r="IV314" s="402"/>
      <c r="IW314" s="416"/>
      <c r="IX314" s="483"/>
      <c r="IY314" s="416"/>
      <c r="IZ314" s="175">
        <v>0</v>
      </c>
      <c r="JA314" s="175">
        <v>0</v>
      </c>
      <c r="JB314" s="178">
        <v>0</v>
      </c>
      <c r="JC314" s="178">
        <v>1</v>
      </c>
      <c r="JD314" s="178">
        <v>0</v>
      </c>
      <c r="JE314" s="178">
        <v>0</v>
      </c>
      <c r="JF314" s="178">
        <v>0</v>
      </c>
      <c r="JG314" s="178">
        <v>1</v>
      </c>
      <c r="JH314" s="178">
        <v>0</v>
      </c>
      <c r="JI314" s="178">
        <v>0</v>
      </c>
      <c r="JJ314" s="178">
        <v>0</v>
      </c>
      <c r="JK314" s="178">
        <v>1</v>
      </c>
      <c r="JL314" s="178">
        <v>0</v>
      </c>
      <c r="JM314" s="178">
        <v>1</v>
      </c>
      <c r="JN314" s="178">
        <v>0</v>
      </c>
      <c r="JO314" s="178">
        <v>0</v>
      </c>
      <c r="JP314" s="178">
        <v>0</v>
      </c>
      <c r="JQ314" s="178">
        <v>0</v>
      </c>
      <c r="JR314" s="178">
        <v>0</v>
      </c>
      <c r="JS314" s="178">
        <v>0</v>
      </c>
      <c r="JT314" s="178">
        <v>0</v>
      </c>
      <c r="JU314" s="513">
        <v>1</v>
      </c>
      <c r="JV314" s="178">
        <v>0</v>
      </c>
      <c r="JW314" s="178">
        <v>0</v>
      </c>
      <c r="JX314" s="178">
        <v>0</v>
      </c>
      <c r="JY314" s="513"/>
      <c r="JZ314" s="407"/>
      <c r="KA314" s="407"/>
      <c r="KB314" s="407"/>
      <c r="KC314" s="407"/>
      <c r="KD314" s="407"/>
      <c r="KE314" s="162">
        <v>1</v>
      </c>
      <c r="KF314" s="175">
        <v>0</v>
      </c>
      <c r="KG314" s="175">
        <v>0</v>
      </c>
      <c r="KH314" s="175">
        <v>0</v>
      </c>
      <c r="KI314" s="175">
        <v>0</v>
      </c>
      <c r="KJ314" s="175">
        <v>1</v>
      </c>
      <c r="KK314" s="160">
        <v>0</v>
      </c>
      <c r="KL314" s="175">
        <v>1</v>
      </c>
      <c r="KM314" s="175">
        <v>0</v>
      </c>
      <c r="KN314" s="175">
        <v>0</v>
      </c>
      <c r="KO314" s="175">
        <v>0</v>
      </c>
      <c r="KP314" s="175">
        <v>0</v>
      </c>
      <c r="KQ314" s="175">
        <v>0</v>
      </c>
      <c r="KR314" s="160">
        <v>0</v>
      </c>
      <c r="KS314" s="175">
        <v>0</v>
      </c>
      <c r="KT314" s="159"/>
      <c r="KU314" s="159"/>
      <c r="KV314" s="159"/>
      <c r="KW314" s="159"/>
      <c r="KX314" s="159"/>
      <c r="KY314" s="159"/>
      <c r="KZ314" s="159"/>
      <c r="LA314" s="159"/>
    </row>
    <row r="315" spans="1:313" x14ac:dyDescent="0.15">
      <c r="A315" s="214"/>
      <c r="B315" s="232">
        <v>1.1243287037037037</v>
      </c>
      <c r="C315" s="10">
        <v>1.04</v>
      </c>
      <c r="D315" s="11">
        <v>1.1333333200000002</v>
      </c>
      <c r="E315" s="11"/>
      <c r="F315" s="14"/>
      <c r="G315" s="13"/>
      <c r="H315" s="14"/>
      <c r="I315" s="596"/>
      <c r="J315" s="473">
        <v>4</v>
      </c>
      <c r="K315" s="14"/>
      <c r="L315" s="9"/>
      <c r="M315" s="23">
        <v>0</v>
      </c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9"/>
      <c r="AB315" s="15"/>
      <c r="AC315" s="15"/>
      <c r="AD315" s="15"/>
      <c r="AE315" s="15"/>
      <c r="AF315" s="15"/>
      <c r="AG315" s="15"/>
      <c r="AH315" s="54"/>
      <c r="AI315" s="15"/>
      <c r="AJ315" s="15"/>
      <c r="AK315" s="15"/>
      <c r="AL315" s="632"/>
      <c r="AM315" s="633">
        <v>1.6520839214878165</v>
      </c>
      <c r="AN315" s="634">
        <v>7.836042372881356</v>
      </c>
      <c r="AO315" s="640">
        <f t="shared" ref="AO315" si="207">ABS(11.88-AN315)</f>
        <v>4.0439576271186448</v>
      </c>
      <c r="AP315" s="527"/>
      <c r="AQ315" s="634"/>
      <c r="AR315" s="634"/>
      <c r="AS315" s="634"/>
      <c r="AT315" s="634"/>
      <c r="AU315" s="634"/>
      <c r="AV315" s="634"/>
      <c r="AW315" s="634"/>
      <c r="AX315" s="634"/>
      <c r="AY315" s="634"/>
      <c r="AZ315" s="634"/>
      <c r="BA315" s="634"/>
      <c r="BB315" s="633"/>
      <c r="BC315" s="634">
        <f t="shared" ref="BC315" si="208">ABS(BQ315-AN315)</f>
        <v>5.5194745762711852</v>
      </c>
      <c r="BD315" s="634"/>
      <c r="BE315" s="634"/>
      <c r="BF315" s="634"/>
      <c r="BG315" s="634"/>
      <c r="BH315" s="634"/>
      <c r="BI315" s="634"/>
      <c r="BJ315" s="634"/>
      <c r="BK315" s="634"/>
      <c r="BL315" s="634"/>
      <c r="BM315" s="634"/>
      <c r="BN315" s="573"/>
      <c r="BO315" s="573"/>
      <c r="BP315" s="64">
        <v>1.4909050023182733</v>
      </c>
      <c r="BQ315" s="64">
        <v>13.355516949152541</v>
      </c>
      <c r="BR315" s="6"/>
      <c r="BS315" s="527"/>
      <c r="BT315" s="527"/>
      <c r="BU315" s="527">
        <f>(BP314+BP315+BP316)/3</f>
        <v>1.0476629746020298</v>
      </c>
      <c r="BV315" s="527">
        <f>(BQ314+BQ315+BQ316)/3</f>
        <v>-3.6595056497175142</v>
      </c>
      <c r="BW315" s="584"/>
      <c r="BX315" s="527"/>
      <c r="BY315" s="527"/>
      <c r="BZ315" s="527"/>
      <c r="CA315" s="527"/>
      <c r="CC315" s="584">
        <f>SQRT((BP314-BP315)^2+(BQ314-BQ315)^2)+SQRT((BP315-BP316)^2+(BQ315-BQ316)^2)+SQRT((BP316-BP314)^2+(BQ316-BQ314)^2)</f>
        <v>56.196929148325616</v>
      </c>
      <c r="CD315" s="584"/>
      <c r="CE315" s="584"/>
      <c r="CF315" s="584"/>
      <c r="CG315" s="527"/>
      <c r="CH315" s="584"/>
      <c r="CI315" s="527"/>
      <c r="CJ315" s="584"/>
      <c r="CK315" s="527"/>
      <c r="CL315" s="584"/>
      <c r="CO315" s="70"/>
      <c r="CP315" s="70"/>
      <c r="CQ315" s="70"/>
      <c r="CR315" s="70"/>
      <c r="CS315" s="92">
        <v>10.87636627280763</v>
      </c>
      <c r="CT315" s="70"/>
      <c r="CU315" s="70"/>
      <c r="CV315" s="70"/>
      <c r="CW315" s="70"/>
      <c r="CX315" s="70"/>
      <c r="CY315" s="70"/>
      <c r="CZ315" s="70"/>
      <c r="DA315" s="70"/>
      <c r="DB315" s="70"/>
      <c r="DC315" s="70"/>
      <c r="DH315" s="516"/>
      <c r="DI315" s="211">
        <f>DEGREES(ACOS(((BP314-BP313)*(BP316-BP315)+(BQ314-BQ313)*(BQ316-BQ315))/(SQRT((BP314-BP313)^2+(BQ314-BQ313)^2)*SQRT((BP316-BP315)^2+(BQ316-BQ315)^2))))</f>
        <v>7.8814226817462911</v>
      </c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8" t="s">
        <v>445</v>
      </c>
      <c r="DU315" s="128">
        <v>0.3223578383390861</v>
      </c>
      <c r="DV315" s="128">
        <v>13.476381355932203</v>
      </c>
      <c r="DX315" s="506">
        <f t="shared" si="176"/>
        <v>0</v>
      </c>
      <c r="EA315" s="506">
        <f t="shared" si="177"/>
        <v>0</v>
      </c>
      <c r="EB315" s="506">
        <f t="shared" si="178"/>
        <v>0</v>
      </c>
      <c r="EG315" s="402">
        <f>IF(AND(DV315&gt;0,DV315&lt;11.9),1,0)</f>
        <v>0</v>
      </c>
      <c r="EM315" s="402">
        <f>IF(AND(DV315&gt;0,DV315&lt;6.4),1,0)</f>
        <v>0</v>
      </c>
      <c r="ER315" s="116">
        <v>1.1685471639791871</v>
      </c>
      <c r="ES315" s="116">
        <v>-11.94543220338983</v>
      </c>
      <c r="ET315" s="518">
        <f>ABS(ER315)</f>
        <v>1.1685471639791871</v>
      </c>
      <c r="EV315" s="284"/>
      <c r="EW315" s="209"/>
      <c r="EX315" s="209"/>
      <c r="EY315" s="209"/>
      <c r="EZ315" s="209"/>
      <c r="FA315" s="209"/>
      <c r="FB315" s="209"/>
      <c r="FC315" s="209"/>
      <c r="FE315" s="151">
        <v>16.473446807469379</v>
      </c>
      <c r="FF315" s="141"/>
      <c r="FH315" s="141"/>
      <c r="FJ315" s="141"/>
      <c r="FK315" s="584"/>
      <c r="FL315" s="527"/>
      <c r="FM315" s="584"/>
      <c r="FN315" s="527"/>
      <c r="FO315" s="584"/>
      <c r="FP315" s="527"/>
      <c r="FQ315" s="284">
        <f>FE315/(D314+D315)</f>
        <v>6.3359412260099433</v>
      </c>
      <c r="FR315" s="209"/>
      <c r="FS315" s="284"/>
      <c r="FT315" s="209"/>
      <c r="FU315" s="209"/>
      <c r="FV315" s="209"/>
      <c r="FW315" s="209"/>
      <c r="FX315" s="209"/>
      <c r="FY315" s="209"/>
      <c r="FZ315" s="209"/>
      <c r="GA315" s="209"/>
      <c r="GB315" s="209"/>
      <c r="GC315" s="209"/>
      <c r="GD315" s="284">
        <f>FE315*(((DV314-AN314)/(ABS(DV313-DV314))))^2</f>
        <v>0.7154554569047944</v>
      </c>
      <c r="GE315" s="209"/>
      <c r="GF315" s="284"/>
      <c r="GG315" s="209"/>
      <c r="GH315" s="209"/>
      <c r="GI315" s="209"/>
      <c r="GJ315" s="209"/>
      <c r="GK315" s="209"/>
      <c r="GL315" s="209"/>
      <c r="GM315" s="209"/>
      <c r="GN315" s="209"/>
      <c r="GO315" s="209"/>
      <c r="GP315" s="209"/>
      <c r="GQ315" s="529"/>
      <c r="GR315" s="587">
        <v>1.208841893771573</v>
      </c>
      <c r="GS315" s="532">
        <v>0.96707351501725825</v>
      </c>
      <c r="GT315" s="584"/>
      <c r="GU315" s="527"/>
      <c r="GV315" s="527"/>
      <c r="GW315" s="527"/>
      <c r="GX315" s="527"/>
      <c r="GY315" s="527"/>
      <c r="GZ315" s="587">
        <v>8.0576271186441062E-2</v>
      </c>
      <c r="HA315" s="532">
        <v>0.32230508474576247</v>
      </c>
      <c r="HB315" s="584"/>
      <c r="HC315" s="527"/>
      <c r="HD315" s="527"/>
      <c r="HE315" s="527"/>
      <c r="HF315" s="527"/>
      <c r="HG315" s="527"/>
      <c r="HH315" s="584">
        <v>1.211524353703034</v>
      </c>
      <c r="HI315" s="527">
        <v>1.0193683098374249</v>
      </c>
      <c r="HJ315" s="584"/>
      <c r="HK315" s="527"/>
      <c r="HL315" s="527"/>
      <c r="HM315" s="527"/>
      <c r="HN315" s="527"/>
      <c r="HO315" s="527"/>
      <c r="HP315" s="285"/>
      <c r="HQ315" s="208"/>
      <c r="HR315" s="208"/>
      <c r="HS315" s="208"/>
      <c r="IE315" s="159"/>
      <c r="IF315" s="159"/>
      <c r="IG315" s="159"/>
      <c r="IH315" s="159"/>
      <c r="II315" s="175">
        <v>0</v>
      </c>
      <c r="IJ315" s="175">
        <v>1</v>
      </c>
      <c r="IK315" s="175">
        <v>1</v>
      </c>
      <c r="IL315" s="175">
        <v>0</v>
      </c>
      <c r="IM315" s="175">
        <v>0</v>
      </c>
      <c r="IN315" s="464"/>
      <c r="IO315" s="464"/>
      <c r="IP315" s="402"/>
      <c r="IQ315" s="175">
        <v>1</v>
      </c>
      <c r="IR315" s="175">
        <v>0</v>
      </c>
      <c r="IS315" s="175">
        <v>0</v>
      </c>
      <c r="IT315" s="402"/>
      <c r="IU315" s="416"/>
      <c r="IV315" s="402"/>
      <c r="IW315" s="416"/>
      <c r="IX315" s="483"/>
      <c r="IY315" s="416"/>
      <c r="IZ315" s="175">
        <v>0</v>
      </c>
      <c r="JA315" s="175">
        <v>1</v>
      </c>
      <c r="JB315" s="178">
        <v>0</v>
      </c>
      <c r="JC315" s="178">
        <v>0</v>
      </c>
      <c r="JD315" s="178">
        <v>0</v>
      </c>
      <c r="JE315" s="178">
        <v>0</v>
      </c>
      <c r="JF315" s="178">
        <v>0</v>
      </c>
      <c r="JG315" s="178">
        <v>1</v>
      </c>
      <c r="JH315" s="178">
        <v>0</v>
      </c>
      <c r="JI315" s="178">
        <v>0</v>
      </c>
      <c r="JJ315" s="178">
        <v>0</v>
      </c>
      <c r="JK315" s="178">
        <v>1</v>
      </c>
      <c r="JL315" s="178">
        <v>0</v>
      </c>
      <c r="JM315" s="178">
        <v>1</v>
      </c>
      <c r="JN315" s="178">
        <v>0</v>
      </c>
      <c r="JO315" s="178">
        <v>0</v>
      </c>
      <c r="JP315" s="178">
        <v>0</v>
      </c>
      <c r="JQ315" s="178">
        <v>0</v>
      </c>
      <c r="JR315" s="178">
        <v>0</v>
      </c>
      <c r="JS315" s="178">
        <v>0</v>
      </c>
      <c r="JT315" s="178">
        <v>0</v>
      </c>
      <c r="JU315" s="513">
        <v>1</v>
      </c>
      <c r="JV315" s="178">
        <v>0</v>
      </c>
      <c r="JW315" s="178">
        <v>0</v>
      </c>
      <c r="JX315" s="178">
        <v>0</v>
      </c>
      <c r="JY315" s="513"/>
      <c r="JZ315" s="407"/>
      <c r="KA315" s="407"/>
      <c r="KB315" s="407"/>
      <c r="KC315" s="407"/>
      <c r="KD315" s="407"/>
      <c r="KE315" s="162">
        <v>1</v>
      </c>
      <c r="KF315" s="175">
        <v>0</v>
      </c>
      <c r="KG315" s="175">
        <v>0</v>
      </c>
      <c r="KH315" s="175">
        <v>0</v>
      </c>
      <c r="KI315" s="175">
        <v>0</v>
      </c>
      <c r="KJ315" s="175">
        <v>1</v>
      </c>
      <c r="KK315" s="160">
        <v>0</v>
      </c>
      <c r="KL315" s="175">
        <v>1</v>
      </c>
      <c r="KM315" s="175">
        <v>0</v>
      </c>
      <c r="KN315" s="175">
        <v>0</v>
      </c>
      <c r="KO315" s="175">
        <v>0</v>
      </c>
      <c r="KP315" s="175">
        <v>0</v>
      </c>
      <c r="KQ315" s="175">
        <v>0</v>
      </c>
      <c r="KR315" s="160">
        <v>0</v>
      </c>
      <c r="KS315" s="175">
        <v>0</v>
      </c>
      <c r="KT315" s="159"/>
      <c r="KU315" s="159"/>
      <c r="KV315" s="159"/>
      <c r="KW315" s="159"/>
      <c r="KX315" s="159"/>
      <c r="KY315" s="159"/>
      <c r="KZ315" s="159"/>
      <c r="LA315" s="159"/>
    </row>
    <row r="316" spans="1:313" x14ac:dyDescent="0.15">
      <c r="A316" s="214"/>
      <c r="B316" s="232">
        <v>1.5417708333333333</v>
      </c>
      <c r="C316" s="10">
        <v>1.07</v>
      </c>
      <c r="D316" s="11">
        <v>1.2333333100000001</v>
      </c>
      <c r="E316" s="11"/>
      <c r="F316" s="14"/>
      <c r="G316" s="13"/>
      <c r="H316" s="14"/>
      <c r="I316" s="596"/>
      <c r="J316" s="9">
        <v>5</v>
      </c>
      <c r="K316" s="14"/>
      <c r="L316" s="9"/>
      <c r="M316" s="23">
        <v>0</v>
      </c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9"/>
      <c r="AB316" s="15"/>
      <c r="AC316" s="15"/>
      <c r="AD316" s="15"/>
      <c r="AE316" s="15"/>
      <c r="AF316" s="15"/>
      <c r="AG316" s="15"/>
      <c r="AH316" s="54"/>
      <c r="AI316" s="15"/>
      <c r="AJ316" s="15"/>
      <c r="AK316" s="15"/>
      <c r="AL316" s="632"/>
      <c r="AM316" s="633">
        <v>-0.84618932564010108</v>
      </c>
      <c r="AN316" s="634">
        <v>-5.9424999999999999</v>
      </c>
      <c r="AO316" s="587"/>
      <c r="AP316" s="634">
        <f t="shared" ref="AP316" si="209">ABS(-11.88-AN316)</f>
        <v>5.9375000000000009</v>
      </c>
      <c r="AQ316" s="634"/>
      <c r="AR316" s="634"/>
      <c r="AS316" s="634"/>
      <c r="AT316" s="634"/>
      <c r="AU316" s="634"/>
      <c r="AV316" s="634"/>
      <c r="AW316" s="634"/>
      <c r="AX316" s="634"/>
      <c r="AY316" s="634"/>
      <c r="AZ316" s="634"/>
      <c r="BA316" s="634"/>
      <c r="BB316" s="634">
        <f t="shared" ref="BB316" si="210">ABS(BQ316-AN316)</f>
        <v>6.4863898305084744</v>
      </c>
      <c r="BC316" s="634"/>
      <c r="BD316" s="634"/>
      <c r="BE316" s="634"/>
      <c r="BF316" s="634"/>
      <c r="BG316" s="634"/>
      <c r="BH316" s="634"/>
      <c r="BI316" s="634"/>
      <c r="BJ316" s="634"/>
      <c r="BK316" s="634"/>
      <c r="BL316" s="634"/>
      <c r="BM316" s="634"/>
      <c r="BN316" s="573"/>
      <c r="BO316" s="573"/>
      <c r="BP316" s="6">
        <v>-1.6117891916954306</v>
      </c>
      <c r="BQ316" s="6">
        <v>-12.428889830508474</v>
      </c>
      <c r="BR316" s="6"/>
      <c r="BS316" s="527">
        <f>(BP315+BP316+BP317)/3</f>
        <v>0.61785252348324837</v>
      </c>
      <c r="BT316" s="527">
        <f>(BQ315+BQ316+BQ317)/3</f>
        <v>4.3578333333333328</v>
      </c>
      <c r="BU316" s="527"/>
      <c r="BV316" s="527"/>
      <c r="BW316" s="584"/>
      <c r="BX316" s="527"/>
      <c r="BY316" s="527"/>
      <c r="BZ316" s="527"/>
      <c r="CA316" s="527"/>
      <c r="CB316" s="584">
        <f>SQRT((BP315-BP316)^2+(BQ315-BQ316)^2)+SQRT((BP316-BP317)^2+(BQ316-BQ317)^2)+SQRT((BP317-BP315)^2+(BQ317-BQ315)^2)</f>
        <v>52.10823743816384</v>
      </c>
      <c r="CD316" s="584"/>
      <c r="CE316" s="527"/>
      <c r="CF316" s="584"/>
      <c r="CG316" s="527"/>
      <c r="CH316" s="584"/>
      <c r="CI316" s="527"/>
      <c r="CJ316" s="584"/>
      <c r="CK316" s="527"/>
      <c r="CL316" s="584"/>
      <c r="CO316" s="70"/>
      <c r="CP316" s="70"/>
      <c r="CQ316" s="70"/>
      <c r="CR316" s="97">
        <v>1.4407811102899279</v>
      </c>
      <c r="CS316" s="70"/>
      <c r="CT316" s="70"/>
      <c r="CU316" s="70"/>
      <c r="CV316" s="70"/>
      <c r="CW316" s="70"/>
      <c r="CX316" s="70"/>
      <c r="CY316" s="70"/>
      <c r="CZ316" s="70"/>
      <c r="DA316" s="70"/>
      <c r="DB316" s="70"/>
      <c r="DC316" s="70"/>
      <c r="DH316" s="211">
        <f>DEGREES(ACOS(((BP315-BP314)*(BP317-BP316)+(BQ315-BQ314)*(BQ317-BQ316))/(SQRT((BP315-BP314)^2+(BQ315-BQ314)^2)*SQRT((BP317-BP316)^2+(BQ317-BQ316)^2))))</f>
        <v>12.317147383097264</v>
      </c>
      <c r="DI316" s="516"/>
      <c r="DJ316" s="105"/>
      <c r="DK316" s="105"/>
      <c r="DL316" s="105"/>
      <c r="DM316" s="105"/>
      <c r="DN316" s="105"/>
      <c r="DO316" s="105"/>
      <c r="DP316" s="105"/>
      <c r="DQ316" s="105"/>
      <c r="DR316" s="105"/>
      <c r="DS316" s="105"/>
      <c r="DT316" s="108" t="s">
        <v>445</v>
      </c>
      <c r="DU316" s="116">
        <v>-0.56412621709340072</v>
      </c>
      <c r="DV316" s="116">
        <v>-12.590042372881355</v>
      </c>
      <c r="DX316" s="506">
        <f t="shared" si="176"/>
        <v>0</v>
      </c>
      <c r="EA316" s="506">
        <f t="shared" si="177"/>
        <v>0</v>
      </c>
      <c r="EB316" s="506">
        <f t="shared" si="178"/>
        <v>0</v>
      </c>
      <c r="EF316" s="412">
        <f>IF(AND(DV316&lt;0,DV316&gt;-11.9),1,0)</f>
        <v>0</v>
      </c>
      <c r="EL316" s="244">
        <f>IF(AND(DV316&lt;0,DV316&gt;-6.4),1,0)</f>
        <v>0</v>
      </c>
      <c r="ER316" s="128">
        <v>0.20147364896192882</v>
      </c>
      <c r="ES316" s="128">
        <v>12.952635593220338</v>
      </c>
      <c r="EU316" s="518">
        <f>ABS(ER316)</f>
        <v>0.20147364896192882</v>
      </c>
      <c r="EV316" s="284"/>
      <c r="EW316" s="209"/>
      <c r="EX316" s="209"/>
      <c r="EY316" s="209"/>
      <c r="EZ316" s="209"/>
      <c r="FA316" s="209"/>
      <c r="FB316" s="209"/>
      <c r="FC316" s="209"/>
      <c r="FE316" s="141"/>
      <c r="FF316" s="144">
        <v>62.045518626073019</v>
      </c>
      <c r="FH316" s="141"/>
      <c r="FJ316" s="141"/>
      <c r="FK316" s="584"/>
      <c r="FL316" s="527"/>
      <c r="FM316" s="584"/>
      <c r="FN316" s="527"/>
      <c r="FO316" s="584"/>
      <c r="FP316" s="527"/>
      <c r="FQ316" s="284"/>
      <c r="FR316" s="209">
        <f>FF316/(D315+D316)</f>
        <v>26.216416727045758</v>
      </c>
      <c r="FS316" s="284"/>
      <c r="FT316" s="209"/>
      <c r="FU316" s="209"/>
      <c r="FV316" s="209"/>
      <c r="FW316" s="209"/>
      <c r="FX316" s="209"/>
      <c r="FY316" s="209"/>
      <c r="FZ316" s="209"/>
      <c r="GA316" s="209"/>
      <c r="GB316" s="209"/>
      <c r="GC316" s="209"/>
      <c r="GD316" s="284"/>
      <c r="GE316" s="284">
        <f t="shared" ref="GE316" si="211">FF316*(((ABS(DV315-AN315))/(ABS(DV314-DV315))))^2</f>
        <v>3.0737263455279691</v>
      </c>
      <c r="GF316" s="284"/>
      <c r="GG316" s="209"/>
      <c r="GH316" s="209"/>
      <c r="GI316" s="209"/>
      <c r="GJ316" s="209"/>
      <c r="GK316" s="209"/>
      <c r="GL316" s="209"/>
      <c r="GM316" s="209"/>
      <c r="GN316" s="209"/>
      <c r="GO316" s="209"/>
      <c r="GP316" s="209"/>
      <c r="GQ316" s="529"/>
      <c r="GR316" s="587">
        <v>1.7326733810725878</v>
      </c>
      <c r="GS316" s="529">
        <v>0.12088418937715728</v>
      </c>
      <c r="GT316" s="587"/>
      <c r="GU316" s="529"/>
      <c r="GV316" s="529"/>
      <c r="GW316" s="529"/>
      <c r="GX316" s="529"/>
      <c r="GY316" s="529"/>
      <c r="GZ316" s="587">
        <v>0.64461016949152494</v>
      </c>
      <c r="HA316" s="529">
        <v>0.52374576271186513</v>
      </c>
      <c r="HB316" s="587"/>
      <c r="HC316" s="529"/>
      <c r="HD316" s="529"/>
      <c r="HE316" s="529"/>
      <c r="HF316" s="529"/>
      <c r="HG316" s="529"/>
      <c r="HH316" s="584">
        <v>1.848696653345109</v>
      </c>
      <c r="HI316" s="527">
        <v>0.53751521950546277</v>
      </c>
      <c r="HJ316" s="587"/>
      <c r="HK316" s="529"/>
      <c r="HL316" s="529"/>
      <c r="HM316" s="529"/>
      <c r="HN316" s="529"/>
      <c r="HO316" s="529"/>
      <c r="HP316" s="285"/>
      <c r="HQ316" s="208"/>
      <c r="HR316" s="208"/>
      <c r="HS316" s="208"/>
      <c r="IE316" s="159"/>
      <c r="IF316" s="159"/>
      <c r="IG316" s="159"/>
      <c r="IH316" s="159"/>
      <c r="II316" s="175">
        <v>0</v>
      </c>
      <c r="IJ316" s="175">
        <v>1</v>
      </c>
      <c r="IK316" s="175">
        <v>1</v>
      </c>
      <c r="IL316" s="175">
        <v>0</v>
      </c>
      <c r="IM316" s="175">
        <v>0</v>
      </c>
      <c r="IN316" s="464"/>
      <c r="IO316" s="464"/>
      <c r="IP316" s="402"/>
      <c r="IQ316" s="175">
        <v>1</v>
      </c>
      <c r="IR316" s="175">
        <v>0</v>
      </c>
      <c r="IS316" s="175">
        <v>0</v>
      </c>
      <c r="IT316" s="402"/>
      <c r="IU316" s="416"/>
      <c r="IV316" s="402"/>
      <c r="IW316" s="416"/>
      <c r="IX316" s="483"/>
      <c r="IY316" s="416"/>
      <c r="IZ316" s="175">
        <v>0</v>
      </c>
      <c r="JA316" s="175">
        <v>1</v>
      </c>
      <c r="JB316" s="178">
        <v>0</v>
      </c>
      <c r="JC316" s="178">
        <v>0</v>
      </c>
      <c r="JD316" s="178">
        <v>0</v>
      </c>
      <c r="JE316" s="178">
        <v>0</v>
      </c>
      <c r="JF316" s="178">
        <v>0</v>
      </c>
      <c r="JG316" s="178">
        <v>1</v>
      </c>
      <c r="JH316" s="178">
        <v>0</v>
      </c>
      <c r="JI316" s="178">
        <v>0</v>
      </c>
      <c r="JJ316" s="178">
        <v>0</v>
      </c>
      <c r="JK316" s="178">
        <v>1</v>
      </c>
      <c r="JL316" s="178">
        <v>0</v>
      </c>
      <c r="JM316" s="178">
        <v>1</v>
      </c>
      <c r="JN316" s="178">
        <v>0</v>
      </c>
      <c r="JO316" s="178">
        <v>0</v>
      </c>
      <c r="JP316" s="178">
        <v>0</v>
      </c>
      <c r="JQ316" s="178">
        <v>0</v>
      </c>
      <c r="JR316" s="178">
        <v>0</v>
      </c>
      <c r="JS316" s="178">
        <v>0</v>
      </c>
      <c r="JT316" s="178">
        <v>0</v>
      </c>
      <c r="JU316" s="513">
        <v>1</v>
      </c>
      <c r="JV316" s="178">
        <v>0</v>
      </c>
      <c r="JW316" s="178">
        <v>0</v>
      </c>
      <c r="JX316" s="178">
        <v>0</v>
      </c>
      <c r="JY316" s="513"/>
      <c r="JZ316" s="407"/>
      <c r="KA316" s="407"/>
      <c r="KB316" s="407"/>
      <c r="KC316" s="407"/>
      <c r="KD316" s="407"/>
      <c r="KE316" s="162">
        <v>1</v>
      </c>
      <c r="KF316" s="175">
        <v>0</v>
      </c>
      <c r="KG316" s="175">
        <v>0</v>
      </c>
      <c r="KH316" s="175">
        <v>0</v>
      </c>
      <c r="KI316" s="175">
        <v>0</v>
      </c>
      <c r="KJ316" s="175">
        <v>1</v>
      </c>
      <c r="KK316" s="160">
        <v>0</v>
      </c>
      <c r="KL316" s="175">
        <v>1</v>
      </c>
      <c r="KM316" s="175">
        <v>0</v>
      </c>
      <c r="KN316" s="175">
        <v>0</v>
      </c>
      <c r="KO316" s="175">
        <v>0</v>
      </c>
      <c r="KP316" s="175">
        <v>0</v>
      </c>
      <c r="KQ316" s="175">
        <v>0</v>
      </c>
      <c r="KR316" s="160">
        <v>0</v>
      </c>
      <c r="KS316" s="175">
        <v>0</v>
      </c>
      <c r="KT316" s="159"/>
      <c r="KU316" s="159"/>
      <c r="KV316" s="159"/>
      <c r="KW316" s="159"/>
      <c r="KX316" s="159"/>
      <c r="KY316" s="159"/>
      <c r="KZ316" s="159"/>
      <c r="LA316" s="159"/>
    </row>
    <row r="317" spans="1:313" x14ac:dyDescent="0.15">
      <c r="A317" s="214"/>
      <c r="B317" s="232">
        <v>1.5425000000000002</v>
      </c>
      <c r="C317" s="10">
        <v>1.03</v>
      </c>
      <c r="D317" s="11">
        <v>1.0999999900000001</v>
      </c>
      <c r="E317" s="11"/>
      <c r="F317" s="14"/>
      <c r="G317" s="13"/>
      <c r="H317" s="14"/>
      <c r="I317" s="596"/>
      <c r="J317" s="473">
        <v>6</v>
      </c>
      <c r="K317" s="14"/>
      <c r="L317" s="9"/>
      <c r="M317" s="23">
        <v>0</v>
      </c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9"/>
      <c r="AB317" s="15"/>
      <c r="AC317" s="15"/>
      <c r="AD317" s="15"/>
      <c r="AE317" s="15"/>
      <c r="AF317" s="15"/>
      <c r="AG317" s="15"/>
      <c r="AH317" s="54"/>
      <c r="AI317" s="15"/>
      <c r="AJ317" s="15"/>
      <c r="AK317" s="15"/>
      <c r="AL317" s="632"/>
      <c r="AM317" s="633">
        <v>2.0147364896192883</v>
      </c>
      <c r="AN317" s="634">
        <v>11.703703389830508</v>
      </c>
      <c r="AO317" s="640">
        <f t="shared" ref="AO317" si="212">ABS(11.88-AN317)</f>
        <v>0.1762966101694925</v>
      </c>
      <c r="AP317" s="527"/>
      <c r="AQ317" s="634"/>
      <c r="AR317" s="634"/>
      <c r="AS317" s="634"/>
      <c r="AT317" s="634"/>
      <c r="AU317" s="634"/>
      <c r="AV317" s="634"/>
      <c r="AW317" s="634"/>
      <c r="AX317" s="634"/>
      <c r="AY317" s="634"/>
      <c r="AZ317" s="634"/>
      <c r="BA317" s="634"/>
      <c r="BB317" s="633"/>
      <c r="BC317" s="634">
        <f t="shared" ref="BC317" si="213">ABS(BQ317-AN317)</f>
        <v>0.44316949152542406</v>
      </c>
      <c r="BD317" s="634"/>
      <c r="BE317" s="634"/>
      <c r="BF317" s="634"/>
      <c r="BG317" s="634"/>
      <c r="BH317" s="634"/>
      <c r="BI317" s="634"/>
      <c r="BJ317" s="634"/>
      <c r="BK317" s="634"/>
      <c r="BL317" s="634"/>
      <c r="BM317" s="634"/>
      <c r="BN317" s="573"/>
      <c r="BO317" s="573"/>
      <c r="BP317" s="64">
        <v>1.9744417598269024</v>
      </c>
      <c r="BQ317" s="64">
        <v>12.146872881355932</v>
      </c>
      <c r="BR317" s="6"/>
      <c r="BS317" s="527"/>
      <c r="BT317" s="527"/>
      <c r="BU317" s="527">
        <f>(BP316+BP317+BP318)/3</f>
        <v>-1.5849260385005064</v>
      </c>
      <c r="BV317" s="527">
        <f>(BQ316+BQ317+BQ318)/3</f>
        <v>-4.3175451977401123</v>
      </c>
      <c r="BW317" s="584"/>
      <c r="BX317" s="527"/>
      <c r="BY317" s="527"/>
      <c r="BZ317" s="527"/>
      <c r="CA317" s="527"/>
      <c r="CC317" s="584">
        <f>SQRT((BP316-BP317)^2+(BQ316-BQ317)^2)+SQRT((BP317-BP318)^2+(BQ317-BQ318)^2)+SQRT((BP318-BP316)^2+(BQ318-BQ316)^2)</f>
        <v>54.160911049703785</v>
      </c>
      <c r="CD317" s="584"/>
      <c r="CE317" s="584"/>
      <c r="CF317" s="584"/>
      <c r="CG317" s="527"/>
      <c r="CH317" s="584"/>
      <c r="CI317" s="527"/>
      <c r="CJ317" s="584"/>
      <c r="CK317" s="527"/>
      <c r="CL317" s="584"/>
      <c r="CO317" s="70"/>
      <c r="CP317" s="70"/>
      <c r="CQ317" s="70"/>
      <c r="CR317" s="70"/>
      <c r="CS317" s="92">
        <v>7.6455562503863357</v>
      </c>
      <c r="CT317" s="70"/>
      <c r="CU317" s="70"/>
      <c r="CV317" s="70"/>
      <c r="CW317" s="70"/>
      <c r="CX317" s="70"/>
      <c r="CY317" s="70"/>
      <c r="CZ317" s="70"/>
      <c r="DA317" s="70"/>
      <c r="DB317" s="70"/>
      <c r="DC317" s="70"/>
      <c r="DH317" s="516"/>
      <c r="DI317" s="211">
        <f>DEGREES(ACOS(((BP316-BP315)*(BP318-BP317)+(BQ316-BQ315)*(BQ318-BQ317))/(SQRT((BP316-BP315)^2+(BQ316-BQ315)^2)*SQRT((BP318-BP317)^2+(BQ318-BQ317)^2))))</f>
        <v>9.0863373606758948</v>
      </c>
      <c r="DJ317" s="105"/>
      <c r="DK317" s="105"/>
      <c r="DL317" s="105"/>
      <c r="DM317" s="105"/>
      <c r="DN317" s="105"/>
      <c r="DO317" s="105"/>
      <c r="DP317" s="105"/>
      <c r="DQ317" s="105"/>
      <c r="DR317" s="105"/>
      <c r="DS317" s="105"/>
      <c r="DT317" s="108" t="s">
        <v>445</v>
      </c>
      <c r="DU317" s="128">
        <v>0.84618932564010108</v>
      </c>
      <c r="DV317" s="128">
        <v>12.308025423728813</v>
      </c>
      <c r="DX317" s="506">
        <f t="shared" si="176"/>
        <v>0</v>
      </c>
      <c r="EA317" s="506">
        <f t="shared" si="177"/>
        <v>0</v>
      </c>
      <c r="EB317" s="506">
        <f t="shared" si="178"/>
        <v>0</v>
      </c>
      <c r="EG317" s="402">
        <f>IF(AND(DV317&gt;0,DV317&lt;11.9),1,0)</f>
        <v>0</v>
      </c>
      <c r="EM317" s="402">
        <f>IF(AND(DV317&gt;0,DV317&lt;6.4),1,0)</f>
        <v>0</v>
      </c>
      <c r="ER317" s="116">
        <v>-0.40294729792385764</v>
      </c>
      <c r="ES317" s="116">
        <v>-12.428889830508474</v>
      </c>
      <c r="ET317" s="518">
        <f>ABS(ER317)</f>
        <v>0.40294729792385764</v>
      </c>
      <c r="EV317" s="284"/>
      <c r="EW317" s="209"/>
      <c r="EX317" s="209"/>
      <c r="EY317" s="209"/>
      <c r="EZ317" s="209"/>
      <c r="FA317" s="209"/>
      <c r="FB317" s="209"/>
      <c r="FC317" s="209"/>
      <c r="FE317" s="151">
        <v>8.1088806901512207</v>
      </c>
      <c r="FF317" s="141"/>
      <c r="FH317" s="141"/>
      <c r="FJ317" s="141"/>
      <c r="FK317" s="584"/>
      <c r="FL317" s="527"/>
      <c r="FM317" s="584"/>
      <c r="FN317" s="527"/>
      <c r="FO317" s="584"/>
      <c r="FP317" s="527"/>
      <c r="FQ317" s="284">
        <f>FE317/(D316+D317)</f>
        <v>3.4752346311395885</v>
      </c>
      <c r="FR317" s="209"/>
      <c r="FS317" s="284"/>
      <c r="FT317" s="209"/>
      <c r="FU317" s="209"/>
      <c r="FV317" s="209"/>
      <c r="FW317" s="209"/>
      <c r="FX317" s="209"/>
      <c r="FY317" s="209"/>
      <c r="FZ317" s="209"/>
      <c r="GA317" s="209"/>
      <c r="GB317" s="209"/>
      <c r="GC317" s="209"/>
      <c r="GD317" s="284">
        <f t="shared" ref="GD317" si="214">FE317*(((DV316-AN316)/(ABS(DV315-DV316))))^2</f>
        <v>0.52737584903661161</v>
      </c>
      <c r="GE317" s="209"/>
      <c r="GF317" s="284"/>
      <c r="GG317" s="209"/>
      <c r="GH317" s="209"/>
      <c r="GI317" s="209"/>
      <c r="GJ317" s="209"/>
      <c r="GK317" s="209"/>
      <c r="GL317" s="209"/>
      <c r="GM317" s="209"/>
      <c r="GN317" s="209"/>
      <c r="GO317" s="209"/>
      <c r="GP317" s="209"/>
      <c r="GQ317" s="529"/>
      <c r="GR317" s="587">
        <v>0.16117891916954308</v>
      </c>
      <c r="GS317" s="532">
        <v>0.64471567667817231</v>
      </c>
      <c r="GT317" s="584"/>
      <c r="GU317" s="527"/>
      <c r="GV317" s="527"/>
      <c r="GW317" s="527"/>
      <c r="GX317" s="527"/>
      <c r="GY317" s="527"/>
      <c r="GZ317" s="587">
        <v>0.16115254237288035</v>
      </c>
      <c r="HA317" s="532">
        <v>0.64461016949152494</v>
      </c>
      <c r="HB317" s="584"/>
      <c r="HC317" s="527"/>
      <c r="HD317" s="527"/>
      <c r="HE317" s="527"/>
      <c r="HF317" s="527"/>
      <c r="HG317" s="527"/>
      <c r="HH317" s="584">
        <v>0.22792276300954473</v>
      </c>
      <c r="HI317" s="527">
        <v>0.91169105203818146</v>
      </c>
      <c r="HJ317" s="584"/>
      <c r="HK317" s="527"/>
      <c r="HL317" s="527"/>
      <c r="HM317" s="527"/>
      <c r="HN317" s="527"/>
      <c r="HO317" s="527"/>
      <c r="HP317" s="285"/>
      <c r="HQ317" s="208"/>
      <c r="HR317" s="208"/>
      <c r="HS317" s="208"/>
      <c r="IE317" s="159"/>
      <c r="IF317" s="159"/>
      <c r="IG317" s="159"/>
      <c r="IH317" s="159"/>
      <c r="II317" s="175">
        <v>0</v>
      </c>
      <c r="IJ317" s="175">
        <v>1</v>
      </c>
      <c r="IK317" s="175">
        <v>1</v>
      </c>
      <c r="IL317" s="175">
        <v>0</v>
      </c>
      <c r="IM317" s="175">
        <v>0</v>
      </c>
      <c r="IN317" s="464"/>
      <c r="IO317" s="464"/>
      <c r="IP317" s="402"/>
      <c r="IQ317" s="175">
        <v>1</v>
      </c>
      <c r="IR317" s="175">
        <v>0</v>
      </c>
      <c r="IS317" s="175">
        <v>0</v>
      </c>
      <c r="IT317" s="402"/>
      <c r="IU317" s="416"/>
      <c r="IV317" s="402"/>
      <c r="IW317" s="416"/>
      <c r="IX317" s="483"/>
      <c r="IY317" s="416"/>
      <c r="IZ317" s="175">
        <v>0</v>
      </c>
      <c r="JA317" s="175">
        <v>1</v>
      </c>
      <c r="JB317" s="178">
        <v>0</v>
      </c>
      <c r="JC317" s="178">
        <v>0</v>
      </c>
      <c r="JD317" s="178">
        <v>0</v>
      </c>
      <c r="JE317" s="178">
        <v>0</v>
      </c>
      <c r="JF317" s="178">
        <v>1</v>
      </c>
      <c r="JG317" s="178">
        <v>0</v>
      </c>
      <c r="JH317" s="178">
        <v>0</v>
      </c>
      <c r="JI317" s="178">
        <v>0</v>
      </c>
      <c r="JJ317" s="178">
        <v>0</v>
      </c>
      <c r="JK317" s="178">
        <v>1</v>
      </c>
      <c r="JL317" s="178">
        <v>0</v>
      </c>
      <c r="JM317" s="178">
        <v>1</v>
      </c>
      <c r="JN317" s="178">
        <v>0</v>
      </c>
      <c r="JO317" s="178">
        <v>0</v>
      </c>
      <c r="JP317" s="178">
        <v>0</v>
      </c>
      <c r="JQ317" s="178">
        <v>0</v>
      </c>
      <c r="JR317" s="178">
        <v>0</v>
      </c>
      <c r="JS317" s="178">
        <v>0</v>
      </c>
      <c r="JT317" s="178">
        <v>0</v>
      </c>
      <c r="JU317" s="513">
        <v>1</v>
      </c>
      <c r="JV317" s="178">
        <v>0</v>
      </c>
      <c r="JW317" s="178">
        <v>0</v>
      </c>
      <c r="JX317" s="178">
        <v>0</v>
      </c>
      <c r="JY317" s="513"/>
      <c r="JZ317" s="407"/>
      <c r="KA317" s="407"/>
      <c r="KB317" s="407"/>
      <c r="KC317" s="407"/>
      <c r="KD317" s="407"/>
      <c r="KE317" s="162">
        <v>1</v>
      </c>
      <c r="KF317" s="175">
        <v>0</v>
      </c>
      <c r="KG317" s="175">
        <v>0</v>
      </c>
      <c r="KH317" s="175">
        <v>0</v>
      </c>
      <c r="KI317" s="175">
        <v>0</v>
      </c>
      <c r="KJ317" s="175">
        <v>1</v>
      </c>
      <c r="KK317" s="160">
        <v>0</v>
      </c>
      <c r="KL317" s="175">
        <v>1</v>
      </c>
      <c r="KM317" s="175">
        <v>0</v>
      </c>
      <c r="KN317" s="175">
        <v>0</v>
      </c>
      <c r="KO317" s="175">
        <v>0</v>
      </c>
      <c r="KP317" s="175">
        <v>0</v>
      </c>
      <c r="KQ317" s="175">
        <v>0</v>
      </c>
      <c r="KR317" s="160">
        <v>0</v>
      </c>
      <c r="KS317" s="175">
        <v>0</v>
      </c>
      <c r="KT317" s="159"/>
      <c r="KU317" s="159"/>
      <c r="KV317" s="159"/>
      <c r="KW317" s="159"/>
      <c r="KX317" s="159"/>
      <c r="KY317" s="159"/>
      <c r="KZ317" s="159"/>
      <c r="LA317" s="159"/>
    </row>
    <row r="318" spans="1:313" x14ac:dyDescent="0.15">
      <c r="A318" s="214"/>
      <c r="B318" s="232">
        <v>1.5433333333333332</v>
      </c>
      <c r="C318" s="10">
        <v>1.1200000000000001</v>
      </c>
      <c r="D318" s="11">
        <v>1.3999999600000004</v>
      </c>
      <c r="E318" s="11"/>
      <c r="F318" s="14"/>
      <c r="G318" s="13"/>
      <c r="H318" s="14"/>
      <c r="I318" s="596"/>
      <c r="J318" s="9">
        <v>7</v>
      </c>
      <c r="K318" s="14"/>
      <c r="L318" s="9"/>
      <c r="M318" s="23">
        <v>0</v>
      </c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9"/>
      <c r="AB318" s="15"/>
      <c r="AC318" s="15"/>
      <c r="AD318" s="15"/>
      <c r="AE318" s="15"/>
      <c r="AF318" s="15"/>
      <c r="AG318" s="15"/>
      <c r="AH318" s="54"/>
      <c r="AI318" s="15"/>
      <c r="AJ318" s="15"/>
      <c r="AK318" s="15"/>
      <c r="AL318" s="632"/>
      <c r="AM318" s="633">
        <v>-4.1503571686157334</v>
      </c>
      <c r="AN318" s="634">
        <v>-10.414483050847457</v>
      </c>
      <c r="AO318" s="587"/>
      <c r="AP318" s="634">
        <f t="shared" ref="AP318" si="215">ABS(-11.88-AN318)</f>
        <v>1.4655169491525442</v>
      </c>
      <c r="AQ318" s="634"/>
      <c r="AR318" s="634"/>
      <c r="AS318" s="634"/>
      <c r="AT318" s="634"/>
      <c r="AU318" s="634"/>
      <c r="AV318" s="634"/>
      <c r="AW318" s="634"/>
      <c r="AX318" s="634"/>
      <c r="AY318" s="634"/>
      <c r="AZ318" s="634"/>
      <c r="BA318" s="634"/>
      <c r="BB318" s="634">
        <f t="shared" ref="BB318" si="216">ABS(BQ318-AN318)</f>
        <v>2.2561355932203391</v>
      </c>
      <c r="BC318" s="634"/>
      <c r="BD318" s="634"/>
      <c r="BE318" s="634"/>
      <c r="BF318" s="634"/>
      <c r="BG318" s="634"/>
      <c r="BH318" s="634"/>
      <c r="BI318" s="634"/>
      <c r="BJ318" s="634"/>
      <c r="BK318" s="634"/>
      <c r="BL318" s="634"/>
      <c r="BM318" s="634"/>
      <c r="BN318" s="573"/>
      <c r="BO318" s="573"/>
      <c r="BP318" s="6">
        <v>-5.1174306836329917</v>
      </c>
      <c r="BQ318" s="6">
        <v>-12.670618644067796</v>
      </c>
      <c r="BR318" s="6"/>
      <c r="BS318" s="527">
        <f>(BP317+BP318+BP319)/3</f>
        <v>0.17461049576700516</v>
      </c>
      <c r="BT318" s="527">
        <f>(BQ317+BQ318+BQ319)/3</f>
        <v>3.887805084745763</v>
      </c>
      <c r="BU318" s="527"/>
      <c r="BV318" s="527"/>
      <c r="BW318" s="584"/>
      <c r="BX318" s="527"/>
      <c r="BY318" s="527"/>
      <c r="BZ318" s="527"/>
      <c r="CA318" s="527"/>
      <c r="CB318" s="584">
        <f>SQRT((BP317-BP318)^2+(BQ317-BQ318)^2)+SQRT((BP318-BP319)^2+(BQ318-BQ319)^2)+SQRT((BP319-BP317)^2+(BQ319-BQ317)^2)</f>
        <v>53.867981196476869</v>
      </c>
      <c r="CD318" s="584"/>
      <c r="CE318" s="527"/>
      <c r="CF318" s="584"/>
      <c r="CG318" s="527"/>
      <c r="CH318" s="584"/>
      <c r="CI318" s="527"/>
      <c r="CJ318" s="584"/>
      <c r="CK318" s="527"/>
      <c r="CL318" s="584"/>
      <c r="CO318" s="70"/>
      <c r="CP318" s="70"/>
      <c r="CQ318" s="70"/>
      <c r="CR318" s="97">
        <v>3.5145346543004776</v>
      </c>
      <c r="CS318" s="70"/>
      <c r="CT318" s="70"/>
      <c r="CU318" s="70"/>
      <c r="CV318" s="70"/>
      <c r="CW318" s="70"/>
      <c r="CX318" s="70"/>
      <c r="CY318" s="70"/>
      <c r="CZ318" s="70"/>
      <c r="DA318" s="70"/>
      <c r="DB318" s="70"/>
      <c r="DC318" s="70"/>
      <c r="DH318" s="211">
        <f>DEGREES(ACOS(((BP317-BP316)*(BP319-BP318)+(BQ317-BQ316)*(BQ319-BQ318))/(SQRT((BP317-BP316)^2+(BQ317-BQ316)^2)*SQRT((BP319-BP318)^2+(BQ319-BQ318)^2))))</f>
        <v>11.160090904687017</v>
      </c>
      <c r="DI318" s="516"/>
      <c r="DJ318" s="105"/>
      <c r="DK318" s="105"/>
      <c r="DL318" s="105"/>
      <c r="DM318" s="105"/>
      <c r="DN318" s="105"/>
      <c r="DO318" s="105"/>
      <c r="DP318" s="105"/>
      <c r="DQ318" s="105"/>
      <c r="DR318" s="105"/>
      <c r="DS318" s="105"/>
      <c r="DT318" s="108" t="s">
        <v>443</v>
      </c>
      <c r="DU318" s="116">
        <v>-4.0294729792385766</v>
      </c>
      <c r="DV318" s="116">
        <v>-12.509466101694915</v>
      </c>
      <c r="DX318" s="506">
        <f t="shared" si="176"/>
        <v>0</v>
      </c>
      <c r="EA318" s="506">
        <f t="shared" si="177"/>
        <v>0</v>
      </c>
      <c r="EB318" s="506">
        <f t="shared" si="178"/>
        <v>0</v>
      </c>
      <c r="EF318" s="412">
        <f>IF(AND(DV318&lt;0,DV318&gt;-11.9),1,0)</f>
        <v>0</v>
      </c>
      <c r="EL318" s="244">
        <f>IF(AND(DV318&lt;0,DV318&gt;-6.4),1,0)</f>
        <v>0</v>
      </c>
      <c r="ER318" s="128">
        <v>0.52383148730101492</v>
      </c>
      <c r="ES318" s="128">
        <v>13.194364406779661</v>
      </c>
      <c r="EU318" s="518">
        <f>ABS(ER318)</f>
        <v>0.52383148730101492</v>
      </c>
      <c r="EV318" s="284"/>
      <c r="EW318" s="209"/>
      <c r="EX318" s="209"/>
      <c r="EY318" s="209"/>
      <c r="EZ318" s="209"/>
      <c r="FA318" s="209"/>
      <c r="FB318" s="209"/>
      <c r="FC318" s="209"/>
      <c r="FE318" s="141"/>
      <c r="FF318" s="144">
        <v>42.643459052831304</v>
      </c>
      <c r="FH318" s="141"/>
      <c r="FJ318" s="141"/>
      <c r="FK318" s="584"/>
      <c r="FL318" s="527"/>
      <c r="FM318" s="584"/>
      <c r="FN318" s="527"/>
      <c r="FO318" s="584"/>
      <c r="FP318" s="527"/>
      <c r="FQ318" s="284"/>
      <c r="FR318" s="209">
        <f>FF318/(D317+D318)</f>
        <v>17.057383962280198</v>
      </c>
      <c r="FS318" s="284"/>
      <c r="FT318" s="209"/>
      <c r="FU318" s="209"/>
      <c r="FV318" s="209"/>
      <c r="FW318" s="209"/>
      <c r="FX318" s="209"/>
      <c r="FY318" s="209"/>
      <c r="FZ318" s="209"/>
      <c r="GA318" s="209"/>
      <c r="GB318" s="209"/>
      <c r="GC318" s="209"/>
      <c r="GD318" s="284"/>
      <c r="GE318" s="284">
        <f t="shared" ref="GE318" si="217">FF318*(((ABS(DV317-AN317))/(ABS(DV316-DV317))))^2</f>
        <v>2.5122218784069665E-2</v>
      </c>
      <c r="GF318" s="284"/>
      <c r="GG318" s="209"/>
      <c r="GH318" s="209"/>
      <c r="GI318" s="209"/>
      <c r="GJ318" s="209"/>
      <c r="GK318" s="209"/>
      <c r="GL318" s="209"/>
      <c r="GM318" s="209"/>
      <c r="GN318" s="209"/>
      <c r="GO318" s="209"/>
      <c r="GP318" s="209"/>
      <c r="GQ318" s="529"/>
      <c r="GR318" s="587">
        <v>3.6265256813147189</v>
      </c>
      <c r="GS318" s="529">
        <v>0.32235783833908616</v>
      </c>
      <c r="GT318" s="587"/>
      <c r="GU318" s="529"/>
      <c r="GV318" s="529"/>
      <c r="GW318" s="529"/>
      <c r="GX318" s="529"/>
      <c r="GY318" s="529"/>
      <c r="GZ318" s="587">
        <v>8.0576271186441062E-2</v>
      </c>
      <c r="HA318" s="529">
        <v>0.88633898305084813</v>
      </c>
      <c r="HB318" s="587"/>
      <c r="HC318" s="529"/>
      <c r="HD318" s="529"/>
      <c r="HE318" s="529"/>
      <c r="HF318" s="529"/>
      <c r="HG318" s="529"/>
      <c r="HH318" s="584">
        <v>3.6274207162546634</v>
      </c>
      <c r="HI318" s="527">
        <v>0.94313910363968056</v>
      </c>
      <c r="HJ318" s="587"/>
      <c r="HK318" s="529"/>
      <c r="HL318" s="529"/>
      <c r="HM318" s="529"/>
      <c r="HN318" s="529"/>
      <c r="HO318" s="529"/>
      <c r="HP318" s="285"/>
      <c r="HQ318" s="208"/>
      <c r="HR318" s="208"/>
      <c r="HS318" s="208"/>
      <c r="IE318" s="159"/>
      <c r="IF318" s="159"/>
      <c r="IG318" s="159"/>
      <c r="IH318" s="159"/>
      <c r="II318" s="175">
        <v>0</v>
      </c>
      <c r="IJ318" s="175">
        <v>1</v>
      </c>
      <c r="IK318" s="175">
        <v>1</v>
      </c>
      <c r="IL318" s="175">
        <v>0</v>
      </c>
      <c r="IM318" s="175">
        <v>0</v>
      </c>
      <c r="IN318" s="464"/>
      <c r="IO318" s="464"/>
      <c r="IP318" s="402"/>
      <c r="IQ318" s="175">
        <v>1</v>
      </c>
      <c r="IR318" s="175">
        <v>0</v>
      </c>
      <c r="IS318" s="175">
        <v>0</v>
      </c>
      <c r="IT318" s="402"/>
      <c r="IU318" s="416"/>
      <c r="IV318" s="402"/>
      <c r="IW318" s="416"/>
      <c r="IX318" s="483"/>
      <c r="IY318" s="416"/>
      <c r="IZ318" s="175">
        <v>0</v>
      </c>
      <c r="JA318" s="175">
        <v>0</v>
      </c>
      <c r="JB318" s="178">
        <v>0</v>
      </c>
      <c r="JC318" s="178">
        <v>0</v>
      </c>
      <c r="JD318" s="178">
        <v>1</v>
      </c>
      <c r="JE318" s="178">
        <v>0</v>
      </c>
      <c r="JF318" s="178">
        <v>0</v>
      </c>
      <c r="JG318" s="178">
        <v>1</v>
      </c>
      <c r="JH318" s="178">
        <v>0</v>
      </c>
      <c r="JI318" s="178">
        <v>0</v>
      </c>
      <c r="JJ318" s="178">
        <v>0</v>
      </c>
      <c r="JK318" s="178">
        <v>1</v>
      </c>
      <c r="JL318" s="178">
        <v>0</v>
      </c>
      <c r="JM318" s="178">
        <v>1</v>
      </c>
      <c r="JN318" s="178">
        <v>0</v>
      </c>
      <c r="JO318" s="178">
        <v>0</v>
      </c>
      <c r="JP318" s="178">
        <v>0</v>
      </c>
      <c r="JQ318" s="178">
        <v>0</v>
      </c>
      <c r="JR318" s="178">
        <v>0</v>
      </c>
      <c r="JS318" s="178">
        <v>0</v>
      </c>
      <c r="JT318" s="178">
        <v>0</v>
      </c>
      <c r="JU318" s="513">
        <v>1</v>
      </c>
      <c r="JV318" s="178">
        <v>0</v>
      </c>
      <c r="JW318" s="178">
        <v>0</v>
      </c>
      <c r="JX318" s="178">
        <v>0</v>
      </c>
      <c r="JY318" s="513"/>
      <c r="JZ318" s="407"/>
      <c r="KA318" s="407"/>
      <c r="KB318" s="407"/>
      <c r="KC318" s="407"/>
      <c r="KD318" s="407"/>
      <c r="KE318" s="162">
        <v>1</v>
      </c>
      <c r="KF318" s="175">
        <v>0</v>
      </c>
      <c r="KG318" s="175">
        <v>0</v>
      </c>
      <c r="KH318" s="175">
        <v>0</v>
      </c>
      <c r="KI318" s="175">
        <v>0</v>
      </c>
      <c r="KJ318" s="175">
        <v>1</v>
      </c>
      <c r="KK318" s="160">
        <v>0</v>
      </c>
      <c r="KL318" s="175">
        <v>1</v>
      </c>
      <c r="KM318" s="175">
        <v>0</v>
      </c>
      <c r="KN318" s="175">
        <v>0</v>
      </c>
      <c r="KO318" s="175">
        <v>0</v>
      </c>
      <c r="KP318" s="175">
        <v>0</v>
      </c>
      <c r="KQ318" s="175">
        <v>0</v>
      </c>
      <c r="KR318" s="160">
        <v>0</v>
      </c>
      <c r="KS318" s="175">
        <v>0</v>
      </c>
      <c r="KT318" s="159"/>
      <c r="KU318" s="159"/>
      <c r="KV318" s="159"/>
      <c r="KW318" s="159"/>
      <c r="KX318" s="159"/>
      <c r="KY318" s="159"/>
      <c r="KZ318" s="159"/>
      <c r="LA318" s="159"/>
    </row>
    <row r="319" spans="1:313" x14ac:dyDescent="0.15">
      <c r="A319" s="214"/>
      <c r="B319" s="232">
        <v>1.5440509259259259</v>
      </c>
      <c r="C319" s="10">
        <v>1.02</v>
      </c>
      <c r="D319" s="11">
        <v>1.0666666600000001</v>
      </c>
      <c r="E319" s="11"/>
      <c r="F319" s="14"/>
      <c r="G319" s="13"/>
      <c r="H319" s="14"/>
      <c r="I319" s="596"/>
      <c r="J319" s="473">
        <v>8</v>
      </c>
      <c r="K319" s="14"/>
      <c r="L319" s="9"/>
      <c r="M319" s="23">
        <v>0</v>
      </c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9"/>
      <c r="AB319" s="15"/>
      <c r="AC319" s="15"/>
      <c r="AD319" s="15"/>
      <c r="AE319" s="15"/>
      <c r="AF319" s="15"/>
      <c r="AG319" s="15"/>
      <c r="AH319" s="54"/>
      <c r="AI319" s="15"/>
      <c r="AJ319" s="15"/>
      <c r="AK319" s="15"/>
      <c r="AL319" s="632"/>
      <c r="AM319" s="633">
        <v>2.1356206789964456</v>
      </c>
      <c r="AN319" s="634">
        <v>8.8029576271186443</v>
      </c>
      <c r="AO319" s="640">
        <f t="shared" ref="AO319" si="218">ABS(11.88-AN319)</f>
        <v>3.0770423728813565</v>
      </c>
      <c r="AP319" s="527"/>
      <c r="AQ319" s="634"/>
      <c r="AR319" s="634"/>
      <c r="AS319" s="634"/>
      <c r="AT319" s="634"/>
      <c r="AU319" s="634"/>
      <c r="AV319" s="634"/>
      <c r="AW319" s="634"/>
      <c r="AX319" s="634"/>
      <c r="AY319" s="634"/>
      <c r="AZ319" s="634"/>
      <c r="BA319" s="634"/>
      <c r="BB319" s="633"/>
      <c r="BC319" s="634">
        <f t="shared" ref="BC319" si="219">ABS(BQ319-AN319)</f>
        <v>3.3842033898305086</v>
      </c>
      <c r="BD319" s="634"/>
      <c r="BE319" s="634"/>
      <c r="BF319" s="634"/>
      <c r="BG319" s="634"/>
      <c r="BH319" s="634"/>
      <c r="BI319" s="634"/>
      <c r="BJ319" s="634"/>
      <c r="BK319" s="634"/>
      <c r="BL319" s="634"/>
      <c r="BM319" s="634"/>
      <c r="BN319" s="573"/>
      <c r="BO319" s="573"/>
      <c r="BP319" s="64">
        <v>3.6668204111071048</v>
      </c>
      <c r="BQ319" s="64">
        <v>12.187161016949153</v>
      </c>
      <c r="BR319" s="6"/>
      <c r="BS319" s="527"/>
      <c r="BT319" s="527"/>
      <c r="BU319" s="527"/>
      <c r="BV319" s="527"/>
      <c r="BW319" s="584"/>
      <c r="BX319" s="527"/>
      <c r="BY319" s="527"/>
      <c r="BZ319" s="527"/>
      <c r="CA319" s="527"/>
      <c r="CB319" s="584"/>
      <c r="CC319" s="527"/>
      <c r="CD319" s="584"/>
      <c r="CE319" s="527"/>
      <c r="CF319" s="584"/>
      <c r="CG319" s="527"/>
      <c r="CH319" s="584"/>
      <c r="CI319" s="527"/>
      <c r="CJ319" s="584"/>
      <c r="CK319" s="527"/>
      <c r="CL319" s="584"/>
      <c r="CO319" s="70"/>
      <c r="CP319" s="70"/>
      <c r="CQ319" s="70"/>
      <c r="CR319" s="70"/>
      <c r="CS319" s="70"/>
      <c r="CT319" s="70"/>
      <c r="CU319" s="70"/>
      <c r="CV319" s="70"/>
      <c r="CW319" s="70"/>
      <c r="CX319" s="70"/>
      <c r="CY319" s="70"/>
      <c r="CZ319" s="70"/>
      <c r="DA319" s="70"/>
      <c r="DB319" s="70"/>
      <c r="DC319" s="70"/>
      <c r="DH319" s="516"/>
      <c r="DI319" s="516"/>
      <c r="DJ319" s="105"/>
      <c r="DK319" s="105"/>
      <c r="DL319" s="105"/>
      <c r="DM319" s="105"/>
      <c r="DN319" s="105"/>
      <c r="DO319" s="105"/>
      <c r="DP319" s="105"/>
      <c r="DQ319" s="105"/>
      <c r="DR319" s="105"/>
      <c r="DS319" s="105"/>
      <c r="DT319" s="108" t="s">
        <v>445</v>
      </c>
      <c r="DU319" s="128">
        <v>2.5385679769203033</v>
      </c>
      <c r="DV319" s="128">
        <v>12.308025423728813</v>
      </c>
      <c r="DX319" s="506">
        <f t="shared" si="176"/>
        <v>0</v>
      </c>
      <c r="EA319" s="506">
        <f t="shared" si="177"/>
        <v>0</v>
      </c>
      <c r="EB319" s="506">
        <f t="shared" si="178"/>
        <v>0</v>
      </c>
      <c r="EG319" s="402">
        <f>IF(AND(DV319&gt;0,DV319&lt;11.9),1,0)</f>
        <v>0</v>
      </c>
      <c r="EM319" s="402">
        <f>IF(AND(DV319&gt;0,DV319&lt;6.4),1,0)</f>
        <v>0</v>
      </c>
      <c r="ER319" s="116">
        <v>-4.6338939261243626</v>
      </c>
      <c r="ES319" s="116">
        <v>-12.952635593220338</v>
      </c>
      <c r="ET319" s="518">
        <f>ABS(ER319)</f>
        <v>4.6338939261243626</v>
      </c>
      <c r="EV319" s="284"/>
      <c r="EW319" s="209"/>
      <c r="EX319" s="209"/>
      <c r="EY319" s="209"/>
      <c r="EZ319" s="209"/>
      <c r="FA319" s="209"/>
      <c r="FB319" s="209"/>
      <c r="FC319" s="209"/>
      <c r="FE319" s="151">
        <v>20.857437258671265</v>
      </c>
      <c r="FF319" s="141"/>
      <c r="FH319" s="516"/>
      <c r="FJ319" s="516"/>
      <c r="FL319" s="516"/>
      <c r="FN319" s="516"/>
      <c r="FQ319" s="284">
        <f>FE319/(D318+D319)</f>
        <v>8.4557179675424727</v>
      </c>
      <c r="FR319" s="209"/>
      <c r="FS319" s="284"/>
      <c r="FT319" s="209"/>
      <c r="FU319" s="209"/>
      <c r="FV319" s="209"/>
      <c r="FW319" s="209"/>
      <c r="FX319" s="209"/>
      <c r="FY319" s="209"/>
      <c r="FZ319" s="209"/>
      <c r="GA319" s="209"/>
      <c r="GB319" s="209"/>
      <c r="GC319" s="209"/>
      <c r="GD319" s="284">
        <f t="shared" ref="GD319" si="220">FE319*(((DV318-AN318)/(ABS(DV317-DV318))))^2</f>
        <v>0.14862990794043887</v>
      </c>
      <c r="GE319" s="209"/>
      <c r="GF319" s="284"/>
      <c r="GG319" s="209"/>
      <c r="GH319" s="209"/>
      <c r="GI319" s="209"/>
      <c r="GJ319" s="209"/>
      <c r="GK319" s="209"/>
      <c r="GL319" s="209"/>
      <c r="GM319" s="209"/>
      <c r="GN319" s="209"/>
      <c r="GO319" s="209"/>
      <c r="GP319" s="209"/>
      <c r="GQ319" s="529"/>
      <c r="GR319" s="587">
        <v>0.60442094688578596</v>
      </c>
      <c r="GS319" s="532">
        <v>2.0147364896192883</v>
      </c>
      <c r="GT319" s="584"/>
      <c r="GU319" s="527"/>
      <c r="GV319" s="527"/>
      <c r="GW319" s="527"/>
      <c r="GX319" s="527"/>
      <c r="GY319" s="527"/>
      <c r="GZ319" s="587">
        <v>0.44316949152542229</v>
      </c>
      <c r="HA319" s="532">
        <v>0.88633898305084813</v>
      </c>
      <c r="HB319" s="584"/>
      <c r="HC319" s="527"/>
      <c r="HD319" s="527"/>
      <c r="HE319" s="527"/>
      <c r="HF319" s="527"/>
      <c r="HG319" s="527"/>
      <c r="HH319" s="584">
        <v>0.74948240756752349</v>
      </c>
      <c r="HI319" s="527">
        <v>2.2010815331284443</v>
      </c>
      <c r="HJ319" s="584"/>
      <c r="HK319" s="527"/>
      <c r="HL319" s="527"/>
      <c r="HM319" s="527"/>
      <c r="HN319" s="527"/>
      <c r="HO319" s="527"/>
      <c r="HP319" s="285"/>
      <c r="HQ319" s="208"/>
      <c r="HR319" s="208"/>
      <c r="HS319" s="208"/>
      <c r="IE319" s="159"/>
      <c r="IF319" s="159"/>
      <c r="IG319" s="159"/>
      <c r="IH319" s="159"/>
      <c r="II319" s="175">
        <v>0</v>
      </c>
      <c r="IJ319" s="175">
        <v>1</v>
      </c>
      <c r="IK319" s="175">
        <v>0</v>
      </c>
      <c r="IL319" s="175">
        <v>1</v>
      </c>
      <c r="IM319" s="175">
        <v>0</v>
      </c>
      <c r="IN319" s="464"/>
      <c r="IO319" s="464"/>
      <c r="IP319" s="402"/>
      <c r="IQ319" s="175">
        <v>1</v>
      </c>
      <c r="IR319" s="175">
        <v>0</v>
      </c>
      <c r="IS319" s="175">
        <v>0</v>
      </c>
      <c r="IT319" s="402"/>
      <c r="IU319" s="416"/>
      <c r="IV319" s="402"/>
      <c r="IW319" s="416"/>
      <c r="IX319" s="483"/>
      <c r="IY319" s="416"/>
      <c r="IZ319" s="175">
        <v>0</v>
      </c>
      <c r="JA319" s="175">
        <v>1</v>
      </c>
      <c r="JB319" s="178">
        <v>0</v>
      </c>
      <c r="JC319" s="178">
        <v>0</v>
      </c>
      <c r="JD319" s="178">
        <v>0</v>
      </c>
      <c r="JE319" s="178">
        <v>0</v>
      </c>
      <c r="JF319" s="178">
        <v>1</v>
      </c>
      <c r="JG319" s="178">
        <v>0</v>
      </c>
      <c r="JH319" s="178">
        <v>0</v>
      </c>
      <c r="JI319" s="178">
        <v>0</v>
      </c>
      <c r="JJ319" s="178">
        <v>0</v>
      </c>
      <c r="JK319" s="178">
        <v>1</v>
      </c>
      <c r="JL319" s="178">
        <v>0</v>
      </c>
      <c r="JM319" s="178">
        <v>1</v>
      </c>
      <c r="JN319" s="178">
        <v>0</v>
      </c>
      <c r="JO319" s="178">
        <v>0</v>
      </c>
      <c r="JP319" s="178">
        <v>0</v>
      </c>
      <c r="JQ319" s="178">
        <v>0</v>
      </c>
      <c r="JR319" s="178">
        <v>0</v>
      </c>
      <c r="JS319" s="178">
        <v>0</v>
      </c>
      <c r="JT319" s="178">
        <v>0</v>
      </c>
      <c r="JU319" s="513">
        <v>1</v>
      </c>
      <c r="JV319" s="178">
        <v>0</v>
      </c>
      <c r="JW319" s="178">
        <v>0</v>
      </c>
      <c r="JX319" s="178">
        <v>0</v>
      </c>
      <c r="JY319" s="513"/>
      <c r="JZ319" s="407"/>
      <c r="KA319" s="407"/>
      <c r="KB319" s="407"/>
      <c r="KC319" s="407"/>
      <c r="KD319" s="407"/>
      <c r="KE319" s="162">
        <v>1</v>
      </c>
      <c r="KF319" s="175">
        <v>0</v>
      </c>
      <c r="KG319" s="175">
        <v>0</v>
      </c>
      <c r="KH319" s="175">
        <v>0</v>
      </c>
      <c r="KI319" s="175">
        <v>0</v>
      </c>
      <c r="KJ319" s="185">
        <v>1</v>
      </c>
      <c r="KK319" s="160">
        <v>0</v>
      </c>
      <c r="KL319" s="175">
        <v>0</v>
      </c>
      <c r="KM319" s="175">
        <v>0</v>
      </c>
      <c r="KN319" s="175">
        <v>0</v>
      </c>
      <c r="KO319" s="175">
        <v>1</v>
      </c>
      <c r="KP319" s="175">
        <v>0</v>
      </c>
      <c r="KQ319" s="175">
        <v>0</v>
      </c>
      <c r="KR319" s="160">
        <v>0</v>
      </c>
      <c r="KS319" s="175">
        <v>1</v>
      </c>
      <c r="KT319" s="159"/>
      <c r="KU319" s="159"/>
      <c r="KV319" s="159"/>
      <c r="KW319" s="159"/>
      <c r="KX319" s="159"/>
      <c r="KY319" s="159"/>
      <c r="KZ319" s="159"/>
      <c r="LA319" s="159"/>
    </row>
    <row r="320" spans="1:313" s="218" customFormat="1" ht="14.25" thickBot="1" x14ac:dyDescent="0.2">
      <c r="A320" s="243" t="s">
        <v>593</v>
      </c>
      <c r="B320" s="243"/>
      <c r="C320" s="17"/>
      <c r="D320" s="18"/>
      <c r="E320" s="18">
        <f>SUM(D313:D319)</f>
        <v>8.3666568599999991</v>
      </c>
      <c r="F320" s="20"/>
      <c r="G320" s="19"/>
      <c r="H320" s="20"/>
      <c r="I320" s="597"/>
      <c r="J320" s="16"/>
      <c r="K320" s="20"/>
      <c r="L320" s="16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16"/>
      <c r="AB320" s="20"/>
      <c r="AC320" s="20"/>
      <c r="AD320" s="20"/>
      <c r="AE320" s="20"/>
      <c r="AF320" s="20"/>
      <c r="AG320" s="20"/>
      <c r="AH320" s="58"/>
      <c r="AI320" s="20"/>
      <c r="AJ320" s="20"/>
      <c r="AK320" s="20"/>
      <c r="AL320" s="642"/>
      <c r="AM320" s="636"/>
      <c r="AN320" s="637"/>
      <c r="AO320" s="636"/>
      <c r="AP320" s="637"/>
      <c r="AQ320" s="528">
        <f>SUM(AO312:AO320)</f>
        <v>13.476525423728816</v>
      </c>
      <c r="AR320" s="528">
        <f>SUM(AP312:AP320)</f>
        <v>12.61533050847458</v>
      </c>
      <c r="AS320" s="528">
        <f>AVERAGE(AO312:AO320)</f>
        <v>3.369131355932204</v>
      </c>
      <c r="AT320" s="528">
        <f>AVERAGE(AP312:AP320)</f>
        <v>4.2051101694915269</v>
      </c>
      <c r="AU320" s="528">
        <f>MAX(AO312:AO320)</f>
        <v>6.1792288135593232</v>
      </c>
      <c r="AV320" s="528">
        <f>MAX(AP312:AP320)</f>
        <v>5.9375000000000009</v>
      </c>
      <c r="AW320" s="528">
        <f>MIN(AO312:AO320)</f>
        <v>0.1762966101694925</v>
      </c>
      <c r="AX320" s="528">
        <f>MIN(AP312:AP320)</f>
        <v>1.4655169491525442</v>
      </c>
      <c r="AY320" s="528">
        <f>AU320-AW320</f>
        <v>6.0029322033898307</v>
      </c>
      <c r="AZ320" s="528">
        <f>AV320-AX320</f>
        <v>4.4719830508474567</v>
      </c>
      <c r="BA320" s="528"/>
      <c r="BB320" s="636"/>
      <c r="BC320" s="637"/>
      <c r="BD320" s="528">
        <f>SUM(BB312:BB320)</f>
        <v>13.979983050847457</v>
      </c>
      <c r="BE320" s="528">
        <f>SUM(BC312:BC320)</f>
        <v>16.638999999999996</v>
      </c>
      <c r="BF320" s="528">
        <f>AVERAGE(BB312:BB320)</f>
        <v>4.6599943502824859</v>
      </c>
      <c r="BG320" s="528">
        <f>AVERAGE(BC312:BC320)</f>
        <v>4.1597499999999989</v>
      </c>
      <c r="BH320" s="528">
        <f>MAX(BB312:BB320)</f>
        <v>6.4863898305084744</v>
      </c>
      <c r="BI320" s="528">
        <f>MAX(BC312:BC320)</f>
        <v>7.2921525423728806</v>
      </c>
      <c r="BJ320" s="528">
        <f>MIN(BB312:BB320)</f>
        <v>2.2561355932203391</v>
      </c>
      <c r="BK320" s="528">
        <f>MIN(BC312:BC320)</f>
        <v>0.44316949152542406</v>
      </c>
      <c r="BL320" s="528">
        <f>BH320-BJ320</f>
        <v>4.2302542372881353</v>
      </c>
      <c r="BM320" s="528">
        <f>BI320-BK320</f>
        <v>6.8489830508474565</v>
      </c>
      <c r="BN320" s="574"/>
      <c r="BO320" s="574"/>
      <c r="BP320" s="2" t="s">
        <v>337</v>
      </c>
      <c r="BQ320" s="2"/>
      <c r="BR320" s="7"/>
      <c r="BS320" s="528"/>
      <c r="BT320" s="528"/>
      <c r="BU320" s="528"/>
      <c r="BV320" s="528"/>
      <c r="BW320" s="585">
        <f>AVERAGE(BS311:BS320)</f>
        <v>1.1058664731910317</v>
      </c>
      <c r="BX320" s="585">
        <f>AVERAGE(BT311:BT320)</f>
        <v>4.3533568738229755</v>
      </c>
      <c r="BY320" s="585">
        <f>AVERAGE(BU311:BU320)</f>
        <v>0.37608414472893387</v>
      </c>
      <c r="BZ320" s="585">
        <f>AVERAGE(BV311:BV320)</f>
        <v>-3.8698992467043314</v>
      </c>
      <c r="CA320" s="528"/>
      <c r="CB320" s="585"/>
      <c r="CC320" s="528"/>
      <c r="CD320" s="585">
        <f>SUM(CB312:CB319)</f>
        <v>157.5793118489153</v>
      </c>
      <c r="CE320" s="585">
        <f>SUM(CC312:CC319)</f>
        <v>164.89502703779806</v>
      </c>
      <c r="CF320" s="585" t="e">
        <f ca="1">[1]!Mean(CB313:CB319)</f>
        <v>#NAME?</v>
      </c>
      <c r="CG320" s="585" t="e">
        <f ca="1">[1]!Mean(CC313:CC319)</f>
        <v>#NAME?</v>
      </c>
      <c r="CH320" s="585">
        <f>MAX(CB313:CB319)</f>
        <v>53.867981196476869</v>
      </c>
      <c r="CI320" s="585">
        <f>MAX(CC313:CC319)</f>
        <v>56.196929148325616</v>
      </c>
      <c r="CJ320" s="585">
        <f>MIN(CB313:CB319)</f>
        <v>51.603093214274587</v>
      </c>
      <c r="CK320" s="585">
        <f>MIN(CC313:CC319)</f>
        <v>54.160911049703785</v>
      </c>
      <c r="CL320" s="585">
        <f>CH320-CJ320</f>
        <v>2.264887982202282</v>
      </c>
      <c r="CM320" s="528">
        <f>CI320-CK320</f>
        <v>2.036018098621831</v>
      </c>
      <c r="CN320" s="393"/>
      <c r="CR320" s="286"/>
      <c r="CS320" s="278"/>
      <c r="CT320" s="281">
        <v>7.9502593556517303</v>
      </c>
      <c r="CU320" s="281">
        <v>28.435176709577242</v>
      </c>
      <c r="CV320" s="281">
        <v>2.6500864518839102</v>
      </c>
      <c r="CW320" s="281">
        <v>9.4783922365257478</v>
      </c>
      <c r="CX320" s="281">
        <v>3.5145346543004776</v>
      </c>
      <c r="CY320" s="281">
        <v>10.87636627280763</v>
      </c>
      <c r="CZ320" s="281">
        <v>1.4407811102899279</v>
      </c>
      <c r="DA320" s="281">
        <v>7.6455562503863357</v>
      </c>
      <c r="DB320" s="281">
        <v>2.0737535440105495</v>
      </c>
      <c r="DC320" s="248">
        <v>3.2308100224212941</v>
      </c>
      <c r="DD320" s="281"/>
      <c r="DE320" s="281"/>
      <c r="DF320" s="281"/>
      <c r="DG320" s="281"/>
      <c r="DH320" s="281"/>
      <c r="DI320" s="281"/>
      <c r="DJ320" s="281">
        <f>SUM(DH312:DH318)</f>
        <v>23.477238287784282</v>
      </c>
      <c r="DK320" s="281">
        <f>SUM(DI312:DI318)</f>
        <v>16.967760042422185</v>
      </c>
      <c r="DL320" s="281">
        <f>AVERAGE(DH312:DH318)</f>
        <v>11.738619143892141</v>
      </c>
      <c r="DM320" s="281">
        <f>AVERAGE(DI312:DI318)</f>
        <v>8.4838800212110925</v>
      </c>
      <c r="DN320" s="281">
        <f>MAX(DH312:DH318)</f>
        <v>12.317147383097264</v>
      </c>
      <c r="DO320" s="281">
        <f>MAX(DI312:DI318)</f>
        <v>9.0863373606758948</v>
      </c>
      <c r="DP320" s="281">
        <f>MIN(DH312:DH318)</f>
        <v>11.160090904687017</v>
      </c>
      <c r="DQ320" s="281">
        <f>MIN(DI312:DI318)</f>
        <v>7.8814226817462911</v>
      </c>
      <c r="DR320" s="281">
        <f>DN320-DP320</f>
        <v>1.1570564784102473</v>
      </c>
      <c r="DS320" s="281">
        <f>DO320-DQ320</f>
        <v>1.2049146789296037</v>
      </c>
      <c r="DT320" s="220"/>
      <c r="DW320" s="495"/>
      <c r="DX320" s="506">
        <f t="shared" si="176"/>
        <v>0</v>
      </c>
      <c r="DY320" s="495"/>
      <c r="DZ320" s="495"/>
      <c r="EA320" s="506">
        <f t="shared" si="177"/>
        <v>0</v>
      </c>
      <c r="EB320" s="506">
        <f t="shared" si="178"/>
        <v>0</v>
      </c>
      <c r="EC320" s="495"/>
      <c r="ED320" s="495"/>
      <c r="EE320" s="512"/>
      <c r="EF320" s="244"/>
      <c r="EG320" s="244"/>
      <c r="EH320" s="244">
        <v>1</v>
      </c>
      <c r="EI320" s="244">
        <v>0</v>
      </c>
      <c r="EJ320" s="138">
        <f>SUM(EH320:EI320)</f>
        <v>1</v>
      </c>
      <c r="EK320" s="402"/>
      <c r="EL320" s="244"/>
      <c r="EM320" s="244"/>
      <c r="EN320" s="244"/>
      <c r="EO320" s="244"/>
      <c r="EP320" s="244"/>
      <c r="EQ320" s="244"/>
      <c r="ES320" s="219"/>
      <c r="ET320" s="523"/>
      <c r="EU320" s="523"/>
      <c r="EV320" s="287">
        <f>SUM(ET312:ET320)</f>
        <v>6.9306935242903513</v>
      </c>
      <c r="EW320" s="281">
        <f>SUM(EU312:EU320)</f>
        <v>1.370020812941116</v>
      </c>
      <c r="EX320" s="278">
        <f>AVERAGE(ET312:ET320)</f>
        <v>1.7326733810725878</v>
      </c>
      <c r="EY320" s="278">
        <f>AVERAGE(EU312:EU320)</f>
        <v>0.45667360431370535</v>
      </c>
      <c r="EZ320" s="281">
        <f>_xlfn.VAR.P(ET312:ET320)</f>
        <v>2.8795703191748889</v>
      </c>
      <c r="FA320" s="281">
        <f>_xlfn.VAR.P(EU312:EU320)</f>
        <v>3.4999006479336431E-2</v>
      </c>
      <c r="FB320" s="281">
        <f>MAX(ET312:ET320)</f>
        <v>4.6338939261243626</v>
      </c>
      <c r="FC320" s="281">
        <f>MAX(EU312:EU320)</f>
        <v>0.6447156766781722</v>
      </c>
      <c r="FD320" s="523"/>
      <c r="FE320" s="268"/>
      <c r="FF320" s="240"/>
      <c r="FG320" s="521">
        <f>SUM(FE311:FE320)</f>
        <v>45.439764756291865</v>
      </c>
      <c r="FH320" s="521">
        <f>SUM(FF311:FF320)</f>
        <v>158.88292444153061</v>
      </c>
      <c r="FI320" s="521">
        <f>AVERAGE(FE311:FE320)</f>
        <v>15.146588252097288</v>
      </c>
      <c r="FJ320" s="521">
        <f>AVERAGE(FF311:FF320)</f>
        <v>52.960974813843535</v>
      </c>
      <c r="FK320" s="521">
        <f>MAX(FE311:FE320)</f>
        <v>20.857437258671265</v>
      </c>
      <c r="FL320" s="521">
        <f>MAX(FF311:FF320)</f>
        <v>62.045518626073019</v>
      </c>
      <c r="FM320" s="521">
        <f>MIN(FE311:FE320)</f>
        <v>8.1088806901512207</v>
      </c>
      <c r="FN320" s="521">
        <f>MIN(FF311:FF320)</f>
        <v>42.643459052831304</v>
      </c>
      <c r="FO320" s="520">
        <f>FK320-FM320</f>
        <v>12.748556568520044</v>
      </c>
      <c r="FP320" s="520">
        <f>FL320-FN320</f>
        <v>19.402059573241715</v>
      </c>
      <c r="FQ320" s="287"/>
      <c r="FR320" s="287"/>
      <c r="FS320" s="278">
        <f>SUM(FQ311:FQ320)</f>
        <v>18.266893824692005</v>
      </c>
      <c r="FT320" s="278">
        <f>SUM(FR311:FR320)</f>
        <v>65.545374563509739</v>
      </c>
      <c r="FU320" s="278">
        <f>AVERAGE(FQ311:FQ320)</f>
        <v>6.0889646082306683</v>
      </c>
      <c r="FV320" s="278">
        <f>AVERAGE(FR311:FR320)</f>
        <v>21.848458187836581</v>
      </c>
      <c r="FW320" s="278">
        <f>MAX(FQ311:FQ320)</f>
        <v>8.4557179675424727</v>
      </c>
      <c r="FX320" s="278">
        <f>MAX(FR311:FR320)</f>
        <v>26.216416727045758</v>
      </c>
      <c r="FY320" s="278">
        <f>MIN(FQ311:FQ320)</f>
        <v>3.4752346311395885</v>
      </c>
      <c r="FZ320" s="278">
        <f>MIN(FR311:FR320)</f>
        <v>17.057383962280198</v>
      </c>
      <c r="GA320" s="278">
        <f>FW320-FY320</f>
        <v>4.9804833364028838</v>
      </c>
      <c r="GB320" s="278">
        <f>FX320-FZ320</f>
        <v>9.1590327647655592</v>
      </c>
      <c r="GC320" s="278"/>
      <c r="GD320" s="286"/>
      <c r="GE320" s="278"/>
      <c r="GF320" s="278">
        <f>SUM(GD311:GD320)</f>
        <v>1.391461213881845</v>
      </c>
      <c r="GG320" s="278">
        <f>SUM(GE311:GE320)</f>
        <v>7.7899215555279895</v>
      </c>
      <c r="GH320" s="278">
        <f>AVERAGE(GD311:GD320)</f>
        <v>0.46382040462728163</v>
      </c>
      <c r="GI320" s="278">
        <f>AVERAGE(GE311:GE320)</f>
        <v>2.59664051850933</v>
      </c>
      <c r="GJ320" s="278">
        <f>MAX(GD311:GD320)</f>
        <v>0.7154554569047944</v>
      </c>
      <c r="GK320" s="278">
        <f>MAX(GE311:GE320)</f>
        <v>4.6910729912159503</v>
      </c>
      <c r="GL320" s="278">
        <f>MIN(GD311:GD320)</f>
        <v>0.14862990794043887</v>
      </c>
      <c r="GM320" s="278">
        <f>MIN(GE311:GE320)</f>
        <v>2.5122218784069665E-2</v>
      </c>
      <c r="GN320" s="278">
        <f>GJ320-GL320</f>
        <v>0.56682554896435555</v>
      </c>
      <c r="GO320" s="278">
        <f>GK320-GM320</f>
        <v>4.6659507724318807</v>
      </c>
      <c r="GP320" s="278"/>
      <c r="GQ320" s="586"/>
      <c r="GR320" s="586"/>
      <c r="GS320" s="531"/>
      <c r="GT320" s="586">
        <f>SUM(GR312:GR319)</f>
        <v>10.798987584359384</v>
      </c>
      <c r="GU320" s="531">
        <f>SUM(GS312:GS319)</f>
        <v>8.0589459584771532</v>
      </c>
      <c r="GV320" s="531">
        <f>AVERAGE(GR312:GR319)</f>
        <v>1.5427125120513405</v>
      </c>
      <c r="GW320" s="531">
        <f>AVERAGE(GS312:GS319)</f>
        <v>1.1512779940681648</v>
      </c>
      <c r="GX320" s="531">
        <f>MAX(GR312:GR319)</f>
        <v>3.6265256813147189</v>
      </c>
      <c r="GY320" s="531">
        <f>MAX(GS312:GS319)</f>
        <v>2.6594521662974606</v>
      </c>
      <c r="GZ320" s="586"/>
      <c r="HA320" s="531"/>
      <c r="HB320" s="586">
        <f>SUM(GZ312:GZ319)</f>
        <v>1.9338305084745731</v>
      </c>
      <c r="HC320" s="531">
        <f>SUM(HA312:HA319)</f>
        <v>3.4647796610169515</v>
      </c>
      <c r="HD320" s="531">
        <f>AVERAGE(GZ312:GZ319)</f>
        <v>0.27626150121065329</v>
      </c>
      <c r="HE320" s="531">
        <f>AVERAGE(HA312:HA319)</f>
        <v>0.49496852300242161</v>
      </c>
      <c r="HF320" s="531">
        <f>MAX(GZ312:GZ319)</f>
        <v>0.64461016949152494</v>
      </c>
      <c r="HG320" s="531">
        <f>MAX(HA312:HA319)</f>
        <v>0.88633898305084813</v>
      </c>
      <c r="HH320" s="585"/>
      <c r="HI320" s="528"/>
      <c r="HJ320" s="586">
        <f>SUM(HH311:HH319)</f>
        <v>11.259451176670773</v>
      </c>
      <c r="HK320" s="586">
        <f>SUM(HI311:HI319)</f>
        <v>9.6086754792996221</v>
      </c>
      <c r="HL320" s="531">
        <f>AVERAGE(HH311:HH319)</f>
        <v>1.6084930252386818</v>
      </c>
      <c r="HM320" s="531">
        <f>AVERAGE(HI311:HI319)</f>
        <v>1.3726679256142318</v>
      </c>
      <c r="HN320" s="531">
        <f>MAX(HH311:HH319)</f>
        <v>3.6274207162546634</v>
      </c>
      <c r="HO320" s="531">
        <f>MAX(HI311:HI319)</f>
        <v>2.660672539096566</v>
      </c>
      <c r="HP320" s="286">
        <f>MIN(HH311:HH319)</f>
        <v>0.22792276300954473</v>
      </c>
      <c r="HQ320" s="286">
        <f>MIN(HI311:HI319)</f>
        <v>0.53751521950546277</v>
      </c>
      <c r="HR320" s="278">
        <f>HN320-HP320</f>
        <v>3.3994979532451186</v>
      </c>
      <c r="HS320" s="278">
        <f>HO320-HQ320</f>
        <v>2.1231573195911033</v>
      </c>
      <c r="HT320" s="393"/>
      <c r="HU320" s="520"/>
      <c r="HV320" s="393"/>
      <c r="HW320" s="520"/>
      <c r="HX320" s="393"/>
      <c r="HY320" s="520"/>
      <c r="HZ320" s="393"/>
      <c r="IA320" s="520"/>
      <c r="IB320" s="393"/>
      <c r="IC320" s="520"/>
      <c r="ID320" s="393"/>
      <c r="IG320" s="218">
        <v>5.2786096028025353</v>
      </c>
      <c r="IH320" s="218">
        <v>-4.8547203389830509</v>
      </c>
      <c r="IN320" s="462">
        <v>0</v>
      </c>
      <c r="IO320" s="462">
        <v>2</v>
      </c>
      <c r="IP320" s="390">
        <v>2</v>
      </c>
      <c r="IT320" s="390"/>
      <c r="IU320" s="393">
        <v>2</v>
      </c>
      <c r="IV320" s="390">
        <v>4</v>
      </c>
      <c r="IW320" s="393">
        <v>1</v>
      </c>
      <c r="IX320" s="484">
        <v>0</v>
      </c>
      <c r="IY320" s="393"/>
      <c r="JB320" s="226"/>
      <c r="JC320" s="226"/>
      <c r="JD320" s="226"/>
      <c r="JP320" s="226"/>
      <c r="JQ320" s="226"/>
      <c r="JR320" s="226"/>
      <c r="JU320" s="393"/>
      <c r="JY320" s="393">
        <v>0</v>
      </c>
      <c r="JZ320" s="507">
        <v>4</v>
      </c>
      <c r="KA320" s="507">
        <v>0</v>
      </c>
      <c r="KB320" s="520">
        <v>0</v>
      </c>
      <c r="KC320" s="520">
        <v>0</v>
      </c>
      <c r="KD320" s="520">
        <v>0</v>
      </c>
      <c r="KE320" s="220"/>
      <c r="KK320" s="219"/>
      <c r="KR320" s="219"/>
      <c r="LA320" s="219"/>
    </row>
    <row r="321" spans="1:314" x14ac:dyDescent="0.15">
      <c r="A321" s="214"/>
      <c r="B321" s="232">
        <v>1.5572569444444444</v>
      </c>
      <c r="C321" s="10"/>
      <c r="D321" s="11"/>
      <c r="E321" s="11"/>
      <c r="F321" s="14"/>
      <c r="G321" s="13"/>
      <c r="H321" s="14" t="s">
        <v>352</v>
      </c>
      <c r="I321" s="596">
        <v>62</v>
      </c>
      <c r="J321" s="9">
        <v>1</v>
      </c>
      <c r="K321" s="14">
        <v>1</v>
      </c>
      <c r="L321" s="9">
        <v>0</v>
      </c>
      <c r="M321" s="14">
        <v>1</v>
      </c>
      <c r="N321" s="14">
        <v>1</v>
      </c>
      <c r="O321" s="14">
        <v>0</v>
      </c>
      <c r="P321" s="14"/>
      <c r="Q321" s="14">
        <v>1</v>
      </c>
      <c r="R321" s="14">
        <v>0</v>
      </c>
      <c r="S321" s="14">
        <v>0</v>
      </c>
      <c r="T321" s="14">
        <v>1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9">
        <v>0</v>
      </c>
      <c r="AB321" s="15">
        <v>0.6044209468857864</v>
      </c>
      <c r="AC321" s="15">
        <v>0.88633898305084813</v>
      </c>
      <c r="AD321" s="15">
        <v>1.072810082871112</v>
      </c>
      <c r="AE321" s="15"/>
      <c r="AF321" s="15"/>
      <c r="AG321" s="15"/>
      <c r="AH321" s="54">
        <f>AM322-BP321</f>
        <v>-3.1026941940137038</v>
      </c>
      <c r="AI321" s="15">
        <f>AN322-BQ321</f>
        <v>17.283610169491524</v>
      </c>
      <c r="AJ321" s="15"/>
      <c r="AK321" s="15"/>
      <c r="AL321" s="632">
        <f>((AH321*AH322)+(AI321*AI322))/(SQRT(AH321^2+AI321^2)*SQRT(AH322^2+AI322^2))</f>
        <v>0.99998694836905966</v>
      </c>
      <c r="AM321" s="633"/>
      <c r="AN321" s="634"/>
      <c r="AO321" s="633"/>
      <c r="AP321" s="634"/>
      <c r="AQ321" s="634"/>
      <c r="AR321" s="634"/>
      <c r="AS321" s="634"/>
      <c r="AT321" s="634"/>
      <c r="AU321" s="634"/>
      <c r="AV321" s="634"/>
      <c r="AW321" s="634"/>
      <c r="AX321" s="634"/>
      <c r="AY321" s="634"/>
      <c r="AZ321" s="634"/>
      <c r="BA321" s="634"/>
      <c r="BB321" s="633"/>
      <c r="BC321" s="634"/>
      <c r="BD321" s="634"/>
      <c r="BE321" s="634"/>
      <c r="BF321" s="634"/>
      <c r="BG321" s="634"/>
      <c r="BH321" s="634"/>
      <c r="BI321" s="634"/>
      <c r="BJ321" s="634"/>
      <c r="BK321" s="634"/>
      <c r="BL321" s="634"/>
      <c r="BM321" s="634"/>
      <c r="BN321" s="573"/>
      <c r="BO321" s="573"/>
      <c r="BP321" s="6">
        <v>0.76559986605532948</v>
      </c>
      <c r="BQ321" s="6">
        <v>-11.94543220338983</v>
      </c>
      <c r="BR321" s="6"/>
      <c r="BS321" s="527"/>
      <c r="BT321" s="527"/>
      <c r="BU321" s="527"/>
      <c r="BV321" s="527"/>
      <c r="BW321" s="584"/>
      <c r="BX321" s="527"/>
      <c r="BY321" s="527"/>
      <c r="BZ321" s="527"/>
      <c r="CA321" s="527"/>
      <c r="CB321" s="584"/>
      <c r="CC321" s="527"/>
      <c r="CD321" s="584"/>
      <c r="CE321" s="527"/>
      <c r="CF321" s="584"/>
      <c r="CG321" s="527"/>
      <c r="CH321" s="584"/>
      <c r="CI321" s="527"/>
      <c r="CJ321" s="584"/>
      <c r="CK321" s="527"/>
      <c r="CL321" s="584"/>
      <c r="CO321" s="70"/>
      <c r="CP321" s="70"/>
      <c r="CQ321" s="70"/>
      <c r="CR321" s="70"/>
      <c r="CS321" s="70"/>
      <c r="CT321" s="70"/>
      <c r="CU321" s="70"/>
      <c r="CV321" s="70"/>
      <c r="CW321" s="70"/>
      <c r="CX321" s="70"/>
      <c r="CY321" s="70"/>
      <c r="CZ321" s="70"/>
      <c r="DA321" s="70"/>
      <c r="DB321" s="70"/>
      <c r="DC321" s="70"/>
      <c r="DH321" s="516"/>
      <c r="DI321" s="516"/>
      <c r="DJ321" s="105"/>
      <c r="DK321" s="105"/>
      <c r="DL321" s="105"/>
      <c r="DM321" s="105"/>
      <c r="DN321" s="105"/>
      <c r="DO321" s="105"/>
      <c r="DP321" s="105"/>
      <c r="DQ321" s="105"/>
      <c r="DR321" s="105"/>
      <c r="DS321" s="105"/>
      <c r="DT321" s="108" t="s">
        <v>442</v>
      </c>
      <c r="DU321" s="116">
        <v>0.76559986605532948</v>
      </c>
      <c r="DV321" s="116">
        <v>-11.94543220338983</v>
      </c>
      <c r="DX321" s="506">
        <f t="shared" si="176"/>
        <v>0</v>
      </c>
      <c r="EA321" s="506">
        <f t="shared" si="177"/>
        <v>0</v>
      </c>
      <c r="EB321" s="506">
        <f t="shared" si="178"/>
        <v>0</v>
      </c>
      <c r="EF321" s="412">
        <f>IF(AND(DV321&lt;0,DV321&gt;-11.9),1,0)</f>
        <v>0</v>
      </c>
      <c r="EL321" s="244">
        <f>IF(AND(DV321&lt;0,DV321&gt;-6.4),1,0)</f>
        <v>0</v>
      </c>
      <c r="ER321" s="128">
        <v>-3.8279993302766475</v>
      </c>
      <c r="ES321" s="128">
        <v>12.912347457627119</v>
      </c>
      <c r="EV321" s="284"/>
      <c r="EW321" s="209"/>
      <c r="EX321" s="209"/>
      <c r="EY321" s="209"/>
      <c r="EZ321" s="209"/>
      <c r="FA321" s="209"/>
      <c r="FB321" s="209"/>
      <c r="FC321" s="209"/>
      <c r="FE321" s="141"/>
      <c r="FF321" s="141"/>
      <c r="FH321" s="141"/>
      <c r="FJ321" s="141"/>
      <c r="FK321" s="584"/>
      <c r="FL321" s="527"/>
      <c r="FM321" s="584"/>
      <c r="FN321" s="527"/>
      <c r="FO321" s="584"/>
      <c r="FP321" s="527"/>
      <c r="FQ321" s="284"/>
      <c r="FR321" s="209"/>
      <c r="FS321" s="284"/>
      <c r="FT321" s="209"/>
      <c r="FU321" s="209"/>
      <c r="FV321" s="209"/>
      <c r="FW321" s="209"/>
      <c r="FX321" s="209"/>
      <c r="FY321" s="209"/>
      <c r="FZ321" s="209"/>
      <c r="GA321" s="209"/>
      <c r="GB321" s="209"/>
      <c r="GC321" s="209"/>
      <c r="GD321" s="284"/>
      <c r="GE321" s="209"/>
      <c r="GF321" s="284"/>
      <c r="GG321" s="209"/>
      <c r="GH321" s="209"/>
      <c r="GI321" s="209"/>
      <c r="GJ321" s="209"/>
      <c r="GK321" s="209"/>
      <c r="GL321" s="209"/>
      <c r="GM321" s="209"/>
      <c r="GN321" s="209"/>
      <c r="GO321" s="209"/>
      <c r="GP321" s="209"/>
      <c r="GQ321" s="529"/>
      <c r="GR321" s="587"/>
      <c r="GS321" s="529"/>
      <c r="GT321" s="587"/>
      <c r="GU321" s="529"/>
      <c r="GV321" s="529"/>
      <c r="GW321" s="529"/>
      <c r="GX321" s="529"/>
      <c r="GY321" s="529"/>
      <c r="GZ321" s="587"/>
      <c r="HA321" s="529"/>
      <c r="HB321" s="587"/>
      <c r="HC321" s="529"/>
      <c r="HD321" s="529"/>
      <c r="HE321" s="529"/>
      <c r="HF321" s="529"/>
      <c r="HG321" s="529"/>
      <c r="HH321" s="584"/>
      <c r="HI321" s="527"/>
      <c r="HJ321" s="587"/>
      <c r="HK321" s="529"/>
      <c r="HL321" s="529"/>
      <c r="HM321" s="529"/>
      <c r="HN321" s="529"/>
      <c r="HO321" s="529"/>
      <c r="HP321" s="285"/>
      <c r="HQ321" s="208"/>
      <c r="HR321" s="208"/>
      <c r="HS321" s="208"/>
      <c r="IE321" s="159"/>
      <c r="IF321" s="159"/>
      <c r="IG321" s="159"/>
      <c r="IH321" s="159"/>
      <c r="II321" s="159">
        <v>0</v>
      </c>
      <c r="IJ321" s="159">
        <v>0</v>
      </c>
      <c r="IK321" s="159"/>
      <c r="IL321" s="159"/>
      <c r="IM321" s="159"/>
      <c r="IQ321" s="159"/>
      <c r="IR321" s="159"/>
      <c r="IS321" s="159"/>
      <c r="IZ321" s="159"/>
      <c r="JA321" s="159"/>
      <c r="JB321" s="159"/>
      <c r="JC321" s="159"/>
      <c r="JD321" s="159"/>
      <c r="JE321" s="159"/>
      <c r="JF321" s="159"/>
      <c r="JG321" s="159"/>
      <c r="JH321" s="159"/>
      <c r="JI321" s="159"/>
      <c r="JJ321" s="159"/>
      <c r="JK321" s="159"/>
      <c r="JL321" s="159"/>
      <c r="JM321" s="159"/>
      <c r="JN321" s="159"/>
      <c r="JO321" s="159"/>
      <c r="JP321" s="159"/>
      <c r="JQ321" s="159"/>
      <c r="JR321" s="159"/>
      <c r="JS321" s="159"/>
      <c r="JT321" s="159"/>
      <c r="JV321" s="159"/>
      <c r="JW321" s="159"/>
      <c r="JX321" s="159"/>
      <c r="KE321" s="159"/>
      <c r="KF321" s="159"/>
      <c r="KG321" s="159"/>
      <c r="KH321" s="159"/>
      <c r="KI321" s="159"/>
      <c r="KJ321" s="159"/>
      <c r="KK321" s="159"/>
      <c r="KL321" s="159"/>
      <c r="KM321" s="159"/>
      <c r="KN321" s="159"/>
      <c r="KO321" s="159"/>
      <c r="KP321" s="159"/>
      <c r="KQ321" s="159"/>
      <c r="KR321" s="159"/>
      <c r="KS321" s="159"/>
      <c r="KT321" s="159"/>
      <c r="KU321" s="159"/>
      <c r="KV321" s="159"/>
      <c r="KW321" s="159"/>
      <c r="KX321" s="159"/>
      <c r="KY321" s="159"/>
      <c r="KZ321" s="159"/>
      <c r="LA321" s="159"/>
      <c r="LB321" s="159"/>
    </row>
    <row r="322" spans="1:314" x14ac:dyDescent="0.15">
      <c r="A322" s="214"/>
      <c r="B322" s="232">
        <v>1.5578472222222224</v>
      </c>
      <c r="C322" s="10">
        <v>0.21</v>
      </c>
      <c r="D322" s="11">
        <v>0.69999299999999998</v>
      </c>
      <c r="E322" s="11"/>
      <c r="F322" s="14"/>
      <c r="G322" s="13"/>
      <c r="H322" s="14"/>
      <c r="I322" s="596"/>
      <c r="J322" s="473">
        <v>2</v>
      </c>
      <c r="K322" s="14"/>
      <c r="L322" s="9"/>
      <c r="M322" s="14">
        <v>0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9"/>
      <c r="AB322" s="15"/>
      <c r="AC322" s="15"/>
      <c r="AD322" s="15"/>
      <c r="AE322" s="15"/>
      <c r="AF322" s="15"/>
      <c r="AG322" s="15"/>
      <c r="AH322" s="58">
        <f>ER321-BP321</f>
        <v>-4.5935991963319767</v>
      </c>
      <c r="AI322" s="20">
        <f>ES321-BQ321</f>
        <v>24.857779661016949</v>
      </c>
      <c r="AJ322" s="15"/>
      <c r="AK322" s="15"/>
      <c r="AL322" s="635">
        <f>DEGREES(ACOS(AL321))</f>
        <v>0.292732198881276</v>
      </c>
      <c r="AM322" s="633">
        <v>-2.3370943279583742</v>
      </c>
      <c r="AN322" s="634">
        <v>5.3381779661016946</v>
      </c>
      <c r="AO322" s="638">
        <f>ABS(11.88-AN322)</f>
        <v>6.5418220338983062</v>
      </c>
      <c r="AP322" s="527"/>
      <c r="AQ322" s="634"/>
      <c r="AR322" s="634"/>
      <c r="AS322" s="634"/>
      <c r="AT322" s="634"/>
      <c r="AU322" s="634"/>
      <c r="AV322" s="634"/>
      <c r="AW322" s="634"/>
      <c r="AX322" s="634"/>
      <c r="AY322" s="634"/>
      <c r="AZ322" s="634"/>
      <c r="BA322" s="634"/>
      <c r="BB322" s="633"/>
      <c r="BC322" s="634">
        <f>ABS(BQ322-AN322)</f>
        <v>7.0504237288135592</v>
      </c>
      <c r="BD322" s="634"/>
      <c r="BE322" s="634"/>
      <c r="BF322" s="634"/>
      <c r="BG322" s="634"/>
      <c r="BH322" s="634"/>
      <c r="BI322" s="634"/>
      <c r="BJ322" s="634"/>
      <c r="BK322" s="634"/>
      <c r="BL322" s="634"/>
      <c r="BM322" s="634"/>
      <c r="BN322" s="573"/>
      <c r="BO322" s="573"/>
      <c r="BP322" s="64">
        <v>-2.9415152748441606</v>
      </c>
      <c r="BQ322" s="64">
        <v>12.388601694915254</v>
      </c>
      <c r="BR322" s="6"/>
      <c r="BS322" s="527"/>
      <c r="BT322" s="527"/>
      <c r="BU322" s="527">
        <f>(BP321+BP322+BP323)/3</f>
        <v>-0.48353675750862912</v>
      </c>
      <c r="BV322" s="527">
        <f>(BQ321+BQ322+BQ323)/3</f>
        <v>-3.9415225988700562</v>
      </c>
      <c r="BW322" s="584"/>
      <c r="BX322" s="527"/>
      <c r="BY322" s="527"/>
      <c r="BZ322" s="527"/>
      <c r="CA322" s="527"/>
      <c r="CC322" s="584">
        <f>SQRT((BP321-BP322)^2+(BQ321-BQ322)^2)+SQRT((BP322-BP323)^2+(BQ322-BQ323)^2)+SQRT((BP323-BP321)^2+(BQ323-BQ321)^2)</f>
        <v>49.867111967745004</v>
      </c>
      <c r="CD322" s="584"/>
      <c r="CE322" s="584"/>
      <c r="CF322" s="584"/>
      <c r="CG322" s="527"/>
      <c r="CH322" s="584"/>
      <c r="CI322" s="527"/>
      <c r="CJ322" s="584"/>
      <c r="CK322" s="527"/>
      <c r="CL322" s="584"/>
      <c r="CO322" s="70"/>
      <c r="CP322" s="70"/>
      <c r="CQ322" s="70"/>
      <c r="CR322" s="540"/>
      <c r="CS322" s="542">
        <f>DEGREES(ACOS(((BP321-BP322)*(BP323-BP322)+(BQ321-BQ322)*(BQ323-BQ322))/(SQRT((BP321-BP322)^2+(BQ321-BQ322)^2)*SQRT((BP323-BP322)^2+(BQ323-BQ322)^2))))</f>
        <v>0.20313219542014241</v>
      </c>
      <c r="CT322" s="70"/>
      <c r="CU322" s="70"/>
      <c r="CV322" s="70"/>
      <c r="CW322" s="70"/>
      <c r="CX322" s="70"/>
      <c r="CY322" s="70"/>
      <c r="CZ322" s="70"/>
      <c r="DA322" s="70"/>
      <c r="DB322" s="70"/>
      <c r="DC322" s="70"/>
      <c r="DH322" s="516"/>
      <c r="DI322" s="516"/>
      <c r="DJ322" s="105"/>
      <c r="DK322" s="105"/>
      <c r="DL322" s="105"/>
      <c r="DM322" s="105"/>
      <c r="DN322" s="105"/>
      <c r="DO322" s="105"/>
      <c r="DP322" s="105"/>
      <c r="DQ322" s="105"/>
      <c r="DR322" s="105"/>
      <c r="DS322" s="105"/>
      <c r="DT322" s="108" t="s">
        <v>446</v>
      </c>
      <c r="DU322" s="128">
        <v>-3.2235783833908611</v>
      </c>
      <c r="DV322" s="128">
        <v>12.026008474576271</v>
      </c>
      <c r="DX322" s="506">
        <f t="shared" si="176"/>
        <v>0</v>
      </c>
      <c r="EA322" s="506">
        <f t="shared" si="177"/>
        <v>0</v>
      </c>
      <c r="EB322" s="506">
        <f t="shared" si="178"/>
        <v>0</v>
      </c>
      <c r="EG322" s="402">
        <f>IF(AND(DV322&gt;0,DV322&lt;11.9),1,0)</f>
        <v>0</v>
      </c>
      <c r="EM322" s="402">
        <f>IF(AND(DV322&gt;0,DV322&lt;6.4),1,0)</f>
        <v>0</v>
      </c>
      <c r="ER322" s="116">
        <v>1.0476629746020298</v>
      </c>
      <c r="ES322" s="116">
        <v>-11.663415254237288</v>
      </c>
      <c r="ET322" s="518">
        <f>ABS(ER322)</f>
        <v>1.0476629746020298</v>
      </c>
      <c r="EV322" s="284"/>
      <c r="EW322" s="209"/>
      <c r="EX322" s="209"/>
      <c r="EY322" s="209"/>
      <c r="EZ322" s="209"/>
      <c r="FA322" s="209"/>
      <c r="FB322" s="209"/>
      <c r="FC322" s="209"/>
      <c r="FE322" s="141"/>
      <c r="FF322" s="141"/>
      <c r="FH322" s="141"/>
      <c r="FJ322" s="141"/>
      <c r="FK322" s="584"/>
      <c r="FL322" s="527"/>
      <c r="FM322" s="584"/>
      <c r="FN322" s="527"/>
      <c r="FO322" s="584"/>
      <c r="FP322" s="527"/>
      <c r="FQ322" s="284"/>
      <c r="FR322" s="209"/>
      <c r="FS322" s="284"/>
      <c r="FT322" s="209"/>
      <c r="FU322" s="209"/>
      <c r="FV322" s="209"/>
      <c r="FW322" s="209"/>
      <c r="FX322" s="209"/>
      <c r="FY322" s="209"/>
      <c r="FZ322" s="209"/>
      <c r="GA322" s="209"/>
      <c r="GB322" s="209"/>
      <c r="GC322" s="209"/>
      <c r="GD322" s="284"/>
      <c r="GE322" s="209"/>
      <c r="GF322" s="284"/>
      <c r="GG322" s="209"/>
      <c r="GH322" s="209"/>
      <c r="GI322" s="209"/>
      <c r="GJ322" s="209"/>
      <c r="GK322" s="209"/>
      <c r="GL322" s="209"/>
      <c r="GM322" s="209"/>
      <c r="GN322" s="209"/>
      <c r="GO322" s="209"/>
      <c r="GP322" s="209"/>
      <c r="GQ322" s="529"/>
      <c r="GR322" s="587">
        <v>0.28206310854670036</v>
      </c>
      <c r="GS322" s="532">
        <v>0.6044209468857864</v>
      </c>
      <c r="GT322" s="584"/>
      <c r="GU322" s="527"/>
      <c r="GV322" s="527"/>
      <c r="GW322" s="527"/>
      <c r="GX322" s="527"/>
      <c r="GY322" s="527"/>
      <c r="GZ322" s="587">
        <v>0.28201694915254194</v>
      </c>
      <c r="HA322" s="532">
        <v>0.88633898305084813</v>
      </c>
      <c r="HB322" s="584"/>
      <c r="HC322" s="527"/>
      <c r="HD322" s="527"/>
      <c r="HE322" s="527"/>
      <c r="HF322" s="527"/>
      <c r="HG322" s="527"/>
      <c r="HH322" s="584">
        <v>0.39886483526670424</v>
      </c>
      <c r="HI322" s="527">
        <v>1.072810082871112</v>
      </c>
      <c r="HJ322" s="584"/>
      <c r="HK322" s="527"/>
      <c r="HL322" s="527"/>
      <c r="HM322" s="527"/>
      <c r="HN322" s="527"/>
      <c r="HO322" s="527"/>
      <c r="HP322" s="285"/>
      <c r="HQ322" s="208"/>
      <c r="HR322" s="208"/>
      <c r="HS322" s="208"/>
      <c r="IE322" s="159"/>
      <c r="IF322" s="159"/>
      <c r="IG322" s="159"/>
      <c r="IH322" s="159"/>
      <c r="II322" s="159">
        <v>1</v>
      </c>
      <c r="IJ322" s="159">
        <v>0</v>
      </c>
      <c r="IK322" s="159">
        <v>1</v>
      </c>
      <c r="IL322" s="159">
        <v>0</v>
      </c>
      <c r="IM322" s="159">
        <v>0</v>
      </c>
      <c r="IQ322" s="159">
        <v>0</v>
      </c>
      <c r="IR322" s="159">
        <v>1</v>
      </c>
      <c r="IS322" s="159">
        <v>0</v>
      </c>
      <c r="IZ322" s="159">
        <v>1</v>
      </c>
      <c r="JA322" s="159">
        <v>0</v>
      </c>
      <c r="JB322" s="176">
        <v>0</v>
      </c>
      <c r="JC322" s="176">
        <v>0</v>
      </c>
      <c r="JD322" s="176">
        <v>0</v>
      </c>
      <c r="JE322" s="176">
        <v>0</v>
      </c>
      <c r="JF322" s="176">
        <v>0</v>
      </c>
      <c r="JG322" s="176">
        <v>1</v>
      </c>
      <c r="JH322" s="176">
        <v>0</v>
      </c>
      <c r="JI322" s="176">
        <v>0</v>
      </c>
      <c r="JJ322" s="176">
        <v>1</v>
      </c>
      <c r="JK322" s="176">
        <v>0</v>
      </c>
      <c r="JL322" s="176">
        <v>0</v>
      </c>
      <c r="JM322" s="176">
        <v>1</v>
      </c>
      <c r="JN322" s="176">
        <v>0</v>
      </c>
      <c r="JO322" s="176">
        <v>0</v>
      </c>
      <c r="JP322" s="176">
        <v>0</v>
      </c>
      <c r="JQ322" s="176">
        <v>0</v>
      </c>
      <c r="JR322" s="176">
        <v>0</v>
      </c>
      <c r="JS322" s="176">
        <v>0</v>
      </c>
      <c r="JT322" s="176">
        <v>0</v>
      </c>
      <c r="JU322" s="501">
        <v>1</v>
      </c>
      <c r="JV322" s="176">
        <v>0</v>
      </c>
      <c r="JW322" s="176">
        <v>0</v>
      </c>
      <c r="JX322" s="176">
        <v>0</v>
      </c>
      <c r="JY322" s="501"/>
      <c r="JZ322" s="405"/>
      <c r="KA322" s="405"/>
      <c r="KB322" s="405"/>
      <c r="KC322" s="405"/>
      <c r="KD322" s="405"/>
      <c r="KE322" s="162">
        <v>1</v>
      </c>
      <c r="KF322" s="175">
        <v>0</v>
      </c>
      <c r="KG322" s="175">
        <v>0</v>
      </c>
      <c r="KH322" s="175">
        <v>0</v>
      </c>
      <c r="KI322" s="175">
        <v>0</v>
      </c>
      <c r="KJ322" s="175">
        <v>1</v>
      </c>
      <c r="KK322" s="160">
        <v>0</v>
      </c>
      <c r="KL322" s="175">
        <v>1</v>
      </c>
      <c r="KM322" s="175">
        <v>0</v>
      </c>
      <c r="KN322" s="175">
        <v>0</v>
      </c>
      <c r="KO322" s="175">
        <v>0</v>
      </c>
      <c r="KP322" s="175">
        <v>0</v>
      </c>
      <c r="KQ322" s="175">
        <v>0</v>
      </c>
      <c r="KR322" s="160">
        <v>0</v>
      </c>
      <c r="KS322" s="175">
        <v>0</v>
      </c>
      <c r="KT322" s="159"/>
      <c r="KU322" s="159"/>
      <c r="KV322" s="159"/>
      <c r="KW322" s="159"/>
      <c r="KX322" s="159"/>
      <c r="KY322" s="159"/>
      <c r="KZ322" s="159"/>
      <c r="LA322" s="159"/>
      <c r="LB322" s="159"/>
    </row>
    <row r="323" spans="1:314" x14ac:dyDescent="0.15">
      <c r="A323" s="214"/>
      <c r="B323" s="232">
        <v>1.5585995370370371</v>
      </c>
      <c r="C323" s="10">
        <v>1.05</v>
      </c>
      <c r="D323" s="11">
        <v>1.1666666500000002</v>
      </c>
      <c r="E323" s="11"/>
      <c r="F323" s="14"/>
      <c r="G323" s="13"/>
      <c r="H323" s="14"/>
      <c r="I323" s="596"/>
      <c r="J323" s="9">
        <v>3</v>
      </c>
      <c r="K323" s="14"/>
      <c r="L323" s="9"/>
      <c r="M323" s="14">
        <v>0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9"/>
      <c r="AB323" s="15"/>
      <c r="AC323" s="15"/>
      <c r="AD323" s="15"/>
      <c r="AE323" s="15"/>
      <c r="AF323" s="15"/>
      <c r="AG323" s="15"/>
      <c r="AH323" s="54"/>
      <c r="AI323" s="15"/>
      <c r="AJ323" s="15"/>
      <c r="AK323" s="15"/>
      <c r="AL323" s="632"/>
      <c r="AM323" s="633">
        <v>0.48353675750862918</v>
      </c>
      <c r="AN323" s="634">
        <v>-11.139669491525423</v>
      </c>
      <c r="AO323" s="584"/>
      <c r="AP323" s="634">
        <f>ABS(-11.88-AN323)</f>
        <v>0.74033050847457815</v>
      </c>
      <c r="AQ323" s="634"/>
      <c r="AR323" s="634"/>
      <c r="AS323" s="634"/>
      <c r="AT323" s="634"/>
      <c r="AU323" s="634"/>
      <c r="AV323" s="634"/>
      <c r="AW323" s="634"/>
      <c r="AX323" s="634"/>
      <c r="AY323" s="634"/>
      <c r="AZ323" s="634"/>
      <c r="BA323" s="634"/>
      <c r="BB323" s="634">
        <f>ABS(BQ323-AN323)</f>
        <v>1.1280677966101695</v>
      </c>
      <c r="BC323" s="634"/>
      <c r="BD323" s="634"/>
      <c r="BE323" s="634"/>
      <c r="BF323" s="634"/>
      <c r="BG323" s="634"/>
      <c r="BH323" s="634"/>
      <c r="BI323" s="634"/>
      <c r="BJ323" s="634"/>
      <c r="BK323" s="634"/>
      <c r="BL323" s="634"/>
      <c r="BM323" s="634"/>
      <c r="BN323" s="573"/>
      <c r="BO323" s="573"/>
      <c r="BP323" s="6">
        <v>0.72530513626294379</v>
      </c>
      <c r="BQ323" s="6">
        <v>-12.267737288135592</v>
      </c>
      <c r="BR323" s="6"/>
      <c r="BS323" s="527">
        <f>(BP322+BP323+BP324)/3</f>
        <v>-1.3700208129411162</v>
      </c>
      <c r="BT323" s="527">
        <f>(BQ322+BQ323+BQ324)/3</f>
        <v>4.1295338983050849</v>
      </c>
      <c r="BU323" s="527"/>
      <c r="BV323" s="527"/>
      <c r="BW323" s="584"/>
      <c r="BX323" s="527"/>
      <c r="BY323" s="527"/>
      <c r="BZ323" s="527"/>
      <c r="CA323" s="527"/>
      <c r="CB323" s="584">
        <f>SQRT((BP322-BP323)^2+(BQ322-BQ323)^2)+SQRT((BP323-BP324)^2+(BQ323-BQ324)^2)+SQRT((BP324-BP322)^2+(BQ324-BQ322)^2)</f>
        <v>50.6569949646073</v>
      </c>
      <c r="CD323" s="584"/>
      <c r="CE323" s="527"/>
      <c r="CF323" s="584"/>
      <c r="CG323" s="527"/>
      <c r="CH323" s="584"/>
      <c r="CI323" s="527"/>
      <c r="CJ323" s="584"/>
      <c r="CK323" s="527"/>
      <c r="CL323" s="584"/>
      <c r="CO323" s="70"/>
      <c r="CP323" s="70"/>
      <c r="CQ323" s="70"/>
      <c r="CR323" s="550">
        <f>DEGREES(ACOS(((BP322-BP323)*(BP324-BP323)+(BQ322-BQ323)*(BQ324-BQ323))/(SQRT((BP322-BP323)^2+(BQ322-BQ323)^2)*SQRT((BP324-BP323)^2+(BQ324-BQ323)^2))))</f>
        <v>2.3656287932857252</v>
      </c>
      <c r="CS323" s="543"/>
      <c r="CT323" s="70"/>
      <c r="CU323" s="70"/>
      <c r="CV323" s="70"/>
      <c r="CW323" s="70"/>
      <c r="CX323" s="70"/>
      <c r="CY323" s="70"/>
      <c r="CZ323" s="70"/>
      <c r="DA323" s="70"/>
      <c r="DB323" s="70"/>
      <c r="DC323" s="70"/>
      <c r="DH323" s="516"/>
      <c r="DI323" s="516"/>
      <c r="DJ323" s="105"/>
      <c r="DK323" s="105"/>
      <c r="DL323" s="105"/>
      <c r="DM323" s="105"/>
      <c r="DN323" s="105"/>
      <c r="DO323" s="105"/>
      <c r="DP323" s="105"/>
      <c r="DQ323" s="105"/>
      <c r="DR323" s="105"/>
      <c r="DS323" s="105"/>
      <c r="DT323" s="108" t="s">
        <v>445</v>
      </c>
      <c r="DU323" s="116">
        <v>1.6520839214878165</v>
      </c>
      <c r="DV323" s="116">
        <v>-12.348313559322033</v>
      </c>
      <c r="DX323" s="506">
        <f t="shared" si="176"/>
        <v>0</v>
      </c>
      <c r="EA323" s="506">
        <f t="shared" si="177"/>
        <v>0</v>
      </c>
      <c r="EB323" s="506">
        <f t="shared" si="178"/>
        <v>0</v>
      </c>
      <c r="EF323" s="412">
        <f>IF(AND(DV323&lt;0,DV323&gt;-11.9),1,0)</f>
        <v>0</v>
      </c>
      <c r="EL323" s="244">
        <f>IF(AND(DV323&lt;0,DV323&gt;-6.4),1,0)</f>
        <v>0</v>
      </c>
      <c r="ER323" s="128">
        <v>-1.1685471639791871</v>
      </c>
      <c r="ES323" s="128">
        <v>12.509466101694915</v>
      </c>
      <c r="EU323" s="518">
        <f>ABS(ER323)</f>
        <v>1.1685471639791871</v>
      </c>
      <c r="EV323" s="284"/>
      <c r="EW323" s="209"/>
      <c r="EX323" s="209"/>
      <c r="EY323" s="209"/>
      <c r="EZ323" s="209"/>
      <c r="FA323" s="209"/>
      <c r="FB323" s="209"/>
      <c r="FC323" s="209"/>
      <c r="FE323" s="141"/>
      <c r="FF323" s="144">
        <v>1.0876776901704295</v>
      </c>
      <c r="FH323" s="141"/>
      <c r="FJ323" s="141"/>
      <c r="FK323" s="584"/>
      <c r="FL323" s="527"/>
      <c r="FM323" s="584"/>
      <c r="FN323" s="527"/>
      <c r="FO323" s="584"/>
      <c r="FP323" s="527"/>
      <c r="FQ323" s="284"/>
      <c r="FR323" s="209">
        <f>FF323/(D322+D323)</f>
        <v>0.58268666715457706</v>
      </c>
      <c r="FS323" s="284"/>
      <c r="FT323" s="209"/>
      <c r="FU323" s="209"/>
      <c r="FV323" s="209"/>
      <c r="FW323" s="209"/>
      <c r="FX323" s="209"/>
      <c r="FY323" s="209"/>
      <c r="FZ323" s="209"/>
      <c r="GA323" s="209"/>
      <c r="GB323" s="209"/>
      <c r="GC323" s="209"/>
      <c r="GD323" s="284"/>
      <c r="GE323" s="284">
        <f>FF323*(((ABS(DV322-AN322))/(ABS(DV321-DV322))))^2</f>
        <v>8.4660818954413838E-2</v>
      </c>
      <c r="GF323" s="284"/>
      <c r="GG323" s="209"/>
      <c r="GH323" s="209"/>
      <c r="GI323" s="209"/>
      <c r="GJ323" s="209"/>
      <c r="GK323" s="209"/>
      <c r="GL323" s="209"/>
      <c r="GM323" s="209"/>
      <c r="GN323" s="209"/>
      <c r="GO323" s="209"/>
      <c r="GP323" s="209"/>
      <c r="GQ323" s="529"/>
      <c r="GR323" s="587">
        <v>0.60442094688578663</v>
      </c>
      <c r="GS323" s="529">
        <v>2.0550312194116742</v>
      </c>
      <c r="GT323" s="587"/>
      <c r="GU323" s="529"/>
      <c r="GV323" s="529"/>
      <c r="GW323" s="529"/>
      <c r="GX323" s="529"/>
      <c r="GY323" s="529"/>
      <c r="GZ323" s="587">
        <v>0.68489830508474547</v>
      </c>
      <c r="HA323" s="529">
        <v>0.4834576271186446</v>
      </c>
      <c r="HB323" s="587"/>
      <c r="HC323" s="529"/>
      <c r="HD323" s="529"/>
      <c r="HE323" s="529"/>
      <c r="HF323" s="529"/>
      <c r="HG323" s="529"/>
      <c r="HH323" s="584">
        <v>0.91346065560716294</v>
      </c>
      <c r="HI323" s="527">
        <v>2.1111334846417988</v>
      </c>
      <c r="HJ323" s="587"/>
      <c r="HK323" s="529"/>
      <c r="HL323" s="529"/>
      <c r="HM323" s="529"/>
      <c r="HN323" s="529"/>
      <c r="HO323" s="529"/>
      <c r="HP323" s="285"/>
      <c r="HQ323" s="208"/>
      <c r="HR323" s="208"/>
      <c r="HS323" s="208"/>
      <c r="IE323" s="159"/>
      <c r="IF323" s="159"/>
      <c r="IG323" s="159"/>
      <c r="IH323" s="159"/>
      <c r="II323" s="159">
        <v>0</v>
      </c>
      <c r="IJ323" s="159">
        <v>1</v>
      </c>
      <c r="IK323" s="159">
        <v>1</v>
      </c>
      <c r="IL323" s="159">
        <v>0</v>
      </c>
      <c r="IM323" s="159">
        <v>0</v>
      </c>
      <c r="IQ323" s="159">
        <v>1</v>
      </c>
      <c r="IR323" s="159">
        <v>0</v>
      </c>
      <c r="IS323" s="159">
        <v>0</v>
      </c>
      <c r="IZ323" s="159">
        <v>0</v>
      </c>
      <c r="JA323" s="159">
        <v>1</v>
      </c>
      <c r="JB323" s="176">
        <v>0</v>
      </c>
      <c r="JC323" s="176">
        <v>0</v>
      </c>
      <c r="JD323" s="176">
        <v>0</v>
      </c>
      <c r="JE323" s="176">
        <v>0</v>
      </c>
      <c r="JF323" s="176">
        <v>1</v>
      </c>
      <c r="JG323" s="176">
        <v>0</v>
      </c>
      <c r="JH323" s="176">
        <v>0</v>
      </c>
      <c r="JI323" s="176">
        <v>0</v>
      </c>
      <c r="JJ323" s="176">
        <v>0</v>
      </c>
      <c r="JK323" s="176">
        <v>1</v>
      </c>
      <c r="JL323" s="176">
        <v>0</v>
      </c>
      <c r="JM323" s="186">
        <v>1</v>
      </c>
      <c r="JN323" s="176">
        <v>0</v>
      </c>
      <c r="JO323" s="176">
        <v>0</v>
      </c>
      <c r="JP323" s="176">
        <v>0</v>
      </c>
      <c r="JQ323" s="176">
        <v>0</v>
      </c>
      <c r="JR323" s="176">
        <v>0</v>
      </c>
      <c r="JS323" s="186">
        <v>1</v>
      </c>
      <c r="JT323" s="176">
        <v>0</v>
      </c>
      <c r="JU323" s="501">
        <v>1</v>
      </c>
      <c r="JV323" s="176">
        <v>0</v>
      </c>
      <c r="JW323" s="176">
        <v>0</v>
      </c>
      <c r="JX323" s="176">
        <v>0</v>
      </c>
      <c r="JY323" s="501"/>
      <c r="JZ323" s="405"/>
      <c r="KA323" s="405"/>
      <c r="KB323" s="405"/>
      <c r="KC323" s="405"/>
      <c r="KD323" s="405"/>
      <c r="KE323" s="162">
        <v>1</v>
      </c>
      <c r="KF323" s="175">
        <v>0</v>
      </c>
      <c r="KG323" s="175">
        <v>0</v>
      </c>
      <c r="KH323" s="175">
        <v>0</v>
      </c>
      <c r="KI323" s="175">
        <v>0</v>
      </c>
      <c r="KJ323" s="175">
        <v>0</v>
      </c>
      <c r="KK323" s="160">
        <v>0</v>
      </c>
      <c r="KL323" s="175">
        <v>1</v>
      </c>
      <c r="KM323" s="175">
        <v>0</v>
      </c>
      <c r="KN323" s="175">
        <v>0</v>
      </c>
      <c r="KO323" s="175">
        <v>0</v>
      </c>
      <c r="KP323" s="175">
        <v>0</v>
      </c>
      <c r="KQ323" s="175">
        <v>0</v>
      </c>
      <c r="KR323" s="160">
        <v>0</v>
      </c>
      <c r="KS323" s="175">
        <v>0</v>
      </c>
      <c r="KT323" s="159"/>
      <c r="KU323" s="159"/>
      <c r="KV323" s="159"/>
      <c r="KW323" s="159"/>
      <c r="KX323" s="159"/>
      <c r="KY323" s="159"/>
      <c r="KZ323" s="159"/>
      <c r="LA323" s="159"/>
      <c r="LB323" s="159" t="s">
        <v>557</v>
      </c>
    </row>
    <row r="324" spans="1:314" x14ac:dyDescent="0.15">
      <c r="A324" s="214"/>
      <c r="B324" s="232">
        <v>1.5598032407407407</v>
      </c>
      <c r="C324" s="10">
        <v>1.1399999999999999</v>
      </c>
      <c r="D324" s="11">
        <v>1.4666666199999998</v>
      </c>
      <c r="E324" s="11"/>
      <c r="F324" s="14"/>
      <c r="G324" s="13"/>
      <c r="H324" s="14"/>
      <c r="I324" s="596"/>
      <c r="J324" s="473">
        <v>4</v>
      </c>
      <c r="K324" s="14"/>
      <c r="L324" s="9"/>
      <c r="M324" s="14">
        <v>0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9"/>
      <c r="AB324" s="15"/>
      <c r="AC324" s="15"/>
      <c r="AD324" s="15"/>
      <c r="AE324" s="15"/>
      <c r="AF324" s="15"/>
      <c r="AG324" s="15"/>
      <c r="AH324" s="54"/>
      <c r="AI324" s="15"/>
      <c r="AJ324" s="15"/>
      <c r="AK324" s="15"/>
      <c r="AL324" s="632"/>
      <c r="AM324" s="633">
        <v>-1.0476629746020298</v>
      </c>
      <c r="AN324" s="634">
        <v>8.6820932203389827</v>
      </c>
      <c r="AO324" s="640">
        <f t="shared" ref="AO324" si="221">ABS(11.88-AN324)</f>
        <v>3.1979067796610181</v>
      </c>
      <c r="AP324" s="527"/>
      <c r="AQ324" s="634"/>
      <c r="AR324" s="634"/>
      <c r="AS324" s="634"/>
      <c r="AT324" s="634"/>
      <c r="AU324" s="634"/>
      <c r="AV324" s="634"/>
      <c r="AW324" s="634"/>
      <c r="AX324" s="634"/>
      <c r="AY324" s="634"/>
      <c r="AZ324" s="634"/>
      <c r="BA324" s="634"/>
      <c r="BB324" s="633"/>
      <c r="BC324" s="634">
        <f>ABS(BQ324-AN324)</f>
        <v>3.5856440677966095</v>
      </c>
      <c r="BD324" s="634"/>
      <c r="BE324" s="634"/>
      <c r="BF324" s="634"/>
      <c r="BG324" s="634"/>
      <c r="BH324" s="634"/>
      <c r="BI324" s="634"/>
      <c r="BJ324" s="634"/>
      <c r="BK324" s="634"/>
      <c r="BL324" s="634"/>
      <c r="BM324" s="634"/>
      <c r="BN324" s="573"/>
      <c r="BO324" s="573"/>
      <c r="BP324" s="64">
        <v>-1.893852300242131</v>
      </c>
      <c r="BQ324" s="64">
        <v>12.267737288135592</v>
      </c>
      <c r="BR324" s="6"/>
      <c r="BS324" s="527"/>
      <c r="BT324" s="527"/>
      <c r="BU324" s="527"/>
      <c r="BV324" s="527"/>
      <c r="BW324" s="584"/>
      <c r="BX324" s="527"/>
      <c r="BY324" s="527"/>
      <c r="BZ324" s="527"/>
      <c r="CA324" s="527"/>
      <c r="CB324" s="584"/>
      <c r="CC324" s="527"/>
      <c r="CD324" s="584"/>
      <c r="CE324" s="527"/>
      <c r="CF324" s="584"/>
      <c r="CG324" s="527"/>
      <c r="CH324" s="584"/>
      <c r="CI324" s="527"/>
      <c r="CJ324" s="584"/>
      <c r="CK324" s="527"/>
      <c r="CL324" s="584"/>
      <c r="CO324" s="70"/>
      <c r="CP324" s="70"/>
      <c r="CQ324" s="70"/>
      <c r="CR324" s="70"/>
      <c r="CS324" s="70"/>
      <c r="CT324" s="70"/>
      <c r="CU324" s="70"/>
      <c r="CV324" s="70"/>
      <c r="CW324" s="70"/>
      <c r="CX324" s="70"/>
      <c r="CY324" s="70"/>
      <c r="CZ324" s="70"/>
      <c r="DA324" s="70"/>
      <c r="DB324" s="70"/>
      <c r="DC324" s="70"/>
      <c r="DH324" s="516"/>
      <c r="DI324" s="516"/>
      <c r="DJ324" s="105"/>
      <c r="DK324" s="105"/>
      <c r="DL324" s="105"/>
      <c r="DM324" s="105"/>
      <c r="DN324" s="105"/>
      <c r="DO324" s="105"/>
      <c r="DP324" s="105"/>
      <c r="DQ324" s="105"/>
      <c r="DR324" s="105"/>
      <c r="DS324" s="105"/>
      <c r="DT324" s="108" t="s">
        <v>443</v>
      </c>
      <c r="DU324" s="128">
        <v>-2.740041625882232</v>
      </c>
      <c r="DV324" s="128">
        <v>12.388601694915254</v>
      </c>
      <c r="DX324" s="506">
        <f t="shared" si="176"/>
        <v>0</v>
      </c>
      <c r="EA324" s="506">
        <f t="shared" si="177"/>
        <v>0</v>
      </c>
      <c r="EB324" s="506">
        <f t="shared" si="178"/>
        <v>0</v>
      </c>
      <c r="EG324" s="402">
        <f>IF(AND(DV324&gt;0,DV324&lt;11.9),1,0)</f>
        <v>0</v>
      </c>
      <c r="EM324" s="402">
        <f>IF(AND(DV324&gt;0,DV324&lt;6.4),1,0)</f>
        <v>0</v>
      </c>
      <c r="ER324" s="116">
        <v>0.56412621709340072</v>
      </c>
      <c r="ES324" s="116">
        <v>-13.234652542372881</v>
      </c>
      <c r="ET324" s="518">
        <f>ABS(ER324)</f>
        <v>0.56412621709340072</v>
      </c>
      <c r="EV324" s="284"/>
      <c r="EW324" s="209"/>
      <c r="EX324" s="209"/>
      <c r="EY324" s="209"/>
      <c r="EZ324" s="209"/>
      <c r="FA324" s="209"/>
      <c r="FB324" s="209"/>
      <c r="FC324" s="209"/>
      <c r="FE324" s="151">
        <v>12.694172684011511</v>
      </c>
      <c r="FF324" s="141"/>
      <c r="FH324" s="516"/>
      <c r="FJ324" s="516"/>
      <c r="FL324" s="516"/>
      <c r="FN324" s="516"/>
      <c r="FQ324" s="284">
        <f>FE324/(D323+D324)</f>
        <v>4.8205720212586352</v>
      </c>
      <c r="FR324" s="209"/>
      <c r="FS324" s="284"/>
      <c r="FT324" s="209"/>
      <c r="FU324" s="209"/>
      <c r="FV324" s="209"/>
      <c r="FW324" s="209"/>
      <c r="FX324" s="209"/>
      <c r="FY324" s="209"/>
      <c r="FZ324" s="209"/>
      <c r="GA324" s="209"/>
      <c r="GB324" s="209"/>
      <c r="GC324" s="209"/>
      <c r="GD324" s="284">
        <f>FE324*(((DV323-AN323)/(ABS(DV322-DV323))))^2</f>
        <v>3.1213046692467373E-2</v>
      </c>
      <c r="GE324" s="209"/>
      <c r="GF324" s="284"/>
      <c r="GG324" s="209"/>
      <c r="GH324" s="209"/>
      <c r="GI324" s="209"/>
      <c r="GJ324" s="209"/>
      <c r="GK324" s="209"/>
      <c r="GL324" s="209"/>
      <c r="GM324" s="209"/>
      <c r="GN324" s="209"/>
      <c r="GO324" s="209"/>
      <c r="GP324" s="209"/>
      <c r="GQ324" s="529"/>
      <c r="GR324" s="587">
        <v>1.0879577043944157</v>
      </c>
      <c r="GS324" s="532">
        <v>1.5714944619030449</v>
      </c>
      <c r="GT324" s="584"/>
      <c r="GU324" s="527"/>
      <c r="GV324" s="527"/>
      <c r="GW324" s="527"/>
      <c r="GX324" s="527"/>
      <c r="GY324" s="527"/>
      <c r="GZ324" s="587">
        <v>0.88633898305084813</v>
      </c>
      <c r="HA324" s="532">
        <v>0.12086440677966159</v>
      </c>
      <c r="HB324" s="584"/>
      <c r="HC324" s="527"/>
      <c r="HD324" s="527"/>
      <c r="HE324" s="527"/>
      <c r="HF324" s="527"/>
      <c r="HG324" s="527"/>
      <c r="HH324" s="584">
        <v>1.4032992408701641</v>
      </c>
      <c r="HI324" s="527">
        <v>1.5761354791445246</v>
      </c>
      <c r="HJ324" s="584"/>
      <c r="HK324" s="527"/>
      <c r="HL324" s="527"/>
      <c r="HM324" s="527"/>
      <c r="HN324" s="527"/>
      <c r="HO324" s="527"/>
      <c r="HP324" s="285"/>
      <c r="HQ324" s="208"/>
      <c r="HR324" s="208"/>
      <c r="HS324" s="208"/>
      <c r="IE324" s="159"/>
      <c r="IF324" s="159"/>
      <c r="IG324" s="159"/>
      <c r="IH324" s="159"/>
      <c r="II324" s="159">
        <v>0</v>
      </c>
      <c r="IJ324" s="159">
        <v>1</v>
      </c>
      <c r="IK324" s="159">
        <v>0</v>
      </c>
      <c r="IL324" s="159">
        <v>1</v>
      </c>
      <c r="IM324" s="159">
        <v>0</v>
      </c>
      <c r="IQ324" s="159">
        <v>1</v>
      </c>
      <c r="IR324" s="159">
        <v>0</v>
      </c>
      <c r="IS324" s="159">
        <v>0</v>
      </c>
      <c r="IZ324" s="159">
        <v>1</v>
      </c>
      <c r="JA324" s="159">
        <v>0</v>
      </c>
      <c r="JB324" s="176">
        <v>0</v>
      </c>
      <c r="JC324" s="176">
        <v>0</v>
      </c>
      <c r="JD324" s="176">
        <v>0</v>
      </c>
      <c r="JE324" s="176">
        <v>0</v>
      </c>
      <c r="JF324" s="176">
        <v>0</v>
      </c>
      <c r="JG324" s="176">
        <v>0</v>
      </c>
      <c r="JH324" s="176">
        <v>1</v>
      </c>
      <c r="JI324" s="176">
        <v>0</v>
      </c>
      <c r="JJ324" s="176">
        <v>0</v>
      </c>
      <c r="JK324" s="176">
        <v>1</v>
      </c>
      <c r="JL324" s="176">
        <v>0</v>
      </c>
      <c r="JM324" s="176">
        <v>1</v>
      </c>
      <c r="JN324" s="176">
        <v>0</v>
      </c>
      <c r="JO324" s="176">
        <v>0</v>
      </c>
      <c r="JP324" s="176">
        <v>0</v>
      </c>
      <c r="JQ324" s="176">
        <v>0</v>
      </c>
      <c r="JR324" s="176">
        <v>0</v>
      </c>
      <c r="JS324" s="176">
        <v>0</v>
      </c>
      <c r="JT324" s="176">
        <v>0</v>
      </c>
      <c r="JU324" s="501">
        <v>1</v>
      </c>
      <c r="JV324" s="176">
        <v>0</v>
      </c>
      <c r="JW324" s="176">
        <v>0</v>
      </c>
      <c r="JX324" s="176">
        <v>0</v>
      </c>
      <c r="JY324" s="501"/>
      <c r="JZ324" s="405"/>
      <c r="KA324" s="405"/>
      <c r="KB324" s="405"/>
      <c r="KC324" s="405"/>
      <c r="KD324" s="405"/>
      <c r="KE324" s="162">
        <v>0</v>
      </c>
      <c r="KF324" s="175">
        <v>1</v>
      </c>
      <c r="KG324" s="175">
        <v>0</v>
      </c>
      <c r="KH324" s="175">
        <v>0</v>
      </c>
      <c r="KI324" s="175">
        <v>0</v>
      </c>
      <c r="KJ324" s="175">
        <v>1</v>
      </c>
      <c r="KK324" s="160">
        <v>0</v>
      </c>
      <c r="KL324" s="175">
        <v>0</v>
      </c>
      <c r="KM324" s="175">
        <v>0</v>
      </c>
      <c r="KN324" s="175">
        <v>0</v>
      </c>
      <c r="KO324" s="175">
        <v>0</v>
      </c>
      <c r="KP324" s="175">
        <v>1</v>
      </c>
      <c r="KQ324" s="175">
        <v>0</v>
      </c>
      <c r="KR324" s="160">
        <v>0</v>
      </c>
      <c r="KS324" s="175">
        <v>1</v>
      </c>
      <c r="KT324" s="159"/>
      <c r="KU324" s="159"/>
      <c r="KV324" s="159"/>
      <c r="KW324" s="159"/>
      <c r="KX324" s="159"/>
      <c r="KY324" s="159"/>
      <c r="KZ324" s="159"/>
      <c r="LA324" s="159"/>
      <c r="LB324" s="159"/>
    </row>
    <row r="325" spans="1:314" s="218" customFormat="1" ht="14.25" thickBot="1" x14ac:dyDescent="0.2">
      <c r="A325" s="243" t="s">
        <v>593</v>
      </c>
      <c r="B325" s="243"/>
      <c r="C325" s="17"/>
      <c r="D325" s="18"/>
      <c r="E325" s="18">
        <f>SUM(D322:D324)</f>
        <v>3.3333262700000001</v>
      </c>
      <c r="F325" s="20"/>
      <c r="G325" s="19"/>
      <c r="H325" s="20"/>
      <c r="I325" s="597"/>
      <c r="J325" s="16"/>
      <c r="K325" s="20"/>
      <c r="L325" s="16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16"/>
      <c r="AB325" s="20"/>
      <c r="AC325" s="20"/>
      <c r="AD325" s="20"/>
      <c r="AE325" s="20"/>
      <c r="AF325" s="20"/>
      <c r="AG325" s="20"/>
      <c r="AH325" s="58"/>
      <c r="AI325" s="20"/>
      <c r="AJ325" s="20"/>
      <c r="AK325" s="20"/>
      <c r="AL325" s="642"/>
      <c r="AM325" s="636"/>
      <c r="AN325" s="637"/>
      <c r="AO325" s="636"/>
      <c r="AP325" s="637"/>
      <c r="AQ325" s="528">
        <f>SUM(AO322:AO325)</f>
        <v>9.7397288135593243</v>
      </c>
      <c r="AR325" s="528">
        <f>SUM(AP322:AP325)</f>
        <v>0.74033050847457815</v>
      </c>
      <c r="AS325" s="528">
        <f>AVERAGE(AO322:AO325)</f>
        <v>4.8698644067796621</v>
      </c>
      <c r="AT325" s="528">
        <f>AVERAGE(AP322:AP325)</f>
        <v>0.74033050847457815</v>
      </c>
      <c r="AU325" s="528">
        <f>MAX(AO322:AO325)</f>
        <v>6.5418220338983062</v>
      </c>
      <c r="AV325" s="528">
        <f>MAX(AP322:AP325)</f>
        <v>0.74033050847457815</v>
      </c>
      <c r="AW325" s="528">
        <f>MIN(AO322:AO325)</f>
        <v>3.1979067796610181</v>
      </c>
      <c r="AX325" s="528">
        <f>MIN(AP322:AP325)</f>
        <v>0.74033050847457815</v>
      </c>
      <c r="AY325" s="528">
        <f>AU325-AW325</f>
        <v>3.3439152542372881</v>
      </c>
      <c r="AZ325" s="528">
        <f>AV325-AX325</f>
        <v>0</v>
      </c>
      <c r="BA325" s="528"/>
      <c r="BB325" s="636"/>
      <c r="BC325" s="637"/>
      <c r="BD325" s="528">
        <f>SUM(BB322:BB325)</f>
        <v>1.1280677966101695</v>
      </c>
      <c r="BE325" s="528">
        <f>SUM(BC322:BC325)</f>
        <v>10.636067796610169</v>
      </c>
      <c r="BF325" s="528">
        <f>AVERAGE(BB322:BB325)</f>
        <v>1.1280677966101695</v>
      </c>
      <c r="BG325" s="528">
        <f>AVERAGE(BC322:BC325)</f>
        <v>5.3180338983050843</v>
      </c>
      <c r="BH325" s="528">
        <f>MAX(BB322:BB325)</f>
        <v>1.1280677966101695</v>
      </c>
      <c r="BI325" s="528">
        <f>MAX(BC322:BC325)</f>
        <v>7.0504237288135592</v>
      </c>
      <c r="BJ325" s="528">
        <f>MIN(BB322:BB325)</f>
        <v>1.1280677966101695</v>
      </c>
      <c r="BK325" s="528">
        <f>MIN(BC322:BC325)</f>
        <v>3.5856440677966095</v>
      </c>
      <c r="BL325" s="528">
        <f>BH325-BJ325</f>
        <v>0</v>
      </c>
      <c r="BM325" s="528">
        <f>BI325-BK325</f>
        <v>3.4647796610169497</v>
      </c>
      <c r="BN325" s="574"/>
      <c r="BO325" s="574"/>
      <c r="BP325" s="2" t="s">
        <v>337</v>
      </c>
      <c r="BQ325" s="2"/>
      <c r="BR325" s="7"/>
      <c r="BS325" s="528"/>
      <c r="BT325" s="528"/>
      <c r="BU325" s="528"/>
      <c r="BV325" s="528"/>
      <c r="BW325" s="585">
        <f>AVERAGE(BS322:BS325)</f>
        <v>-1.3700208129411162</v>
      </c>
      <c r="BX325" s="585">
        <f>AVERAGE(BT322:BT325)</f>
        <v>4.1295338983050849</v>
      </c>
      <c r="BY325" s="585">
        <f>AVERAGE(BU322:BU325)</f>
        <v>-0.48353675750862912</v>
      </c>
      <c r="BZ325" s="585">
        <f>AVERAGE(BV322:BV325)</f>
        <v>-3.9415225988700562</v>
      </c>
      <c r="CA325" s="528"/>
      <c r="CB325" s="585"/>
      <c r="CC325" s="528"/>
      <c r="CD325" s="585">
        <f>SUM(CB322:CB324)</f>
        <v>50.6569949646073</v>
      </c>
      <c r="CE325" s="585">
        <f>SUM(CC322:CC324)</f>
        <v>49.867111967745004</v>
      </c>
      <c r="CF325" s="585" t="e">
        <f ca="1">[1]!Mean(CB322:CB324)</f>
        <v>#NAME?</v>
      </c>
      <c r="CG325" s="585" t="e">
        <f ca="1">[1]!Mean(CC322:CC324)</f>
        <v>#NAME?</v>
      </c>
      <c r="CH325" s="585">
        <f>MAX(CB322:CB324)</f>
        <v>50.6569949646073</v>
      </c>
      <c r="CI325" s="585">
        <f>MAX(CC322:CC324)</f>
        <v>49.867111967745004</v>
      </c>
      <c r="CJ325" s="585">
        <f>MIN(CB322:CB324)</f>
        <v>50.6569949646073</v>
      </c>
      <c r="CK325" s="585">
        <f>MIN(CC322:CC324)</f>
        <v>49.867111967745004</v>
      </c>
      <c r="CL325" s="585"/>
      <c r="CM325" s="528"/>
      <c r="CN325" s="393"/>
      <c r="CR325" s="286"/>
      <c r="CS325" s="278"/>
      <c r="CT325" s="281">
        <f>SUM(CR321:CR325)</f>
        <v>2.3656287932857252</v>
      </c>
      <c r="CU325" s="281">
        <f>SUM(CS321:CS325)</f>
        <v>0.20313219542014241</v>
      </c>
      <c r="CV325" s="281">
        <f>AVERAGE(CR321:CR325)</f>
        <v>2.3656287932857252</v>
      </c>
      <c r="CW325" s="281">
        <f>AVERAGE(CS321:CS325)</f>
        <v>0.20313219542014241</v>
      </c>
      <c r="CX325" s="281">
        <f>MAX(CR321:CR325)</f>
        <v>2.3656287932857252</v>
      </c>
      <c r="CY325" s="281">
        <f>MAX(CS321:CS325)</f>
        <v>0.20313219542014241</v>
      </c>
      <c r="CZ325" s="281">
        <f>MIN(CR321:CR325)</f>
        <v>2.3656287932857252</v>
      </c>
      <c r="DA325" s="281">
        <f>MIN(CS321:CS325)</f>
        <v>0.20313219542014241</v>
      </c>
      <c r="DB325" s="281">
        <f>CX325-CZ325</f>
        <v>0</v>
      </c>
      <c r="DC325" s="281">
        <f>CY325-DA325</f>
        <v>0</v>
      </c>
      <c r="DD325" s="281"/>
      <c r="DE325" s="281"/>
      <c r="DF325" s="281"/>
      <c r="DG325" s="281"/>
      <c r="DH325" s="281"/>
      <c r="DI325" s="281"/>
      <c r="DL325" s="281"/>
      <c r="DM325" s="281"/>
      <c r="DN325" s="281"/>
      <c r="DO325" s="281"/>
      <c r="DP325" s="281"/>
      <c r="DQ325" s="281"/>
      <c r="DR325" s="281"/>
      <c r="DT325" s="220"/>
      <c r="DW325" s="495"/>
      <c r="DX325" s="506">
        <f t="shared" si="176"/>
        <v>0</v>
      </c>
      <c r="DY325" s="495"/>
      <c r="DZ325" s="495"/>
      <c r="EA325" s="506">
        <f t="shared" si="177"/>
        <v>0</v>
      </c>
      <c r="EB325" s="506">
        <f t="shared" si="178"/>
        <v>0</v>
      </c>
      <c r="EC325" s="495"/>
      <c r="ED325" s="495"/>
      <c r="EE325" s="512"/>
      <c r="EF325" s="244"/>
      <c r="EG325" s="244"/>
      <c r="EH325" s="244">
        <v>0</v>
      </c>
      <c r="EI325" s="244">
        <v>0</v>
      </c>
      <c r="EJ325" s="138">
        <f>SUM(EH325:EI325)</f>
        <v>0</v>
      </c>
      <c r="EK325" s="402"/>
      <c r="EL325" s="244"/>
      <c r="EM325" s="244"/>
      <c r="EN325" s="244"/>
      <c r="EO325" s="244"/>
      <c r="EP325" s="244"/>
      <c r="EQ325" s="244"/>
      <c r="ES325" s="219"/>
      <c r="ET325" s="523"/>
      <c r="EU325" s="523"/>
      <c r="EV325" s="287">
        <f>SUM(ET322:ET325)</f>
        <v>1.6117891916954306</v>
      </c>
      <c r="EW325" s="281">
        <f>SUM(EU322:EU325)</f>
        <v>1.1685471639791871</v>
      </c>
      <c r="EX325" s="278">
        <f>AVERAGE(ET322:ET325)</f>
        <v>0.80589459584771528</v>
      </c>
      <c r="EY325" s="278">
        <f>AVERAGE(EU322:EU325)</f>
        <v>1.1685471639791871</v>
      </c>
      <c r="EZ325" s="281">
        <f>_xlfn.VAR.P(ET322:ET325)</f>
        <v>5.8451948965489775E-2</v>
      </c>
      <c r="FA325" s="281">
        <f>_xlfn.VAR.P(EU322:EU325)</f>
        <v>0</v>
      </c>
      <c r="FB325" s="281">
        <f>MAX(ET322:ET325)</f>
        <v>1.0476629746020298</v>
      </c>
      <c r="FC325" s="281">
        <f>MAX(EU322:EU325)</f>
        <v>1.1685471639791871</v>
      </c>
      <c r="FD325" s="523"/>
      <c r="FE325" s="268"/>
      <c r="FF325" s="240"/>
      <c r="FG325" s="521">
        <f>SUM(FE322:FE325)</f>
        <v>12.694172684011511</v>
      </c>
      <c r="FH325" s="521">
        <f>SUM(FF322:FF325)</f>
        <v>1.0876776901704295</v>
      </c>
      <c r="FI325" s="521">
        <f>AVERAGE(FE322:FE325)</f>
        <v>12.694172684011511</v>
      </c>
      <c r="FJ325" s="521">
        <f>AVERAGE(FF322:FF325)</f>
        <v>1.0876776901704295</v>
      </c>
      <c r="FK325" s="521">
        <f>MAX(FE322:FE325)</f>
        <v>12.694172684011511</v>
      </c>
      <c r="FL325" s="521">
        <f>MAX(FF322:FF325)</f>
        <v>1.0876776901704295</v>
      </c>
      <c r="FM325" s="521">
        <f>MIN(FE322:FE325)</f>
        <v>12.694172684011511</v>
      </c>
      <c r="FN325" s="521">
        <f>MIN(FF322:FF325)</f>
        <v>1.0876776901704295</v>
      </c>
      <c r="FO325" s="520">
        <f>FK325-FM325</f>
        <v>0</v>
      </c>
      <c r="FP325" s="520">
        <f>FL325-FN325</f>
        <v>0</v>
      </c>
      <c r="FQ325" s="287"/>
      <c r="FR325" s="287"/>
      <c r="FS325" s="278">
        <f>SUM(FQ322:FQ325)</f>
        <v>4.8205720212586352</v>
      </c>
      <c r="FT325" s="278">
        <f>SUM(FR322:FR325)</f>
        <v>0.58268666715457706</v>
      </c>
      <c r="FU325" s="278">
        <f>AVERAGE(FQ322:FQ325)</f>
        <v>4.8205720212586352</v>
      </c>
      <c r="FV325" s="278">
        <f>AVERAGE(FR322:FR325)</f>
        <v>0.58268666715457706</v>
      </c>
      <c r="FW325" s="278">
        <f>MAX(FQ322:FQ325)</f>
        <v>4.8205720212586352</v>
      </c>
      <c r="FX325" s="278">
        <f>MAX(FR322:FR325)</f>
        <v>0.58268666715457706</v>
      </c>
      <c r="FY325" s="278">
        <f>MIN(FQ322:FQ325)</f>
        <v>4.8205720212586352</v>
      </c>
      <c r="FZ325" s="278">
        <f>MIN(FR322:FR325)</f>
        <v>0.58268666715457706</v>
      </c>
      <c r="GA325" s="278">
        <f>FW325-FY325</f>
        <v>0</v>
      </c>
      <c r="GB325" s="278">
        <f>FX325-FZ325</f>
        <v>0</v>
      </c>
      <c r="GC325" s="278"/>
      <c r="GD325" s="286"/>
      <c r="GE325" s="278"/>
      <c r="GF325" s="278">
        <f>SUM(GD322:GD325)</f>
        <v>3.1213046692467373E-2</v>
      </c>
      <c r="GG325" s="278">
        <f>SUM(GE322:GE325)</f>
        <v>8.4660818954413838E-2</v>
      </c>
      <c r="GH325" s="278">
        <f>AVERAGE(GD322:GD325)</f>
        <v>3.1213046692467373E-2</v>
      </c>
      <c r="GI325" s="278">
        <f>AVERAGE(GE322:GE325)</f>
        <v>8.4660818954413838E-2</v>
      </c>
      <c r="GJ325" s="278">
        <f>MAX(GD322:GD325)</f>
        <v>3.1213046692467373E-2</v>
      </c>
      <c r="GK325" s="278">
        <f>MAX(GE322:GE325)</f>
        <v>8.4660818954413838E-2</v>
      </c>
      <c r="GL325" s="278">
        <f>MIN(GD322:GD325)</f>
        <v>3.1213046692467373E-2</v>
      </c>
      <c r="GM325" s="278">
        <f>MIN(GE322:GE325)</f>
        <v>8.4660818954413838E-2</v>
      </c>
      <c r="GN325" s="278">
        <f>GJ325-GL325</f>
        <v>0</v>
      </c>
      <c r="GO325" s="278">
        <f>GK325-GM325</f>
        <v>0</v>
      </c>
      <c r="GP325" s="278"/>
      <c r="GQ325" s="586"/>
      <c r="GR325" s="586"/>
      <c r="GS325" s="531"/>
      <c r="GT325" s="586">
        <f>SUM(GR322:GR325)</f>
        <v>1.9744417598269028</v>
      </c>
      <c r="GU325" s="586">
        <f>SUM(GS322:GS325)</f>
        <v>4.2309466282005053</v>
      </c>
      <c r="GV325" s="531">
        <f>AVERAGE(GR322:GR325)</f>
        <v>0.65814725327563428</v>
      </c>
      <c r="GW325" s="531">
        <f>AVERAGE(GS322:GS325)</f>
        <v>1.4103155427335017</v>
      </c>
      <c r="GX325" s="531">
        <f>MAX(GR322:GR325)</f>
        <v>1.0879577043944157</v>
      </c>
      <c r="GY325" s="531">
        <f>MAX(GS322:GS325)</f>
        <v>2.0550312194116742</v>
      </c>
      <c r="GZ325" s="586"/>
      <c r="HA325" s="531"/>
      <c r="HB325" s="586">
        <f>SUM(GZ322:GZ325)</f>
        <v>1.8532542372881355</v>
      </c>
      <c r="HC325" s="586">
        <f>SUM(HA322:HA325)</f>
        <v>1.4906610169491543</v>
      </c>
      <c r="HD325" s="531">
        <f>AVERAGE(GZ322:GZ325)</f>
        <v>0.61775141242937848</v>
      </c>
      <c r="HE325" s="531">
        <f>AVERAGE(HA322:HA325)</f>
        <v>0.49688700564971811</v>
      </c>
      <c r="HF325" s="531">
        <f>MAX(GZ322:GZ325)</f>
        <v>0.88633898305084813</v>
      </c>
      <c r="HG325" s="531">
        <f>MAX(HA322:HA325)</f>
        <v>0.88633898305084813</v>
      </c>
      <c r="HH325" s="585"/>
      <c r="HI325" s="528"/>
      <c r="HJ325" s="586">
        <f>SUM(HH322:HH325)</f>
        <v>2.7156247317440316</v>
      </c>
      <c r="HK325" s="586">
        <f>SUM(HI322:HI325)</f>
        <v>4.7600790466574354</v>
      </c>
      <c r="HL325" s="531">
        <f>AVERAGE(HH322:HH325)</f>
        <v>0.90520824391467725</v>
      </c>
      <c r="HM325" s="531">
        <f>AVERAGE(HI322:HI325)</f>
        <v>1.5866930155524785</v>
      </c>
      <c r="HN325" s="531">
        <f>MAX(HH322:HH325)</f>
        <v>1.4032992408701641</v>
      </c>
      <c r="HO325" s="531">
        <f>MAX(HI322:HI325)</f>
        <v>2.1111334846417988</v>
      </c>
      <c r="HP325" s="286">
        <f>MIN(HH322:HH325)</f>
        <v>0.39886483526670424</v>
      </c>
      <c r="HQ325" s="286">
        <f>MIN(HI322:HI325)</f>
        <v>1.072810082871112</v>
      </c>
      <c r="HR325" s="278">
        <f>HN325-HP325</f>
        <v>1.00443440560346</v>
      </c>
      <c r="HS325" s="278">
        <f>HO325-HQ325</f>
        <v>1.0383234017706868</v>
      </c>
      <c r="HT325" s="393"/>
      <c r="HU325" s="520"/>
      <c r="HV325" s="393"/>
      <c r="HW325" s="520"/>
      <c r="HX325" s="393"/>
      <c r="HY325" s="520"/>
      <c r="HZ325" s="393"/>
      <c r="IA325" s="520"/>
      <c r="IB325" s="393"/>
      <c r="IC325" s="520"/>
      <c r="ID325" s="393"/>
      <c r="IG325" s="218">
        <v>4.7547781155015203</v>
      </c>
      <c r="IH325" s="218">
        <v>-12.187161016949153</v>
      </c>
      <c r="IN325" s="462">
        <v>0</v>
      </c>
      <c r="IO325" s="462">
        <v>1</v>
      </c>
      <c r="IP325" s="390">
        <v>1</v>
      </c>
      <c r="IT325" s="390"/>
      <c r="IU325" s="393">
        <v>1</v>
      </c>
      <c r="IV325" s="390">
        <v>1</v>
      </c>
      <c r="IW325" s="393">
        <v>0</v>
      </c>
      <c r="IX325" s="484">
        <v>1</v>
      </c>
      <c r="IY325" s="393"/>
      <c r="JB325" s="226"/>
      <c r="JC325" s="226"/>
      <c r="JD325" s="226"/>
      <c r="JP325" s="226"/>
      <c r="JQ325" s="226"/>
      <c r="JR325" s="226"/>
      <c r="JU325" s="393"/>
      <c r="JY325" s="393">
        <v>1</v>
      </c>
      <c r="JZ325" s="507">
        <v>2</v>
      </c>
      <c r="KA325" s="507">
        <v>0</v>
      </c>
      <c r="KB325" s="520">
        <v>0</v>
      </c>
      <c r="KC325" s="520">
        <v>0</v>
      </c>
      <c r="KD325" s="520">
        <v>0</v>
      </c>
      <c r="KE325" s="220"/>
      <c r="KK325" s="219"/>
      <c r="KR325" s="219"/>
      <c r="LA325" s="219"/>
    </row>
    <row r="326" spans="1:314" x14ac:dyDescent="0.15">
      <c r="A326" s="214"/>
      <c r="B326" s="232">
        <v>1.5840624999999999</v>
      </c>
      <c r="C326" s="10"/>
      <c r="D326" s="11"/>
      <c r="E326" s="11"/>
      <c r="F326" s="14"/>
      <c r="G326" s="13"/>
      <c r="H326" s="14" t="s">
        <v>353</v>
      </c>
      <c r="I326" s="596">
        <v>63</v>
      </c>
      <c r="J326" s="9">
        <v>1</v>
      </c>
      <c r="K326" s="14">
        <v>1</v>
      </c>
      <c r="L326" s="9">
        <v>0</v>
      </c>
      <c r="M326" s="23">
        <v>1</v>
      </c>
      <c r="N326" s="23">
        <v>1</v>
      </c>
      <c r="O326" s="23">
        <v>0</v>
      </c>
      <c r="P326" s="14"/>
      <c r="Q326" s="14">
        <v>1</v>
      </c>
      <c r="R326" s="14">
        <v>0</v>
      </c>
      <c r="S326" s="14">
        <v>0</v>
      </c>
      <c r="T326" s="14">
        <v>1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9">
        <v>1</v>
      </c>
      <c r="AB326" s="15">
        <v>8.0589459584771372E-2</v>
      </c>
      <c r="AC326" s="15">
        <v>0.88633898305084813</v>
      </c>
      <c r="AD326" s="15">
        <v>0.88999519879141886</v>
      </c>
      <c r="AE326" s="15"/>
      <c r="AF326" s="15"/>
      <c r="AG326" s="15"/>
      <c r="AH326" s="54">
        <f>AM327-BP326</f>
        <v>2.1759154087888311</v>
      </c>
      <c r="AI326" s="15">
        <f>AN327-BQ326</f>
        <v>18.331101694915255</v>
      </c>
      <c r="AJ326" s="15"/>
      <c r="AK326" s="15"/>
      <c r="AL326" s="632">
        <f>((AH326*AH327)+(AI326*AI327))/(SQRT(AH326^2+AI326^2)*SQRT(AH327^2+AI327^2))</f>
        <v>0.99889442021794417</v>
      </c>
      <c r="AM326" s="633"/>
      <c r="AN326" s="634"/>
      <c r="AO326" s="633"/>
      <c r="AP326" s="634"/>
      <c r="AQ326" s="634"/>
      <c r="AR326" s="634"/>
      <c r="AS326" s="634"/>
      <c r="AT326" s="634"/>
      <c r="AU326" s="634"/>
      <c r="AV326" s="634"/>
      <c r="AW326" s="634"/>
      <c r="AX326" s="634"/>
      <c r="AY326" s="634"/>
      <c r="AZ326" s="634"/>
      <c r="BA326" s="634"/>
      <c r="BB326" s="633"/>
      <c r="BC326" s="634"/>
      <c r="BD326" s="634"/>
      <c r="BE326" s="634"/>
      <c r="BF326" s="634"/>
      <c r="BG326" s="634"/>
      <c r="BH326" s="634"/>
      <c r="BI326" s="634"/>
      <c r="BJ326" s="634"/>
      <c r="BK326" s="634"/>
      <c r="BL326" s="634"/>
      <c r="BM326" s="634"/>
      <c r="BN326" s="573"/>
      <c r="BO326" s="573"/>
      <c r="BP326" s="6">
        <v>-0.6447156766781722</v>
      </c>
      <c r="BQ326" s="6">
        <v>-11.98572033898305</v>
      </c>
      <c r="BR326" s="6"/>
      <c r="BS326" s="527"/>
      <c r="BT326" s="527"/>
      <c r="BU326" s="527"/>
      <c r="BV326" s="527"/>
      <c r="BW326" s="584"/>
      <c r="BX326" s="527"/>
      <c r="BY326" s="527"/>
      <c r="BZ326" s="527"/>
      <c r="CA326" s="527"/>
      <c r="CB326" s="584"/>
      <c r="CC326" s="527"/>
      <c r="CD326" s="584"/>
      <c r="CE326" s="527"/>
      <c r="CF326" s="584"/>
      <c r="CG326" s="527"/>
      <c r="CH326" s="584"/>
      <c r="CI326" s="527"/>
      <c r="CJ326" s="584"/>
      <c r="CK326" s="527"/>
      <c r="CL326" s="584"/>
      <c r="CO326" s="70"/>
      <c r="CP326" s="70"/>
      <c r="CQ326" s="70"/>
      <c r="CR326" s="70"/>
      <c r="CS326" s="70"/>
      <c r="CT326" s="70"/>
      <c r="CU326" s="70"/>
      <c r="CV326" s="70"/>
      <c r="CW326" s="70"/>
      <c r="CX326" s="70"/>
      <c r="CY326" s="70"/>
      <c r="CZ326" s="70"/>
      <c r="DA326" s="70"/>
      <c r="DB326" s="70"/>
      <c r="DC326" s="70"/>
      <c r="DH326" s="516"/>
      <c r="DI326" s="516"/>
      <c r="DJ326" s="105"/>
      <c r="DK326" s="105"/>
      <c r="DL326" s="105"/>
      <c r="DM326" s="105"/>
      <c r="DN326" s="105"/>
      <c r="DO326" s="105"/>
      <c r="DP326" s="105"/>
      <c r="DQ326" s="105"/>
      <c r="DR326" s="105"/>
      <c r="DS326" s="105"/>
      <c r="DT326" s="108" t="s">
        <v>442</v>
      </c>
      <c r="DU326" s="116">
        <v>-0.6447156766781722</v>
      </c>
      <c r="DV326" s="116">
        <v>-11.98572033898305</v>
      </c>
      <c r="DX326" s="506">
        <f t="shared" ref="DX326:DX389" si="222">IF(AND(DU326&gt;5.4,DU326&lt;-5.4),1,0)</f>
        <v>0</v>
      </c>
      <c r="EA326" s="506">
        <f t="shared" ref="EA326:EA389" si="223">IF(DU326&lt;-4.1,1,0)</f>
        <v>0</v>
      </c>
      <c r="EB326" s="506">
        <f t="shared" ref="EB326:EB389" si="224">IF(DU326&gt;4.1,1,0)</f>
        <v>0</v>
      </c>
      <c r="EF326" s="412">
        <f>IF(AND(DV326&lt;0,DV326&gt;-11.9),1,0)</f>
        <v>0</v>
      </c>
      <c r="EL326" s="244">
        <f>IF(AND(DV326&lt;0,DV326&gt;-6.4),1,0)</f>
        <v>0</v>
      </c>
      <c r="ER326" s="128">
        <v>3.5459362217299475</v>
      </c>
      <c r="ES326" s="128">
        <v>13.15407627118644</v>
      </c>
      <c r="EV326" s="284"/>
      <c r="EW326" s="209"/>
      <c r="EX326" s="209"/>
      <c r="EY326" s="209"/>
      <c r="EZ326" s="209"/>
      <c r="FA326" s="209"/>
      <c r="FB326" s="209"/>
      <c r="FC326" s="209"/>
      <c r="FE326" s="141"/>
      <c r="FF326" s="141"/>
      <c r="FH326" s="141"/>
      <c r="FJ326" s="141"/>
      <c r="FK326" s="584"/>
      <c r="FL326" s="527"/>
      <c r="FM326" s="584"/>
      <c r="FN326" s="527"/>
      <c r="FO326" s="584"/>
      <c r="FP326" s="527"/>
      <c r="FQ326" s="284"/>
      <c r="FR326" s="209"/>
      <c r="FS326" s="284"/>
      <c r="FT326" s="209"/>
      <c r="FU326" s="209"/>
      <c r="FV326" s="209"/>
      <c r="FW326" s="209"/>
      <c r="FX326" s="209"/>
      <c r="FY326" s="209"/>
      <c r="FZ326" s="209"/>
      <c r="GA326" s="209"/>
      <c r="GB326" s="209"/>
      <c r="GC326" s="209"/>
      <c r="GD326" s="284"/>
      <c r="GE326" s="209"/>
      <c r="GF326" s="284"/>
      <c r="GG326" s="209"/>
      <c r="GH326" s="209"/>
      <c r="GI326" s="209"/>
      <c r="GJ326" s="209"/>
      <c r="GK326" s="209"/>
      <c r="GL326" s="209"/>
      <c r="GM326" s="209"/>
      <c r="GN326" s="209"/>
      <c r="GO326" s="209"/>
      <c r="GP326" s="209"/>
      <c r="GQ326" s="529"/>
      <c r="GR326" s="587"/>
      <c r="GS326" s="529"/>
      <c r="GT326" s="587"/>
      <c r="GU326" s="529"/>
      <c r="GV326" s="529"/>
      <c r="GW326" s="529"/>
      <c r="GX326" s="529"/>
      <c r="GY326" s="529"/>
      <c r="GZ326" s="587"/>
      <c r="HA326" s="529"/>
      <c r="HB326" s="587"/>
      <c r="HC326" s="529"/>
      <c r="HD326" s="529"/>
      <c r="HE326" s="529"/>
      <c r="HF326" s="529"/>
      <c r="HG326" s="529"/>
      <c r="HH326" s="584"/>
      <c r="HI326" s="527"/>
      <c r="HJ326" s="587"/>
      <c r="HK326" s="529"/>
      <c r="HL326" s="529"/>
      <c r="HM326" s="529"/>
      <c r="HN326" s="529"/>
      <c r="HO326" s="529"/>
      <c r="HP326" s="285"/>
      <c r="HQ326" s="208"/>
      <c r="HR326" s="208"/>
      <c r="HS326" s="208"/>
      <c r="IE326" s="159"/>
      <c r="IF326" s="159"/>
      <c r="IG326" s="159"/>
      <c r="IH326" s="159"/>
      <c r="II326" s="159">
        <v>0</v>
      </c>
      <c r="IJ326" s="159">
        <v>0</v>
      </c>
      <c r="IK326" s="159"/>
      <c r="IL326" s="159"/>
      <c r="IM326" s="159"/>
      <c r="IQ326" s="159"/>
      <c r="IR326" s="159"/>
      <c r="IS326" s="159"/>
      <c r="IZ326" s="159"/>
      <c r="JA326" s="159"/>
      <c r="JB326" s="159"/>
      <c r="JC326" s="159"/>
      <c r="JD326" s="159"/>
      <c r="JE326" s="159"/>
      <c r="JF326" s="159"/>
      <c r="JG326" s="159"/>
      <c r="JH326" s="159"/>
      <c r="JI326" s="159"/>
      <c r="JJ326" s="159"/>
      <c r="JK326" s="159"/>
      <c r="JL326" s="159"/>
      <c r="JM326" s="159"/>
      <c r="JN326" s="159"/>
      <c r="JO326" s="159"/>
      <c r="JP326" s="159"/>
      <c r="JQ326" s="159"/>
      <c r="JR326" s="159"/>
      <c r="JS326" s="159"/>
      <c r="JT326" s="159"/>
      <c r="JV326" s="159"/>
      <c r="JW326" s="159"/>
      <c r="JX326" s="159"/>
      <c r="KE326" s="159"/>
      <c r="KF326" s="159"/>
      <c r="KG326" s="159"/>
      <c r="KH326" s="159"/>
      <c r="KI326" s="159"/>
      <c r="KJ326" s="159"/>
      <c r="KK326" s="159"/>
      <c r="KL326" s="159"/>
      <c r="KM326" s="159"/>
      <c r="KN326" s="159"/>
      <c r="KO326" s="159"/>
      <c r="KP326" s="159"/>
      <c r="KQ326" s="159"/>
      <c r="KR326" s="159"/>
      <c r="KS326" s="159"/>
      <c r="KT326" s="159"/>
      <c r="KU326" s="159"/>
      <c r="KV326" s="159"/>
      <c r="KW326" s="159"/>
      <c r="KX326" s="159"/>
      <c r="KY326" s="159"/>
      <c r="KZ326" s="159"/>
      <c r="LA326" s="159"/>
      <c r="LB326" s="159"/>
    </row>
    <row r="327" spans="1:314" x14ac:dyDescent="0.15">
      <c r="A327" s="214"/>
      <c r="B327" s="232">
        <v>1.5842824074074073</v>
      </c>
      <c r="C327" s="10">
        <v>0.19</v>
      </c>
      <c r="D327" s="11">
        <v>0.63332699999999997</v>
      </c>
      <c r="E327" s="11"/>
      <c r="F327" s="14"/>
      <c r="G327" s="13"/>
      <c r="H327" s="14"/>
      <c r="I327" s="596"/>
      <c r="J327" s="473">
        <v>2</v>
      </c>
      <c r="K327" s="14"/>
      <c r="L327" s="9"/>
      <c r="M327" s="23">
        <v>0</v>
      </c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9"/>
      <c r="AB327" s="15"/>
      <c r="AC327" s="15"/>
      <c r="AD327" s="15"/>
      <c r="AE327" s="15"/>
      <c r="AF327" s="15"/>
      <c r="AG327" s="15"/>
      <c r="AH327" s="58">
        <f>ER326-BP326</f>
        <v>4.1906518984081194</v>
      </c>
      <c r="AI327" s="20">
        <f>ES326-BQ326</f>
        <v>25.139796610169491</v>
      </c>
      <c r="AJ327" s="15"/>
      <c r="AK327" s="15"/>
      <c r="AL327" s="635">
        <f>DEGREES(ACOS(AL326))</f>
        <v>2.6944659182189938</v>
      </c>
      <c r="AM327" s="633">
        <v>1.531199732110659</v>
      </c>
      <c r="AN327" s="634">
        <v>6.3453813559322034</v>
      </c>
      <c r="AO327" s="638">
        <f>ABS(11.88-AN327)</f>
        <v>5.5346186440677974</v>
      </c>
      <c r="AP327" s="527"/>
      <c r="AQ327" s="634"/>
      <c r="AR327" s="634"/>
      <c r="AS327" s="634"/>
      <c r="AT327" s="634"/>
      <c r="AU327" s="634"/>
      <c r="AV327" s="634"/>
      <c r="AW327" s="634"/>
      <c r="AX327" s="634"/>
      <c r="AY327" s="634"/>
      <c r="AZ327" s="634"/>
      <c r="BA327" s="634"/>
      <c r="BB327" s="633"/>
      <c r="BC327" s="634">
        <f>ABS(BQ327-AN327)</f>
        <v>5.7209152542372879</v>
      </c>
      <c r="BD327" s="634"/>
      <c r="BE327" s="634"/>
      <c r="BF327" s="634"/>
      <c r="BG327" s="634"/>
      <c r="BH327" s="634"/>
      <c r="BI327" s="634"/>
      <c r="BJ327" s="634"/>
      <c r="BK327" s="634"/>
      <c r="BL327" s="634"/>
      <c r="BM327" s="634"/>
      <c r="BN327" s="573"/>
      <c r="BO327" s="573"/>
      <c r="BP327" s="64">
        <v>2.5385679769203033</v>
      </c>
      <c r="BQ327" s="64">
        <v>12.066296610169491</v>
      </c>
      <c r="BR327" s="6"/>
      <c r="BS327" s="527"/>
      <c r="BT327" s="527"/>
      <c r="BU327" s="527"/>
      <c r="BV327" s="527"/>
      <c r="BW327" s="584"/>
      <c r="BX327" s="527"/>
      <c r="BY327" s="527"/>
      <c r="BZ327" s="527"/>
      <c r="CA327" s="527"/>
      <c r="CB327" s="584"/>
      <c r="CC327" s="527"/>
      <c r="CD327" s="584"/>
      <c r="CE327" s="527"/>
      <c r="CF327" s="584"/>
      <c r="CG327" s="527"/>
      <c r="CH327" s="584"/>
      <c r="CI327" s="527"/>
      <c r="CJ327" s="584"/>
      <c r="CK327" s="527"/>
      <c r="CL327" s="584"/>
      <c r="CO327" s="70"/>
      <c r="CP327" s="70"/>
      <c r="CQ327" s="70"/>
      <c r="CR327" s="70"/>
      <c r="CS327" s="70"/>
      <c r="CT327" s="70"/>
      <c r="CU327" s="70"/>
      <c r="CV327" s="70"/>
      <c r="CW327" s="70"/>
      <c r="CX327" s="70"/>
      <c r="CY327" s="70"/>
      <c r="CZ327" s="70"/>
      <c r="DA327" s="70"/>
      <c r="DB327" s="70"/>
      <c r="DC327" s="70"/>
      <c r="DH327" s="516"/>
      <c r="DI327" s="516"/>
      <c r="DJ327" s="105"/>
      <c r="DK327" s="105"/>
      <c r="DL327" s="105"/>
      <c r="DM327" s="105"/>
      <c r="DN327" s="105"/>
      <c r="DO327" s="105"/>
      <c r="DP327" s="105"/>
      <c r="DQ327" s="105"/>
      <c r="DR327" s="105"/>
      <c r="DS327" s="105"/>
      <c r="DT327" s="108" t="s">
        <v>445</v>
      </c>
      <c r="DU327" s="128">
        <v>3.6265256813147189</v>
      </c>
      <c r="DV327" s="128">
        <v>12.267737288135592</v>
      </c>
      <c r="DX327" s="506">
        <f t="shared" si="222"/>
        <v>0</v>
      </c>
      <c r="EA327" s="506">
        <f t="shared" si="223"/>
        <v>0</v>
      </c>
      <c r="EB327" s="506">
        <f t="shared" si="224"/>
        <v>0</v>
      </c>
      <c r="EG327" s="402">
        <f>IF(AND(DV327&gt;0,DV327&lt;11.9),1,0)</f>
        <v>0</v>
      </c>
      <c r="EM327" s="402">
        <f>IF(AND(DV327&gt;0,DV327&lt;6.4),1,0)</f>
        <v>0</v>
      </c>
      <c r="ER327" s="116">
        <v>-0.6447156766781722</v>
      </c>
      <c r="ES327" s="116">
        <v>-11.623127118644067</v>
      </c>
      <c r="ET327" s="518">
        <f>ABS(ER327)</f>
        <v>0.6447156766781722</v>
      </c>
      <c r="EV327" s="284"/>
      <c r="EW327" s="209"/>
      <c r="EX327" s="209"/>
      <c r="EY327" s="209"/>
      <c r="EZ327" s="209"/>
      <c r="FA327" s="209"/>
      <c r="FB327" s="209"/>
      <c r="FC327" s="209"/>
      <c r="FE327" s="141"/>
      <c r="FF327" s="141"/>
      <c r="FH327" s="141"/>
      <c r="FJ327" s="141"/>
      <c r="FK327" s="584"/>
      <c r="FL327" s="527"/>
      <c r="FM327" s="584"/>
      <c r="FN327" s="527"/>
      <c r="FO327" s="584"/>
      <c r="FP327" s="527"/>
      <c r="FQ327" s="284"/>
      <c r="FR327" s="209"/>
      <c r="FS327" s="284"/>
      <c r="FT327" s="209"/>
      <c r="FU327" s="209"/>
      <c r="FV327" s="209"/>
      <c r="FW327" s="209"/>
      <c r="FX327" s="209"/>
      <c r="FY327" s="209"/>
      <c r="FZ327" s="209"/>
      <c r="GA327" s="209"/>
      <c r="GB327" s="209"/>
      <c r="GC327" s="209"/>
      <c r="GD327" s="284"/>
      <c r="GE327" s="209"/>
      <c r="GF327" s="284"/>
      <c r="GG327" s="209"/>
      <c r="GH327" s="209"/>
      <c r="GI327" s="209"/>
      <c r="GJ327" s="209"/>
      <c r="GK327" s="209"/>
      <c r="GL327" s="209"/>
      <c r="GM327" s="209"/>
      <c r="GN327" s="209"/>
      <c r="GO327" s="209"/>
      <c r="GP327" s="209"/>
      <c r="GQ327" s="529"/>
      <c r="GR327" s="587">
        <v>0</v>
      </c>
      <c r="GS327" s="532">
        <v>8.0589459584771372E-2</v>
      </c>
      <c r="GT327" s="584"/>
      <c r="GU327" s="527"/>
      <c r="GV327" s="527"/>
      <c r="GW327" s="527"/>
      <c r="GX327" s="527"/>
      <c r="GY327" s="527"/>
      <c r="GZ327" s="587">
        <v>0.362593220338983</v>
      </c>
      <c r="HA327" s="532">
        <v>0.88633898305084813</v>
      </c>
      <c r="HB327" s="584"/>
      <c r="HC327" s="527"/>
      <c r="HD327" s="527"/>
      <c r="HE327" s="527"/>
      <c r="HF327" s="527"/>
      <c r="HG327" s="527"/>
      <c r="HH327" s="584">
        <v>0.362593220338983</v>
      </c>
      <c r="HI327" s="527">
        <v>0.88999519879141886</v>
      </c>
      <c r="HJ327" s="584"/>
      <c r="HK327" s="527"/>
      <c r="HL327" s="527"/>
      <c r="HM327" s="527"/>
      <c r="HN327" s="527"/>
      <c r="HO327" s="527"/>
      <c r="HP327" s="285"/>
      <c r="HQ327" s="208"/>
      <c r="HR327" s="208"/>
      <c r="HS327" s="208"/>
      <c r="IE327" s="159"/>
      <c r="IF327" s="159"/>
      <c r="IG327" s="159"/>
      <c r="IH327" s="159"/>
      <c r="II327" s="159">
        <v>1</v>
      </c>
      <c r="IJ327" s="159">
        <v>0</v>
      </c>
      <c r="IK327" s="159">
        <v>1</v>
      </c>
      <c r="IL327" s="159">
        <v>0</v>
      </c>
      <c r="IM327" s="159">
        <v>0</v>
      </c>
      <c r="IQ327" s="159">
        <v>0</v>
      </c>
      <c r="IR327" s="159">
        <v>1</v>
      </c>
      <c r="IS327" s="159">
        <v>0</v>
      </c>
      <c r="IZ327" s="159">
        <v>1</v>
      </c>
      <c r="JA327" s="159">
        <v>0</v>
      </c>
      <c r="JB327" s="176">
        <v>0</v>
      </c>
      <c r="JC327" s="176">
        <v>0</v>
      </c>
      <c r="JD327" s="176">
        <v>0</v>
      </c>
      <c r="JE327" s="176">
        <v>0</v>
      </c>
      <c r="JF327" s="176">
        <v>1</v>
      </c>
      <c r="JG327" s="176">
        <v>0</v>
      </c>
      <c r="JH327" s="176">
        <v>0</v>
      </c>
      <c r="JI327" s="176">
        <v>0</v>
      </c>
      <c r="JJ327" s="176">
        <v>1</v>
      </c>
      <c r="JK327" s="176">
        <v>0</v>
      </c>
      <c r="JL327" s="176">
        <v>0</v>
      </c>
      <c r="JM327" s="176">
        <v>1</v>
      </c>
      <c r="JN327" s="176">
        <v>0</v>
      </c>
      <c r="JO327" s="176">
        <v>0</v>
      </c>
      <c r="JP327" s="176">
        <v>0</v>
      </c>
      <c r="JQ327" s="176">
        <v>0</v>
      </c>
      <c r="JR327" s="176">
        <v>0</v>
      </c>
      <c r="JS327" s="176">
        <v>0</v>
      </c>
      <c r="JT327" s="176">
        <v>0</v>
      </c>
      <c r="JU327" s="501">
        <v>0</v>
      </c>
      <c r="JV327" s="176">
        <v>1</v>
      </c>
      <c r="JW327" s="176">
        <v>0</v>
      </c>
      <c r="JX327" s="176">
        <v>0</v>
      </c>
      <c r="JY327" s="501"/>
      <c r="JZ327" s="405"/>
      <c r="KA327" s="405"/>
      <c r="KB327" s="405"/>
      <c r="KC327" s="405"/>
      <c r="KD327" s="405"/>
      <c r="KE327" s="162">
        <v>1</v>
      </c>
      <c r="KF327" s="175">
        <v>0</v>
      </c>
      <c r="KG327" s="175">
        <v>0</v>
      </c>
      <c r="KH327" s="175">
        <v>0</v>
      </c>
      <c r="KI327" s="175">
        <v>0</v>
      </c>
      <c r="KJ327" s="175">
        <v>1</v>
      </c>
      <c r="KK327" s="160">
        <v>0</v>
      </c>
      <c r="KL327" s="175">
        <v>0</v>
      </c>
      <c r="KM327" s="175">
        <v>1</v>
      </c>
      <c r="KN327" s="175">
        <v>0</v>
      </c>
      <c r="KO327" s="175">
        <v>0</v>
      </c>
      <c r="KP327" s="175">
        <v>0</v>
      </c>
      <c r="KQ327" s="175">
        <v>0</v>
      </c>
      <c r="KR327" s="160">
        <v>0</v>
      </c>
      <c r="KS327" s="175">
        <v>1</v>
      </c>
      <c r="KT327" s="159"/>
      <c r="KU327" s="159"/>
      <c r="KV327" s="159"/>
      <c r="KW327" s="159"/>
      <c r="KX327" s="159"/>
      <c r="KY327" s="159"/>
      <c r="KZ327" s="159"/>
      <c r="LA327" s="159"/>
      <c r="LB327" s="159"/>
    </row>
    <row r="328" spans="1:314" s="218" customFormat="1" ht="14.25" thickBot="1" x14ac:dyDescent="0.2">
      <c r="A328" s="244"/>
      <c r="B328" s="254" t="s">
        <v>1</v>
      </c>
      <c r="C328" s="37"/>
      <c r="D328" s="295"/>
      <c r="E328" s="18">
        <v>0.63</v>
      </c>
      <c r="F328" s="25"/>
      <c r="G328" s="38"/>
      <c r="H328" s="25"/>
      <c r="I328" s="601"/>
      <c r="J328" s="39"/>
      <c r="K328" s="25"/>
      <c r="L328" s="39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39"/>
      <c r="AB328" s="25"/>
      <c r="AC328" s="25"/>
      <c r="AD328" s="25"/>
      <c r="AE328" s="25"/>
      <c r="AF328" s="25"/>
      <c r="AG328" s="25"/>
      <c r="AH328" s="453"/>
      <c r="AI328" s="25"/>
      <c r="AJ328" s="25"/>
      <c r="AK328" s="25"/>
      <c r="AL328" s="648"/>
      <c r="AM328" s="649">
        <v>3.2275811711185818</v>
      </c>
      <c r="AN328" s="650">
        <v>-0.11806291390728477</v>
      </c>
      <c r="AO328" s="584"/>
      <c r="AP328" s="634">
        <f>ABS(-11.88-AN328)</f>
        <v>11.761937086092717</v>
      </c>
      <c r="AQ328" s="528">
        <f>SUM(AO325:AO328)</f>
        <v>5.5346186440677974</v>
      </c>
      <c r="AR328" s="528">
        <f>SUM(AP325:AP328)</f>
        <v>11.761937086092717</v>
      </c>
      <c r="AS328" s="528">
        <f>AVERAGE(AO325:AO328)</f>
        <v>5.5346186440677974</v>
      </c>
      <c r="AT328" s="528">
        <f>AVERAGE(AP325:AP328)</f>
        <v>11.761937086092717</v>
      </c>
      <c r="AU328" s="528">
        <f>MAX(AO325:AO328)</f>
        <v>5.5346186440677974</v>
      </c>
      <c r="AV328" s="528">
        <f>MAX(AP325:AP328)</f>
        <v>11.761937086092717</v>
      </c>
      <c r="AW328" s="528">
        <f>MIN(AO325:AO328)</f>
        <v>5.5346186440677974</v>
      </c>
      <c r="AX328" s="528">
        <f>MIN(AP325:AP328)</f>
        <v>11.761937086092717</v>
      </c>
      <c r="AY328" s="528">
        <f>AU328-AW328</f>
        <v>0</v>
      </c>
      <c r="AZ328" s="528">
        <f>AV328-AX328</f>
        <v>0</v>
      </c>
      <c r="BA328" s="528"/>
      <c r="BB328" s="649"/>
      <c r="BC328" s="650"/>
      <c r="BD328" s="528">
        <f>SUM(BB325:BB328)</f>
        <v>0</v>
      </c>
      <c r="BE328" s="528">
        <f>SUM(BC325:BC328)</f>
        <v>5.7209152542372879</v>
      </c>
      <c r="BF328" s="528" t="e">
        <f>AVERAGE(BB325:BB328)</f>
        <v>#DIV/0!</v>
      </c>
      <c r="BG328" s="528">
        <f>AVERAGE(BC325:BC328)</f>
        <v>5.7209152542372879</v>
      </c>
      <c r="BH328" s="528">
        <f>MAX(BB325:BB328)</f>
        <v>0</v>
      </c>
      <c r="BI328" s="528">
        <f>MAX(BC325:BC328)</f>
        <v>5.7209152542372879</v>
      </c>
      <c r="BJ328" s="528">
        <f>MIN(BB325:BB328)</f>
        <v>0</v>
      </c>
      <c r="BK328" s="528">
        <f>MIN(BC325:BC328)</f>
        <v>5.7209152542372879</v>
      </c>
      <c r="BL328" s="528">
        <f>BH328-BJ328</f>
        <v>0</v>
      </c>
      <c r="BM328" s="528">
        <f>BI328-BK328</f>
        <v>0</v>
      </c>
      <c r="BN328" s="578"/>
      <c r="BO328" s="578"/>
      <c r="BP328" s="7"/>
      <c r="BQ328" s="7"/>
      <c r="BR328" s="7"/>
      <c r="BS328" s="531"/>
      <c r="BT328" s="531"/>
      <c r="BU328" s="531"/>
      <c r="BV328" s="531"/>
      <c r="BW328" s="586"/>
      <c r="BX328" s="531"/>
      <c r="BY328" s="531"/>
      <c r="BZ328" s="531"/>
      <c r="CA328" s="531"/>
      <c r="CB328" s="586"/>
      <c r="CC328" s="531"/>
      <c r="CD328" s="586"/>
      <c r="CE328" s="531"/>
      <c r="CF328" s="586"/>
      <c r="CG328" s="531"/>
      <c r="CH328" s="586"/>
      <c r="CI328" s="531"/>
      <c r="CJ328" s="586"/>
      <c r="CK328" s="531"/>
      <c r="CL328" s="586"/>
      <c r="CM328" s="250"/>
      <c r="CN328" s="251"/>
      <c r="CO328" s="244"/>
      <c r="CP328" s="244"/>
      <c r="CQ328" s="244"/>
      <c r="CR328" s="287"/>
      <c r="CS328" s="281"/>
      <c r="CT328" s="281"/>
      <c r="CU328" s="281"/>
      <c r="CV328" s="281"/>
      <c r="CW328" s="281"/>
      <c r="CX328" s="281"/>
      <c r="CY328" s="281"/>
      <c r="CZ328" s="281"/>
      <c r="DA328" s="281"/>
      <c r="DB328" s="281"/>
      <c r="DC328" s="248"/>
      <c r="DD328" s="281"/>
      <c r="DE328" s="281"/>
      <c r="DF328" s="281"/>
      <c r="DG328" s="281"/>
      <c r="DH328" s="281"/>
      <c r="DI328" s="281"/>
      <c r="DJ328" s="244"/>
      <c r="DK328" s="244"/>
      <c r="DL328" s="281"/>
      <c r="DM328" s="281"/>
      <c r="DN328" s="281"/>
      <c r="DO328" s="281"/>
      <c r="DP328" s="281"/>
      <c r="DQ328" s="281"/>
      <c r="DR328" s="281"/>
      <c r="DS328" s="244"/>
      <c r="DT328" s="251"/>
      <c r="DU328" s="244"/>
      <c r="DV328" s="244"/>
      <c r="DW328" s="495"/>
      <c r="DX328" s="506">
        <f t="shared" si="222"/>
        <v>0</v>
      </c>
      <c r="DY328" s="495"/>
      <c r="DZ328" s="495"/>
      <c r="EA328" s="506">
        <f t="shared" si="223"/>
        <v>0</v>
      </c>
      <c r="EB328" s="506">
        <f t="shared" si="224"/>
        <v>0</v>
      </c>
      <c r="EC328" s="495"/>
      <c r="ED328" s="495"/>
      <c r="EE328" s="512"/>
      <c r="EF328" s="244"/>
      <c r="EG328" s="244"/>
      <c r="EH328" s="244">
        <v>0</v>
      </c>
      <c r="EI328" s="244">
        <v>0</v>
      </c>
      <c r="EJ328" s="138">
        <f>SUM(EH328:EI328)</f>
        <v>0</v>
      </c>
      <c r="EK328" s="402"/>
      <c r="EL328" s="244"/>
      <c r="EM328" s="244"/>
      <c r="EN328" s="244"/>
      <c r="EO328" s="244"/>
      <c r="EP328" s="244"/>
      <c r="EQ328" s="244"/>
      <c r="ER328" s="244"/>
      <c r="ES328" s="249"/>
      <c r="ET328" s="518"/>
      <c r="EU328" s="518"/>
      <c r="EV328" s="287">
        <f>SUM(ET325:ET328)</f>
        <v>0.6447156766781722</v>
      </c>
      <c r="EW328" s="281"/>
      <c r="EX328" s="278">
        <f>AVERAGE(ET325:ET328)</f>
        <v>0.6447156766781722</v>
      </c>
      <c r="EY328" s="278"/>
      <c r="EZ328" s="281">
        <f>_xlfn.VAR.P(ET325:ET328)</f>
        <v>0</v>
      </c>
      <c r="FA328" s="281"/>
      <c r="FB328" s="281">
        <f>MAX(ET325:ET328)</f>
        <v>0.6447156766781722</v>
      </c>
      <c r="FC328" s="281"/>
      <c r="FD328" s="523"/>
      <c r="FE328" s="270"/>
      <c r="FF328" s="250"/>
      <c r="FG328" s="270"/>
      <c r="FH328" s="250"/>
      <c r="FI328" s="270"/>
      <c r="FJ328" s="250"/>
      <c r="FK328" s="586"/>
      <c r="FL328" s="528"/>
      <c r="FM328" s="585"/>
      <c r="FN328" s="531"/>
      <c r="FO328" s="586"/>
      <c r="FP328" s="531"/>
      <c r="FQ328" s="287"/>
      <c r="FR328" s="281"/>
      <c r="FS328" s="287"/>
      <c r="FT328" s="281"/>
      <c r="FU328" s="281"/>
      <c r="FV328" s="281"/>
      <c r="FW328" s="281"/>
      <c r="FX328" s="281"/>
      <c r="FY328" s="281"/>
      <c r="FZ328" s="281"/>
      <c r="GA328" s="281"/>
      <c r="GB328" s="281"/>
      <c r="GC328" s="281"/>
      <c r="GD328" s="287"/>
      <c r="GE328" s="281"/>
      <c r="GF328" s="287"/>
      <c r="GG328" s="281"/>
      <c r="GH328" s="281"/>
      <c r="GI328" s="281"/>
      <c r="GJ328" s="281"/>
      <c r="GK328" s="281"/>
      <c r="GL328" s="281"/>
      <c r="GM328" s="281"/>
      <c r="GN328" s="281"/>
      <c r="GO328" s="281"/>
      <c r="GP328" s="281"/>
      <c r="GQ328" s="531"/>
      <c r="GR328" s="586"/>
      <c r="GS328" s="531"/>
      <c r="GT328" s="586">
        <f>SUM(GR326:GR328)</f>
        <v>0</v>
      </c>
      <c r="GU328" s="586">
        <f>SUM(GS326:GS328)</f>
        <v>8.0589459584771372E-2</v>
      </c>
      <c r="GV328" s="531">
        <f>AVERAGE(GR326:GR328)</f>
        <v>0</v>
      </c>
      <c r="GW328" s="531">
        <f>AVERAGE(GS326:GS328)</f>
        <v>8.0589459584771372E-2</v>
      </c>
      <c r="GX328" s="531">
        <f>MAX(GR326:GR328)</f>
        <v>0</v>
      </c>
      <c r="GY328" s="531">
        <f>MAX(GS326:GS328)</f>
        <v>8.0589459584771372E-2</v>
      </c>
      <c r="GZ328" s="586"/>
      <c r="HA328" s="531"/>
      <c r="HB328" s="586">
        <f>SUM(GZ326:GZ328)</f>
        <v>0.362593220338983</v>
      </c>
      <c r="HC328" s="586">
        <f>SUM(HA326:HA328)</f>
        <v>0.88633898305084813</v>
      </c>
      <c r="HD328" s="531">
        <f>AVERAGE(GZ326:GZ328)</f>
        <v>0.362593220338983</v>
      </c>
      <c r="HE328" s="531">
        <f>AVERAGE(HA326:HA328)</f>
        <v>0.88633898305084813</v>
      </c>
      <c r="HF328" s="531">
        <f>MAX(GZ326:GZ328)</f>
        <v>0.362593220338983</v>
      </c>
      <c r="HG328" s="531">
        <f>MAX(HA326:HA328)</f>
        <v>0.88633898305084813</v>
      </c>
      <c r="HH328" s="585"/>
      <c r="HI328" s="528"/>
      <c r="HJ328" s="586">
        <f>SUM(HH326:HH328)</f>
        <v>0.362593220338983</v>
      </c>
      <c r="HK328" s="586">
        <f>SUM(HI326:HI328)</f>
        <v>0.88999519879141886</v>
      </c>
      <c r="HL328" s="531">
        <f>AVERAGE(HH326:HH328)</f>
        <v>0.362593220338983</v>
      </c>
      <c r="HM328" s="531">
        <f>AVERAGE(HI326:HI328)</f>
        <v>0.88999519879141886</v>
      </c>
      <c r="HN328" s="531">
        <f>MAX(HH326:HH328)</f>
        <v>0.362593220338983</v>
      </c>
      <c r="HO328" s="531">
        <f>MAX(HI326:HI328)</f>
        <v>0.88999519879141886</v>
      </c>
      <c r="HP328" s="286">
        <f>MIN(HH326:HH328)</f>
        <v>0.362593220338983</v>
      </c>
      <c r="HQ328" s="286">
        <f>MIN(HI326:HI328)</f>
        <v>0.88999519879141886</v>
      </c>
      <c r="HR328" s="278">
        <f>HN328-HP328</f>
        <v>0</v>
      </c>
      <c r="HS328" s="278">
        <f>HO328-HQ328</f>
        <v>0</v>
      </c>
      <c r="HT328" s="251"/>
      <c r="HU328" s="523"/>
      <c r="HV328" s="251"/>
      <c r="HW328" s="523"/>
      <c r="HX328" s="251"/>
      <c r="HY328" s="523"/>
      <c r="HZ328" s="251"/>
      <c r="IA328" s="523"/>
      <c r="IB328" s="251"/>
      <c r="IC328" s="523"/>
      <c r="ID328" s="251"/>
      <c r="IE328" s="244"/>
      <c r="IF328" s="244"/>
      <c r="IG328" s="244">
        <v>2.9126952032045734</v>
      </c>
      <c r="IH328" s="244">
        <v>0</v>
      </c>
      <c r="II328" s="244"/>
      <c r="IJ328" s="244"/>
      <c r="IK328" s="244"/>
      <c r="IL328" s="244"/>
      <c r="IM328" s="244"/>
      <c r="IN328" s="463">
        <v>0</v>
      </c>
      <c r="IO328" s="463">
        <v>0</v>
      </c>
      <c r="IP328" s="244">
        <v>0</v>
      </c>
      <c r="IQ328" s="244"/>
      <c r="IR328" s="244"/>
      <c r="IS328" s="244"/>
      <c r="IT328" s="244"/>
      <c r="IU328" s="251">
        <v>0</v>
      </c>
      <c r="IV328" s="244">
        <v>0</v>
      </c>
      <c r="IW328" s="251">
        <v>0</v>
      </c>
      <c r="IX328" s="487">
        <v>1</v>
      </c>
      <c r="IY328" s="251"/>
      <c r="IZ328" s="244"/>
      <c r="JA328" s="244"/>
      <c r="JB328" s="245"/>
      <c r="JC328" s="245"/>
      <c r="JD328" s="245"/>
      <c r="JE328" s="244"/>
      <c r="JF328" s="244"/>
      <c r="JG328" s="244"/>
      <c r="JH328" s="244"/>
      <c r="JI328" s="244"/>
      <c r="JJ328" s="244"/>
      <c r="JK328" s="244"/>
      <c r="JL328" s="244"/>
      <c r="JM328" s="244"/>
      <c r="JN328" s="244"/>
      <c r="JO328" s="244"/>
      <c r="JP328" s="245"/>
      <c r="JQ328" s="245"/>
      <c r="JR328" s="245"/>
      <c r="JS328" s="244"/>
      <c r="JT328" s="244"/>
      <c r="JU328" s="251"/>
      <c r="JV328" s="244"/>
      <c r="JW328" s="244"/>
      <c r="JX328" s="244"/>
      <c r="JY328" s="251">
        <v>0</v>
      </c>
      <c r="JZ328" s="512">
        <v>0</v>
      </c>
      <c r="KA328" s="512">
        <v>1</v>
      </c>
      <c r="KB328" s="523">
        <v>0</v>
      </c>
      <c r="KC328" s="523">
        <v>0</v>
      </c>
      <c r="KD328" s="523">
        <v>0</v>
      </c>
      <c r="KE328" s="251"/>
      <c r="KF328" s="244"/>
      <c r="KG328" s="244"/>
      <c r="KH328" s="244"/>
      <c r="KI328" s="244"/>
      <c r="KJ328" s="244"/>
      <c r="KK328" s="249">
        <v>0</v>
      </c>
      <c r="KL328" s="244"/>
      <c r="KM328" s="244"/>
      <c r="KN328" s="244"/>
      <c r="KO328" s="244"/>
      <c r="KP328" s="244"/>
      <c r="KQ328" s="244"/>
      <c r="KR328" s="249"/>
      <c r="KS328" s="244"/>
      <c r="KT328" s="244"/>
      <c r="KU328" s="244"/>
      <c r="KV328" s="244"/>
      <c r="KW328" s="244"/>
      <c r="KX328" s="244"/>
      <c r="KY328" s="244"/>
      <c r="KZ328" s="244"/>
      <c r="LA328" s="249"/>
      <c r="LB328" s="244" t="s">
        <v>558</v>
      </c>
    </row>
    <row r="329" spans="1:314" s="244" customFormat="1" x14ac:dyDescent="0.15">
      <c r="B329" s="247">
        <v>1.600300925925926</v>
      </c>
      <c r="C329" s="37"/>
      <c r="D329" s="295"/>
      <c r="E329" s="295"/>
      <c r="F329" s="23"/>
      <c r="G329" s="291"/>
      <c r="H329" s="23" t="s">
        <v>354</v>
      </c>
      <c r="I329" s="602">
        <v>64</v>
      </c>
      <c r="J329" s="29">
        <v>1</v>
      </c>
      <c r="K329" s="25">
        <v>1</v>
      </c>
      <c r="L329" s="39">
        <v>0</v>
      </c>
      <c r="M329" s="25">
        <v>1</v>
      </c>
      <c r="N329" s="25">
        <v>1</v>
      </c>
      <c r="O329" s="25">
        <v>0</v>
      </c>
      <c r="P329" s="25"/>
      <c r="Q329" s="25">
        <v>1</v>
      </c>
      <c r="R329" s="25">
        <v>0</v>
      </c>
      <c r="S329" s="25">
        <v>0</v>
      </c>
      <c r="T329" s="25">
        <v>0</v>
      </c>
      <c r="U329" s="25">
        <v>0</v>
      </c>
      <c r="V329" s="25">
        <v>0</v>
      </c>
      <c r="W329" s="25">
        <v>0</v>
      </c>
      <c r="X329" s="25">
        <v>1</v>
      </c>
      <c r="Y329" s="25">
        <v>1</v>
      </c>
      <c r="Z329" s="25">
        <v>0</v>
      </c>
      <c r="AA329" s="39">
        <v>0</v>
      </c>
      <c r="AB329" s="25"/>
      <c r="AC329" s="25"/>
      <c r="AD329" s="25"/>
      <c r="AE329" s="25"/>
      <c r="AF329" s="25"/>
      <c r="AG329" s="25"/>
      <c r="AH329" s="453"/>
      <c r="AI329" s="25"/>
      <c r="AJ329" s="25"/>
      <c r="AK329" s="25"/>
      <c r="AL329" s="641"/>
      <c r="AM329" s="639"/>
      <c r="AN329" s="655"/>
      <c r="AO329" s="639"/>
      <c r="AP329" s="655"/>
      <c r="AQ329" s="655"/>
      <c r="AR329" s="655"/>
      <c r="AS329" s="655"/>
      <c r="AT329" s="655"/>
      <c r="AU329" s="655"/>
      <c r="AV329" s="655"/>
      <c r="AW329" s="655"/>
      <c r="AX329" s="655"/>
      <c r="AY329" s="655"/>
      <c r="AZ329" s="655"/>
      <c r="BA329" s="655"/>
      <c r="BB329" s="639"/>
      <c r="BC329" s="655"/>
      <c r="BD329" s="655"/>
      <c r="BE329" s="655"/>
      <c r="BF329" s="655"/>
      <c r="BG329" s="655"/>
      <c r="BH329" s="655"/>
      <c r="BI329" s="655"/>
      <c r="BJ329" s="655"/>
      <c r="BK329" s="655"/>
      <c r="BL329" s="655"/>
      <c r="BM329" s="655"/>
      <c r="BN329" s="580"/>
      <c r="BO329" s="580"/>
      <c r="BP329" s="3">
        <v>1.0476629746020298</v>
      </c>
      <c r="BQ329" s="3">
        <v>-11.98572033898305</v>
      </c>
      <c r="BR329" s="3"/>
      <c r="BS329" s="531"/>
      <c r="BT329" s="531"/>
      <c r="BU329" s="532"/>
      <c r="BV329" s="532"/>
      <c r="BW329" s="587"/>
      <c r="BX329" s="531"/>
      <c r="BY329" s="531"/>
      <c r="BZ329" s="532"/>
      <c r="CA329" s="532"/>
      <c r="CB329" s="587"/>
      <c r="CC329" s="532"/>
      <c r="CD329" s="587"/>
      <c r="CE329" s="532"/>
      <c r="CF329" s="587"/>
      <c r="CG329" s="532"/>
      <c r="CH329" s="587"/>
      <c r="CI329" s="532"/>
      <c r="CJ329" s="587"/>
      <c r="CK329" s="532"/>
      <c r="CL329" s="587"/>
      <c r="CM329" s="292"/>
      <c r="CN329" s="416"/>
      <c r="CO329" s="402"/>
      <c r="CP329" s="402"/>
      <c r="CQ329" s="402"/>
      <c r="CR329" s="284"/>
      <c r="CS329" s="282"/>
      <c r="CT329" s="282"/>
      <c r="CU329" s="282"/>
      <c r="CV329" s="282"/>
      <c r="CW329" s="282"/>
      <c r="CX329" s="282"/>
      <c r="CY329" s="282"/>
      <c r="CZ329" s="282"/>
      <c r="DA329" s="282"/>
      <c r="DB329" s="282"/>
      <c r="DC329" s="440"/>
      <c r="DD329" s="282"/>
      <c r="DE329" s="282"/>
      <c r="DF329" s="282"/>
      <c r="DG329" s="282"/>
      <c r="DH329" s="282"/>
      <c r="DI329" s="282"/>
      <c r="DJ329" s="402"/>
      <c r="DK329" s="402"/>
      <c r="DL329" s="282"/>
      <c r="DM329" s="282"/>
      <c r="DN329" s="282"/>
      <c r="DO329" s="282"/>
      <c r="DP329" s="282"/>
      <c r="DQ329" s="282"/>
      <c r="DR329" s="281"/>
      <c r="DT329" s="251" t="s">
        <v>442</v>
      </c>
      <c r="DU329" s="244">
        <v>1.0476629746020298</v>
      </c>
      <c r="DV329" s="244">
        <v>-11.98572033898305</v>
      </c>
      <c r="DW329" s="495"/>
      <c r="DX329" s="506">
        <f t="shared" si="222"/>
        <v>0</v>
      </c>
      <c r="DY329" s="495"/>
      <c r="DZ329" s="495"/>
      <c r="EA329" s="506">
        <f t="shared" si="223"/>
        <v>0</v>
      </c>
      <c r="EB329" s="506">
        <f t="shared" si="224"/>
        <v>0</v>
      </c>
      <c r="EC329" s="495"/>
      <c r="ED329" s="495"/>
      <c r="EE329" s="512"/>
      <c r="ER329" s="244">
        <v>-3.8682940600690334</v>
      </c>
      <c r="ES329" s="244">
        <v>12.872059322033898</v>
      </c>
      <c r="ET329" s="523"/>
      <c r="EU329" s="523"/>
      <c r="EV329" s="287"/>
      <c r="EW329" s="281"/>
      <c r="EX329" s="281"/>
      <c r="EY329" s="281"/>
      <c r="EZ329" s="281"/>
      <c r="FA329" s="281"/>
      <c r="FB329" s="281"/>
      <c r="FC329" s="281"/>
      <c r="FD329" s="523"/>
      <c r="FE329" s="270"/>
      <c r="FF329" s="250"/>
      <c r="FG329" s="270"/>
      <c r="FH329" s="250"/>
      <c r="FI329" s="270"/>
      <c r="FJ329" s="250"/>
      <c r="FK329" s="586"/>
      <c r="FL329" s="531"/>
      <c r="FM329" s="586"/>
      <c r="FN329" s="531"/>
      <c r="FO329" s="586"/>
      <c r="FP329" s="531"/>
      <c r="FQ329" s="287"/>
      <c r="FR329" s="281"/>
      <c r="FS329" s="287"/>
      <c r="FT329" s="281"/>
      <c r="FU329" s="281"/>
      <c r="FV329" s="281"/>
      <c r="FW329" s="281"/>
      <c r="FX329" s="281"/>
      <c r="FY329" s="281"/>
      <c r="FZ329" s="281"/>
      <c r="GA329" s="281"/>
      <c r="GB329" s="281"/>
      <c r="GC329" s="281"/>
      <c r="GD329" s="287"/>
      <c r="GE329" s="281"/>
      <c r="GF329" s="287"/>
      <c r="GG329" s="281"/>
      <c r="GH329" s="281"/>
      <c r="GI329" s="281"/>
      <c r="GJ329" s="281"/>
      <c r="GK329" s="281"/>
      <c r="GL329" s="281"/>
      <c r="GM329" s="281"/>
      <c r="GN329" s="281"/>
      <c r="GO329" s="281"/>
      <c r="GP329" s="281"/>
      <c r="GQ329" s="531"/>
      <c r="GR329" s="586"/>
      <c r="GS329" s="531"/>
      <c r="GT329" s="586"/>
      <c r="GU329" s="531"/>
      <c r="GV329" s="531"/>
      <c r="GW329" s="531"/>
      <c r="GX329" s="531"/>
      <c r="GY329" s="531"/>
      <c r="GZ329" s="586"/>
      <c r="HA329" s="531"/>
      <c r="HB329" s="586"/>
      <c r="HC329" s="531"/>
      <c r="HD329" s="531"/>
      <c r="HE329" s="531"/>
      <c r="HF329" s="531"/>
      <c r="HG329" s="531"/>
      <c r="HH329" s="586"/>
      <c r="HI329" s="531"/>
      <c r="HJ329" s="586"/>
      <c r="HK329" s="531"/>
      <c r="HL329" s="531"/>
      <c r="HM329" s="531"/>
      <c r="HN329" s="531"/>
      <c r="HO329" s="531"/>
      <c r="HP329" s="287"/>
      <c r="HQ329" s="281"/>
      <c r="HR329" s="281"/>
      <c r="HS329" s="281"/>
      <c r="HT329" s="251"/>
      <c r="HU329" s="523"/>
      <c r="HV329" s="251"/>
      <c r="HW329" s="523"/>
      <c r="HX329" s="251"/>
      <c r="HY329" s="523"/>
      <c r="HZ329" s="251"/>
      <c r="IA329" s="523"/>
      <c r="IB329" s="251"/>
      <c r="IC329" s="523"/>
      <c r="ID329" s="251"/>
      <c r="IG329" s="244">
        <v>-0.6447156766781722</v>
      </c>
      <c r="IH329" s="244">
        <v>6.7885508474576266</v>
      </c>
      <c r="II329" s="244">
        <v>0</v>
      </c>
      <c r="IJ329" s="244">
        <v>0</v>
      </c>
      <c r="IK329" s="402"/>
      <c r="IL329" s="402"/>
      <c r="IM329" s="402"/>
      <c r="IN329" s="464"/>
      <c r="IO329" s="464"/>
      <c r="IP329" s="402"/>
      <c r="IQ329" s="402"/>
      <c r="IR329" s="402"/>
      <c r="IS329" s="402"/>
      <c r="IT329" s="402"/>
      <c r="IU329" s="416"/>
      <c r="IV329" s="402"/>
      <c r="IW329" s="416"/>
      <c r="IX329" s="483"/>
      <c r="IY329" s="416"/>
      <c r="IZ329" s="402"/>
      <c r="JA329" s="402"/>
      <c r="JB329" s="407"/>
      <c r="JC329" s="407"/>
      <c r="JD329" s="407"/>
      <c r="JE329" s="402"/>
      <c r="JF329" s="402"/>
      <c r="JG329" s="402"/>
      <c r="JH329" s="402"/>
      <c r="JI329" s="402"/>
      <c r="JJ329" s="402"/>
      <c r="JK329" s="402"/>
      <c r="JL329" s="402"/>
      <c r="JM329" s="402"/>
      <c r="JN329" s="402"/>
      <c r="JO329" s="402"/>
      <c r="JP329" s="407"/>
      <c r="JQ329" s="407"/>
      <c r="JR329" s="407"/>
      <c r="JS329" s="402"/>
      <c r="JT329" s="402"/>
      <c r="JU329" s="510"/>
      <c r="JV329" s="402"/>
      <c r="JW329" s="402"/>
      <c r="JX329" s="402"/>
      <c r="JY329" s="510"/>
      <c r="JZ329" s="506"/>
      <c r="KA329" s="506"/>
      <c r="KB329" s="519"/>
      <c r="KC329" s="519"/>
      <c r="KD329" s="506"/>
      <c r="KE329" s="251"/>
      <c r="KK329" s="249"/>
      <c r="KR329" s="249"/>
      <c r="LA329" s="249"/>
    </row>
    <row r="330" spans="1:314" x14ac:dyDescent="0.15">
      <c r="A330" s="214"/>
      <c r="B330" s="232">
        <v>1.6091203703703705</v>
      </c>
      <c r="C330" s="10"/>
      <c r="D330" s="11"/>
      <c r="E330" s="457"/>
      <c r="F330" s="15"/>
      <c r="G330" s="30"/>
      <c r="H330" s="15"/>
      <c r="I330" s="599"/>
      <c r="J330" s="15">
        <v>1</v>
      </c>
      <c r="K330" s="14">
        <v>1</v>
      </c>
      <c r="L330" s="9">
        <v>0</v>
      </c>
      <c r="M330" s="23">
        <v>1</v>
      </c>
      <c r="N330" s="23">
        <v>0</v>
      </c>
      <c r="O330" s="23">
        <v>1</v>
      </c>
      <c r="P330" s="14"/>
      <c r="Q330" s="14">
        <v>0</v>
      </c>
      <c r="R330" s="14">
        <v>0</v>
      </c>
      <c r="S330" s="14">
        <v>1</v>
      </c>
      <c r="T330" s="14">
        <v>1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9">
        <v>1</v>
      </c>
      <c r="AB330" s="15">
        <v>0.48353675750862912</v>
      </c>
      <c r="AC330" s="15">
        <v>0.52374576271186513</v>
      </c>
      <c r="AD330" s="15">
        <v>0.71282355447936208</v>
      </c>
      <c r="AE330" s="15"/>
      <c r="AF330" s="15"/>
      <c r="AG330" s="15"/>
      <c r="AH330" s="54">
        <f>AM331-BP330</f>
        <v>-4.0294729792385766</v>
      </c>
      <c r="AI330" s="15">
        <f>AN331-BQ330</f>
        <v>18.12966101694915</v>
      </c>
      <c r="AJ330" s="15"/>
      <c r="AK330" s="15"/>
      <c r="AL330" s="656">
        <f>((AH330*AH331)+(AI330*AI331))/(SQRT(AH330^2+AI330^2)*SQRT(AH331^2+AI331^2))</f>
        <v>0.9997667441001391</v>
      </c>
      <c r="AM330" s="645"/>
      <c r="AN330" s="645"/>
      <c r="AO330" s="633"/>
      <c r="AP330" s="645"/>
      <c r="AQ330" s="645"/>
      <c r="AR330" s="645"/>
      <c r="AS330" s="645"/>
      <c r="AT330" s="645"/>
      <c r="AU330" s="645"/>
      <c r="AV330" s="645"/>
      <c r="AW330" s="645"/>
      <c r="AX330" s="645"/>
      <c r="AY330" s="645"/>
      <c r="AZ330" s="645"/>
      <c r="BA330" s="645"/>
      <c r="BB330" s="633"/>
      <c r="BC330" s="645"/>
      <c r="BD330" s="645"/>
      <c r="BE330" s="645"/>
      <c r="BF330" s="645"/>
      <c r="BG330" s="645"/>
      <c r="BH330" s="645"/>
      <c r="BI330" s="645"/>
      <c r="BJ330" s="645"/>
      <c r="BK330" s="645"/>
      <c r="BL330" s="645"/>
      <c r="BM330" s="645"/>
      <c r="BN330" s="576"/>
      <c r="BO330" s="576"/>
      <c r="BP330" s="3">
        <v>0.96707351501725836</v>
      </c>
      <c r="BQ330" s="3">
        <v>-11.905144067796609</v>
      </c>
      <c r="BR330" s="3"/>
      <c r="BS330" s="527"/>
      <c r="BT330" s="527"/>
      <c r="BU330" s="527"/>
      <c r="BV330" s="527"/>
      <c r="BW330" s="584"/>
      <c r="BX330" s="527"/>
      <c r="BY330" s="527"/>
      <c r="BZ330" s="527"/>
      <c r="CA330" s="527"/>
      <c r="CB330" s="584"/>
      <c r="CC330" s="527"/>
      <c r="CD330" s="584"/>
      <c r="CE330" s="527"/>
      <c r="CF330" s="584"/>
      <c r="CG330" s="527"/>
      <c r="CH330" s="584"/>
      <c r="CI330" s="527"/>
      <c r="CJ330" s="584"/>
      <c r="CK330" s="527"/>
      <c r="CL330" s="584"/>
      <c r="CO330" s="382"/>
      <c r="CP330" s="382"/>
      <c r="CQ330" s="382"/>
      <c r="CR330" s="382"/>
      <c r="CS330" s="382"/>
      <c r="CT330" s="382"/>
      <c r="CU330" s="382"/>
      <c r="CV330" s="382"/>
      <c r="CW330" s="382"/>
      <c r="CX330" s="382"/>
      <c r="CY330" s="382"/>
      <c r="CZ330" s="382"/>
      <c r="DA330" s="382"/>
      <c r="DB330" s="382"/>
      <c r="DC330" s="382"/>
      <c r="DD330" s="517"/>
      <c r="DE330" s="517"/>
      <c r="DF330" s="517"/>
      <c r="DG330" s="517"/>
      <c r="DH330" s="517"/>
      <c r="DI330" s="517"/>
      <c r="DJ330" s="382"/>
      <c r="DK330" s="382"/>
      <c r="DL330" s="382"/>
      <c r="DM330" s="382"/>
      <c r="DN330" s="382"/>
      <c r="DO330" s="382"/>
      <c r="DP330" s="382"/>
      <c r="DQ330" s="382"/>
      <c r="DR330" s="105"/>
      <c r="DS330" s="105"/>
      <c r="DT330" s="108" t="s">
        <v>442</v>
      </c>
      <c r="DU330" s="116">
        <v>0.96707351501725836</v>
      </c>
      <c r="DV330" s="116">
        <v>-11.905144067796609</v>
      </c>
      <c r="DX330" s="506">
        <f t="shared" si="222"/>
        <v>0</v>
      </c>
      <c r="EA330" s="506">
        <f t="shared" si="223"/>
        <v>0</v>
      </c>
      <c r="EB330" s="506">
        <f t="shared" si="224"/>
        <v>0</v>
      </c>
      <c r="EF330" s="412">
        <f>IF(AND(DV330&lt;0,DV330&gt;-11.9),1,0)</f>
        <v>0</v>
      </c>
      <c r="EL330" s="244">
        <f>IF(AND(DV330&lt;0,DV330&gt;-6.4),1,0)</f>
        <v>0</v>
      </c>
      <c r="ER330" s="128">
        <v>-3.8279993302766475</v>
      </c>
      <c r="ES330" s="128">
        <v>12.106584745762712</v>
      </c>
      <c r="EV330" s="284"/>
      <c r="EW330" s="209"/>
      <c r="EX330" s="209"/>
      <c r="EY330" s="209"/>
      <c r="EZ330" s="209"/>
      <c r="FA330" s="209"/>
      <c r="FB330" s="209"/>
      <c r="FC330" s="209"/>
      <c r="FE330" s="141"/>
      <c r="FF330" s="141"/>
      <c r="FH330" s="141"/>
      <c r="FJ330" s="141"/>
      <c r="FK330" s="584"/>
      <c r="FL330" s="527"/>
      <c r="FM330" s="584"/>
      <c r="FN330" s="527"/>
      <c r="FO330" s="584"/>
      <c r="FP330" s="527"/>
      <c r="FQ330" s="284"/>
      <c r="FR330" s="209"/>
      <c r="FS330" s="284"/>
      <c r="FT330" s="209"/>
      <c r="FU330" s="209"/>
      <c r="FV330" s="209"/>
      <c r="FW330" s="209"/>
      <c r="FX330" s="209"/>
      <c r="FY330" s="209"/>
      <c r="FZ330" s="209"/>
      <c r="GA330" s="209"/>
      <c r="GB330" s="209"/>
      <c r="GC330" s="209"/>
      <c r="GD330" s="284"/>
      <c r="GE330" s="209"/>
      <c r="GF330" s="284"/>
      <c r="GG330" s="209"/>
      <c r="GH330" s="209"/>
      <c r="GI330" s="209"/>
      <c r="GJ330" s="209"/>
      <c r="GK330" s="209"/>
      <c r="GL330" s="209"/>
      <c r="GM330" s="209"/>
      <c r="GN330" s="209"/>
      <c r="GO330" s="209"/>
      <c r="GP330" s="209"/>
      <c r="GQ330" s="529"/>
      <c r="GR330" s="587"/>
      <c r="GS330" s="529"/>
      <c r="GT330" s="587"/>
      <c r="GU330" s="529"/>
      <c r="GV330" s="529"/>
      <c r="GW330" s="529"/>
      <c r="GX330" s="529"/>
      <c r="GY330" s="529"/>
      <c r="GZ330" s="587"/>
      <c r="HA330" s="529"/>
      <c r="HB330" s="587"/>
      <c r="HC330" s="529"/>
      <c r="HD330" s="529"/>
      <c r="HE330" s="529"/>
      <c r="HF330" s="529"/>
      <c r="HG330" s="529"/>
      <c r="HH330" s="584"/>
      <c r="HI330" s="527"/>
      <c r="HJ330" s="587"/>
      <c r="HK330" s="529"/>
      <c r="HL330" s="529"/>
      <c r="HM330" s="529"/>
      <c r="HN330" s="529"/>
      <c r="HO330" s="529"/>
      <c r="HP330" s="285"/>
      <c r="HQ330" s="208"/>
      <c r="HR330" s="208"/>
      <c r="HS330" s="208"/>
      <c r="IE330" s="159"/>
      <c r="IF330" s="159"/>
      <c r="IG330" s="159"/>
      <c r="IH330" s="159"/>
      <c r="II330" s="159">
        <v>0</v>
      </c>
      <c r="IJ330" s="159">
        <v>0</v>
      </c>
      <c r="IK330" s="382"/>
      <c r="IL330" s="382"/>
      <c r="IM330" s="382"/>
      <c r="IN330" s="382"/>
      <c r="IO330" s="382"/>
      <c r="IQ330" s="382"/>
      <c r="IR330" s="382"/>
      <c r="IS330" s="382"/>
      <c r="IT330" s="382"/>
      <c r="IV330" s="382"/>
      <c r="IX330" s="481"/>
      <c r="IZ330" s="382"/>
      <c r="JA330" s="382"/>
      <c r="JB330" s="382"/>
      <c r="JC330" s="382"/>
      <c r="JD330" s="382"/>
      <c r="JE330" s="382"/>
      <c r="JF330" s="382"/>
      <c r="JG330" s="382"/>
      <c r="JH330" s="382"/>
      <c r="JI330" s="382"/>
      <c r="JJ330" s="382"/>
      <c r="JK330" s="382"/>
      <c r="JL330" s="382"/>
      <c r="JM330" s="382"/>
      <c r="JN330" s="382"/>
      <c r="JO330" s="382"/>
      <c r="JP330" s="382"/>
      <c r="JQ330" s="382"/>
      <c r="JR330" s="382"/>
      <c r="JS330" s="382"/>
      <c r="JT330" s="382"/>
      <c r="JV330" s="382"/>
      <c r="JW330" s="382"/>
      <c r="JX330" s="382"/>
      <c r="JZ330" s="504"/>
      <c r="KA330" s="504"/>
      <c r="KB330" s="517"/>
      <c r="KC330" s="517"/>
      <c r="KD330" s="504"/>
      <c r="KE330" s="159"/>
      <c r="KF330" s="159"/>
      <c r="KG330" s="159"/>
      <c r="KH330" s="159"/>
      <c r="KI330" s="159"/>
      <c r="KJ330" s="159"/>
      <c r="KK330" s="159"/>
      <c r="KL330" s="159"/>
      <c r="KM330" s="159"/>
      <c r="KN330" s="159"/>
      <c r="KO330" s="159"/>
      <c r="KP330" s="159"/>
      <c r="KQ330" s="159"/>
      <c r="KR330" s="159"/>
      <c r="KS330" s="159"/>
      <c r="KT330" s="159"/>
      <c r="KU330" s="159"/>
      <c r="KV330" s="159"/>
      <c r="KW330" s="159"/>
      <c r="KX330" s="159"/>
      <c r="KY330" s="159"/>
      <c r="KZ330" s="159"/>
      <c r="LA330" s="159"/>
      <c r="LB330" s="159"/>
    </row>
    <row r="331" spans="1:314" x14ac:dyDescent="0.15">
      <c r="A331" s="214"/>
      <c r="B331" s="232">
        <v>1.6097685185185187</v>
      </c>
      <c r="C331" s="10">
        <v>0.26</v>
      </c>
      <c r="D331" s="18">
        <v>0.86658000000000013</v>
      </c>
      <c r="E331" s="11"/>
      <c r="F331" s="14"/>
      <c r="G331" s="13"/>
      <c r="H331" s="14"/>
      <c r="I331" s="596"/>
      <c r="J331" s="473">
        <v>2</v>
      </c>
      <c r="K331" s="14"/>
      <c r="L331" s="9"/>
      <c r="M331" s="23">
        <v>0</v>
      </c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9"/>
      <c r="AB331" s="15"/>
      <c r="AC331" s="15"/>
      <c r="AD331" s="15"/>
      <c r="AE331" s="15"/>
      <c r="AF331" s="15"/>
      <c r="AG331" s="15"/>
      <c r="AH331" s="58">
        <f>ER330-BP330</f>
        <v>-4.7950728452939062</v>
      </c>
      <c r="AI331" s="20">
        <f>ES330-BQ330</f>
        <v>24.011728813559323</v>
      </c>
      <c r="AJ331" s="15"/>
      <c r="AK331" s="15"/>
      <c r="AL331" s="635">
        <f>DEGREES(ACOS(AL330))</f>
        <v>1.2375489644883333</v>
      </c>
      <c r="AM331" s="633">
        <v>-3.0623994642213179</v>
      </c>
      <c r="AN331" s="634">
        <v>6.2245169491525418</v>
      </c>
      <c r="AO331" s="638">
        <f>ABS(11.88-AN331)</f>
        <v>5.6554830508474589</v>
      </c>
      <c r="AP331" s="527"/>
      <c r="AQ331" s="634"/>
      <c r="AR331" s="634"/>
      <c r="AS331" s="634"/>
      <c r="AT331" s="634"/>
      <c r="AU331" s="634"/>
      <c r="AV331" s="634"/>
      <c r="AW331" s="634"/>
      <c r="AX331" s="634"/>
      <c r="AY331" s="634"/>
      <c r="AZ331" s="634"/>
      <c r="BA331" s="634"/>
      <c r="BB331" s="633"/>
      <c r="BC331" s="634">
        <f>ABS(BQ331-AN331)</f>
        <v>4.9957288135593219</v>
      </c>
      <c r="BD331" s="634"/>
      <c r="BE331" s="634"/>
      <c r="BF331" s="634"/>
      <c r="BG331" s="634"/>
      <c r="BH331" s="634"/>
      <c r="BI331" s="634"/>
      <c r="BJ331" s="634"/>
      <c r="BK331" s="634"/>
      <c r="BL331" s="634"/>
      <c r="BM331" s="634"/>
      <c r="BN331" s="573"/>
      <c r="BO331" s="573"/>
      <c r="BP331" s="64">
        <v>-4.1503571686157334</v>
      </c>
      <c r="BQ331" s="64">
        <v>11.220245762711864</v>
      </c>
      <c r="BR331" s="6"/>
      <c r="BS331" s="527"/>
      <c r="BT331" s="527"/>
      <c r="BU331" s="527">
        <f>(BP330+BP331+BP332)/3</f>
        <v>-1.3431576597461822E-2</v>
      </c>
      <c r="BV331" s="527">
        <f>(BQ330+BQ331+BQ332)/3</f>
        <v>-4.183251412429378</v>
      </c>
      <c r="BW331" s="584"/>
      <c r="BX331" s="527"/>
      <c r="BY331" s="527"/>
      <c r="BZ331" s="527"/>
      <c r="CA331" s="527"/>
      <c r="CC331" s="584">
        <f>SQRT((BP330-BP331)^2+(BQ330-BQ331)^2)+SQRT((BP331-BP332)^2+(BQ331-BQ332)^2)+SQRT((BP332-BP330)^2+(BQ332-BQ330)^2)</f>
        <v>50.070938878370612</v>
      </c>
      <c r="CD331" s="584"/>
      <c r="CE331" s="584"/>
      <c r="CF331" s="584"/>
      <c r="CG331" s="527"/>
      <c r="CH331" s="584"/>
      <c r="CI331" s="527"/>
      <c r="CJ331" s="584"/>
      <c r="CK331" s="527"/>
      <c r="CL331" s="584"/>
      <c r="CO331" s="70"/>
      <c r="CP331" s="70"/>
      <c r="CQ331" s="70"/>
      <c r="CR331" s="70"/>
      <c r="CS331" s="92">
        <v>5.0551173999936641</v>
      </c>
      <c r="CT331" s="70"/>
      <c r="CU331" s="70"/>
      <c r="CV331" s="70"/>
      <c r="CW331" s="70"/>
      <c r="CX331" s="70"/>
      <c r="CY331" s="70"/>
      <c r="CZ331" s="70"/>
      <c r="DA331" s="70"/>
      <c r="DB331" s="70"/>
      <c r="DC331" s="70"/>
      <c r="DH331" s="516"/>
      <c r="DI331" s="516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8" t="s">
        <v>446</v>
      </c>
      <c r="DU331" s="128">
        <v>-3.3444625727680184</v>
      </c>
      <c r="DV331" s="128">
        <v>11.582838983050847</v>
      </c>
      <c r="DX331" s="506">
        <f t="shared" si="222"/>
        <v>0</v>
      </c>
      <c r="EA331" s="506">
        <f t="shared" si="223"/>
        <v>0</v>
      </c>
      <c r="EB331" s="506">
        <f t="shared" si="224"/>
        <v>0</v>
      </c>
      <c r="EG331" s="402">
        <f>IF(AND(DV331&gt;0,DV331&lt;11.9),1,0)</f>
        <v>1</v>
      </c>
      <c r="EM331" s="402">
        <f>IF(AND(DV331&gt;0,DV331&lt;6.4),1,0)</f>
        <v>0</v>
      </c>
      <c r="ER331" s="116">
        <v>1.2894313533563444</v>
      </c>
      <c r="ES331" s="116">
        <v>-11.82456779661017</v>
      </c>
      <c r="ET331" s="518">
        <f>ABS(ER331)</f>
        <v>1.2894313533563444</v>
      </c>
      <c r="EV331" s="284"/>
      <c r="EW331" s="209"/>
      <c r="EX331" s="209"/>
      <c r="EY331" s="209"/>
      <c r="EZ331" s="209"/>
      <c r="FA331" s="209"/>
      <c r="FB331" s="209"/>
      <c r="FC331" s="209"/>
      <c r="FE331" s="141"/>
      <c r="FF331" s="141"/>
      <c r="FH331" s="141"/>
      <c r="FJ331" s="141"/>
      <c r="FK331" s="584"/>
      <c r="FL331" s="527"/>
      <c r="FM331" s="584"/>
      <c r="FN331" s="527"/>
      <c r="FO331" s="584"/>
      <c r="FP331" s="527"/>
      <c r="FQ331" s="284"/>
      <c r="FR331" s="209"/>
      <c r="FS331" s="284"/>
      <c r="FT331" s="209"/>
      <c r="FU331" s="209"/>
      <c r="FV331" s="209"/>
      <c r="FW331" s="209"/>
      <c r="FX331" s="209"/>
      <c r="FY331" s="209"/>
      <c r="FZ331" s="209"/>
      <c r="GA331" s="209"/>
      <c r="GB331" s="209"/>
      <c r="GC331" s="209"/>
      <c r="GD331" s="284"/>
      <c r="GE331" s="209"/>
      <c r="GF331" s="284"/>
      <c r="GG331" s="209"/>
      <c r="GH331" s="209"/>
      <c r="GI331" s="209"/>
      <c r="GJ331" s="209"/>
      <c r="GK331" s="209"/>
      <c r="GL331" s="209"/>
      <c r="GM331" s="209"/>
      <c r="GN331" s="209"/>
      <c r="GO331" s="209"/>
      <c r="GP331" s="209"/>
      <c r="GQ331" s="529"/>
      <c r="GR331" s="587">
        <v>0.32235783833908604</v>
      </c>
      <c r="GS331" s="532">
        <v>0.48353675750862912</v>
      </c>
      <c r="GT331" s="584"/>
      <c r="GU331" s="527"/>
      <c r="GV331" s="527"/>
      <c r="GW331" s="527"/>
      <c r="GX331" s="527"/>
      <c r="GY331" s="527"/>
      <c r="GZ331" s="587">
        <v>8.0576271186439286E-2</v>
      </c>
      <c r="HA331" s="532">
        <v>0.52374576271186513</v>
      </c>
      <c r="HB331" s="584"/>
      <c r="HC331" s="527"/>
      <c r="HD331" s="527"/>
      <c r="HE331" s="527"/>
      <c r="HF331" s="527"/>
      <c r="HG331" s="527"/>
      <c r="HH331" s="584">
        <v>0.33227565576936108</v>
      </c>
      <c r="HI331" s="527">
        <v>0.71282355447936208</v>
      </c>
      <c r="HJ331" s="584"/>
      <c r="HK331" s="527"/>
      <c r="HL331" s="527"/>
      <c r="HM331" s="527"/>
      <c r="HN331" s="527"/>
      <c r="HO331" s="527"/>
      <c r="HP331" s="285"/>
      <c r="HQ331" s="208"/>
      <c r="HR331" s="208"/>
      <c r="HS331" s="208"/>
      <c r="IE331" s="159"/>
      <c r="IF331" s="159"/>
      <c r="IG331" s="159"/>
      <c r="IH331" s="159"/>
      <c r="II331" s="159">
        <v>1</v>
      </c>
      <c r="IJ331" s="159">
        <v>1</v>
      </c>
      <c r="IK331" s="159">
        <v>1</v>
      </c>
      <c r="IL331" s="159">
        <v>0</v>
      </c>
      <c r="IM331" s="159">
        <v>0</v>
      </c>
      <c r="IQ331" s="159">
        <v>0</v>
      </c>
      <c r="IR331" s="159">
        <v>1</v>
      </c>
      <c r="IS331" s="159">
        <v>0</v>
      </c>
      <c r="IZ331" s="159">
        <v>1</v>
      </c>
      <c r="JA331" s="159">
        <v>0</v>
      </c>
      <c r="JB331" s="176">
        <v>0</v>
      </c>
      <c r="JC331" s="176">
        <v>0</v>
      </c>
      <c r="JD331" s="176">
        <v>0</v>
      </c>
      <c r="JE331" s="176">
        <v>0</v>
      </c>
      <c r="JF331" s="176">
        <v>0</v>
      </c>
      <c r="JG331" s="176">
        <v>1</v>
      </c>
      <c r="JH331" s="176">
        <v>0</v>
      </c>
      <c r="JI331" s="176">
        <v>0</v>
      </c>
      <c r="JJ331" s="176">
        <v>1</v>
      </c>
      <c r="JK331" s="176">
        <v>0</v>
      </c>
      <c r="JL331" s="176">
        <v>0</v>
      </c>
      <c r="JM331" s="176">
        <v>1</v>
      </c>
      <c r="JN331" s="176">
        <v>0</v>
      </c>
      <c r="JO331" s="176">
        <v>0</v>
      </c>
      <c r="JP331" s="176">
        <v>0</v>
      </c>
      <c r="JQ331" s="176">
        <v>0</v>
      </c>
      <c r="JR331" s="176">
        <v>0</v>
      </c>
      <c r="JS331" s="176">
        <v>0</v>
      </c>
      <c r="JT331" s="176">
        <v>0</v>
      </c>
      <c r="JU331" s="501">
        <v>0</v>
      </c>
      <c r="JV331" s="176">
        <v>1</v>
      </c>
      <c r="JW331" s="176">
        <v>0</v>
      </c>
      <c r="JX331" s="176">
        <v>0</v>
      </c>
      <c r="JY331" s="501"/>
      <c r="JZ331" s="405"/>
      <c r="KA331" s="405"/>
      <c r="KB331" s="405"/>
      <c r="KC331" s="405"/>
      <c r="KD331" s="405"/>
      <c r="KE331" s="162">
        <v>1</v>
      </c>
      <c r="KF331" s="175">
        <v>0</v>
      </c>
      <c r="KG331" s="175">
        <v>0</v>
      </c>
      <c r="KH331" s="175">
        <v>0</v>
      </c>
      <c r="KI331" s="175">
        <v>0</v>
      </c>
      <c r="KJ331" s="175">
        <v>1</v>
      </c>
      <c r="KK331" s="160">
        <v>0</v>
      </c>
      <c r="KL331" s="175">
        <v>1</v>
      </c>
      <c r="KM331" s="175">
        <v>0</v>
      </c>
      <c r="KN331" s="175">
        <v>0</v>
      </c>
      <c r="KO331" s="175">
        <v>0</v>
      </c>
      <c r="KP331" s="175">
        <v>0</v>
      </c>
      <c r="KQ331" s="175">
        <v>0</v>
      </c>
      <c r="KR331" s="160">
        <v>0</v>
      </c>
      <c r="KS331" s="175">
        <v>0</v>
      </c>
      <c r="KT331" s="159"/>
      <c r="KU331" s="159"/>
      <c r="KV331" s="159"/>
      <c r="KW331" s="159"/>
      <c r="KX331" s="159"/>
      <c r="KY331" s="159"/>
      <c r="KZ331" s="159"/>
      <c r="LA331" s="159"/>
      <c r="LB331" s="159"/>
    </row>
    <row r="332" spans="1:314" x14ac:dyDescent="0.15">
      <c r="A332" s="214"/>
      <c r="B332" s="232">
        <v>1.6106712962962961</v>
      </c>
      <c r="C332" s="26">
        <v>1.18</v>
      </c>
      <c r="D332" s="11">
        <v>1.5999400000000001</v>
      </c>
      <c r="E332" s="11"/>
      <c r="F332" s="14"/>
      <c r="G332" s="13"/>
      <c r="H332" s="14"/>
      <c r="I332" s="596"/>
      <c r="J332" s="9">
        <v>3</v>
      </c>
      <c r="K332" s="14"/>
      <c r="L332" s="9"/>
      <c r="M332" s="23">
        <v>0</v>
      </c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9"/>
      <c r="AB332" s="15"/>
      <c r="AC332" s="15"/>
      <c r="AD332" s="15"/>
      <c r="AE332" s="15"/>
      <c r="AF332" s="15"/>
      <c r="AG332" s="15"/>
      <c r="AH332" s="54"/>
      <c r="AI332" s="15"/>
      <c r="AJ332" s="15"/>
      <c r="AK332" s="15"/>
      <c r="AL332" s="632"/>
      <c r="AM332" s="633">
        <v>2.216210138581217</v>
      </c>
      <c r="AN332" s="634">
        <v>-9.9310254237288138</v>
      </c>
      <c r="AO332" s="584"/>
      <c r="AP332" s="634">
        <f>ABS(-11.88-AN332)</f>
        <v>1.948974576271187</v>
      </c>
      <c r="AQ332" s="634"/>
      <c r="AR332" s="634"/>
      <c r="AS332" s="634"/>
      <c r="AT332" s="634"/>
      <c r="AU332" s="634"/>
      <c r="AV332" s="634"/>
      <c r="AW332" s="634"/>
      <c r="AX332" s="634"/>
      <c r="AY332" s="634"/>
      <c r="AZ332" s="634"/>
      <c r="BA332" s="634"/>
      <c r="BB332" s="634">
        <f>ABS(BQ332-AN332)</f>
        <v>1.9338305084745748</v>
      </c>
      <c r="BC332" s="634"/>
      <c r="BD332" s="634"/>
      <c r="BE332" s="634"/>
      <c r="BF332" s="634"/>
      <c r="BG332" s="634"/>
      <c r="BH332" s="634"/>
      <c r="BI332" s="634"/>
      <c r="BJ332" s="634"/>
      <c r="BK332" s="634"/>
      <c r="BL332" s="634"/>
      <c r="BM332" s="634"/>
      <c r="BN332" s="573"/>
      <c r="BO332" s="573"/>
      <c r="BP332" s="6">
        <v>3.1429889238060897</v>
      </c>
      <c r="BQ332" s="6">
        <v>-11.864855932203389</v>
      </c>
      <c r="BR332" s="6"/>
      <c r="BS332" s="527">
        <f>(BP331+BP332+BP333)/3</f>
        <v>-1.1954103171741108</v>
      </c>
      <c r="BT332" s="527">
        <f>(BQ331+BQ332+BQ333)/3</f>
        <v>3.9683813559322036</v>
      </c>
      <c r="BU332" s="527"/>
      <c r="BV332" s="527"/>
      <c r="BW332" s="584"/>
      <c r="BX332" s="527"/>
      <c r="BY332" s="527"/>
      <c r="BZ332" s="527"/>
      <c r="CA332" s="527"/>
      <c r="CB332" s="584">
        <f>SQRT((BP331-BP332)^2+(BQ331-BQ332)^2)+SQRT((BP332-BP333)^2+(BQ332-BQ333)^2)+SQRT((BP333-BP331)^2+(BQ333-BQ331)^2)</f>
        <v>51.344390873110576</v>
      </c>
      <c r="CD332" s="584"/>
      <c r="CE332" s="527"/>
      <c r="CF332" s="584"/>
      <c r="CG332" s="527"/>
      <c r="CH332" s="584"/>
      <c r="CI332" s="527"/>
      <c r="CJ332" s="584"/>
      <c r="CK332" s="527"/>
      <c r="CL332" s="584"/>
      <c r="CO332" s="70"/>
      <c r="CP332" s="70"/>
      <c r="CQ332" s="70"/>
      <c r="CR332" s="97">
        <v>4.3431543029399968</v>
      </c>
      <c r="CS332" s="70"/>
      <c r="CT332" s="70"/>
      <c r="CU332" s="70"/>
      <c r="CV332" s="70"/>
      <c r="CW332" s="70"/>
      <c r="CX332" s="70"/>
      <c r="CY332" s="70"/>
      <c r="CZ332" s="70"/>
      <c r="DA332" s="70"/>
      <c r="DB332" s="70"/>
      <c r="DC332" s="70"/>
      <c r="DH332" s="516"/>
      <c r="DI332" s="516"/>
      <c r="DJ332" s="105"/>
      <c r="DK332" s="105"/>
      <c r="DL332" s="105"/>
      <c r="DM332" s="105"/>
      <c r="DN332" s="105"/>
      <c r="DO332" s="105"/>
      <c r="DP332" s="105"/>
      <c r="DQ332" s="105"/>
      <c r="DR332" s="105"/>
      <c r="DS332" s="105"/>
      <c r="DT332" s="108" t="s">
        <v>445</v>
      </c>
      <c r="DU332" s="116">
        <v>2.5788627067126888</v>
      </c>
      <c r="DV332" s="116">
        <v>-12.066296610169491</v>
      </c>
      <c r="DX332" s="506">
        <f t="shared" si="222"/>
        <v>0</v>
      </c>
      <c r="EA332" s="506">
        <f t="shared" si="223"/>
        <v>0</v>
      </c>
      <c r="EB332" s="506">
        <f t="shared" si="224"/>
        <v>0</v>
      </c>
      <c r="EF332" s="412">
        <f>IF(AND(DV332&lt;0,DV332&gt;-11.9),1,0)</f>
        <v>0</v>
      </c>
      <c r="EL332" s="244">
        <f>IF(AND(DV332&lt;0,DV332&gt;-6.4),1,0)</f>
        <v>0</v>
      </c>
      <c r="ER332" s="128">
        <v>-1.0476629746020298</v>
      </c>
      <c r="ES332" s="128">
        <v>12.670618644067796</v>
      </c>
      <c r="EU332" s="518">
        <f>ABS(ER332)</f>
        <v>1.0476629746020298</v>
      </c>
      <c r="EV332" s="284"/>
      <c r="EW332" s="209"/>
      <c r="EX332" s="209"/>
      <c r="EY332" s="209"/>
      <c r="EZ332" s="209"/>
      <c r="FA332" s="209"/>
      <c r="FB332" s="209"/>
      <c r="FC332" s="209"/>
      <c r="FE332" s="141"/>
      <c r="FF332" s="144">
        <v>25.262531903861518</v>
      </c>
      <c r="FH332" s="141"/>
      <c r="FJ332" s="141"/>
      <c r="FK332" s="584"/>
      <c r="FL332" s="527"/>
      <c r="FM332" s="584"/>
      <c r="FN332" s="527"/>
      <c r="FO332" s="584"/>
      <c r="FP332" s="527"/>
      <c r="FQ332" s="284"/>
      <c r="FR332" s="209">
        <f>FF332/(D331+D332)</f>
        <v>10.242175982299562</v>
      </c>
      <c r="FS332" s="284"/>
      <c r="FT332" s="209"/>
      <c r="FU332" s="209"/>
      <c r="FV332" s="209"/>
      <c r="FW332" s="209"/>
      <c r="FX332" s="209"/>
      <c r="FY332" s="209"/>
      <c r="FZ332" s="209"/>
      <c r="GA332" s="209"/>
      <c r="GB332" s="209"/>
      <c r="GC332" s="209"/>
      <c r="GD332" s="284"/>
      <c r="GE332" s="284">
        <f>FF332*(((ABS(DV331-AN331))/(ABS(DV330-DV331))))^2</f>
        <v>1.3147496001559524</v>
      </c>
      <c r="GF332" s="284"/>
      <c r="GG332" s="209"/>
      <c r="GH332" s="209"/>
      <c r="GI332" s="209"/>
      <c r="GJ332" s="209"/>
      <c r="GK332" s="209"/>
      <c r="GL332" s="209"/>
      <c r="GM332" s="209"/>
      <c r="GN332" s="209"/>
      <c r="GO332" s="209"/>
      <c r="GP332" s="209"/>
      <c r="GQ332" s="529"/>
      <c r="GR332" s="587">
        <v>1.2894313533563444</v>
      </c>
      <c r="GS332" s="529">
        <v>2.2967995981659888</v>
      </c>
      <c r="GT332" s="587"/>
      <c r="GU332" s="529"/>
      <c r="GV332" s="529"/>
      <c r="GW332" s="529"/>
      <c r="GX332" s="529"/>
      <c r="GY332" s="529"/>
      <c r="GZ332" s="587">
        <v>0.24172881355932141</v>
      </c>
      <c r="HA332" s="529">
        <v>1.087779661016949</v>
      </c>
      <c r="HB332" s="587"/>
      <c r="HC332" s="529"/>
      <c r="HD332" s="529"/>
      <c r="HE332" s="529"/>
      <c r="HF332" s="529"/>
      <c r="HG332" s="529"/>
      <c r="HH332" s="584">
        <v>1.3118940636816567</v>
      </c>
      <c r="HI332" s="527">
        <v>2.5413683292780673</v>
      </c>
      <c r="HJ332" s="587"/>
      <c r="HK332" s="529"/>
      <c r="HL332" s="529"/>
      <c r="HM332" s="529"/>
      <c r="HN332" s="529"/>
      <c r="HO332" s="529"/>
      <c r="HP332" s="285"/>
      <c r="HQ332" s="208"/>
      <c r="HR332" s="208"/>
      <c r="HS332" s="208"/>
      <c r="IE332" s="159"/>
      <c r="IF332" s="159"/>
      <c r="IG332" s="159"/>
      <c r="IH332" s="159"/>
      <c r="II332" s="159">
        <v>0</v>
      </c>
      <c r="IJ332" s="159">
        <v>1</v>
      </c>
      <c r="IK332" s="159">
        <v>1</v>
      </c>
      <c r="IL332" s="159">
        <v>0</v>
      </c>
      <c r="IM332" s="159">
        <v>0</v>
      </c>
      <c r="IQ332" s="159">
        <v>0</v>
      </c>
      <c r="IR332" s="159">
        <v>1</v>
      </c>
      <c r="IS332" s="159">
        <v>0</v>
      </c>
      <c r="IZ332" s="159">
        <v>0</v>
      </c>
      <c r="JA332" s="159">
        <v>0</v>
      </c>
      <c r="JB332" s="176">
        <v>1</v>
      </c>
      <c r="JC332" s="176">
        <v>0</v>
      </c>
      <c r="JD332" s="176">
        <v>0</v>
      </c>
      <c r="JE332" s="176">
        <v>0</v>
      </c>
      <c r="JF332" s="176">
        <v>1</v>
      </c>
      <c r="JG332" s="176">
        <v>0</v>
      </c>
      <c r="JH332" s="176">
        <v>0</v>
      </c>
      <c r="JI332" s="176">
        <v>0</v>
      </c>
      <c r="JJ332" s="176">
        <v>0</v>
      </c>
      <c r="JK332" s="176">
        <v>1</v>
      </c>
      <c r="JL332" s="176">
        <v>0</v>
      </c>
      <c r="JM332" s="176">
        <v>1</v>
      </c>
      <c r="JN332" s="176">
        <v>0</v>
      </c>
      <c r="JO332" s="176">
        <v>0</v>
      </c>
      <c r="JP332" s="176">
        <v>0</v>
      </c>
      <c r="JQ332" s="176">
        <v>0</v>
      </c>
      <c r="JR332" s="176">
        <v>0</v>
      </c>
      <c r="JS332" s="176">
        <v>0</v>
      </c>
      <c r="JT332" s="176">
        <v>0</v>
      </c>
      <c r="JU332" s="501">
        <v>1</v>
      </c>
      <c r="JV332" s="176">
        <v>0</v>
      </c>
      <c r="JW332" s="176">
        <v>0</v>
      </c>
      <c r="JX332" s="176">
        <v>0</v>
      </c>
      <c r="JY332" s="501"/>
      <c r="JZ332" s="405"/>
      <c r="KA332" s="405"/>
      <c r="KB332" s="405"/>
      <c r="KC332" s="405"/>
      <c r="KD332" s="405"/>
      <c r="KE332" s="162">
        <v>0</v>
      </c>
      <c r="KF332" s="175">
        <v>1</v>
      </c>
      <c r="KG332" s="175">
        <v>0</v>
      </c>
      <c r="KH332" s="175">
        <v>0</v>
      </c>
      <c r="KI332" s="175">
        <v>0</v>
      </c>
      <c r="KJ332" s="175">
        <v>1</v>
      </c>
      <c r="KK332" s="160">
        <v>0</v>
      </c>
      <c r="KL332" s="175">
        <v>1</v>
      </c>
      <c r="KM332" s="175">
        <v>0</v>
      </c>
      <c r="KN332" s="175">
        <v>0</v>
      </c>
      <c r="KO332" s="175">
        <v>0</v>
      </c>
      <c r="KP332" s="175">
        <v>0</v>
      </c>
      <c r="KQ332" s="175">
        <v>0</v>
      </c>
      <c r="KR332" s="160">
        <v>0</v>
      </c>
      <c r="KS332" s="175">
        <v>0</v>
      </c>
      <c r="KT332" s="159"/>
      <c r="KU332" s="159"/>
      <c r="KV332" s="159"/>
      <c r="KW332" s="159"/>
      <c r="KX332" s="159"/>
      <c r="KY332" s="159"/>
      <c r="KZ332" s="159"/>
      <c r="LA332" s="159"/>
      <c r="LB332" s="159"/>
    </row>
    <row r="333" spans="1:314" x14ac:dyDescent="0.15">
      <c r="A333" s="214"/>
      <c r="B333" s="232">
        <v>1.6118055555555555</v>
      </c>
      <c r="C333" s="10">
        <v>1.0900000000000001</v>
      </c>
      <c r="D333" s="11">
        <v>1.2999999700000002</v>
      </c>
      <c r="E333" s="11"/>
      <c r="F333" s="14"/>
      <c r="G333" s="13"/>
      <c r="H333" s="14"/>
      <c r="I333" s="596"/>
      <c r="J333" s="473">
        <v>4</v>
      </c>
      <c r="K333" s="14"/>
      <c r="L333" s="9"/>
      <c r="M333" s="23">
        <v>0</v>
      </c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9"/>
      <c r="AB333" s="15"/>
      <c r="AC333" s="15"/>
      <c r="AD333" s="15"/>
      <c r="AE333" s="15"/>
      <c r="AF333" s="15"/>
      <c r="AG333" s="15"/>
      <c r="AH333" s="54"/>
      <c r="AI333" s="15"/>
      <c r="AJ333" s="15"/>
      <c r="AK333" s="15"/>
      <c r="AL333" s="632"/>
      <c r="AM333" s="633">
        <v>-1.208841893771573</v>
      </c>
      <c r="AN333" s="634">
        <v>7.7554661016949149</v>
      </c>
      <c r="AO333" s="640">
        <f t="shared" ref="AO333" si="225">ABS(11.88-AN333)</f>
        <v>4.1245338983050859</v>
      </c>
      <c r="AP333" s="527"/>
      <c r="AQ333" s="634"/>
      <c r="AR333" s="634"/>
      <c r="AS333" s="634"/>
      <c r="AT333" s="634"/>
      <c r="AU333" s="634"/>
      <c r="AV333" s="634"/>
      <c r="AW333" s="634"/>
      <c r="AX333" s="634"/>
      <c r="AY333" s="634"/>
      <c r="AZ333" s="634"/>
      <c r="BA333" s="634"/>
      <c r="BB333" s="633"/>
      <c r="BC333" s="634">
        <f>ABS(BQ333-AN333)</f>
        <v>4.794288135593221</v>
      </c>
      <c r="BD333" s="634"/>
      <c r="BE333" s="634"/>
      <c r="BF333" s="634"/>
      <c r="BG333" s="634"/>
      <c r="BH333" s="634"/>
      <c r="BI333" s="634"/>
      <c r="BJ333" s="634"/>
      <c r="BK333" s="634"/>
      <c r="BL333" s="634"/>
      <c r="BM333" s="634"/>
      <c r="BN333" s="573"/>
      <c r="BO333" s="573"/>
      <c r="BP333" s="64">
        <v>-2.5788627067126888</v>
      </c>
      <c r="BQ333" s="64">
        <v>12.549754237288136</v>
      </c>
      <c r="BR333" s="6"/>
      <c r="BS333" s="527"/>
      <c r="BT333" s="527"/>
      <c r="BU333" s="527">
        <f>(BP332+BP333+BP334)/3</f>
        <v>1.2491366235639587</v>
      </c>
      <c r="BV333" s="527">
        <f>(BQ332+BQ333+BQ334)/3</f>
        <v>-4.156392655367231</v>
      </c>
      <c r="BW333" s="584"/>
      <c r="BX333" s="527"/>
      <c r="BY333" s="527"/>
      <c r="BZ333" s="527"/>
      <c r="CA333" s="527"/>
      <c r="CC333" s="584">
        <f>SQRT((BP332-BP333)^2+(BQ332-BQ333)^2)+SQRT((BP333-BP334)^2+(BQ333-BQ334)^2)+SQRT((BP334-BP332)^2+(BQ334-BQ332)^2)</f>
        <v>52.70776680604687</v>
      </c>
      <c r="CD333" s="584"/>
      <c r="CE333" s="584"/>
      <c r="CF333" s="584"/>
      <c r="CG333" s="527"/>
      <c r="CH333" s="584"/>
      <c r="CI333" s="527"/>
      <c r="CJ333" s="584"/>
      <c r="CK333" s="527"/>
      <c r="CL333" s="584"/>
      <c r="CO333" s="70"/>
      <c r="CP333" s="70"/>
      <c r="CQ333" s="70"/>
      <c r="CR333" s="70"/>
      <c r="CS333" s="92">
        <v>0.55452967183198643</v>
      </c>
      <c r="CT333" s="70"/>
      <c r="CU333" s="70"/>
      <c r="CV333" s="70"/>
      <c r="CW333" s="70"/>
      <c r="CX333" s="70"/>
      <c r="CY333" s="70"/>
      <c r="CZ333" s="70"/>
      <c r="DA333" s="70"/>
      <c r="DB333" s="70"/>
      <c r="DC333" s="70"/>
      <c r="DH333" s="516"/>
      <c r="DI333" s="211">
        <f>DEGREES(ACOS(((BP332-BP331)*(BP334-BP333)+(BQ332-BQ331)*(BQ334-BQ333))/(SQRT((BP332-BP331)^2+(BQ332-BQ331)^2)*SQRT((BP334-BP333)^2+(BQ334-BQ333)^2))))</f>
        <v>4.8976839747713603</v>
      </c>
      <c r="DJ333" s="105"/>
      <c r="DK333" s="105"/>
      <c r="DL333" s="105"/>
      <c r="DM333" s="105"/>
      <c r="DN333" s="105"/>
      <c r="DO333" s="105"/>
      <c r="DP333" s="105"/>
      <c r="DQ333" s="105"/>
      <c r="DR333" s="105"/>
      <c r="DS333" s="105"/>
      <c r="DT333" s="108" t="s">
        <v>445</v>
      </c>
      <c r="DU333" s="128">
        <v>-1.893852300242131</v>
      </c>
      <c r="DV333" s="128">
        <v>13.033211864406779</v>
      </c>
      <c r="DX333" s="506">
        <f t="shared" si="222"/>
        <v>0</v>
      </c>
      <c r="EA333" s="506">
        <f t="shared" si="223"/>
        <v>0</v>
      </c>
      <c r="EB333" s="506">
        <f t="shared" si="224"/>
        <v>0</v>
      </c>
      <c r="EG333" s="402">
        <f>IF(AND(DV333&gt;0,DV333&lt;11.9),1,0)</f>
        <v>0</v>
      </c>
      <c r="EM333" s="402">
        <f>IF(AND(DV333&gt;0,DV333&lt;6.4),1,0)</f>
        <v>0</v>
      </c>
      <c r="ER333" s="116">
        <v>0.76559986605532948</v>
      </c>
      <c r="ES333" s="116">
        <v>-13.033211864406779</v>
      </c>
      <c r="ET333" s="518">
        <f>ABS(ER333)</f>
        <v>0.76559986605532948</v>
      </c>
      <c r="EV333" s="284"/>
      <c r="EW333" s="209"/>
      <c r="EX333" s="209"/>
      <c r="EY333" s="209"/>
      <c r="EZ333" s="209"/>
      <c r="FA333" s="209"/>
      <c r="FB333" s="209"/>
      <c r="FC333" s="209"/>
      <c r="FE333" s="151">
        <v>22.987337451960236</v>
      </c>
      <c r="FF333" s="141"/>
      <c r="FH333" s="141"/>
      <c r="FJ333" s="141"/>
      <c r="FK333" s="584"/>
      <c r="FL333" s="527"/>
      <c r="FM333" s="584"/>
      <c r="FN333" s="527"/>
      <c r="FO333" s="584"/>
      <c r="FP333" s="527"/>
      <c r="FQ333" s="284">
        <f>FE333/(D332+D333)</f>
        <v>7.9268321723088064</v>
      </c>
      <c r="FR333" s="209"/>
      <c r="FS333" s="284"/>
      <c r="FT333" s="209"/>
      <c r="FU333" s="209"/>
      <c r="FV333" s="209"/>
      <c r="FW333" s="209"/>
      <c r="FX333" s="209"/>
      <c r="FY333" s="209"/>
      <c r="FZ333" s="209"/>
      <c r="GA333" s="209"/>
      <c r="GB333" s="209"/>
      <c r="GC333" s="209"/>
      <c r="GD333" s="284">
        <f>FE333*(((DV332-AN332)/(ABS(DV331-DV332))))^2</f>
        <v>0.18739767913699804</v>
      </c>
      <c r="GE333" s="209"/>
      <c r="GF333" s="284"/>
      <c r="GG333" s="209"/>
      <c r="GH333" s="209"/>
      <c r="GI333" s="209"/>
      <c r="GJ333" s="209"/>
      <c r="GK333" s="209"/>
      <c r="GL333" s="209"/>
      <c r="GM333" s="209"/>
      <c r="GN333" s="209"/>
      <c r="GO333" s="209"/>
      <c r="GP333" s="209"/>
      <c r="GQ333" s="529"/>
      <c r="GR333" s="587">
        <v>1.8132628406573592</v>
      </c>
      <c r="GS333" s="532">
        <v>0.84618932564010119</v>
      </c>
      <c r="GT333" s="584"/>
      <c r="GU333" s="527"/>
      <c r="GV333" s="527"/>
      <c r="GW333" s="527"/>
      <c r="GX333" s="527"/>
      <c r="GY333" s="527"/>
      <c r="GZ333" s="587">
        <v>0.96691525423728741</v>
      </c>
      <c r="HA333" s="532">
        <v>0.362593220338983</v>
      </c>
      <c r="HB333" s="584"/>
      <c r="HC333" s="527"/>
      <c r="HD333" s="527"/>
      <c r="HE333" s="527"/>
      <c r="HF333" s="527"/>
      <c r="HG333" s="527"/>
      <c r="HH333" s="584">
        <v>2.0549567484950999</v>
      </c>
      <c r="HI333" s="527">
        <v>0.92060318175804901</v>
      </c>
      <c r="HJ333" s="584"/>
      <c r="HK333" s="527"/>
      <c r="HL333" s="527"/>
      <c r="HM333" s="527"/>
      <c r="HN333" s="527"/>
      <c r="HO333" s="527"/>
      <c r="HP333" s="285"/>
      <c r="HQ333" s="208"/>
      <c r="HR333" s="208"/>
      <c r="HS333" s="208"/>
      <c r="IE333" s="159"/>
      <c r="IF333" s="159"/>
      <c r="IG333" s="159"/>
      <c r="IH333" s="159"/>
      <c r="II333" s="159">
        <v>0</v>
      </c>
      <c r="IJ333" s="159">
        <v>1</v>
      </c>
      <c r="IK333" s="159">
        <v>0</v>
      </c>
      <c r="IL333" s="159">
        <v>1</v>
      </c>
      <c r="IM333" s="159">
        <v>0</v>
      </c>
      <c r="IQ333" s="159">
        <v>0</v>
      </c>
      <c r="IR333" s="159">
        <v>1</v>
      </c>
      <c r="IS333" s="159">
        <v>0</v>
      </c>
      <c r="IZ333" s="159">
        <v>0</v>
      </c>
      <c r="JA333" s="159">
        <v>0</v>
      </c>
      <c r="JB333" s="176">
        <v>1</v>
      </c>
      <c r="JC333" s="176">
        <v>0</v>
      </c>
      <c r="JD333" s="176">
        <v>0</v>
      </c>
      <c r="JE333" s="176">
        <v>0</v>
      </c>
      <c r="JF333" s="176">
        <v>0</v>
      </c>
      <c r="JG333" s="176">
        <v>1</v>
      </c>
      <c r="JH333" s="176">
        <v>0</v>
      </c>
      <c r="JI333" s="176">
        <v>0</v>
      </c>
      <c r="JJ333" s="176">
        <v>0</v>
      </c>
      <c r="JK333" s="176">
        <v>1</v>
      </c>
      <c r="JL333" s="176">
        <v>0</v>
      </c>
      <c r="JM333" s="176">
        <v>1</v>
      </c>
      <c r="JN333" s="176">
        <v>0</v>
      </c>
      <c r="JO333" s="176">
        <v>0</v>
      </c>
      <c r="JP333" s="176">
        <v>0</v>
      </c>
      <c r="JQ333" s="176">
        <v>0</v>
      </c>
      <c r="JR333" s="176">
        <v>0</v>
      </c>
      <c r="JS333" s="176">
        <v>0</v>
      </c>
      <c r="JT333" s="176">
        <v>0</v>
      </c>
      <c r="JU333" s="501">
        <v>1</v>
      </c>
      <c r="JV333" s="176">
        <v>0</v>
      </c>
      <c r="JW333" s="176">
        <v>0</v>
      </c>
      <c r="JX333" s="176">
        <v>0</v>
      </c>
      <c r="JY333" s="501"/>
      <c r="JZ333" s="405"/>
      <c r="KA333" s="405"/>
      <c r="KB333" s="405"/>
      <c r="KC333" s="405"/>
      <c r="KD333" s="405"/>
      <c r="KE333" s="162">
        <v>0</v>
      </c>
      <c r="KF333" s="175">
        <v>1</v>
      </c>
      <c r="KG333" s="175">
        <v>0</v>
      </c>
      <c r="KH333" s="175">
        <v>0</v>
      </c>
      <c r="KI333" s="175">
        <v>0</v>
      </c>
      <c r="KJ333" s="175">
        <v>1</v>
      </c>
      <c r="KK333" s="160">
        <v>0</v>
      </c>
      <c r="KL333" s="175">
        <v>1</v>
      </c>
      <c r="KM333" s="175">
        <v>0</v>
      </c>
      <c r="KN333" s="175">
        <v>0</v>
      </c>
      <c r="KO333" s="175">
        <v>0</v>
      </c>
      <c r="KP333" s="175">
        <v>0</v>
      </c>
      <c r="KQ333" s="175">
        <v>0</v>
      </c>
      <c r="KR333" s="160">
        <v>0</v>
      </c>
      <c r="KS333" s="175">
        <v>0</v>
      </c>
      <c r="KT333" s="159"/>
      <c r="KU333" s="159"/>
      <c r="KV333" s="159"/>
      <c r="KW333" s="159"/>
      <c r="KX333" s="159"/>
      <c r="KY333" s="159"/>
      <c r="KZ333" s="159"/>
      <c r="LA333" s="159"/>
      <c r="LB333" s="159"/>
    </row>
    <row r="334" spans="1:314" x14ac:dyDescent="0.15">
      <c r="A334" s="214"/>
      <c r="B334" s="232">
        <v>1.6125694444444445</v>
      </c>
      <c r="C334" s="10">
        <v>1.06</v>
      </c>
      <c r="D334" s="11">
        <v>1.1999999800000003</v>
      </c>
      <c r="E334" s="11"/>
      <c r="F334" s="14"/>
      <c r="G334" s="13"/>
      <c r="H334" s="14"/>
      <c r="I334" s="596"/>
      <c r="J334" s="9">
        <v>5</v>
      </c>
      <c r="K334" s="14"/>
      <c r="L334" s="9"/>
      <c r="M334" s="23">
        <v>0</v>
      </c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9"/>
      <c r="AB334" s="15"/>
      <c r="AC334" s="15"/>
      <c r="AD334" s="15"/>
      <c r="AE334" s="15"/>
      <c r="AF334" s="15"/>
      <c r="AG334" s="15"/>
      <c r="AH334" s="54"/>
      <c r="AI334" s="15"/>
      <c r="AJ334" s="15"/>
      <c r="AK334" s="15"/>
      <c r="AL334" s="632"/>
      <c r="AM334" s="633">
        <v>2.6594521662974606</v>
      </c>
      <c r="AN334" s="634">
        <v>-9.9310254237288138</v>
      </c>
      <c r="AO334" s="587"/>
      <c r="AP334" s="634">
        <f t="shared" ref="AP334" si="226">ABS(-11.88-AN334)</f>
        <v>1.948974576271187</v>
      </c>
      <c r="AQ334" s="634"/>
      <c r="AR334" s="634"/>
      <c r="AS334" s="634"/>
      <c r="AT334" s="634"/>
      <c r="AU334" s="634"/>
      <c r="AV334" s="634"/>
      <c r="AW334" s="634"/>
      <c r="AX334" s="634"/>
      <c r="AY334" s="634"/>
      <c r="AZ334" s="634"/>
      <c r="BA334" s="634"/>
      <c r="BB334" s="634">
        <f>ABS(BQ334-AN334)</f>
        <v>3.2230508474576265</v>
      </c>
      <c r="BC334" s="634"/>
      <c r="BD334" s="634"/>
      <c r="BE334" s="634"/>
      <c r="BF334" s="634"/>
      <c r="BG334" s="634"/>
      <c r="BH334" s="634"/>
      <c r="BI334" s="634"/>
      <c r="BJ334" s="634"/>
      <c r="BK334" s="634"/>
      <c r="BL334" s="634"/>
      <c r="BM334" s="634"/>
      <c r="BN334" s="573"/>
      <c r="BO334" s="573"/>
      <c r="BP334" s="6">
        <v>3.1832836535984752</v>
      </c>
      <c r="BQ334" s="6">
        <v>-13.15407627118644</v>
      </c>
      <c r="BR334" s="6"/>
      <c r="BS334" s="527">
        <f>(BP333+BP334+BP335)/3</f>
        <v>-1.3700208129411162</v>
      </c>
      <c r="BT334" s="527">
        <f>(BQ333+BQ334+BQ335)/3</f>
        <v>3.9549519774011301</v>
      </c>
      <c r="BU334" s="527"/>
      <c r="BV334" s="527"/>
      <c r="BW334" s="584"/>
      <c r="BX334" s="527"/>
      <c r="BY334" s="527"/>
      <c r="BZ334" s="527"/>
      <c r="CA334" s="527"/>
      <c r="CB334" s="584">
        <f>SQRT((BP333-BP334)^2+(BQ333-BQ334)^2)+SQRT((BP334-BP335)^2+(BQ334-BQ335)^2)+SQRT((BP335-BP333)^2+(BQ335-BQ333)^2)</f>
        <v>55.291710788594123</v>
      </c>
      <c r="CD334" s="584"/>
      <c r="CE334" s="527"/>
      <c r="CF334" s="584"/>
      <c r="CG334" s="527"/>
      <c r="CH334" s="584"/>
      <c r="CI334" s="527"/>
      <c r="CJ334" s="584"/>
      <c r="CK334" s="527"/>
      <c r="CL334" s="584"/>
      <c r="CO334" s="70"/>
      <c r="CP334" s="70"/>
      <c r="CQ334" s="70"/>
      <c r="CR334" s="97">
        <v>4.4953234985163162</v>
      </c>
      <c r="CS334" s="70"/>
      <c r="CT334" s="70"/>
      <c r="CU334" s="70"/>
      <c r="CV334" s="70"/>
      <c r="CW334" s="70"/>
      <c r="CX334" s="70"/>
      <c r="CY334" s="70"/>
      <c r="CZ334" s="70"/>
      <c r="DA334" s="70"/>
      <c r="DB334" s="70"/>
      <c r="DC334" s="70"/>
      <c r="DH334" s="211">
        <f>DEGREES(ACOS(((BP333-BP332)*(BP335-BP334)+(BQ333-BQ332)*(BQ335-BQ334))/(SQRT((BP333-BP332)^2+(BQ333-BQ332)^2)*SQRT((BP335-BP334)^2+(BQ335-BQ334)^2))))</f>
        <v>3.9407938266848772</v>
      </c>
      <c r="DI334" s="516"/>
      <c r="DJ334" s="105"/>
      <c r="DK334" s="105"/>
      <c r="DL334" s="105"/>
      <c r="DM334" s="105"/>
      <c r="DN334" s="105"/>
      <c r="DO334" s="105"/>
      <c r="DP334" s="105"/>
      <c r="DQ334" s="105"/>
      <c r="DR334" s="105"/>
      <c r="DS334" s="105"/>
      <c r="DT334" s="108" t="s">
        <v>443</v>
      </c>
      <c r="DU334" s="116">
        <v>2.7803363556746179</v>
      </c>
      <c r="DV334" s="116">
        <v>-13.315228813559322</v>
      </c>
      <c r="DX334" s="506">
        <f t="shared" si="222"/>
        <v>0</v>
      </c>
      <c r="EA334" s="506">
        <f t="shared" si="223"/>
        <v>0</v>
      </c>
      <c r="EB334" s="506">
        <f t="shared" si="224"/>
        <v>0</v>
      </c>
      <c r="EF334" s="412">
        <f>IF(AND(DV334&lt;0,DV334&gt;-11.9),1,0)</f>
        <v>0</v>
      </c>
      <c r="EL334" s="244">
        <f>IF(AND(DV334&lt;0,DV334&gt;-6.4),1,0)</f>
        <v>0</v>
      </c>
      <c r="ER334" s="128">
        <v>-0.92677878522487256</v>
      </c>
      <c r="ES334" s="128">
        <v>12.992923728813558</v>
      </c>
      <c r="EU334" s="518">
        <f>ABS(ER334)</f>
        <v>0.92677878522487256</v>
      </c>
      <c r="EV334" s="284"/>
      <c r="EW334" s="209"/>
      <c r="EX334" s="209"/>
      <c r="EY334" s="209"/>
      <c r="EZ334" s="209"/>
      <c r="FA334" s="209"/>
      <c r="FB334" s="209"/>
      <c r="FC334" s="209"/>
      <c r="FE334" s="141"/>
      <c r="FF334" s="144">
        <v>3.1964736894710306</v>
      </c>
      <c r="FH334" s="141"/>
      <c r="FJ334" s="141"/>
      <c r="FK334" s="584"/>
      <c r="FL334" s="527"/>
      <c r="FM334" s="584"/>
      <c r="FN334" s="527"/>
      <c r="FO334" s="584"/>
      <c r="FP334" s="527"/>
      <c r="FQ334" s="284"/>
      <c r="FR334" s="209">
        <f>FF334/(D333+D334)</f>
        <v>1.2785895013602022</v>
      </c>
      <c r="FS334" s="284"/>
      <c r="FT334" s="209"/>
      <c r="FU334" s="209"/>
      <c r="FV334" s="209"/>
      <c r="FW334" s="209"/>
      <c r="FX334" s="209"/>
      <c r="FY334" s="209"/>
      <c r="FZ334" s="209"/>
      <c r="GA334" s="209"/>
      <c r="GB334" s="209"/>
      <c r="GC334" s="209"/>
      <c r="GD334" s="284"/>
      <c r="GE334" s="284">
        <f t="shared" ref="GE334" si="227">FF334*(((ABS(DV333-AN333))/(ABS(DV332-DV333))))^2</f>
        <v>0.14133106514847474</v>
      </c>
      <c r="GF334" s="284"/>
      <c r="GG334" s="209"/>
      <c r="GH334" s="209"/>
      <c r="GI334" s="209"/>
      <c r="GJ334" s="209"/>
      <c r="GK334" s="209"/>
      <c r="GL334" s="209"/>
      <c r="GM334" s="209"/>
      <c r="GN334" s="209"/>
      <c r="GO334" s="209"/>
      <c r="GP334" s="209"/>
      <c r="GQ334" s="529"/>
      <c r="GR334" s="587">
        <v>2.0147364896192883</v>
      </c>
      <c r="GS334" s="529">
        <v>0.96707351501725847</v>
      </c>
      <c r="GT334" s="587"/>
      <c r="GU334" s="529"/>
      <c r="GV334" s="529"/>
      <c r="GW334" s="529"/>
      <c r="GX334" s="529"/>
      <c r="GY334" s="529"/>
      <c r="GZ334" s="587">
        <v>0.28201694915254372</v>
      </c>
      <c r="HA334" s="529">
        <v>4.0288135593220531E-2</v>
      </c>
      <c r="HB334" s="587"/>
      <c r="HC334" s="529"/>
      <c r="HD334" s="529"/>
      <c r="HE334" s="529"/>
      <c r="HF334" s="529"/>
      <c r="HG334" s="529"/>
      <c r="HH334" s="584">
        <v>2.0343786968538482</v>
      </c>
      <c r="HI334" s="527">
        <v>0.96791235001802378</v>
      </c>
      <c r="HJ334" s="587"/>
      <c r="HK334" s="529"/>
      <c r="HL334" s="529"/>
      <c r="HM334" s="529"/>
      <c r="HN334" s="529"/>
      <c r="HO334" s="529"/>
      <c r="HP334" s="285"/>
      <c r="HQ334" s="208"/>
      <c r="HR334" s="208"/>
      <c r="HS334" s="208"/>
      <c r="IE334" s="159"/>
      <c r="IF334" s="159"/>
      <c r="IG334" s="159"/>
      <c r="IH334" s="159"/>
      <c r="II334" s="159">
        <v>0</v>
      </c>
      <c r="IJ334" s="159">
        <v>1</v>
      </c>
      <c r="IK334" s="159">
        <v>0</v>
      </c>
      <c r="IL334" s="159">
        <v>1</v>
      </c>
      <c r="IM334" s="159">
        <v>0</v>
      </c>
      <c r="IQ334" s="159">
        <v>0</v>
      </c>
      <c r="IR334" s="159">
        <v>1</v>
      </c>
      <c r="IS334" s="159">
        <v>0</v>
      </c>
      <c r="IZ334" s="159">
        <v>0</v>
      </c>
      <c r="JA334" s="159">
        <v>0</v>
      </c>
      <c r="JB334" s="176">
        <v>1</v>
      </c>
      <c r="JC334" s="176">
        <v>0</v>
      </c>
      <c r="JD334" s="176">
        <v>0</v>
      </c>
      <c r="JE334" s="176">
        <v>0</v>
      </c>
      <c r="JF334" s="176">
        <v>0</v>
      </c>
      <c r="JG334" s="176">
        <v>1</v>
      </c>
      <c r="JH334" s="176">
        <v>0</v>
      </c>
      <c r="JI334" s="176">
        <v>0</v>
      </c>
      <c r="JJ334" s="176">
        <v>0</v>
      </c>
      <c r="JK334" s="176">
        <v>1</v>
      </c>
      <c r="JL334" s="176">
        <v>0</v>
      </c>
      <c r="JM334" s="176">
        <v>1</v>
      </c>
      <c r="JN334" s="176">
        <v>0</v>
      </c>
      <c r="JO334" s="176">
        <v>0</v>
      </c>
      <c r="JP334" s="176">
        <v>0</v>
      </c>
      <c r="JQ334" s="176">
        <v>0</v>
      </c>
      <c r="JR334" s="176">
        <v>0</v>
      </c>
      <c r="JS334" s="176">
        <v>0</v>
      </c>
      <c r="JT334" s="176">
        <v>0</v>
      </c>
      <c r="JU334" s="501">
        <v>1</v>
      </c>
      <c r="JV334" s="176">
        <v>0</v>
      </c>
      <c r="JW334" s="176">
        <v>0</v>
      </c>
      <c r="JX334" s="176">
        <v>0</v>
      </c>
      <c r="JY334" s="501"/>
      <c r="JZ334" s="405"/>
      <c r="KA334" s="405"/>
      <c r="KB334" s="405"/>
      <c r="KC334" s="405"/>
      <c r="KD334" s="405"/>
      <c r="KE334" s="162">
        <v>1</v>
      </c>
      <c r="KF334" s="175">
        <v>0</v>
      </c>
      <c r="KG334" s="175">
        <v>0</v>
      </c>
      <c r="KH334" s="175">
        <v>0</v>
      </c>
      <c r="KI334" s="175">
        <v>0</v>
      </c>
      <c r="KJ334" s="175">
        <v>1</v>
      </c>
      <c r="KK334" s="160">
        <v>0</v>
      </c>
      <c r="KL334" s="175">
        <v>1</v>
      </c>
      <c r="KM334" s="175">
        <v>0</v>
      </c>
      <c r="KN334" s="175">
        <v>0</v>
      </c>
      <c r="KO334" s="175">
        <v>0</v>
      </c>
      <c r="KP334" s="175">
        <v>0</v>
      </c>
      <c r="KQ334" s="175">
        <v>0</v>
      </c>
      <c r="KR334" s="160">
        <v>0</v>
      </c>
      <c r="KS334" s="175">
        <v>0</v>
      </c>
      <c r="KT334" s="159"/>
      <c r="KU334" s="159"/>
      <c r="KV334" s="159"/>
      <c r="KW334" s="159"/>
      <c r="KX334" s="159"/>
      <c r="KY334" s="159"/>
      <c r="KZ334" s="159"/>
      <c r="LA334" s="159"/>
      <c r="LB334" s="159"/>
    </row>
    <row r="335" spans="1:314" x14ac:dyDescent="0.15">
      <c r="A335" s="214"/>
      <c r="B335" s="232">
        <v>1.6133796296296297</v>
      </c>
      <c r="C335" s="10">
        <v>1.1000000000000001</v>
      </c>
      <c r="D335" s="11">
        <v>1.3333333000000003</v>
      </c>
      <c r="E335" s="11"/>
      <c r="F335" s="14"/>
      <c r="G335" s="13"/>
      <c r="H335" s="14"/>
      <c r="I335" s="596"/>
      <c r="J335" s="473">
        <v>6</v>
      </c>
      <c r="K335" s="14"/>
      <c r="L335" s="9"/>
      <c r="M335" s="23">
        <v>0</v>
      </c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9"/>
      <c r="AB335" s="15"/>
      <c r="AC335" s="15"/>
      <c r="AD335" s="15"/>
      <c r="AE335" s="15"/>
      <c r="AF335" s="15"/>
      <c r="AG335" s="15"/>
      <c r="AH335" s="54"/>
      <c r="AI335" s="15"/>
      <c r="AJ335" s="15"/>
      <c r="AK335" s="15"/>
      <c r="AL335" s="632"/>
      <c r="AM335" s="633">
        <v>-2.4982732471279174</v>
      </c>
      <c r="AN335" s="634">
        <v>6.6273983050847454</v>
      </c>
      <c r="AO335" s="640">
        <f t="shared" ref="AO335:AO339" si="228">ABS(11.88-AN335)</f>
        <v>5.2526016949152554</v>
      </c>
      <c r="AP335" s="527"/>
      <c r="AQ335" s="634"/>
      <c r="AR335" s="634"/>
      <c r="AS335" s="634"/>
      <c r="AT335" s="634"/>
      <c r="AU335" s="634"/>
      <c r="AV335" s="634"/>
      <c r="AW335" s="634"/>
      <c r="AX335" s="634"/>
      <c r="AY335" s="634"/>
      <c r="AZ335" s="634"/>
      <c r="BA335" s="634"/>
      <c r="BB335" s="633"/>
      <c r="BC335" s="634">
        <f>ABS(BQ335-AN335)</f>
        <v>5.8417796610169495</v>
      </c>
      <c r="BD335" s="634"/>
      <c r="BE335" s="634"/>
      <c r="BF335" s="634"/>
      <c r="BG335" s="634"/>
      <c r="BH335" s="634"/>
      <c r="BI335" s="634"/>
      <c r="BJ335" s="634"/>
      <c r="BK335" s="634"/>
      <c r="BL335" s="634"/>
      <c r="BM335" s="634"/>
      <c r="BN335" s="573"/>
      <c r="BO335" s="573"/>
      <c r="BP335" s="64">
        <v>-4.7144833857091344</v>
      </c>
      <c r="BQ335" s="64">
        <v>12.469177966101695</v>
      </c>
      <c r="BR335" s="6"/>
      <c r="BS335" s="527"/>
      <c r="BT335" s="527"/>
      <c r="BU335" s="527">
        <f>(BP334+BP335+BP336)/3</f>
        <v>0.83275774904264033</v>
      </c>
      <c r="BV335" s="527">
        <f>(BQ334+BQ335+BQ336)/3</f>
        <v>-4.2369689265536721</v>
      </c>
      <c r="BW335" s="584"/>
      <c r="BX335" s="527"/>
      <c r="BY335" s="527"/>
      <c r="BZ335" s="527"/>
      <c r="CA335" s="527"/>
      <c r="CC335" s="584">
        <f>SQRT((BP334-BP335)^2+(BQ334-BQ335)^2)+SQRT((BP335-BP336)^2+(BQ335-BQ336)^2)+SQRT((BP336-BP334)^2+(BQ336-BQ334)^2)</f>
        <v>54.23201588958927</v>
      </c>
      <c r="CD335" s="584"/>
      <c r="CE335" s="584"/>
      <c r="CF335" s="584"/>
      <c r="CG335" s="527"/>
      <c r="CH335" s="584"/>
      <c r="CI335" s="527"/>
      <c r="CJ335" s="584"/>
      <c r="CK335" s="527"/>
      <c r="CL335" s="584"/>
      <c r="CO335" s="70"/>
      <c r="CP335" s="70"/>
      <c r="CQ335" s="70"/>
      <c r="CR335" s="70"/>
      <c r="CS335" s="92">
        <v>2.5141657032376012</v>
      </c>
      <c r="CT335" s="70"/>
      <c r="CU335" s="70"/>
      <c r="CV335" s="70"/>
      <c r="CW335" s="70"/>
      <c r="CX335" s="70"/>
      <c r="CY335" s="70"/>
      <c r="CZ335" s="70"/>
      <c r="DA335" s="70"/>
      <c r="DB335" s="70"/>
      <c r="DC335" s="70"/>
      <c r="DH335" s="516"/>
      <c r="DI335" s="211">
        <f>DEGREES(ACOS(((BP334-BP333)*(BP336-BP335)+(BQ334-BQ333)*(BQ336-BQ335))/(SQRT((BP334-BP333)^2+(BQ334-BQ333)^2)*SQRT((BP336-BP335)^2+(BQ336-BQ335)^2))))</f>
        <v>7.0094892017539303</v>
      </c>
      <c r="DJ335" s="105"/>
      <c r="DK335" s="105"/>
      <c r="DL335" s="105"/>
      <c r="DM335" s="105"/>
      <c r="DN335" s="105"/>
      <c r="DO335" s="105"/>
      <c r="DP335" s="105"/>
      <c r="DQ335" s="105"/>
      <c r="DR335" s="105"/>
      <c r="DS335" s="105"/>
      <c r="DT335" s="108" t="s">
        <v>445</v>
      </c>
      <c r="DU335" s="128">
        <v>-3.5459362217299475</v>
      </c>
      <c r="DV335" s="128">
        <v>12.751194915254237</v>
      </c>
      <c r="DX335" s="506">
        <f t="shared" si="222"/>
        <v>0</v>
      </c>
      <c r="EA335" s="506">
        <f t="shared" si="223"/>
        <v>0</v>
      </c>
      <c r="EB335" s="506">
        <f t="shared" si="224"/>
        <v>0</v>
      </c>
      <c r="EG335" s="402">
        <f>IF(AND(DV335&gt;0,DV335&lt;11.9),1,0)</f>
        <v>0</v>
      </c>
      <c r="EM335" s="402">
        <f>IF(AND(DV335&gt;0,DV335&lt;6.4),1,0)</f>
        <v>0</v>
      </c>
      <c r="ER335" s="116">
        <v>1.6923786512802022</v>
      </c>
      <c r="ES335" s="116">
        <v>-12.952635593220338</v>
      </c>
      <c r="ET335" s="518">
        <f>ABS(ER335)</f>
        <v>1.6923786512802022</v>
      </c>
      <c r="EV335" s="284"/>
      <c r="EW335" s="209"/>
      <c r="EX335" s="209"/>
      <c r="EY335" s="209"/>
      <c r="EZ335" s="209"/>
      <c r="FA335" s="209"/>
      <c r="FB335" s="209"/>
      <c r="FC335" s="209"/>
      <c r="FE335" s="151">
        <v>27.67896211553121</v>
      </c>
      <c r="FF335" s="141"/>
      <c r="FH335" s="141"/>
      <c r="FJ335" s="141"/>
      <c r="FK335" s="584"/>
      <c r="FL335" s="527"/>
      <c r="FM335" s="584"/>
      <c r="FN335" s="527"/>
      <c r="FO335" s="584"/>
      <c r="FP335" s="527"/>
      <c r="FQ335" s="284">
        <f>FE335/(D334+D335)</f>
        <v>10.925906328255081</v>
      </c>
      <c r="FR335" s="209"/>
      <c r="FS335" s="284"/>
      <c r="FT335" s="209"/>
      <c r="FU335" s="209"/>
      <c r="FV335" s="209"/>
      <c r="FW335" s="209"/>
      <c r="FX335" s="209"/>
      <c r="FY335" s="209"/>
      <c r="FZ335" s="209"/>
      <c r="GA335" s="209"/>
      <c r="GB335" s="209"/>
      <c r="GC335" s="209"/>
      <c r="GD335" s="284">
        <f t="shared" ref="GD335" si="229">FE335*(((DV334-AN334)/(ABS(DV333-DV334))))^2</f>
        <v>0.45661784148170331</v>
      </c>
      <c r="GE335" s="209"/>
      <c r="GF335" s="284"/>
      <c r="GG335" s="209"/>
      <c r="GH335" s="209"/>
      <c r="GI335" s="209"/>
      <c r="GJ335" s="209"/>
      <c r="GK335" s="209"/>
      <c r="GL335" s="209"/>
      <c r="GM335" s="209"/>
      <c r="GN335" s="209"/>
      <c r="GO335" s="209"/>
      <c r="GP335" s="209"/>
      <c r="GQ335" s="529"/>
      <c r="GR335" s="587">
        <v>1.0879577043944157</v>
      </c>
      <c r="GS335" s="532">
        <v>2.6191574365050752</v>
      </c>
      <c r="GT335" s="584"/>
      <c r="GU335" s="527"/>
      <c r="GV335" s="527"/>
      <c r="GW335" s="527"/>
      <c r="GX335" s="527"/>
      <c r="GY335" s="527"/>
      <c r="GZ335" s="587">
        <v>0.36259322033898478</v>
      </c>
      <c r="HA335" s="532">
        <v>0.24172881355932141</v>
      </c>
      <c r="HB335" s="584"/>
      <c r="HC335" s="527"/>
      <c r="HD335" s="527"/>
      <c r="HE335" s="527"/>
      <c r="HF335" s="527"/>
      <c r="HG335" s="527"/>
      <c r="HH335" s="584">
        <v>1.1467893485671039</v>
      </c>
      <c r="HI335" s="527">
        <v>2.6302886717059466</v>
      </c>
      <c r="HJ335" s="584"/>
      <c r="HK335" s="527"/>
      <c r="HL335" s="527"/>
      <c r="HM335" s="527"/>
      <c r="HN335" s="527"/>
      <c r="HO335" s="527"/>
      <c r="HP335" s="285"/>
      <c r="HQ335" s="208"/>
      <c r="HR335" s="208"/>
      <c r="HS335" s="208"/>
      <c r="IE335" s="159"/>
      <c r="IF335" s="159"/>
      <c r="IG335" s="159"/>
      <c r="IH335" s="159"/>
      <c r="II335" s="159">
        <v>0</v>
      </c>
      <c r="IJ335" s="159">
        <v>1</v>
      </c>
      <c r="IK335" s="159">
        <v>0</v>
      </c>
      <c r="IL335" s="159">
        <v>1</v>
      </c>
      <c r="IM335" s="159">
        <v>0</v>
      </c>
      <c r="IQ335" s="159">
        <v>0</v>
      </c>
      <c r="IR335" s="159">
        <v>1</v>
      </c>
      <c r="IS335" s="159">
        <v>0</v>
      </c>
      <c r="IZ335" s="159">
        <v>0</v>
      </c>
      <c r="JA335" s="159">
        <v>0</v>
      </c>
      <c r="JB335" s="176">
        <v>0</v>
      </c>
      <c r="JC335" s="176">
        <v>1</v>
      </c>
      <c r="JD335" s="176">
        <v>0</v>
      </c>
      <c r="JE335" s="176">
        <v>0</v>
      </c>
      <c r="JF335" s="176">
        <v>0</v>
      </c>
      <c r="JG335" s="176">
        <v>1</v>
      </c>
      <c r="JH335" s="176">
        <v>0</v>
      </c>
      <c r="JI335" s="176">
        <v>0</v>
      </c>
      <c r="JJ335" s="176">
        <v>0</v>
      </c>
      <c r="JK335" s="176">
        <v>1</v>
      </c>
      <c r="JL335" s="176">
        <v>0</v>
      </c>
      <c r="JM335" s="176">
        <v>1</v>
      </c>
      <c r="JN335" s="176">
        <v>0</v>
      </c>
      <c r="JO335" s="176">
        <v>0</v>
      </c>
      <c r="JP335" s="176">
        <v>0</v>
      </c>
      <c r="JQ335" s="176">
        <v>0</v>
      </c>
      <c r="JR335" s="176">
        <v>0</v>
      </c>
      <c r="JS335" s="176">
        <v>0</v>
      </c>
      <c r="JT335" s="176">
        <v>0</v>
      </c>
      <c r="JU335" s="501">
        <v>1</v>
      </c>
      <c r="JV335" s="176">
        <v>0</v>
      </c>
      <c r="JW335" s="176">
        <v>0</v>
      </c>
      <c r="JX335" s="176">
        <v>0</v>
      </c>
      <c r="JY335" s="501"/>
      <c r="JZ335" s="405"/>
      <c r="KA335" s="405"/>
      <c r="KB335" s="405"/>
      <c r="KC335" s="405"/>
      <c r="KD335" s="405"/>
      <c r="KE335" s="162">
        <v>1</v>
      </c>
      <c r="KF335" s="175">
        <v>0</v>
      </c>
      <c r="KG335" s="175">
        <v>0</v>
      </c>
      <c r="KH335" s="175">
        <v>0</v>
      </c>
      <c r="KI335" s="175">
        <v>0</v>
      </c>
      <c r="KJ335" s="175">
        <v>1</v>
      </c>
      <c r="KK335" s="160">
        <v>0</v>
      </c>
      <c r="KL335" s="175">
        <v>1</v>
      </c>
      <c r="KM335" s="175">
        <v>0</v>
      </c>
      <c r="KN335" s="175">
        <v>0</v>
      </c>
      <c r="KO335" s="175">
        <v>0</v>
      </c>
      <c r="KP335" s="175">
        <v>0</v>
      </c>
      <c r="KQ335" s="175">
        <v>0</v>
      </c>
      <c r="KR335" s="160">
        <v>0</v>
      </c>
      <c r="KS335" s="175">
        <v>0</v>
      </c>
      <c r="KT335" s="159"/>
      <c r="KU335" s="159"/>
      <c r="KV335" s="159"/>
      <c r="KW335" s="159"/>
      <c r="KX335" s="159"/>
      <c r="KY335" s="159"/>
      <c r="KZ335" s="159"/>
      <c r="LA335" s="159"/>
      <c r="LB335" s="159"/>
    </row>
    <row r="336" spans="1:314" x14ac:dyDescent="0.15">
      <c r="A336" s="214"/>
      <c r="B336" s="232">
        <v>1.6141666666666667</v>
      </c>
      <c r="C336" s="10">
        <v>1.08</v>
      </c>
      <c r="D336" s="11">
        <v>1.2666666400000002</v>
      </c>
      <c r="E336" s="11"/>
      <c r="F336" s="14"/>
      <c r="G336" s="13"/>
      <c r="H336" s="14"/>
      <c r="I336" s="596"/>
      <c r="J336" s="9">
        <v>7</v>
      </c>
      <c r="K336" s="14"/>
      <c r="L336" s="9"/>
      <c r="M336" s="23">
        <v>0</v>
      </c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9"/>
      <c r="AB336" s="15"/>
      <c r="AC336" s="15"/>
      <c r="AD336" s="15"/>
      <c r="AE336" s="15"/>
      <c r="AF336" s="15"/>
      <c r="AG336" s="15"/>
      <c r="AH336" s="54"/>
      <c r="AI336" s="15"/>
      <c r="AJ336" s="15"/>
      <c r="AK336" s="15"/>
      <c r="AL336" s="632"/>
      <c r="AM336" s="633">
        <v>1.5714944619030449</v>
      </c>
      <c r="AN336" s="634">
        <v>-5.1770254237288134</v>
      </c>
      <c r="AO336" s="587"/>
      <c r="AP336" s="634">
        <f t="shared" ref="AP336" si="230">ABS(-11.88-AN336)</f>
        <v>6.7029745762711874</v>
      </c>
      <c r="AQ336" s="634"/>
      <c r="AR336" s="634"/>
      <c r="AS336" s="634"/>
      <c r="AT336" s="634"/>
      <c r="AU336" s="634"/>
      <c r="AV336" s="634"/>
      <c r="AW336" s="634"/>
      <c r="AX336" s="634"/>
      <c r="AY336" s="634"/>
      <c r="AZ336" s="634"/>
      <c r="BA336" s="634"/>
      <c r="BB336" s="634">
        <f>ABS(BQ336-AN336)</f>
        <v>6.8489830508474574</v>
      </c>
      <c r="BC336" s="634"/>
      <c r="BD336" s="634"/>
      <c r="BE336" s="634"/>
      <c r="BF336" s="634"/>
      <c r="BG336" s="634"/>
      <c r="BH336" s="634"/>
      <c r="BI336" s="634"/>
      <c r="BJ336" s="634"/>
      <c r="BK336" s="634"/>
      <c r="BL336" s="634"/>
      <c r="BM336" s="634"/>
      <c r="BN336" s="573"/>
      <c r="BO336" s="573"/>
      <c r="BP336" s="6">
        <v>4.0294729792385802</v>
      </c>
      <c r="BQ336" s="6">
        <v>-12.026008474576271</v>
      </c>
      <c r="BR336" s="6"/>
      <c r="BS336" s="527">
        <f>(BP335+BP336+BP337)/3</f>
        <v>-1.7058102278776628</v>
      </c>
      <c r="BT336" s="527">
        <f>(BQ335+BQ336+BQ337)/3</f>
        <v>4.4786977401129944</v>
      </c>
      <c r="BU336" s="527"/>
      <c r="BV336" s="527"/>
      <c r="BW336" s="584"/>
      <c r="BX336" s="527"/>
      <c r="BY336" s="527"/>
      <c r="BZ336" s="527"/>
      <c r="CA336" s="527"/>
      <c r="CB336" s="584">
        <f>SQRT((BP335-BP336)^2+(BQ335-BQ336)^2)+SQRT((BP336-BP337)^2+(BQ336-BQ337)^2)+SQRT((BP337-BP335)^2+(BQ337-BQ335)^2)</f>
        <v>53.015107233190321</v>
      </c>
      <c r="CD336" s="584"/>
      <c r="CE336" s="527"/>
      <c r="CF336" s="584"/>
      <c r="CG336" s="527"/>
      <c r="CH336" s="584"/>
      <c r="CI336" s="527"/>
      <c r="CJ336" s="584"/>
      <c r="CK336" s="527"/>
      <c r="CL336" s="584"/>
      <c r="CO336" s="70"/>
      <c r="CP336" s="70"/>
      <c r="CQ336" s="70"/>
      <c r="CR336" s="97">
        <v>0.95830789244218284</v>
      </c>
      <c r="CS336" s="70"/>
      <c r="CT336" s="70"/>
      <c r="CU336" s="70"/>
      <c r="CV336" s="70"/>
      <c r="CW336" s="70"/>
      <c r="CX336" s="70"/>
      <c r="CY336" s="70"/>
      <c r="CZ336" s="70"/>
      <c r="DA336" s="70"/>
      <c r="DB336" s="70"/>
      <c r="DC336" s="70"/>
      <c r="DH336" s="211">
        <f>DEGREES(ACOS(((BP335-BP334)*(BP337-BP336)+(BQ335-BQ334)*(BQ337-BQ336))/(SQRT((BP335-BP334)^2+(BQ335-BQ334)^2)*SQRT((BP337-BP336)^2+(BQ337-BQ336)^2))))</f>
        <v>1.5558578107954819</v>
      </c>
      <c r="DI336" s="516"/>
      <c r="DJ336" s="105"/>
      <c r="DK336" s="105"/>
      <c r="DL336" s="105"/>
      <c r="DM336" s="105"/>
      <c r="DN336" s="105"/>
      <c r="DO336" s="105"/>
      <c r="DP336" s="105"/>
      <c r="DQ336" s="105"/>
      <c r="DR336" s="105"/>
      <c r="DS336" s="105"/>
      <c r="DT336" s="108" t="s">
        <v>445</v>
      </c>
      <c r="DU336" s="116">
        <v>3.263873113183247</v>
      </c>
      <c r="DV336" s="116">
        <v>-12.146872881355932</v>
      </c>
      <c r="DX336" s="506">
        <f t="shared" si="222"/>
        <v>0</v>
      </c>
      <c r="EA336" s="506">
        <f t="shared" si="223"/>
        <v>0</v>
      </c>
      <c r="EB336" s="506">
        <f t="shared" si="224"/>
        <v>0</v>
      </c>
      <c r="EF336" s="412">
        <f>IF(AND(DV336&lt;0,DV336&gt;-11.9),1,0)</f>
        <v>0</v>
      </c>
      <c r="EL336" s="244">
        <f>IF(AND(DV336&lt;0,DV336&gt;-6.4),1,0)</f>
        <v>0</v>
      </c>
      <c r="ER336" s="128">
        <v>-3.3041678429756329</v>
      </c>
      <c r="ES336" s="128">
        <v>13.15407627118644</v>
      </c>
      <c r="EU336" s="518">
        <f>ABS(ER336)</f>
        <v>3.3041678429756329</v>
      </c>
      <c r="EV336" s="284"/>
      <c r="EW336" s="209"/>
      <c r="EX336" s="209"/>
      <c r="EY336" s="209"/>
      <c r="EZ336" s="209"/>
      <c r="FA336" s="209"/>
      <c r="FB336" s="209"/>
      <c r="FC336" s="209"/>
      <c r="FE336" s="141"/>
      <c r="FF336" s="144">
        <v>15.295670442963981</v>
      </c>
      <c r="FH336" s="141"/>
      <c r="FJ336" s="141"/>
      <c r="FK336" s="584"/>
      <c r="FL336" s="527"/>
      <c r="FM336" s="584"/>
      <c r="FN336" s="527"/>
      <c r="FO336" s="584"/>
      <c r="FP336" s="527"/>
      <c r="FQ336" s="284"/>
      <c r="FR336" s="209">
        <f>FF336/(D335+D336)</f>
        <v>5.8829503061311526</v>
      </c>
      <c r="FS336" s="284"/>
      <c r="FT336" s="209"/>
      <c r="FU336" s="209"/>
      <c r="FV336" s="209"/>
      <c r="FW336" s="209"/>
      <c r="FX336" s="209"/>
      <c r="FY336" s="209"/>
      <c r="FZ336" s="209"/>
      <c r="GA336" s="209"/>
      <c r="GB336" s="209"/>
      <c r="GC336" s="209"/>
      <c r="GD336" s="284"/>
      <c r="GE336" s="284">
        <f t="shared" ref="GE336" si="231">FF336*(((ABS(DV335-AN335))/(ABS(DV334-DV335))))^2</f>
        <v>0.84420346890353481</v>
      </c>
      <c r="GF336" s="284"/>
      <c r="GG336" s="209"/>
      <c r="GH336" s="209"/>
      <c r="GI336" s="209"/>
      <c r="GJ336" s="209"/>
      <c r="GK336" s="209"/>
      <c r="GL336" s="209"/>
      <c r="GM336" s="209"/>
      <c r="GN336" s="209"/>
      <c r="GO336" s="209"/>
      <c r="GP336" s="209"/>
      <c r="GQ336" s="529"/>
      <c r="GR336" s="587">
        <v>1.5714944619030449</v>
      </c>
      <c r="GS336" s="529">
        <v>0.24176837875431456</v>
      </c>
      <c r="GT336" s="587"/>
      <c r="GU336" s="529"/>
      <c r="GV336" s="529"/>
      <c r="GW336" s="529"/>
      <c r="GX336" s="529"/>
      <c r="GY336" s="529"/>
      <c r="GZ336" s="587">
        <v>0.80576271186440529</v>
      </c>
      <c r="HA336" s="529">
        <v>0.40288135593220353</v>
      </c>
      <c r="HB336" s="587"/>
      <c r="HC336" s="529"/>
      <c r="HD336" s="529"/>
      <c r="HE336" s="529"/>
      <c r="HF336" s="529"/>
      <c r="HG336" s="529"/>
      <c r="HH336" s="584">
        <v>1.7660261582499339</v>
      </c>
      <c r="HI336" s="527">
        <v>0.46985671850390792</v>
      </c>
      <c r="HJ336" s="587"/>
      <c r="HK336" s="529"/>
      <c r="HL336" s="529"/>
      <c r="HM336" s="529"/>
      <c r="HN336" s="529"/>
      <c r="HO336" s="529"/>
      <c r="HP336" s="285"/>
      <c r="HQ336" s="208"/>
      <c r="HR336" s="208"/>
      <c r="HS336" s="208"/>
      <c r="IE336" s="159"/>
      <c r="IF336" s="159"/>
      <c r="IG336" s="159"/>
      <c r="IH336" s="159"/>
      <c r="II336" s="159">
        <v>0</v>
      </c>
      <c r="IJ336" s="159">
        <v>1</v>
      </c>
      <c r="IK336" s="159">
        <v>0</v>
      </c>
      <c r="IL336" s="159">
        <v>1</v>
      </c>
      <c r="IM336" s="159">
        <v>0</v>
      </c>
      <c r="IQ336" s="159">
        <v>0</v>
      </c>
      <c r="IR336" s="159">
        <v>1</v>
      </c>
      <c r="IS336" s="159">
        <v>0</v>
      </c>
      <c r="IZ336" s="159">
        <v>0</v>
      </c>
      <c r="JA336" s="159">
        <v>0</v>
      </c>
      <c r="JB336" s="176">
        <v>0</v>
      </c>
      <c r="JC336" s="176">
        <v>1</v>
      </c>
      <c r="JD336" s="176">
        <v>0</v>
      </c>
      <c r="JE336" s="176">
        <v>0</v>
      </c>
      <c r="JF336" s="176">
        <v>0</v>
      </c>
      <c r="JG336" s="176">
        <v>1</v>
      </c>
      <c r="JH336" s="176">
        <v>0</v>
      </c>
      <c r="JI336" s="176">
        <v>0</v>
      </c>
      <c r="JJ336" s="176">
        <v>0</v>
      </c>
      <c r="JK336" s="176">
        <v>1</v>
      </c>
      <c r="JL336" s="176">
        <v>0</v>
      </c>
      <c r="JM336" s="176">
        <v>1</v>
      </c>
      <c r="JN336" s="176">
        <v>0</v>
      </c>
      <c r="JO336" s="176">
        <v>0</v>
      </c>
      <c r="JP336" s="176">
        <v>0</v>
      </c>
      <c r="JQ336" s="176">
        <v>0</v>
      </c>
      <c r="JR336" s="176">
        <v>0</v>
      </c>
      <c r="JS336" s="176">
        <v>0</v>
      </c>
      <c r="JT336" s="176">
        <v>0</v>
      </c>
      <c r="JU336" s="501">
        <v>1</v>
      </c>
      <c r="JV336" s="176">
        <v>0</v>
      </c>
      <c r="JW336" s="176">
        <v>0</v>
      </c>
      <c r="JX336" s="176">
        <v>0</v>
      </c>
      <c r="JY336" s="501"/>
      <c r="JZ336" s="405"/>
      <c r="KA336" s="405"/>
      <c r="KB336" s="405"/>
      <c r="KC336" s="405"/>
      <c r="KD336" s="405"/>
      <c r="KE336" s="162">
        <v>1</v>
      </c>
      <c r="KF336" s="175">
        <v>0</v>
      </c>
      <c r="KG336" s="175">
        <v>0</v>
      </c>
      <c r="KH336" s="175">
        <v>0</v>
      </c>
      <c r="KI336" s="175">
        <v>0</v>
      </c>
      <c r="KJ336" s="175">
        <v>0</v>
      </c>
      <c r="KK336" s="160">
        <v>0</v>
      </c>
      <c r="KL336" s="175">
        <v>1</v>
      </c>
      <c r="KM336" s="175">
        <v>0</v>
      </c>
      <c r="KN336" s="175">
        <v>0</v>
      </c>
      <c r="KO336" s="175">
        <v>0</v>
      </c>
      <c r="KP336" s="175">
        <v>0</v>
      </c>
      <c r="KQ336" s="175">
        <v>0</v>
      </c>
      <c r="KR336" s="160">
        <v>0</v>
      </c>
      <c r="KS336" s="175">
        <v>0</v>
      </c>
      <c r="KT336" s="159"/>
      <c r="KU336" s="159"/>
      <c r="KV336" s="159"/>
      <c r="KW336" s="159"/>
      <c r="KX336" s="159"/>
      <c r="KY336" s="159"/>
      <c r="KZ336" s="159"/>
      <c r="LA336" s="159"/>
      <c r="LB336" s="159"/>
    </row>
    <row r="337" spans="1:314" x14ac:dyDescent="0.15">
      <c r="A337" s="214"/>
      <c r="B337" s="232">
        <v>1.6153356481481482</v>
      </c>
      <c r="C337" s="10">
        <v>1.1100000000000001</v>
      </c>
      <c r="D337" s="11">
        <v>1.3666666300000003</v>
      </c>
      <c r="E337" s="11"/>
      <c r="F337" s="14"/>
      <c r="G337" s="13"/>
      <c r="H337" s="14"/>
      <c r="I337" s="596"/>
      <c r="J337" s="473">
        <v>8</v>
      </c>
      <c r="K337" s="14"/>
      <c r="L337" s="9"/>
      <c r="M337" s="23">
        <v>0</v>
      </c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9"/>
      <c r="AB337" s="15"/>
      <c r="AC337" s="15"/>
      <c r="AD337" s="15"/>
      <c r="AE337" s="15"/>
      <c r="AF337" s="15"/>
      <c r="AG337" s="15"/>
      <c r="AH337" s="54"/>
      <c r="AI337" s="15"/>
      <c r="AJ337" s="15"/>
      <c r="AK337" s="15"/>
      <c r="AL337" s="632"/>
      <c r="AM337" s="633">
        <v>-1.4103155427335017</v>
      </c>
      <c r="AN337" s="634">
        <v>8.8432457627118648</v>
      </c>
      <c r="AO337" s="640">
        <f t="shared" si="228"/>
        <v>3.036754237288136</v>
      </c>
      <c r="AP337" s="527"/>
      <c r="AQ337" s="634"/>
      <c r="AR337" s="634"/>
      <c r="AS337" s="634"/>
      <c r="AT337" s="634"/>
      <c r="AU337" s="634"/>
      <c r="AV337" s="634"/>
      <c r="AW337" s="634"/>
      <c r="AX337" s="634"/>
      <c r="AY337" s="634"/>
      <c r="AZ337" s="634"/>
      <c r="BA337" s="634"/>
      <c r="BB337" s="633"/>
      <c r="BC337" s="634">
        <f>ABS(BQ337-AN337)</f>
        <v>4.1496779661016934</v>
      </c>
      <c r="BD337" s="634"/>
      <c r="BE337" s="634"/>
      <c r="BF337" s="634"/>
      <c r="BG337" s="634"/>
      <c r="BH337" s="634"/>
      <c r="BI337" s="634"/>
      <c r="BJ337" s="634"/>
      <c r="BK337" s="634"/>
      <c r="BL337" s="634"/>
      <c r="BM337" s="634"/>
      <c r="BN337" s="573"/>
      <c r="BO337" s="573"/>
      <c r="BP337" s="64">
        <v>-4.4324202771624339</v>
      </c>
      <c r="BQ337" s="64">
        <v>12.992923728813558</v>
      </c>
      <c r="BR337" s="6"/>
      <c r="BS337" s="527"/>
      <c r="BT337" s="527"/>
      <c r="BU337" s="527">
        <f>(BP336+BP337+BP338)/3</f>
        <v>-0.34922099153400871</v>
      </c>
      <c r="BV337" s="527">
        <f>(BQ336+BQ337+BQ338)/3</f>
        <v>-4.0892457627118644</v>
      </c>
      <c r="BW337" s="584"/>
      <c r="BX337" s="527"/>
      <c r="BY337" s="527"/>
      <c r="BZ337" s="527"/>
      <c r="CA337" s="527"/>
      <c r="CC337" s="584">
        <f>SQRT((BP336-BP337)^2+(BQ336-BQ337)^2)+SQRT((BP337-BP338)^2+(BQ337-BQ338)^2)+SQRT((BP338-BP336)^2+(BQ338-BQ336)^2)</f>
        <v>57.738777495229627</v>
      </c>
      <c r="CD337" s="584"/>
      <c r="CE337" s="584"/>
      <c r="CF337" s="584"/>
      <c r="CG337" s="527"/>
      <c r="CH337" s="584"/>
      <c r="CI337" s="527"/>
      <c r="CJ337" s="584"/>
      <c r="CK337" s="527"/>
      <c r="CL337" s="584"/>
      <c r="CO337" s="70"/>
      <c r="CP337" s="70"/>
      <c r="CQ337" s="70"/>
      <c r="CR337" s="70"/>
      <c r="CS337" s="92">
        <v>10.468882728567031</v>
      </c>
      <c r="CT337" s="70"/>
      <c r="CU337" s="70"/>
      <c r="CV337" s="70"/>
      <c r="CW337" s="70"/>
      <c r="CX337" s="70"/>
      <c r="CY337" s="70"/>
      <c r="CZ337" s="70"/>
      <c r="DA337" s="70"/>
      <c r="DB337" s="70"/>
      <c r="DC337" s="70"/>
      <c r="DH337" s="516"/>
      <c r="DI337" s="211">
        <f>DEGREES(ACOS(((BP336-BP335)*(BP338-BP337)+(BQ336-BQ335)*(BQ338-BQ337))/(SQRT((BP336-BP335)^2+(BQ336-BQ335)^2)*SQRT((BP338-BP337)^2+(BQ338-BQ337)^2))))</f>
        <v>11.427190621008959</v>
      </c>
      <c r="DJ337" s="105"/>
      <c r="DK337" s="105"/>
      <c r="DL337" s="105"/>
      <c r="DM337" s="105"/>
      <c r="DN337" s="105"/>
      <c r="DO337" s="105"/>
      <c r="DP337" s="105"/>
      <c r="DQ337" s="105"/>
      <c r="DR337" s="105"/>
      <c r="DS337" s="105"/>
      <c r="DT337" s="108" t="s">
        <v>446</v>
      </c>
      <c r="DU337" s="128">
        <v>-3.5056414919375616</v>
      </c>
      <c r="DV337" s="128">
        <v>12.831771186440678</v>
      </c>
      <c r="DX337" s="506">
        <f t="shared" si="222"/>
        <v>0</v>
      </c>
      <c r="EA337" s="506">
        <f t="shared" si="223"/>
        <v>0</v>
      </c>
      <c r="EB337" s="506">
        <f t="shared" si="224"/>
        <v>0</v>
      </c>
      <c r="EG337" s="402">
        <f>IF(AND(DV337&gt;0,DV337&lt;11.9),1,0)</f>
        <v>0</v>
      </c>
      <c r="EM337" s="402">
        <f>IF(AND(DV337&gt;0,DV337&lt;6.4),1,0)</f>
        <v>0</v>
      </c>
      <c r="ER337" s="116">
        <v>1.5714944619030449</v>
      </c>
      <c r="ES337" s="116">
        <v>-12.267737288135592</v>
      </c>
      <c r="ET337" s="518">
        <f>ABS(ER337)</f>
        <v>1.5714944619030449</v>
      </c>
      <c r="EV337" s="284"/>
      <c r="EW337" s="209"/>
      <c r="EX337" s="209"/>
      <c r="EY337" s="209"/>
      <c r="EZ337" s="209"/>
      <c r="FA337" s="209"/>
      <c r="FB337" s="209"/>
      <c r="FC337" s="209"/>
      <c r="FE337" s="151">
        <v>5.7443992636837038</v>
      </c>
      <c r="FF337" s="141"/>
      <c r="FH337" s="141"/>
      <c r="FJ337" s="141"/>
      <c r="FK337" s="584"/>
      <c r="FL337" s="527"/>
      <c r="FM337" s="584"/>
      <c r="FN337" s="527"/>
      <c r="FO337" s="584"/>
      <c r="FP337" s="527"/>
      <c r="FQ337" s="284">
        <f>FE337/(D336+D337)</f>
        <v>2.1814174943696751</v>
      </c>
      <c r="FR337" s="209"/>
      <c r="FS337" s="284"/>
      <c r="FT337" s="209"/>
      <c r="FU337" s="209"/>
      <c r="FV337" s="209"/>
      <c r="FW337" s="209"/>
      <c r="FX337" s="209"/>
      <c r="FY337" s="209"/>
      <c r="FZ337" s="209"/>
      <c r="GA337" s="209"/>
      <c r="GB337" s="209"/>
      <c r="GC337" s="209"/>
      <c r="GD337" s="284">
        <f t="shared" ref="GD337" si="232">FE337*(((DV336-AN336)/(ABS(DV335-DV336))))^2</f>
        <v>0.45015271510245386</v>
      </c>
      <c r="GE337" s="209"/>
      <c r="GF337" s="284"/>
      <c r="GG337" s="209"/>
      <c r="GH337" s="209"/>
      <c r="GI337" s="209"/>
      <c r="GJ337" s="209"/>
      <c r="GK337" s="209"/>
      <c r="GL337" s="209"/>
      <c r="GM337" s="209"/>
      <c r="GN337" s="209"/>
      <c r="GO337" s="209"/>
      <c r="GP337" s="209"/>
      <c r="GQ337" s="529"/>
      <c r="GR337" s="587">
        <v>1.6923786512802022</v>
      </c>
      <c r="GS337" s="532">
        <v>0.20147364896192865</v>
      </c>
      <c r="GT337" s="584"/>
      <c r="GU337" s="527"/>
      <c r="GV337" s="527"/>
      <c r="GW337" s="527"/>
      <c r="GX337" s="527"/>
      <c r="GY337" s="527"/>
      <c r="GZ337" s="587">
        <v>0.12086440677965982</v>
      </c>
      <c r="HA337" s="532">
        <v>0.32230508474576247</v>
      </c>
      <c r="HB337" s="584"/>
      <c r="HC337" s="527"/>
      <c r="HD337" s="527"/>
      <c r="HE337" s="527"/>
      <c r="HF337" s="527"/>
      <c r="HG337" s="527"/>
      <c r="HH337" s="584">
        <v>1.6966890416735751</v>
      </c>
      <c r="HI337" s="527">
        <v>0.3800949866533464</v>
      </c>
      <c r="HJ337" s="584"/>
      <c r="HK337" s="527"/>
      <c r="HL337" s="527"/>
      <c r="HM337" s="527"/>
      <c r="HN337" s="527"/>
      <c r="HO337" s="527"/>
      <c r="HP337" s="285"/>
      <c r="HQ337" s="208"/>
      <c r="HR337" s="208"/>
      <c r="HS337" s="208"/>
      <c r="IE337" s="159"/>
      <c r="IF337" s="159"/>
      <c r="IG337" s="159"/>
      <c r="IH337" s="159"/>
      <c r="II337" s="159">
        <v>0</v>
      </c>
      <c r="IJ337" s="159">
        <v>1</v>
      </c>
      <c r="IK337" s="159">
        <v>0</v>
      </c>
      <c r="IL337" s="159">
        <v>1</v>
      </c>
      <c r="IM337" s="159">
        <v>0</v>
      </c>
      <c r="IQ337" s="159">
        <v>1</v>
      </c>
      <c r="IR337" s="159">
        <v>0</v>
      </c>
      <c r="IS337" s="159">
        <v>0</v>
      </c>
      <c r="IZ337" s="159">
        <v>1</v>
      </c>
      <c r="JA337" s="159">
        <v>0</v>
      </c>
      <c r="JB337" s="176">
        <v>0</v>
      </c>
      <c r="JC337" s="176">
        <v>0</v>
      </c>
      <c r="JD337" s="176">
        <v>0</v>
      </c>
      <c r="JE337" s="176">
        <v>0</v>
      </c>
      <c r="JF337" s="176">
        <v>0</v>
      </c>
      <c r="JG337" s="176">
        <v>1</v>
      </c>
      <c r="JH337" s="176">
        <v>0</v>
      </c>
      <c r="JI337" s="176">
        <v>0</v>
      </c>
      <c r="JJ337" s="176">
        <v>0</v>
      </c>
      <c r="JK337" s="176">
        <v>1</v>
      </c>
      <c r="JL337" s="176">
        <v>0</v>
      </c>
      <c r="JM337" s="176">
        <v>1</v>
      </c>
      <c r="JN337" s="176">
        <v>0</v>
      </c>
      <c r="JO337" s="176">
        <v>0</v>
      </c>
      <c r="JP337" s="176">
        <v>0</v>
      </c>
      <c r="JQ337" s="176">
        <v>0</v>
      </c>
      <c r="JR337" s="176">
        <v>0</v>
      </c>
      <c r="JS337" s="176">
        <v>0</v>
      </c>
      <c r="JT337" s="176">
        <v>0</v>
      </c>
      <c r="JU337" s="501">
        <v>1</v>
      </c>
      <c r="JV337" s="176">
        <v>0</v>
      </c>
      <c r="JW337" s="176">
        <v>0</v>
      </c>
      <c r="JX337" s="176">
        <v>0</v>
      </c>
      <c r="JY337" s="501"/>
      <c r="JZ337" s="405"/>
      <c r="KA337" s="405"/>
      <c r="KB337" s="405"/>
      <c r="KC337" s="405"/>
      <c r="KD337" s="405"/>
      <c r="KE337" s="162">
        <v>0</v>
      </c>
      <c r="KF337" s="175">
        <v>1</v>
      </c>
      <c r="KG337" s="175">
        <v>0</v>
      </c>
      <c r="KH337" s="175">
        <v>0</v>
      </c>
      <c r="KI337" s="175">
        <v>0</v>
      </c>
      <c r="KJ337" s="175">
        <v>1</v>
      </c>
      <c r="KK337" s="160">
        <v>0</v>
      </c>
      <c r="KL337" s="175">
        <v>1</v>
      </c>
      <c r="KM337" s="175">
        <v>0</v>
      </c>
      <c r="KN337" s="175">
        <v>0</v>
      </c>
      <c r="KO337" s="175">
        <v>0</v>
      </c>
      <c r="KP337" s="175">
        <v>0</v>
      </c>
      <c r="KQ337" s="175">
        <v>0</v>
      </c>
      <c r="KR337" s="160">
        <v>0</v>
      </c>
      <c r="KS337" s="175">
        <v>0</v>
      </c>
      <c r="KT337" s="159"/>
      <c r="KU337" s="159"/>
      <c r="KV337" s="159"/>
      <c r="KW337" s="159"/>
      <c r="KX337" s="159"/>
      <c r="KY337" s="159"/>
      <c r="KZ337" s="159"/>
      <c r="LA337" s="159"/>
      <c r="LB337" s="159"/>
    </row>
    <row r="338" spans="1:314" x14ac:dyDescent="0.15">
      <c r="A338" s="214"/>
      <c r="B338" s="232">
        <v>1.616099537037037</v>
      </c>
      <c r="C338" s="10">
        <v>1.06</v>
      </c>
      <c r="D338" s="11">
        <v>1.1999999800000003</v>
      </c>
      <c r="E338" s="11"/>
      <c r="F338" s="14"/>
      <c r="G338" s="13"/>
      <c r="H338" s="14"/>
      <c r="I338" s="596"/>
      <c r="J338" s="9">
        <v>9</v>
      </c>
      <c r="K338" s="14"/>
      <c r="L338" s="9"/>
      <c r="M338" s="23">
        <v>0</v>
      </c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9"/>
      <c r="AB338" s="15"/>
      <c r="AC338" s="15"/>
      <c r="AD338" s="15"/>
      <c r="AE338" s="15"/>
      <c r="AF338" s="15"/>
      <c r="AG338" s="15"/>
      <c r="AH338" s="54"/>
      <c r="AI338" s="15"/>
      <c r="AJ338" s="15"/>
      <c r="AK338" s="15"/>
      <c r="AL338" s="632"/>
      <c r="AM338" s="633">
        <v>-1.3297260831487303</v>
      </c>
      <c r="AN338" s="634">
        <v>-11.663415254237288</v>
      </c>
      <c r="AO338" s="587"/>
      <c r="AP338" s="634">
        <f t="shared" ref="AP338" si="233">ABS(-11.88-AN338)</f>
        <v>0.21658474576271303</v>
      </c>
      <c r="AQ338" s="634"/>
      <c r="AR338" s="634"/>
      <c r="AS338" s="634"/>
      <c r="AT338" s="634"/>
      <c r="AU338" s="634"/>
      <c r="AV338" s="634"/>
      <c r="AW338" s="634"/>
      <c r="AX338" s="634"/>
      <c r="AY338" s="634"/>
      <c r="AZ338" s="634"/>
      <c r="BA338" s="634"/>
      <c r="BB338" s="634">
        <f>ABS(BQ338-AN338)</f>
        <v>1.5712372881355936</v>
      </c>
      <c r="BC338" s="634"/>
      <c r="BD338" s="634"/>
      <c r="BE338" s="634"/>
      <c r="BF338" s="634"/>
      <c r="BG338" s="634"/>
      <c r="BH338" s="634"/>
      <c r="BI338" s="634"/>
      <c r="BJ338" s="634"/>
      <c r="BK338" s="634"/>
      <c r="BL338" s="634"/>
      <c r="BM338" s="634"/>
      <c r="BN338" s="573"/>
      <c r="BO338" s="573"/>
      <c r="BP338" s="6">
        <v>-0.6447156766781722</v>
      </c>
      <c r="BQ338" s="6">
        <v>-13.234652542372881</v>
      </c>
      <c r="BR338" s="6"/>
      <c r="BS338" s="527">
        <f>(BP337+BP338+BP339)/3</f>
        <v>6.7157882987309847E-2</v>
      </c>
      <c r="BT338" s="527">
        <f>(BQ337+BQ338+BQ339)/3</f>
        <v>4.2772570621468917</v>
      </c>
      <c r="BU338" s="527"/>
      <c r="BV338" s="527"/>
      <c r="BW338" s="584"/>
      <c r="BX338" s="527"/>
      <c r="BY338" s="527"/>
      <c r="BZ338" s="527"/>
      <c r="CA338" s="527"/>
      <c r="CB338" s="584">
        <f>SQRT((BP337-BP338)^2+(BQ337-BQ338)^2)+SQRT((BP338-BP339)^2+(BQ338-BQ339)^2)+SQRT((BP339-BP337)^2+(BQ339-BQ337)^2)</f>
        <v>63.177765976667217</v>
      </c>
      <c r="CD338" s="584"/>
      <c r="CE338" s="527"/>
      <c r="CF338" s="584"/>
      <c r="CG338" s="527"/>
      <c r="CH338" s="584"/>
      <c r="CI338" s="527"/>
      <c r="CJ338" s="584"/>
      <c r="CK338" s="527"/>
      <c r="CL338" s="584"/>
      <c r="CO338" s="70"/>
      <c r="CP338" s="70"/>
      <c r="CQ338" s="70"/>
      <c r="CR338" s="97">
        <v>20.906318103274472</v>
      </c>
      <c r="CS338" s="70"/>
      <c r="CT338" s="70"/>
      <c r="CU338" s="70"/>
      <c r="CV338" s="70"/>
      <c r="CW338" s="70"/>
      <c r="CX338" s="70"/>
      <c r="CY338" s="70"/>
      <c r="CZ338" s="70"/>
      <c r="DA338" s="70"/>
      <c r="DB338" s="70"/>
      <c r="DC338" s="70"/>
      <c r="DH338" s="211">
        <f>DEGREES(ACOS(((BP337-BP336)*(BP339-BP338)+(BQ337-BQ336)*(BQ339-BQ338))/(SQRT((BP337-BP336)^2+(BQ337-BQ336)^2)*SQRT((BP339-BP338)^2+(BQ339-BQ338)^2))))</f>
        <v>31.375200831841607</v>
      </c>
      <c r="DI338" s="516"/>
      <c r="DJ338" s="105"/>
      <c r="DK338" s="105"/>
      <c r="DL338" s="105"/>
      <c r="DM338" s="105"/>
      <c r="DN338" s="105"/>
      <c r="DO338" s="105"/>
      <c r="DP338" s="105"/>
      <c r="DQ338" s="105"/>
      <c r="DR338" s="105"/>
      <c r="DS338" s="105"/>
      <c r="DT338" s="108" t="s">
        <v>445</v>
      </c>
      <c r="DU338" s="116">
        <v>0.16117891916954305</v>
      </c>
      <c r="DV338" s="116">
        <v>-13.194364406779661</v>
      </c>
      <c r="DX338" s="506">
        <f t="shared" si="222"/>
        <v>0</v>
      </c>
      <c r="EA338" s="506">
        <f t="shared" si="223"/>
        <v>0</v>
      </c>
      <c r="EB338" s="506">
        <f t="shared" si="224"/>
        <v>0</v>
      </c>
      <c r="EF338" s="412">
        <f>IF(AND(DV338&lt;0,DV338&gt;-11.9),1,0)</f>
        <v>0</v>
      </c>
      <c r="EL338" s="244">
        <f>IF(AND(DV338&lt;0,DV338&gt;-6.4),1,0)</f>
        <v>0</v>
      </c>
      <c r="ER338" s="128">
        <v>-2.9415152748441606</v>
      </c>
      <c r="ES338" s="128">
        <v>13.395805084745762</v>
      </c>
      <c r="EU338" s="518">
        <f>ABS(ER338)</f>
        <v>2.9415152748441606</v>
      </c>
      <c r="EV338" s="284"/>
      <c r="EW338" s="209"/>
      <c r="EX338" s="209"/>
      <c r="EY338" s="209"/>
      <c r="EZ338" s="209"/>
      <c r="FA338" s="209"/>
      <c r="FB338" s="209"/>
      <c r="FC338" s="209"/>
      <c r="FE338" s="141"/>
      <c r="FF338" s="144">
        <v>63.585313087456143</v>
      </c>
      <c r="FH338" s="141"/>
      <c r="FJ338" s="141"/>
      <c r="FK338" s="584"/>
      <c r="FL338" s="527"/>
      <c r="FM338" s="584"/>
      <c r="FN338" s="527"/>
      <c r="FO338" s="584"/>
      <c r="FP338" s="527"/>
      <c r="FQ338" s="284"/>
      <c r="FR338" s="209">
        <f>FF338/(D337+D338)</f>
        <v>24.773499152449773</v>
      </c>
      <c r="FS338" s="284"/>
      <c r="FT338" s="209"/>
      <c r="FU338" s="209"/>
      <c r="FV338" s="209"/>
      <c r="FW338" s="209"/>
      <c r="FX338" s="209"/>
      <c r="FY338" s="209"/>
      <c r="FZ338" s="209"/>
      <c r="GA338" s="209"/>
      <c r="GB338" s="209"/>
      <c r="GC338" s="209"/>
      <c r="GD338" s="284"/>
      <c r="GE338" s="284">
        <f t="shared" ref="GE338" si="234">FF338*(((ABS(DV337-AN337))/(ABS(DV336-DV337))))^2</f>
        <v>1.6212269863947908</v>
      </c>
      <c r="GF338" s="284"/>
      <c r="GG338" s="209"/>
      <c r="GH338" s="209"/>
      <c r="GI338" s="209"/>
      <c r="GJ338" s="209"/>
      <c r="GK338" s="209"/>
      <c r="GL338" s="209"/>
      <c r="GM338" s="209"/>
      <c r="GN338" s="209"/>
      <c r="GO338" s="209"/>
      <c r="GP338" s="209"/>
      <c r="GQ338" s="529"/>
      <c r="GR338" s="587">
        <v>1.4103155427335019</v>
      </c>
      <c r="GS338" s="529">
        <v>0.56412621709340094</v>
      </c>
      <c r="GT338" s="587"/>
      <c r="GU338" s="529"/>
      <c r="GV338" s="529"/>
      <c r="GW338" s="529"/>
      <c r="GX338" s="529"/>
      <c r="GY338" s="529"/>
      <c r="GZ338" s="587">
        <v>0.92662711864406866</v>
      </c>
      <c r="HA338" s="529">
        <v>0.56403389830508388</v>
      </c>
      <c r="HB338" s="587"/>
      <c r="HC338" s="529"/>
      <c r="HD338" s="529"/>
      <c r="HE338" s="529"/>
      <c r="HF338" s="529"/>
      <c r="HG338" s="529"/>
      <c r="HH338" s="584">
        <v>1.6874915546699192</v>
      </c>
      <c r="HI338" s="527">
        <v>0.7977296705334086</v>
      </c>
      <c r="HJ338" s="587"/>
      <c r="HK338" s="529"/>
      <c r="HL338" s="529"/>
      <c r="HM338" s="529"/>
      <c r="HN338" s="529"/>
      <c r="HO338" s="529"/>
      <c r="HP338" s="285"/>
      <c r="HQ338" s="208"/>
      <c r="HR338" s="208"/>
      <c r="HS338" s="208"/>
      <c r="IE338" s="159"/>
      <c r="IF338" s="159"/>
      <c r="IG338" s="159"/>
      <c r="IH338" s="159"/>
      <c r="II338" s="159">
        <v>0</v>
      </c>
      <c r="IJ338" s="159">
        <v>1</v>
      </c>
      <c r="IK338" s="159">
        <v>0</v>
      </c>
      <c r="IL338" s="159">
        <v>1</v>
      </c>
      <c r="IM338" s="159">
        <v>0</v>
      </c>
      <c r="IQ338" s="159">
        <v>1</v>
      </c>
      <c r="IR338" s="159">
        <v>0</v>
      </c>
      <c r="IS338" s="159">
        <v>0</v>
      </c>
      <c r="IZ338" s="159">
        <v>0</v>
      </c>
      <c r="JA338" s="159">
        <v>1</v>
      </c>
      <c r="JB338" s="176">
        <v>0</v>
      </c>
      <c r="JC338" s="176">
        <v>0</v>
      </c>
      <c r="JD338" s="176">
        <v>0</v>
      </c>
      <c r="JE338" s="176">
        <v>0</v>
      </c>
      <c r="JF338" s="176">
        <v>0</v>
      </c>
      <c r="JG338" s="176">
        <v>1</v>
      </c>
      <c r="JH338" s="176">
        <v>0</v>
      </c>
      <c r="JI338" s="176">
        <v>0</v>
      </c>
      <c r="JJ338" s="176">
        <v>0</v>
      </c>
      <c r="JK338" s="176">
        <v>1</v>
      </c>
      <c r="JL338" s="176">
        <v>0</v>
      </c>
      <c r="JM338" s="176">
        <v>1</v>
      </c>
      <c r="JN338" s="176">
        <v>0</v>
      </c>
      <c r="JO338" s="176">
        <v>0</v>
      </c>
      <c r="JP338" s="176">
        <v>0</v>
      </c>
      <c r="JQ338" s="176">
        <v>0</v>
      </c>
      <c r="JR338" s="176">
        <v>0</v>
      </c>
      <c r="JS338" s="176">
        <v>0</v>
      </c>
      <c r="JT338" s="176">
        <v>0</v>
      </c>
      <c r="JU338" s="501">
        <v>1</v>
      </c>
      <c r="JV338" s="176">
        <v>0</v>
      </c>
      <c r="JW338" s="176">
        <v>0</v>
      </c>
      <c r="JX338" s="176">
        <v>0</v>
      </c>
      <c r="JY338" s="501"/>
      <c r="JZ338" s="405"/>
      <c r="KA338" s="405"/>
      <c r="KB338" s="405"/>
      <c r="KC338" s="405"/>
      <c r="KD338" s="405"/>
      <c r="KE338" s="162">
        <v>0</v>
      </c>
      <c r="KF338" s="175">
        <v>1</v>
      </c>
      <c r="KG338" s="175">
        <v>0</v>
      </c>
      <c r="KH338" s="175">
        <v>0</v>
      </c>
      <c r="KI338" s="175">
        <v>0</v>
      </c>
      <c r="KJ338" s="175">
        <v>1</v>
      </c>
      <c r="KK338" s="160">
        <v>0</v>
      </c>
      <c r="KL338" s="175">
        <v>1</v>
      </c>
      <c r="KM338" s="175">
        <v>0</v>
      </c>
      <c r="KN338" s="175">
        <v>0</v>
      </c>
      <c r="KO338" s="175">
        <v>0</v>
      </c>
      <c r="KP338" s="175">
        <v>0</v>
      </c>
      <c r="KQ338" s="175">
        <v>0</v>
      </c>
      <c r="KR338" s="160">
        <v>0</v>
      </c>
      <c r="KS338" s="175">
        <v>0</v>
      </c>
      <c r="KT338" s="159"/>
      <c r="KU338" s="159"/>
      <c r="KV338" s="159"/>
      <c r="KW338" s="159"/>
      <c r="KX338" s="159"/>
      <c r="KY338" s="159"/>
      <c r="KZ338" s="159"/>
      <c r="LA338" s="159"/>
      <c r="LB338" s="159" t="s">
        <v>559</v>
      </c>
    </row>
    <row r="339" spans="1:314" x14ac:dyDescent="0.15">
      <c r="A339" s="214"/>
      <c r="B339" s="232">
        <v>1.6169560185185186</v>
      </c>
      <c r="C339" s="10">
        <v>1.1399999999999999</v>
      </c>
      <c r="D339" s="11">
        <v>1.4666666199999998</v>
      </c>
      <c r="E339" s="11"/>
      <c r="F339" s="14"/>
      <c r="G339" s="13"/>
      <c r="H339" s="14"/>
      <c r="I339" s="596"/>
      <c r="J339" s="473">
        <v>10</v>
      </c>
      <c r="K339" s="14"/>
      <c r="L339" s="9"/>
      <c r="M339" s="23">
        <v>0</v>
      </c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9"/>
      <c r="AB339" s="15"/>
      <c r="AC339" s="15"/>
      <c r="AD339" s="15"/>
      <c r="AE339" s="15"/>
      <c r="AF339" s="15"/>
      <c r="AG339" s="15"/>
      <c r="AH339" s="54"/>
      <c r="AI339" s="15"/>
      <c r="AJ339" s="15"/>
      <c r="AK339" s="15"/>
      <c r="AL339" s="632"/>
      <c r="AM339" s="633">
        <v>3.7071151408994902</v>
      </c>
      <c r="AN339" s="634">
        <v>9.3267033898305076</v>
      </c>
      <c r="AO339" s="640">
        <f t="shared" si="228"/>
        <v>2.5532966101694932</v>
      </c>
      <c r="AP339" s="527"/>
      <c r="AQ339" s="634"/>
      <c r="AR339" s="634"/>
      <c r="AS339" s="634"/>
      <c r="AT339" s="634"/>
      <c r="AU339" s="634"/>
      <c r="AV339" s="634"/>
      <c r="AW339" s="634"/>
      <c r="AX339" s="634"/>
      <c r="AY339" s="634"/>
      <c r="AZ339" s="634"/>
      <c r="BA339" s="634"/>
      <c r="BB339" s="633"/>
      <c r="BC339" s="634">
        <f>ABS(BQ339-AN339)</f>
        <v>3.7467966101694916</v>
      </c>
      <c r="BD339" s="634"/>
      <c r="BE339" s="634"/>
      <c r="BF339" s="634"/>
      <c r="BG339" s="634"/>
      <c r="BH339" s="634"/>
      <c r="BI339" s="634"/>
      <c r="BJ339" s="634"/>
      <c r="BK339" s="634"/>
      <c r="BL339" s="634"/>
      <c r="BM339" s="634"/>
      <c r="BN339" s="573"/>
      <c r="BO339" s="573"/>
      <c r="BP339" s="64">
        <v>5.2786096028025353</v>
      </c>
      <c r="BQ339" s="64">
        <v>13.073499999999999</v>
      </c>
      <c r="BR339" s="6"/>
      <c r="BS339" s="527"/>
      <c r="BT339" s="527"/>
      <c r="BU339" s="527">
        <f>(BP338+BP339+BP340)/3</f>
        <v>2.5788627067126892</v>
      </c>
      <c r="BV339" s="527">
        <f>(BQ338+BQ339+BQ340)/3</f>
        <v>-4.0220988700564968</v>
      </c>
      <c r="BW339" s="584"/>
      <c r="BX339" s="527"/>
      <c r="BY339" s="527"/>
      <c r="BZ339" s="527"/>
      <c r="CA339" s="527"/>
      <c r="CC339" s="584">
        <f>SQRT((BP338-BP339)^2+(BQ338-BQ339)^2)+SQRT((BP339-BP340)^2+(BQ339-BQ340)^2)+SQRT((BP340-BP338)^2+(BQ340-BQ338)^2)</f>
        <v>56.016234535447552</v>
      </c>
      <c r="CD339" s="584"/>
      <c r="CE339" s="584"/>
      <c r="CF339" s="584"/>
      <c r="CG339" s="527"/>
      <c r="CH339" s="584"/>
      <c r="CI339" s="527"/>
      <c r="CJ339" s="584"/>
      <c r="CK339" s="527"/>
      <c r="CL339" s="584"/>
      <c r="CO339" s="70"/>
      <c r="CP339" s="70"/>
      <c r="CQ339" s="70"/>
      <c r="CR339" s="70"/>
      <c r="CS339" s="92">
        <v>7.7101293602149212</v>
      </c>
      <c r="CT339" s="70"/>
      <c r="CU339" s="70"/>
      <c r="CV339" s="70"/>
      <c r="CW339" s="70"/>
      <c r="CX339" s="70"/>
      <c r="CY339" s="70"/>
      <c r="CZ339" s="70"/>
      <c r="DA339" s="70"/>
      <c r="DB339" s="70"/>
      <c r="DC339" s="70"/>
      <c r="DH339" s="516"/>
      <c r="DI339" s="211">
        <f>DEGREES(ACOS(((BP338-BP337)*(BP340-BP339)+(BQ338-BQ337)*(BQ340-BQ339))/(SQRT((BP338-BP337)^2+(BQ338-BQ337)^2)*SQRT((BP340-BP339)^2+(BQ340-BQ339)^2))))</f>
        <v>13.196188743059578</v>
      </c>
      <c r="DJ339" s="105"/>
      <c r="DK339" s="105"/>
      <c r="DL339" s="105"/>
      <c r="DM339" s="105"/>
      <c r="DN339" s="105"/>
      <c r="DO339" s="105"/>
      <c r="DP339" s="105"/>
      <c r="DQ339" s="105"/>
      <c r="DR339" s="105"/>
      <c r="DS339" s="105"/>
      <c r="DT339" s="108" t="s">
        <v>443</v>
      </c>
      <c r="DU339" s="128">
        <v>4.1503571686157299</v>
      </c>
      <c r="DV339" s="128">
        <v>13.234652542372881</v>
      </c>
      <c r="DX339" s="506">
        <f t="shared" si="222"/>
        <v>0</v>
      </c>
      <c r="EA339" s="506">
        <f t="shared" si="223"/>
        <v>0</v>
      </c>
      <c r="EB339" s="506">
        <f t="shared" si="224"/>
        <v>1</v>
      </c>
      <c r="ED339" s="491">
        <v>1</v>
      </c>
      <c r="EG339" s="402">
        <f>IF(AND(DV339&gt;0,DV339&lt;11.9),1,0)</f>
        <v>0</v>
      </c>
      <c r="EM339" s="402">
        <f>IF(AND(DV339&gt;0,DV339&lt;6.4),1,0)</f>
        <v>0</v>
      </c>
      <c r="ER339" s="116">
        <v>-0.60442094688578651</v>
      </c>
      <c r="ES339" s="116">
        <v>-13.476381355932203</v>
      </c>
      <c r="ET339" s="518">
        <f>ABS(ER339)</f>
        <v>0.60442094688578651</v>
      </c>
      <c r="EV339" s="284"/>
      <c r="EW339" s="209"/>
      <c r="EX339" s="209"/>
      <c r="EY339" s="209"/>
      <c r="EZ339" s="209"/>
      <c r="FA339" s="209"/>
      <c r="FB339" s="209"/>
      <c r="FC339" s="209"/>
      <c r="FE339" s="151">
        <v>127.50098798080724</v>
      </c>
      <c r="FF339" s="141"/>
      <c r="FH339" s="141"/>
      <c r="FJ339" s="141"/>
      <c r="FK339" s="584"/>
      <c r="FL339" s="527"/>
      <c r="FM339" s="584"/>
      <c r="FN339" s="527"/>
      <c r="FO339" s="584"/>
      <c r="FP339" s="527"/>
      <c r="FQ339" s="284">
        <f>FE339/(D338+D339)</f>
        <v>47.812871688124503</v>
      </c>
      <c r="FR339" s="209"/>
      <c r="FS339" s="284"/>
      <c r="FT339" s="209"/>
      <c r="FU339" s="209"/>
      <c r="FV339" s="209"/>
      <c r="FW339" s="209"/>
      <c r="FX339" s="209"/>
      <c r="FY339" s="209"/>
      <c r="FZ339" s="209"/>
      <c r="GA339" s="209"/>
      <c r="GB339" s="209"/>
      <c r="GC339" s="209"/>
      <c r="GD339" s="284">
        <f t="shared" ref="GD339" si="235">FE339*(((DV338-AN338)/(ABS(DV337-DV338))))^2</f>
        <v>0.44117988920694551</v>
      </c>
      <c r="GE339" s="209"/>
      <c r="GF339" s="284"/>
      <c r="GG339" s="209"/>
      <c r="GH339" s="209"/>
      <c r="GI339" s="209"/>
      <c r="GJ339" s="209"/>
      <c r="GK339" s="209"/>
      <c r="GL339" s="209"/>
      <c r="GM339" s="209"/>
      <c r="GN339" s="209"/>
      <c r="GO339" s="209"/>
      <c r="GP339" s="209"/>
      <c r="GQ339" s="529"/>
      <c r="GR339" s="587">
        <v>0.76559986605532959</v>
      </c>
      <c r="GS339" s="532">
        <v>7.0918724434598905</v>
      </c>
      <c r="GT339" s="584"/>
      <c r="GU339" s="527"/>
      <c r="GV339" s="527"/>
      <c r="GW339" s="527"/>
      <c r="GX339" s="527"/>
      <c r="GY339" s="527"/>
      <c r="GZ339" s="587">
        <v>0.28201694915254194</v>
      </c>
      <c r="HA339" s="532">
        <v>0.16115254237288035</v>
      </c>
      <c r="HB339" s="584"/>
      <c r="HC339" s="527"/>
      <c r="HD339" s="527"/>
      <c r="HE339" s="527"/>
      <c r="HF339" s="527"/>
      <c r="HG339" s="527"/>
      <c r="HH339" s="584">
        <v>0.81589013630098883</v>
      </c>
      <c r="HI339" s="527">
        <v>7.0937031863631708</v>
      </c>
      <c r="HJ339" s="584"/>
      <c r="HK339" s="527"/>
      <c r="HL339" s="527"/>
      <c r="HM339" s="527"/>
      <c r="HN339" s="527"/>
      <c r="HO339" s="527"/>
      <c r="HP339" s="285"/>
      <c r="HQ339" s="208"/>
      <c r="HR339" s="208"/>
      <c r="HS339" s="208"/>
      <c r="IE339" s="159"/>
      <c r="IF339" s="159"/>
      <c r="IG339" s="159"/>
      <c r="IH339" s="159"/>
      <c r="II339" s="159">
        <v>0</v>
      </c>
      <c r="IJ339" s="159">
        <v>1</v>
      </c>
      <c r="IK339" s="159">
        <v>1</v>
      </c>
      <c r="IL339" s="159">
        <v>0</v>
      </c>
      <c r="IM339" s="159">
        <v>0</v>
      </c>
      <c r="IQ339" s="159">
        <v>1</v>
      </c>
      <c r="IR339" s="159">
        <v>0</v>
      </c>
      <c r="IS339" s="159">
        <v>0</v>
      </c>
      <c r="IZ339" s="159">
        <v>0</v>
      </c>
      <c r="JA339" s="159">
        <v>0</v>
      </c>
      <c r="JB339" s="176">
        <v>0</v>
      </c>
      <c r="JC339" s="176">
        <v>0</v>
      </c>
      <c r="JD339" s="176">
        <v>1</v>
      </c>
      <c r="JE339" s="176">
        <v>0</v>
      </c>
      <c r="JF339" s="176">
        <v>0</v>
      </c>
      <c r="JG339" s="176">
        <v>0</v>
      </c>
      <c r="JH339" s="176">
        <v>1</v>
      </c>
      <c r="JI339" s="176">
        <v>0</v>
      </c>
      <c r="JJ339" s="176">
        <v>0</v>
      </c>
      <c r="JK339" s="176">
        <v>1</v>
      </c>
      <c r="JL339" s="176">
        <v>0</v>
      </c>
      <c r="JM339" s="176">
        <v>1</v>
      </c>
      <c r="JN339" s="176">
        <v>0</v>
      </c>
      <c r="JO339" s="176">
        <v>0</v>
      </c>
      <c r="JP339" s="176">
        <v>0</v>
      </c>
      <c r="JQ339" s="176">
        <v>0</v>
      </c>
      <c r="JR339" s="176">
        <v>0</v>
      </c>
      <c r="JS339" s="176">
        <v>0</v>
      </c>
      <c r="JT339" s="176">
        <v>0</v>
      </c>
      <c r="JU339" s="501">
        <v>1</v>
      </c>
      <c r="JV339" s="176">
        <v>0</v>
      </c>
      <c r="JW339" s="176">
        <v>0</v>
      </c>
      <c r="JX339" s="176">
        <v>0</v>
      </c>
      <c r="JY339" s="501"/>
      <c r="JZ339" s="405"/>
      <c r="KA339" s="405"/>
      <c r="KB339" s="405"/>
      <c r="KC339" s="405"/>
      <c r="KD339" s="405"/>
      <c r="KE339" s="162">
        <v>1</v>
      </c>
      <c r="KF339" s="175">
        <v>0</v>
      </c>
      <c r="KG339" s="175">
        <v>0</v>
      </c>
      <c r="KH339" s="175">
        <v>0</v>
      </c>
      <c r="KI339" s="175">
        <v>0</v>
      </c>
      <c r="KJ339" s="175">
        <v>1</v>
      </c>
      <c r="KK339" s="160">
        <v>0</v>
      </c>
      <c r="KL339" s="175">
        <v>1</v>
      </c>
      <c r="KM339" s="175">
        <v>0</v>
      </c>
      <c r="KN339" s="175">
        <v>0</v>
      </c>
      <c r="KO339" s="175">
        <v>0</v>
      </c>
      <c r="KP339" s="175">
        <v>0</v>
      </c>
      <c r="KQ339" s="175">
        <v>0</v>
      </c>
      <c r="KR339" s="160">
        <v>0</v>
      </c>
      <c r="KS339" s="175">
        <v>0</v>
      </c>
      <c r="KT339" s="159"/>
      <c r="KU339" s="159"/>
      <c r="KV339" s="159"/>
      <c r="KW339" s="159"/>
      <c r="KX339" s="159"/>
      <c r="KY339" s="159"/>
      <c r="KZ339" s="159"/>
      <c r="LA339" s="159"/>
      <c r="LB339" s="159"/>
    </row>
    <row r="340" spans="1:314" x14ac:dyDescent="0.15">
      <c r="A340" s="214"/>
      <c r="B340" s="232">
        <v>1.618113425925926</v>
      </c>
      <c r="C340" s="10">
        <v>1.1000000000000001</v>
      </c>
      <c r="D340" s="11">
        <v>1.3333333000000003</v>
      </c>
      <c r="E340" s="11"/>
      <c r="F340" s="14"/>
      <c r="G340" s="13"/>
      <c r="H340" s="14"/>
      <c r="I340" s="596"/>
      <c r="J340" s="9">
        <v>11</v>
      </c>
      <c r="K340" s="14"/>
      <c r="L340" s="9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9"/>
      <c r="AB340" s="15"/>
      <c r="AC340" s="15"/>
      <c r="AD340" s="15"/>
      <c r="AE340" s="15"/>
      <c r="AF340" s="15"/>
      <c r="AG340" s="15"/>
      <c r="AH340" s="54"/>
      <c r="AI340" s="15"/>
      <c r="AJ340" s="15"/>
      <c r="AK340" s="15"/>
      <c r="AL340" s="632"/>
      <c r="AM340" s="633">
        <v>3.0623994642213179</v>
      </c>
      <c r="AN340" s="634">
        <v>-7.7554661016949149</v>
      </c>
      <c r="AO340" s="587"/>
      <c r="AP340" s="634">
        <f t="shared" ref="AP340" si="236">ABS(-11.88-AN340)</f>
        <v>4.1245338983050859</v>
      </c>
      <c r="AQ340" s="527"/>
      <c r="AR340" s="527"/>
      <c r="AS340" s="527"/>
      <c r="AT340" s="527"/>
      <c r="AU340" s="527"/>
      <c r="AV340" s="527"/>
      <c r="AW340" s="527"/>
      <c r="AX340" s="527"/>
      <c r="AY340" s="527"/>
      <c r="AZ340" s="527"/>
      <c r="BA340" s="527"/>
      <c r="BB340" s="634">
        <f>ABS(BQ340-AN340)</f>
        <v>4.1496779661016943</v>
      </c>
      <c r="BC340" s="634"/>
      <c r="BD340" s="634"/>
      <c r="BE340" s="634"/>
      <c r="BF340" s="634"/>
      <c r="BG340" s="634"/>
      <c r="BH340" s="634"/>
      <c r="BI340" s="634"/>
      <c r="BJ340" s="634"/>
      <c r="BK340" s="634"/>
      <c r="BL340" s="634"/>
      <c r="BM340" s="634"/>
      <c r="BN340" s="573"/>
      <c r="BO340" s="573"/>
      <c r="BP340" s="6">
        <v>3.1026941940137038</v>
      </c>
      <c r="BQ340" s="6">
        <v>-11.905144067796609</v>
      </c>
      <c r="BR340" s="6"/>
      <c r="BS340" s="527"/>
      <c r="BT340" s="527"/>
      <c r="BU340" s="527"/>
      <c r="BV340" s="527"/>
      <c r="BW340" s="584"/>
      <c r="BX340" s="527"/>
      <c r="BY340" s="527"/>
      <c r="BZ340" s="527"/>
      <c r="CA340" s="527"/>
      <c r="CB340" s="584"/>
      <c r="CC340" s="527"/>
      <c r="CD340" s="584"/>
      <c r="CE340" s="527"/>
      <c r="CF340" s="584"/>
      <c r="CG340" s="527"/>
      <c r="CH340" s="584"/>
      <c r="CI340" s="527"/>
      <c r="CJ340" s="584"/>
      <c r="CK340" s="527"/>
      <c r="CL340" s="584"/>
      <c r="CO340" s="70"/>
      <c r="CP340" s="70"/>
      <c r="CQ340" s="70"/>
      <c r="CR340" s="70"/>
      <c r="CS340" s="70"/>
      <c r="CT340" s="70"/>
      <c r="CU340" s="70"/>
      <c r="CV340" s="70"/>
      <c r="CW340" s="70"/>
      <c r="CX340" s="70"/>
      <c r="CY340" s="70"/>
      <c r="CZ340" s="70"/>
      <c r="DA340" s="70"/>
      <c r="DB340" s="70"/>
      <c r="DC340" s="70"/>
      <c r="DH340" s="516"/>
      <c r="DI340" s="516"/>
      <c r="DJ340" s="105"/>
      <c r="DK340" s="105"/>
      <c r="DL340" s="105"/>
      <c r="DM340" s="105"/>
      <c r="DN340" s="105"/>
      <c r="DO340" s="105"/>
      <c r="DP340" s="105"/>
      <c r="DQ340" s="105"/>
      <c r="DR340" s="105"/>
      <c r="DS340" s="105"/>
      <c r="DT340" s="108" t="s">
        <v>443</v>
      </c>
      <c r="DU340" s="116">
        <v>2.3370943279583742</v>
      </c>
      <c r="DV340" s="116">
        <v>-12.026008474576271</v>
      </c>
      <c r="DX340" s="506">
        <f t="shared" si="222"/>
        <v>0</v>
      </c>
      <c r="EA340" s="506">
        <f t="shared" si="223"/>
        <v>0</v>
      </c>
      <c r="EB340" s="506">
        <f t="shared" si="224"/>
        <v>0</v>
      </c>
      <c r="EF340" s="412">
        <f>IF(AND(DV340&lt;0,DV340&gt;-11.9),1,0)</f>
        <v>0</v>
      </c>
      <c r="EL340" s="244">
        <f>IF(AND(DV340&lt;0,DV340&gt;-6.4),1,0)</f>
        <v>0</v>
      </c>
      <c r="ER340" s="128">
        <v>3.4653467621451757</v>
      </c>
      <c r="ES340" s="128">
        <v>14.604449152542372</v>
      </c>
      <c r="EU340" s="518">
        <f>ABS(ER340)</f>
        <v>3.4653467621451757</v>
      </c>
      <c r="EV340" s="284"/>
      <c r="EW340" s="209"/>
      <c r="EX340" s="209"/>
      <c r="EY340" s="209"/>
      <c r="EZ340" s="209"/>
      <c r="FA340" s="209"/>
      <c r="FB340" s="209"/>
      <c r="FC340" s="209"/>
      <c r="FE340" s="141"/>
      <c r="FF340" s="144">
        <v>45.356159680107126</v>
      </c>
      <c r="FH340" s="516"/>
      <c r="FJ340" s="516"/>
      <c r="FL340" s="516"/>
      <c r="FN340" s="516"/>
      <c r="FQ340" s="284"/>
      <c r="FR340" s="209">
        <f>FF340/(D339+D340)</f>
        <v>16.198628919999084</v>
      </c>
      <c r="FS340" s="284"/>
      <c r="FT340" s="209"/>
      <c r="FU340" s="209"/>
      <c r="FV340" s="209"/>
      <c r="FW340" s="209"/>
      <c r="FX340" s="209"/>
      <c r="FY340" s="209"/>
      <c r="FZ340" s="209"/>
      <c r="GA340" s="209"/>
      <c r="GB340" s="209"/>
      <c r="GC340" s="209"/>
      <c r="GD340" s="284"/>
      <c r="GE340" s="284">
        <f t="shared" ref="GE340" si="237">FF340*(((ABS(DV339-AN339))/(ABS(DV338-DV339))))^2</f>
        <v>0.9916811664144487</v>
      </c>
      <c r="GF340" s="284"/>
      <c r="GG340" s="209"/>
      <c r="GH340" s="209"/>
      <c r="GI340" s="209"/>
      <c r="GJ340" s="209"/>
      <c r="GK340" s="209"/>
      <c r="GL340" s="209"/>
      <c r="GM340" s="209"/>
      <c r="GN340" s="209"/>
      <c r="GO340" s="209"/>
      <c r="GP340" s="209"/>
      <c r="GQ340" s="529"/>
      <c r="GR340" s="587">
        <v>2.9415152748441606</v>
      </c>
      <c r="GS340" s="529">
        <v>0.68501040647055422</v>
      </c>
      <c r="GT340" s="587"/>
      <c r="GU340" s="529"/>
      <c r="GV340" s="529"/>
      <c r="GW340" s="529"/>
      <c r="GX340" s="529"/>
      <c r="GY340" s="529"/>
      <c r="GZ340" s="587">
        <v>1.450372881355932</v>
      </c>
      <c r="HA340" s="529">
        <v>1.3697966101694909</v>
      </c>
      <c r="HB340" s="587"/>
      <c r="HC340" s="529"/>
      <c r="HD340" s="529"/>
      <c r="HE340" s="529"/>
      <c r="HF340" s="529"/>
      <c r="HG340" s="529"/>
      <c r="HH340" s="584">
        <v>3.2796483968733945</v>
      </c>
      <c r="HI340" s="527">
        <v>1.5315293043898253</v>
      </c>
      <c r="HJ340" s="587"/>
      <c r="HK340" s="529"/>
      <c r="HL340" s="529"/>
      <c r="HM340" s="529"/>
      <c r="HN340" s="529"/>
      <c r="HO340" s="529"/>
      <c r="HP340" s="285"/>
      <c r="HQ340" s="208"/>
      <c r="HR340" s="208"/>
      <c r="HS340" s="208"/>
      <c r="IE340" s="159"/>
      <c r="IF340" s="159"/>
      <c r="IG340" s="159"/>
      <c r="IH340" s="159"/>
      <c r="II340" s="159">
        <v>0</v>
      </c>
      <c r="IJ340" s="159">
        <v>1</v>
      </c>
      <c r="IK340" s="159">
        <v>0</v>
      </c>
      <c r="IL340" s="159">
        <v>1</v>
      </c>
      <c r="IM340" s="159">
        <v>0</v>
      </c>
      <c r="IQ340" s="159">
        <v>0</v>
      </c>
      <c r="IR340" s="159">
        <v>1</v>
      </c>
      <c r="IS340" s="159">
        <v>0</v>
      </c>
      <c r="IZ340" s="159">
        <v>0</v>
      </c>
      <c r="JA340" s="159">
        <v>0</v>
      </c>
      <c r="JB340" s="176">
        <v>0</v>
      </c>
      <c r="JC340" s="176">
        <v>0</v>
      </c>
      <c r="JD340" s="186">
        <v>1</v>
      </c>
      <c r="JE340" s="186">
        <v>1</v>
      </c>
      <c r="JF340" s="176">
        <v>0</v>
      </c>
      <c r="JG340" s="176">
        <v>1</v>
      </c>
      <c r="JH340" s="176">
        <v>0</v>
      </c>
      <c r="JI340" s="176">
        <v>0</v>
      </c>
      <c r="JJ340" s="176">
        <v>0</v>
      </c>
      <c r="JK340" s="176">
        <v>1</v>
      </c>
      <c r="JL340" s="176">
        <v>0</v>
      </c>
      <c r="JM340" s="176">
        <v>1</v>
      </c>
      <c r="JN340" s="176">
        <v>0</v>
      </c>
      <c r="JO340" s="176">
        <v>0</v>
      </c>
      <c r="JP340" s="176">
        <v>0</v>
      </c>
      <c r="JQ340" s="176">
        <v>0</v>
      </c>
      <c r="JR340" s="176">
        <v>0</v>
      </c>
      <c r="JS340" s="176">
        <v>0</v>
      </c>
      <c r="JT340" s="176">
        <v>0</v>
      </c>
      <c r="JU340" s="501">
        <v>1</v>
      </c>
      <c r="JV340" s="176">
        <v>0</v>
      </c>
      <c r="JW340" s="176">
        <v>0</v>
      </c>
      <c r="JX340" s="176">
        <v>0</v>
      </c>
      <c r="JY340" s="501"/>
      <c r="JZ340" s="405"/>
      <c r="KA340" s="405"/>
      <c r="KB340" s="405"/>
      <c r="KC340" s="405"/>
      <c r="KD340" s="405"/>
      <c r="KE340" s="162">
        <v>0</v>
      </c>
      <c r="KF340" s="175">
        <v>1</v>
      </c>
      <c r="KG340" s="175">
        <v>0</v>
      </c>
      <c r="KH340" s="175">
        <v>0</v>
      </c>
      <c r="KI340" s="175">
        <v>0</v>
      </c>
      <c r="KJ340" s="175">
        <v>1</v>
      </c>
      <c r="KK340" s="160">
        <v>0</v>
      </c>
      <c r="KL340" s="175">
        <v>0</v>
      </c>
      <c r="KM340" s="175">
        <v>0</v>
      </c>
      <c r="KN340" s="175">
        <v>0</v>
      </c>
      <c r="KO340" s="175">
        <v>0</v>
      </c>
      <c r="KP340" s="175">
        <v>1</v>
      </c>
      <c r="KQ340" s="175">
        <v>0</v>
      </c>
      <c r="KR340" s="160">
        <v>0</v>
      </c>
      <c r="KS340" s="175">
        <v>1</v>
      </c>
      <c r="KT340" s="159"/>
      <c r="KU340" s="159"/>
      <c r="KV340" s="159"/>
      <c r="KW340" s="159"/>
      <c r="KX340" s="159"/>
      <c r="KY340" s="159"/>
      <c r="KZ340" s="159"/>
      <c r="LA340" s="159"/>
      <c r="LB340" s="159" t="s">
        <v>560</v>
      </c>
    </row>
    <row r="341" spans="1:314" s="218" customFormat="1" ht="14.25" thickBot="1" x14ac:dyDescent="0.2">
      <c r="A341" s="243" t="s">
        <v>593</v>
      </c>
      <c r="B341" s="243"/>
      <c r="C341" s="17"/>
      <c r="D341" s="18"/>
      <c r="E341" s="18">
        <f>SUM(D331:D340)</f>
        <v>12.93318642</v>
      </c>
      <c r="F341" s="20"/>
      <c r="G341" s="19"/>
      <c r="H341" s="20"/>
      <c r="I341" s="597"/>
      <c r="J341" s="16"/>
      <c r="K341" s="20"/>
      <c r="L341" s="16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16"/>
      <c r="AB341" s="20"/>
      <c r="AC341" s="20"/>
      <c r="AD341" s="20"/>
      <c r="AE341" s="20"/>
      <c r="AF341" s="20"/>
      <c r="AG341" s="20"/>
      <c r="AH341" s="58"/>
      <c r="AI341" s="20"/>
      <c r="AJ341" s="20"/>
      <c r="AK341" s="20"/>
      <c r="AL341" s="642"/>
      <c r="AM341" s="636"/>
      <c r="AN341" s="637"/>
      <c r="AO341" s="636"/>
      <c r="AP341" s="637"/>
      <c r="AQ341" s="528">
        <f>SUM(AO331:AO340)</f>
        <v>20.622669491525428</v>
      </c>
      <c r="AR341" s="528">
        <f>SUM(AP331:AP340)</f>
        <v>14.94204237288136</v>
      </c>
      <c r="AS341" s="528">
        <f>AVERAGE(AO331:AO340)</f>
        <v>4.1245338983050859</v>
      </c>
      <c r="AT341" s="528">
        <f>AVERAGE(AP331:AP340)</f>
        <v>2.9884084745762722</v>
      </c>
      <c r="AU341" s="528">
        <f>MAX(AO331:AO340)</f>
        <v>5.6554830508474589</v>
      </c>
      <c r="AV341" s="528">
        <f>MAX(AP331:AP340)</f>
        <v>6.7029745762711874</v>
      </c>
      <c r="AW341" s="528">
        <f>MIN(AO331:AO340)</f>
        <v>2.5532966101694932</v>
      </c>
      <c r="AX341" s="528">
        <f>MIN(AP331:AP340)</f>
        <v>0.21658474576271303</v>
      </c>
      <c r="AY341" s="528">
        <f>AU341-AW341</f>
        <v>3.1021864406779658</v>
      </c>
      <c r="AZ341" s="528">
        <f>AV341-AX341</f>
        <v>6.4863898305084744</v>
      </c>
      <c r="BA341" s="528"/>
      <c r="BB341" s="636"/>
      <c r="BC341" s="637"/>
      <c r="BD341" s="528">
        <f>SUM(BB331:BB340)</f>
        <v>17.726779661016945</v>
      </c>
      <c r="BE341" s="528">
        <f>SUM(BC331:BC340)</f>
        <v>23.528271186440676</v>
      </c>
      <c r="BF341" s="528">
        <f>AVERAGE(BB331:BB340)</f>
        <v>3.545355932203389</v>
      </c>
      <c r="BG341" s="528">
        <f>AVERAGE(BC331:BC340)</f>
        <v>4.7056542372881349</v>
      </c>
      <c r="BH341" s="528">
        <f>MAX(BB331:BB340)</f>
        <v>6.8489830508474574</v>
      </c>
      <c r="BI341" s="528">
        <f>MAX(BC331:BC340)</f>
        <v>5.8417796610169495</v>
      </c>
      <c r="BJ341" s="528">
        <f>MIN(BB331:BB340)</f>
        <v>1.5712372881355936</v>
      </c>
      <c r="BK341" s="528">
        <f>MIN(BC331:BC340)</f>
        <v>3.7467966101694916</v>
      </c>
      <c r="BL341" s="528">
        <f>BH341-BJ341</f>
        <v>5.2777457627118638</v>
      </c>
      <c r="BM341" s="528">
        <f>BI341-BK341</f>
        <v>2.0949830508474578</v>
      </c>
      <c r="BN341" s="574"/>
      <c r="BO341" s="574"/>
      <c r="BP341" s="7"/>
      <c r="BQ341" s="7"/>
      <c r="BR341" s="7"/>
      <c r="BS341" s="528"/>
      <c r="BT341" s="528"/>
      <c r="BU341" s="528"/>
      <c r="BV341" s="528"/>
      <c r="BW341" s="585">
        <f>AVERAGE(BS331:BS341)</f>
        <v>-1.0510208687513951</v>
      </c>
      <c r="BX341" s="585">
        <f>AVERAGE(BT331:BT341)</f>
        <v>4.1698220338983045</v>
      </c>
      <c r="BY341" s="585">
        <f>AVERAGE(BU331:BU341)</f>
        <v>0.8596209022375636</v>
      </c>
      <c r="BZ341" s="585">
        <f>AVERAGE(BV331:BV341)</f>
        <v>-4.1375915254237281</v>
      </c>
      <c r="CA341" s="528"/>
      <c r="CB341" s="585"/>
      <c r="CC341" s="528"/>
      <c r="CD341" s="585">
        <f>SUM(CB331:CB340)</f>
        <v>222.82897487156225</v>
      </c>
      <c r="CE341" s="585">
        <f>SUM(CC331:CC340)</f>
        <v>270.76573360468393</v>
      </c>
      <c r="CF341" s="585" t="e">
        <f ca="1">[1]!Mean(CB331:CB340)</f>
        <v>#NAME?</v>
      </c>
      <c r="CG341" s="585" t="e">
        <f ca="1">[1]!Mean(CC331:CC340)</f>
        <v>#NAME?</v>
      </c>
      <c r="CH341" s="585">
        <f>MAX(CB331:CB340)</f>
        <v>63.177765976667217</v>
      </c>
      <c r="CI341" s="585">
        <f>MAX(CC331:CC340)</f>
        <v>57.738777495229627</v>
      </c>
      <c r="CJ341" s="585">
        <f>MIN(CB331:CB340)</f>
        <v>51.344390873110576</v>
      </c>
      <c r="CK341" s="585">
        <f>MIN(CC331:CC340)</f>
        <v>50.070938878370612</v>
      </c>
      <c r="CL341" s="585">
        <f>CH341-CJ341</f>
        <v>11.833375103556641</v>
      </c>
      <c r="CM341" s="528">
        <f>CI341-CK341</f>
        <v>7.6678386168590151</v>
      </c>
      <c r="CN341" s="393"/>
      <c r="CR341" s="286"/>
      <c r="CS341" s="278"/>
      <c r="CT341" s="281">
        <v>30.703103797172968</v>
      </c>
      <c r="CU341" s="281">
        <v>26.302824863845203</v>
      </c>
      <c r="CV341" s="281">
        <v>7.675775949293242</v>
      </c>
      <c r="CW341" s="281">
        <v>5.2605649727690409</v>
      </c>
      <c r="CX341" s="281">
        <v>20.906318103274472</v>
      </c>
      <c r="CY341" s="281">
        <v>10.468882728567031</v>
      </c>
      <c r="CZ341" s="281">
        <v>0.95830789244218284</v>
      </c>
      <c r="DA341" s="281">
        <v>0.55452967183198643</v>
      </c>
      <c r="DB341" s="281">
        <v>19.94801021083229</v>
      </c>
      <c r="DC341" s="248">
        <v>9.9143530567350453</v>
      </c>
      <c r="DD341" s="281"/>
      <c r="DE341" s="281"/>
      <c r="DF341" s="281"/>
      <c r="DG341" s="281"/>
      <c r="DH341" s="281"/>
      <c r="DI341" s="281"/>
      <c r="DJ341" s="281">
        <f>SUM(DH333:DH339)</f>
        <v>36.871852469321965</v>
      </c>
      <c r="DK341" s="281">
        <f>SUM(DI333:DI339)</f>
        <v>36.530552540593831</v>
      </c>
      <c r="DL341" s="281">
        <f>AVERAGE(DH333:DH339)</f>
        <v>12.290617489773988</v>
      </c>
      <c r="DM341" s="281">
        <f>AVERAGE(DI333:DI339)</f>
        <v>9.1326381351484578</v>
      </c>
      <c r="DN341" s="281">
        <f>MAX(DH333:DH339)</f>
        <v>31.375200831841607</v>
      </c>
      <c r="DO341" s="281">
        <f>MAX(DI333:DI339)</f>
        <v>13.196188743059578</v>
      </c>
      <c r="DP341" s="281">
        <f>MIN(DH333:DH339)</f>
        <v>1.5558578107954819</v>
      </c>
      <c r="DQ341" s="281">
        <f>MIN(DI333:DI339)</f>
        <v>4.8976839747713603</v>
      </c>
      <c r="DR341" s="281">
        <f>DN341-DP341</f>
        <v>29.819343021046123</v>
      </c>
      <c r="DS341" s="281">
        <f>DO341-DQ341</f>
        <v>8.2985047682882183</v>
      </c>
      <c r="DT341" s="220"/>
      <c r="DU341" s="244"/>
      <c r="DV341" s="244"/>
      <c r="DW341" s="495"/>
      <c r="DX341" s="506">
        <f t="shared" si="222"/>
        <v>0</v>
      </c>
      <c r="DY341" s="495"/>
      <c r="DZ341" s="495"/>
      <c r="EA341" s="506">
        <f t="shared" si="223"/>
        <v>0</v>
      </c>
      <c r="EB341" s="506">
        <f t="shared" si="224"/>
        <v>0</v>
      </c>
      <c r="EC341" s="495"/>
      <c r="ED341" s="495"/>
      <c r="EE341" s="512"/>
      <c r="EF341" s="244"/>
      <c r="EG341" s="244"/>
      <c r="EH341" s="244">
        <v>0</v>
      </c>
      <c r="EI341" s="244">
        <v>1</v>
      </c>
      <c r="EJ341" s="138">
        <f>SUM(EH341:EI341)</f>
        <v>1</v>
      </c>
      <c r="EK341" s="402"/>
      <c r="EL341" s="244"/>
      <c r="EM341" s="244"/>
      <c r="EN341" s="244"/>
      <c r="EO341" s="244"/>
      <c r="EP341" s="244"/>
      <c r="EQ341" s="244"/>
      <c r="ER341" s="244"/>
      <c r="ES341" s="244"/>
      <c r="ET341" s="523"/>
      <c r="EU341" s="523"/>
      <c r="EV341" s="287">
        <f>SUM(ET331:ET341)</f>
        <v>5.9233252794807081</v>
      </c>
      <c r="EW341" s="281">
        <f>SUM(EU331:EU341)</f>
        <v>11.685471639791873</v>
      </c>
      <c r="EX341" s="278">
        <f>AVERAGE(ET331:ET341)</f>
        <v>1.1846650558961416</v>
      </c>
      <c r="EY341" s="278">
        <f>AVERAGE(EU331:EU341)</f>
        <v>2.3370943279583747</v>
      </c>
      <c r="EZ341" s="281">
        <f>_xlfn.VAR.P(ET331:ET341)</f>
        <v>0.18613698415010391</v>
      </c>
      <c r="FA341" s="281">
        <f>_xlfn.VAR.P(EU331:EU341)</f>
        <v>1.2450265129649301</v>
      </c>
      <c r="FB341" s="281">
        <f>MAX(ET331:ET341)</f>
        <v>1.6923786512802022</v>
      </c>
      <c r="FC341" s="281">
        <f>MAX(EU331:EU341)</f>
        <v>3.4653467621451757</v>
      </c>
      <c r="FD341" s="523"/>
      <c r="FE341" s="268"/>
      <c r="FF341" s="240"/>
      <c r="FG341" s="521">
        <f>SUM(FE332:FE341)</f>
        <v>183.91168681198241</v>
      </c>
      <c r="FH341" s="521">
        <f>SUM(FF332:FF341)</f>
        <v>152.69614880385978</v>
      </c>
      <c r="FI341" s="521">
        <f>AVERAGE(FE332:FE341)</f>
        <v>45.977921702995602</v>
      </c>
      <c r="FJ341" s="521">
        <f>AVERAGE(FF332:FF341)</f>
        <v>30.539229760771956</v>
      </c>
      <c r="FK341" s="521">
        <f>MAX(FE332:FE341)</f>
        <v>127.50098798080724</v>
      </c>
      <c r="FL341" s="521">
        <f>MAX(FF332:FF341)</f>
        <v>63.585313087456143</v>
      </c>
      <c r="FM341" s="521">
        <f>MIN(FE332:FE341)</f>
        <v>5.7443992636837038</v>
      </c>
      <c r="FN341" s="521">
        <f>MIN(FF332:FF341)</f>
        <v>3.1964736894710306</v>
      </c>
      <c r="FO341" s="520">
        <f>FK341-FM341</f>
        <v>121.75658871712353</v>
      </c>
      <c r="FP341" s="520">
        <f>FL341-FN341</f>
        <v>60.388839397985109</v>
      </c>
      <c r="FQ341" s="287"/>
      <c r="FR341" s="287"/>
      <c r="FS341" s="278">
        <f>SUM(FQ332:FQ341)</f>
        <v>68.847027683058059</v>
      </c>
      <c r="FT341" s="278">
        <f>SUM(FR332:FR341)</f>
        <v>58.375843862239776</v>
      </c>
      <c r="FU341" s="278">
        <f>AVERAGE(FQ332:FQ341)</f>
        <v>17.211756920764515</v>
      </c>
      <c r="FV341" s="278">
        <f>AVERAGE(FR332:FR341)</f>
        <v>11.675168772447956</v>
      </c>
      <c r="FW341" s="278">
        <f>MAX(FQ332:FQ341)</f>
        <v>47.812871688124503</v>
      </c>
      <c r="FX341" s="278">
        <f>MAX(FR332:FR341)</f>
        <v>24.773499152449773</v>
      </c>
      <c r="FY341" s="278">
        <f>MIN(FQ332:FQ341)</f>
        <v>2.1814174943696751</v>
      </c>
      <c r="FZ341" s="278">
        <f>MIN(FR332:FR341)</f>
        <v>1.2785895013602022</v>
      </c>
      <c r="GA341" s="278">
        <f>FW341-FY341</f>
        <v>45.631454193754827</v>
      </c>
      <c r="GB341" s="278">
        <f>FX341-FZ341</f>
        <v>23.494909651089571</v>
      </c>
      <c r="GC341" s="278"/>
      <c r="GD341" s="286"/>
      <c r="GE341" s="278"/>
      <c r="GF341" s="278">
        <f>SUM(GD332:GD341)</f>
        <v>1.5353481249281007</v>
      </c>
      <c r="GG341" s="278">
        <f>SUM(GE332:GE341)</f>
        <v>4.9131922870172016</v>
      </c>
      <c r="GH341" s="278">
        <f>AVERAGE(GD332:GD341)</f>
        <v>0.38383703123202517</v>
      </c>
      <c r="GI341" s="278">
        <f>AVERAGE(GE332:GE341)</f>
        <v>0.98263845740344036</v>
      </c>
      <c r="GJ341" s="278">
        <f>MAX(GD332:GD341)</f>
        <v>0.45661784148170331</v>
      </c>
      <c r="GK341" s="278">
        <f>MAX(GE332:GE341)</f>
        <v>1.6212269863947908</v>
      </c>
      <c r="GL341" s="278">
        <f>MIN(GD332:GD341)</f>
        <v>0.18739767913699804</v>
      </c>
      <c r="GM341" s="278">
        <f>MIN(GE332:GE341)</f>
        <v>0.14133106514847474</v>
      </c>
      <c r="GN341" s="278">
        <f>GJ341-GL341</f>
        <v>0.26922016234470525</v>
      </c>
      <c r="GO341" s="278">
        <f>GK341-GM341</f>
        <v>1.4798959212463161</v>
      </c>
      <c r="GP341" s="278"/>
      <c r="GQ341" s="586"/>
      <c r="GR341" s="586"/>
      <c r="GS341" s="531"/>
      <c r="GT341" s="586">
        <f>SUM(GR331:GR340)</f>
        <v>14.909050023182733</v>
      </c>
      <c r="GU341" s="586">
        <f>SUM(GS331:GS340)</f>
        <v>15.997007727577142</v>
      </c>
      <c r="GV341" s="531">
        <f>AVERAGE(GR331:GR340)</f>
        <v>1.4909050023182733</v>
      </c>
      <c r="GW341" s="531">
        <f>AVERAGE(GS331:GS340)</f>
        <v>1.5997007727577142</v>
      </c>
      <c r="GX341" s="531">
        <f>MAX(GR331:GR340)</f>
        <v>2.9415152748441606</v>
      </c>
      <c r="GY341" s="531">
        <f>MAX(GS331:GS340)</f>
        <v>7.0918724434598905</v>
      </c>
      <c r="GZ341" s="586"/>
      <c r="HA341" s="531"/>
      <c r="HB341" s="586">
        <f>SUM(GZ331:GZ340)</f>
        <v>5.5194745762711843</v>
      </c>
      <c r="HC341" s="586">
        <f>SUM(HA331:HA340)</f>
        <v>5.0763050847457603</v>
      </c>
      <c r="HD341" s="531">
        <f>AVERAGE(GZ331:GZ340)</f>
        <v>0.55194745762711839</v>
      </c>
      <c r="HE341" s="531">
        <f>AVERAGE(HA331:HA340)</f>
        <v>0.50763050847457603</v>
      </c>
      <c r="HF341" s="531">
        <f>MAX(GZ331:GZ340)</f>
        <v>1.450372881355932</v>
      </c>
      <c r="HG341" s="531">
        <f>MAX(HA331:HA340)</f>
        <v>1.3697966101694909</v>
      </c>
      <c r="HH341" s="585"/>
      <c r="HI341" s="528"/>
      <c r="HJ341" s="586">
        <f>SUM(HH331:HH340)</f>
        <v>16.126039801134883</v>
      </c>
      <c r="HK341" s="586">
        <f>SUM(HI331:HI340)</f>
        <v>18.045909953683108</v>
      </c>
      <c r="HL341" s="531">
        <f>AVERAGE(HH331:HH340)</f>
        <v>1.6126039801134884</v>
      </c>
      <c r="HM341" s="531">
        <f>AVERAGE(HI331:HI340)</f>
        <v>1.8045909953683108</v>
      </c>
      <c r="HN341" s="531">
        <f>MAX(HH331:HH340)</f>
        <v>3.2796483968733945</v>
      </c>
      <c r="HO341" s="531">
        <f>MAX(HI331:HI340)</f>
        <v>7.0937031863631708</v>
      </c>
      <c r="HP341" s="286">
        <f>MIN(HH331:HH340)</f>
        <v>0.33227565576936108</v>
      </c>
      <c r="HQ341" s="286">
        <f>MIN(HI331:HI340)</f>
        <v>0.3800949866533464</v>
      </c>
      <c r="HR341" s="278">
        <f>HN341-HP341</f>
        <v>2.9473727411040334</v>
      </c>
      <c r="HS341" s="278">
        <f>HO341-HQ341</f>
        <v>6.7136081997098245</v>
      </c>
      <c r="HT341" s="393"/>
      <c r="HU341" s="520"/>
      <c r="HV341" s="393"/>
      <c r="HW341" s="520"/>
      <c r="HX341" s="393"/>
      <c r="HY341" s="520"/>
      <c r="HZ341" s="393"/>
      <c r="IA341" s="520"/>
      <c r="IB341" s="393"/>
      <c r="IC341" s="520"/>
      <c r="ID341" s="393"/>
      <c r="IG341" s="218">
        <v>-2.4579785173355315</v>
      </c>
      <c r="IH341" s="218">
        <v>12.428889830508474</v>
      </c>
      <c r="IN341" s="462">
        <v>4</v>
      </c>
      <c r="IO341" s="462">
        <v>3</v>
      </c>
      <c r="IP341" s="390">
        <v>7</v>
      </c>
      <c r="IT341" s="390"/>
      <c r="IU341" s="393">
        <v>1</v>
      </c>
      <c r="IV341" s="390">
        <v>2</v>
      </c>
      <c r="IW341" s="393">
        <v>3</v>
      </c>
      <c r="IX341" s="484">
        <v>3</v>
      </c>
      <c r="IY341" s="393"/>
      <c r="JB341" s="226"/>
      <c r="JC341" s="226"/>
      <c r="JD341" s="226"/>
      <c r="JP341" s="226"/>
      <c r="JQ341" s="226"/>
      <c r="JR341" s="226"/>
      <c r="JU341" s="393"/>
      <c r="JY341" s="393">
        <v>5</v>
      </c>
      <c r="JZ341" s="507">
        <v>4</v>
      </c>
      <c r="KA341" s="507">
        <v>0</v>
      </c>
      <c r="KB341" s="520">
        <v>1</v>
      </c>
      <c r="KC341" s="520">
        <v>0</v>
      </c>
      <c r="KD341" s="507">
        <v>0</v>
      </c>
      <c r="KE341" s="220"/>
      <c r="KK341" s="219"/>
      <c r="KR341" s="219"/>
      <c r="LA341" s="219"/>
    </row>
    <row r="342" spans="1:314" x14ac:dyDescent="0.15">
      <c r="A342" s="214"/>
      <c r="B342" s="232">
        <v>1.6377546296296297</v>
      </c>
      <c r="C342" s="10"/>
      <c r="D342" s="11"/>
      <c r="E342" s="11"/>
      <c r="F342" s="14"/>
      <c r="G342" s="13"/>
      <c r="H342" s="14" t="s">
        <v>363</v>
      </c>
      <c r="I342" s="596">
        <v>65</v>
      </c>
      <c r="J342" s="9">
        <v>1</v>
      </c>
      <c r="K342" s="14">
        <v>1</v>
      </c>
      <c r="L342" s="9">
        <v>0</v>
      </c>
      <c r="M342" s="23">
        <v>1</v>
      </c>
      <c r="N342" s="23">
        <v>1</v>
      </c>
      <c r="O342" s="23">
        <v>0</v>
      </c>
      <c r="P342" s="14"/>
      <c r="Q342" s="14">
        <v>1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1</v>
      </c>
      <c r="X342" s="14">
        <v>0</v>
      </c>
      <c r="Y342" s="14">
        <v>0</v>
      </c>
      <c r="Z342" s="14">
        <v>0</v>
      </c>
      <c r="AA342" s="9">
        <v>1</v>
      </c>
      <c r="AB342" s="15"/>
      <c r="AC342" s="15"/>
      <c r="AD342" s="15"/>
      <c r="AE342" s="15"/>
      <c r="AF342" s="15"/>
      <c r="AG342" s="15"/>
      <c r="AH342" s="54"/>
      <c r="AI342" s="15"/>
      <c r="AJ342" s="15"/>
      <c r="AK342" s="15"/>
      <c r="AL342" s="632"/>
      <c r="AM342" s="633"/>
      <c r="AN342" s="634"/>
      <c r="AO342" s="633"/>
      <c r="AP342" s="634"/>
      <c r="AQ342" s="634"/>
      <c r="AR342" s="634"/>
      <c r="AS342" s="634"/>
      <c r="AT342" s="634"/>
      <c r="AU342" s="634"/>
      <c r="AV342" s="634"/>
      <c r="AW342" s="634"/>
      <c r="AX342" s="634"/>
      <c r="AY342" s="634"/>
      <c r="AZ342" s="634"/>
      <c r="BA342" s="634"/>
      <c r="BB342" s="633"/>
      <c r="BC342" s="634"/>
      <c r="BD342" s="634"/>
      <c r="BE342" s="634"/>
      <c r="BF342" s="634"/>
      <c r="BG342" s="634"/>
      <c r="BH342" s="634"/>
      <c r="BI342" s="634"/>
      <c r="BJ342" s="634"/>
      <c r="BK342" s="634"/>
      <c r="BL342" s="634"/>
      <c r="BM342" s="634"/>
      <c r="BN342" s="573"/>
      <c r="BO342" s="573"/>
      <c r="BP342" s="6">
        <v>-0.89370065435007173</v>
      </c>
      <c r="BQ342" s="6">
        <v>-11.986705378973104</v>
      </c>
      <c r="BR342" s="6"/>
      <c r="BS342" s="527"/>
      <c r="BT342" s="527"/>
      <c r="BU342" s="527"/>
      <c r="BV342" s="527"/>
      <c r="BW342" s="584"/>
      <c r="BX342" s="527"/>
      <c r="BY342" s="527"/>
      <c r="BZ342" s="527"/>
      <c r="CA342" s="527"/>
      <c r="CB342" s="584"/>
      <c r="CC342" s="527"/>
      <c r="CD342" s="584"/>
      <c r="CE342" s="527"/>
      <c r="CF342" s="584"/>
      <c r="CG342" s="527"/>
      <c r="CH342" s="584"/>
      <c r="CI342" s="527"/>
      <c r="CJ342" s="584"/>
      <c r="CK342" s="527"/>
      <c r="CL342" s="584"/>
      <c r="CO342" s="70"/>
      <c r="CP342" s="70"/>
      <c r="CQ342" s="70"/>
      <c r="CR342" s="70"/>
      <c r="CS342" s="70"/>
      <c r="CT342" s="70"/>
      <c r="CU342" s="70"/>
      <c r="CV342" s="70"/>
      <c r="CW342" s="70"/>
      <c r="CX342" s="70"/>
      <c r="CY342" s="70"/>
      <c r="CZ342" s="70"/>
      <c r="DA342" s="70"/>
      <c r="DB342" s="70"/>
      <c r="DC342" s="70"/>
      <c r="DH342" s="516"/>
      <c r="DI342" s="516"/>
      <c r="DJ342" s="105"/>
      <c r="DK342" s="105"/>
      <c r="DL342" s="105"/>
      <c r="DM342" s="105"/>
      <c r="DN342" s="105"/>
      <c r="DO342" s="105"/>
      <c r="DP342" s="105"/>
      <c r="DQ342" s="105"/>
      <c r="DR342" s="105"/>
      <c r="DS342" s="105"/>
      <c r="DT342" s="108" t="s">
        <v>442</v>
      </c>
      <c r="DU342" s="116">
        <v>-0.89370065435007173</v>
      </c>
      <c r="DV342" s="116">
        <v>-11.986705378973104</v>
      </c>
      <c r="DX342" s="506">
        <f t="shared" si="222"/>
        <v>0</v>
      </c>
      <c r="EA342" s="506">
        <f t="shared" si="223"/>
        <v>0</v>
      </c>
      <c r="EB342" s="506">
        <f t="shared" si="224"/>
        <v>0</v>
      </c>
      <c r="ER342" s="128">
        <v>3.72738565594786</v>
      </c>
      <c r="ES342" s="128">
        <v>12.945641809290953</v>
      </c>
      <c r="EV342" s="284"/>
      <c r="EW342" s="209"/>
      <c r="EX342" s="209"/>
      <c r="EY342" s="209"/>
      <c r="EZ342" s="209"/>
      <c r="FA342" s="209"/>
      <c r="FB342" s="209"/>
      <c r="FC342" s="209"/>
      <c r="FE342" s="141"/>
      <c r="FF342" s="141"/>
      <c r="FH342" s="141"/>
      <c r="FJ342" s="141"/>
      <c r="FK342" s="584"/>
      <c r="FL342" s="527"/>
      <c r="FM342" s="584"/>
      <c r="FN342" s="527"/>
      <c r="FO342" s="584"/>
      <c r="FP342" s="527"/>
      <c r="FQ342" s="284"/>
      <c r="FR342" s="209"/>
      <c r="FS342" s="284"/>
      <c r="FT342" s="209"/>
      <c r="FU342" s="209"/>
      <c r="FV342" s="209"/>
      <c r="FW342" s="209"/>
      <c r="FX342" s="209"/>
      <c r="FY342" s="209"/>
      <c r="FZ342" s="209"/>
      <c r="GA342" s="209"/>
      <c r="GB342" s="209"/>
      <c r="GC342" s="209"/>
      <c r="GD342" s="284"/>
      <c r="GE342" s="209"/>
      <c r="GF342" s="284"/>
      <c r="GG342" s="209"/>
      <c r="GH342" s="209"/>
      <c r="GI342" s="209"/>
      <c r="GJ342" s="209"/>
      <c r="GK342" s="209"/>
      <c r="GL342" s="209"/>
      <c r="GM342" s="209"/>
      <c r="GN342" s="209"/>
      <c r="GO342" s="209"/>
      <c r="GP342" s="209"/>
      <c r="GQ342" s="529"/>
      <c r="GR342" s="587"/>
      <c r="GS342" s="529"/>
      <c r="GT342" s="587"/>
      <c r="GU342" s="529"/>
      <c r="GV342" s="529"/>
      <c r="GW342" s="529"/>
      <c r="GX342" s="529"/>
      <c r="GY342" s="529"/>
      <c r="GZ342" s="587"/>
      <c r="HA342" s="529"/>
      <c r="HB342" s="587"/>
      <c r="HC342" s="529"/>
      <c r="HD342" s="529"/>
      <c r="HE342" s="529"/>
      <c r="HF342" s="529"/>
      <c r="HG342" s="529"/>
      <c r="HH342" s="584"/>
      <c r="HI342" s="527"/>
      <c r="HJ342" s="587"/>
      <c r="HK342" s="529"/>
      <c r="HL342" s="529"/>
      <c r="HM342" s="529"/>
      <c r="HN342" s="529"/>
      <c r="HO342" s="529"/>
      <c r="HP342" s="285"/>
      <c r="HQ342" s="208"/>
      <c r="HR342" s="208"/>
      <c r="HS342" s="208"/>
      <c r="IE342" s="159"/>
      <c r="IF342" s="159"/>
      <c r="IG342" s="182">
        <v>4.2505275023966824</v>
      </c>
      <c r="IH342" s="182">
        <v>5.75361858190709</v>
      </c>
      <c r="II342" s="159">
        <v>0</v>
      </c>
      <c r="IJ342" s="159">
        <v>0</v>
      </c>
      <c r="IK342" s="159"/>
      <c r="IL342" s="159"/>
      <c r="IM342" s="159"/>
      <c r="IQ342" s="159"/>
      <c r="IR342" s="159"/>
      <c r="IS342" s="159"/>
      <c r="IZ342" s="159"/>
      <c r="JA342" s="159"/>
      <c r="JB342" s="159"/>
      <c r="JC342" s="159"/>
      <c r="JD342" s="159"/>
      <c r="JE342" s="159"/>
      <c r="JF342" s="159"/>
      <c r="JG342" s="159"/>
      <c r="JH342" s="159"/>
      <c r="JI342" s="159"/>
      <c r="JJ342" s="159"/>
      <c r="JK342" s="159"/>
      <c r="JL342" s="159"/>
      <c r="JM342" s="159"/>
      <c r="JN342" s="159"/>
      <c r="JO342" s="159"/>
      <c r="JP342" s="159"/>
      <c r="JQ342" s="159"/>
      <c r="JR342" s="159"/>
      <c r="JS342" s="159"/>
      <c r="JT342" s="159"/>
      <c r="JV342" s="159"/>
      <c r="JW342" s="159"/>
      <c r="JX342" s="159"/>
      <c r="KE342" s="159"/>
      <c r="KF342" s="159"/>
      <c r="KG342" s="159"/>
      <c r="KH342" s="159"/>
      <c r="KI342" s="159"/>
      <c r="KJ342" s="159"/>
      <c r="KK342" s="159"/>
      <c r="KL342" s="159"/>
      <c r="KM342" s="159"/>
      <c r="KN342" s="159"/>
      <c r="KO342" s="159"/>
      <c r="KP342" s="159"/>
      <c r="KQ342" s="159"/>
      <c r="KR342" s="159"/>
      <c r="KS342" s="159"/>
      <c r="KT342" s="159"/>
      <c r="KU342" s="159"/>
      <c r="KV342" s="159"/>
      <c r="KW342" s="159"/>
      <c r="KX342" s="159"/>
      <c r="KY342" s="159"/>
      <c r="KZ342" s="159"/>
      <c r="LA342" s="159"/>
      <c r="LB342" s="159"/>
    </row>
    <row r="343" spans="1:314" x14ac:dyDescent="0.15">
      <c r="A343" s="214"/>
      <c r="B343" s="232">
        <v>1.6447337962962962</v>
      </c>
      <c r="C343" s="10"/>
      <c r="D343" s="11"/>
      <c r="E343" s="11"/>
      <c r="F343" s="14"/>
      <c r="G343" s="13"/>
      <c r="H343" s="14"/>
      <c r="I343" s="596"/>
      <c r="J343" s="9">
        <v>1</v>
      </c>
      <c r="K343" s="14">
        <v>1</v>
      </c>
      <c r="L343" s="9">
        <v>0</v>
      </c>
      <c r="M343" s="23">
        <v>1</v>
      </c>
      <c r="N343" s="23">
        <v>0</v>
      </c>
      <c r="O343" s="23">
        <v>1</v>
      </c>
      <c r="P343" s="14"/>
      <c r="Q343" s="14">
        <v>0</v>
      </c>
      <c r="R343" s="14">
        <v>0</v>
      </c>
      <c r="S343" s="14">
        <v>1</v>
      </c>
      <c r="T343" s="14">
        <v>1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1</v>
      </c>
      <c r="AA343" s="9">
        <v>0</v>
      </c>
      <c r="AB343" s="15">
        <v>0</v>
      </c>
      <c r="AC343" s="15">
        <v>0.26152811735941306</v>
      </c>
      <c r="AD343" s="15">
        <v>0.26152811735941306</v>
      </c>
      <c r="AE343" s="15"/>
      <c r="AF343" s="15"/>
      <c r="AG343" s="15"/>
      <c r="AH343" s="54">
        <f>AM344-BP343</f>
        <v>2.3977334628904363</v>
      </c>
      <c r="AI343" s="15">
        <f>AN344-BQ343</f>
        <v>16.43268337408313</v>
      </c>
      <c r="AJ343" s="15"/>
      <c r="AK343" s="15"/>
      <c r="AL343" s="632">
        <f>((AH343*AH344)+(AI343*AI344))/(SQRT(AH343^2+AI343^2)*SQRT(AH344^2+AI344^2))</f>
        <v>0.99854528304380052</v>
      </c>
      <c r="AM343" s="633"/>
      <c r="AN343" s="634"/>
      <c r="AO343" s="633"/>
      <c r="AP343" s="634"/>
      <c r="AQ343" s="634"/>
      <c r="AR343" s="634"/>
      <c r="AS343" s="634"/>
      <c r="AT343" s="634"/>
      <c r="AU343" s="634"/>
      <c r="AV343" s="634"/>
      <c r="AW343" s="634"/>
      <c r="AX343" s="634"/>
      <c r="AY343" s="634"/>
      <c r="AZ343" s="634"/>
      <c r="BA343" s="634"/>
      <c r="BB343" s="633"/>
      <c r="BC343" s="634"/>
      <c r="BD343" s="634"/>
      <c r="BE343" s="634"/>
      <c r="BF343" s="634"/>
      <c r="BG343" s="634"/>
      <c r="BH343" s="634"/>
      <c r="BI343" s="634"/>
      <c r="BJ343" s="634"/>
      <c r="BK343" s="634"/>
      <c r="BL343" s="634"/>
      <c r="BM343" s="634"/>
      <c r="BN343" s="573"/>
      <c r="BO343" s="573"/>
      <c r="BP343" s="4">
        <v>-1.1116764237037478</v>
      </c>
      <c r="BQ343" s="4">
        <v>-11.986705378973104</v>
      </c>
      <c r="BR343" s="6"/>
      <c r="BS343" s="527"/>
      <c r="BT343" s="527"/>
      <c r="BU343" s="527"/>
      <c r="BV343" s="527"/>
      <c r="BW343" s="584"/>
      <c r="BX343" s="527"/>
      <c r="BY343" s="527"/>
      <c r="BZ343" s="527"/>
      <c r="CA343" s="527"/>
      <c r="CB343" s="584"/>
      <c r="CC343" s="527"/>
      <c r="CD343" s="584"/>
      <c r="CE343" s="527"/>
      <c r="CF343" s="584"/>
      <c r="CG343" s="527"/>
      <c r="CH343" s="584"/>
      <c r="CI343" s="527"/>
      <c r="CJ343" s="584"/>
      <c r="CK343" s="527"/>
      <c r="CL343" s="584"/>
      <c r="CO343" s="70"/>
      <c r="CP343" s="70"/>
      <c r="CQ343" s="70"/>
      <c r="CR343" s="70"/>
      <c r="CS343" s="70"/>
      <c r="CT343" s="70"/>
      <c r="CU343" s="70"/>
      <c r="CV343" s="70"/>
      <c r="CW343" s="70"/>
      <c r="CX343" s="70"/>
      <c r="CY343" s="70"/>
      <c r="CZ343" s="70"/>
      <c r="DA343" s="70"/>
      <c r="DB343" s="70"/>
      <c r="DC343" s="70"/>
      <c r="DH343" s="516"/>
      <c r="DI343" s="516"/>
      <c r="DJ343" s="105"/>
      <c r="DK343" s="105"/>
      <c r="DL343" s="105"/>
      <c r="DM343" s="105"/>
      <c r="DN343" s="105"/>
      <c r="DO343" s="105"/>
      <c r="DP343" s="105"/>
      <c r="DQ343" s="105"/>
      <c r="DR343" s="105"/>
      <c r="DS343" s="105"/>
      <c r="DT343" s="108" t="s">
        <v>442</v>
      </c>
      <c r="DU343" s="105">
        <v>-1.1116764237037478</v>
      </c>
      <c r="DV343" s="105">
        <v>-11.986705378973104</v>
      </c>
      <c r="DX343" s="506">
        <f t="shared" si="222"/>
        <v>0</v>
      </c>
      <c r="EA343" s="506">
        <f t="shared" si="223"/>
        <v>0</v>
      </c>
      <c r="EB343" s="506">
        <f t="shared" si="224"/>
        <v>0</v>
      </c>
      <c r="EF343" s="412">
        <f>IF(AND(DV343&lt;0,DV343&gt;-11.9),1,0)</f>
        <v>0</v>
      </c>
      <c r="EL343" s="244">
        <f>IF(AND(DV343&lt;0,DV343&gt;-6.4),1,0)</f>
        <v>0</v>
      </c>
      <c r="ER343" s="128">
        <v>3.6837905020771249</v>
      </c>
      <c r="ES343" s="128">
        <v>11.812353300733497</v>
      </c>
      <c r="EV343" s="284"/>
      <c r="EW343" s="209"/>
      <c r="EX343" s="209"/>
      <c r="EY343" s="209"/>
      <c r="EZ343" s="209"/>
      <c r="FA343" s="209"/>
      <c r="FB343" s="209"/>
      <c r="FC343" s="209"/>
      <c r="FE343" s="141"/>
      <c r="FF343" s="141"/>
      <c r="FH343" s="141"/>
      <c r="FJ343" s="141"/>
      <c r="FK343" s="584"/>
      <c r="FL343" s="527"/>
      <c r="FM343" s="584"/>
      <c r="FN343" s="527"/>
      <c r="FO343" s="584"/>
      <c r="FP343" s="527"/>
      <c r="FQ343" s="284"/>
      <c r="FR343" s="209"/>
      <c r="FS343" s="284"/>
      <c r="FT343" s="209"/>
      <c r="FU343" s="209"/>
      <c r="FV343" s="209"/>
      <c r="FW343" s="209"/>
      <c r="FX343" s="209"/>
      <c r="FY343" s="209"/>
      <c r="FZ343" s="209"/>
      <c r="GA343" s="209"/>
      <c r="GB343" s="209"/>
      <c r="GC343" s="209"/>
      <c r="GD343" s="284"/>
      <c r="GE343" s="209"/>
      <c r="GF343" s="284"/>
      <c r="GG343" s="209"/>
      <c r="GH343" s="209"/>
      <c r="GI343" s="209"/>
      <c r="GJ343" s="209"/>
      <c r="GK343" s="209"/>
      <c r="GL343" s="209"/>
      <c r="GM343" s="209"/>
      <c r="GN343" s="209"/>
      <c r="GO343" s="209"/>
      <c r="GP343" s="209"/>
      <c r="GQ343" s="529"/>
      <c r="GR343" s="587"/>
      <c r="GS343" s="529"/>
      <c r="GT343" s="587"/>
      <c r="GU343" s="529"/>
      <c r="GV343" s="529"/>
      <c r="GW343" s="529"/>
      <c r="GX343" s="529"/>
      <c r="GY343" s="529"/>
      <c r="GZ343" s="587"/>
      <c r="HA343" s="529"/>
      <c r="HB343" s="587"/>
      <c r="HC343" s="529"/>
      <c r="HD343" s="529"/>
      <c r="HE343" s="529"/>
      <c r="HF343" s="529"/>
      <c r="HG343" s="529"/>
      <c r="HH343" s="584"/>
      <c r="HI343" s="527"/>
      <c r="HJ343" s="587"/>
      <c r="HK343" s="529"/>
      <c r="HL343" s="529"/>
      <c r="HM343" s="529"/>
      <c r="HN343" s="529"/>
      <c r="HO343" s="529"/>
      <c r="HP343" s="285"/>
      <c r="HQ343" s="208"/>
      <c r="HR343" s="208"/>
      <c r="HS343" s="208"/>
      <c r="IE343" s="159"/>
      <c r="IF343" s="159"/>
      <c r="IG343" s="159"/>
      <c r="IH343" s="159"/>
      <c r="II343" s="159">
        <v>0</v>
      </c>
      <c r="IJ343" s="159">
        <v>0</v>
      </c>
      <c r="IK343" s="159"/>
      <c r="IL343" s="159"/>
      <c r="IM343" s="159"/>
      <c r="IQ343" s="159"/>
      <c r="IR343" s="159"/>
      <c r="IS343" s="159"/>
      <c r="IZ343" s="159"/>
      <c r="JA343" s="159"/>
      <c r="JB343" s="159"/>
      <c r="JC343" s="159"/>
      <c r="JD343" s="159"/>
      <c r="JE343" s="159"/>
      <c r="JF343" s="159"/>
      <c r="JG343" s="159"/>
      <c r="JH343" s="159"/>
      <c r="JI343" s="159"/>
      <c r="JJ343" s="159"/>
      <c r="JK343" s="159"/>
      <c r="JL343" s="159"/>
      <c r="JM343" s="159"/>
      <c r="JN343" s="159"/>
      <c r="JO343" s="159"/>
      <c r="JP343" s="159"/>
      <c r="JQ343" s="159"/>
      <c r="JR343" s="159"/>
      <c r="JS343" s="159"/>
      <c r="JT343" s="159"/>
      <c r="JV343" s="159"/>
      <c r="JW343" s="159"/>
      <c r="JX343" s="159"/>
      <c r="KE343" s="159"/>
      <c r="KF343" s="159"/>
      <c r="KG343" s="159"/>
      <c r="KH343" s="159"/>
      <c r="KI343" s="159"/>
      <c r="KJ343" s="159"/>
      <c r="KK343" s="159"/>
      <c r="KL343" s="159"/>
      <c r="KM343" s="159"/>
      <c r="KN343" s="159"/>
      <c r="KO343" s="159"/>
      <c r="KP343" s="159"/>
      <c r="KQ343" s="159"/>
      <c r="KR343" s="159"/>
      <c r="KS343" s="159"/>
      <c r="KT343" s="159"/>
      <c r="KU343" s="159"/>
      <c r="KV343" s="159"/>
      <c r="KW343" s="159"/>
      <c r="KX343" s="159"/>
      <c r="KY343" s="159"/>
      <c r="KZ343" s="159"/>
      <c r="LA343" s="159"/>
      <c r="LB343" s="159"/>
    </row>
    <row r="344" spans="1:314" x14ac:dyDescent="0.15">
      <c r="A344" s="214"/>
      <c r="B344" s="232">
        <v>1.6453703703703704</v>
      </c>
      <c r="C344" s="10">
        <v>0.25</v>
      </c>
      <c r="D344" s="293">
        <v>0.83250000000000002</v>
      </c>
      <c r="E344" s="11"/>
      <c r="F344" s="14"/>
      <c r="G344" s="13"/>
      <c r="H344" s="14"/>
      <c r="I344" s="596"/>
      <c r="J344" s="473">
        <v>2</v>
      </c>
      <c r="K344" s="14"/>
      <c r="L344" s="9"/>
      <c r="M344" s="23">
        <v>0</v>
      </c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9"/>
      <c r="AB344" s="15"/>
      <c r="AC344" s="15"/>
      <c r="AD344" s="15"/>
      <c r="AE344" s="15"/>
      <c r="AF344" s="15"/>
      <c r="AG344" s="15"/>
      <c r="AH344" s="58">
        <f>ER343-BP343</f>
        <v>4.7954669257808726</v>
      </c>
      <c r="AI344" s="20">
        <f>ES343-BQ343</f>
        <v>23.799058679706601</v>
      </c>
      <c r="AJ344" s="15"/>
      <c r="AK344" s="15"/>
      <c r="AL344" s="635">
        <f>DEGREES(ACOS(AL343))</f>
        <v>3.0908614841906541</v>
      </c>
      <c r="AM344" s="633">
        <v>1.2860570391866886</v>
      </c>
      <c r="AN344" s="634">
        <v>4.4459779951100247</v>
      </c>
      <c r="AO344" s="638">
        <f>ABS(11.88-AN344)</f>
        <v>7.4340220048899761</v>
      </c>
      <c r="AP344" s="527"/>
      <c r="AQ344" s="634"/>
      <c r="AR344" s="634"/>
      <c r="AS344" s="634"/>
      <c r="AT344" s="634"/>
      <c r="AU344" s="634"/>
      <c r="AV344" s="634"/>
      <c r="AW344" s="634"/>
      <c r="AX344" s="634"/>
      <c r="AY344" s="634"/>
      <c r="AZ344" s="634"/>
      <c r="BA344" s="634"/>
      <c r="BB344" s="633"/>
      <c r="BC344" s="634">
        <f>ABS(BQ344-AN344)</f>
        <v>6.7997310513447422</v>
      </c>
      <c r="BD344" s="634"/>
      <c r="BE344" s="634"/>
      <c r="BF344" s="634"/>
      <c r="BG344" s="634"/>
      <c r="BH344" s="634"/>
      <c r="BI344" s="634"/>
      <c r="BJ344" s="634"/>
      <c r="BK344" s="634"/>
      <c r="BL344" s="634"/>
      <c r="BM344" s="634"/>
      <c r="BN344" s="573"/>
      <c r="BO344" s="573"/>
      <c r="BP344" s="64">
        <v>2.8118874246624208</v>
      </c>
      <c r="BQ344" s="64">
        <v>11.245709046454767</v>
      </c>
      <c r="BR344" s="6"/>
      <c r="BS344" s="527"/>
      <c r="BT344" s="527"/>
      <c r="BU344" s="527">
        <f>(BP343+BP344+BP345)/3</f>
        <v>0.38509052585816095</v>
      </c>
      <c r="BV344" s="527">
        <f>(BQ343+BQ344+BQ345)/3</f>
        <v>-4.1844498777506116</v>
      </c>
      <c r="BW344" s="584"/>
      <c r="BX344" s="527"/>
      <c r="BY344" s="527"/>
      <c r="BZ344" s="527"/>
      <c r="CA344" s="527"/>
      <c r="CC344" s="584">
        <f>SQRT((BP343-BP344)^2+(BQ343-BQ344)^2)+SQRT((BP344-BP345)^2+(BQ344-BQ345)^2)+SQRT((BP345-BP343)^2+(BQ345-BQ343)^2)</f>
        <v>47.455474041556869</v>
      </c>
      <c r="CD344" s="584"/>
      <c r="CE344" s="584"/>
      <c r="CF344" s="584"/>
      <c r="CG344" s="527"/>
      <c r="CH344" s="584"/>
      <c r="CI344" s="527"/>
      <c r="CJ344" s="584"/>
      <c r="CK344" s="527"/>
      <c r="CL344" s="584"/>
      <c r="CO344" s="70"/>
      <c r="CP344" s="70"/>
      <c r="CQ344" s="70"/>
      <c r="CR344" s="70"/>
      <c r="CS344" s="92">
        <v>1.3028268594826395</v>
      </c>
      <c r="CT344" s="70"/>
      <c r="CU344" s="70"/>
      <c r="CV344" s="70"/>
      <c r="CW344" s="70"/>
      <c r="CX344" s="70"/>
      <c r="CY344" s="70"/>
      <c r="CZ344" s="70"/>
      <c r="DA344" s="70"/>
      <c r="DB344" s="70"/>
      <c r="DC344" s="70"/>
      <c r="DH344" s="516"/>
      <c r="DI344" s="516"/>
      <c r="DJ344" s="105"/>
      <c r="DK344" s="105"/>
      <c r="DL344" s="105"/>
      <c r="DM344" s="105"/>
      <c r="DN344" s="105"/>
      <c r="DO344" s="105"/>
      <c r="DP344" s="105"/>
      <c r="DQ344" s="105"/>
      <c r="DR344" s="105"/>
      <c r="DS344" s="105"/>
      <c r="DT344" s="108" t="s">
        <v>446</v>
      </c>
      <c r="DU344" s="128">
        <v>3.6837905020771249</v>
      </c>
      <c r="DV344" s="128">
        <v>11.550825183374084</v>
      </c>
      <c r="DX344" s="506">
        <f t="shared" si="222"/>
        <v>0</v>
      </c>
      <c r="EA344" s="506">
        <f t="shared" si="223"/>
        <v>0</v>
      </c>
      <c r="EB344" s="506">
        <f t="shared" si="224"/>
        <v>0</v>
      </c>
      <c r="EG344" s="402">
        <f>IF(AND(DV344&gt;0,DV344&lt;11.9),1,0)</f>
        <v>1</v>
      </c>
      <c r="EM344" s="402">
        <f>IF(AND(DV344&gt;0,DV344&lt;6.4),1,0)</f>
        <v>0</v>
      </c>
      <c r="ER344" s="105">
        <v>-0.76291519273786612</v>
      </c>
      <c r="ES344" s="105">
        <v>-11.725177261613691</v>
      </c>
      <c r="ET344" s="518">
        <f>ABS(ER344)</f>
        <v>0.76291519273786612</v>
      </c>
      <c r="EV344" s="284"/>
      <c r="EW344" s="209"/>
      <c r="EX344" s="209"/>
      <c r="EY344" s="209"/>
      <c r="EZ344" s="209"/>
      <c r="FA344" s="209"/>
      <c r="FB344" s="209"/>
      <c r="FC344" s="209"/>
      <c r="FE344" s="141"/>
      <c r="FF344" s="141"/>
      <c r="FH344" s="141"/>
      <c r="FJ344" s="141"/>
      <c r="FK344" s="584"/>
      <c r="FL344" s="527"/>
      <c r="FM344" s="584"/>
      <c r="FN344" s="527"/>
      <c r="FO344" s="584"/>
      <c r="FP344" s="527"/>
      <c r="FQ344" s="284"/>
      <c r="FR344" s="209"/>
      <c r="FS344" s="284"/>
      <c r="FT344" s="209"/>
      <c r="FU344" s="209"/>
      <c r="FV344" s="209"/>
      <c r="FW344" s="209"/>
      <c r="FX344" s="209"/>
      <c r="FY344" s="209"/>
      <c r="FZ344" s="209"/>
      <c r="GA344" s="209"/>
      <c r="GB344" s="209"/>
      <c r="GC344" s="209"/>
      <c r="GD344" s="284"/>
      <c r="GE344" s="209"/>
      <c r="GF344" s="284"/>
      <c r="GG344" s="209"/>
      <c r="GH344" s="209"/>
      <c r="GI344" s="209"/>
      <c r="GJ344" s="209"/>
      <c r="GK344" s="209"/>
      <c r="GL344" s="209"/>
      <c r="GM344" s="209"/>
      <c r="GN344" s="209"/>
      <c r="GO344" s="209"/>
      <c r="GP344" s="209"/>
      <c r="GQ344" s="529"/>
      <c r="GR344" s="587">
        <v>0.34876123096588163</v>
      </c>
      <c r="GS344" s="532">
        <v>0</v>
      </c>
      <c r="GT344" s="584"/>
      <c r="GU344" s="527"/>
      <c r="GV344" s="527"/>
      <c r="GW344" s="527"/>
      <c r="GX344" s="527"/>
      <c r="GY344" s="527"/>
      <c r="GZ344" s="587">
        <v>0.26152811735941306</v>
      </c>
      <c r="HA344" s="532">
        <v>0.26152811735941306</v>
      </c>
      <c r="HB344" s="584"/>
      <c r="HC344" s="527"/>
      <c r="HD344" s="527"/>
      <c r="HE344" s="527"/>
      <c r="HF344" s="527"/>
      <c r="HG344" s="527"/>
      <c r="HH344" s="584">
        <v>0.43592585653342009</v>
      </c>
      <c r="HI344" s="527">
        <v>0.26152811735941306</v>
      </c>
      <c r="HJ344" s="584"/>
      <c r="HK344" s="527"/>
      <c r="HL344" s="527"/>
      <c r="HM344" s="527"/>
      <c r="HN344" s="527"/>
      <c r="HO344" s="527"/>
      <c r="HP344" s="285"/>
      <c r="HQ344" s="208"/>
      <c r="HR344" s="208"/>
      <c r="HS344" s="208"/>
      <c r="IE344" s="159"/>
      <c r="IF344" s="159"/>
      <c r="IG344" s="159"/>
      <c r="IH344" s="159"/>
      <c r="II344" s="159">
        <v>1</v>
      </c>
      <c r="IJ344" s="159">
        <v>0</v>
      </c>
      <c r="IK344" s="159">
        <v>1</v>
      </c>
      <c r="IL344" s="159">
        <v>0</v>
      </c>
      <c r="IM344" s="159">
        <v>0</v>
      </c>
      <c r="IQ344" s="159">
        <v>0</v>
      </c>
      <c r="IR344" s="159">
        <v>1</v>
      </c>
      <c r="IS344" s="159">
        <v>0</v>
      </c>
      <c r="IZ344" s="159">
        <v>1</v>
      </c>
      <c r="JA344" s="159">
        <v>0</v>
      </c>
      <c r="JB344" s="176">
        <v>0</v>
      </c>
      <c r="JC344" s="176">
        <v>0</v>
      </c>
      <c r="JD344" s="176">
        <v>0</v>
      </c>
      <c r="JE344" s="176">
        <v>0</v>
      </c>
      <c r="JF344" s="176">
        <v>0</v>
      </c>
      <c r="JG344" s="176">
        <v>1</v>
      </c>
      <c r="JH344" s="176">
        <v>0</v>
      </c>
      <c r="JI344" s="176">
        <v>0</v>
      </c>
      <c r="JJ344" s="176">
        <v>1</v>
      </c>
      <c r="JK344" s="176">
        <v>0</v>
      </c>
      <c r="JL344" s="176">
        <v>0</v>
      </c>
      <c r="JM344" s="176">
        <v>1</v>
      </c>
      <c r="JN344" s="176">
        <v>0</v>
      </c>
      <c r="JO344" s="176">
        <v>0</v>
      </c>
      <c r="JP344" s="176">
        <v>0</v>
      </c>
      <c r="JQ344" s="176">
        <v>0</v>
      </c>
      <c r="JR344" s="176">
        <v>0</v>
      </c>
      <c r="JS344" s="176">
        <v>0</v>
      </c>
      <c r="JT344" s="176">
        <v>0</v>
      </c>
      <c r="JU344" s="501">
        <v>0</v>
      </c>
      <c r="JV344" s="176">
        <v>1</v>
      </c>
      <c r="JW344" s="176">
        <v>0</v>
      </c>
      <c r="JX344" s="176">
        <v>0</v>
      </c>
      <c r="JY344" s="501"/>
      <c r="JZ344" s="405"/>
      <c r="KA344" s="405"/>
      <c r="KB344" s="405"/>
      <c r="KC344" s="405"/>
      <c r="KD344" s="405"/>
      <c r="KE344" s="162">
        <v>1</v>
      </c>
      <c r="KF344" s="175">
        <v>0</v>
      </c>
      <c r="KG344" s="175">
        <v>0</v>
      </c>
      <c r="KH344" s="175">
        <v>0</v>
      </c>
      <c r="KI344" s="175">
        <v>0</v>
      </c>
      <c r="KJ344" s="175">
        <v>1</v>
      </c>
      <c r="KK344" s="160">
        <v>0</v>
      </c>
      <c r="KL344" s="175">
        <v>1</v>
      </c>
      <c r="KM344" s="175">
        <v>0</v>
      </c>
      <c r="KN344" s="175">
        <v>0</v>
      </c>
      <c r="KO344" s="175">
        <v>0</v>
      </c>
      <c r="KP344" s="175">
        <v>0</v>
      </c>
      <c r="KQ344" s="175">
        <v>0</v>
      </c>
      <c r="KR344" s="160">
        <v>0</v>
      </c>
      <c r="KS344" s="175">
        <v>0</v>
      </c>
      <c r="KT344" s="159"/>
      <c r="KU344" s="159"/>
      <c r="KV344" s="159"/>
      <c r="KW344" s="159"/>
      <c r="KX344" s="159"/>
      <c r="KY344" s="159"/>
      <c r="KZ344" s="159"/>
      <c r="LA344" s="159"/>
      <c r="LB344" s="159"/>
    </row>
    <row r="345" spans="1:314" x14ac:dyDescent="0.15">
      <c r="A345" s="214"/>
      <c r="B345" s="232">
        <v>1.6461574074074072</v>
      </c>
      <c r="C345" s="10">
        <v>1.08</v>
      </c>
      <c r="D345" s="11">
        <v>1.2666666400000002</v>
      </c>
      <c r="E345" s="11"/>
      <c r="F345" s="14"/>
      <c r="G345" s="13"/>
      <c r="H345" s="14"/>
      <c r="I345" s="596"/>
      <c r="J345" s="9">
        <v>3</v>
      </c>
      <c r="K345" s="14"/>
      <c r="L345" s="9"/>
      <c r="M345" s="23">
        <v>0</v>
      </c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9"/>
      <c r="AB345" s="15"/>
      <c r="AC345" s="15"/>
      <c r="AD345" s="15"/>
      <c r="AE345" s="15"/>
      <c r="AF345" s="15"/>
      <c r="AG345" s="15"/>
      <c r="AH345" s="54"/>
      <c r="AI345" s="15"/>
      <c r="AJ345" s="15"/>
      <c r="AK345" s="15"/>
      <c r="AL345" s="632"/>
      <c r="AM345" s="633">
        <v>-0.41415396177198444</v>
      </c>
      <c r="AN345" s="634">
        <v>-7.5407273838630804</v>
      </c>
      <c r="AO345" s="584"/>
      <c r="AP345" s="634">
        <f>ABS(-11.88-AN345)</f>
        <v>4.3392726161369204</v>
      </c>
      <c r="AQ345" s="634"/>
      <c r="AR345" s="634"/>
      <c r="AS345" s="634"/>
      <c r="AT345" s="634"/>
      <c r="AU345" s="634"/>
      <c r="AV345" s="634"/>
      <c r="AW345" s="634"/>
      <c r="AX345" s="634"/>
      <c r="AY345" s="634"/>
      <c r="AZ345" s="634"/>
      <c r="BA345" s="634"/>
      <c r="BB345" s="634">
        <f>ABS(BQ345-AN345)</f>
        <v>4.2716259168704163</v>
      </c>
      <c r="BC345" s="634"/>
      <c r="BD345" s="634"/>
      <c r="BE345" s="634"/>
      <c r="BF345" s="634"/>
      <c r="BG345" s="634"/>
      <c r="BH345" s="634"/>
      <c r="BI345" s="634"/>
      <c r="BJ345" s="634"/>
      <c r="BK345" s="634"/>
      <c r="BL345" s="634"/>
      <c r="BM345" s="634"/>
      <c r="BN345" s="573"/>
      <c r="BO345" s="573"/>
      <c r="BP345" s="4">
        <v>-0.5449394233841901</v>
      </c>
      <c r="BQ345" s="4">
        <v>-11.812353300733497</v>
      </c>
      <c r="BR345" s="6"/>
      <c r="BS345" s="527"/>
      <c r="BT345" s="527"/>
      <c r="BU345" s="527"/>
      <c r="BV345" s="527"/>
      <c r="BW345" s="584"/>
      <c r="BX345" s="527"/>
      <c r="BY345" s="527"/>
      <c r="BZ345" s="527"/>
      <c r="CA345" s="527"/>
      <c r="CB345" s="584"/>
      <c r="CD345" s="584"/>
      <c r="CE345" s="527"/>
      <c r="CF345" s="584"/>
      <c r="CG345" s="527"/>
      <c r="CH345" s="584"/>
      <c r="CI345" s="527"/>
      <c r="CJ345" s="584"/>
      <c r="CK345" s="527"/>
      <c r="CL345" s="584"/>
      <c r="CO345" s="70"/>
      <c r="CP345" s="70"/>
      <c r="CQ345" s="70"/>
      <c r="CR345" s="94"/>
      <c r="CS345" s="70"/>
      <c r="CT345" s="70"/>
      <c r="CU345" s="70"/>
      <c r="CV345" s="70"/>
      <c r="CW345" s="70"/>
      <c r="CX345" s="70"/>
      <c r="CY345" s="70"/>
      <c r="CZ345" s="70"/>
      <c r="DA345" s="70"/>
      <c r="DB345" s="70"/>
      <c r="DC345" s="70"/>
      <c r="DH345" s="516"/>
      <c r="DI345" s="516"/>
      <c r="DJ345" s="105"/>
      <c r="DK345" s="105"/>
      <c r="DL345" s="105"/>
      <c r="DM345" s="105"/>
      <c r="DN345" s="105"/>
      <c r="DO345" s="105"/>
      <c r="DP345" s="105"/>
      <c r="DQ345" s="105"/>
      <c r="DR345" s="105"/>
      <c r="DS345" s="105"/>
      <c r="DT345" s="108" t="s">
        <v>445</v>
      </c>
      <c r="DU345" s="105">
        <v>0.41415396177198444</v>
      </c>
      <c r="DV345" s="105">
        <v>-11.986705378973104</v>
      </c>
      <c r="DX345" s="506">
        <f t="shared" si="222"/>
        <v>0</v>
      </c>
      <c r="EA345" s="506">
        <f t="shared" si="223"/>
        <v>0</v>
      </c>
      <c r="EB345" s="506">
        <f t="shared" si="224"/>
        <v>0</v>
      </c>
      <c r="EF345" s="412">
        <f>IF(AND(DV345&lt;0,DV345&gt;-11.9),1,0)</f>
        <v>0</v>
      </c>
      <c r="EL345" s="244">
        <f>IF(AND(DV345&lt;0,DV345&gt;-6.4),1,0)</f>
        <v>0</v>
      </c>
      <c r="ER345" s="128">
        <v>0.93729580822080694</v>
      </c>
      <c r="ES345" s="128">
        <v>12.030293398533008</v>
      </c>
      <c r="EU345" s="518">
        <f>ABS(ER345)</f>
        <v>0.93729580822080694</v>
      </c>
      <c r="EV345" s="284"/>
      <c r="EW345" s="209"/>
      <c r="EX345" s="209"/>
      <c r="EY345" s="209"/>
      <c r="EZ345" s="209"/>
      <c r="FA345" s="209"/>
      <c r="FB345" s="209"/>
      <c r="FC345" s="209"/>
      <c r="FE345" s="141"/>
      <c r="FF345" s="144">
        <v>6.241293675289687</v>
      </c>
      <c r="FH345" s="516"/>
      <c r="FJ345" s="516"/>
      <c r="FL345" s="516"/>
      <c r="FN345" s="516"/>
      <c r="FQ345" s="284"/>
      <c r="FR345" s="209">
        <f>FF345/(D344+D345)</f>
        <v>2.9732244960265217</v>
      </c>
      <c r="FS345" s="284"/>
      <c r="FT345" s="209"/>
      <c r="FU345" s="209"/>
      <c r="FV345" s="209"/>
      <c r="FW345" s="209"/>
      <c r="FX345" s="209"/>
      <c r="FY345" s="209"/>
      <c r="FZ345" s="209"/>
      <c r="GA345" s="209"/>
      <c r="GB345" s="209"/>
      <c r="GC345" s="209"/>
      <c r="GD345" s="284"/>
      <c r="GE345" s="284">
        <f>FF345*(((ABS(DV344-AN344))/(ABS(DV343-DV344))))^2</f>
        <v>0.56867260513982076</v>
      </c>
      <c r="GF345" s="284"/>
      <c r="GG345" s="209"/>
      <c r="GH345" s="209"/>
      <c r="GI345" s="209"/>
      <c r="GJ345" s="209"/>
      <c r="GK345" s="209"/>
      <c r="GL345" s="209"/>
      <c r="GM345" s="209"/>
      <c r="GN345" s="209"/>
      <c r="GO345" s="209"/>
      <c r="GP345" s="209"/>
      <c r="GQ345" s="529"/>
      <c r="GR345" s="587">
        <v>1.1770691545098506</v>
      </c>
      <c r="GS345" s="529">
        <v>2.7464946938563179</v>
      </c>
      <c r="GT345" s="587"/>
      <c r="GU345" s="529"/>
      <c r="GV345" s="529"/>
      <c r="GW345" s="529"/>
      <c r="GX345" s="529"/>
      <c r="GY345" s="529"/>
      <c r="GZ345" s="587">
        <v>0.26152811735941306</v>
      </c>
      <c r="HA345" s="529">
        <v>0.47946821515892424</v>
      </c>
      <c r="HB345" s="587"/>
      <c r="HC345" s="529"/>
      <c r="HD345" s="529"/>
      <c r="HE345" s="529"/>
      <c r="HF345" s="529"/>
      <c r="HG345" s="529"/>
      <c r="HH345" s="584">
        <v>1.205773092529475</v>
      </c>
      <c r="HI345" s="527">
        <v>2.7880320788557285</v>
      </c>
      <c r="HJ345" s="587"/>
      <c r="HK345" s="529"/>
      <c r="HL345" s="529"/>
      <c r="HM345" s="529"/>
      <c r="HN345" s="529"/>
      <c r="HO345" s="529"/>
      <c r="HP345" s="285"/>
      <c r="HQ345" s="208"/>
      <c r="HR345" s="208"/>
      <c r="HS345" s="208"/>
      <c r="IE345" s="159"/>
      <c r="IF345" s="159"/>
      <c r="IG345" s="159"/>
      <c r="IH345" s="159"/>
      <c r="II345" s="159">
        <v>0</v>
      </c>
      <c r="IJ345" s="159">
        <v>1</v>
      </c>
      <c r="IK345" s="159">
        <v>1</v>
      </c>
      <c r="IL345" s="159">
        <v>0</v>
      </c>
      <c r="IM345" s="159">
        <v>0</v>
      </c>
      <c r="IQ345" s="159">
        <v>1</v>
      </c>
      <c r="IR345" s="159">
        <v>0</v>
      </c>
      <c r="IS345" s="159">
        <v>0</v>
      </c>
      <c r="IZ345" s="159">
        <v>0</v>
      </c>
      <c r="JA345" s="159">
        <v>1</v>
      </c>
      <c r="JB345" s="176">
        <v>0</v>
      </c>
      <c r="JC345" s="176">
        <v>0</v>
      </c>
      <c r="JD345" s="176">
        <v>0</v>
      </c>
      <c r="JE345" s="176">
        <v>0</v>
      </c>
      <c r="JF345" s="176">
        <v>1</v>
      </c>
      <c r="JG345" s="176">
        <v>0</v>
      </c>
      <c r="JH345" s="176">
        <v>0</v>
      </c>
      <c r="JI345" s="176">
        <v>0</v>
      </c>
      <c r="JJ345" s="176">
        <v>0</v>
      </c>
      <c r="JK345" s="176">
        <v>1</v>
      </c>
      <c r="JL345" s="176">
        <v>0</v>
      </c>
      <c r="JM345" s="176">
        <v>0</v>
      </c>
      <c r="JN345" s="176">
        <v>0</v>
      </c>
      <c r="JO345" s="176">
        <v>0</v>
      </c>
      <c r="JP345" s="176">
        <v>0</v>
      </c>
      <c r="JQ345" s="176">
        <v>0</v>
      </c>
      <c r="JR345" s="176">
        <v>0</v>
      </c>
      <c r="JS345" s="176">
        <v>1</v>
      </c>
      <c r="JT345" s="176">
        <v>0</v>
      </c>
      <c r="JU345" s="501">
        <v>1</v>
      </c>
      <c r="JV345" s="176">
        <v>0</v>
      </c>
      <c r="JW345" s="176">
        <v>0</v>
      </c>
      <c r="JX345" s="176">
        <v>0</v>
      </c>
      <c r="JY345" s="501"/>
      <c r="JZ345" s="405"/>
      <c r="KA345" s="405"/>
      <c r="KB345" s="405"/>
      <c r="KC345" s="405"/>
      <c r="KD345" s="405"/>
      <c r="KE345" s="162">
        <v>0</v>
      </c>
      <c r="KF345" s="175">
        <v>1</v>
      </c>
      <c r="KG345" s="175">
        <v>0</v>
      </c>
      <c r="KH345" s="175">
        <v>0</v>
      </c>
      <c r="KI345" s="175">
        <v>0</v>
      </c>
      <c r="KJ345" s="175">
        <v>1</v>
      </c>
      <c r="KK345" s="160">
        <v>0</v>
      </c>
      <c r="KL345" s="175">
        <v>0</v>
      </c>
      <c r="KM345" s="175">
        <v>0</v>
      </c>
      <c r="KN345" s="175">
        <v>1</v>
      </c>
      <c r="KO345" s="175">
        <v>0</v>
      </c>
      <c r="KP345" s="175">
        <v>0</v>
      </c>
      <c r="KQ345" s="175">
        <v>0</v>
      </c>
      <c r="KR345" s="160">
        <v>0</v>
      </c>
      <c r="KS345" s="175">
        <v>1</v>
      </c>
      <c r="KT345" s="159"/>
      <c r="KU345" s="159"/>
      <c r="KV345" s="159"/>
      <c r="KW345" s="159"/>
      <c r="KX345" s="159"/>
      <c r="KY345" s="159"/>
      <c r="KZ345" s="159"/>
      <c r="LA345" s="159"/>
      <c r="LB345" s="159"/>
    </row>
    <row r="346" spans="1:314" s="218" customFormat="1" ht="14.25" thickBot="1" x14ac:dyDescent="0.2">
      <c r="A346" s="243" t="s">
        <v>593</v>
      </c>
      <c r="B346" s="243"/>
      <c r="C346" s="17"/>
      <c r="D346" s="18"/>
      <c r="E346" s="18">
        <f>SUM(D344:D345)</f>
        <v>2.09916664</v>
      </c>
      <c r="F346" s="20"/>
      <c r="G346" s="19"/>
      <c r="H346" s="20"/>
      <c r="I346" s="597"/>
      <c r="J346" s="16"/>
      <c r="K346" s="20"/>
      <c r="L346" s="16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16"/>
      <c r="AB346" s="20"/>
      <c r="AC346" s="20"/>
      <c r="AD346" s="20"/>
      <c r="AE346" s="20"/>
      <c r="AF346" s="20"/>
      <c r="AG346" s="20"/>
      <c r="AH346" s="58"/>
      <c r="AI346" s="20"/>
      <c r="AJ346" s="20"/>
      <c r="AK346" s="20"/>
      <c r="AL346" s="642"/>
      <c r="AM346" s="636"/>
      <c r="AN346" s="637"/>
      <c r="AO346" s="640"/>
      <c r="AP346" s="527"/>
      <c r="AQ346" s="528">
        <f>SUM(AO343:AO346)</f>
        <v>7.4340220048899761</v>
      </c>
      <c r="AR346" s="528">
        <f>SUM(AP343:AP346)</f>
        <v>4.3392726161369204</v>
      </c>
      <c r="AS346" s="528">
        <f>AVERAGE(AO343:AO346)</f>
        <v>7.4340220048899761</v>
      </c>
      <c r="AT346" s="528">
        <f>AVERAGE(AP343:AP346)</f>
        <v>4.3392726161369204</v>
      </c>
      <c r="AU346" s="528">
        <f>MAX(AO343:AO346)</f>
        <v>7.4340220048899761</v>
      </c>
      <c r="AV346" s="528">
        <f>MAX(AP343:AP346)</f>
        <v>4.3392726161369204</v>
      </c>
      <c r="AW346" s="528">
        <f>MIN(AO343:AO346)</f>
        <v>7.4340220048899761</v>
      </c>
      <c r="AX346" s="528">
        <f>MIN(AP343:AP346)</f>
        <v>4.3392726161369204</v>
      </c>
      <c r="AY346" s="528">
        <f>AU346-AW346</f>
        <v>0</v>
      </c>
      <c r="AZ346" s="528">
        <f>AV346-AX346</f>
        <v>0</v>
      </c>
      <c r="BA346" s="528"/>
      <c r="BB346" s="636"/>
      <c r="BC346" s="637"/>
      <c r="BD346" s="528">
        <f>SUM(BB343:BB346)</f>
        <v>4.2716259168704163</v>
      </c>
      <c r="BE346" s="528">
        <f>SUM(BC343:BC346)</f>
        <v>6.7997310513447422</v>
      </c>
      <c r="BF346" s="528">
        <f>AVERAGE(BB343:BB346)</f>
        <v>4.2716259168704163</v>
      </c>
      <c r="BG346" s="528">
        <f>AVERAGE(BC343:BC346)</f>
        <v>6.7997310513447422</v>
      </c>
      <c r="BH346" s="528">
        <f>MAX(BB343:BB346)</f>
        <v>4.2716259168704163</v>
      </c>
      <c r="BI346" s="528">
        <f>MAX(BC343:BC346)</f>
        <v>6.7997310513447422</v>
      </c>
      <c r="BJ346" s="528">
        <f>MIN(BB343:BB346)</f>
        <v>4.2716259168704163</v>
      </c>
      <c r="BK346" s="528">
        <f>MIN(BC343:BC346)</f>
        <v>6.7997310513447422</v>
      </c>
      <c r="BL346" s="528">
        <f>BH346-BJ346</f>
        <v>0</v>
      </c>
      <c r="BM346" s="528">
        <f>BI346-BK346</f>
        <v>0</v>
      </c>
      <c r="BN346" s="574"/>
      <c r="BO346" s="574"/>
      <c r="BP346" s="2"/>
      <c r="BQ346" s="2"/>
      <c r="BR346" s="7"/>
      <c r="BS346" s="528"/>
      <c r="BT346" s="528"/>
      <c r="BU346" s="528"/>
      <c r="BV346" s="528"/>
      <c r="BW346" s="585"/>
      <c r="BX346" s="585"/>
      <c r="BY346" s="585">
        <f>AVERAGE(BU343:BU346)</f>
        <v>0.38509052585816095</v>
      </c>
      <c r="BZ346" s="585">
        <f>AVERAGE(BV343:BV346)</f>
        <v>-4.1844498777506116</v>
      </c>
      <c r="CA346" s="528"/>
      <c r="CB346" s="585"/>
      <c r="CC346" s="528"/>
      <c r="CD346" s="585"/>
      <c r="CE346" s="585">
        <f>SUM(CC343:CC345)</f>
        <v>47.455474041556869</v>
      </c>
      <c r="CF346" s="585"/>
      <c r="CG346" s="585" t="e">
        <f ca="1">[1]!Mean(CC343:CC345)</f>
        <v>#NAME?</v>
      </c>
      <c r="CH346" s="585"/>
      <c r="CI346" s="585">
        <f>MAX(CC343:CC345)</f>
        <v>47.455474041556869</v>
      </c>
      <c r="CJ346" s="585"/>
      <c r="CK346" s="585">
        <f>MIN(CC343:CC345)</f>
        <v>47.455474041556869</v>
      </c>
      <c r="CL346" s="585"/>
      <c r="CM346" s="528"/>
      <c r="CN346" s="393"/>
      <c r="CR346" s="286"/>
      <c r="CS346" s="278"/>
      <c r="CT346" s="281"/>
      <c r="CU346" s="281">
        <v>1.3028268594826395</v>
      </c>
      <c r="CV346" s="281"/>
      <c r="CW346" s="281">
        <v>1.3028268594826395</v>
      </c>
      <c r="CX346" s="281"/>
      <c r="CY346" s="281">
        <v>1.3028268594826395</v>
      </c>
      <c r="CZ346" s="281"/>
      <c r="DA346" s="281">
        <v>1.3028268594826395</v>
      </c>
      <c r="DB346" s="281"/>
      <c r="DC346" s="248">
        <v>0</v>
      </c>
      <c r="DD346" s="281"/>
      <c r="DE346" s="281"/>
      <c r="DF346" s="281"/>
      <c r="DG346" s="281"/>
      <c r="DH346" s="281"/>
      <c r="DI346" s="281"/>
      <c r="DL346" s="281"/>
      <c r="DM346" s="281"/>
      <c r="DN346" s="281"/>
      <c r="DO346" s="281"/>
      <c r="DP346" s="281"/>
      <c r="DQ346" s="281"/>
      <c r="DR346" s="281"/>
      <c r="DT346" s="220"/>
      <c r="DW346" s="495"/>
      <c r="DX346" s="506">
        <f t="shared" si="222"/>
        <v>0</v>
      </c>
      <c r="DY346" s="495"/>
      <c r="DZ346" s="495"/>
      <c r="EA346" s="506">
        <f t="shared" si="223"/>
        <v>0</v>
      </c>
      <c r="EB346" s="506">
        <f t="shared" si="224"/>
        <v>0</v>
      </c>
      <c r="EC346" s="495"/>
      <c r="ED346" s="495"/>
      <c r="EE346" s="512"/>
      <c r="EF346" s="244"/>
      <c r="EG346" s="244"/>
      <c r="EH346" s="244">
        <v>0</v>
      </c>
      <c r="EI346" s="244">
        <v>1</v>
      </c>
      <c r="EJ346" s="138">
        <f>SUM(EH346:EI346)</f>
        <v>1</v>
      </c>
      <c r="EK346" s="402"/>
      <c r="EL346" s="244"/>
      <c r="EM346" s="244"/>
      <c r="EN346" s="244"/>
      <c r="EO346" s="244"/>
      <c r="EP346" s="244"/>
      <c r="EQ346" s="244"/>
      <c r="ES346" s="219"/>
      <c r="ET346" s="523"/>
      <c r="EU346" s="523"/>
      <c r="EV346" s="287">
        <f>SUM(ET343:ET346)</f>
        <v>0.76291519273786612</v>
      </c>
      <c r="EW346" s="281">
        <f>SUM(EU344:EU346)</f>
        <v>0.93729580822080694</v>
      </c>
      <c r="EX346" s="278">
        <f>AVERAGE(ET343:ET346)</f>
        <v>0.76291519273786612</v>
      </c>
      <c r="EY346" s="278">
        <f>AVERAGE(EU343:EU346)</f>
        <v>0.93729580822080694</v>
      </c>
      <c r="EZ346" s="281">
        <f>_xlfn.VAR.P(ET343:ET346)</f>
        <v>0</v>
      </c>
      <c r="FA346" s="281">
        <f>_xlfn.VAR.P(EU343:EU346)</f>
        <v>0</v>
      </c>
      <c r="FB346" s="281">
        <f>MAX(ET343:ET346)</f>
        <v>0.76291519273786612</v>
      </c>
      <c r="FC346" s="281">
        <f>MAX(EU343:EU346)</f>
        <v>0.93729580822080694</v>
      </c>
      <c r="FD346" s="523"/>
      <c r="FE346" s="268"/>
      <c r="FF346" s="240"/>
      <c r="FG346" s="521"/>
      <c r="FH346" s="521">
        <f>SUM(FF343:FF346)</f>
        <v>6.241293675289687</v>
      </c>
      <c r="FI346" s="521"/>
      <c r="FJ346" s="521">
        <f>AVERAGE(FF343:FF346)</f>
        <v>6.241293675289687</v>
      </c>
      <c r="FK346" s="521"/>
      <c r="FL346" s="521">
        <f>MAX(FF343:FF346)</f>
        <v>6.241293675289687</v>
      </c>
      <c r="FM346" s="521"/>
      <c r="FN346" s="521">
        <f>MIN(FF343:FF346)</f>
        <v>6.241293675289687</v>
      </c>
      <c r="FO346" s="520"/>
      <c r="FP346" s="520">
        <f>FL346-FN346</f>
        <v>0</v>
      </c>
      <c r="FQ346" s="284"/>
      <c r="FR346" s="209"/>
      <c r="FS346" s="278"/>
      <c r="FT346" s="278">
        <f>SUM(FR343:FR346)</f>
        <v>2.9732244960265217</v>
      </c>
      <c r="FU346" s="278"/>
      <c r="FV346" s="278">
        <f>AVERAGE(FR343:FR346)</f>
        <v>2.9732244960265217</v>
      </c>
      <c r="FW346" s="278"/>
      <c r="FX346" s="278">
        <f>MAX(FR343:FR346)</f>
        <v>2.9732244960265217</v>
      </c>
      <c r="FY346" s="278"/>
      <c r="FZ346" s="278">
        <f>MIN(FR343:FR346)</f>
        <v>2.9732244960265217</v>
      </c>
      <c r="GA346" s="278"/>
      <c r="GB346" s="278">
        <f>FX346-FZ346</f>
        <v>0</v>
      </c>
      <c r="GC346" s="278"/>
      <c r="GD346" s="284"/>
      <c r="GE346" s="209"/>
      <c r="GF346" s="278"/>
      <c r="GG346" s="278">
        <f>SUM(GE343:GE346)</f>
        <v>0.56867260513982076</v>
      </c>
      <c r="GH346" s="278"/>
      <c r="GI346" s="278">
        <f>AVERAGE(GE343:GE346)</f>
        <v>0.56867260513982076</v>
      </c>
      <c r="GJ346" s="278"/>
      <c r="GK346" s="278">
        <f>MAX(GE343:GE346)</f>
        <v>0.56867260513982076</v>
      </c>
      <c r="GL346" s="278"/>
      <c r="GM346" s="278">
        <f>MIN(GE343:GE346)</f>
        <v>0.56867260513982076</v>
      </c>
      <c r="GN346" s="278"/>
      <c r="GO346" s="278">
        <f>GK346-GM346</f>
        <v>0</v>
      </c>
      <c r="GP346" s="278"/>
      <c r="GQ346" s="586"/>
      <c r="GR346" s="586"/>
      <c r="GS346" s="531"/>
      <c r="GT346" s="586">
        <f>SUM(GR344:GR346)</f>
        <v>1.5258303854757322</v>
      </c>
      <c r="GU346" s="586">
        <f>SUM(GS344:GS346)</f>
        <v>2.7464946938563179</v>
      </c>
      <c r="GV346" s="531">
        <f>AVERAGE(GR344:GR346)</f>
        <v>0.76291519273786612</v>
      </c>
      <c r="GW346" s="531">
        <f>AVERAGE(GS344:GS346)</f>
        <v>1.373247346928159</v>
      </c>
      <c r="GX346" s="531">
        <f>MAX(GR344:GR346)</f>
        <v>1.1770691545098506</v>
      </c>
      <c r="GY346" s="531">
        <f>MAX(GS344:GS346)</f>
        <v>2.7464946938563179</v>
      </c>
      <c r="GZ346" s="586"/>
      <c r="HA346" s="531"/>
      <c r="HB346" s="586">
        <f>SUM(GZ344:GZ346)</f>
        <v>0.52305623471882612</v>
      </c>
      <c r="HC346" s="586">
        <f>SUM(HA344:HA346)</f>
        <v>0.7409963325183373</v>
      </c>
      <c r="HD346" s="531">
        <f>AVERAGE(GZ344:GZ346)</f>
        <v>0.26152811735941306</v>
      </c>
      <c r="HE346" s="531">
        <f>AVERAGE(HA344:HA346)</f>
        <v>0.37049816625916865</v>
      </c>
      <c r="HF346" s="531">
        <f>MAX(GZ344:GZ346)</f>
        <v>0.26152811735941306</v>
      </c>
      <c r="HG346" s="531">
        <f>MAX(HA344:HA346)</f>
        <v>0.47946821515892424</v>
      </c>
      <c r="HH346" s="585"/>
      <c r="HI346" s="528"/>
      <c r="HJ346" s="586">
        <f>SUM(HH344:HH346)</f>
        <v>1.641698949062895</v>
      </c>
      <c r="HK346" s="586">
        <f>SUM(HI344:HI346)</f>
        <v>3.0495601962151415</v>
      </c>
      <c r="HL346" s="531">
        <f>AVERAGE(HH344:HH346)</f>
        <v>0.82084947453144752</v>
      </c>
      <c r="HM346" s="531">
        <f>AVERAGE(HI344:HI346)</f>
        <v>1.5247800981075708</v>
      </c>
      <c r="HN346" s="531">
        <f>MAX(HH344:HH346)</f>
        <v>1.205773092529475</v>
      </c>
      <c r="HO346" s="531">
        <f>MAX(HI344:HI346)</f>
        <v>2.7880320788557285</v>
      </c>
      <c r="HP346" s="286">
        <f>MIN(HH344:HH346)</f>
        <v>0.43592585653342009</v>
      </c>
      <c r="HQ346" s="286">
        <f>MIN(HI344:HI346)</f>
        <v>0.26152811735941306</v>
      </c>
      <c r="HR346" s="278">
        <f>HN346-HP346</f>
        <v>0.76984723599605487</v>
      </c>
      <c r="HS346" s="278">
        <f>HO346-HQ346</f>
        <v>2.5265039614963154</v>
      </c>
      <c r="HT346" s="393"/>
      <c r="HU346" s="520"/>
      <c r="HV346" s="393"/>
      <c r="HW346" s="520"/>
      <c r="HX346" s="393"/>
      <c r="HY346" s="520"/>
      <c r="HZ346" s="393"/>
      <c r="IA346" s="520"/>
      <c r="IB346" s="393"/>
      <c r="IC346" s="520"/>
      <c r="ID346" s="393"/>
      <c r="IG346" s="246">
        <v>-1.8527940395062463</v>
      </c>
      <c r="IH346" s="246">
        <v>-4.35880195599022E-2</v>
      </c>
      <c r="IN346" s="462">
        <v>0</v>
      </c>
      <c r="IO346" s="462">
        <v>0</v>
      </c>
      <c r="IP346" s="390">
        <v>0</v>
      </c>
      <c r="IT346" s="390"/>
      <c r="IU346" s="393">
        <v>1</v>
      </c>
      <c r="IV346" s="390">
        <v>0</v>
      </c>
      <c r="IW346" s="393">
        <v>0</v>
      </c>
      <c r="IX346" s="484">
        <v>1</v>
      </c>
      <c r="IY346" s="393"/>
      <c r="JB346" s="226"/>
      <c r="JC346" s="226"/>
      <c r="JD346" s="226"/>
      <c r="JP346" s="226"/>
      <c r="JQ346" s="226"/>
      <c r="JR346" s="226"/>
      <c r="JU346" s="393"/>
      <c r="JY346" s="393">
        <v>1</v>
      </c>
      <c r="JZ346" s="507">
        <v>0</v>
      </c>
      <c r="KA346" s="507">
        <v>0</v>
      </c>
      <c r="KB346" s="520">
        <v>1</v>
      </c>
      <c r="KC346" s="520">
        <v>0</v>
      </c>
      <c r="KD346" s="507">
        <v>0</v>
      </c>
      <c r="KE346" s="220"/>
      <c r="KK346" s="219"/>
      <c r="KR346" s="219"/>
      <c r="LA346" s="219"/>
    </row>
    <row r="347" spans="1:314" x14ac:dyDescent="0.15">
      <c r="A347" s="214"/>
      <c r="B347" s="232">
        <v>1.6641666666666666</v>
      </c>
      <c r="C347" s="10"/>
      <c r="D347" s="11"/>
      <c r="E347" s="11"/>
      <c r="F347" s="14"/>
      <c r="G347" s="13"/>
      <c r="H347" s="14" t="s">
        <v>373</v>
      </c>
      <c r="I347" s="596">
        <v>66</v>
      </c>
      <c r="J347" s="9">
        <v>1</v>
      </c>
      <c r="K347" s="14">
        <v>1</v>
      </c>
      <c r="L347" s="9">
        <v>0</v>
      </c>
      <c r="M347" s="23">
        <v>1</v>
      </c>
      <c r="N347" s="23">
        <v>1</v>
      </c>
      <c r="O347" s="23">
        <v>0</v>
      </c>
      <c r="P347" s="23"/>
      <c r="Q347" s="23">
        <v>1</v>
      </c>
      <c r="R347" s="23">
        <v>0</v>
      </c>
      <c r="S347" s="23">
        <v>0</v>
      </c>
      <c r="T347" s="23">
        <v>0</v>
      </c>
      <c r="U347" s="23">
        <v>1</v>
      </c>
      <c r="V347" s="23">
        <v>0</v>
      </c>
      <c r="W347" s="23">
        <v>0</v>
      </c>
      <c r="X347" s="23">
        <v>0</v>
      </c>
      <c r="Y347" s="23">
        <v>1</v>
      </c>
      <c r="Z347" s="23">
        <v>0</v>
      </c>
      <c r="AA347" s="9">
        <v>0</v>
      </c>
      <c r="AB347" s="15"/>
      <c r="AC347" s="15"/>
      <c r="AD347" s="15"/>
      <c r="AE347" s="15"/>
      <c r="AF347" s="15"/>
      <c r="AG347" s="15"/>
      <c r="AH347" s="54">
        <f>AM348-BP347</f>
        <v>-0.74950871842806022</v>
      </c>
      <c r="AI347" s="15">
        <f>AN348-BQ347</f>
        <v>18.379679203539826</v>
      </c>
      <c r="AJ347" s="15"/>
      <c r="AK347" s="15"/>
      <c r="AL347" s="632">
        <f>((AH347*AH348)+(AI347*AI348))/(SQRT(AH347^2+AI347^2)*SQRT(AH348^2+AI348^2))</f>
        <v>0.99128640580695548</v>
      </c>
      <c r="AM347" s="633"/>
      <c r="AN347" s="634"/>
      <c r="AO347" s="633"/>
      <c r="AP347" s="634"/>
      <c r="AQ347" s="634"/>
      <c r="AR347" s="634"/>
      <c r="AS347" s="634"/>
      <c r="AT347" s="634"/>
      <c r="AU347" s="634"/>
      <c r="AV347" s="634"/>
      <c r="AW347" s="634"/>
      <c r="AX347" s="634"/>
      <c r="AY347" s="634"/>
      <c r="AZ347" s="634"/>
      <c r="BA347" s="634"/>
      <c r="BB347" s="633"/>
      <c r="BC347" s="634"/>
      <c r="BD347" s="634"/>
      <c r="BE347" s="634"/>
      <c r="BF347" s="634"/>
      <c r="BG347" s="634"/>
      <c r="BH347" s="634"/>
      <c r="BI347" s="634"/>
      <c r="BJ347" s="634"/>
      <c r="BK347" s="634"/>
      <c r="BL347" s="634"/>
      <c r="BM347" s="634"/>
      <c r="BN347" s="573"/>
      <c r="BO347" s="573"/>
      <c r="BP347" s="4">
        <v>0.72978480478521657</v>
      </c>
      <c r="BQ347" s="4">
        <v>-12.02961836283186</v>
      </c>
      <c r="BR347" s="6"/>
      <c r="BS347" s="527"/>
      <c r="BT347" s="527"/>
      <c r="BU347" s="527"/>
      <c r="BV347" s="527"/>
      <c r="BW347" s="584"/>
      <c r="BX347" s="527"/>
      <c r="BY347" s="527"/>
      <c r="BZ347" s="527"/>
      <c r="CA347" s="527"/>
      <c r="CB347" s="584"/>
      <c r="CC347" s="527"/>
      <c r="CD347" s="584"/>
      <c r="CE347" s="527"/>
      <c r="CF347" s="584"/>
      <c r="CG347" s="527"/>
      <c r="CH347" s="584"/>
      <c r="CI347" s="527"/>
      <c r="CJ347" s="584"/>
      <c r="CK347" s="527"/>
      <c r="CL347" s="584"/>
      <c r="CO347" s="70"/>
      <c r="CP347" s="70"/>
      <c r="CQ347" s="70"/>
      <c r="CR347" s="70"/>
      <c r="CS347" s="70"/>
      <c r="CT347" s="70"/>
      <c r="CU347" s="70"/>
      <c r="CV347" s="70"/>
      <c r="CW347" s="70"/>
      <c r="CX347" s="70"/>
      <c r="CY347" s="70"/>
      <c r="CZ347" s="70"/>
      <c r="DA347" s="70"/>
      <c r="DB347" s="70"/>
      <c r="DC347" s="70"/>
      <c r="DH347" s="516"/>
      <c r="DI347" s="516"/>
      <c r="DJ347" s="105"/>
      <c r="DK347" s="105"/>
      <c r="DL347" s="105"/>
      <c r="DM347" s="105"/>
      <c r="DN347" s="105"/>
      <c r="DO347" s="105"/>
      <c r="DP347" s="105"/>
      <c r="DQ347" s="105"/>
      <c r="DR347" s="105"/>
      <c r="DS347" s="105"/>
      <c r="DT347" s="108" t="s">
        <v>442</v>
      </c>
      <c r="DU347" s="105">
        <v>0.72978480478521657</v>
      </c>
      <c r="DV347" s="105">
        <v>-12.02961836283186</v>
      </c>
      <c r="DX347" s="506">
        <f t="shared" si="222"/>
        <v>0</v>
      </c>
      <c r="EA347" s="506">
        <f t="shared" si="223"/>
        <v>0</v>
      </c>
      <c r="EB347" s="506">
        <f t="shared" si="224"/>
        <v>0</v>
      </c>
      <c r="ER347" s="128">
        <v>-3.7672675057831451</v>
      </c>
      <c r="ES347" s="128">
        <v>13.725597345132744</v>
      </c>
      <c r="EV347" s="284"/>
      <c r="EW347" s="209"/>
      <c r="EX347" s="209"/>
      <c r="EY347" s="209"/>
      <c r="EZ347" s="209"/>
      <c r="FA347" s="209"/>
      <c r="FB347" s="209"/>
      <c r="FC347" s="209"/>
      <c r="FE347" s="141"/>
      <c r="FF347" s="141"/>
      <c r="FH347" s="141"/>
      <c r="FJ347" s="141"/>
      <c r="FK347" s="584"/>
      <c r="FL347" s="527"/>
      <c r="FM347" s="584"/>
      <c r="FN347" s="527"/>
      <c r="FO347" s="584"/>
      <c r="FP347" s="527"/>
      <c r="FQ347" s="284"/>
      <c r="FR347" s="209"/>
      <c r="FS347" s="284"/>
      <c r="FT347" s="209"/>
      <c r="FU347" s="209"/>
      <c r="FV347" s="209"/>
      <c r="FW347" s="209"/>
      <c r="FX347" s="209"/>
      <c r="FY347" s="209"/>
      <c r="FZ347" s="209"/>
      <c r="GA347" s="209"/>
      <c r="GB347" s="209"/>
      <c r="GC347" s="209"/>
      <c r="GD347" s="284"/>
      <c r="GE347" s="209"/>
      <c r="GF347" s="284"/>
      <c r="GG347" s="209"/>
      <c r="GH347" s="209"/>
      <c r="GI347" s="209"/>
      <c r="GJ347" s="209"/>
      <c r="GK347" s="209"/>
      <c r="GL347" s="209"/>
      <c r="GM347" s="209"/>
      <c r="GN347" s="209"/>
      <c r="GO347" s="209"/>
      <c r="GP347" s="209"/>
      <c r="GQ347" s="529"/>
      <c r="GR347" s="587"/>
      <c r="GS347" s="529"/>
      <c r="GT347" s="587"/>
      <c r="GU347" s="529"/>
      <c r="GV347" s="529"/>
      <c r="GW347" s="529"/>
      <c r="GX347" s="529"/>
      <c r="GY347" s="529"/>
      <c r="GZ347" s="587"/>
      <c r="HA347" s="529"/>
      <c r="HB347" s="587"/>
      <c r="HC347" s="529"/>
      <c r="HD347" s="529"/>
      <c r="HE347" s="529"/>
      <c r="HF347" s="529"/>
      <c r="HG347" s="529"/>
      <c r="HH347" s="584"/>
      <c r="HI347" s="527"/>
      <c r="HJ347" s="587"/>
      <c r="HK347" s="529"/>
      <c r="HL347" s="529"/>
      <c r="HM347" s="529"/>
      <c r="HN347" s="529"/>
      <c r="HO347" s="529"/>
      <c r="HP347" s="285"/>
      <c r="HQ347" s="208"/>
      <c r="HR347" s="208"/>
      <c r="HS347" s="208"/>
      <c r="IE347" s="159"/>
      <c r="IF347" s="159"/>
      <c r="IG347" s="159"/>
      <c r="IH347" s="159"/>
      <c r="II347" s="159"/>
      <c r="IJ347" s="159"/>
      <c r="IK347" s="159"/>
      <c r="IL347" s="159"/>
      <c r="IM347" s="159"/>
      <c r="IQ347" s="159"/>
      <c r="IR347" s="159"/>
      <c r="IS347" s="159"/>
      <c r="IZ347" s="159"/>
      <c r="JA347" s="159"/>
      <c r="JB347" s="159"/>
      <c r="JC347" s="159"/>
      <c r="JD347" s="159"/>
      <c r="JE347" s="159"/>
      <c r="JF347" s="159"/>
      <c r="JG347" s="159"/>
      <c r="JH347" s="159"/>
      <c r="JI347" s="159"/>
      <c r="JJ347" s="159"/>
      <c r="JK347" s="159"/>
      <c r="JL347" s="159"/>
      <c r="JM347" s="159"/>
      <c r="JN347" s="159"/>
      <c r="JO347" s="159"/>
      <c r="JP347" s="159"/>
      <c r="JQ347" s="159"/>
      <c r="JR347" s="159"/>
      <c r="JS347" s="159"/>
      <c r="JT347" s="159"/>
      <c r="JV347" s="159"/>
      <c r="JW347" s="159"/>
      <c r="JX347" s="159"/>
      <c r="KE347" s="159"/>
      <c r="KF347" s="159"/>
      <c r="KG347" s="159"/>
      <c r="KH347" s="159"/>
      <c r="KI347" s="159"/>
      <c r="KJ347" s="159"/>
      <c r="KK347" s="159"/>
      <c r="KL347" s="159"/>
      <c r="KM347" s="159"/>
      <c r="KN347" s="159"/>
      <c r="KO347" s="159"/>
      <c r="KP347" s="159"/>
      <c r="KQ347" s="159"/>
      <c r="KR347" s="159"/>
      <c r="KS347" s="159">
        <v>1</v>
      </c>
      <c r="KT347" s="159"/>
      <c r="KU347" s="159"/>
      <c r="KV347" s="159"/>
      <c r="KW347" s="159"/>
      <c r="KX347" s="159"/>
      <c r="KY347" s="159"/>
      <c r="KZ347" s="159"/>
      <c r="LA347" s="159"/>
      <c r="LB347" s="159" t="s">
        <v>561</v>
      </c>
    </row>
    <row r="348" spans="1:314" s="218" customFormat="1" x14ac:dyDescent="0.15">
      <c r="B348" s="243"/>
      <c r="C348" s="17"/>
      <c r="D348" s="18"/>
      <c r="E348" s="18"/>
      <c r="F348" s="20"/>
      <c r="G348" s="19"/>
      <c r="H348" s="20"/>
      <c r="I348" s="597"/>
      <c r="J348" s="16"/>
      <c r="K348" s="20"/>
      <c r="L348" s="16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16"/>
      <c r="AB348" s="20"/>
      <c r="AC348" s="20"/>
      <c r="AD348" s="20"/>
      <c r="AE348" s="20"/>
      <c r="AF348" s="20"/>
      <c r="AG348" s="20"/>
      <c r="AH348" s="58">
        <f>ER347-BP347</f>
        <v>-4.4970523105683613</v>
      </c>
      <c r="AI348" s="20">
        <f>ES347-BQ347</f>
        <v>25.755215707964602</v>
      </c>
      <c r="AJ348" s="15"/>
      <c r="AK348" s="15"/>
      <c r="AL348" s="635">
        <f>DEGREES(ACOS(AL347))</f>
        <v>7.5692379100782405</v>
      </c>
      <c r="AM348" s="636">
        <v>-1.9723913642843691E-2</v>
      </c>
      <c r="AN348" s="637">
        <v>6.3500608407079655</v>
      </c>
      <c r="AO348" s="636"/>
      <c r="AP348" s="637"/>
      <c r="AQ348" s="637"/>
      <c r="AR348" s="637"/>
      <c r="AS348" s="637"/>
      <c r="AT348" s="637"/>
      <c r="AU348" s="637"/>
      <c r="AV348" s="637"/>
      <c r="AW348" s="637"/>
      <c r="AX348" s="637"/>
      <c r="AY348" s="637"/>
      <c r="AZ348" s="637"/>
      <c r="BA348" s="637"/>
      <c r="BB348" s="636"/>
      <c r="BC348" s="637"/>
      <c r="BD348" s="637"/>
      <c r="BE348" s="637"/>
      <c r="BF348" s="637"/>
      <c r="BG348" s="637"/>
      <c r="BH348" s="637"/>
      <c r="BI348" s="637"/>
      <c r="BJ348" s="637"/>
      <c r="BK348" s="637"/>
      <c r="BL348" s="637"/>
      <c r="BM348" s="637"/>
      <c r="BN348" s="574"/>
      <c r="BO348" s="574"/>
      <c r="BP348" s="2"/>
      <c r="BQ348" s="2"/>
      <c r="BR348" s="7"/>
      <c r="BS348" s="528"/>
      <c r="BT348" s="528"/>
      <c r="BU348" s="528"/>
      <c r="BV348" s="528"/>
      <c r="BW348" s="585"/>
      <c r="BX348" s="528"/>
      <c r="BY348" s="528"/>
      <c r="BZ348" s="528"/>
      <c r="CA348" s="528"/>
      <c r="CB348" s="585"/>
      <c r="CC348" s="528"/>
      <c r="CD348" s="585"/>
      <c r="CE348" s="528"/>
      <c r="CF348" s="585"/>
      <c r="CG348" s="528"/>
      <c r="CH348" s="585"/>
      <c r="CI348" s="528"/>
      <c r="CJ348" s="585"/>
      <c r="CK348" s="528"/>
      <c r="CL348" s="585"/>
      <c r="CM348" s="240"/>
      <c r="CN348" s="393"/>
      <c r="CR348" s="286"/>
      <c r="CS348" s="278"/>
      <c r="CT348" s="281"/>
      <c r="CU348" s="281"/>
      <c r="CV348" s="281"/>
      <c r="CW348" s="281"/>
      <c r="CX348" s="281"/>
      <c r="CY348" s="281"/>
      <c r="CZ348" s="281"/>
      <c r="DA348" s="281"/>
      <c r="DB348" s="281"/>
      <c r="DC348" s="248"/>
      <c r="DD348" s="281"/>
      <c r="DE348" s="281"/>
      <c r="DF348" s="281"/>
      <c r="DG348" s="281"/>
      <c r="DH348" s="281"/>
      <c r="DI348" s="281"/>
      <c r="DL348" s="281"/>
      <c r="DM348" s="281"/>
      <c r="DN348" s="281"/>
      <c r="DO348" s="281"/>
      <c r="DP348" s="281"/>
      <c r="DQ348" s="281"/>
      <c r="DR348" s="281"/>
      <c r="DT348" s="220"/>
      <c r="DW348" s="495"/>
      <c r="DX348" s="506">
        <f t="shared" si="222"/>
        <v>0</v>
      </c>
      <c r="DY348" s="495"/>
      <c r="DZ348" s="495"/>
      <c r="EA348" s="506">
        <f t="shared" si="223"/>
        <v>0</v>
      </c>
      <c r="EB348" s="506">
        <f t="shared" si="224"/>
        <v>0</v>
      </c>
      <c r="EC348" s="495"/>
      <c r="ED348" s="495"/>
      <c r="EE348" s="512"/>
      <c r="EF348" s="244"/>
      <c r="EG348" s="244"/>
      <c r="EH348" s="244"/>
      <c r="EI348" s="244"/>
      <c r="EJ348" s="244"/>
      <c r="EK348" s="244"/>
      <c r="EL348" s="244"/>
      <c r="EM348" s="244"/>
      <c r="EN348" s="244"/>
      <c r="EO348" s="244"/>
      <c r="EP348" s="244"/>
      <c r="EQ348" s="244"/>
      <c r="ES348" s="219"/>
      <c r="ET348" s="523"/>
      <c r="EU348" s="523"/>
      <c r="EV348" s="287"/>
      <c r="EW348" s="281"/>
      <c r="EX348" s="281"/>
      <c r="EY348" s="281"/>
      <c r="EZ348" s="281"/>
      <c r="FA348" s="281"/>
      <c r="FB348" s="281"/>
      <c r="FC348" s="281"/>
      <c r="FD348" s="523"/>
      <c r="FE348" s="268"/>
      <c r="FF348" s="240"/>
      <c r="FG348" s="268"/>
      <c r="FH348" s="240"/>
      <c r="FI348" s="268"/>
      <c r="FJ348" s="240"/>
      <c r="FK348" s="585"/>
      <c r="FL348" s="528"/>
      <c r="FM348" s="585"/>
      <c r="FN348" s="528"/>
      <c r="FO348" s="585"/>
      <c r="FP348" s="528"/>
      <c r="FQ348" s="287"/>
      <c r="FR348" s="281"/>
      <c r="FS348" s="287"/>
      <c r="FT348" s="281"/>
      <c r="FU348" s="281"/>
      <c r="FV348" s="281"/>
      <c r="FW348" s="281"/>
      <c r="FX348" s="281"/>
      <c r="FY348" s="281"/>
      <c r="FZ348" s="281"/>
      <c r="GA348" s="281"/>
      <c r="GB348" s="281"/>
      <c r="GC348" s="281"/>
      <c r="GD348" s="287"/>
      <c r="GE348" s="281"/>
      <c r="GF348" s="287"/>
      <c r="GG348" s="281"/>
      <c r="GH348" s="281"/>
      <c r="GI348" s="281"/>
      <c r="GJ348" s="281"/>
      <c r="GK348" s="281"/>
      <c r="GL348" s="281"/>
      <c r="GM348" s="281"/>
      <c r="GN348" s="281"/>
      <c r="GO348" s="281"/>
      <c r="GP348" s="281"/>
      <c r="GQ348" s="531"/>
      <c r="GR348" s="586"/>
      <c r="GS348" s="531"/>
      <c r="GT348" s="586"/>
      <c r="GU348" s="531"/>
      <c r="GV348" s="531"/>
      <c r="GW348" s="531"/>
      <c r="GX348" s="531"/>
      <c r="GY348" s="531"/>
      <c r="GZ348" s="586"/>
      <c r="HA348" s="531"/>
      <c r="HB348" s="586"/>
      <c r="HC348" s="531"/>
      <c r="HD348" s="531"/>
      <c r="HE348" s="531"/>
      <c r="HF348" s="531"/>
      <c r="HG348" s="531"/>
      <c r="HH348" s="585"/>
      <c r="HI348" s="528"/>
      <c r="HJ348" s="586"/>
      <c r="HK348" s="531"/>
      <c r="HL348" s="531"/>
      <c r="HM348" s="531"/>
      <c r="HN348" s="531"/>
      <c r="HO348" s="531"/>
      <c r="HP348" s="286"/>
      <c r="HQ348" s="278"/>
      <c r="HR348" s="278"/>
      <c r="HS348" s="278"/>
      <c r="HT348" s="393"/>
      <c r="HU348" s="520"/>
      <c r="HV348" s="393"/>
      <c r="HW348" s="520"/>
      <c r="HX348" s="393"/>
      <c r="HY348" s="520"/>
      <c r="HZ348" s="393"/>
      <c r="IA348" s="520"/>
      <c r="IB348" s="393"/>
      <c r="IC348" s="520"/>
      <c r="ID348" s="393"/>
      <c r="IN348" s="462"/>
      <c r="IO348" s="462"/>
      <c r="IP348" s="390"/>
      <c r="IT348" s="390"/>
      <c r="IU348" s="393"/>
      <c r="IV348" s="390"/>
      <c r="IW348" s="393"/>
      <c r="IX348" s="484"/>
      <c r="IY348" s="393"/>
      <c r="JB348" s="226"/>
      <c r="JC348" s="226"/>
      <c r="JD348" s="226"/>
      <c r="JP348" s="226"/>
      <c r="JQ348" s="226"/>
      <c r="JR348" s="226"/>
      <c r="JU348" s="393"/>
      <c r="JY348" s="393"/>
      <c r="JZ348" s="507"/>
      <c r="KA348" s="507"/>
      <c r="KB348" s="520"/>
      <c r="KC348" s="520"/>
      <c r="KD348" s="507"/>
      <c r="KE348" s="220">
        <v>0</v>
      </c>
      <c r="KF348" s="218">
        <v>0</v>
      </c>
      <c r="KG348" s="218">
        <v>0</v>
      </c>
      <c r="KH348" s="244">
        <v>0</v>
      </c>
      <c r="KI348" s="244">
        <v>1</v>
      </c>
      <c r="KJ348" s="244">
        <v>1</v>
      </c>
      <c r="KK348" s="219">
        <v>0</v>
      </c>
      <c r="KL348" s="244">
        <v>0</v>
      </c>
      <c r="KM348" s="244">
        <v>0</v>
      </c>
      <c r="KN348" s="244">
        <v>0</v>
      </c>
      <c r="KO348" s="244">
        <v>0</v>
      </c>
      <c r="KP348" s="244">
        <v>0</v>
      </c>
      <c r="KQ348" s="244">
        <v>1</v>
      </c>
      <c r="KR348" s="219">
        <v>0</v>
      </c>
      <c r="LA348" s="219"/>
    </row>
    <row r="349" spans="1:314" x14ac:dyDescent="0.15">
      <c r="A349" s="214"/>
      <c r="B349" s="232">
        <v>1.6947222222222222</v>
      </c>
      <c r="C349" s="10"/>
      <c r="D349" s="11"/>
      <c r="E349" s="11"/>
      <c r="F349" s="14"/>
      <c r="G349" s="13"/>
      <c r="H349" s="14" t="s">
        <v>366</v>
      </c>
      <c r="I349" s="596">
        <v>67</v>
      </c>
      <c r="J349" s="9">
        <v>1</v>
      </c>
      <c r="K349" s="14">
        <v>1</v>
      </c>
      <c r="L349" s="9">
        <v>0</v>
      </c>
      <c r="M349" s="23">
        <v>1</v>
      </c>
      <c r="N349" s="23">
        <v>1</v>
      </c>
      <c r="O349" s="23">
        <v>0</v>
      </c>
      <c r="P349" s="14"/>
      <c r="Q349" s="14">
        <v>1</v>
      </c>
      <c r="R349" s="14">
        <v>0</v>
      </c>
      <c r="S349" s="14">
        <v>0</v>
      </c>
      <c r="T349" s="14">
        <v>0</v>
      </c>
      <c r="U349" s="14">
        <v>1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9">
        <v>0</v>
      </c>
      <c r="AB349" s="15"/>
      <c r="AC349" s="15"/>
      <c r="AD349" s="15"/>
      <c r="AE349" s="15"/>
      <c r="AF349" s="15"/>
      <c r="AG349" s="15"/>
      <c r="AH349" s="54">
        <f>AM350-BP349</f>
        <v>0.74950871842806033</v>
      </c>
      <c r="AI349" s="15">
        <f>AN350-BQ349</f>
        <v>17.748617256637168</v>
      </c>
      <c r="AJ349" s="15"/>
      <c r="AK349" s="15"/>
      <c r="AL349" s="632">
        <f>((AH349*AH350)+(AI349*AI350))/(SQRT(AH349^2+AI349^2)*SQRT(AH350^2+AI350^2))</f>
        <v>0.99076499233709514</v>
      </c>
      <c r="AM349" s="633"/>
      <c r="AN349" s="634"/>
      <c r="AO349" s="633"/>
      <c r="AP349" s="634"/>
      <c r="AQ349" s="634"/>
      <c r="AR349" s="634"/>
      <c r="AS349" s="634"/>
      <c r="AT349" s="634"/>
      <c r="AU349" s="634"/>
      <c r="AV349" s="634"/>
      <c r="AW349" s="634"/>
      <c r="AX349" s="634"/>
      <c r="AY349" s="634"/>
      <c r="AZ349" s="634"/>
      <c r="BA349" s="634"/>
      <c r="BB349" s="633"/>
      <c r="BC349" s="634"/>
      <c r="BD349" s="634"/>
      <c r="BE349" s="634"/>
      <c r="BF349" s="634"/>
      <c r="BG349" s="634"/>
      <c r="BH349" s="634"/>
      <c r="BI349" s="634"/>
      <c r="BJ349" s="634"/>
      <c r="BK349" s="634"/>
      <c r="BL349" s="634"/>
      <c r="BM349" s="634"/>
      <c r="BN349" s="573"/>
      <c r="BO349" s="573"/>
      <c r="BP349" s="4">
        <v>-0.76923263207090398</v>
      </c>
      <c r="BQ349" s="4">
        <v>-11.990176991150443</v>
      </c>
      <c r="BR349" s="6"/>
      <c r="BS349" s="527"/>
      <c r="BT349" s="527"/>
      <c r="BU349" s="527"/>
      <c r="BV349" s="527"/>
      <c r="BW349" s="584"/>
      <c r="BX349" s="527"/>
      <c r="BY349" s="527"/>
      <c r="BZ349" s="527"/>
      <c r="CA349" s="527"/>
      <c r="CB349" s="584"/>
      <c r="CC349" s="527"/>
      <c r="CD349" s="584"/>
      <c r="CE349" s="527"/>
      <c r="CF349" s="584"/>
      <c r="CG349" s="527"/>
      <c r="CH349" s="584"/>
      <c r="CI349" s="527"/>
      <c r="CJ349" s="584"/>
      <c r="CK349" s="527"/>
      <c r="CL349" s="584"/>
      <c r="CO349" s="70"/>
      <c r="CP349" s="70"/>
      <c r="CQ349" s="70"/>
      <c r="CR349" s="70"/>
      <c r="CS349" s="70"/>
      <c r="CT349" s="70"/>
      <c r="CU349" s="70"/>
      <c r="CV349" s="70"/>
      <c r="CW349" s="70"/>
      <c r="CX349" s="70"/>
      <c r="CY349" s="70"/>
      <c r="CZ349" s="70"/>
      <c r="DA349" s="70"/>
      <c r="DB349" s="70"/>
      <c r="DC349" s="70"/>
      <c r="DH349" s="516"/>
      <c r="DI349" s="516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8" t="s">
        <v>442</v>
      </c>
      <c r="DU349" s="105">
        <v>-0.76923263207090398</v>
      </c>
      <c r="DV349" s="105">
        <v>-11.990176991150443</v>
      </c>
      <c r="DX349" s="506">
        <f t="shared" si="222"/>
        <v>0</v>
      </c>
      <c r="EA349" s="506">
        <f t="shared" si="223"/>
        <v>0</v>
      </c>
      <c r="EB349" s="506">
        <f t="shared" si="224"/>
        <v>0</v>
      </c>
      <c r="ER349" s="128">
        <v>3.7278196784974575</v>
      </c>
      <c r="ES349" s="128">
        <v>12.976211283185842</v>
      </c>
      <c r="EV349" s="284"/>
      <c r="EW349" s="209"/>
      <c r="EX349" s="209"/>
      <c r="EY349" s="209"/>
      <c r="EZ349" s="209"/>
      <c r="FA349" s="209"/>
      <c r="FB349" s="209"/>
      <c r="FC349" s="209"/>
      <c r="FE349" s="141"/>
      <c r="FF349" s="141"/>
      <c r="FH349" s="141"/>
      <c r="FJ349" s="141"/>
      <c r="FK349" s="584"/>
      <c r="FL349" s="527"/>
      <c r="FM349" s="584"/>
      <c r="FN349" s="527"/>
      <c r="FO349" s="584"/>
      <c r="FP349" s="527"/>
      <c r="FQ349" s="284"/>
      <c r="FR349" s="209"/>
      <c r="FS349" s="284"/>
      <c r="FT349" s="209"/>
      <c r="FU349" s="209"/>
      <c r="FV349" s="209"/>
      <c r="FW349" s="209"/>
      <c r="FX349" s="209"/>
      <c r="FY349" s="209"/>
      <c r="FZ349" s="209"/>
      <c r="GA349" s="209"/>
      <c r="GB349" s="209"/>
      <c r="GC349" s="209"/>
      <c r="GD349" s="284"/>
      <c r="GE349" s="209"/>
      <c r="GF349" s="284"/>
      <c r="GG349" s="209"/>
      <c r="GH349" s="209"/>
      <c r="GI349" s="209"/>
      <c r="GJ349" s="209"/>
      <c r="GK349" s="209"/>
      <c r="GL349" s="209"/>
      <c r="GM349" s="209"/>
      <c r="GN349" s="209"/>
      <c r="GO349" s="209"/>
      <c r="GP349" s="209"/>
      <c r="GQ349" s="529"/>
      <c r="GR349" s="587"/>
      <c r="GS349" s="529"/>
      <c r="GT349" s="587"/>
      <c r="GU349" s="529"/>
      <c r="GV349" s="529"/>
      <c r="GW349" s="529"/>
      <c r="GX349" s="529"/>
      <c r="GY349" s="529"/>
      <c r="GZ349" s="587"/>
      <c r="HA349" s="529"/>
      <c r="HB349" s="587"/>
      <c r="HC349" s="529"/>
      <c r="HD349" s="529"/>
      <c r="HE349" s="529"/>
      <c r="HF349" s="529"/>
      <c r="HG349" s="529"/>
      <c r="HH349" s="584"/>
      <c r="HI349" s="527"/>
      <c r="HJ349" s="587"/>
      <c r="HK349" s="529"/>
      <c r="HL349" s="529"/>
      <c r="HM349" s="529"/>
      <c r="HN349" s="529"/>
      <c r="HO349" s="529"/>
      <c r="HP349" s="285"/>
      <c r="HQ349" s="208"/>
      <c r="HR349" s="208"/>
      <c r="HS349" s="208"/>
      <c r="IE349" s="159"/>
      <c r="IF349" s="159"/>
      <c r="IG349" s="159"/>
      <c r="IH349" s="159"/>
      <c r="II349" s="159">
        <v>0</v>
      </c>
      <c r="IJ349" s="159">
        <v>0</v>
      </c>
      <c r="IK349" s="159"/>
      <c r="IL349" s="159"/>
      <c r="IM349" s="159"/>
      <c r="IQ349" s="159"/>
      <c r="IR349" s="159"/>
      <c r="IS349" s="159"/>
      <c r="IZ349" s="159"/>
      <c r="JA349" s="159"/>
      <c r="JB349" s="159"/>
      <c r="JC349" s="159"/>
      <c r="JD349" s="159"/>
      <c r="JE349" s="159"/>
      <c r="JF349" s="159"/>
      <c r="JG349" s="159"/>
      <c r="JH349" s="159"/>
      <c r="JI349" s="159"/>
      <c r="JJ349" s="159"/>
      <c r="JK349" s="159"/>
      <c r="JL349" s="159"/>
      <c r="JM349" s="159"/>
      <c r="JN349" s="159"/>
      <c r="JO349" s="159"/>
      <c r="JP349" s="159"/>
      <c r="JQ349" s="159"/>
      <c r="JR349" s="159"/>
      <c r="JS349" s="159"/>
      <c r="JT349" s="159"/>
      <c r="JV349" s="159"/>
      <c r="JW349" s="159"/>
      <c r="JX349" s="159"/>
      <c r="KE349" s="159"/>
      <c r="KF349" s="159"/>
      <c r="KG349" s="159"/>
      <c r="KH349" s="159"/>
      <c r="KI349" s="159"/>
      <c r="KJ349" s="159"/>
      <c r="KK349" s="159"/>
      <c r="KL349" s="159"/>
      <c r="KM349" s="159"/>
      <c r="KN349" s="159"/>
      <c r="KO349" s="159"/>
      <c r="KP349" s="159"/>
      <c r="KQ349" s="159"/>
      <c r="KR349" s="159"/>
      <c r="KS349" s="159">
        <v>1</v>
      </c>
      <c r="KT349" s="159"/>
      <c r="KU349" s="159"/>
      <c r="KV349" s="159"/>
      <c r="KW349" s="159"/>
      <c r="KX349" s="159"/>
      <c r="KY349" s="159"/>
      <c r="KZ349" s="159"/>
      <c r="LA349" s="159"/>
      <c r="LB349" s="159" t="s">
        <v>562</v>
      </c>
    </row>
    <row r="350" spans="1:314" s="218" customFormat="1" x14ac:dyDescent="0.15">
      <c r="B350" s="243"/>
      <c r="C350" s="17"/>
      <c r="D350" s="18"/>
      <c r="E350" s="18"/>
      <c r="F350" s="20"/>
      <c r="G350" s="19"/>
      <c r="H350" s="20"/>
      <c r="I350" s="597"/>
      <c r="J350" s="16"/>
      <c r="K350" s="20"/>
      <c r="L350" s="16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16"/>
      <c r="AB350" s="20"/>
      <c r="AC350" s="20"/>
      <c r="AD350" s="20"/>
      <c r="AE350" s="20"/>
      <c r="AF350" s="20"/>
      <c r="AG350" s="20"/>
      <c r="AH350" s="58">
        <f>ER349-BP349</f>
        <v>4.4970523105683613</v>
      </c>
      <c r="AI350" s="20">
        <f>ES349-BQ349</f>
        <v>24.966388274336285</v>
      </c>
      <c r="AJ350" s="15"/>
      <c r="AK350" s="15"/>
      <c r="AL350" s="635">
        <f>DEGREES(ACOS(AL349))</f>
        <v>7.7927555603884704</v>
      </c>
      <c r="AM350" s="636">
        <v>-1.9723913642843691E-2</v>
      </c>
      <c r="AN350" s="637">
        <v>5.7584402654867262</v>
      </c>
      <c r="AO350" s="636"/>
      <c r="AP350" s="637"/>
      <c r="AQ350" s="637"/>
      <c r="AR350" s="637"/>
      <c r="AS350" s="637"/>
      <c r="AT350" s="637"/>
      <c r="AU350" s="637"/>
      <c r="AV350" s="637"/>
      <c r="AW350" s="637"/>
      <c r="AX350" s="637"/>
      <c r="AY350" s="637"/>
      <c r="AZ350" s="637"/>
      <c r="BA350" s="637"/>
      <c r="BB350" s="636"/>
      <c r="BC350" s="637"/>
      <c r="BD350" s="637"/>
      <c r="BE350" s="637"/>
      <c r="BF350" s="637"/>
      <c r="BG350" s="637"/>
      <c r="BH350" s="637"/>
      <c r="BI350" s="637"/>
      <c r="BJ350" s="637"/>
      <c r="BK350" s="637"/>
      <c r="BL350" s="637"/>
      <c r="BM350" s="637"/>
      <c r="BN350" s="574"/>
      <c r="BO350" s="574"/>
      <c r="BP350" s="2"/>
      <c r="BQ350" s="2"/>
      <c r="BR350" s="7"/>
      <c r="BS350" s="528"/>
      <c r="BT350" s="528"/>
      <c r="BU350" s="528"/>
      <c r="BV350" s="528"/>
      <c r="BW350" s="585"/>
      <c r="BX350" s="528"/>
      <c r="BY350" s="528"/>
      <c r="BZ350" s="528"/>
      <c r="CA350" s="528"/>
      <c r="CB350" s="585"/>
      <c r="CC350" s="528"/>
      <c r="CD350" s="585"/>
      <c r="CE350" s="528"/>
      <c r="CF350" s="585"/>
      <c r="CG350" s="528"/>
      <c r="CH350" s="585"/>
      <c r="CI350" s="528"/>
      <c r="CJ350" s="585"/>
      <c r="CK350" s="528"/>
      <c r="CL350" s="585"/>
      <c r="CM350" s="240"/>
      <c r="CN350" s="393"/>
      <c r="CR350" s="286"/>
      <c r="CS350" s="278"/>
      <c r="CT350" s="281"/>
      <c r="CU350" s="281"/>
      <c r="CV350" s="281"/>
      <c r="CW350" s="281"/>
      <c r="CX350" s="281"/>
      <c r="CY350" s="281"/>
      <c r="CZ350" s="281"/>
      <c r="DA350" s="281"/>
      <c r="DB350" s="281"/>
      <c r="DC350" s="248"/>
      <c r="DD350" s="281"/>
      <c r="DE350" s="281"/>
      <c r="DF350" s="281"/>
      <c r="DG350" s="281"/>
      <c r="DH350" s="281"/>
      <c r="DI350" s="281"/>
      <c r="DL350" s="281"/>
      <c r="DM350" s="281"/>
      <c r="DN350" s="281"/>
      <c r="DO350" s="281"/>
      <c r="DP350" s="281"/>
      <c r="DQ350" s="281"/>
      <c r="DR350" s="281"/>
      <c r="DT350" s="220"/>
      <c r="DW350" s="495"/>
      <c r="DX350" s="506">
        <f t="shared" si="222"/>
        <v>0</v>
      </c>
      <c r="DY350" s="495"/>
      <c r="DZ350" s="495"/>
      <c r="EA350" s="506">
        <f t="shared" si="223"/>
        <v>0</v>
      </c>
      <c r="EB350" s="506">
        <f t="shared" si="224"/>
        <v>0</v>
      </c>
      <c r="EC350" s="495"/>
      <c r="ED350" s="495"/>
      <c r="EE350" s="512"/>
      <c r="EF350" s="244"/>
      <c r="EG350" s="244"/>
      <c r="EH350" s="244"/>
      <c r="EI350" s="244"/>
      <c r="EJ350" s="244"/>
      <c r="EK350" s="244"/>
      <c r="EL350" s="244"/>
      <c r="EM350" s="244"/>
      <c r="EN350" s="244"/>
      <c r="EO350" s="244"/>
      <c r="EP350" s="244"/>
      <c r="EQ350" s="244"/>
      <c r="ES350" s="219"/>
      <c r="ET350" s="523"/>
      <c r="EU350" s="523"/>
      <c r="EV350" s="287"/>
      <c r="EW350" s="281"/>
      <c r="EX350" s="281"/>
      <c r="EY350" s="281"/>
      <c r="EZ350" s="281"/>
      <c r="FA350" s="281"/>
      <c r="FB350" s="281"/>
      <c r="FC350" s="281"/>
      <c r="FD350" s="523"/>
      <c r="FE350" s="268"/>
      <c r="FF350" s="240"/>
      <c r="FG350" s="268"/>
      <c r="FH350" s="240"/>
      <c r="FI350" s="268"/>
      <c r="FJ350" s="240"/>
      <c r="FK350" s="585"/>
      <c r="FL350" s="528"/>
      <c r="FM350" s="585"/>
      <c r="FN350" s="528"/>
      <c r="FO350" s="585"/>
      <c r="FP350" s="528"/>
      <c r="FQ350" s="287"/>
      <c r="FR350" s="281"/>
      <c r="FS350" s="287"/>
      <c r="FT350" s="281"/>
      <c r="FU350" s="281"/>
      <c r="FV350" s="281"/>
      <c r="FW350" s="281"/>
      <c r="FX350" s="281"/>
      <c r="FY350" s="281"/>
      <c r="FZ350" s="281"/>
      <c r="GA350" s="281"/>
      <c r="GB350" s="281"/>
      <c r="GC350" s="281"/>
      <c r="GD350" s="287"/>
      <c r="GE350" s="281"/>
      <c r="GF350" s="287"/>
      <c r="GG350" s="281"/>
      <c r="GH350" s="281"/>
      <c r="GI350" s="281"/>
      <c r="GJ350" s="281"/>
      <c r="GK350" s="281"/>
      <c r="GL350" s="281"/>
      <c r="GM350" s="281"/>
      <c r="GN350" s="281"/>
      <c r="GO350" s="281"/>
      <c r="GP350" s="281"/>
      <c r="GQ350" s="531"/>
      <c r="GR350" s="586"/>
      <c r="GS350" s="531"/>
      <c r="GT350" s="586"/>
      <c r="GU350" s="531"/>
      <c r="GV350" s="531"/>
      <c r="GW350" s="531"/>
      <c r="GX350" s="531"/>
      <c r="GY350" s="531"/>
      <c r="GZ350" s="586"/>
      <c r="HA350" s="531"/>
      <c r="HB350" s="586"/>
      <c r="HC350" s="531"/>
      <c r="HD350" s="531"/>
      <c r="HE350" s="531"/>
      <c r="HF350" s="531"/>
      <c r="HG350" s="531"/>
      <c r="HH350" s="585"/>
      <c r="HI350" s="528"/>
      <c r="HJ350" s="586"/>
      <c r="HK350" s="531"/>
      <c r="HL350" s="531"/>
      <c r="HM350" s="531"/>
      <c r="HN350" s="531"/>
      <c r="HO350" s="531"/>
      <c r="HP350" s="286"/>
      <c r="HQ350" s="278"/>
      <c r="HR350" s="278"/>
      <c r="HS350" s="278"/>
      <c r="HT350" s="393"/>
      <c r="HU350" s="520"/>
      <c r="HV350" s="393"/>
      <c r="HW350" s="520"/>
      <c r="HX350" s="393"/>
      <c r="HY350" s="520"/>
      <c r="HZ350" s="393"/>
      <c r="IA350" s="520"/>
      <c r="IB350" s="393"/>
      <c r="IC350" s="520"/>
      <c r="ID350" s="393"/>
      <c r="IN350" s="462"/>
      <c r="IO350" s="462"/>
      <c r="IP350" s="390"/>
      <c r="IT350" s="390"/>
      <c r="IU350" s="393"/>
      <c r="IV350" s="390"/>
      <c r="IW350" s="393"/>
      <c r="IX350" s="484"/>
      <c r="IY350" s="393"/>
      <c r="JB350" s="226"/>
      <c r="JC350" s="226"/>
      <c r="JD350" s="226"/>
      <c r="JP350" s="226"/>
      <c r="JQ350" s="226"/>
      <c r="JR350" s="226"/>
      <c r="JU350" s="393"/>
      <c r="JY350" s="393"/>
      <c r="JZ350" s="507"/>
      <c r="KA350" s="507"/>
      <c r="KB350" s="520"/>
      <c r="KC350" s="520"/>
      <c r="KD350" s="507"/>
      <c r="KE350" s="220">
        <v>0</v>
      </c>
      <c r="KF350" s="218">
        <v>0</v>
      </c>
      <c r="KG350" s="218">
        <v>0</v>
      </c>
      <c r="KH350" s="244">
        <v>0</v>
      </c>
      <c r="KI350" s="218">
        <v>1</v>
      </c>
      <c r="KJ350" s="218">
        <v>1</v>
      </c>
      <c r="KK350" s="219">
        <v>0</v>
      </c>
      <c r="KL350" s="244">
        <v>0</v>
      </c>
      <c r="KM350" s="244">
        <v>0</v>
      </c>
      <c r="KN350" s="244">
        <v>0</v>
      </c>
      <c r="KO350" s="244">
        <v>0</v>
      </c>
      <c r="KP350" s="244">
        <v>0</v>
      </c>
      <c r="KQ350" s="244">
        <v>1</v>
      </c>
      <c r="KR350" s="219">
        <v>0</v>
      </c>
      <c r="LA350" s="219"/>
    </row>
    <row r="351" spans="1:314" x14ac:dyDescent="0.15">
      <c r="A351" s="214"/>
      <c r="B351" s="232">
        <v>1.7209375</v>
      </c>
      <c r="C351" s="10"/>
      <c r="D351" s="11"/>
      <c r="E351" s="11"/>
      <c r="F351" s="14"/>
      <c r="G351" s="13"/>
      <c r="H351" s="14" t="s">
        <v>374</v>
      </c>
      <c r="I351" s="596">
        <v>68</v>
      </c>
      <c r="J351" s="9">
        <v>1</v>
      </c>
      <c r="K351" s="14">
        <v>1</v>
      </c>
      <c r="L351" s="9">
        <v>0</v>
      </c>
      <c r="M351" s="23">
        <v>1</v>
      </c>
      <c r="N351" s="23">
        <v>1</v>
      </c>
      <c r="O351" s="23">
        <v>0</v>
      </c>
      <c r="P351" s="14"/>
      <c r="Q351" s="14">
        <v>1</v>
      </c>
      <c r="R351" s="14">
        <v>0</v>
      </c>
      <c r="S351" s="14">
        <v>0</v>
      </c>
      <c r="T351" s="14"/>
      <c r="U351" s="14"/>
      <c r="V351" s="14"/>
      <c r="W351" s="14"/>
      <c r="X351" s="14"/>
      <c r="Y351" s="14"/>
      <c r="Z351" s="14"/>
      <c r="AA351" s="9"/>
      <c r="AB351" s="15">
        <v>1.025643509427872</v>
      </c>
      <c r="AC351" s="15">
        <v>0.94659292035398224</v>
      </c>
      <c r="AD351" s="15">
        <v>1.3957015315947039</v>
      </c>
      <c r="AE351" s="15"/>
      <c r="AF351" s="15"/>
      <c r="AG351" s="15"/>
      <c r="AH351" s="54">
        <f>AM352-BP351</f>
        <v>-0.94674785485649726</v>
      </c>
      <c r="AI351" s="15">
        <f>AN352-BQ351</f>
        <v>17.472527654867257</v>
      </c>
      <c r="AJ351" s="15"/>
      <c r="AK351" s="15"/>
      <c r="AL351" s="632">
        <f>((AH351*AH352)+(AI351*AI352))/(SQRT(AH351^2+AI351^2)*SQRT(AH352^2+AI352^2))</f>
        <v>0.9938126998286464</v>
      </c>
      <c r="AM351" s="633"/>
      <c r="AN351" s="634"/>
      <c r="AO351" s="633"/>
      <c r="AP351" s="634"/>
      <c r="AQ351" s="634"/>
      <c r="AR351" s="634"/>
      <c r="AS351" s="634"/>
      <c r="AT351" s="634"/>
      <c r="AU351" s="634"/>
      <c r="AV351" s="634"/>
      <c r="AW351" s="634"/>
      <c r="AX351" s="634"/>
      <c r="AY351" s="634"/>
      <c r="AZ351" s="634"/>
      <c r="BA351" s="634"/>
      <c r="BB351" s="633"/>
      <c r="BC351" s="634"/>
      <c r="BD351" s="634"/>
      <c r="BE351" s="634"/>
      <c r="BF351" s="634"/>
      <c r="BG351" s="634"/>
      <c r="BH351" s="634"/>
      <c r="BI351" s="634"/>
      <c r="BJ351" s="634"/>
      <c r="BK351" s="634"/>
      <c r="BL351" s="634"/>
      <c r="BM351" s="634"/>
      <c r="BN351" s="573"/>
      <c r="BO351" s="573"/>
      <c r="BP351" s="4">
        <v>0.65088915021384186</v>
      </c>
      <c r="BQ351" s="4">
        <v>-12.02961836283186</v>
      </c>
      <c r="BR351" s="6"/>
      <c r="BS351" s="527"/>
      <c r="BT351" s="527"/>
      <c r="BU351" s="527"/>
      <c r="BV351" s="527"/>
      <c r="BW351" s="584"/>
      <c r="BX351" s="527"/>
      <c r="BY351" s="527"/>
      <c r="BZ351" s="527"/>
      <c r="CA351" s="527"/>
      <c r="CB351" s="584"/>
      <c r="CC351" s="527"/>
      <c r="CD351" s="584"/>
      <c r="CE351" s="527"/>
      <c r="CF351" s="584"/>
      <c r="CG351" s="527"/>
      <c r="CH351" s="584"/>
      <c r="CI351" s="527"/>
      <c r="CJ351" s="584"/>
      <c r="CK351" s="527"/>
      <c r="CL351" s="584"/>
      <c r="CO351" s="70"/>
      <c r="CP351" s="70"/>
      <c r="CQ351" s="70"/>
      <c r="CR351" s="70"/>
      <c r="CS351" s="70"/>
      <c r="CT351" s="70"/>
      <c r="CU351" s="70"/>
      <c r="CV351" s="70"/>
      <c r="CW351" s="70"/>
      <c r="CX351" s="70"/>
      <c r="CY351" s="70"/>
      <c r="CZ351" s="70"/>
      <c r="DA351" s="70"/>
      <c r="DB351" s="70"/>
      <c r="DC351" s="70"/>
      <c r="DH351" s="516"/>
      <c r="DI351" s="516"/>
      <c r="DJ351" s="105"/>
      <c r="DK351" s="105"/>
      <c r="DL351" s="105"/>
      <c r="DM351" s="105"/>
      <c r="DN351" s="105"/>
      <c r="DO351" s="105"/>
      <c r="DP351" s="105"/>
      <c r="DQ351" s="105"/>
      <c r="DR351" s="105"/>
      <c r="DS351" s="105"/>
      <c r="DT351" s="108" t="s">
        <v>442</v>
      </c>
      <c r="DU351" s="105">
        <v>0.65088915021384186</v>
      </c>
      <c r="DV351" s="105">
        <v>-12.02961836283186</v>
      </c>
      <c r="DX351" s="506">
        <f t="shared" si="222"/>
        <v>0</v>
      </c>
      <c r="EA351" s="506">
        <f t="shared" si="223"/>
        <v>0</v>
      </c>
      <c r="EB351" s="506">
        <f t="shared" si="224"/>
        <v>0</v>
      </c>
      <c r="EF351" s="412">
        <f>IF(AND(DV351&lt;0,DV351&gt;-11.9),1,0)</f>
        <v>0</v>
      </c>
      <c r="EL351" s="244">
        <f>IF(AND(DV351&lt;0,DV351&gt;-6.4),1,0)</f>
        <v>0</v>
      </c>
      <c r="ER351" s="128">
        <v>-3.5305805420690208</v>
      </c>
      <c r="ES351" s="128">
        <v>13.015652654867258</v>
      </c>
      <c r="EV351" s="284"/>
      <c r="EW351" s="209"/>
      <c r="EX351" s="209"/>
      <c r="EY351" s="209"/>
      <c r="EZ351" s="209"/>
      <c r="FA351" s="209"/>
      <c r="FB351" s="209"/>
      <c r="FC351" s="209"/>
      <c r="FE351" s="141"/>
      <c r="FF351" s="141"/>
      <c r="FH351" s="141"/>
      <c r="FJ351" s="141"/>
      <c r="FK351" s="584"/>
      <c r="FL351" s="527"/>
      <c r="FM351" s="584"/>
      <c r="FN351" s="527"/>
      <c r="FO351" s="584"/>
      <c r="FP351" s="527"/>
      <c r="FQ351" s="284"/>
      <c r="FR351" s="209"/>
      <c r="FS351" s="284"/>
      <c r="FT351" s="209"/>
      <c r="FU351" s="209"/>
      <c r="FV351" s="209"/>
      <c r="FW351" s="209"/>
      <c r="FX351" s="209"/>
      <c r="FY351" s="209"/>
      <c r="FZ351" s="209"/>
      <c r="GA351" s="209"/>
      <c r="GB351" s="209"/>
      <c r="GC351" s="209"/>
      <c r="GD351" s="284"/>
      <c r="GE351" s="209"/>
      <c r="GF351" s="284"/>
      <c r="GG351" s="209"/>
      <c r="GH351" s="209"/>
      <c r="GI351" s="209"/>
      <c r="GJ351" s="209"/>
      <c r="GK351" s="209"/>
      <c r="GL351" s="209"/>
      <c r="GM351" s="209"/>
      <c r="GN351" s="209"/>
      <c r="GO351" s="209"/>
      <c r="GP351" s="209"/>
      <c r="GQ351" s="529"/>
      <c r="GR351" s="587"/>
      <c r="GS351" s="529"/>
      <c r="GT351" s="587"/>
      <c r="GU351" s="529"/>
      <c r="GV351" s="529"/>
      <c r="GW351" s="529"/>
      <c r="GX351" s="529"/>
      <c r="GY351" s="529"/>
      <c r="GZ351" s="587"/>
      <c r="HA351" s="529"/>
      <c r="HB351" s="587"/>
      <c r="HC351" s="529"/>
      <c r="HD351" s="529"/>
      <c r="HE351" s="529"/>
      <c r="HF351" s="529"/>
      <c r="HG351" s="529"/>
      <c r="HH351" s="584"/>
      <c r="HI351" s="527"/>
      <c r="HJ351" s="587"/>
      <c r="HK351" s="529"/>
      <c r="HL351" s="529"/>
      <c r="HM351" s="529"/>
      <c r="HN351" s="529"/>
      <c r="HO351" s="529"/>
      <c r="HP351" s="285"/>
      <c r="HQ351" s="208"/>
      <c r="HR351" s="208"/>
      <c r="HS351" s="208"/>
      <c r="IE351" s="159"/>
      <c r="IF351" s="159"/>
      <c r="IG351" s="159"/>
      <c r="IH351" s="159"/>
      <c r="II351" s="159">
        <v>0</v>
      </c>
      <c r="IJ351" s="159">
        <v>0</v>
      </c>
      <c r="IK351" s="159"/>
      <c r="IL351" s="159"/>
      <c r="IM351" s="159"/>
      <c r="IQ351" s="159"/>
      <c r="IR351" s="159"/>
      <c r="IS351" s="159"/>
      <c r="IZ351" s="159"/>
      <c r="JA351" s="159"/>
      <c r="JB351" s="159"/>
      <c r="JC351" s="159"/>
      <c r="JD351" s="159"/>
      <c r="JE351" s="159"/>
      <c r="JF351" s="159"/>
      <c r="JG351" s="159"/>
      <c r="JH351" s="159"/>
      <c r="JI351" s="159"/>
      <c r="JJ351" s="159"/>
      <c r="JK351" s="159"/>
      <c r="JL351" s="159"/>
      <c r="JM351" s="159"/>
      <c r="JN351" s="159"/>
      <c r="JO351" s="159"/>
      <c r="JP351" s="159"/>
      <c r="JQ351" s="159"/>
      <c r="JR351" s="159"/>
      <c r="JS351" s="159"/>
      <c r="JT351" s="159"/>
      <c r="JV351" s="159"/>
      <c r="JW351" s="159"/>
      <c r="JX351" s="159"/>
      <c r="KE351" s="159"/>
      <c r="KF351" s="159"/>
      <c r="KG351" s="159"/>
      <c r="KH351" s="159"/>
      <c r="KI351" s="159"/>
      <c r="KJ351" s="159"/>
      <c r="KK351" s="159"/>
      <c r="KL351" s="159"/>
      <c r="KM351" s="159"/>
      <c r="KN351" s="159"/>
      <c r="KO351" s="159"/>
      <c r="KP351" s="159"/>
      <c r="KQ351" s="159"/>
      <c r="KR351" s="159"/>
      <c r="KS351" s="159">
        <v>1</v>
      </c>
      <c r="KT351" s="159"/>
      <c r="KU351" s="159"/>
      <c r="KV351" s="159"/>
      <c r="KW351" s="159"/>
      <c r="KX351" s="159"/>
      <c r="KY351" s="159"/>
      <c r="KZ351" s="159"/>
      <c r="LA351" s="159"/>
      <c r="LB351" s="159"/>
    </row>
    <row r="352" spans="1:314" x14ac:dyDescent="0.15">
      <c r="A352" s="214"/>
      <c r="B352" s="232">
        <v>1.721527777777778</v>
      </c>
      <c r="C352" s="10">
        <v>0.21</v>
      </c>
      <c r="D352" s="11">
        <v>0.69999299999999998</v>
      </c>
      <c r="E352" s="11"/>
      <c r="F352" s="14"/>
      <c r="G352" s="13"/>
      <c r="H352" s="14"/>
      <c r="I352" s="596"/>
      <c r="J352" s="473">
        <v>2</v>
      </c>
      <c r="K352" s="14"/>
      <c r="L352" s="9"/>
      <c r="M352" s="23">
        <v>0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9"/>
      <c r="AB352" s="15"/>
      <c r="AC352" s="15"/>
      <c r="AD352" s="15"/>
      <c r="AE352" s="15"/>
      <c r="AF352" s="15"/>
      <c r="AG352" s="15"/>
      <c r="AH352" s="58">
        <f>ER351-BP351</f>
        <v>-4.1814696922828629</v>
      </c>
      <c r="AI352" s="20">
        <f>ES351-BQ351</f>
        <v>25.045271017699118</v>
      </c>
      <c r="AJ352" s="15"/>
      <c r="AK352" s="15"/>
      <c r="AL352" s="635">
        <f>DEGREES(ACOS(AL351))</f>
        <v>6.376941068088807</v>
      </c>
      <c r="AM352" s="633">
        <v>-0.2958587046426554</v>
      </c>
      <c r="AN352" s="634">
        <v>5.4429092920353987</v>
      </c>
      <c r="AO352" s="638">
        <f>ABS(11.88-AN352)</f>
        <v>6.437090707964602</v>
      </c>
      <c r="AP352" s="527"/>
      <c r="AQ352" s="634"/>
      <c r="AR352" s="634"/>
      <c r="AS352" s="634"/>
      <c r="AT352" s="634"/>
      <c r="AU352" s="634"/>
      <c r="AV352" s="634"/>
      <c r="AW352" s="634"/>
      <c r="AX352" s="634"/>
      <c r="AY352" s="634"/>
      <c r="AZ352" s="634"/>
      <c r="BA352" s="634"/>
      <c r="BB352" s="633"/>
      <c r="BC352" s="634">
        <f>ABS(BQ352-AN352)</f>
        <v>6.7444745575221248</v>
      </c>
      <c r="BD352" s="634"/>
      <c r="BE352" s="634"/>
      <c r="BF352" s="634"/>
      <c r="BG352" s="634"/>
      <c r="BH352" s="634"/>
      <c r="BI352" s="634"/>
      <c r="BJ352" s="634"/>
      <c r="BK352" s="634"/>
      <c r="BL352" s="634"/>
      <c r="BM352" s="634"/>
      <c r="BN352" s="573"/>
      <c r="BO352" s="573"/>
      <c r="BP352" s="64">
        <v>-0.72978480478521657</v>
      </c>
      <c r="BQ352" s="64">
        <v>12.187383849557524</v>
      </c>
      <c r="BR352" s="6"/>
      <c r="BS352" s="527"/>
      <c r="BT352" s="527"/>
      <c r="BU352" s="527">
        <f>(BP351+BP352+BP353)/3</f>
        <v>1.1242630776420905</v>
      </c>
      <c r="BV352" s="527">
        <f>(BQ351+BQ352+BQ353)/3</f>
        <v>-3.9572842920353986</v>
      </c>
      <c r="BW352" s="584"/>
      <c r="BX352" s="527"/>
      <c r="BY352" s="527"/>
      <c r="BZ352" s="527"/>
      <c r="CA352" s="527"/>
      <c r="CC352" s="584">
        <f>SQRT((BP351-BP352)^2+(BQ351-BQ352)^2)+SQRT((BP352-BP353)^2+(BQ352-BQ353)^2)+SQRT((BP353-BP351)^2+(BQ353-BQ351)^2)</f>
        <v>51.6324750824392</v>
      </c>
      <c r="CD352" s="584"/>
      <c r="CE352" s="584"/>
      <c r="CF352" s="584"/>
      <c r="CG352" s="527"/>
      <c r="CH352" s="584"/>
      <c r="CI352" s="527"/>
      <c r="CJ352" s="584"/>
      <c r="CK352" s="527"/>
      <c r="CL352" s="584"/>
      <c r="CO352" s="70"/>
      <c r="CP352" s="70"/>
      <c r="CQ352" s="70"/>
      <c r="CR352" s="70"/>
      <c r="CS352" s="92">
        <v>6.533429986905098</v>
      </c>
      <c r="CT352" s="70"/>
      <c r="CU352" s="70"/>
      <c r="CV352" s="70"/>
      <c r="CW352" s="70"/>
      <c r="CX352" s="70"/>
      <c r="CY352" s="70"/>
      <c r="CZ352" s="70"/>
      <c r="DA352" s="70"/>
      <c r="DB352" s="70"/>
      <c r="DC352" s="70"/>
      <c r="DH352" s="516"/>
      <c r="DI352" s="516"/>
      <c r="DJ352" s="105"/>
      <c r="DK352" s="105"/>
      <c r="DL352" s="105"/>
      <c r="DM352" s="105"/>
      <c r="DN352" s="105"/>
      <c r="DO352" s="105"/>
      <c r="DP352" s="105"/>
      <c r="DQ352" s="105"/>
      <c r="DR352" s="105"/>
      <c r="DS352" s="105"/>
      <c r="DT352" s="108" t="s">
        <v>443</v>
      </c>
      <c r="DU352" s="128">
        <v>-2.5049370326411489</v>
      </c>
      <c r="DV352" s="128">
        <v>12.069059734513276</v>
      </c>
      <c r="DX352" s="506">
        <f t="shared" si="222"/>
        <v>0</v>
      </c>
      <c r="EA352" s="506">
        <f t="shared" si="223"/>
        <v>0</v>
      </c>
      <c r="EB352" s="506">
        <f t="shared" si="224"/>
        <v>0</v>
      </c>
      <c r="EG352" s="402">
        <f>IF(AND(DV352&gt;0,DV352&lt;11.9),1,0)</f>
        <v>0</v>
      </c>
      <c r="EM352" s="402">
        <f>IF(AND(DV352&gt;0,DV352&lt;6.4),1,0)</f>
        <v>0</v>
      </c>
      <c r="ER352" s="105">
        <v>1.0453674230707157</v>
      </c>
      <c r="ES352" s="105">
        <v>-11.6352046460177</v>
      </c>
      <c r="ET352" s="518">
        <f>ABS(ER352)</f>
        <v>1.0453674230707157</v>
      </c>
      <c r="EV352" s="284"/>
      <c r="EW352" s="209"/>
      <c r="EX352" s="209"/>
      <c r="EY352" s="209"/>
      <c r="EZ352" s="209"/>
      <c r="FA352" s="209"/>
      <c r="FB352" s="209"/>
      <c r="FC352" s="209"/>
      <c r="FE352" s="141"/>
      <c r="FF352" s="141"/>
      <c r="FH352" s="141"/>
      <c r="FJ352" s="141"/>
      <c r="FK352" s="584"/>
      <c r="FL352" s="527"/>
      <c r="FM352" s="584"/>
      <c r="FN352" s="527"/>
      <c r="FO352" s="584"/>
      <c r="FP352" s="527"/>
      <c r="FQ352" s="284"/>
      <c r="FR352" s="209"/>
      <c r="FS352" s="284"/>
      <c r="FT352" s="209"/>
      <c r="FU352" s="209"/>
      <c r="FV352" s="209"/>
      <c r="FW352" s="209"/>
      <c r="FX352" s="209"/>
      <c r="FY352" s="209"/>
      <c r="FZ352" s="209"/>
      <c r="GA352" s="209"/>
      <c r="GB352" s="209"/>
      <c r="GC352" s="209"/>
      <c r="GD352" s="284"/>
      <c r="GE352" s="209"/>
      <c r="GF352" s="284"/>
      <c r="GG352" s="209"/>
      <c r="GH352" s="209"/>
      <c r="GI352" s="209"/>
      <c r="GJ352" s="209"/>
      <c r="GK352" s="209"/>
      <c r="GL352" s="209"/>
      <c r="GM352" s="209"/>
      <c r="GN352" s="209"/>
      <c r="GO352" s="209"/>
      <c r="GP352" s="209"/>
      <c r="GQ352" s="529"/>
      <c r="GR352" s="587">
        <v>0.39447827285687387</v>
      </c>
      <c r="GS352" s="532">
        <v>1.025643509427872</v>
      </c>
      <c r="GT352" s="584"/>
      <c r="GU352" s="527"/>
      <c r="GV352" s="527"/>
      <c r="GW352" s="527"/>
      <c r="GX352" s="527"/>
      <c r="GY352" s="527"/>
      <c r="GZ352" s="587">
        <v>0.39441371681416015</v>
      </c>
      <c r="HA352" s="532">
        <v>0.94659292035398224</v>
      </c>
      <c r="HB352" s="584"/>
      <c r="HC352" s="527"/>
      <c r="HD352" s="527"/>
      <c r="HE352" s="527"/>
      <c r="HF352" s="527"/>
      <c r="HG352" s="527"/>
      <c r="HH352" s="584">
        <v>0.55783087738785375</v>
      </c>
      <c r="HI352" s="527">
        <v>1.3957015315947039</v>
      </c>
      <c r="HJ352" s="584"/>
      <c r="HK352" s="527"/>
      <c r="HL352" s="527"/>
      <c r="HM352" s="527"/>
      <c r="HN352" s="527"/>
      <c r="HO352" s="527"/>
      <c r="HP352" s="285"/>
      <c r="HQ352" s="208"/>
      <c r="HR352" s="208"/>
      <c r="HS352" s="208"/>
      <c r="IE352" s="159"/>
      <c r="IF352" s="159"/>
      <c r="IG352" s="159"/>
      <c r="IH352" s="159"/>
      <c r="II352" s="159">
        <v>1</v>
      </c>
      <c r="IJ352" s="159">
        <v>0</v>
      </c>
      <c r="IK352" s="159">
        <v>1</v>
      </c>
      <c r="IL352" s="159">
        <v>0</v>
      </c>
      <c r="IM352" s="159">
        <v>0</v>
      </c>
      <c r="IQ352" s="159">
        <v>1</v>
      </c>
      <c r="IR352" s="159">
        <v>0</v>
      </c>
      <c r="IS352" s="159">
        <v>0</v>
      </c>
      <c r="IZ352" s="159">
        <v>1</v>
      </c>
      <c r="JA352" s="159">
        <v>0</v>
      </c>
      <c r="JB352" s="176">
        <v>0</v>
      </c>
      <c r="JC352" s="176">
        <v>0</v>
      </c>
      <c r="JD352" s="176">
        <v>0</v>
      </c>
      <c r="JE352" s="176">
        <v>0</v>
      </c>
      <c r="JF352" s="159">
        <v>0</v>
      </c>
      <c r="JG352" s="159">
        <v>0</v>
      </c>
      <c r="JH352" s="159">
        <v>1</v>
      </c>
      <c r="JI352" s="159">
        <v>0</v>
      </c>
      <c r="JJ352" s="159">
        <v>0</v>
      </c>
      <c r="JK352" s="159">
        <v>0</v>
      </c>
      <c r="JL352" s="159">
        <v>1</v>
      </c>
      <c r="JM352" s="159">
        <v>1</v>
      </c>
      <c r="JN352" s="159">
        <v>0</v>
      </c>
      <c r="JO352" s="159">
        <v>0</v>
      </c>
      <c r="JP352" s="176">
        <v>0</v>
      </c>
      <c r="JQ352" s="176">
        <v>0</v>
      </c>
      <c r="JR352" s="176">
        <v>0</v>
      </c>
      <c r="JS352" s="176">
        <v>0</v>
      </c>
      <c r="JT352" s="176">
        <v>0</v>
      </c>
      <c r="JU352" s="501">
        <v>1</v>
      </c>
      <c r="JV352" s="176">
        <v>0</v>
      </c>
      <c r="JW352" s="176">
        <v>0</v>
      </c>
      <c r="JX352" s="176">
        <v>0</v>
      </c>
      <c r="JY352" s="501"/>
      <c r="JZ352" s="405"/>
      <c r="KA352" s="405"/>
      <c r="KB352" s="405"/>
      <c r="KC352" s="405"/>
      <c r="KD352" s="405"/>
      <c r="KE352" s="162">
        <v>0</v>
      </c>
      <c r="KF352" s="175">
        <v>0</v>
      </c>
      <c r="KG352" s="175">
        <v>1</v>
      </c>
      <c r="KH352" s="175">
        <v>0</v>
      </c>
      <c r="KI352" s="175">
        <v>0</v>
      </c>
      <c r="KJ352" s="175">
        <v>0</v>
      </c>
      <c r="KK352" s="160">
        <v>1</v>
      </c>
      <c r="KL352" s="175">
        <v>1</v>
      </c>
      <c r="KM352" s="175">
        <v>0</v>
      </c>
      <c r="KN352" s="175">
        <v>0</v>
      </c>
      <c r="KO352" s="175">
        <v>0</v>
      </c>
      <c r="KP352" s="175">
        <v>0</v>
      </c>
      <c r="KQ352" s="175">
        <v>0</v>
      </c>
      <c r="KR352" s="160">
        <v>0</v>
      </c>
      <c r="KS352" s="175">
        <v>0</v>
      </c>
      <c r="KT352" s="159"/>
      <c r="KU352" s="159"/>
      <c r="KV352" s="159"/>
      <c r="KW352" s="159"/>
      <c r="KX352" s="159"/>
      <c r="KY352" s="159"/>
      <c r="KZ352" s="159"/>
      <c r="LA352" s="159"/>
      <c r="LB352" s="159"/>
    </row>
    <row r="353" spans="1:314" x14ac:dyDescent="0.15">
      <c r="A353" s="214"/>
      <c r="B353" s="232">
        <v>1.7223148148148149</v>
      </c>
      <c r="C353" s="10">
        <v>1.08</v>
      </c>
      <c r="D353" s="11">
        <v>1.26666664</v>
      </c>
      <c r="E353" s="11"/>
      <c r="F353" s="14"/>
      <c r="G353" s="13"/>
      <c r="H353" s="14"/>
      <c r="I353" s="596"/>
      <c r="J353" s="9">
        <v>3</v>
      </c>
      <c r="K353" s="14"/>
      <c r="L353" s="9"/>
      <c r="M353" s="23">
        <v>0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9"/>
      <c r="AB353" s="15"/>
      <c r="AC353" s="15"/>
      <c r="AD353" s="15"/>
      <c r="AE353" s="15"/>
      <c r="AF353" s="15"/>
      <c r="AG353" s="15"/>
      <c r="AH353" s="54"/>
      <c r="AI353" s="15"/>
      <c r="AJ353" s="15"/>
      <c r="AK353" s="15"/>
      <c r="AL353" s="632"/>
      <c r="AM353" s="633">
        <v>2.7021761690695856</v>
      </c>
      <c r="AN353" s="634">
        <v>-9.9786670353982316</v>
      </c>
      <c r="AO353" s="584"/>
      <c r="AP353" s="634">
        <f>ABS(-11.88-AN353)</f>
        <v>1.9013329646017691</v>
      </c>
      <c r="AQ353" s="634"/>
      <c r="AR353" s="634"/>
      <c r="AS353" s="634"/>
      <c r="AT353" s="634"/>
      <c r="AU353" s="634"/>
      <c r="AV353" s="634"/>
      <c r="AW353" s="634"/>
      <c r="AX353" s="634"/>
      <c r="AY353" s="634"/>
      <c r="AZ353" s="634"/>
      <c r="BA353" s="634"/>
      <c r="BB353" s="634">
        <f>ABS(BQ353-AN353)</f>
        <v>2.0509513274336282</v>
      </c>
      <c r="BC353" s="634"/>
      <c r="BD353" s="634"/>
      <c r="BE353" s="634"/>
      <c r="BF353" s="634"/>
      <c r="BG353" s="634"/>
      <c r="BH353" s="634"/>
      <c r="BI353" s="634"/>
      <c r="BJ353" s="634"/>
      <c r="BK353" s="634"/>
      <c r="BL353" s="634"/>
      <c r="BM353" s="634"/>
      <c r="BN353" s="573"/>
      <c r="BO353" s="573"/>
      <c r="BP353" s="4">
        <v>3.4516848874976462</v>
      </c>
      <c r="BQ353" s="4">
        <v>-12.02961836283186</v>
      </c>
      <c r="BR353" s="6"/>
      <c r="BS353" s="527">
        <f>(BP352+BP353+BP354)/3</f>
        <v>-0.96647176849934091</v>
      </c>
      <c r="BT353" s="527">
        <f>(BQ352+BQ353+BQ354)/3</f>
        <v>4.3779922566371683</v>
      </c>
      <c r="BU353" s="527"/>
      <c r="BV353" s="527"/>
      <c r="BW353" s="584"/>
      <c r="BX353" s="527"/>
      <c r="BY353" s="527"/>
      <c r="BZ353" s="527"/>
      <c r="CA353" s="527"/>
      <c r="CB353" s="584">
        <f>SQRT((BP352-BP353)^2+(BQ352-BQ353)^2)+SQRT((BP353-BP354)^2+(BQ353-BQ354)^2)+SQRT((BP354-BP352)^2+(BQ354-BQ352)^2)</f>
        <v>56.131034034416032</v>
      </c>
      <c r="CD353" s="584"/>
      <c r="CE353" s="527"/>
      <c r="CF353" s="584"/>
      <c r="CG353" s="527"/>
      <c r="CH353" s="584"/>
      <c r="CI353" s="527"/>
      <c r="CJ353" s="584"/>
      <c r="CK353" s="527"/>
      <c r="CL353" s="584"/>
      <c r="CO353" s="70"/>
      <c r="CP353" s="70"/>
      <c r="CQ353" s="70"/>
      <c r="CR353" s="97">
        <v>10.146085802631823</v>
      </c>
      <c r="CS353" s="70"/>
      <c r="CT353" s="70"/>
      <c r="CU353" s="70"/>
      <c r="CV353" s="70"/>
      <c r="CW353" s="70"/>
      <c r="CX353" s="70"/>
      <c r="CY353" s="70"/>
      <c r="CZ353" s="70"/>
      <c r="DA353" s="70"/>
      <c r="DB353" s="70"/>
      <c r="DC353" s="70"/>
      <c r="DH353" s="516"/>
      <c r="DI353" s="516"/>
      <c r="DJ353" s="105"/>
      <c r="DK353" s="105"/>
      <c r="DL353" s="105"/>
      <c r="DM353" s="105"/>
      <c r="DN353" s="105"/>
      <c r="DO353" s="105"/>
      <c r="DP353" s="105"/>
      <c r="DQ353" s="105"/>
      <c r="DR353" s="105"/>
      <c r="DS353" s="105"/>
      <c r="DT353" s="108" t="s">
        <v>443</v>
      </c>
      <c r="DU353" s="105">
        <v>2.5049370326411489</v>
      </c>
      <c r="DV353" s="105">
        <v>-12.02961836283186</v>
      </c>
      <c r="DX353" s="506">
        <f t="shared" si="222"/>
        <v>0</v>
      </c>
      <c r="EA353" s="506">
        <f t="shared" si="223"/>
        <v>0</v>
      </c>
      <c r="EB353" s="506">
        <f t="shared" si="224"/>
        <v>0</v>
      </c>
      <c r="EF353" s="412">
        <f>IF(AND(DV353&lt;0,DV353&gt;-11.9),1,0)</f>
        <v>0</v>
      </c>
      <c r="EL353" s="244">
        <f>IF(AND(DV353&lt;0,DV353&gt;-6.4),1,0)</f>
        <v>0</v>
      </c>
      <c r="ER353" s="128">
        <v>-0.33530653192834275</v>
      </c>
      <c r="ES353" s="128">
        <v>12.700121681415931</v>
      </c>
      <c r="EU353" s="518">
        <f>ABS(ER353)</f>
        <v>0.33530653192834275</v>
      </c>
      <c r="EV353" s="284"/>
      <c r="EW353" s="209"/>
      <c r="EX353" s="209"/>
      <c r="EY353" s="209"/>
      <c r="EZ353" s="209"/>
      <c r="FA353" s="209"/>
      <c r="FB353" s="209"/>
      <c r="FC353" s="209"/>
      <c r="FE353" s="141"/>
      <c r="FF353" s="144">
        <v>33.913438283126325</v>
      </c>
      <c r="FH353" s="141"/>
      <c r="FJ353" s="141"/>
      <c r="FK353" s="584"/>
      <c r="FL353" s="527"/>
      <c r="FM353" s="584"/>
      <c r="FN353" s="527"/>
      <c r="FO353" s="584"/>
      <c r="FP353" s="527"/>
      <c r="FQ353" s="284"/>
      <c r="FR353" s="209">
        <f>FF353/(D352+D353)</f>
        <v>17.244182772330817</v>
      </c>
      <c r="FS353" s="284"/>
      <c r="FT353" s="209"/>
      <c r="FU353" s="209"/>
      <c r="FV353" s="209"/>
      <c r="FW353" s="209"/>
      <c r="FX353" s="209"/>
      <c r="FY353" s="209"/>
      <c r="FZ353" s="209"/>
      <c r="GA353" s="209"/>
      <c r="GB353" s="209"/>
      <c r="GC353" s="209"/>
      <c r="GD353" s="284"/>
      <c r="GE353" s="284">
        <f>FF353*(((ABS(DV352-AN352))/(ABS(DV351-DV352))))^2</f>
        <v>2.5639406358146415</v>
      </c>
      <c r="GF353" s="284"/>
      <c r="GG353" s="209"/>
      <c r="GH353" s="209"/>
      <c r="GI353" s="209"/>
      <c r="GJ353" s="209"/>
      <c r="GK353" s="209"/>
      <c r="GL353" s="209"/>
      <c r="GM353" s="209"/>
      <c r="GN353" s="209"/>
      <c r="GO353" s="209"/>
      <c r="GP353" s="209"/>
      <c r="GQ353" s="529"/>
      <c r="GR353" s="587">
        <v>1.4595696095704331</v>
      </c>
      <c r="GS353" s="529">
        <v>2.1696305007128061</v>
      </c>
      <c r="GT353" s="587"/>
      <c r="GU353" s="529"/>
      <c r="GV353" s="529"/>
      <c r="GW353" s="529"/>
      <c r="GX353" s="529"/>
      <c r="GY353" s="529"/>
      <c r="GZ353" s="587">
        <v>0.39441371681416015</v>
      </c>
      <c r="HA353" s="529">
        <v>0.63106194690265482</v>
      </c>
      <c r="HB353" s="587"/>
      <c r="HC353" s="529"/>
      <c r="HD353" s="529"/>
      <c r="HE353" s="529"/>
      <c r="HF353" s="529"/>
      <c r="HG353" s="529"/>
      <c r="HH353" s="584">
        <v>1.5119211702971642</v>
      </c>
      <c r="HI353" s="527">
        <v>2.259543248192402</v>
      </c>
      <c r="HJ353" s="587"/>
      <c r="HK353" s="529"/>
      <c r="HL353" s="529"/>
      <c r="HM353" s="529"/>
      <c r="HN353" s="529"/>
      <c r="HO353" s="529"/>
      <c r="HP353" s="285"/>
      <c r="HQ353" s="208"/>
      <c r="HR353" s="208"/>
      <c r="HS353" s="208"/>
      <c r="IE353" s="159"/>
      <c r="IF353" s="159"/>
      <c r="IG353" s="159"/>
      <c r="IH353" s="159"/>
      <c r="II353" s="159">
        <v>0</v>
      </c>
      <c r="IJ353" s="159">
        <v>1</v>
      </c>
      <c r="IK353" s="159">
        <v>0</v>
      </c>
      <c r="IL353" s="159">
        <v>1</v>
      </c>
      <c r="IM353" s="159">
        <v>0</v>
      </c>
      <c r="IQ353" s="159">
        <v>0</v>
      </c>
      <c r="IR353" s="159">
        <v>1</v>
      </c>
      <c r="IS353" s="159">
        <v>0</v>
      </c>
      <c r="IZ353" s="159">
        <v>0</v>
      </c>
      <c r="JA353" s="159">
        <v>0</v>
      </c>
      <c r="JB353" s="176">
        <v>1</v>
      </c>
      <c r="JC353" s="176">
        <v>0</v>
      </c>
      <c r="JD353" s="176">
        <v>0</v>
      </c>
      <c r="JE353" s="176">
        <v>0</v>
      </c>
      <c r="JF353" s="176">
        <v>0</v>
      </c>
      <c r="JG353" s="176">
        <v>1</v>
      </c>
      <c r="JH353" s="176">
        <v>0</v>
      </c>
      <c r="JI353" s="176">
        <v>0</v>
      </c>
      <c r="JJ353" s="176">
        <v>0</v>
      </c>
      <c r="JK353" s="176">
        <v>1</v>
      </c>
      <c r="JL353" s="176">
        <v>0</v>
      </c>
      <c r="JM353" s="176">
        <v>1</v>
      </c>
      <c r="JN353" s="176">
        <v>0</v>
      </c>
      <c r="JO353" s="176">
        <v>0</v>
      </c>
      <c r="JP353" s="176">
        <v>0</v>
      </c>
      <c r="JQ353" s="176">
        <v>0</v>
      </c>
      <c r="JR353" s="176">
        <v>0</v>
      </c>
      <c r="JS353" s="176">
        <v>0</v>
      </c>
      <c r="JT353" s="176">
        <v>0</v>
      </c>
      <c r="JU353" s="501">
        <v>1</v>
      </c>
      <c r="JV353" s="176">
        <v>0</v>
      </c>
      <c r="JW353" s="176">
        <v>0</v>
      </c>
      <c r="JX353" s="176">
        <v>0</v>
      </c>
      <c r="JY353" s="501"/>
      <c r="JZ353" s="405"/>
      <c r="KA353" s="405"/>
      <c r="KB353" s="405"/>
      <c r="KC353" s="405"/>
      <c r="KD353" s="405"/>
      <c r="KE353" s="162">
        <v>0</v>
      </c>
      <c r="KF353" s="175">
        <v>1</v>
      </c>
      <c r="KG353" s="175">
        <v>0</v>
      </c>
      <c r="KH353" s="175">
        <v>0</v>
      </c>
      <c r="KI353" s="175">
        <v>0</v>
      </c>
      <c r="KJ353" s="175">
        <v>1</v>
      </c>
      <c r="KK353" s="160">
        <v>0</v>
      </c>
      <c r="KL353" s="175">
        <v>1</v>
      </c>
      <c r="KM353" s="175">
        <v>0</v>
      </c>
      <c r="KN353" s="175">
        <v>0</v>
      </c>
      <c r="KO353" s="175">
        <v>0</v>
      </c>
      <c r="KP353" s="175">
        <v>0</v>
      </c>
      <c r="KQ353" s="175">
        <v>0</v>
      </c>
      <c r="KR353" s="160">
        <v>0</v>
      </c>
      <c r="KS353" s="175">
        <v>1</v>
      </c>
      <c r="KT353" s="159"/>
      <c r="KU353" s="159"/>
      <c r="KV353" s="159"/>
      <c r="KW353" s="159"/>
      <c r="KX353" s="159"/>
      <c r="KY353" s="159"/>
      <c r="KZ353" s="159"/>
      <c r="LA353" s="159"/>
      <c r="LB353" s="159"/>
    </row>
    <row r="354" spans="1:314" x14ac:dyDescent="0.15">
      <c r="A354" s="214"/>
      <c r="B354" s="232">
        <v>1.7231481481481481</v>
      </c>
      <c r="C354" s="10">
        <v>1.1200000000000001</v>
      </c>
      <c r="D354" s="11">
        <v>1.3999999600000004</v>
      </c>
      <c r="E354" s="11"/>
      <c r="F354" s="14"/>
      <c r="G354" s="13"/>
      <c r="H354" s="14"/>
      <c r="I354" s="596"/>
      <c r="J354" s="473">
        <v>4</v>
      </c>
      <c r="K354" s="14"/>
      <c r="L354" s="9"/>
      <c r="M354" s="23">
        <v>0</v>
      </c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9"/>
      <c r="AB354" s="15"/>
      <c r="AC354" s="15"/>
      <c r="AD354" s="15"/>
      <c r="AE354" s="15"/>
      <c r="AF354" s="15"/>
      <c r="AG354" s="15"/>
      <c r="AH354" s="54"/>
      <c r="AI354" s="15"/>
      <c r="AJ354" s="15"/>
      <c r="AK354" s="15"/>
      <c r="AL354" s="632"/>
      <c r="AM354" s="633">
        <v>-4.1222979513543319</v>
      </c>
      <c r="AN354" s="634">
        <v>10.491404867256639</v>
      </c>
      <c r="AO354" s="640">
        <f t="shared" ref="AO354" si="238">ABS(11.88-AN354)</f>
        <v>1.3885951327433617</v>
      </c>
      <c r="AP354" s="527"/>
      <c r="AQ354" s="634"/>
      <c r="AR354" s="634"/>
      <c r="AS354" s="634"/>
      <c r="AT354" s="634"/>
      <c r="AU354" s="634"/>
      <c r="AV354" s="634"/>
      <c r="AW354" s="634"/>
      <c r="AX354" s="634"/>
      <c r="AY354" s="634"/>
      <c r="AZ354" s="634"/>
      <c r="BA354" s="634"/>
      <c r="BB354" s="633"/>
      <c r="BC354" s="634">
        <f t="shared" ref="BC354" si="239">ABS(BQ354-AN354)</f>
        <v>2.4848064159292029</v>
      </c>
      <c r="BD354" s="634"/>
      <c r="BE354" s="634"/>
      <c r="BF354" s="634"/>
      <c r="BG354" s="634"/>
      <c r="BH354" s="634"/>
      <c r="BI354" s="634"/>
      <c r="BJ354" s="634"/>
      <c r="BK354" s="634"/>
      <c r="BL354" s="634"/>
      <c r="BM354" s="634"/>
      <c r="BN354" s="573"/>
      <c r="BO354" s="573"/>
      <c r="BP354" s="64">
        <v>-5.6213153882104523</v>
      </c>
      <c r="BQ354" s="64">
        <v>12.976211283185842</v>
      </c>
      <c r="BR354" s="6"/>
      <c r="BS354" s="527"/>
      <c r="BT354" s="527"/>
      <c r="BU354" s="527">
        <f>(BP353+BP354+BP355)/3</f>
        <v>0.2301123258331764</v>
      </c>
      <c r="BV354" s="527">
        <f>(BQ353+BQ354+BQ355)/3</f>
        <v>-3.9046957964601776</v>
      </c>
      <c r="BW354" s="584"/>
      <c r="BX354" s="527"/>
      <c r="BY354" s="527"/>
      <c r="BZ354" s="527"/>
      <c r="CA354" s="527"/>
      <c r="CC354" s="584">
        <f>SQRT((BP353-BP354)^2+(BQ353-BQ354)^2)+SQRT((BP354-BP355)^2+(BQ354-BQ355)^2)+SQRT((BP355-BP353)^2+(BQ355-BQ353)^2)</f>
        <v>54.469415863237593</v>
      </c>
      <c r="CD354" s="584"/>
      <c r="CE354" s="584"/>
      <c r="CF354" s="584"/>
      <c r="CG354" s="527"/>
      <c r="CH354" s="584"/>
      <c r="CI354" s="527"/>
      <c r="CJ354" s="584"/>
      <c r="CK354" s="527"/>
      <c r="CL354" s="584"/>
      <c r="CO354" s="70"/>
      <c r="CP354" s="70"/>
      <c r="CQ354" s="70"/>
      <c r="CR354" s="70"/>
      <c r="CS354" s="92">
        <v>1.6371418205252397</v>
      </c>
      <c r="CT354" s="70"/>
      <c r="CU354" s="70"/>
      <c r="CV354" s="70"/>
      <c r="CW354" s="70"/>
      <c r="CX354" s="70"/>
      <c r="CY354" s="70"/>
      <c r="CZ354" s="70"/>
      <c r="DA354" s="70"/>
      <c r="DB354" s="70"/>
      <c r="DC354" s="70"/>
      <c r="DH354" s="516"/>
      <c r="DI354" s="211">
        <f>DEGREES(ACOS(((BP353-BP352)*(BP355-BP354)+(BQ353-BQ352)*(BQ355-BQ354))/(SQRT((BP353-BP352)^2+(BQ353-BQ352)^2)*SQRT((BP355-BP354)^2+(BQ355-BQ354)^2))))</f>
        <v>8.5089439821062651</v>
      </c>
      <c r="DJ354" s="105"/>
      <c r="DK354" s="105"/>
      <c r="DL354" s="105"/>
      <c r="DM354" s="105"/>
      <c r="DN354" s="105"/>
      <c r="DO354" s="105"/>
      <c r="DP354" s="105"/>
      <c r="DQ354" s="105"/>
      <c r="DR354" s="105"/>
      <c r="DS354" s="105"/>
      <c r="DT354" s="108" t="s">
        <v>443</v>
      </c>
      <c r="DU354" s="128">
        <v>-4.5562240514968932</v>
      </c>
      <c r="DV354" s="128">
        <v>13.133976769911506</v>
      </c>
      <c r="DX354" s="506">
        <f t="shared" si="222"/>
        <v>0</v>
      </c>
      <c r="EA354" s="506">
        <f t="shared" si="223"/>
        <v>1</v>
      </c>
      <c r="EB354" s="506">
        <f t="shared" si="224"/>
        <v>0</v>
      </c>
      <c r="ED354" s="491">
        <v>1</v>
      </c>
      <c r="EG354" s="402">
        <f>IF(AND(DV354&gt;0,DV354&lt;11.9),1,0)</f>
        <v>0</v>
      </c>
      <c r="EM354" s="402">
        <f>IF(AND(DV354&gt;0,DV354&lt;6.4),1,0)</f>
        <v>0</v>
      </c>
      <c r="ER354" s="105">
        <v>1.1637109049277778</v>
      </c>
      <c r="ES354" s="105">
        <v>-12.897328539823011</v>
      </c>
      <c r="ET354" s="518">
        <f>ABS(ER354)</f>
        <v>1.1637109049277778</v>
      </c>
      <c r="EV354" s="284"/>
      <c r="EW354" s="209"/>
      <c r="EX354" s="209"/>
      <c r="EY354" s="209"/>
      <c r="EZ354" s="209"/>
      <c r="FA354" s="209"/>
      <c r="FB354" s="209"/>
      <c r="FC354" s="209"/>
      <c r="FE354" s="151">
        <v>57.579874477310582</v>
      </c>
      <c r="FF354" s="141"/>
      <c r="FH354" s="141"/>
      <c r="FJ354" s="141"/>
      <c r="FK354" s="584"/>
      <c r="FL354" s="527"/>
      <c r="FM354" s="584"/>
      <c r="FN354" s="527"/>
      <c r="FO354" s="584"/>
      <c r="FP354" s="527"/>
      <c r="FQ354" s="284">
        <f>FE354/(D353+D354)</f>
        <v>21.592453468802805</v>
      </c>
      <c r="FR354" s="209"/>
      <c r="FS354" s="284"/>
      <c r="FT354" s="209"/>
      <c r="FU354" s="209"/>
      <c r="FV354" s="209"/>
      <c r="FW354" s="209"/>
      <c r="FX354" s="209"/>
      <c r="FY354" s="209"/>
      <c r="FZ354" s="209"/>
      <c r="GA354" s="209"/>
      <c r="GB354" s="209"/>
      <c r="GC354" s="209"/>
      <c r="GD354" s="284">
        <f>FE354*(((DV353-AN353)/(ABS(DV352-DV353))))^2</f>
        <v>0.41705658290492031</v>
      </c>
      <c r="GE354" s="209"/>
      <c r="GF354" s="284"/>
      <c r="GG354" s="209"/>
      <c r="GH354" s="209"/>
      <c r="GI354" s="209"/>
      <c r="GJ354" s="209"/>
      <c r="GK354" s="209"/>
      <c r="GL354" s="209"/>
      <c r="GM354" s="209"/>
      <c r="GN354" s="209"/>
      <c r="GO354" s="209"/>
      <c r="GP354" s="209"/>
      <c r="GQ354" s="529"/>
      <c r="GR354" s="587">
        <v>1.341226127713371</v>
      </c>
      <c r="GS354" s="532">
        <v>4.2209175195685509</v>
      </c>
      <c r="GT354" s="584"/>
      <c r="GU354" s="527"/>
      <c r="GV354" s="527"/>
      <c r="GW354" s="527"/>
      <c r="GX354" s="527"/>
      <c r="GY354" s="527"/>
      <c r="GZ354" s="587">
        <v>0.86771017699115127</v>
      </c>
      <c r="HA354" s="532">
        <v>0.43385508849557475</v>
      </c>
      <c r="HB354" s="584"/>
      <c r="HC354" s="527"/>
      <c r="HD354" s="527"/>
      <c r="HE354" s="527"/>
      <c r="HF354" s="527"/>
      <c r="HG354" s="527"/>
      <c r="HH354" s="584">
        <v>1.5974380979915994</v>
      </c>
      <c r="HI354" s="527">
        <v>1.5974380979915994</v>
      </c>
      <c r="HJ354" s="584"/>
      <c r="HK354" s="527"/>
      <c r="HL354" s="527"/>
      <c r="HM354" s="527"/>
      <c r="HN354" s="527"/>
      <c r="HO354" s="527"/>
      <c r="HP354" s="285"/>
      <c r="HQ354" s="208"/>
      <c r="HR354" s="208"/>
      <c r="HS354" s="208"/>
      <c r="IE354" s="159"/>
      <c r="IF354" s="159"/>
      <c r="IG354" s="159"/>
      <c r="IH354" s="159"/>
      <c r="II354" s="159">
        <v>0</v>
      </c>
      <c r="IJ354" s="159">
        <v>1</v>
      </c>
      <c r="IK354" s="159">
        <v>1</v>
      </c>
      <c r="IL354" s="159">
        <v>0</v>
      </c>
      <c r="IM354" s="159">
        <v>0</v>
      </c>
      <c r="IQ354" s="159">
        <v>0</v>
      </c>
      <c r="IR354" s="159">
        <v>1</v>
      </c>
      <c r="IS354" s="159">
        <v>0</v>
      </c>
      <c r="IZ354" s="159">
        <v>0</v>
      </c>
      <c r="JA354" s="159">
        <v>0</v>
      </c>
      <c r="JB354" s="176">
        <v>0</v>
      </c>
      <c r="JC354" s="176">
        <v>0</v>
      </c>
      <c r="JD354" s="176">
        <v>1</v>
      </c>
      <c r="JE354" s="176">
        <v>0</v>
      </c>
      <c r="JF354" s="176">
        <v>0</v>
      </c>
      <c r="JG354" s="176">
        <v>1</v>
      </c>
      <c r="JH354" s="176">
        <v>0</v>
      </c>
      <c r="JI354" s="176">
        <v>0</v>
      </c>
      <c r="JJ354" s="176">
        <v>0</v>
      </c>
      <c r="JK354" s="176">
        <v>1</v>
      </c>
      <c r="JL354" s="176">
        <v>0</v>
      </c>
      <c r="JM354" s="176">
        <v>1</v>
      </c>
      <c r="JN354" s="176">
        <v>0</v>
      </c>
      <c r="JO354" s="176">
        <v>0</v>
      </c>
      <c r="JP354" s="176">
        <v>0</v>
      </c>
      <c r="JQ354" s="176">
        <v>0</v>
      </c>
      <c r="JR354" s="176">
        <v>0</v>
      </c>
      <c r="JS354" s="176">
        <v>0</v>
      </c>
      <c r="JT354" s="176">
        <v>0</v>
      </c>
      <c r="JU354" s="501">
        <v>1</v>
      </c>
      <c r="JV354" s="176">
        <v>0</v>
      </c>
      <c r="JW354" s="176">
        <v>0</v>
      </c>
      <c r="JX354" s="176">
        <v>0</v>
      </c>
      <c r="JY354" s="501"/>
      <c r="JZ354" s="405"/>
      <c r="KA354" s="405"/>
      <c r="KB354" s="405"/>
      <c r="KC354" s="405"/>
      <c r="KD354" s="405"/>
      <c r="KE354" s="162">
        <v>0</v>
      </c>
      <c r="KF354" s="175">
        <v>0</v>
      </c>
      <c r="KG354" s="175">
        <v>1</v>
      </c>
      <c r="KH354" s="175">
        <v>0</v>
      </c>
      <c r="KI354" s="175">
        <v>0</v>
      </c>
      <c r="KJ354" s="175">
        <v>1</v>
      </c>
      <c r="KK354" s="160">
        <v>0</v>
      </c>
      <c r="KL354" s="175">
        <v>1</v>
      </c>
      <c r="KM354" s="175">
        <v>0</v>
      </c>
      <c r="KN354" s="175">
        <v>0</v>
      </c>
      <c r="KO354" s="175">
        <v>0</v>
      </c>
      <c r="KP354" s="175">
        <v>0</v>
      </c>
      <c r="KQ354" s="175">
        <v>0</v>
      </c>
      <c r="KR354" s="160">
        <v>0</v>
      </c>
      <c r="KS354" s="175">
        <v>0</v>
      </c>
      <c r="KT354" s="159"/>
      <c r="KU354" s="159"/>
      <c r="KV354" s="159"/>
      <c r="KW354" s="159"/>
      <c r="KX354" s="159"/>
      <c r="KY354" s="159"/>
      <c r="KZ354" s="159"/>
      <c r="LA354" s="159"/>
      <c r="LB354" s="159"/>
    </row>
    <row r="355" spans="1:314" x14ac:dyDescent="0.15">
      <c r="A355" s="214"/>
      <c r="B355" s="232">
        <v>1.7239120370370371</v>
      </c>
      <c r="C355" s="10">
        <v>1.06</v>
      </c>
      <c r="D355" s="11">
        <v>1.1999999800000003</v>
      </c>
      <c r="E355" s="11"/>
      <c r="F355" s="14"/>
      <c r="G355" s="13"/>
      <c r="H355" s="14"/>
      <c r="I355" s="596"/>
      <c r="J355" s="9">
        <v>5</v>
      </c>
      <c r="K355" s="14"/>
      <c r="L355" s="9"/>
      <c r="M355" s="23">
        <v>0</v>
      </c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9"/>
      <c r="AB355" s="15"/>
      <c r="AC355" s="15"/>
      <c r="AD355" s="15"/>
      <c r="AE355" s="15"/>
      <c r="AF355" s="15"/>
      <c r="AG355" s="15"/>
      <c r="AH355" s="54"/>
      <c r="AI355" s="15"/>
      <c r="AJ355" s="15"/>
      <c r="AK355" s="15"/>
      <c r="AL355" s="632"/>
      <c r="AM355" s="633">
        <v>1.4003978686419021</v>
      </c>
      <c r="AN355" s="634">
        <v>-11.359115044247789</v>
      </c>
      <c r="AO355" s="587"/>
      <c r="AP355" s="634">
        <f t="shared" ref="AP355" si="240">ABS(-11.88-AN355)</f>
        <v>0.52088495575221216</v>
      </c>
      <c r="AQ355" s="634"/>
      <c r="AR355" s="634"/>
      <c r="AS355" s="634"/>
      <c r="AT355" s="634"/>
      <c r="AU355" s="634"/>
      <c r="AV355" s="634"/>
      <c r="AW355" s="634"/>
      <c r="AX355" s="634"/>
      <c r="AY355" s="634"/>
      <c r="AZ355" s="634"/>
      <c r="BA355" s="634"/>
      <c r="BB355" s="634">
        <f t="shared" ref="BB355" si="241">ABS(BQ355-AN355)</f>
        <v>1.301565265486726</v>
      </c>
      <c r="BC355" s="634"/>
      <c r="BD355" s="634"/>
      <c r="BE355" s="634"/>
      <c r="BF355" s="634"/>
      <c r="BG355" s="634"/>
      <c r="BH355" s="634"/>
      <c r="BI355" s="634"/>
      <c r="BJ355" s="634"/>
      <c r="BK355" s="634"/>
      <c r="BL355" s="634"/>
      <c r="BM355" s="634"/>
      <c r="BN355" s="573"/>
      <c r="BO355" s="573"/>
      <c r="BP355" s="4">
        <v>2.8599674782123352</v>
      </c>
      <c r="BQ355" s="4">
        <v>-12.660680309734515</v>
      </c>
      <c r="BR355" s="6"/>
      <c r="BS355" s="527"/>
      <c r="BT355" s="527"/>
      <c r="BU355" s="527"/>
      <c r="BV355" s="527"/>
      <c r="BW355" s="584"/>
      <c r="BX355" s="527"/>
      <c r="BY355" s="527"/>
      <c r="BZ355" s="527"/>
      <c r="CA355" s="527"/>
      <c r="CB355" s="584"/>
      <c r="CC355" s="527"/>
      <c r="CD355" s="584"/>
      <c r="CE355" s="527"/>
      <c r="CF355" s="584"/>
      <c r="CG355" s="527"/>
      <c r="CO355" s="70"/>
      <c r="CP355" s="70"/>
      <c r="CQ355" s="70"/>
      <c r="CR355" s="70"/>
      <c r="CS355" s="70"/>
      <c r="CT355" s="70"/>
      <c r="CU355" s="70"/>
      <c r="CV355" s="70"/>
      <c r="CW355" s="70"/>
      <c r="CX355" s="70"/>
      <c r="CY355" s="70"/>
      <c r="CZ355" s="70"/>
      <c r="DA355" s="70"/>
      <c r="DB355" s="70"/>
      <c r="DC355" s="70"/>
      <c r="DH355" s="211"/>
      <c r="DI355" s="516"/>
      <c r="DJ355" s="105"/>
      <c r="DK355" s="105"/>
      <c r="DL355" s="105"/>
      <c r="DM355" s="105"/>
      <c r="DN355" s="105"/>
      <c r="DO355" s="105"/>
      <c r="DP355" s="105"/>
      <c r="DQ355" s="105"/>
      <c r="DR355" s="105"/>
      <c r="DS355" s="105"/>
      <c r="DT355" s="105"/>
      <c r="DU355" s="105">
        <v>3.9250588149258947</v>
      </c>
      <c r="DV355" s="105">
        <v>-12.779004424778762</v>
      </c>
      <c r="DX355" s="506">
        <f t="shared" si="222"/>
        <v>0</v>
      </c>
      <c r="EA355" s="506">
        <f t="shared" si="223"/>
        <v>0</v>
      </c>
      <c r="EB355" s="506">
        <f t="shared" si="224"/>
        <v>0</v>
      </c>
      <c r="EF355" s="412">
        <f>IF(AND(DV355&lt;0,DV355&gt;-11.9),1,0)</f>
        <v>0</v>
      </c>
      <c r="EL355" s="244">
        <f>IF(AND(DV355&lt;0,DV355&gt;-6.4),1,0)</f>
        <v>0</v>
      </c>
      <c r="ER355" s="128">
        <v>-4.280089260497081</v>
      </c>
      <c r="ES355" s="128">
        <v>13.252300884955753</v>
      </c>
      <c r="EU355" s="518">
        <f>ABS(ER355)</f>
        <v>4.280089260497081</v>
      </c>
      <c r="EV355" s="284"/>
      <c r="EW355" s="209"/>
      <c r="EX355" s="209"/>
      <c r="EY355" s="209"/>
      <c r="EZ355" s="209"/>
      <c r="FA355" s="209"/>
      <c r="FB355" s="209"/>
      <c r="FC355" s="209"/>
      <c r="FE355" s="141"/>
      <c r="FF355" s="144">
        <v>10.261004976704054</v>
      </c>
      <c r="FH355" s="516"/>
      <c r="FJ355" s="516"/>
      <c r="FL355" s="516"/>
      <c r="FN355" s="516"/>
      <c r="FQ355" s="284"/>
      <c r="FR355" s="209">
        <f>FF355/(D354+D355)</f>
        <v>3.9465404667294148</v>
      </c>
      <c r="FS355" s="284"/>
      <c r="FT355" s="209"/>
      <c r="FU355" s="209"/>
      <c r="FV355" s="209"/>
      <c r="FW355" s="209"/>
      <c r="FX355" s="209"/>
      <c r="FY355" s="209"/>
      <c r="FZ355" s="209"/>
      <c r="GA355" s="209"/>
      <c r="GB355" s="209"/>
      <c r="GC355" s="209"/>
      <c r="GD355" s="284"/>
      <c r="GE355" s="284">
        <f>FF355*(((ABS(DV354-AN354))/(ABS(DV353-DV354))))^2</f>
        <v>0.11316135685681267</v>
      </c>
      <c r="GF355" s="284"/>
      <c r="GG355" s="209"/>
      <c r="GH355" s="209"/>
      <c r="GI355" s="209"/>
      <c r="GJ355" s="209"/>
      <c r="GK355" s="209"/>
      <c r="GL355" s="209"/>
      <c r="GM355" s="209"/>
      <c r="GN355" s="209"/>
      <c r="GO355" s="209"/>
      <c r="GP355" s="209"/>
      <c r="GQ355" s="529"/>
      <c r="GR355" s="587">
        <v>2.7613479099981166</v>
      </c>
      <c r="GS355" s="529">
        <v>0.2761347909998122</v>
      </c>
      <c r="GZ355" s="587">
        <v>0.11832411504424911</v>
      </c>
      <c r="HA355" s="529">
        <v>0.11832411504424734</v>
      </c>
      <c r="HC355" s="516"/>
      <c r="HD355" s="516"/>
      <c r="HE355" s="516"/>
      <c r="HH355" s="584">
        <v>2.7638818491845796</v>
      </c>
      <c r="HI355" s="527">
        <v>0.30041807369316886</v>
      </c>
      <c r="HK355" s="516"/>
      <c r="HL355" s="516"/>
      <c r="HM355" s="516"/>
      <c r="HN355" s="516"/>
      <c r="HO355" s="516"/>
      <c r="HP355" s="285"/>
      <c r="HQ355" s="208"/>
      <c r="HR355" s="208"/>
      <c r="HS355" s="208"/>
      <c r="IE355" s="159"/>
      <c r="IF355" s="159"/>
      <c r="IG355" s="159"/>
      <c r="IH355" s="159"/>
      <c r="II355" s="159">
        <v>0</v>
      </c>
      <c r="IJ355" s="159">
        <v>1</v>
      </c>
      <c r="IK355" s="159">
        <v>0</v>
      </c>
      <c r="IL355" s="159">
        <v>1</v>
      </c>
      <c r="IM355" s="159">
        <v>0</v>
      </c>
      <c r="IQ355" s="159">
        <v>1</v>
      </c>
      <c r="IR355" s="159">
        <v>0</v>
      </c>
      <c r="IS355" s="159">
        <v>0</v>
      </c>
      <c r="IZ355" s="159">
        <v>0</v>
      </c>
      <c r="JA355" s="159">
        <v>1</v>
      </c>
      <c r="JB355" s="176">
        <v>0</v>
      </c>
      <c r="JC355" s="176">
        <v>0</v>
      </c>
      <c r="JD355" s="176">
        <v>0</v>
      </c>
      <c r="JE355" s="176">
        <v>0</v>
      </c>
      <c r="JF355" s="176">
        <v>0</v>
      </c>
      <c r="JG355" s="176">
        <v>1</v>
      </c>
      <c r="JH355" s="176">
        <v>0</v>
      </c>
      <c r="JI355" s="176">
        <v>0</v>
      </c>
      <c r="JJ355" s="176">
        <v>0</v>
      </c>
      <c r="JK355" s="176">
        <v>1</v>
      </c>
      <c r="JL355" s="176">
        <v>0</v>
      </c>
      <c r="JM355" s="186">
        <v>1</v>
      </c>
      <c r="JN355" s="176">
        <v>0</v>
      </c>
      <c r="JO355" s="176">
        <v>0</v>
      </c>
      <c r="JP355" s="176">
        <v>0</v>
      </c>
      <c r="JQ355" s="176">
        <v>0</v>
      </c>
      <c r="JR355" s="176">
        <v>0</v>
      </c>
      <c r="JS355" s="186">
        <v>1</v>
      </c>
      <c r="JT355" s="176">
        <v>0</v>
      </c>
      <c r="JU355" s="501">
        <v>1</v>
      </c>
      <c r="JV355" s="176">
        <v>0</v>
      </c>
      <c r="JW355" s="176">
        <v>0</v>
      </c>
      <c r="JX355" s="176">
        <v>0</v>
      </c>
      <c r="JY355" s="501"/>
      <c r="JZ355" s="405"/>
      <c r="KA355" s="405"/>
      <c r="KB355" s="405"/>
      <c r="KC355" s="405"/>
      <c r="KD355" s="405"/>
      <c r="KE355" s="162">
        <v>0</v>
      </c>
      <c r="KF355" s="175">
        <v>1</v>
      </c>
      <c r="KG355" s="175">
        <v>0</v>
      </c>
      <c r="KH355" s="175">
        <v>0</v>
      </c>
      <c r="KI355" s="175">
        <v>0</v>
      </c>
      <c r="KJ355" s="175">
        <v>1</v>
      </c>
      <c r="KK355" s="160">
        <v>0</v>
      </c>
      <c r="KL355" s="175">
        <v>0</v>
      </c>
      <c r="KM355" s="175">
        <v>0</v>
      </c>
      <c r="KN355" s="175">
        <v>0</v>
      </c>
      <c r="KO355" s="175">
        <v>0</v>
      </c>
      <c r="KP355" s="175">
        <v>1</v>
      </c>
      <c r="KQ355" s="175">
        <v>0</v>
      </c>
      <c r="KR355" s="160">
        <v>0</v>
      </c>
      <c r="KS355" s="175">
        <v>1</v>
      </c>
      <c r="KT355" s="159"/>
      <c r="KU355" s="159"/>
      <c r="KV355" s="159"/>
      <c r="KW355" s="159"/>
      <c r="KX355" s="159"/>
      <c r="KY355" s="159"/>
      <c r="KZ355" s="159"/>
      <c r="LA355" s="159"/>
      <c r="LB355" s="159"/>
    </row>
    <row r="356" spans="1:314" s="218" customFormat="1" ht="14.25" thickBot="1" x14ac:dyDescent="0.2">
      <c r="A356" s="243" t="s">
        <v>593</v>
      </c>
      <c r="B356" s="243"/>
      <c r="C356" s="17"/>
      <c r="D356" s="18"/>
      <c r="E356" s="18">
        <f>SUM(D352:D355)</f>
        <v>4.5666595800000005</v>
      </c>
      <c r="F356" s="20"/>
      <c r="G356" s="19"/>
      <c r="H356" s="20"/>
      <c r="I356" s="597"/>
      <c r="J356" s="16"/>
      <c r="K356" s="20"/>
      <c r="L356" s="16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16"/>
      <c r="AB356" s="20"/>
      <c r="AC356" s="20"/>
      <c r="AD356" s="20"/>
      <c r="AE356" s="20"/>
      <c r="AF356" s="20"/>
      <c r="AG356" s="20"/>
      <c r="AH356" s="58"/>
      <c r="AI356" s="20"/>
      <c r="AJ356" s="20"/>
      <c r="AK356" s="20"/>
      <c r="AL356" s="642"/>
      <c r="AM356" s="636">
        <v>2.7021761690695856</v>
      </c>
      <c r="AN356" s="637">
        <v>12.147942477876107</v>
      </c>
      <c r="AO356" s="640">
        <f t="shared" ref="AO356" si="242">ABS(11.88-AN356)</f>
        <v>0.26794247787610637</v>
      </c>
      <c r="AP356" s="527"/>
      <c r="AQ356" s="528">
        <f>SUM(AO350:AO356)</f>
        <v>8.0936283185840701</v>
      </c>
      <c r="AR356" s="528">
        <f>SUM(AP350:AP356)</f>
        <v>2.4222179203539813</v>
      </c>
      <c r="AS356" s="528">
        <f>AVERAGE(AO350:AO356)</f>
        <v>2.6978761061946899</v>
      </c>
      <c r="AT356" s="528">
        <f>AVERAGE(AP350:AP356)</f>
        <v>1.2111089601769907</v>
      </c>
      <c r="AU356" s="528">
        <f>MAX(AO350:AO356)</f>
        <v>6.437090707964602</v>
      </c>
      <c r="AV356" s="528">
        <f>MAX(AP350:AP356)</f>
        <v>1.9013329646017691</v>
      </c>
      <c r="AW356" s="528">
        <f>MIN(AO350:AO356)</f>
        <v>0.26794247787610637</v>
      </c>
      <c r="AX356" s="528">
        <f>MIN(AP350:AP356)</f>
        <v>0.52088495575221216</v>
      </c>
      <c r="AY356" s="528">
        <f>AU356-AW356</f>
        <v>6.1691482300884957</v>
      </c>
      <c r="AZ356" s="528">
        <f>AV356-AX356</f>
        <v>1.380448008849557</v>
      </c>
      <c r="BA356" s="528"/>
      <c r="BB356" s="633"/>
      <c r="BC356" s="634">
        <f t="shared" ref="BC356" si="243">ABS(BQ356-AN356)</f>
        <v>12.147942477876107</v>
      </c>
      <c r="BD356" s="528">
        <f>SUM(BB350:BB356)</f>
        <v>3.3525165929203542</v>
      </c>
      <c r="BE356" s="528">
        <f>SUM(BC350:BC356)</f>
        <v>21.377223451327435</v>
      </c>
      <c r="BF356" s="528">
        <f>AVERAGE(BB350:BB356)</f>
        <v>1.6762582964601771</v>
      </c>
      <c r="BG356" s="528">
        <f>AVERAGE(BC350:BC356)</f>
        <v>7.1257411504424786</v>
      </c>
      <c r="BH356" s="528">
        <f>MAX(BB350:BB356)</f>
        <v>2.0509513274336282</v>
      </c>
      <c r="BI356" s="528">
        <f>MAX(BC350:BC356)</f>
        <v>12.147942477876107</v>
      </c>
      <c r="BJ356" s="528">
        <f>MIN(BB350:BB356)</f>
        <v>1.301565265486726</v>
      </c>
      <c r="BK356" s="528">
        <f>MIN(BC350:BC356)</f>
        <v>2.4848064159292029</v>
      </c>
      <c r="BL356" s="528">
        <f>BH356-BJ356</f>
        <v>0.74938606194690216</v>
      </c>
      <c r="BM356" s="528">
        <f>BI356-BK356</f>
        <v>9.6631360619469042</v>
      </c>
      <c r="BN356" s="574"/>
      <c r="BO356" s="574"/>
      <c r="BP356" s="2"/>
      <c r="BQ356" s="2"/>
      <c r="BR356" s="7"/>
      <c r="BS356" s="528"/>
      <c r="BT356" s="528"/>
      <c r="BU356" s="528"/>
      <c r="BV356" s="528"/>
      <c r="BW356" s="585">
        <f>AVERAGE(BS352:BS356)</f>
        <v>-0.96647176849934091</v>
      </c>
      <c r="BX356" s="585">
        <f>AVERAGE(BT352:BT356)</f>
        <v>4.3779922566371683</v>
      </c>
      <c r="BY356" s="585">
        <f>AVERAGE(BU352:BU356)</f>
        <v>0.67718770173763343</v>
      </c>
      <c r="BZ356" s="585">
        <f>AVERAGE(BV352:BV356)</f>
        <v>-3.9309900442477881</v>
      </c>
      <c r="CA356" s="528"/>
      <c r="CB356" s="585"/>
      <c r="CC356" s="528"/>
      <c r="CD356" s="585">
        <f>SUM(CB352:CB355)</f>
        <v>56.131034034416032</v>
      </c>
      <c r="CE356" s="585">
        <f>SUM(CC352:CC355)</f>
        <v>106.10189094567679</v>
      </c>
      <c r="CF356" s="585" t="e">
        <f ca="1">[1]!Mean(CB352:CB355)</f>
        <v>#NAME?</v>
      </c>
      <c r="CG356" s="585" t="e">
        <f ca="1">[1]!Mean(CC352:CC355)</f>
        <v>#NAME?</v>
      </c>
      <c r="CH356" s="585">
        <f>MAX(CB352:CB354)</f>
        <v>56.131034034416032</v>
      </c>
      <c r="CI356" s="585">
        <f>MAX(CC352:CC354)</f>
        <v>54.469415863237593</v>
      </c>
      <c r="CJ356" s="585">
        <f>MIN(CB352:CB354)</f>
        <v>56.131034034416032</v>
      </c>
      <c r="CK356" s="585">
        <f>MIN(CC352:CC354)</f>
        <v>51.6324750824392</v>
      </c>
      <c r="CL356" s="585"/>
      <c r="CM356" s="528">
        <f>CI356-CK356</f>
        <v>2.8369407807983933</v>
      </c>
      <c r="CN356" s="393"/>
      <c r="CR356" s="286"/>
      <c r="CS356" s="278"/>
      <c r="CT356" s="281">
        <v>10.146085802631823</v>
      </c>
      <c r="CU356" s="281">
        <v>8.1705718074303384</v>
      </c>
      <c r="CV356" s="281">
        <v>10.146085802631823</v>
      </c>
      <c r="CW356" s="281">
        <v>4.0852859037151692</v>
      </c>
      <c r="CX356" s="281">
        <v>10.146085802631823</v>
      </c>
      <c r="CY356" s="281">
        <v>6.533429986905098</v>
      </c>
      <c r="CZ356" s="281">
        <v>10.146085802631823</v>
      </c>
      <c r="DA356" s="281">
        <v>1.6371418205252397</v>
      </c>
      <c r="DB356" s="281">
        <v>0</v>
      </c>
      <c r="DC356" s="248">
        <v>4.8962881663798585</v>
      </c>
      <c r="DD356" s="281"/>
      <c r="DE356" s="281"/>
      <c r="DF356" s="281"/>
      <c r="DG356" s="281"/>
      <c r="DH356" s="281"/>
      <c r="DI356" s="281"/>
      <c r="DJ356" s="281"/>
      <c r="DK356" s="281">
        <f>SUM(DI348:DI354)</f>
        <v>8.5089439821062651</v>
      </c>
      <c r="DL356" s="281"/>
      <c r="DM356" s="281">
        <f>AVERAGE(DI348:DI354)</f>
        <v>8.5089439821062651</v>
      </c>
      <c r="DN356" s="281"/>
      <c r="DO356" s="281">
        <f>MAX(DI348:DI354)</f>
        <v>8.5089439821062651</v>
      </c>
      <c r="DP356" s="281"/>
      <c r="DQ356" s="281">
        <f>MIN(DI348:DI354)</f>
        <v>8.5089439821062651</v>
      </c>
      <c r="DR356" s="281"/>
      <c r="DS356" s="281">
        <f>DO356-DQ356</f>
        <v>0</v>
      </c>
      <c r="DT356" s="220"/>
      <c r="DW356" s="495"/>
      <c r="DX356" s="506">
        <f t="shared" si="222"/>
        <v>0</v>
      </c>
      <c r="DY356" s="495"/>
      <c r="DZ356" s="495"/>
      <c r="EA356" s="506">
        <f t="shared" si="223"/>
        <v>0</v>
      </c>
      <c r="EB356" s="506">
        <f t="shared" si="224"/>
        <v>0</v>
      </c>
      <c r="EC356" s="495"/>
      <c r="ED356" s="495"/>
      <c r="EE356" s="512"/>
      <c r="EF356" s="244"/>
      <c r="EG356" s="244"/>
      <c r="EH356" s="244">
        <v>0</v>
      </c>
      <c r="EI356" s="244">
        <v>0</v>
      </c>
      <c r="EJ356" s="138">
        <f>SUM(EH356:EI356)</f>
        <v>0</v>
      </c>
      <c r="EK356" s="402"/>
      <c r="EL356" s="244"/>
      <c r="EM356" s="244"/>
      <c r="EN356" s="244"/>
      <c r="EO356" s="244"/>
      <c r="EP356" s="244"/>
      <c r="EQ356" s="244"/>
      <c r="ES356" s="219"/>
      <c r="ET356" s="523"/>
      <c r="EU356" s="523"/>
      <c r="EV356" s="287">
        <f>SUM(ET351:ET356)</f>
        <v>2.2090783279984936</v>
      </c>
      <c r="EW356" s="281">
        <f>SUM(EU351:EU356)</f>
        <v>4.6153957924254234</v>
      </c>
      <c r="EX356" s="278">
        <f>AVERAGE(ET351:ET356)</f>
        <v>1.1045391639992468</v>
      </c>
      <c r="EY356" s="278">
        <f>AVERAGE(EU351:EU356)</f>
        <v>2.3076978962127117</v>
      </c>
      <c r="EZ356" s="281">
        <f>_xlfn.VAR.P(ET351:ET356)</f>
        <v>3.5012949245131976E-3</v>
      </c>
      <c r="FA356" s="281">
        <f>_xlfn.VAR.P(EU351:EU356)</f>
        <v>3.890327693903556</v>
      </c>
      <c r="FB356" s="281">
        <f>MAX(ET351:ET356)</f>
        <v>1.1637109049277778</v>
      </c>
      <c r="FC356" s="281">
        <f>MAX(EU351:EU356)</f>
        <v>4.280089260497081</v>
      </c>
      <c r="FD356" s="523"/>
      <c r="FE356" s="268"/>
      <c r="FF356" s="240"/>
      <c r="FG356" s="521">
        <f>SUM(FE353:FE356)</f>
        <v>57.579874477310582</v>
      </c>
      <c r="FH356" s="521">
        <f>SUM(FF353:FF356)</f>
        <v>44.174443259830383</v>
      </c>
      <c r="FI356" s="521">
        <f>AVERAGE(FE353:FE356)</f>
        <v>57.579874477310582</v>
      </c>
      <c r="FJ356" s="521">
        <f>AVERAGE(FF353:FF356)</f>
        <v>22.087221629915192</v>
      </c>
      <c r="FK356" s="521">
        <f>MAX(FE353:FE356)</f>
        <v>57.579874477310582</v>
      </c>
      <c r="FL356" s="521">
        <f>MAX(FF353:FF356)</f>
        <v>33.913438283126325</v>
      </c>
      <c r="FM356" s="521">
        <f>MIN(FE353:FE356)</f>
        <v>57.579874477310582</v>
      </c>
      <c r="FN356" s="521">
        <f>MIN(FF353:FF356)</f>
        <v>10.261004976704054</v>
      </c>
      <c r="FO356" s="520">
        <f>FK356-FM356</f>
        <v>0</v>
      </c>
      <c r="FP356" s="520">
        <f>FL356-FN356</f>
        <v>23.652433306422271</v>
      </c>
      <c r="FQ356" s="287"/>
      <c r="FR356" s="287"/>
      <c r="FS356" s="278">
        <f>SUM(FQ353:FQ356)</f>
        <v>21.592453468802805</v>
      </c>
      <c r="FT356" s="278">
        <f>SUM(FR353:FR356)</f>
        <v>21.190723239060233</v>
      </c>
      <c r="FU356" s="278">
        <f>AVERAGE(FQ353:FQ356)</f>
        <v>21.592453468802805</v>
      </c>
      <c r="FV356" s="278">
        <f>AVERAGE(FR353:FR356)</f>
        <v>10.595361619530117</v>
      </c>
      <c r="FW356" s="278">
        <f>MAX(FQ353:FQ356)</f>
        <v>21.592453468802805</v>
      </c>
      <c r="FX356" s="278">
        <f>MAX(FR353:FR356)</f>
        <v>17.244182772330817</v>
      </c>
      <c r="FY356" s="278">
        <f>MIN(FQ353:FQ356)</f>
        <v>21.592453468802805</v>
      </c>
      <c r="FZ356" s="278">
        <f>MIN(FR353:FR356)</f>
        <v>3.9465404667294148</v>
      </c>
      <c r="GA356" s="278">
        <f>FW356-FY356</f>
        <v>0</v>
      </c>
      <c r="GB356" s="278">
        <f>FX356-FZ356</f>
        <v>13.297642305601402</v>
      </c>
      <c r="GC356" s="278"/>
      <c r="GD356" s="286"/>
      <c r="GE356" s="278"/>
      <c r="GF356" s="278">
        <f>SUM(GD353:GD356)</f>
        <v>0.41705658290492031</v>
      </c>
      <c r="GG356" s="278">
        <f>SUM(GE353:GE356)</f>
        <v>2.6771019926714543</v>
      </c>
      <c r="GH356" s="278">
        <f>AVERAGE(GD353:GD356)</f>
        <v>0.41705658290492031</v>
      </c>
      <c r="GI356" s="278">
        <f>AVERAGE(GE353:GE356)</f>
        <v>1.3385509963357272</v>
      </c>
      <c r="GJ356" s="278">
        <f>MAX(GD353:GD356)</f>
        <v>0.41705658290492031</v>
      </c>
      <c r="GK356" s="278">
        <f>MAX(GE353:GE356)</f>
        <v>2.5639406358146415</v>
      </c>
      <c r="GL356" s="278">
        <f>MIN(GD353:GD356)</f>
        <v>0.41705658290492031</v>
      </c>
      <c r="GM356" s="278">
        <f>MIN(GE353:GE356)</f>
        <v>0.11316135685681267</v>
      </c>
      <c r="GN356" s="278">
        <f>GJ356-GL356</f>
        <v>0</v>
      </c>
      <c r="GO356" s="278">
        <f>GK356-GM356</f>
        <v>2.4507792789578287</v>
      </c>
      <c r="GP356" s="278"/>
      <c r="GQ356" s="586"/>
      <c r="GR356" s="586"/>
      <c r="GS356" s="531"/>
      <c r="GT356" s="586">
        <f>SUM(GR352:GR355)</f>
        <v>5.9566219201387947</v>
      </c>
      <c r="GU356" s="586">
        <f>SUM(GS352:GS355)</f>
        <v>7.6923263207090411</v>
      </c>
      <c r="GV356" s="531">
        <f>AVERAGE(GR352:GR355)</f>
        <v>1.4891554800346987</v>
      </c>
      <c r="GW356" s="531">
        <f>AVERAGE(GS352:GS355)</f>
        <v>1.9230815801772603</v>
      </c>
      <c r="GX356" s="531">
        <f>MAX(GR352:GR355)</f>
        <v>2.7613479099981166</v>
      </c>
      <c r="GY356" s="531">
        <f>MAX(GS352:GS355)</f>
        <v>4.2209175195685509</v>
      </c>
      <c r="GZ356" s="586"/>
      <c r="HA356" s="531"/>
      <c r="HB356" s="586">
        <f>SUM(GZ352:GZ355)</f>
        <v>1.7748617256637207</v>
      </c>
      <c r="HC356" s="586">
        <f>SUM(HA352:HA355)</f>
        <v>2.1298340707964591</v>
      </c>
      <c r="HD356" s="531">
        <f>AVERAGE(GZ352:GZ355)</f>
        <v>0.44371543141593017</v>
      </c>
      <c r="HE356" s="531">
        <f>AVERAGE(HA352:HA355)</f>
        <v>0.53245851769911479</v>
      </c>
      <c r="HF356" s="531">
        <f>MAX(GZ352:GZ355)</f>
        <v>0.86771017699115127</v>
      </c>
      <c r="HG356" s="531">
        <f>MAX(HA352:HA355)</f>
        <v>0.94659292035398224</v>
      </c>
      <c r="HH356" s="585"/>
      <c r="HI356" s="528"/>
      <c r="HJ356" s="586">
        <f>SUM(HH351:HH356)</f>
        <v>6.4310719948611972</v>
      </c>
      <c r="HK356" s="586">
        <f>SUM(HI351:HI356)</f>
        <v>5.5531009514718734</v>
      </c>
      <c r="HL356" s="531">
        <f>AVERAGE(HH351:HH356)</f>
        <v>1.6077679987152993</v>
      </c>
      <c r="HM356" s="531">
        <f>AVERAGE(HI351:HI356)</f>
        <v>1.3882752378679684</v>
      </c>
      <c r="HN356" s="531">
        <f>MAX(HH351:HH356)</f>
        <v>2.7638818491845796</v>
      </c>
      <c r="HO356" s="531">
        <f>MAX(HI351:HI356)</f>
        <v>2.259543248192402</v>
      </c>
      <c r="HP356" s="286">
        <f>MIN(HH351:HH356)</f>
        <v>0.55783087738785375</v>
      </c>
      <c r="HQ356" s="286">
        <f>MIN(HI351:HI356)</f>
        <v>0.30041807369316886</v>
      </c>
      <c r="HR356" s="278">
        <f>HN356-HP356</f>
        <v>2.206050971796726</v>
      </c>
      <c r="HS356" s="278">
        <f>HO356-HQ356</f>
        <v>1.9591251744992331</v>
      </c>
      <c r="HT356" s="393"/>
      <c r="HU356" s="520"/>
      <c r="HV356" s="393"/>
      <c r="HW356" s="520"/>
      <c r="HX356" s="393"/>
      <c r="HY356" s="520"/>
      <c r="HZ356" s="393"/>
      <c r="IA356" s="520"/>
      <c r="IB356" s="393"/>
      <c r="IC356" s="520"/>
      <c r="ID356" s="393"/>
      <c r="IN356" s="462">
        <v>2</v>
      </c>
      <c r="IO356" s="462">
        <v>0</v>
      </c>
      <c r="IP356" s="390">
        <v>2</v>
      </c>
      <c r="IT356" s="390"/>
      <c r="IU356" s="393">
        <v>1</v>
      </c>
      <c r="IV356" s="390">
        <v>1</v>
      </c>
      <c r="IW356" s="393">
        <v>1</v>
      </c>
      <c r="IX356" s="484">
        <v>1</v>
      </c>
      <c r="IY356" s="393"/>
      <c r="JB356" s="226"/>
      <c r="JC356" s="226"/>
      <c r="JD356" s="226"/>
      <c r="JP356" s="226"/>
      <c r="JQ356" s="226"/>
      <c r="JR356" s="226"/>
      <c r="JU356" s="393"/>
      <c r="JY356" s="393">
        <v>2</v>
      </c>
      <c r="JZ356" s="507">
        <v>2</v>
      </c>
      <c r="KA356" s="507">
        <v>0</v>
      </c>
      <c r="KB356" s="520">
        <v>0</v>
      </c>
      <c r="KC356" s="520">
        <v>0</v>
      </c>
      <c r="KD356" s="507">
        <v>0</v>
      </c>
      <c r="KE356" s="220"/>
      <c r="KK356" s="219"/>
      <c r="KR356" s="219"/>
      <c r="LA356" s="219"/>
      <c r="LB356" s="218" t="s">
        <v>563</v>
      </c>
    </row>
    <row r="357" spans="1:314" x14ac:dyDescent="0.15">
      <c r="A357" s="214"/>
      <c r="B357" s="232">
        <v>1.7383217592592592</v>
      </c>
      <c r="C357" s="10"/>
      <c r="D357" s="11"/>
      <c r="E357" s="11"/>
      <c r="F357" s="14"/>
      <c r="G357" s="13"/>
      <c r="H357" s="14" t="s">
        <v>366</v>
      </c>
      <c r="I357" s="596">
        <v>69</v>
      </c>
      <c r="J357" s="9">
        <v>1</v>
      </c>
      <c r="K357" s="14">
        <v>1</v>
      </c>
      <c r="L357" s="9">
        <v>0</v>
      </c>
      <c r="M357" s="23">
        <v>1</v>
      </c>
      <c r="N357" s="23">
        <v>1</v>
      </c>
      <c r="O357" s="23">
        <v>0</v>
      </c>
      <c r="P357" s="14"/>
      <c r="Q357" s="14">
        <v>1</v>
      </c>
      <c r="R357" s="14">
        <v>0</v>
      </c>
      <c r="S357" s="14">
        <v>0</v>
      </c>
      <c r="T357" s="14">
        <v>0</v>
      </c>
      <c r="U357" s="14">
        <v>1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9">
        <v>0</v>
      </c>
      <c r="AB357" s="15"/>
      <c r="AC357" s="15"/>
      <c r="AD357" s="15"/>
      <c r="AE357" s="15"/>
      <c r="AF357" s="15"/>
      <c r="AG357" s="15"/>
      <c r="AH357" s="54">
        <f>AM358-BP357</f>
        <v>1.2623304731419962</v>
      </c>
      <c r="AI357" s="15">
        <f>AN358-BQ357</f>
        <v>18.261355088495577</v>
      </c>
      <c r="AJ357" s="15"/>
      <c r="AK357" s="15"/>
      <c r="AL357" s="632">
        <f>((AH357*AH358)+(AI357*AI358))/(SQRT(AH357^2+AI357^2)*SQRT(AH358^2+AI358^2))</f>
        <v>0.99390661773615763</v>
      </c>
      <c r="AM357" s="633"/>
      <c r="AN357" s="634"/>
      <c r="AO357" s="587"/>
      <c r="AP357" s="634"/>
      <c r="AQ357" s="634"/>
      <c r="AR357" s="634"/>
      <c r="AS357" s="634"/>
      <c r="AT357" s="634"/>
      <c r="AU357" s="634"/>
      <c r="AV357" s="634"/>
      <c r="AW357" s="634"/>
      <c r="AX357" s="634"/>
      <c r="AY357" s="634"/>
      <c r="AZ357" s="634"/>
      <c r="BA357" s="634"/>
      <c r="BB357" s="633"/>
      <c r="BC357" s="634"/>
      <c r="BD357" s="634"/>
      <c r="BE357" s="634"/>
      <c r="BF357" s="634"/>
      <c r="BG357" s="634"/>
      <c r="BH357" s="634"/>
      <c r="BI357" s="634"/>
      <c r="BJ357" s="634"/>
      <c r="BK357" s="634"/>
      <c r="BL357" s="634"/>
      <c r="BM357" s="634"/>
      <c r="BN357" s="573"/>
      <c r="BO357" s="573"/>
      <c r="BP357" s="4">
        <v>-0.80868045935659139</v>
      </c>
      <c r="BQ357" s="4">
        <v>-11.990176991150443</v>
      </c>
      <c r="BR357" s="6"/>
      <c r="BS357" s="527"/>
      <c r="BT357" s="527"/>
      <c r="BU357" s="527"/>
      <c r="BV357" s="527"/>
      <c r="BW357" s="584"/>
      <c r="BX357" s="527"/>
      <c r="BY357" s="527"/>
      <c r="BZ357" s="527"/>
      <c r="CA357" s="527"/>
      <c r="CB357" s="584"/>
      <c r="CC357" s="527"/>
      <c r="CD357" s="584"/>
      <c r="CE357" s="527"/>
      <c r="CF357" s="584"/>
      <c r="CG357" s="527"/>
      <c r="CH357" s="584"/>
      <c r="CI357" s="527"/>
      <c r="CJ357" s="584"/>
      <c r="CK357" s="527"/>
      <c r="CL357" s="584"/>
      <c r="CO357" s="70"/>
      <c r="CP357" s="70"/>
      <c r="CQ357" s="70"/>
      <c r="CR357" s="70"/>
      <c r="CS357" s="70"/>
      <c r="CT357" s="70"/>
      <c r="CU357" s="70"/>
      <c r="CV357" s="70"/>
      <c r="CW357" s="70"/>
      <c r="CX357" s="70"/>
      <c r="CY357" s="70"/>
      <c r="CZ357" s="70"/>
      <c r="DA357" s="70"/>
      <c r="DB357" s="70"/>
      <c r="DC357" s="70"/>
      <c r="DH357" s="516"/>
      <c r="DI357" s="516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8" t="s">
        <v>442</v>
      </c>
      <c r="DU357" s="105">
        <v>-0.80868045935659139</v>
      </c>
      <c r="DV357" s="105">
        <v>-11.990176991150443</v>
      </c>
      <c r="DX357" s="506">
        <f t="shared" si="222"/>
        <v>0</v>
      </c>
      <c r="EA357" s="506">
        <f t="shared" si="223"/>
        <v>0</v>
      </c>
      <c r="EB357" s="506">
        <f t="shared" si="224"/>
        <v>0</v>
      </c>
      <c r="ER357" s="128">
        <v>3.7278196784974575</v>
      </c>
      <c r="ES357" s="128">
        <v>13.015652654867258</v>
      </c>
      <c r="EV357" s="284"/>
      <c r="EW357" s="209"/>
      <c r="EX357" s="209"/>
      <c r="EY357" s="209"/>
      <c r="EZ357" s="209"/>
      <c r="FA357" s="209"/>
      <c r="FB357" s="209"/>
      <c r="FC357" s="209"/>
      <c r="FE357" s="141"/>
      <c r="FF357" s="141"/>
      <c r="FH357" s="141"/>
      <c r="FJ357" s="141"/>
      <c r="FK357" s="584"/>
      <c r="FL357" s="527"/>
      <c r="FM357" s="584"/>
      <c r="FN357" s="527"/>
      <c r="FO357" s="584"/>
      <c r="FP357" s="527"/>
      <c r="FQ357" s="284"/>
      <c r="FR357" s="209"/>
      <c r="FS357" s="284"/>
      <c r="FT357" s="209"/>
      <c r="FU357" s="209"/>
      <c r="FV357" s="209"/>
      <c r="FW357" s="209"/>
      <c r="FX357" s="209"/>
      <c r="FY357" s="209"/>
      <c r="FZ357" s="209"/>
      <c r="GA357" s="209"/>
      <c r="GB357" s="209"/>
      <c r="GC357" s="209"/>
      <c r="GD357" s="284"/>
      <c r="GE357" s="209"/>
      <c r="GF357" s="284"/>
      <c r="GG357" s="209"/>
      <c r="GH357" s="209"/>
      <c r="GI357" s="209"/>
      <c r="GJ357" s="209"/>
      <c r="GK357" s="209"/>
      <c r="GL357" s="209"/>
      <c r="GM357" s="209"/>
      <c r="GN357" s="209"/>
      <c r="GO357" s="209"/>
      <c r="GP357" s="209"/>
      <c r="GQ357" s="529"/>
      <c r="GR357" s="587"/>
      <c r="GS357" s="529"/>
      <c r="GT357" s="587"/>
      <c r="GU357" s="529"/>
      <c r="GV357" s="529"/>
      <c r="GW357" s="529"/>
      <c r="GX357" s="529"/>
      <c r="GY357" s="529"/>
      <c r="GZ357" s="587"/>
      <c r="HA357" s="529"/>
      <c r="HB357" s="587"/>
      <c r="HC357" s="529"/>
      <c r="HD357" s="529"/>
      <c r="HE357" s="529"/>
      <c r="HF357" s="529"/>
      <c r="HG357" s="529"/>
      <c r="HH357" s="584"/>
      <c r="HI357" s="527"/>
      <c r="HJ357" s="587"/>
      <c r="HK357" s="529"/>
      <c r="HL357" s="529"/>
      <c r="HM357" s="529"/>
      <c r="HN357" s="529"/>
      <c r="HO357" s="529"/>
      <c r="HP357" s="285"/>
      <c r="HQ357" s="208"/>
      <c r="HR357" s="208"/>
      <c r="HS357" s="208"/>
      <c r="IE357" s="159"/>
      <c r="IF357" s="159"/>
      <c r="IG357" s="159"/>
      <c r="IH357" s="159"/>
      <c r="II357" s="159">
        <v>0</v>
      </c>
      <c r="IJ357" s="159">
        <v>0</v>
      </c>
      <c r="IK357" s="159"/>
      <c r="IL357" s="159"/>
      <c r="IM357" s="159"/>
      <c r="IQ357" s="159"/>
      <c r="IR357" s="159"/>
      <c r="IS357" s="159"/>
      <c r="IZ357" s="159"/>
      <c r="JA357" s="159"/>
      <c r="JB357" s="159"/>
      <c r="JC357" s="159"/>
      <c r="JD357" s="159"/>
      <c r="JE357" s="159"/>
      <c r="JF357" s="159"/>
      <c r="JG357" s="159"/>
      <c r="JH357" s="159"/>
      <c r="JI357" s="159"/>
      <c r="JJ357" s="159"/>
      <c r="JK357" s="159"/>
      <c r="JL357" s="159"/>
      <c r="JM357" s="159"/>
      <c r="JN357" s="159"/>
      <c r="JO357" s="159"/>
      <c r="JP357" s="159"/>
      <c r="JQ357" s="159"/>
      <c r="JR357" s="159"/>
      <c r="JS357" s="159"/>
      <c r="JT357" s="159"/>
      <c r="JV357" s="159"/>
      <c r="JW357" s="159"/>
      <c r="JX357" s="159"/>
      <c r="KE357" s="159"/>
      <c r="KF357" s="159"/>
      <c r="KG357" s="159"/>
      <c r="KH357" s="159"/>
      <c r="KI357" s="159"/>
      <c r="KJ357" s="159"/>
      <c r="KK357" s="159"/>
      <c r="KL357" s="159"/>
      <c r="KM357" s="159"/>
      <c r="KN357" s="159"/>
      <c r="KO357" s="159"/>
      <c r="KP357" s="159"/>
      <c r="KQ357" s="159"/>
      <c r="KR357" s="159"/>
      <c r="KS357" s="159">
        <v>1</v>
      </c>
      <c r="KT357" s="159"/>
      <c r="KU357" s="159"/>
      <c r="KV357" s="159"/>
      <c r="KW357" s="159"/>
      <c r="KX357" s="159"/>
      <c r="KY357" s="159"/>
      <c r="KZ357" s="159"/>
      <c r="LA357" s="159"/>
      <c r="LB357" s="159"/>
    </row>
    <row r="358" spans="1:314" x14ac:dyDescent="0.15">
      <c r="A358" s="218"/>
      <c r="B358" s="243"/>
      <c r="C358" s="17"/>
      <c r="D358" s="18"/>
      <c r="E358" s="11"/>
      <c r="F358" s="20"/>
      <c r="G358" s="19"/>
      <c r="H358" s="20"/>
      <c r="I358" s="597"/>
      <c r="J358" s="16"/>
      <c r="K358" s="20"/>
      <c r="L358" s="16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16"/>
      <c r="AB358" s="20"/>
      <c r="AC358" s="20"/>
      <c r="AD358" s="20"/>
      <c r="AE358" s="20"/>
      <c r="AF358" s="20"/>
      <c r="AG358" s="20"/>
      <c r="AH358" s="58">
        <f>ER357-BP357</f>
        <v>4.5365001378540493</v>
      </c>
      <c r="AI358" s="20">
        <f>ES357-BQ357</f>
        <v>25.005829646017702</v>
      </c>
      <c r="AJ358" s="15"/>
      <c r="AK358" s="15"/>
      <c r="AL358" s="635">
        <f>DEGREES(ACOS(AL357))</f>
        <v>6.3283081126059377</v>
      </c>
      <c r="AM358" s="636">
        <v>0.45365001378540493</v>
      </c>
      <c r="AN358" s="637">
        <v>6.2711780973451337</v>
      </c>
      <c r="AO358" s="636"/>
      <c r="AP358" s="637"/>
      <c r="AQ358" s="637"/>
      <c r="AR358" s="637"/>
      <c r="AS358" s="637"/>
      <c r="AT358" s="637"/>
      <c r="AU358" s="637"/>
      <c r="AV358" s="637"/>
      <c r="AW358" s="637"/>
      <c r="AX358" s="637"/>
      <c r="AY358" s="637"/>
      <c r="AZ358" s="637"/>
      <c r="BA358" s="637"/>
      <c r="BB358" s="636"/>
      <c r="BC358" s="637"/>
      <c r="BD358" s="637"/>
      <c r="BE358" s="637"/>
      <c r="BF358" s="637"/>
      <c r="BG358" s="637"/>
      <c r="BH358" s="637"/>
      <c r="BI358" s="637"/>
      <c r="BJ358" s="637"/>
      <c r="BK358" s="637"/>
      <c r="BL358" s="637"/>
      <c r="BM358" s="637"/>
      <c r="BN358" s="574"/>
      <c r="BO358" s="574"/>
      <c r="BP358" s="2"/>
      <c r="BQ358" s="2"/>
      <c r="BR358" s="7"/>
      <c r="BS358" s="530"/>
      <c r="BT358" s="530"/>
      <c r="BU358" s="530"/>
      <c r="BV358" s="530"/>
      <c r="BW358" s="584"/>
      <c r="BX358" s="530"/>
      <c r="BY358" s="530"/>
      <c r="BZ358" s="530"/>
      <c r="CA358" s="530"/>
      <c r="CB358" s="584"/>
      <c r="CC358" s="530"/>
      <c r="CD358" s="584"/>
      <c r="CE358" s="530"/>
      <c r="CF358" s="584"/>
      <c r="CG358" s="530"/>
      <c r="CH358" s="584"/>
      <c r="CI358" s="530"/>
      <c r="CJ358" s="584"/>
      <c r="CK358" s="530"/>
      <c r="CL358" s="584"/>
      <c r="CM358" s="271"/>
      <c r="CN358" s="393"/>
      <c r="CO358" s="73"/>
      <c r="CP358" s="73"/>
      <c r="CQ358" s="73"/>
      <c r="CR358" s="96"/>
      <c r="CS358" s="83"/>
      <c r="CT358" s="87"/>
      <c r="CU358" s="87"/>
      <c r="CV358" s="87"/>
      <c r="CW358" s="87"/>
      <c r="CX358" s="87"/>
      <c r="CY358" s="87"/>
      <c r="CZ358" s="87"/>
      <c r="DA358" s="87"/>
      <c r="DB358" s="87"/>
      <c r="DC358" s="81"/>
      <c r="DD358" s="281"/>
      <c r="DE358" s="281"/>
      <c r="DF358" s="281"/>
      <c r="DG358" s="281"/>
      <c r="DH358" s="281"/>
      <c r="DI358" s="281"/>
      <c r="DJ358" s="110"/>
      <c r="DK358" s="110"/>
      <c r="DL358" s="133"/>
      <c r="DM358" s="133"/>
      <c r="DN358" s="133"/>
      <c r="DO358" s="133"/>
      <c r="DP358" s="133"/>
      <c r="DQ358" s="133"/>
      <c r="DR358" s="133"/>
      <c r="DS358" s="110"/>
      <c r="DT358" s="112"/>
      <c r="DU358" s="110"/>
      <c r="DV358" s="110"/>
      <c r="DW358" s="495"/>
      <c r="DX358" s="506">
        <f t="shared" si="222"/>
        <v>0</v>
      </c>
      <c r="DY358" s="495"/>
      <c r="DZ358" s="495"/>
      <c r="EA358" s="506">
        <f t="shared" si="223"/>
        <v>0</v>
      </c>
      <c r="EB358" s="506">
        <f t="shared" si="224"/>
        <v>0</v>
      </c>
      <c r="EC358" s="495"/>
      <c r="ED358" s="495"/>
      <c r="EE358" s="512"/>
      <c r="EF358" s="244"/>
      <c r="EG358" s="244"/>
      <c r="EH358" s="244"/>
      <c r="EI358" s="244"/>
      <c r="EJ358" s="244"/>
      <c r="EK358" s="244"/>
      <c r="EL358" s="244"/>
      <c r="EM358" s="244"/>
      <c r="EN358" s="244"/>
      <c r="EO358" s="244"/>
      <c r="EP358" s="244"/>
      <c r="EQ358" s="244"/>
      <c r="ER358" s="110"/>
      <c r="ES358" s="111"/>
      <c r="ET358" s="523"/>
      <c r="EU358" s="523"/>
      <c r="EV358" s="287"/>
      <c r="EW358" s="281"/>
      <c r="EX358" s="281"/>
      <c r="EY358" s="281"/>
      <c r="EZ358" s="281"/>
      <c r="FA358" s="281"/>
      <c r="FB358" s="281"/>
      <c r="FC358" s="281"/>
      <c r="FD358" s="523"/>
      <c r="FE358" s="152"/>
      <c r="FF358" s="145"/>
      <c r="FG358" s="268"/>
      <c r="FH358" s="145"/>
      <c r="FI358" s="268"/>
      <c r="FJ358" s="145"/>
      <c r="FK358" s="584"/>
      <c r="FL358" s="527"/>
      <c r="FM358" s="584"/>
      <c r="FN358" s="530"/>
      <c r="FO358" s="584"/>
      <c r="FP358" s="530"/>
      <c r="FQ358" s="284"/>
      <c r="FR358" s="282"/>
      <c r="FS358" s="284"/>
      <c r="FT358" s="282"/>
      <c r="FU358" s="282"/>
      <c r="FV358" s="282"/>
      <c r="FW358" s="282"/>
      <c r="FX358" s="282"/>
      <c r="FY358" s="282"/>
      <c r="FZ358" s="282"/>
      <c r="GA358" s="282"/>
      <c r="GB358" s="282"/>
      <c r="GC358" s="282"/>
      <c r="GD358" s="284"/>
      <c r="GE358" s="282"/>
      <c r="GF358" s="284"/>
      <c r="GG358" s="282"/>
      <c r="GH358" s="282"/>
      <c r="GI358" s="282"/>
      <c r="GJ358" s="282"/>
      <c r="GK358" s="282"/>
      <c r="GL358" s="282"/>
      <c r="GM358" s="282"/>
      <c r="GN358" s="282"/>
      <c r="GO358" s="282"/>
      <c r="GP358" s="282"/>
      <c r="GQ358" s="532"/>
      <c r="GR358" s="587"/>
      <c r="GS358" s="532"/>
      <c r="GT358" s="587"/>
      <c r="GU358" s="532"/>
      <c r="GV358" s="532"/>
      <c r="GW358" s="532"/>
      <c r="GX358" s="532"/>
      <c r="GY358" s="532"/>
      <c r="GZ358" s="587"/>
      <c r="HA358" s="532"/>
      <c r="HB358" s="587"/>
      <c r="HC358" s="532"/>
      <c r="HD358" s="532"/>
      <c r="HE358" s="532"/>
      <c r="HF358" s="532"/>
      <c r="HG358" s="532"/>
      <c r="HH358" s="584"/>
      <c r="HI358" s="527"/>
      <c r="HJ358" s="587"/>
      <c r="HK358" s="532"/>
      <c r="HL358" s="532"/>
      <c r="HM358" s="532"/>
      <c r="HN358" s="532"/>
      <c r="HO358" s="532"/>
      <c r="HP358" s="286"/>
      <c r="HQ358" s="207"/>
      <c r="HR358" s="207"/>
      <c r="HS358" s="207"/>
      <c r="HT358" s="393"/>
      <c r="HU358" s="520"/>
      <c r="HV358" s="393"/>
      <c r="HW358" s="520"/>
      <c r="HX358" s="393"/>
      <c r="HY358" s="520"/>
      <c r="HZ358" s="393"/>
      <c r="IA358" s="520"/>
      <c r="IB358" s="393"/>
      <c r="IC358" s="520"/>
      <c r="ID358" s="393"/>
      <c r="IE358" s="168"/>
      <c r="IF358" s="168"/>
      <c r="IG358" s="168"/>
      <c r="IH358" s="168"/>
      <c r="II358" s="168"/>
      <c r="IJ358" s="168"/>
      <c r="IK358" s="168"/>
      <c r="IL358" s="168"/>
      <c r="IM358" s="168"/>
      <c r="IN358" s="462"/>
      <c r="IO358" s="462"/>
      <c r="IP358" s="390"/>
      <c r="IQ358" s="168"/>
      <c r="IR358" s="168"/>
      <c r="IS358" s="168"/>
      <c r="IT358" s="390"/>
      <c r="IU358" s="393"/>
      <c r="IV358" s="390"/>
      <c r="IW358" s="393"/>
      <c r="IX358" s="484"/>
      <c r="IY358" s="393"/>
      <c r="IZ358" s="168"/>
      <c r="JA358" s="168"/>
      <c r="JB358" s="177"/>
      <c r="JC358" s="177"/>
      <c r="JD358" s="177"/>
      <c r="JE358" s="168"/>
      <c r="JF358" s="168"/>
      <c r="JG358" s="168"/>
      <c r="JH358" s="168"/>
      <c r="JI358" s="168"/>
      <c r="JJ358" s="168"/>
      <c r="JK358" s="168"/>
      <c r="JL358" s="168"/>
      <c r="JM358" s="168"/>
      <c r="JN358" s="168"/>
      <c r="JO358" s="168"/>
      <c r="JP358" s="177"/>
      <c r="JQ358" s="177"/>
      <c r="JR358" s="177"/>
      <c r="JS358" s="168"/>
      <c r="JT358" s="168"/>
      <c r="JU358" s="393"/>
      <c r="JV358" s="168"/>
      <c r="JW358" s="168"/>
      <c r="JX358" s="168"/>
      <c r="JY358" s="393"/>
      <c r="JZ358" s="507"/>
      <c r="KA358" s="507"/>
      <c r="KB358" s="520"/>
      <c r="KC358" s="520"/>
      <c r="KD358" s="507"/>
      <c r="KE358" s="170">
        <v>0</v>
      </c>
      <c r="KF358" s="168">
        <v>0</v>
      </c>
      <c r="KG358" s="168">
        <v>1</v>
      </c>
      <c r="KH358" s="204">
        <v>0</v>
      </c>
      <c r="KI358" s="204">
        <v>0</v>
      </c>
      <c r="KJ358" s="204">
        <v>0</v>
      </c>
      <c r="KK358" s="169">
        <v>1</v>
      </c>
      <c r="KL358" s="204">
        <v>0</v>
      </c>
      <c r="KM358" s="204">
        <v>0</v>
      </c>
      <c r="KN358" s="204">
        <v>0</v>
      </c>
      <c r="KO358" s="204">
        <v>0</v>
      </c>
      <c r="KP358" s="204">
        <v>0</v>
      </c>
      <c r="KQ358" s="204">
        <v>1</v>
      </c>
      <c r="KR358" s="169">
        <v>0</v>
      </c>
      <c r="KS358" s="204">
        <v>0</v>
      </c>
      <c r="KT358" s="168"/>
      <c r="KU358" s="168"/>
      <c r="KV358" s="168"/>
      <c r="KW358" s="168"/>
      <c r="KX358" s="168"/>
      <c r="KY358" s="168"/>
      <c r="KZ358" s="168"/>
      <c r="LA358" s="169"/>
      <c r="LB358" s="168"/>
    </row>
    <row r="359" spans="1:314" x14ac:dyDescent="0.15">
      <c r="A359" s="214"/>
      <c r="B359" s="232">
        <v>1.754363425925926</v>
      </c>
      <c r="C359" s="10"/>
      <c r="D359" s="11"/>
      <c r="E359" s="11"/>
      <c r="F359" s="14"/>
      <c r="G359" s="13"/>
      <c r="H359" s="14" t="s">
        <v>375</v>
      </c>
      <c r="I359" s="596">
        <v>70</v>
      </c>
      <c r="J359" s="9">
        <v>1</v>
      </c>
      <c r="K359" s="14">
        <v>1</v>
      </c>
      <c r="L359" s="9">
        <v>0</v>
      </c>
      <c r="M359" s="23">
        <v>1</v>
      </c>
      <c r="N359" s="23">
        <v>1</v>
      </c>
      <c r="O359" s="23">
        <v>0</v>
      </c>
      <c r="P359" s="14"/>
      <c r="Q359" s="14">
        <v>1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9">
        <v>1</v>
      </c>
      <c r="AB359" s="15"/>
      <c r="AC359" s="15"/>
      <c r="AD359" s="15"/>
      <c r="AE359" s="15"/>
      <c r="AF359" s="15"/>
      <c r="AG359" s="15"/>
      <c r="AH359" s="54"/>
      <c r="AI359" s="15"/>
      <c r="AJ359" s="15"/>
      <c r="AK359" s="15"/>
      <c r="AL359" s="632"/>
      <c r="AM359" s="633"/>
      <c r="AN359" s="634"/>
      <c r="AO359" s="633"/>
      <c r="AP359" s="634"/>
      <c r="AQ359" s="634"/>
      <c r="AR359" s="634"/>
      <c r="AS359" s="634"/>
      <c r="AT359" s="634"/>
      <c r="AU359" s="634"/>
      <c r="AV359" s="634"/>
      <c r="AW359" s="634"/>
      <c r="AX359" s="634"/>
      <c r="AY359" s="634"/>
      <c r="AZ359" s="634"/>
      <c r="BA359" s="634"/>
      <c r="BB359" s="633"/>
      <c r="BC359" s="634"/>
      <c r="BD359" s="634"/>
      <c r="BE359" s="634"/>
      <c r="BF359" s="634"/>
      <c r="BG359" s="634"/>
      <c r="BH359" s="634"/>
      <c r="BI359" s="634"/>
      <c r="BJ359" s="634"/>
      <c r="BK359" s="634"/>
      <c r="BL359" s="634"/>
      <c r="BM359" s="634"/>
      <c r="BN359" s="573"/>
      <c r="BO359" s="573"/>
      <c r="BP359" s="4">
        <v>1.0453674230707157</v>
      </c>
      <c r="BQ359" s="4">
        <v>-12.02961836283186</v>
      </c>
      <c r="BR359" s="6"/>
      <c r="BS359" s="527"/>
      <c r="BT359" s="527"/>
      <c r="BU359" s="527"/>
      <c r="BV359" s="527"/>
      <c r="BW359" s="584"/>
      <c r="BX359" s="527"/>
      <c r="BY359" s="527"/>
      <c r="BZ359" s="527"/>
      <c r="CA359" s="527"/>
      <c r="CB359" s="584"/>
      <c r="CC359" s="527"/>
      <c r="CD359" s="584"/>
      <c r="CE359" s="527"/>
      <c r="CF359" s="584"/>
      <c r="CG359" s="527"/>
      <c r="CH359" s="584"/>
      <c r="CI359" s="527"/>
      <c r="CJ359" s="584"/>
      <c r="CK359" s="527"/>
      <c r="CL359" s="584"/>
      <c r="CO359" s="70"/>
      <c r="CP359" s="70"/>
      <c r="CQ359" s="70"/>
      <c r="CR359" s="70"/>
      <c r="CS359" s="70"/>
      <c r="CT359" s="70"/>
      <c r="CU359" s="70"/>
      <c r="CV359" s="70"/>
      <c r="CW359" s="70"/>
      <c r="CX359" s="70"/>
      <c r="CY359" s="70"/>
      <c r="CZ359" s="70"/>
      <c r="DA359" s="70"/>
      <c r="DB359" s="70"/>
      <c r="DC359" s="70"/>
      <c r="DH359" s="516"/>
      <c r="DI359" s="516"/>
      <c r="DJ359" s="105"/>
      <c r="DK359" s="105"/>
      <c r="DL359" s="105"/>
      <c r="DM359" s="105"/>
      <c r="DN359" s="105"/>
      <c r="DO359" s="105"/>
      <c r="DP359" s="105"/>
      <c r="DQ359" s="105"/>
      <c r="DR359" s="105"/>
      <c r="DS359" s="105"/>
      <c r="DT359" s="108" t="s">
        <v>442</v>
      </c>
      <c r="DU359" s="105">
        <v>1.0453674230707157</v>
      </c>
      <c r="DV359" s="105">
        <v>-12.02961836283186</v>
      </c>
      <c r="DX359" s="506">
        <f t="shared" si="222"/>
        <v>0</v>
      </c>
      <c r="EA359" s="506">
        <f t="shared" si="223"/>
        <v>0</v>
      </c>
      <c r="EB359" s="506">
        <f t="shared" si="224"/>
        <v>0</v>
      </c>
      <c r="ER359" s="128">
        <v>-3.9645066422115822</v>
      </c>
      <c r="ES359" s="128">
        <v>13.291742256637169</v>
      </c>
      <c r="EV359" s="284"/>
      <c r="EW359" s="209"/>
      <c r="EX359" s="209"/>
      <c r="EY359" s="209"/>
      <c r="EZ359" s="209"/>
      <c r="FA359" s="209"/>
      <c r="FB359" s="209"/>
      <c r="FC359" s="209"/>
      <c r="FE359" s="141"/>
      <c r="FF359" s="141"/>
      <c r="FH359" s="141"/>
      <c r="FJ359" s="141"/>
      <c r="FK359" s="584"/>
      <c r="FL359" s="527"/>
      <c r="FM359" s="584"/>
      <c r="FN359" s="527"/>
      <c r="FO359" s="584"/>
      <c r="FP359" s="527"/>
      <c r="FQ359" s="284"/>
      <c r="FR359" s="209"/>
      <c r="FS359" s="284"/>
      <c r="FT359" s="209"/>
      <c r="FU359" s="209"/>
      <c r="FV359" s="209"/>
      <c r="FW359" s="209"/>
      <c r="FX359" s="209"/>
      <c r="FY359" s="209"/>
      <c r="FZ359" s="209"/>
      <c r="GA359" s="209"/>
      <c r="GB359" s="209"/>
      <c r="GC359" s="209"/>
      <c r="GD359" s="284"/>
      <c r="GE359" s="209"/>
      <c r="GF359" s="284"/>
      <c r="GG359" s="209"/>
      <c r="GH359" s="209"/>
      <c r="GI359" s="209"/>
      <c r="GJ359" s="209"/>
      <c r="GK359" s="209"/>
      <c r="GL359" s="209"/>
      <c r="GM359" s="209"/>
      <c r="GN359" s="209"/>
      <c r="GO359" s="209"/>
      <c r="GP359" s="209"/>
      <c r="GQ359" s="529"/>
      <c r="GR359" s="587"/>
      <c r="GS359" s="529"/>
      <c r="GT359" s="587"/>
      <c r="GU359" s="529"/>
      <c r="GV359" s="529"/>
      <c r="GW359" s="529"/>
      <c r="GX359" s="529"/>
      <c r="GY359" s="529"/>
      <c r="GZ359" s="587"/>
      <c r="HA359" s="529"/>
      <c r="HB359" s="587"/>
      <c r="HC359" s="529"/>
      <c r="HD359" s="529"/>
      <c r="HE359" s="529"/>
      <c r="HF359" s="529"/>
      <c r="HG359" s="529"/>
      <c r="HH359" s="584"/>
      <c r="HI359" s="527"/>
      <c r="HJ359" s="587"/>
      <c r="HK359" s="529"/>
      <c r="HL359" s="529"/>
      <c r="HM359" s="529"/>
      <c r="HN359" s="529"/>
      <c r="HO359" s="529"/>
      <c r="HP359" s="285"/>
      <c r="HQ359" s="208"/>
      <c r="HR359" s="208"/>
      <c r="HS359" s="208"/>
      <c r="IE359" s="159"/>
      <c r="IF359" s="159"/>
      <c r="IG359" s="182">
        <v>-3.3727892329262712</v>
      </c>
      <c r="IH359" s="182">
        <v>6.5078263274336292</v>
      </c>
      <c r="II359" s="159">
        <v>0</v>
      </c>
      <c r="IJ359" s="159">
        <v>0</v>
      </c>
      <c r="IK359" s="159"/>
      <c r="IL359" s="159"/>
      <c r="IM359" s="159"/>
      <c r="IQ359" s="159"/>
      <c r="IR359" s="159"/>
      <c r="IS359" s="159"/>
      <c r="IZ359" s="159"/>
      <c r="JA359" s="159"/>
      <c r="JB359" s="159"/>
      <c r="JC359" s="159"/>
      <c r="JD359" s="159"/>
      <c r="JE359" s="159"/>
      <c r="JF359" s="159"/>
      <c r="JG359" s="159"/>
      <c r="JH359" s="159"/>
      <c r="JI359" s="159"/>
      <c r="JJ359" s="159"/>
      <c r="JK359" s="159"/>
      <c r="JL359" s="159"/>
      <c r="JM359" s="159"/>
      <c r="JN359" s="159"/>
      <c r="JO359" s="159"/>
      <c r="JP359" s="159"/>
      <c r="JQ359" s="159"/>
      <c r="JR359" s="159"/>
      <c r="JS359" s="159"/>
      <c r="JT359" s="159"/>
      <c r="JV359" s="159"/>
      <c r="JW359" s="159"/>
      <c r="JX359" s="159"/>
      <c r="KE359" s="159"/>
      <c r="KF359" s="159"/>
      <c r="KG359" s="159"/>
      <c r="KH359" s="159"/>
      <c r="KI359" s="159"/>
      <c r="KJ359" s="159"/>
      <c r="KK359" s="159"/>
      <c r="KL359" s="159"/>
      <c r="KM359" s="159"/>
      <c r="KN359" s="159"/>
      <c r="KO359" s="159"/>
      <c r="KP359" s="159"/>
      <c r="KQ359" s="159"/>
      <c r="KR359" s="159"/>
      <c r="KS359" s="159"/>
      <c r="KT359" s="159"/>
      <c r="KU359" s="159"/>
      <c r="KV359" s="159"/>
      <c r="KW359" s="159"/>
      <c r="KX359" s="159"/>
      <c r="KY359" s="159"/>
      <c r="KZ359" s="159"/>
      <c r="LA359" s="159"/>
      <c r="LB359" s="159"/>
    </row>
    <row r="360" spans="1:314" x14ac:dyDescent="0.15">
      <c r="A360" s="214"/>
      <c r="B360" s="232">
        <v>1.7620370370370371</v>
      </c>
      <c r="C360" s="10"/>
      <c r="D360" s="11"/>
      <c r="E360" s="11"/>
      <c r="F360" s="14"/>
      <c r="G360" s="13"/>
      <c r="H360" s="14"/>
      <c r="I360" s="596"/>
      <c r="J360" s="9">
        <v>1</v>
      </c>
      <c r="K360" s="14">
        <v>1</v>
      </c>
      <c r="L360" s="9">
        <v>0</v>
      </c>
      <c r="M360" s="23">
        <v>1</v>
      </c>
      <c r="N360" s="23">
        <v>0</v>
      </c>
      <c r="O360" s="23">
        <v>1</v>
      </c>
      <c r="P360" s="14"/>
      <c r="Q360" s="14">
        <v>0</v>
      </c>
      <c r="R360" s="14">
        <v>0</v>
      </c>
      <c r="S360" s="14">
        <v>1</v>
      </c>
      <c r="T360" s="14">
        <v>1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9">
        <v>1</v>
      </c>
      <c r="AB360" s="15">
        <v>0.27613479099981175</v>
      </c>
      <c r="AC360" s="15">
        <v>0.55217920353982386</v>
      </c>
      <c r="AD360" s="15">
        <v>0.61737532799941397</v>
      </c>
      <c r="AE360" s="15"/>
      <c r="AF360" s="15"/>
      <c r="AG360" s="15"/>
      <c r="AH360" s="54">
        <f>AM361-BP360</f>
        <v>-3.1163783555693034</v>
      </c>
      <c r="AI360" s="15">
        <f>AN361-BQ360</f>
        <v>16.131521017699114</v>
      </c>
      <c r="AJ360" s="15"/>
      <c r="AK360" s="15"/>
      <c r="AL360" s="632">
        <f>((AH360*AH361)+(AI360*AI361))/(SQRT(AH360^2+AI360^2)*SQRT(AH361^2+AI361^2))</f>
        <v>0.99999951589844216</v>
      </c>
      <c r="AM360" s="633"/>
      <c r="AN360" s="634"/>
      <c r="AO360" s="633"/>
      <c r="AP360" s="634"/>
      <c r="AQ360" s="634"/>
      <c r="AR360" s="634"/>
      <c r="AS360" s="634"/>
      <c r="AT360" s="634"/>
      <c r="AU360" s="634"/>
      <c r="AV360" s="634"/>
      <c r="AW360" s="634"/>
      <c r="AX360" s="634"/>
      <c r="AY360" s="634"/>
      <c r="AZ360" s="634"/>
      <c r="BA360" s="634"/>
      <c r="BB360" s="633"/>
      <c r="BC360" s="634"/>
      <c r="BD360" s="634"/>
      <c r="BE360" s="634"/>
      <c r="BF360" s="634"/>
      <c r="BG360" s="634"/>
      <c r="BH360" s="634"/>
      <c r="BI360" s="634"/>
      <c r="BJ360" s="634"/>
      <c r="BK360" s="634"/>
      <c r="BL360" s="634"/>
      <c r="BM360" s="634"/>
      <c r="BN360" s="573"/>
      <c r="BO360" s="573"/>
      <c r="BP360" s="4">
        <v>0.80868045935659139</v>
      </c>
      <c r="BQ360" s="4">
        <v>-11.990176991150443</v>
      </c>
      <c r="BR360" s="6"/>
      <c r="BS360" s="527"/>
      <c r="BT360" s="527"/>
      <c r="BU360" s="527"/>
      <c r="BV360" s="527"/>
      <c r="BW360" s="584"/>
      <c r="BX360" s="527"/>
      <c r="BY360" s="527"/>
      <c r="BZ360" s="527"/>
      <c r="CA360" s="527"/>
      <c r="CB360" s="584"/>
      <c r="CC360" s="527"/>
      <c r="CD360" s="584"/>
      <c r="CE360" s="527"/>
      <c r="CF360" s="584"/>
      <c r="CG360" s="527"/>
      <c r="CH360" s="584"/>
      <c r="CI360" s="527"/>
      <c r="CJ360" s="584"/>
      <c r="CK360" s="527"/>
      <c r="CL360" s="584"/>
      <c r="CO360" s="70"/>
      <c r="CP360" s="70"/>
      <c r="CQ360" s="70"/>
      <c r="CR360" s="70"/>
      <c r="CS360" s="70"/>
      <c r="CT360" s="70"/>
      <c r="CU360" s="70"/>
      <c r="CV360" s="70"/>
      <c r="CW360" s="70"/>
      <c r="CX360" s="70"/>
      <c r="CY360" s="70"/>
      <c r="CZ360" s="70"/>
      <c r="DA360" s="70"/>
      <c r="DB360" s="70"/>
      <c r="DC360" s="70"/>
      <c r="DH360" s="516"/>
      <c r="DI360" s="516"/>
      <c r="DJ360" s="105"/>
      <c r="DK360" s="105"/>
      <c r="DL360" s="105"/>
      <c r="DM360" s="105"/>
      <c r="DN360" s="105"/>
      <c r="DO360" s="105"/>
      <c r="DP360" s="105"/>
      <c r="DQ360" s="105"/>
      <c r="DR360" s="105"/>
      <c r="DS360" s="105"/>
      <c r="DT360" s="108" t="s">
        <v>442</v>
      </c>
      <c r="DU360" s="105">
        <v>0.80868045935659139</v>
      </c>
      <c r="DV360" s="105">
        <v>-11.990176991150443</v>
      </c>
      <c r="DX360" s="506">
        <f t="shared" si="222"/>
        <v>0</v>
      </c>
      <c r="EA360" s="506">
        <f t="shared" si="223"/>
        <v>0</v>
      </c>
      <c r="EB360" s="506">
        <f t="shared" si="224"/>
        <v>0</v>
      </c>
      <c r="EF360" s="412">
        <f>IF(AND(DV360&lt;0,DV360&gt;-11.9),1,0)</f>
        <v>0</v>
      </c>
      <c r="EL360" s="244">
        <f>IF(AND(DV360&lt;0,DV360&gt;-6.4),1,0)</f>
        <v>0</v>
      </c>
      <c r="ER360" s="128">
        <v>-3.9250588149258947</v>
      </c>
      <c r="ES360" s="128">
        <v>12.384590707964604</v>
      </c>
      <c r="EV360" s="284"/>
      <c r="EW360" s="209"/>
      <c r="EX360" s="209"/>
      <c r="EY360" s="209"/>
      <c r="EZ360" s="209"/>
      <c r="FA360" s="209"/>
      <c r="FB360" s="209"/>
      <c r="FC360" s="209"/>
      <c r="FE360" s="141"/>
      <c r="FF360" s="141"/>
      <c r="FH360" s="141"/>
      <c r="FJ360" s="141"/>
      <c r="FK360" s="584"/>
      <c r="FL360" s="527"/>
      <c r="FM360" s="584"/>
      <c r="FN360" s="527"/>
      <c r="FO360" s="584"/>
      <c r="FP360" s="527"/>
      <c r="FQ360" s="284"/>
      <c r="FR360" s="209"/>
      <c r="FS360" s="284"/>
      <c r="FT360" s="209"/>
      <c r="FU360" s="209"/>
      <c r="FV360" s="209"/>
      <c r="FW360" s="209"/>
      <c r="FX360" s="209"/>
      <c r="FY360" s="209"/>
      <c r="FZ360" s="209"/>
      <c r="GA360" s="209"/>
      <c r="GB360" s="209"/>
      <c r="GC360" s="209"/>
      <c r="GD360" s="284"/>
      <c r="GE360" s="209"/>
      <c r="GF360" s="284"/>
      <c r="GG360" s="209"/>
      <c r="GH360" s="209"/>
      <c r="GI360" s="209"/>
      <c r="GJ360" s="209"/>
      <c r="GK360" s="209"/>
      <c r="GL360" s="209"/>
      <c r="GM360" s="209"/>
      <c r="GN360" s="209"/>
      <c r="GO360" s="209"/>
      <c r="GP360" s="209"/>
      <c r="GQ360" s="529"/>
      <c r="GR360" s="587"/>
      <c r="GS360" s="529"/>
      <c r="GT360" s="587"/>
      <c r="GU360" s="529"/>
      <c r="GV360" s="529"/>
      <c r="GW360" s="529"/>
      <c r="GX360" s="529"/>
      <c r="GY360" s="529"/>
      <c r="GZ360" s="587"/>
      <c r="HA360" s="529"/>
      <c r="HB360" s="587"/>
      <c r="HC360" s="529"/>
      <c r="HD360" s="529"/>
      <c r="HE360" s="529"/>
      <c r="HF360" s="529"/>
      <c r="HG360" s="529"/>
      <c r="HH360" s="584"/>
      <c r="HI360" s="527"/>
      <c r="HJ360" s="587"/>
      <c r="HK360" s="529"/>
      <c r="HL360" s="529"/>
      <c r="HM360" s="529"/>
      <c r="HN360" s="529"/>
      <c r="HO360" s="529"/>
      <c r="HP360" s="285"/>
      <c r="HQ360" s="208"/>
      <c r="HR360" s="208"/>
      <c r="HS360" s="208"/>
      <c r="IE360" s="159"/>
      <c r="IF360" s="159"/>
      <c r="IG360" s="159"/>
      <c r="IH360" s="159"/>
      <c r="II360" s="159">
        <v>0</v>
      </c>
      <c r="IJ360" s="159">
        <v>0</v>
      </c>
      <c r="IK360" s="159"/>
      <c r="IL360" s="159"/>
      <c r="IM360" s="159"/>
      <c r="IQ360" s="159"/>
      <c r="IR360" s="159"/>
      <c r="IS360" s="159"/>
      <c r="IZ360" s="159"/>
      <c r="JA360" s="159"/>
      <c r="JB360" s="159"/>
      <c r="JC360" s="159"/>
      <c r="JD360" s="159"/>
      <c r="JE360" s="159"/>
      <c r="JF360" s="159"/>
      <c r="JG360" s="159"/>
      <c r="JH360" s="159"/>
      <c r="JI360" s="159"/>
      <c r="JJ360" s="159"/>
      <c r="JK360" s="159"/>
      <c r="JL360" s="159"/>
      <c r="JM360" s="159"/>
      <c r="JN360" s="159"/>
      <c r="JO360" s="159"/>
      <c r="JP360" s="159"/>
      <c r="JQ360" s="159"/>
      <c r="JR360" s="159"/>
      <c r="JS360" s="159"/>
      <c r="JT360" s="159"/>
      <c r="JV360" s="159"/>
      <c r="JW360" s="159"/>
      <c r="JX360" s="159"/>
      <c r="KE360" s="159"/>
      <c r="KF360" s="159"/>
      <c r="KG360" s="159"/>
      <c r="KH360" s="159"/>
      <c r="KI360" s="159"/>
      <c r="KJ360" s="159"/>
      <c r="KK360" s="159"/>
      <c r="KL360" s="159"/>
      <c r="KM360" s="159"/>
      <c r="KN360" s="159"/>
      <c r="KO360" s="159"/>
      <c r="KP360" s="159"/>
      <c r="KQ360" s="159"/>
      <c r="KR360" s="159"/>
      <c r="KS360" s="159">
        <v>0</v>
      </c>
      <c r="KT360" s="159"/>
      <c r="KU360" s="159"/>
      <c r="KV360" s="159"/>
      <c r="KW360" s="159"/>
      <c r="KX360" s="159"/>
      <c r="KY360" s="159"/>
      <c r="KZ360" s="159"/>
      <c r="LA360" s="159"/>
      <c r="LB360" s="159"/>
    </row>
    <row r="361" spans="1:314" x14ac:dyDescent="0.15">
      <c r="A361" s="214"/>
      <c r="B361" s="232">
        <v>1.7627430555555554</v>
      </c>
      <c r="C361" s="449">
        <v>1.01</v>
      </c>
      <c r="D361" s="293">
        <v>1.03333333</v>
      </c>
      <c r="E361" s="11"/>
      <c r="F361" s="14"/>
      <c r="G361" s="13"/>
      <c r="H361" s="14"/>
      <c r="I361" s="596"/>
      <c r="J361" s="473">
        <v>2</v>
      </c>
      <c r="K361" s="14"/>
      <c r="L361" s="9"/>
      <c r="M361" s="23">
        <v>0</v>
      </c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9"/>
      <c r="AB361" s="15"/>
      <c r="AC361" s="15"/>
      <c r="AD361" s="15"/>
      <c r="AE361" s="15"/>
      <c r="AF361" s="15"/>
      <c r="AG361" s="15"/>
      <c r="AH361" s="58">
        <f>ER360-BP360</f>
        <v>-4.7337392742824864</v>
      </c>
      <c r="AI361" s="20">
        <f>ES360-BQ360</f>
        <v>24.374767699115047</v>
      </c>
      <c r="AJ361" s="15"/>
      <c r="AK361" s="15"/>
      <c r="AL361" s="635">
        <f>DEGREES(ACOS(AL360))</f>
        <v>5.6377509635539405E-2</v>
      </c>
      <c r="AM361" s="633">
        <v>-2.3076978962127122</v>
      </c>
      <c r="AN361" s="634">
        <v>4.1413440265486727</v>
      </c>
      <c r="AO361" s="633"/>
      <c r="AP361" s="634"/>
      <c r="AQ361" s="634"/>
      <c r="AR361" s="634"/>
      <c r="AS361" s="634"/>
      <c r="AT361" s="634"/>
      <c r="AU361" s="634"/>
      <c r="AV361" s="634"/>
      <c r="AW361" s="634"/>
      <c r="AX361" s="634"/>
      <c r="AY361" s="634"/>
      <c r="AZ361" s="634"/>
      <c r="BA361" s="634"/>
      <c r="BB361" s="633"/>
      <c r="BC361" s="634"/>
      <c r="BD361" s="634"/>
      <c r="BE361" s="634"/>
      <c r="BF361" s="634"/>
      <c r="BG361" s="634"/>
      <c r="BH361" s="634"/>
      <c r="BI361" s="634"/>
      <c r="BJ361" s="634"/>
      <c r="BK361" s="634"/>
      <c r="BL361" s="634"/>
      <c r="BM361" s="634"/>
      <c r="BN361" s="573"/>
      <c r="BO361" s="573"/>
      <c r="BP361" s="64">
        <v>-4.4378805696398302</v>
      </c>
      <c r="BQ361" s="64">
        <v>11.792970132743363</v>
      </c>
      <c r="BR361" s="6"/>
      <c r="BS361" s="527"/>
      <c r="BT361" s="527"/>
      <c r="BU361" s="527"/>
      <c r="BV361" s="527"/>
      <c r="BW361" s="584"/>
      <c r="BX361" s="527"/>
      <c r="BY361" s="527"/>
      <c r="BZ361" s="527"/>
      <c r="CA361" s="527"/>
      <c r="CB361" s="584"/>
      <c r="CC361" s="527"/>
      <c r="CD361" s="584"/>
      <c r="CE361" s="527"/>
      <c r="CF361" s="584"/>
      <c r="CG361" s="527"/>
      <c r="CH361" s="584"/>
      <c r="CI361" s="527"/>
      <c r="CJ361" s="584"/>
      <c r="CK361" s="527"/>
      <c r="CL361" s="584"/>
      <c r="CO361" s="70"/>
      <c r="CP361" s="70"/>
      <c r="CQ361" s="70"/>
      <c r="CR361" s="70"/>
      <c r="CS361" s="70"/>
      <c r="CT361" s="70"/>
      <c r="CU361" s="70"/>
      <c r="CV361" s="70"/>
      <c r="CW361" s="70"/>
      <c r="CX361" s="70"/>
      <c r="CY361" s="70"/>
      <c r="CZ361" s="70"/>
      <c r="DA361" s="70"/>
      <c r="DB361" s="70"/>
      <c r="DC361" s="70"/>
      <c r="DH361" s="516"/>
      <c r="DI361" s="516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8" t="s">
        <v>443</v>
      </c>
      <c r="DU361" s="128">
        <v>-3.6489240239260829</v>
      </c>
      <c r="DV361" s="128">
        <v>11.83241150442478</v>
      </c>
      <c r="DX361" s="506">
        <f t="shared" si="222"/>
        <v>0</v>
      </c>
      <c r="EA361" s="506">
        <f t="shared" si="223"/>
        <v>0</v>
      </c>
      <c r="EB361" s="506">
        <f t="shared" si="224"/>
        <v>0</v>
      </c>
      <c r="EG361" s="402">
        <f>IF(AND(DV361&gt;0,DV361&lt;11.9),1,0)</f>
        <v>1</v>
      </c>
      <c r="EM361" s="402">
        <f>IF(AND(DV361&gt;0,DV361&lt;6.4),1,0)</f>
        <v>0</v>
      </c>
      <c r="ER361" s="105">
        <v>1.1242630776420905</v>
      </c>
      <c r="ES361" s="105">
        <v>-11.871852876106196</v>
      </c>
      <c r="ET361" s="518">
        <f>ABS(ER361)</f>
        <v>1.1242630776420905</v>
      </c>
      <c r="EV361" s="284"/>
      <c r="EW361" s="209"/>
      <c r="EX361" s="209"/>
      <c r="EY361" s="209"/>
      <c r="EZ361" s="209"/>
      <c r="FA361" s="209"/>
      <c r="FB361" s="209"/>
      <c r="FC361" s="209"/>
      <c r="FE361" s="141"/>
      <c r="FF361" s="141"/>
      <c r="FH361" s="141"/>
      <c r="FJ361" s="141"/>
      <c r="FK361" s="584"/>
      <c r="FL361" s="527"/>
      <c r="FM361" s="584"/>
      <c r="FN361" s="527"/>
      <c r="FO361" s="584"/>
      <c r="FP361" s="527"/>
      <c r="FQ361" s="284"/>
      <c r="FR361" s="209"/>
      <c r="FS361" s="284"/>
      <c r="FT361" s="209"/>
      <c r="FU361" s="209"/>
      <c r="FV361" s="209"/>
      <c r="FW361" s="209"/>
      <c r="FX361" s="209"/>
      <c r="FY361" s="209"/>
      <c r="FZ361" s="209"/>
      <c r="GA361" s="209"/>
      <c r="GB361" s="209"/>
      <c r="GC361" s="209"/>
      <c r="GD361" s="284"/>
      <c r="GE361" s="209"/>
      <c r="GF361" s="284"/>
      <c r="GG361" s="209"/>
      <c r="GH361" s="209"/>
      <c r="GI361" s="209"/>
      <c r="GJ361" s="209"/>
      <c r="GK361" s="209"/>
      <c r="GL361" s="209"/>
      <c r="GM361" s="209"/>
      <c r="GN361" s="209"/>
      <c r="GO361" s="209"/>
      <c r="GP361" s="209"/>
      <c r="GQ361" s="529"/>
      <c r="GR361" s="587">
        <v>0.31558261828549916</v>
      </c>
      <c r="GS361" s="532">
        <v>0.27613479099981175</v>
      </c>
      <c r="GT361" s="584"/>
      <c r="GU361" s="527"/>
      <c r="GV361" s="527"/>
      <c r="GW361" s="527"/>
      <c r="GX361" s="527"/>
      <c r="GY361" s="527"/>
      <c r="GZ361" s="587">
        <v>0.11832411504424734</v>
      </c>
      <c r="HA361" s="532">
        <v>0.55217920353982386</v>
      </c>
      <c r="HB361" s="584"/>
      <c r="HC361" s="527"/>
      <c r="HD361" s="527"/>
      <c r="HE361" s="527"/>
      <c r="HF361" s="527"/>
      <c r="HG361" s="527"/>
      <c r="HH361" s="584">
        <v>0.33703558441941311</v>
      </c>
      <c r="HI361" s="527">
        <v>0.61737532799941397</v>
      </c>
      <c r="HJ361" s="584"/>
      <c r="HK361" s="527"/>
      <c r="HL361" s="527"/>
      <c r="HM361" s="527"/>
      <c r="HN361" s="527"/>
      <c r="HO361" s="527"/>
      <c r="HP361" s="285"/>
      <c r="HQ361" s="208"/>
      <c r="HR361" s="208"/>
      <c r="HS361" s="208"/>
      <c r="IE361" s="159"/>
      <c r="IF361" s="159"/>
      <c r="IG361" s="159"/>
      <c r="IH361" s="159"/>
      <c r="II361" s="159">
        <v>1</v>
      </c>
      <c r="IJ361" s="159">
        <v>0</v>
      </c>
      <c r="IK361" s="159">
        <v>0</v>
      </c>
      <c r="IL361" s="159">
        <v>1</v>
      </c>
      <c r="IM361" s="159">
        <v>0</v>
      </c>
      <c r="IQ361" s="159">
        <v>0</v>
      </c>
      <c r="IR361" s="159">
        <v>1</v>
      </c>
      <c r="IS361" s="159">
        <v>0</v>
      </c>
      <c r="IZ361" s="159">
        <v>0</v>
      </c>
      <c r="JA361" s="159">
        <v>0</v>
      </c>
      <c r="JB361" s="176">
        <v>1</v>
      </c>
      <c r="JC361" s="176">
        <v>0</v>
      </c>
      <c r="JD361" s="176">
        <v>0</v>
      </c>
      <c r="JE361" s="176">
        <v>0</v>
      </c>
      <c r="JF361" s="176">
        <v>0</v>
      </c>
      <c r="JG361" s="176">
        <v>0</v>
      </c>
      <c r="JH361" s="176">
        <v>1</v>
      </c>
      <c r="JI361" s="176">
        <v>0</v>
      </c>
      <c r="JJ361" s="176">
        <v>0</v>
      </c>
      <c r="JK361" s="176">
        <v>1</v>
      </c>
      <c r="JL361" s="176">
        <v>0</v>
      </c>
      <c r="JM361" s="176">
        <v>1</v>
      </c>
      <c r="JN361" s="176">
        <v>0</v>
      </c>
      <c r="JO361" s="176">
        <v>0</v>
      </c>
      <c r="JP361" s="176">
        <v>0</v>
      </c>
      <c r="JQ361" s="176">
        <v>0</v>
      </c>
      <c r="JR361" s="176">
        <v>0</v>
      </c>
      <c r="JS361" s="176">
        <v>0</v>
      </c>
      <c r="JT361" s="176">
        <v>0</v>
      </c>
      <c r="JU361" s="501">
        <v>1</v>
      </c>
      <c r="JV361" s="176">
        <v>0</v>
      </c>
      <c r="JW361" s="176">
        <v>0</v>
      </c>
      <c r="JX361" s="176">
        <v>0</v>
      </c>
      <c r="JY361" s="501"/>
      <c r="JZ361" s="405"/>
      <c r="KA361" s="405"/>
      <c r="KB361" s="405"/>
      <c r="KC361" s="405"/>
      <c r="KD361" s="405"/>
      <c r="KE361" s="162">
        <v>0</v>
      </c>
      <c r="KF361" s="175">
        <v>1</v>
      </c>
      <c r="KG361" s="175">
        <v>0</v>
      </c>
      <c r="KH361" s="175">
        <v>0</v>
      </c>
      <c r="KI361" s="175">
        <v>0</v>
      </c>
      <c r="KJ361" s="175">
        <v>1</v>
      </c>
      <c r="KK361" s="160">
        <v>0</v>
      </c>
      <c r="KL361" s="175">
        <v>0</v>
      </c>
      <c r="KM361" s="175">
        <v>0</v>
      </c>
      <c r="KN361" s="175">
        <v>0</v>
      </c>
      <c r="KO361" s="175">
        <v>0</v>
      </c>
      <c r="KP361" s="175">
        <v>1</v>
      </c>
      <c r="KQ361" s="175">
        <v>0</v>
      </c>
      <c r="KR361" s="160">
        <v>0</v>
      </c>
      <c r="KS361" s="175">
        <v>1</v>
      </c>
      <c r="KT361" s="159"/>
      <c r="KU361" s="159"/>
      <c r="KV361" s="159"/>
      <c r="KW361" s="159"/>
      <c r="KX361" s="159"/>
      <c r="KY361" s="159"/>
      <c r="KZ361" s="159"/>
      <c r="LA361" s="159"/>
      <c r="LB361" s="159" t="s">
        <v>564</v>
      </c>
    </row>
    <row r="362" spans="1:314" s="218" customFormat="1" ht="14.25" thickBot="1" x14ac:dyDescent="0.2">
      <c r="A362" s="243" t="s">
        <v>593</v>
      </c>
      <c r="C362" s="17"/>
      <c r="D362" s="18"/>
      <c r="E362" s="18">
        <v>1.03</v>
      </c>
      <c r="F362" s="20"/>
      <c r="G362" s="19"/>
      <c r="H362" s="20"/>
      <c r="I362" s="597"/>
      <c r="J362" s="16"/>
      <c r="K362" s="20"/>
      <c r="L362" s="16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16"/>
      <c r="AB362" s="20"/>
      <c r="AC362" s="20"/>
      <c r="AD362" s="20"/>
      <c r="AE362" s="20"/>
      <c r="AF362" s="20"/>
      <c r="AG362" s="20"/>
      <c r="AH362" s="58"/>
      <c r="AI362" s="20"/>
      <c r="AJ362" s="20"/>
      <c r="AK362" s="20"/>
      <c r="AL362" s="642"/>
      <c r="AM362" s="636"/>
      <c r="AN362" s="637"/>
      <c r="AO362" s="636"/>
      <c r="AP362" s="637"/>
      <c r="AQ362" s="637"/>
      <c r="AR362" s="637"/>
      <c r="AS362" s="637"/>
      <c r="AT362" s="637"/>
      <c r="AU362" s="637"/>
      <c r="AV362" s="637"/>
      <c r="AW362" s="637"/>
      <c r="AX362" s="637"/>
      <c r="AY362" s="637"/>
      <c r="AZ362" s="637"/>
      <c r="BA362" s="637"/>
      <c r="BB362" s="636"/>
      <c r="BC362" s="637"/>
      <c r="BD362" s="637"/>
      <c r="BE362" s="637"/>
      <c r="BF362" s="637"/>
      <c r="BG362" s="637"/>
      <c r="BH362" s="637"/>
      <c r="BI362" s="637"/>
      <c r="BJ362" s="637"/>
      <c r="BK362" s="637"/>
      <c r="BL362" s="637"/>
      <c r="BM362" s="637"/>
      <c r="BN362" s="574"/>
      <c r="BO362" s="574"/>
      <c r="BP362" s="2"/>
      <c r="BQ362" s="2"/>
      <c r="BR362" s="7"/>
      <c r="BS362" s="528"/>
      <c r="BT362" s="528"/>
      <c r="BU362" s="528"/>
      <c r="BV362" s="528"/>
      <c r="BW362" s="585"/>
      <c r="BX362" s="528"/>
      <c r="BY362" s="528"/>
      <c r="BZ362" s="528"/>
      <c r="CA362" s="528"/>
      <c r="CB362" s="585"/>
      <c r="CC362" s="528"/>
      <c r="CD362" s="585"/>
      <c r="CE362" s="528"/>
      <c r="CF362" s="585"/>
      <c r="CG362" s="528"/>
      <c r="CH362" s="585"/>
      <c r="CI362" s="528"/>
      <c r="CJ362" s="585"/>
      <c r="CK362" s="528"/>
      <c r="CL362" s="585"/>
      <c r="CM362" s="390"/>
      <c r="CN362" s="393"/>
      <c r="DD362" s="520"/>
      <c r="DE362" s="520"/>
      <c r="DF362" s="520"/>
      <c r="DG362" s="520"/>
      <c r="DH362" s="520"/>
      <c r="DI362" s="520"/>
      <c r="DW362" s="495"/>
      <c r="DX362" s="506">
        <f t="shared" si="222"/>
        <v>0</v>
      </c>
      <c r="DY362" s="495"/>
      <c r="DZ362" s="495"/>
      <c r="EA362" s="506">
        <f t="shared" si="223"/>
        <v>0</v>
      </c>
      <c r="EB362" s="506">
        <f t="shared" si="224"/>
        <v>0</v>
      </c>
      <c r="EC362" s="495"/>
      <c r="ED362" s="495"/>
      <c r="EE362" s="512"/>
      <c r="EF362" s="244"/>
      <c r="EG362" s="244"/>
      <c r="EH362" s="244">
        <v>0</v>
      </c>
      <c r="EI362" s="244">
        <v>1</v>
      </c>
      <c r="EJ362" s="138">
        <f>SUM(EH362:EI362)</f>
        <v>1</v>
      </c>
      <c r="EK362" s="402"/>
      <c r="EL362" s="244"/>
      <c r="EM362" s="244"/>
      <c r="EN362" s="244"/>
      <c r="EO362" s="244"/>
      <c r="EP362" s="244"/>
      <c r="EQ362" s="244"/>
      <c r="ET362" s="518"/>
      <c r="EU362" s="518"/>
      <c r="EV362" s="287">
        <f>SUM(ET359:ET362)</f>
        <v>1.1242630776420905</v>
      </c>
      <c r="EW362" s="281"/>
      <c r="EX362" s="278">
        <f>AVERAGE(ET359:ET362)</f>
        <v>1.1242630776420905</v>
      </c>
      <c r="EY362" s="278"/>
      <c r="EZ362" s="281">
        <f>_xlfn.VAR.P(ET359:ET362)</f>
        <v>0</v>
      </c>
      <c r="FA362" s="281"/>
      <c r="FB362" s="281">
        <f>MAX(ET359:ET362)</f>
        <v>1.1242630776420905</v>
      </c>
      <c r="FC362" s="281"/>
      <c r="FD362" s="523"/>
      <c r="FG362" s="393"/>
      <c r="FI362" s="393"/>
      <c r="FK362" s="585"/>
      <c r="FL362" s="528"/>
      <c r="FM362" s="585"/>
      <c r="FN362" s="528"/>
      <c r="FO362" s="585"/>
      <c r="FP362" s="528"/>
      <c r="FQ362" s="287"/>
      <c r="FR362" s="281"/>
      <c r="FS362" s="287"/>
      <c r="FT362" s="281"/>
      <c r="FU362" s="281"/>
      <c r="FV362" s="281"/>
      <c r="FW362" s="281"/>
      <c r="FX362" s="281"/>
      <c r="FY362" s="281"/>
      <c r="FZ362" s="281"/>
      <c r="GA362" s="281"/>
      <c r="GB362" s="281"/>
      <c r="GC362" s="281"/>
      <c r="GD362" s="287"/>
      <c r="GE362" s="281"/>
      <c r="GF362" s="287"/>
      <c r="GG362" s="281"/>
      <c r="GH362" s="281"/>
      <c r="GI362" s="281"/>
      <c r="GJ362" s="281"/>
      <c r="GK362" s="281"/>
      <c r="GL362" s="281"/>
      <c r="GM362" s="281"/>
      <c r="GN362" s="281"/>
      <c r="GO362" s="281"/>
      <c r="GP362" s="281"/>
      <c r="GQ362" s="531"/>
      <c r="GR362" s="585"/>
      <c r="GS362" s="528"/>
      <c r="GT362" s="586">
        <f>SUM(GR360:GR362)</f>
        <v>0.31558261828549916</v>
      </c>
      <c r="GU362" s="586">
        <f>SUM(GS360:GS362)</f>
        <v>0.27613479099981175</v>
      </c>
      <c r="GV362" s="531">
        <f>AVERAGE(GR360:GR362)</f>
        <v>0.31558261828549916</v>
      </c>
      <c r="GW362" s="531">
        <f>AVERAGE(GS360:GS362)</f>
        <v>0.27613479099981175</v>
      </c>
      <c r="GX362" s="531">
        <f>MAX(GR360:GR362)</f>
        <v>0.31558261828549916</v>
      </c>
      <c r="GY362" s="531">
        <f>MAX(GS360:GS362)</f>
        <v>0.27613479099981175</v>
      </c>
      <c r="GZ362" s="585"/>
      <c r="HA362" s="528"/>
      <c r="HB362" s="586">
        <f>SUM(GZ360:GZ362)</f>
        <v>0.11832411504424734</v>
      </c>
      <c r="HC362" s="586">
        <f>SUM(HA360:HA362)</f>
        <v>0.55217920353982386</v>
      </c>
      <c r="HD362" s="531">
        <f>AVERAGE(GZ360:GZ362)</f>
        <v>0.11832411504424734</v>
      </c>
      <c r="HE362" s="531">
        <f>AVERAGE(HA360:HA362)</f>
        <v>0.55217920353982386</v>
      </c>
      <c r="HF362" s="531">
        <f>MAX(GZ360:GZ362)</f>
        <v>0.11832411504424734</v>
      </c>
      <c r="HG362" s="531">
        <f>MAX(HA360:HA362)</f>
        <v>0.55217920353982386</v>
      </c>
      <c r="HH362" s="585"/>
      <c r="HI362" s="528"/>
      <c r="HJ362" s="586">
        <f>SUM(HH357:HH362)</f>
        <v>0.33703558441941311</v>
      </c>
      <c r="HK362" s="586">
        <f>SUM(HI357:HI362)</f>
        <v>0.61737532799941397</v>
      </c>
      <c r="HL362" s="531">
        <f>AVERAGE(HH357:HH362)</f>
        <v>0.33703558441941311</v>
      </c>
      <c r="HM362" s="531">
        <f>AVERAGE(HI357:HI362)</f>
        <v>0.61737532799941397</v>
      </c>
      <c r="HN362" s="531">
        <f>MAX(HH357:HH362)</f>
        <v>0.33703558441941311</v>
      </c>
      <c r="HO362" s="531">
        <f>MAX(HI357:HI362)</f>
        <v>0.61737532799941397</v>
      </c>
      <c r="HP362" s="286">
        <f>MIN(HH357:HH362)</f>
        <v>0.33703558441941311</v>
      </c>
      <c r="HQ362" s="286">
        <f>MIN(HI357:HI362)</f>
        <v>0.61737532799941397</v>
      </c>
      <c r="HR362" s="278">
        <f>HN362-HP362</f>
        <v>0</v>
      </c>
      <c r="HS362" s="278">
        <f>HO362-HQ362</f>
        <v>0</v>
      </c>
      <c r="HT362" s="393"/>
      <c r="HU362" s="520"/>
      <c r="HV362" s="393"/>
      <c r="HW362" s="520"/>
      <c r="HX362" s="393"/>
      <c r="HY362" s="520"/>
      <c r="HZ362" s="393"/>
      <c r="IA362" s="520"/>
      <c r="IB362" s="393"/>
      <c r="IC362" s="520"/>
      <c r="ID362" s="393"/>
      <c r="IG362" s="246">
        <v>3.0966544419264594</v>
      </c>
      <c r="IH362" s="246">
        <v>-17.472527654867257</v>
      </c>
      <c r="IN362" s="462">
        <v>0</v>
      </c>
      <c r="IO362" s="462">
        <v>1</v>
      </c>
      <c r="IP362" s="390">
        <v>1</v>
      </c>
      <c r="IT362" s="390"/>
      <c r="IU362" s="393">
        <v>0</v>
      </c>
      <c r="IV362" s="390">
        <v>0</v>
      </c>
      <c r="IW362" s="393">
        <v>0</v>
      </c>
      <c r="IX362" s="484">
        <v>1</v>
      </c>
      <c r="IY362" s="393"/>
      <c r="JU362" s="393"/>
      <c r="JY362" s="393">
        <v>0</v>
      </c>
      <c r="JZ362" s="507">
        <v>1</v>
      </c>
      <c r="KA362" s="507">
        <v>0</v>
      </c>
      <c r="KB362" s="520">
        <v>0</v>
      </c>
      <c r="KC362" s="520">
        <v>0</v>
      </c>
      <c r="KD362" s="507">
        <v>0</v>
      </c>
    </row>
    <row r="363" spans="1:314" x14ac:dyDescent="0.15">
      <c r="A363" s="225"/>
      <c r="B363" s="262">
        <v>1.7919675925925926</v>
      </c>
      <c r="C363" s="26"/>
      <c r="D363" s="293"/>
      <c r="E363" s="11"/>
      <c r="F363" s="23"/>
      <c r="G363" s="291" t="s">
        <v>376</v>
      </c>
      <c r="H363" s="23" t="s">
        <v>335</v>
      </c>
      <c r="I363" s="602">
        <v>71</v>
      </c>
      <c r="J363" s="473">
        <v>1</v>
      </c>
      <c r="K363" s="23">
        <v>0</v>
      </c>
      <c r="L363" s="29">
        <v>1</v>
      </c>
      <c r="M363" s="23">
        <v>1</v>
      </c>
      <c r="N363" s="23">
        <v>1</v>
      </c>
      <c r="O363" s="23">
        <v>0</v>
      </c>
      <c r="P363" s="23"/>
      <c r="Q363" s="23">
        <v>0</v>
      </c>
      <c r="R363" s="23">
        <v>1</v>
      </c>
      <c r="S363" s="23">
        <v>0</v>
      </c>
      <c r="T363" s="23">
        <v>0</v>
      </c>
      <c r="U363" s="23">
        <v>0</v>
      </c>
      <c r="V363" s="23">
        <v>0</v>
      </c>
      <c r="W363" s="23">
        <v>1</v>
      </c>
      <c r="X363" s="23">
        <v>0</v>
      </c>
      <c r="Y363" s="23">
        <v>0</v>
      </c>
      <c r="Z363" s="23">
        <v>0</v>
      </c>
      <c r="AA363" s="29">
        <v>1</v>
      </c>
      <c r="AB363" s="23"/>
      <c r="AC363" s="23"/>
      <c r="AD363" s="23"/>
      <c r="AE363" s="23"/>
      <c r="AF363" s="23"/>
      <c r="AG363" s="23"/>
      <c r="AH363" s="452"/>
      <c r="AI363" s="23"/>
      <c r="AJ363" s="23"/>
      <c r="AK363" s="23"/>
      <c r="AL363" s="641"/>
      <c r="AM363" s="639"/>
      <c r="AN363" s="655"/>
      <c r="AO363" s="639"/>
      <c r="AP363" s="655"/>
      <c r="AQ363" s="655"/>
      <c r="AR363" s="655"/>
      <c r="AS363" s="655"/>
      <c r="AT363" s="655"/>
      <c r="AU363" s="655"/>
      <c r="AV363" s="655"/>
      <c r="AW363" s="655"/>
      <c r="AX363" s="655"/>
      <c r="AY363" s="655"/>
      <c r="AZ363" s="655"/>
      <c r="BA363" s="655"/>
      <c r="BB363" s="639"/>
      <c r="BC363" s="655"/>
      <c r="BD363" s="655"/>
      <c r="BE363" s="655"/>
      <c r="BF363" s="655"/>
      <c r="BG363" s="655"/>
      <c r="BH363" s="655"/>
      <c r="BI363" s="655"/>
      <c r="BJ363" s="655"/>
      <c r="BK363" s="655"/>
      <c r="BL363" s="655"/>
      <c r="BM363" s="655"/>
      <c r="BN363" s="580"/>
      <c r="BO363" s="580"/>
      <c r="BP363" s="290">
        <v>0.96647176849934091</v>
      </c>
      <c r="BQ363" s="290">
        <v>11.950735619469027</v>
      </c>
      <c r="BR363" s="3"/>
      <c r="BS363" s="532"/>
      <c r="BT363" s="532"/>
      <c r="BU363" s="532"/>
      <c r="BV363" s="532"/>
      <c r="BW363" s="587"/>
      <c r="BX363" s="532"/>
      <c r="BY363" s="532"/>
      <c r="BZ363" s="532"/>
      <c r="CA363" s="532"/>
      <c r="CB363" s="587"/>
      <c r="CC363" s="532"/>
      <c r="CD363" s="587"/>
      <c r="CE363" s="532"/>
      <c r="CF363" s="587"/>
      <c r="CG363" s="532"/>
      <c r="CH363" s="587"/>
      <c r="CI363" s="532"/>
      <c r="CJ363" s="587"/>
      <c r="CK363" s="532"/>
      <c r="CL363" s="587"/>
      <c r="CM363" s="292"/>
      <c r="CN363" s="416"/>
      <c r="CO363" s="225"/>
      <c r="CP363" s="225"/>
      <c r="CQ363" s="225"/>
      <c r="CR363" s="284"/>
      <c r="CS363" s="282"/>
      <c r="CT363" s="282"/>
      <c r="CU363" s="282"/>
      <c r="CV363" s="282"/>
      <c r="CW363" s="282"/>
      <c r="CX363" s="282"/>
      <c r="CY363" s="282"/>
      <c r="CZ363" s="282"/>
      <c r="DA363" s="282"/>
      <c r="DB363" s="282"/>
      <c r="DC363" s="235"/>
      <c r="DD363" s="282"/>
      <c r="DE363" s="282"/>
      <c r="DF363" s="282"/>
      <c r="DG363" s="282"/>
      <c r="DH363" s="282"/>
      <c r="DI363" s="282"/>
      <c r="DJ363" s="225"/>
      <c r="DK363" s="225"/>
      <c r="DL363" s="282"/>
      <c r="DM363" s="282"/>
      <c r="DN363" s="282"/>
      <c r="DO363" s="282"/>
      <c r="DP363" s="282"/>
      <c r="DQ363" s="282"/>
      <c r="DR363" s="282"/>
      <c r="DS363" s="225"/>
      <c r="DT363" s="230" t="s">
        <v>442</v>
      </c>
      <c r="DU363" s="283">
        <v>0.96647176849934091</v>
      </c>
      <c r="DV363" s="283">
        <v>11.950735619469027</v>
      </c>
      <c r="DW363" s="492"/>
      <c r="DX363" s="506">
        <f t="shared" si="222"/>
        <v>0</v>
      </c>
      <c r="DY363" s="492"/>
      <c r="DZ363" s="492"/>
      <c r="EA363" s="506">
        <f t="shared" si="223"/>
        <v>0</v>
      </c>
      <c r="EB363" s="506">
        <f t="shared" si="224"/>
        <v>0</v>
      </c>
      <c r="EC363" s="492"/>
      <c r="ED363" s="492"/>
      <c r="EE363" s="506"/>
      <c r="EG363" s="402">
        <f>IF(AND(DV363&gt;0,DV363&lt;11.9),1,0)</f>
        <v>0</v>
      </c>
      <c r="EH363" s="402"/>
      <c r="EI363" s="402"/>
      <c r="EJ363" s="402"/>
      <c r="EK363" s="402"/>
      <c r="EL363" s="402"/>
      <c r="EM363" s="402"/>
      <c r="EN363" s="402"/>
      <c r="EO363" s="402"/>
      <c r="EP363" s="402"/>
      <c r="EQ363" s="402"/>
      <c r="ER363" s="225">
        <v>-3.9250588149258947</v>
      </c>
      <c r="ES363" s="225">
        <v>-13.212859513274338</v>
      </c>
      <c r="ET363" s="519"/>
      <c r="EU363" s="519"/>
      <c r="EV363" s="284"/>
      <c r="EW363" s="282"/>
      <c r="EX363" s="282"/>
      <c r="EY363" s="282"/>
      <c r="EZ363" s="282"/>
      <c r="FA363" s="282"/>
      <c r="FB363" s="282"/>
      <c r="FC363" s="282"/>
      <c r="FD363" s="519"/>
      <c r="FE363" s="269"/>
      <c r="FF363" s="292"/>
      <c r="FG363" s="269"/>
      <c r="FH363" s="292"/>
      <c r="FI363" s="269"/>
      <c r="FJ363" s="292"/>
      <c r="FK363" s="587"/>
      <c r="FL363" s="527"/>
      <c r="FM363" s="584"/>
      <c r="FN363" s="532"/>
      <c r="FO363" s="587"/>
      <c r="FP363" s="532"/>
      <c r="FQ363" s="284"/>
      <c r="FR363" s="282"/>
      <c r="FS363" s="284"/>
      <c r="FT363" s="282"/>
      <c r="FU363" s="282"/>
      <c r="FV363" s="282"/>
      <c r="FW363" s="282"/>
      <c r="FX363" s="282"/>
      <c r="FY363" s="282"/>
      <c r="FZ363" s="282"/>
      <c r="GA363" s="282"/>
      <c r="GB363" s="282"/>
      <c r="GC363" s="282"/>
      <c r="GD363" s="284"/>
      <c r="GE363" s="282"/>
      <c r="GF363" s="284"/>
      <c r="GG363" s="282"/>
      <c r="GH363" s="282"/>
      <c r="GI363" s="282"/>
      <c r="GJ363" s="282"/>
      <c r="GK363" s="282"/>
      <c r="GL363" s="282"/>
      <c r="GM363" s="282"/>
      <c r="GN363" s="282"/>
      <c r="GO363" s="282"/>
      <c r="GP363" s="282"/>
      <c r="GQ363" s="532"/>
      <c r="GR363" s="587"/>
      <c r="GS363" s="532"/>
      <c r="GT363" s="587"/>
      <c r="GU363" s="532"/>
      <c r="GV363" s="532"/>
      <c r="GW363" s="532"/>
      <c r="GX363" s="532"/>
      <c r="GY363" s="532"/>
      <c r="GZ363" s="587"/>
      <c r="HA363" s="532"/>
      <c r="HB363" s="587"/>
      <c r="HC363" s="532"/>
      <c r="HD363" s="532"/>
      <c r="HE363" s="532"/>
      <c r="HF363" s="532"/>
      <c r="HG363" s="532"/>
      <c r="HH363" s="584"/>
      <c r="HI363" s="527"/>
      <c r="HJ363" s="587"/>
      <c r="HK363" s="532"/>
      <c r="HL363" s="532"/>
      <c r="HM363" s="532"/>
      <c r="HN363" s="532"/>
      <c r="HO363" s="532"/>
      <c r="HP363" s="284"/>
      <c r="HQ363" s="282"/>
      <c r="HR363" s="282"/>
      <c r="HS363" s="282"/>
      <c r="HT363" s="510"/>
      <c r="HU363" s="519"/>
      <c r="HV363" s="510"/>
      <c r="HW363" s="519"/>
      <c r="HX363" s="510"/>
      <c r="HY363" s="519"/>
      <c r="HZ363" s="510"/>
      <c r="IA363" s="519"/>
      <c r="IB363" s="510"/>
      <c r="IC363" s="519"/>
      <c r="ID363" s="510"/>
      <c r="IE363" s="225"/>
      <c r="IF363" s="225"/>
      <c r="IG363" s="225">
        <v>-4.240641433211394</v>
      </c>
      <c r="IH363" s="225">
        <v>-3.9441371681415935</v>
      </c>
      <c r="II363" s="225">
        <v>0</v>
      </c>
      <c r="IJ363" s="225">
        <v>0</v>
      </c>
      <c r="IK363" s="225"/>
      <c r="IL363" s="225"/>
      <c r="IM363" s="225"/>
      <c r="IN363" s="464"/>
      <c r="IO363" s="464"/>
      <c r="IP363" s="402"/>
      <c r="IQ363" s="225"/>
      <c r="IR363" s="225"/>
      <c r="IS363" s="225"/>
      <c r="IT363" s="402"/>
      <c r="IU363" s="416"/>
      <c r="IV363" s="402"/>
      <c r="IW363" s="416"/>
      <c r="IX363" s="483"/>
      <c r="IY363" s="416"/>
      <c r="IZ363" s="225"/>
      <c r="JA363" s="225"/>
      <c r="JB363" s="227"/>
      <c r="JC363" s="227"/>
      <c r="JD363" s="227"/>
      <c r="JE363" s="225"/>
      <c r="JF363" s="225"/>
      <c r="JG363" s="225"/>
      <c r="JH363" s="225"/>
      <c r="JI363" s="225"/>
      <c r="JJ363" s="225"/>
      <c r="JK363" s="225"/>
      <c r="JL363" s="225"/>
      <c r="JM363" s="225"/>
      <c r="JN363" s="225"/>
      <c r="JO363" s="225"/>
      <c r="JP363" s="227"/>
      <c r="JQ363" s="227"/>
      <c r="JR363" s="227"/>
      <c r="JS363" s="225"/>
      <c r="JT363" s="225"/>
      <c r="JU363" s="510"/>
      <c r="JV363" s="225"/>
      <c r="JW363" s="225"/>
      <c r="JX363" s="225"/>
      <c r="JY363" s="510"/>
      <c r="JZ363" s="506"/>
      <c r="KA363" s="506"/>
      <c r="KB363" s="519"/>
      <c r="KC363" s="519"/>
      <c r="KD363" s="506"/>
      <c r="KE363" s="230"/>
      <c r="KF363" s="225"/>
      <c r="KG363" s="225"/>
      <c r="KH363" s="225"/>
      <c r="KI363" s="225"/>
      <c r="KJ363" s="225"/>
      <c r="KK363" s="239"/>
      <c r="KL363" s="225"/>
      <c r="KM363" s="225"/>
      <c r="KN363" s="225"/>
      <c r="KO363" s="225"/>
      <c r="KP363" s="225"/>
      <c r="KQ363" s="225"/>
      <c r="KR363" s="239"/>
      <c r="KS363" s="225">
        <v>1</v>
      </c>
      <c r="KT363" s="225"/>
      <c r="KU363" s="225"/>
      <c r="KV363" s="225"/>
      <c r="KW363" s="225"/>
      <c r="KX363" s="225"/>
      <c r="KY363" s="225"/>
      <c r="KZ363" s="225"/>
      <c r="LA363" s="239"/>
      <c r="LB363" s="225" t="s">
        <v>565</v>
      </c>
    </row>
    <row r="364" spans="1:314" s="218" customFormat="1" x14ac:dyDescent="0.15">
      <c r="A364" s="244"/>
      <c r="B364" s="263">
        <v>1.8097916666666667</v>
      </c>
      <c r="C364" s="37"/>
      <c r="D364" s="295"/>
      <c r="E364" s="18"/>
      <c r="F364" s="25"/>
      <c r="G364" s="38"/>
      <c r="H364" s="25"/>
      <c r="I364" s="601"/>
      <c r="J364" s="475">
        <v>1</v>
      </c>
      <c r="K364" s="25">
        <v>0</v>
      </c>
      <c r="L364" s="39">
        <v>1</v>
      </c>
      <c r="M364" s="25">
        <v>1</v>
      </c>
      <c r="N364" s="25">
        <v>0</v>
      </c>
      <c r="O364" s="25">
        <v>1</v>
      </c>
      <c r="P364" s="25"/>
      <c r="Q364" s="25">
        <v>0</v>
      </c>
      <c r="R364" s="25">
        <v>0</v>
      </c>
      <c r="S364" s="25">
        <v>1</v>
      </c>
      <c r="T364" s="25">
        <v>0</v>
      </c>
      <c r="U364" s="25">
        <v>0</v>
      </c>
      <c r="V364" s="25">
        <v>0</v>
      </c>
      <c r="W364" s="25">
        <v>0</v>
      </c>
      <c r="X364" s="25">
        <v>1</v>
      </c>
      <c r="Y364" s="25">
        <v>1</v>
      </c>
      <c r="Z364" s="25">
        <v>0</v>
      </c>
      <c r="AA364" s="39">
        <v>0</v>
      </c>
      <c r="AB364" s="25"/>
      <c r="AC364" s="25"/>
      <c r="AD364" s="25"/>
      <c r="AE364" s="25"/>
      <c r="AF364" s="25"/>
      <c r="AG364" s="25"/>
      <c r="AH364" s="453"/>
      <c r="AI364" s="25"/>
      <c r="AJ364" s="25"/>
      <c r="AK364" s="25"/>
      <c r="AL364" s="648"/>
      <c r="AM364" s="649"/>
      <c r="AN364" s="650"/>
      <c r="AO364" s="649"/>
      <c r="AP364" s="650"/>
      <c r="AQ364" s="650"/>
      <c r="AR364" s="650"/>
      <c r="AS364" s="650"/>
      <c r="AT364" s="650"/>
      <c r="AU364" s="650"/>
      <c r="AV364" s="650"/>
      <c r="AW364" s="650"/>
      <c r="AX364" s="650"/>
      <c r="AY364" s="650"/>
      <c r="AZ364" s="650"/>
      <c r="BA364" s="650"/>
      <c r="BB364" s="649"/>
      <c r="BC364" s="650"/>
      <c r="BD364" s="650"/>
      <c r="BE364" s="650"/>
      <c r="BF364" s="650"/>
      <c r="BG364" s="650"/>
      <c r="BH364" s="650"/>
      <c r="BI364" s="650"/>
      <c r="BJ364" s="650"/>
      <c r="BK364" s="650"/>
      <c r="BL364" s="650"/>
      <c r="BM364" s="650"/>
      <c r="BN364" s="578"/>
      <c r="BO364" s="578"/>
      <c r="BP364" s="7">
        <v>1.084815250356403</v>
      </c>
      <c r="BQ364" s="7">
        <v>11.911294247787612</v>
      </c>
      <c r="BR364" s="7"/>
      <c r="BS364" s="531"/>
      <c r="BT364" s="531"/>
      <c r="BU364" s="531"/>
      <c r="BV364" s="531"/>
      <c r="BW364" s="586"/>
      <c r="BX364" s="531"/>
      <c r="BY364" s="531"/>
      <c r="BZ364" s="531"/>
      <c r="CA364" s="531"/>
      <c r="CB364" s="586"/>
      <c r="CC364" s="531"/>
      <c r="CD364" s="586"/>
      <c r="CE364" s="531"/>
      <c r="CF364" s="586"/>
      <c r="CG364" s="531"/>
      <c r="CH364" s="586"/>
      <c r="CI364" s="531"/>
      <c r="CJ364" s="586"/>
      <c r="CK364" s="531"/>
      <c r="CL364" s="586"/>
      <c r="CM364" s="250"/>
      <c r="CN364" s="251"/>
      <c r="CO364" s="244"/>
      <c r="CP364" s="244"/>
      <c r="CQ364" s="244"/>
      <c r="CR364" s="287"/>
      <c r="CS364" s="281"/>
      <c r="CT364" s="281"/>
      <c r="CU364" s="281"/>
      <c r="CV364" s="281"/>
      <c r="CW364" s="281"/>
      <c r="CX364" s="281"/>
      <c r="CY364" s="281"/>
      <c r="CZ364" s="281"/>
      <c r="DA364" s="281"/>
      <c r="DB364" s="281"/>
      <c r="DC364" s="248"/>
      <c r="DD364" s="281"/>
      <c r="DE364" s="281"/>
      <c r="DF364" s="281"/>
      <c r="DG364" s="281"/>
      <c r="DH364" s="281"/>
      <c r="DI364" s="281"/>
      <c r="DJ364" s="244"/>
      <c r="DK364" s="244"/>
      <c r="DL364" s="281"/>
      <c r="DM364" s="281"/>
      <c r="DN364" s="281"/>
      <c r="DO364" s="281"/>
      <c r="DP364" s="281"/>
      <c r="DQ364" s="281"/>
      <c r="DR364" s="281"/>
      <c r="DS364" s="244"/>
      <c r="DT364" s="251" t="s">
        <v>442</v>
      </c>
      <c r="DU364" s="244">
        <v>1.084815250356403</v>
      </c>
      <c r="DV364" s="244">
        <v>11.911294247787612</v>
      </c>
      <c r="DW364" s="492"/>
      <c r="DX364" s="506">
        <f t="shared" si="222"/>
        <v>0</v>
      </c>
      <c r="DY364" s="492"/>
      <c r="DZ364" s="492"/>
      <c r="EA364" s="506">
        <f t="shared" si="223"/>
        <v>0</v>
      </c>
      <c r="EB364" s="506">
        <f t="shared" si="224"/>
        <v>0</v>
      </c>
      <c r="EC364" s="492"/>
      <c r="ED364" s="492"/>
      <c r="EE364" s="506"/>
      <c r="EF364" s="412">
        <f>IF(AND(DV364&lt;0,DV364&gt;-11.9),1,0)</f>
        <v>0</v>
      </c>
      <c r="EH364" s="244"/>
      <c r="EI364" s="244"/>
      <c r="EJ364" s="244"/>
      <c r="EK364" s="244"/>
      <c r="EL364" s="244"/>
      <c r="EM364" s="244"/>
      <c r="EN364" s="244"/>
      <c r="EO364" s="244"/>
      <c r="EP364" s="244"/>
      <c r="EQ364" s="244"/>
      <c r="ER364" s="274">
        <v>-3.4122370602119587</v>
      </c>
      <c r="ES364" s="274">
        <v>-12.069059734513276</v>
      </c>
      <c r="ET364" s="523"/>
      <c r="EU364" s="523"/>
      <c r="EV364" s="287"/>
      <c r="EW364" s="281"/>
      <c r="EX364" s="281"/>
      <c r="EY364" s="281"/>
      <c r="EZ364" s="281"/>
      <c r="FA364" s="281"/>
      <c r="FB364" s="281"/>
      <c r="FC364" s="281"/>
      <c r="FD364" s="523"/>
      <c r="FE364" s="270"/>
      <c r="FF364" s="250"/>
      <c r="FG364" s="270"/>
      <c r="FH364" s="250"/>
      <c r="FI364" s="270"/>
      <c r="FJ364" s="250"/>
      <c r="FK364" s="586"/>
      <c r="FL364" s="528"/>
      <c r="FM364" s="585"/>
      <c r="FN364" s="531"/>
      <c r="FO364" s="586"/>
      <c r="FP364" s="531"/>
      <c r="FQ364" s="287"/>
      <c r="FR364" s="281"/>
      <c r="FS364" s="287"/>
      <c r="FT364" s="281"/>
      <c r="FU364" s="281"/>
      <c r="FV364" s="281"/>
      <c r="FW364" s="281"/>
      <c r="FX364" s="281"/>
      <c r="FY364" s="281"/>
      <c r="FZ364" s="281"/>
      <c r="GA364" s="281"/>
      <c r="GB364" s="281"/>
      <c r="GC364" s="281"/>
      <c r="GD364" s="287"/>
      <c r="GE364" s="281"/>
      <c r="GF364" s="287"/>
      <c r="GG364" s="281"/>
      <c r="GH364" s="281"/>
      <c r="GI364" s="281"/>
      <c r="GJ364" s="281"/>
      <c r="GK364" s="281"/>
      <c r="GL364" s="281"/>
      <c r="GM364" s="281"/>
      <c r="GN364" s="281"/>
      <c r="GO364" s="281"/>
      <c r="GP364" s="281"/>
      <c r="GQ364" s="531"/>
      <c r="GR364" s="586"/>
      <c r="GS364" s="531"/>
      <c r="GT364" s="586"/>
      <c r="GU364" s="531"/>
      <c r="GV364" s="531"/>
      <c r="GW364" s="531"/>
      <c r="GX364" s="531"/>
      <c r="GY364" s="531"/>
      <c r="GZ364" s="586"/>
      <c r="HA364" s="531"/>
      <c r="HB364" s="586"/>
      <c r="HC364" s="531"/>
      <c r="HD364" s="531"/>
      <c r="HE364" s="531"/>
      <c r="HF364" s="531"/>
      <c r="HG364" s="531"/>
      <c r="HH364" s="585"/>
      <c r="HI364" s="528"/>
      <c r="HJ364" s="586"/>
      <c r="HK364" s="531"/>
      <c r="HL364" s="531"/>
      <c r="HM364" s="531"/>
      <c r="HN364" s="531"/>
      <c r="HO364" s="531"/>
      <c r="HP364" s="287"/>
      <c r="HQ364" s="281"/>
      <c r="HR364" s="281"/>
      <c r="HS364" s="281"/>
      <c r="HT364" s="251"/>
      <c r="HU364" s="523"/>
      <c r="HV364" s="251"/>
      <c r="HW364" s="523"/>
      <c r="HX364" s="251"/>
      <c r="HY364" s="523"/>
      <c r="HZ364" s="251"/>
      <c r="IA364" s="523"/>
      <c r="IB364" s="251"/>
      <c r="IC364" s="523"/>
      <c r="ID364" s="251"/>
      <c r="IE364" s="244"/>
      <c r="IF364" s="244"/>
      <c r="IG364" s="244">
        <v>-1.0453674230707157</v>
      </c>
      <c r="IH364" s="244">
        <v>-6.5867090707964611</v>
      </c>
      <c r="II364" s="244">
        <v>0</v>
      </c>
      <c r="IJ364" s="244">
        <v>0</v>
      </c>
      <c r="IK364" s="244"/>
      <c r="IL364" s="244"/>
      <c r="IM364" s="244"/>
      <c r="IN364" s="463"/>
      <c r="IO364" s="463"/>
      <c r="IP364" s="244"/>
      <c r="IQ364" s="244"/>
      <c r="IR364" s="244"/>
      <c r="IS364" s="244"/>
      <c r="IT364" s="244"/>
      <c r="IU364" s="251"/>
      <c r="IV364" s="244"/>
      <c r="IW364" s="251"/>
      <c r="IX364" s="487"/>
      <c r="IY364" s="251"/>
      <c r="IZ364" s="244"/>
      <c r="JA364" s="244"/>
      <c r="JB364" s="245"/>
      <c r="JC364" s="245"/>
      <c r="JD364" s="245"/>
      <c r="JE364" s="244"/>
      <c r="JF364" s="244"/>
      <c r="JG364" s="244"/>
      <c r="JH364" s="244"/>
      <c r="JI364" s="244"/>
      <c r="JJ364" s="244"/>
      <c r="JK364" s="244"/>
      <c r="JL364" s="244"/>
      <c r="JM364" s="244"/>
      <c r="JN364" s="244"/>
      <c r="JO364" s="244"/>
      <c r="JP364" s="245"/>
      <c r="JQ364" s="245"/>
      <c r="JR364" s="245"/>
      <c r="JS364" s="244"/>
      <c r="JT364" s="244"/>
      <c r="JU364" s="251"/>
      <c r="JV364" s="244"/>
      <c r="JW364" s="244"/>
      <c r="JX364" s="244"/>
      <c r="JY364" s="251"/>
      <c r="JZ364" s="512"/>
      <c r="KA364" s="512"/>
      <c r="KB364" s="523"/>
      <c r="KC364" s="523"/>
      <c r="KD364" s="512"/>
      <c r="KE364" s="251"/>
      <c r="KF364" s="244"/>
      <c r="KG364" s="244"/>
      <c r="KH364" s="244"/>
      <c r="KI364" s="244"/>
      <c r="KJ364" s="244"/>
      <c r="KK364" s="249"/>
      <c r="KL364" s="244"/>
      <c r="KM364" s="244"/>
      <c r="KN364" s="244"/>
      <c r="KO364" s="244"/>
      <c r="KP364" s="244"/>
      <c r="KQ364" s="244"/>
      <c r="KR364" s="249"/>
      <c r="KS364" s="244"/>
      <c r="KT364" s="244"/>
      <c r="KU364" s="244"/>
      <c r="KV364" s="244"/>
      <c r="KW364" s="244"/>
      <c r="KX364" s="244"/>
      <c r="KY364" s="244"/>
      <c r="KZ364" s="244"/>
      <c r="LA364" s="249"/>
      <c r="LB364" s="244" t="s">
        <v>544</v>
      </c>
    </row>
    <row r="365" spans="1:314" x14ac:dyDescent="0.15">
      <c r="A365" s="214"/>
      <c r="B365" s="232">
        <v>1.8327662037037038</v>
      </c>
      <c r="C365" s="10"/>
      <c r="D365" s="11"/>
      <c r="E365" s="11"/>
      <c r="F365" s="14"/>
      <c r="G365" s="13"/>
      <c r="H365" s="14" t="s">
        <v>336</v>
      </c>
      <c r="I365" s="596">
        <v>72</v>
      </c>
      <c r="J365" s="9">
        <v>1</v>
      </c>
      <c r="K365" s="14">
        <v>1</v>
      </c>
      <c r="L365" s="9">
        <v>0</v>
      </c>
      <c r="M365" s="23">
        <v>1</v>
      </c>
      <c r="N365" s="23">
        <v>1</v>
      </c>
      <c r="O365" s="23">
        <v>0</v>
      </c>
      <c r="P365" s="14"/>
      <c r="Q365" s="14">
        <v>1</v>
      </c>
      <c r="R365" s="14">
        <v>0</v>
      </c>
      <c r="S365" s="14">
        <v>0</v>
      </c>
      <c r="T365" s="14">
        <v>0</v>
      </c>
      <c r="U365" s="14">
        <v>0</v>
      </c>
      <c r="V365" s="14">
        <v>1</v>
      </c>
      <c r="W365" s="14">
        <v>0</v>
      </c>
      <c r="X365" s="14">
        <v>0</v>
      </c>
      <c r="Y365" s="14">
        <v>0</v>
      </c>
      <c r="Z365" s="14">
        <v>0</v>
      </c>
      <c r="AA365" s="9">
        <v>1</v>
      </c>
      <c r="AB365" s="15"/>
      <c r="AC365" s="15"/>
      <c r="AD365" s="15"/>
      <c r="AE365" s="15"/>
      <c r="AF365" s="15"/>
      <c r="AG365" s="15"/>
      <c r="AH365" s="54"/>
      <c r="AI365" s="15"/>
      <c r="AJ365" s="15"/>
      <c r="AK365" s="15"/>
      <c r="AL365" s="632"/>
      <c r="AM365" s="633"/>
      <c r="AN365" s="634"/>
      <c r="AO365" s="633"/>
      <c r="AP365" s="634"/>
      <c r="AQ365" s="634"/>
      <c r="AR365" s="634"/>
      <c r="AS365" s="634"/>
      <c r="AT365" s="634"/>
      <c r="AU365" s="634"/>
      <c r="AV365" s="634"/>
      <c r="AW365" s="634"/>
      <c r="AX365" s="634"/>
      <c r="AY365" s="634"/>
      <c r="AZ365" s="634"/>
      <c r="BA365" s="634"/>
      <c r="BB365" s="633"/>
      <c r="BC365" s="634"/>
      <c r="BD365" s="634"/>
      <c r="BE365" s="634"/>
      <c r="BF365" s="634"/>
      <c r="BG365" s="634"/>
      <c r="BH365" s="634"/>
      <c r="BI365" s="634"/>
      <c r="BJ365" s="634"/>
      <c r="BK365" s="634"/>
      <c r="BL365" s="634"/>
      <c r="BM365" s="634"/>
      <c r="BN365" s="573"/>
      <c r="BO365" s="573"/>
      <c r="BP365" s="4">
        <v>0.65088915021384186</v>
      </c>
      <c r="BQ365" s="4">
        <v>-11.990176991150443</v>
      </c>
      <c r="BR365" s="6"/>
      <c r="BS365" s="527"/>
      <c r="BT365" s="527"/>
      <c r="BU365" s="527"/>
      <c r="BV365" s="527"/>
      <c r="BW365" s="584"/>
      <c r="BX365" s="527"/>
      <c r="BY365" s="527"/>
      <c r="BZ365" s="527"/>
      <c r="CA365" s="527"/>
      <c r="CB365" s="584"/>
      <c r="CC365" s="527"/>
      <c r="CD365" s="584"/>
      <c r="CE365" s="527"/>
      <c r="CF365" s="584"/>
      <c r="CG365" s="527"/>
      <c r="CH365" s="584"/>
      <c r="CI365" s="527"/>
      <c r="CJ365" s="584"/>
      <c r="CK365" s="527"/>
      <c r="CL365" s="584"/>
      <c r="CO365" s="70"/>
      <c r="CP365" s="70"/>
      <c r="CQ365" s="70"/>
      <c r="CR365" s="70"/>
      <c r="CS365" s="70"/>
      <c r="CT365" s="70"/>
      <c r="CU365" s="70"/>
      <c r="CV365" s="70"/>
      <c r="CW365" s="70"/>
      <c r="CX365" s="70"/>
      <c r="CY365" s="70"/>
      <c r="CZ365" s="70"/>
      <c r="DA365" s="70"/>
      <c r="DB365" s="70"/>
      <c r="DC365" s="70"/>
      <c r="DH365" s="516"/>
      <c r="DI365" s="516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8" t="s">
        <v>442</v>
      </c>
      <c r="DU365" s="105">
        <v>0.65088915021384186</v>
      </c>
      <c r="DV365" s="105">
        <v>-11.990176991150443</v>
      </c>
      <c r="DX365" s="506">
        <f t="shared" si="222"/>
        <v>0</v>
      </c>
      <c r="EA365" s="506">
        <f t="shared" si="223"/>
        <v>0</v>
      </c>
      <c r="EB365" s="506">
        <f t="shared" si="224"/>
        <v>0</v>
      </c>
      <c r="ER365" s="128">
        <v>-4.0434022967829568</v>
      </c>
      <c r="ES365" s="128">
        <v>13.252300884955753</v>
      </c>
      <c r="EV365" s="284"/>
      <c r="EW365" s="209"/>
      <c r="EX365" s="209"/>
      <c r="EY365" s="209"/>
      <c r="EZ365" s="209"/>
      <c r="FA365" s="209"/>
      <c r="FB365" s="209"/>
      <c r="FC365" s="209"/>
      <c r="FE365" s="141"/>
      <c r="FF365" s="141"/>
      <c r="FH365" s="141"/>
      <c r="FJ365" s="141"/>
      <c r="FK365" s="584"/>
      <c r="FL365" s="527"/>
      <c r="FM365" s="584"/>
      <c r="FN365" s="527"/>
      <c r="FO365" s="584"/>
      <c r="FP365" s="527"/>
      <c r="FQ365" s="284"/>
      <c r="FR365" s="209"/>
      <c r="FS365" s="284"/>
      <c r="FT365" s="209"/>
      <c r="FU365" s="209"/>
      <c r="FV365" s="209"/>
      <c r="FW365" s="209"/>
      <c r="FX365" s="209"/>
      <c r="FY365" s="209"/>
      <c r="FZ365" s="209"/>
      <c r="GA365" s="209"/>
      <c r="GB365" s="209"/>
      <c r="GC365" s="209"/>
      <c r="GD365" s="284"/>
      <c r="GE365" s="209"/>
      <c r="GF365" s="284"/>
      <c r="GG365" s="209"/>
      <c r="GH365" s="209"/>
      <c r="GI365" s="209"/>
      <c r="GJ365" s="209"/>
      <c r="GK365" s="209"/>
      <c r="GL365" s="209"/>
      <c r="GM365" s="209"/>
      <c r="GN365" s="209"/>
      <c r="GO365" s="209"/>
      <c r="GP365" s="209"/>
      <c r="GQ365" s="529"/>
      <c r="GR365" s="587"/>
      <c r="GS365" s="529"/>
      <c r="GT365" s="587"/>
      <c r="GU365" s="529"/>
      <c r="GV365" s="529"/>
      <c r="GW365" s="529"/>
      <c r="GX365" s="529"/>
      <c r="GY365" s="529"/>
      <c r="GZ365" s="587"/>
      <c r="HA365" s="529"/>
      <c r="HB365" s="587"/>
      <c r="HC365" s="529"/>
      <c r="HD365" s="529"/>
      <c r="HE365" s="529"/>
      <c r="HF365" s="529"/>
      <c r="HG365" s="529"/>
      <c r="HH365" s="584"/>
      <c r="HI365" s="527"/>
      <c r="HJ365" s="587"/>
      <c r="HK365" s="529"/>
      <c r="HL365" s="529"/>
      <c r="HM365" s="529"/>
      <c r="HN365" s="529"/>
      <c r="HO365" s="529"/>
      <c r="HP365" s="285"/>
      <c r="HQ365" s="208"/>
      <c r="HR365" s="208"/>
      <c r="HS365" s="208"/>
      <c r="IE365" s="159"/>
      <c r="IF365" s="159"/>
      <c r="IG365" s="159"/>
      <c r="IH365" s="159"/>
      <c r="II365" s="159">
        <v>0</v>
      </c>
      <c r="IJ365" s="159">
        <v>0</v>
      </c>
      <c r="IK365" s="159"/>
      <c r="IL365" s="159"/>
      <c r="IM365" s="159"/>
      <c r="IQ365" s="159"/>
      <c r="IR365" s="159"/>
      <c r="IS365" s="159"/>
      <c r="IZ365" s="159"/>
      <c r="JA365" s="159"/>
      <c r="JB365" s="159"/>
      <c r="JC365" s="159"/>
      <c r="JD365" s="159"/>
      <c r="JE365" s="159"/>
      <c r="JF365" s="159"/>
      <c r="JG365" s="159"/>
      <c r="JH365" s="159"/>
      <c r="JI365" s="159"/>
      <c r="JJ365" s="159"/>
      <c r="JK365" s="159"/>
      <c r="JL365" s="159"/>
      <c r="JM365" s="159"/>
      <c r="JN365" s="159"/>
      <c r="JO365" s="159"/>
      <c r="JP365" s="159"/>
      <c r="JQ365" s="159"/>
      <c r="JR365" s="159"/>
      <c r="JS365" s="159"/>
      <c r="JT365" s="159"/>
      <c r="JV365" s="159"/>
      <c r="JW365" s="159"/>
      <c r="JX365" s="159"/>
      <c r="KE365" s="159"/>
      <c r="KF365" s="159"/>
      <c r="KG365" s="159"/>
      <c r="KH365" s="159"/>
      <c r="KI365" s="159"/>
      <c r="KJ365" s="159"/>
      <c r="KK365" s="159"/>
      <c r="KL365" s="159"/>
      <c r="KM365" s="159"/>
      <c r="KN365" s="159"/>
      <c r="KO365" s="159"/>
      <c r="KP365" s="159"/>
      <c r="KQ365" s="159"/>
      <c r="KR365" s="159"/>
      <c r="KS365" s="159"/>
      <c r="KT365" s="159"/>
      <c r="KU365" s="159"/>
      <c r="KV365" s="159"/>
      <c r="KW365" s="159"/>
      <c r="KX365" s="159"/>
      <c r="KY365" s="159"/>
      <c r="KZ365" s="159"/>
      <c r="LA365" s="159"/>
      <c r="LB365" s="159"/>
    </row>
    <row r="366" spans="1:314" x14ac:dyDescent="0.15">
      <c r="A366" s="214"/>
      <c r="B366" s="232">
        <v>1.8378240740740741</v>
      </c>
      <c r="C366" s="10"/>
      <c r="D366" s="11"/>
      <c r="E366" s="11"/>
      <c r="F366" s="14"/>
      <c r="G366" s="13"/>
      <c r="H366" s="14"/>
      <c r="I366" s="596"/>
      <c r="J366" s="9">
        <v>1</v>
      </c>
      <c r="K366" s="14">
        <v>1</v>
      </c>
      <c r="L366" s="9">
        <v>0</v>
      </c>
      <c r="M366" s="23">
        <v>1</v>
      </c>
      <c r="N366" s="23">
        <v>0</v>
      </c>
      <c r="O366" s="23">
        <v>1</v>
      </c>
      <c r="P366" s="14"/>
      <c r="Q366" s="14">
        <v>0</v>
      </c>
      <c r="R366" s="14">
        <v>0</v>
      </c>
      <c r="S366" s="14">
        <v>1</v>
      </c>
      <c r="T366" s="14">
        <v>1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1</v>
      </c>
      <c r="AA366" s="9">
        <v>0</v>
      </c>
      <c r="AB366" s="15">
        <v>0.11834348185706212</v>
      </c>
      <c r="AC366" s="15">
        <v>0.19720685840708008</v>
      </c>
      <c r="AD366" s="15">
        <v>0.22999070568360566</v>
      </c>
      <c r="AE366" s="15"/>
      <c r="AF366" s="15"/>
      <c r="AG366" s="15"/>
      <c r="AH366" s="54">
        <f>AM367-BP366</f>
        <v>-2.8402435645694917</v>
      </c>
      <c r="AI366" s="15">
        <f>AN367-BQ366</f>
        <v>17.472527654867257</v>
      </c>
      <c r="AJ366" s="15"/>
      <c r="AK366" s="15"/>
      <c r="AL366" s="632">
        <f>((AH366*AH367)+(AI366*AI367))/(SQRT(AH366^2+AI366^2)*SQRT(AH367^2+AI367^2))</f>
        <v>0.99866603355117001</v>
      </c>
      <c r="AM366" s="633"/>
      <c r="AN366" s="634"/>
      <c r="AO366" s="633"/>
      <c r="AP366" s="634"/>
      <c r="AQ366" s="634"/>
      <c r="AR366" s="634"/>
      <c r="AS366" s="634"/>
      <c r="AT366" s="634"/>
      <c r="AU366" s="634"/>
      <c r="AV366" s="634"/>
      <c r="AW366" s="634"/>
      <c r="AX366" s="634"/>
      <c r="AY366" s="634"/>
      <c r="AZ366" s="634"/>
      <c r="BA366" s="634"/>
      <c r="BB366" s="633"/>
      <c r="BC366" s="634"/>
      <c r="BD366" s="634"/>
      <c r="BE366" s="634"/>
      <c r="BF366" s="634"/>
      <c r="BG366" s="634"/>
      <c r="BH366" s="634"/>
      <c r="BI366" s="634"/>
      <c r="BJ366" s="634"/>
      <c r="BK366" s="634"/>
      <c r="BL366" s="634"/>
      <c r="BM366" s="634"/>
      <c r="BN366" s="573"/>
      <c r="BO366" s="573"/>
      <c r="BP366" s="4">
        <v>0.72978480478521657</v>
      </c>
      <c r="BQ366" s="4">
        <v>-12.02961836283186</v>
      </c>
      <c r="BR366" s="6"/>
      <c r="BS366" s="527"/>
      <c r="BT366" s="527"/>
      <c r="BU366" s="527"/>
      <c r="BV366" s="527"/>
      <c r="BW366" s="584"/>
      <c r="BX366" s="527"/>
      <c r="BY366" s="527"/>
      <c r="BZ366" s="527"/>
      <c r="CA366" s="527"/>
      <c r="CB366" s="584"/>
      <c r="CC366" s="527"/>
      <c r="CD366" s="584"/>
      <c r="CE366" s="527"/>
      <c r="CF366" s="584"/>
      <c r="CG366" s="527"/>
      <c r="CH366" s="584"/>
      <c r="CI366" s="527"/>
      <c r="CJ366" s="584"/>
      <c r="CK366" s="527"/>
      <c r="CL366" s="584"/>
      <c r="CO366" s="70"/>
      <c r="CP366" s="70"/>
      <c r="CQ366" s="70"/>
      <c r="CR366" s="70"/>
      <c r="CS366" s="70"/>
      <c r="CT366" s="70"/>
      <c r="CU366" s="70"/>
      <c r="CV366" s="70"/>
      <c r="CW366" s="70"/>
      <c r="CX366" s="70"/>
      <c r="CY366" s="70"/>
      <c r="CZ366" s="70"/>
      <c r="DA366" s="70"/>
      <c r="DB366" s="70"/>
      <c r="DC366" s="70"/>
      <c r="DH366" s="516"/>
      <c r="DI366" s="516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8" t="s">
        <v>442</v>
      </c>
      <c r="DU366" s="105">
        <v>0.72978480478521657</v>
      </c>
      <c r="DV366" s="105">
        <v>-12.02961836283186</v>
      </c>
      <c r="DX366" s="506">
        <f t="shared" si="222"/>
        <v>0</v>
      </c>
      <c r="EA366" s="506">
        <f t="shared" si="223"/>
        <v>0</v>
      </c>
      <c r="EB366" s="506">
        <f t="shared" si="224"/>
        <v>0</v>
      </c>
      <c r="EF366" s="412">
        <f>IF(AND(DV366&lt;0,DV366&gt;-11.9),1,0)</f>
        <v>0</v>
      </c>
      <c r="EL366" s="244">
        <f>IF(AND(DV366&lt;0,DV366&gt;-6.4),1,0)</f>
        <v>0</v>
      </c>
      <c r="ER366" s="128">
        <v>-4.4773283969255182</v>
      </c>
      <c r="ES366" s="128">
        <v>12.069059734513276</v>
      </c>
      <c r="EV366" s="284"/>
      <c r="EW366" s="209"/>
      <c r="EX366" s="209"/>
      <c r="EY366" s="209"/>
      <c r="EZ366" s="209"/>
      <c r="FA366" s="209"/>
      <c r="FB366" s="209"/>
      <c r="FC366" s="209"/>
      <c r="FE366" s="141"/>
      <c r="FF366" s="141"/>
      <c r="FH366" s="141"/>
      <c r="FJ366" s="141"/>
      <c r="FK366" s="584"/>
      <c r="FL366" s="527"/>
      <c r="FM366" s="584"/>
      <c r="FN366" s="527"/>
      <c r="FO366" s="584"/>
      <c r="FP366" s="527"/>
      <c r="FQ366" s="284"/>
      <c r="FR366" s="209"/>
      <c r="FS366" s="284"/>
      <c r="FT366" s="209"/>
      <c r="FU366" s="209"/>
      <c r="FV366" s="209"/>
      <c r="FW366" s="209"/>
      <c r="FX366" s="209"/>
      <c r="FY366" s="209"/>
      <c r="FZ366" s="209"/>
      <c r="GA366" s="209"/>
      <c r="GB366" s="209"/>
      <c r="GC366" s="209"/>
      <c r="GD366" s="284"/>
      <c r="GE366" s="209"/>
      <c r="GF366" s="284"/>
      <c r="GG366" s="209"/>
      <c r="GH366" s="209"/>
      <c r="GI366" s="209"/>
      <c r="GJ366" s="209"/>
      <c r="GK366" s="209"/>
      <c r="GL366" s="209"/>
      <c r="GM366" s="209"/>
      <c r="GN366" s="209"/>
      <c r="GO366" s="209"/>
      <c r="GP366" s="209"/>
      <c r="GQ366" s="529"/>
      <c r="GR366" s="587"/>
      <c r="GS366" s="529"/>
      <c r="GT366" s="587"/>
      <c r="GU366" s="529"/>
      <c r="GV366" s="529"/>
      <c r="GW366" s="529"/>
      <c r="GX366" s="529"/>
      <c r="GY366" s="529"/>
      <c r="GZ366" s="587"/>
      <c r="HA366" s="529"/>
      <c r="HB366" s="587"/>
      <c r="HC366" s="529"/>
      <c r="HD366" s="529"/>
      <c r="HE366" s="529"/>
      <c r="HF366" s="529"/>
      <c r="HG366" s="529"/>
      <c r="HH366" s="584"/>
      <c r="HI366" s="527"/>
      <c r="HJ366" s="587"/>
      <c r="HK366" s="529"/>
      <c r="HL366" s="529"/>
      <c r="HM366" s="529"/>
      <c r="HN366" s="529"/>
      <c r="HO366" s="529"/>
      <c r="HP366" s="285"/>
      <c r="HQ366" s="208"/>
      <c r="HR366" s="208"/>
      <c r="HS366" s="208"/>
      <c r="IE366" s="159"/>
      <c r="IF366" s="159"/>
      <c r="IG366" s="182">
        <v>-2.5049370326411489</v>
      </c>
      <c r="IH366" s="182">
        <v>-7.8882743362831867E-2</v>
      </c>
      <c r="II366" s="159">
        <v>0</v>
      </c>
      <c r="IJ366" s="159">
        <v>0</v>
      </c>
      <c r="IK366" s="159"/>
      <c r="IL366" s="159"/>
      <c r="IM366" s="159"/>
      <c r="IQ366" s="159"/>
      <c r="IR366" s="159"/>
      <c r="IS366" s="159"/>
      <c r="IZ366" s="159"/>
      <c r="JA366" s="159"/>
      <c r="JB366" s="159"/>
      <c r="JC366" s="159"/>
      <c r="JD366" s="159"/>
      <c r="JE366" s="159"/>
      <c r="JF366" s="159"/>
      <c r="JG366" s="159"/>
      <c r="JH366" s="159"/>
      <c r="JI366" s="159"/>
      <c r="JJ366" s="159"/>
      <c r="JK366" s="159"/>
      <c r="JL366" s="159"/>
      <c r="JM366" s="159"/>
      <c r="JN366" s="159"/>
      <c r="JO366" s="159"/>
      <c r="JP366" s="159"/>
      <c r="JQ366" s="159"/>
      <c r="JR366" s="159"/>
      <c r="JS366" s="159"/>
      <c r="JT366" s="159"/>
      <c r="JV366" s="159"/>
      <c r="JW366" s="159"/>
      <c r="JX366" s="159"/>
      <c r="KE366" s="159"/>
      <c r="KF366" s="159"/>
      <c r="KG366" s="159"/>
      <c r="KH366" s="159"/>
      <c r="KI366" s="159"/>
      <c r="KJ366" s="159"/>
      <c r="KK366" s="159"/>
      <c r="KL366" s="159"/>
      <c r="KM366" s="159"/>
      <c r="KN366" s="159"/>
      <c r="KO366" s="159"/>
      <c r="KP366" s="159"/>
      <c r="KQ366" s="159"/>
      <c r="KR366" s="159"/>
      <c r="KS366" s="159"/>
      <c r="KT366" s="159"/>
      <c r="KU366" s="159"/>
      <c r="KV366" s="159"/>
      <c r="KW366" s="159"/>
      <c r="KX366" s="159"/>
      <c r="KY366" s="159"/>
      <c r="KZ366" s="159"/>
      <c r="LA366" s="159"/>
      <c r="LB366" s="159"/>
    </row>
    <row r="367" spans="1:314" x14ac:dyDescent="0.15">
      <c r="A367" s="214"/>
      <c r="B367" s="232">
        <v>1.8384953703703706</v>
      </c>
      <c r="C367" s="26">
        <v>0.28000000000000003</v>
      </c>
      <c r="D367" s="11">
        <v>0.93332400000000004</v>
      </c>
      <c r="E367" s="11"/>
      <c r="F367" s="14"/>
      <c r="G367" s="13"/>
      <c r="H367" s="14"/>
      <c r="I367" s="596"/>
      <c r="J367" s="473">
        <v>2</v>
      </c>
      <c r="K367" s="14"/>
      <c r="L367" s="9"/>
      <c r="M367" s="23">
        <v>0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9"/>
      <c r="AB367" s="15"/>
      <c r="AC367" s="15"/>
      <c r="AD367" s="15"/>
      <c r="AE367" s="15"/>
      <c r="AF367" s="15"/>
      <c r="AG367" s="15"/>
      <c r="AH367" s="58">
        <f>ER366-BP366</f>
        <v>-5.2071132017107349</v>
      </c>
      <c r="AI367" s="20">
        <f>ES366-BQ366</f>
        <v>24.098678097345136</v>
      </c>
      <c r="AJ367" s="15"/>
      <c r="AK367" s="15"/>
      <c r="AL367" s="635">
        <f>DEGREES(ACOS(AL366))</f>
        <v>2.9597727894957644</v>
      </c>
      <c r="AM367" s="633">
        <v>-2.110458759784275</v>
      </c>
      <c r="AN367" s="634">
        <v>5.4429092920353987</v>
      </c>
      <c r="AO367" s="638">
        <f>ABS(11.88-AN367)</f>
        <v>6.437090707964602</v>
      </c>
      <c r="AP367" s="527"/>
      <c r="AQ367" s="634"/>
      <c r="AR367" s="634"/>
      <c r="AS367" s="634"/>
      <c r="AT367" s="634"/>
      <c r="AU367" s="634"/>
      <c r="AV367" s="634"/>
      <c r="AW367" s="634"/>
      <c r="AX367" s="634"/>
      <c r="AY367" s="634"/>
      <c r="AZ367" s="634"/>
      <c r="BA367" s="634"/>
      <c r="BB367" s="633"/>
      <c r="BC367" s="634">
        <f>ABS(BQ367-AN367)</f>
        <v>6.3500608407079646</v>
      </c>
      <c r="BD367" s="634"/>
      <c r="BE367" s="634"/>
      <c r="BF367" s="634"/>
      <c r="BG367" s="634"/>
      <c r="BH367" s="634"/>
      <c r="BI367" s="634"/>
      <c r="BJ367" s="634"/>
      <c r="BK367" s="634"/>
      <c r="BL367" s="634"/>
      <c r="BM367" s="634"/>
      <c r="BN367" s="573"/>
      <c r="BO367" s="573"/>
      <c r="BP367" s="64">
        <v>-3.6883718512117705</v>
      </c>
      <c r="BQ367" s="64">
        <v>11.792970132743363</v>
      </c>
      <c r="BR367" s="6"/>
      <c r="BS367" s="527"/>
      <c r="BT367" s="527"/>
      <c r="BU367" s="527">
        <f>(BP366+BP367+BP368)/3</f>
        <v>1.9723913642843687E-2</v>
      </c>
      <c r="BV367" s="527">
        <f>(BQ366+BQ367+BQ368)/3</f>
        <v>-4.0887555309734518</v>
      </c>
      <c r="BW367" s="584"/>
      <c r="BX367" s="527"/>
      <c r="BY367" s="527"/>
      <c r="BZ367" s="527"/>
      <c r="CA367" s="527"/>
      <c r="CC367" s="584">
        <f>SQRT((BP366-BP367)^2+(BQ366-BQ367)^2)+SQRT((BP367-BP368)^2+(BQ367-BQ368)^2)+SQRT((BP368-BP366)^2+(BQ368-BQ366)^2)</f>
        <v>51.265289400538151</v>
      </c>
      <c r="CD367" s="584"/>
      <c r="CE367" s="584"/>
      <c r="CF367" s="584"/>
      <c r="CG367" s="527"/>
      <c r="CH367" s="584"/>
      <c r="CI367" s="527"/>
      <c r="CJ367" s="584"/>
      <c r="CK367" s="527"/>
      <c r="CL367" s="584"/>
      <c r="CO367" s="70"/>
      <c r="CP367" s="70"/>
      <c r="CQ367" s="70"/>
      <c r="CR367" s="70"/>
      <c r="CS367" s="92">
        <v>5.2153263084373798</v>
      </c>
      <c r="CT367" s="70"/>
      <c r="CU367" s="70"/>
      <c r="CV367" s="70"/>
      <c r="CW367" s="70"/>
      <c r="CX367" s="70"/>
      <c r="CY367" s="70"/>
      <c r="CZ367" s="70"/>
      <c r="DA367" s="70"/>
      <c r="DB367" s="70"/>
      <c r="DC367" s="70"/>
      <c r="DH367" s="516"/>
      <c r="DI367" s="516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8" t="s">
        <v>443</v>
      </c>
      <c r="DU367" s="128">
        <v>-4.5956718787825803</v>
      </c>
      <c r="DV367" s="128">
        <v>11.871852876106196</v>
      </c>
      <c r="DX367" s="506">
        <f t="shared" si="222"/>
        <v>0</v>
      </c>
      <c r="EA367" s="506">
        <f t="shared" si="223"/>
        <v>1</v>
      </c>
      <c r="EB367" s="506">
        <f t="shared" si="224"/>
        <v>0</v>
      </c>
      <c r="ED367" s="491">
        <v>1</v>
      </c>
      <c r="EG367" s="402">
        <f>IF(AND(DV367&gt;0,DV367&lt;11.9),1,0)</f>
        <v>1</v>
      </c>
      <c r="EM367" s="402">
        <f>IF(AND(DV367&gt;0,DV367&lt;6.4),1,0)</f>
        <v>0</v>
      </c>
      <c r="ER367" s="105">
        <v>0.84812828664227879</v>
      </c>
      <c r="ES367" s="105">
        <v>-11.911294247787612</v>
      </c>
      <c r="ET367" s="518">
        <f>ABS(ER367)</f>
        <v>0.84812828664227879</v>
      </c>
      <c r="EV367" s="284"/>
      <c r="EW367" s="209"/>
      <c r="EX367" s="209"/>
      <c r="EY367" s="209"/>
      <c r="EZ367" s="209"/>
      <c r="FA367" s="209"/>
      <c r="FB367" s="209"/>
      <c r="FC367" s="209"/>
      <c r="FE367" s="141"/>
      <c r="FF367" s="141"/>
      <c r="FH367" s="141"/>
      <c r="FJ367" s="141"/>
      <c r="FK367" s="584"/>
      <c r="FL367" s="527"/>
      <c r="FM367" s="584"/>
      <c r="FN367" s="527"/>
      <c r="FO367" s="584"/>
      <c r="FP367" s="527"/>
      <c r="FQ367" s="284"/>
      <c r="FR367" s="209"/>
      <c r="FS367" s="284"/>
      <c r="FT367" s="209"/>
      <c r="FU367" s="209"/>
      <c r="FV367" s="209"/>
      <c r="FW367" s="209"/>
      <c r="FX367" s="209"/>
      <c r="FY367" s="209"/>
      <c r="FZ367" s="209"/>
      <c r="GA367" s="209"/>
      <c r="GB367" s="209"/>
      <c r="GC367" s="209"/>
      <c r="GD367" s="284"/>
      <c r="GE367" s="209"/>
      <c r="GF367" s="284"/>
      <c r="GG367" s="209"/>
      <c r="GH367" s="209"/>
      <c r="GI367" s="209"/>
      <c r="GJ367" s="209"/>
      <c r="GK367" s="209"/>
      <c r="GL367" s="209"/>
      <c r="GM367" s="209"/>
      <c r="GN367" s="209"/>
      <c r="GO367" s="209"/>
      <c r="GP367" s="209"/>
      <c r="GQ367" s="529"/>
      <c r="GR367" s="587">
        <v>0.11834348185706223</v>
      </c>
      <c r="GS367" s="532">
        <v>0.11834348185706212</v>
      </c>
      <c r="GT367" s="584"/>
      <c r="GU367" s="527"/>
      <c r="GV367" s="527"/>
      <c r="GW367" s="527"/>
      <c r="GX367" s="527"/>
      <c r="GY367" s="527"/>
      <c r="GZ367" s="587">
        <v>0.11832411504424734</v>
      </c>
      <c r="HA367" s="532">
        <v>0.19720685840708008</v>
      </c>
      <c r="HB367" s="584"/>
      <c r="HC367" s="527"/>
      <c r="HD367" s="527"/>
      <c r="HE367" s="527"/>
      <c r="HF367" s="527"/>
      <c r="HG367" s="527"/>
      <c r="HH367" s="584">
        <v>0.16734926321635568</v>
      </c>
      <c r="HI367" s="527">
        <v>0.22999070568360566</v>
      </c>
      <c r="HJ367" s="584"/>
      <c r="HK367" s="527"/>
      <c r="HL367" s="527"/>
      <c r="HM367" s="527"/>
      <c r="HN367" s="527"/>
      <c r="HO367" s="527"/>
      <c r="HP367" s="285"/>
      <c r="HQ367" s="208"/>
      <c r="HR367" s="208"/>
      <c r="HS367" s="208"/>
      <c r="IE367" s="159"/>
      <c r="IF367" s="159"/>
      <c r="IG367" s="159"/>
      <c r="IH367" s="159"/>
      <c r="II367" s="175">
        <v>1</v>
      </c>
      <c r="IJ367" s="159">
        <v>0</v>
      </c>
      <c r="IK367" s="159">
        <v>0</v>
      </c>
      <c r="IL367" s="159">
        <v>1</v>
      </c>
      <c r="IM367" s="159">
        <v>0</v>
      </c>
      <c r="IQ367" s="159">
        <v>1</v>
      </c>
      <c r="IR367" s="159">
        <v>0</v>
      </c>
      <c r="IS367" s="159">
        <v>0</v>
      </c>
      <c r="IZ367" s="159">
        <v>0</v>
      </c>
      <c r="JA367" s="159">
        <v>1</v>
      </c>
      <c r="JB367" s="176">
        <v>0</v>
      </c>
      <c r="JC367" s="176">
        <v>0</v>
      </c>
      <c r="JD367" s="176">
        <v>0</v>
      </c>
      <c r="JE367" s="176">
        <v>0</v>
      </c>
      <c r="JF367" s="176">
        <v>0</v>
      </c>
      <c r="JG367" s="176">
        <v>0</v>
      </c>
      <c r="JH367" s="176">
        <v>1</v>
      </c>
      <c r="JI367" s="176">
        <v>0</v>
      </c>
      <c r="JJ367" s="176">
        <v>0</v>
      </c>
      <c r="JK367" s="176">
        <v>1</v>
      </c>
      <c r="JL367" s="176">
        <v>0</v>
      </c>
      <c r="JM367" s="176">
        <v>1</v>
      </c>
      <c r="JN367" s="176">
        <v>0</v>
      </c>
      <c r="JO367" s="176">
        <v>0</v>
      </c>
      <c r="JP367" s="176">
        <v>0</v>
      </c>
      <c r="JQ367" s="176">
        <v>0</v>
      </c>
      <c r="JR367" s="176">
        <v>0</v>
      </c>
      <c r="JS367" s="176">
        <v>0</v>
      </c>
      <c r="JT367" s="176">
        <v>0</v>
      </c>
      <c r="JU367" s="501">
        <v>1</v>
      </c>
      <c r="JV367" s="176">
        <v>0</v>
      </c>
      <c r="JW367" s="176">
        <v>0</v>
      </c>
      <c r="JX367" s="176">
        <v>0</v>
      </c>
      <c r="JY367" s="501"/>
      <c r="JZ367" s="405"/>
      <c r="KA367" s="405"/>
      <c r="KB367" s="405"/>
      <c r="KC367" s="405"/>
      <c r="KD367" s="405"/>
      <c r="KE367" s="162">
        <v>0</v>
      </c>
      <c r="KF367" s="175">
        <v>1</v>
      </c>
      <c r="KG367" s="175">
        <v>0</v>
      </c>
      <c r="KH367" s="175">
        <v>0</v>
      </c>
      <c r="KI367" s="175">
        <v>0</v>
      </c>
      <c r="KJ367" s="175">
        <v>1</v>
      </c>
      <c r="KK367" s="160">
        <v>0</v>
      </c>
      <c r="KL367" s="175">
        <v>1</v>
      </c>
      <c r="KM367" s="175">
        <v>0</v>
      </c>
      <c r="KN367" s="175">
        <v>0</v>
      </c>
      <c r="KO367" s="175">
        <v>0</v>
      </c>
      <c r="KP367" s="175">
        <v>0</v>
      </c>
      <c r="KQ367" s="175">
        <v>0</v>
      </c>
      <c r="KR367" s="160">
        <v>0</v>
      </c>
      <c r="KS367" s="175">
        <v>0</v>
      </c>
      <c r="KT367" s="159"/>
      <c r="KU367" s="159"/>
      <c r="KV367" s="159"/>
      <c r="KW367" s="159"/>
      <c r="KX367" s="159"/>
      <c r="KY367" s="159"/>
      <c r="KZ367" s="159"/>
      <c r="LA367" s="159"/>
      <c r="LB367" s="159"/>
    </row>
    <row r="368" spans="1:314" x14ac:dyDescent="0.15">
      <c r="A368" s="214"/>
      <c r="B368" s="232">
        <v>1.8391435185185185</v>
      </c>
      <c r="C368" s="26">
        <v>0.26</v>
      </c>
      <c r="D368" s="11">
        <v>0.86658000000000013</v>
      </c>
      <c r="E368" s="11"/>
      <c r="F368" s="14"/>
      <c r="G368" s="13"/>
      <c r="H368" s="14"/>
      <c r="I368" s="596"/>
      <c r="J368" s="9">
        <v>3</v>
      </c>
      <c r="K368" s="14"/>
      <c r="L368" s="9"/>
      <c r="M368" s="23">
        <v>0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9"/>
      <c r="AB368" s="15"/>
      <c r="AC368" s="15"/>
      <c r="AD368" s="15"/>
      <c r="AE368" s="15"/>
      <c r="AF368" s="15"/>
      <c r="AG368" s="15"/>
      <c r="AH368" s="54"/>
      <c r="AI368" s="15"/>
      <c r="AJ368" s="15"/>
      <c r="AK368" s="15"/>
      <c r="AL368" s="632"/>
      <c r="AM368" s="633">
        <v>2.6627283417838998</v>
      </c>
      <c r="AN368" s="634">
        <v>-11.714087389380532</v>
      </c>
      <c r="AO368" s="584"/>
      <c r="AP368" s="634">
        <f>ABS(-11.88-AN368)</f>
        <v>0.16591261061946838</v>
      </c>
      <c r="AQ368" s="634"/>
      <c r="AR368" s="634"/>
      <c r="AS368" s="634"/>
      <c r="AT368" s="634"/>
      <c r="AU368" s="634"/>
      <c r="AV368" s="634"/>
      <c r="AW368" s="634"/>
      <c r="AX368" s="634"/>
      <c r="AY368" s="634"/>
      <c r="AZ368" s="634"/>
      <c r="BA368" s="634"/>
      <c r="BB368" s="633"/>
      <c r="BC368" s="634"/>
      <c r="BD368" s="634"/>
      <c r="BE368" s="634"/>
      <c r="BF368" s="634"/>
      <c r="BG368" s="634"/>
      <c r="BH368" s="634"/>
      <c r="BI368" s="634"/>
      <c r="BJ368" s="634"/>
      <c r="BK368" s="634"/>
      <c r="BL368" s="634"/>
      <c r="BM368" s="634"/>
      <c r="BN368" s="573"/>
      <c r="BO368" s="573"/>
      <c r="BP368" s="4">
        <v>3.0177587873550848</v>
      </c>
      <c r="BQ368" s="4">
        <v>-12.02961836283186</v>
      </c>
      <c r="BR368" s="6"/>
      <c r="BS368" s="527">
        <f>(BP367+BP368+BP369)/3</f>
        <v>-0.2958587046426554</v>
      </c>
      <c r="BT368" s="527">
        <f>(BQ367+BQ368+BQ369)/3</f>
        <v>3.8521073008849558</v>
      </c>
      <c r="BU368" s="527"/>
      <c r="BV368" s="527"/>
      <c r="BW368" s="584"/>
      <c r="BX368" s="527"/>
      <c r="BY368" s="527"/>
      <c r="BZ368" s="527"/>
      <c r="CA368" s="527"/>
      <c r="CB368" s="584">
        <f>SQRT((BP367-BP368)^2+(BQ367-BQ368)^2)+SQRT((BP368-BP369)^2+(BQ368-BQ369)^2)+SQRT((BP369-BP367)^2+(BQ369-BQ367)^2)</f>
        <v>52.261098794055151</v>
      </c>
      <c r="CD368" s="584"/>
      <c r="CE368" s="527"/>
      <c r="CF368" s="584"/>
      <c r="CG368" s="527"/>
      <c r="CH368" s="584"/>
      <c r="CI368" s="527"/>
      <c r="CJ368" s="584"/>
      <c r="CK368" s="527"/>
      <c r="CL368" s="584"/>
      <c r="CO368" s="70"/>
      <c r="CP368" s="70"/>
      <c r="CQ368" s="70"/>
      <c r="CR368" s="97">
        <v>7.9895229361189246</v>
      </c>
      <c r="CS368" s="70"/>
      <c r="CT368" s="70"/>
      <c r="CU368" s="70"/>
      <c r="CV368" s="70"/>
      <c r="CW368" s="70"/>
      <c r="CX368" s="70"/>
      <c r="CY368" s="70"/>
      <c r="CZ368" s="70"/>
      <c r="DA368" s="70"/>
      <c r="DB368" s="70"/>
      <c r="DC368" s="70"/>
      <c r="DH368" s="516"/>
      <c r="DI368" s="516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8" t="s">
        <v>445</v>
      </c>
      <c r="DU368" s="105">
        <v>2.0315631052129004</v>
      </c>
      <c r="DV368" s="105">
        <v>-12.02961836283186</v>
      </c>
      <c r="DX368" s="506">
        <f t="shared" si="222"/>
        <v>0</v>
      </c>
      <c r="EA368" s="506">
        <f t="shared" si="223"/>
        <v>0</v>
      </c>
      <c r="EB368" s="506">
        <f t="shared" si="224"/>
        <v>0</v>
      </c>
      <c r="EF368" s="412">
        <f>IF(AND(DV368&lt;0,DV368&gt;-11.9),1,0)</f>
        <v>0</v>
      </c>
      <c r="EL368" s="244">
        <f>IF(AND(DV368&lt;0,DV368&gt;-6.4),1,0)</f>
        <v>0</v>
      </c>
      <c r="ER368" s="128">
        <v>-2.8205196509266481</v>
      </c>
      <c r="ES368" s="128">
        <v>11.911294247787612</v>
      </c>
      <c r="EU368" s="518">
        <f>ABS(ER368)</f>
        <v>2.8205196509266481</v>
      </c>
      <c r="EV368" s="284"/>
      <c r="EW368" s="209"/>
      <c r="EX368" s="209"/>
      <c r="EY368" s="209"/>
      <c r="EZ368" s="209"/>
      <c r="FA368" s="209"/>
      <c r="FB368" s="209"/>
      <c r="FC368" s="209"/>
      <c r="FE368" s="141"/>
      <c r="FF368" s="144">
        <v>27.252731337672188</v>
      </c>
      <c r="FH368" s="141"/>
      <c r="FJ368" s="141"/>
      <c r="FK368" s="584"/>
      <c r="FL368" s="527"/>
      <c r="FM368" s="584"/>
      <c r="FN368" s="527"/>
      <c r="FO368" s="584"/>
      <c r="FP368" s="527"/>
      <c r="FQ368" s="284"/>
      <c r="FR368" s="209">
        <f>FF368/(D367+D368)</f>
        <v>15.141213830111042</v>
      </c>
      <c r="FS368" s="284"/>
      <c r="FT368" s="209"/>
      <c r="FU368" s="209"/>
      <c r="FV368" s="209"/>
      <c r="FW368" s="209"/>
      <c r="FX368" s="209"/>
      <c r="FY368" s="209"/>
      <c r="FZ368" s="209"/>
      <c r="GA368" s="209"/>
      <c r="GB368" s="209"/>
      <c r="GC368" s="209"/>
      <c r="GD368" s="284"/>
      <c r="GE368" s="284">
        <f>FF368*(((ABS(DV367-AN367))/(ABS(DV366-DV367))))^2</f>
        <v>1.9716961815034806</v>
      </c>
      <c r="GF368" s="284"/>
      <c r="GG368" s="209"/>
      <c r="GH368" s="209"/>
      <c r="GI368" s="209"/>
      <c r="GJ368" s="209"/>
      <c r="GK368" s="209"/>
      <c r="GL368" s="209"/>
      <c r="GM368" s="209"/>
      <c r="GN368" s="209"/>
      <c r="GO368" s="209"/>
      <c r="GP368" s="209"/>
      <c r="GQ368" s="529"/>
      <c r="GR368" s="587">
        <v>1.1834348185706216</v>
      </c>
      <c r="GS368" s="529">
        <v>1.7751522278559322</v>
      </c>
      <c r="GT368" s="587"/>
      <c r="GU368" s="529"/>
      <c r="GV368" s="529"/>
      <c r="GW368" s="529"/>
      <c r="GX368" s="529"/>
      <c r="GY368" s="529"/>
      <c r="GZ368" s="587">
        <v>0.11832411504424734</v>
      </c>
      <c r="HA368" s="529">
        <v>3.9441371681416371E-2</v>
      </c>
      <c r="HB368" s="587"/>
      <c r="HC368" s="529"/>
      <c r="HD368" s="529"/>
      <c r="HE368" s="529"/>
      <c r="HF368" s="529"/>
      <c r="HG368" s="529"/>
      <c r="HH368" s="584">
        <v>1.1893353463200715</v>
      </c>
      <c r="HI368" s="527">
        <v>1.7755903395383719</v>
      </c>
      <c r="HJ368" s="587"/>
      <c r="HK368" s="529"/>
      <c r="HL368" s="529"/>
      <c r="HM368" s="529"/>
      <c r="HN368" s="529"/>
      <c r="HO368" s="529"/>
      <c r="HP368" s="285"/>
      <c r="HQ368" s="208"/>
      <c r="HR368" s="208"/>
      <c r="HS368" s="208"/>
      <c r="IE368" s="159"/>
      <c r="IF368" s="159"/>
      <c r="IG368" s="159"/>
      <c r="IH368" s="159"/>
      <c r="II368" s="175">
        <v>0</v>
      </c>
      <c r="IJ368" s="175">
        <v>1</v>
      </c>
      <c r="IK368" s="175">
        <v>0</v>
      </c>
      <c r="IL368" s="175">
        <v>0</v>
      </c>
      <c r="IM368" s="175">
        <v>1</v>
      </c>
      <c r="IN368" s="464"/>
      <c r="IO368" s="464"/>
      <c r="IP368" s="402"/>
      <c r="IQ368" s="175">
        <v>0</v>
      </c>
      <c r="IR368" s="175">
        <v>1</v>
      </c>
      <c r="IS368" s="175">
        <v>0</v>
      </c>
      <c r="IT368" s="402"/>
      <c r="IU368" s="416"/>
      <c r="IV368" s="402"/>
      <c r="IW368" s="416"/>
      <c r="IX368" s="483"/>
      <c r="IY368" s="416"/>
      <c r="IZ368" s="175">
        <v>1</v>
      </c>
      <c r="JA368" s="175">
        <v>0</v>
      </c>
      <c r="JB368" s="178">
        <v>0</v>
      </c>
      <c r="JC368" s="178">
        <v>0</v>
      </c>
      <c r="JD368" s="178">
        <v>0</v>
      </c>
      <c r="JE368" s="178">
        <v>0</v>
      </c>
      <c r="JF368" s="178">
        <v>1</v>
      </c>
      <c r="JG368" s="178">
        <v>0</v>
      </c>
      <c r="JH368" s="178">
        <v>0</v>
      </c>
      <c r="JI368" s="178">
        <v>0</v>
      </c>
      <c r="JJ368" s="178">
        <v>0</v>
      </c>
      <c r="JK368" s="178">
        <v>1</v>
      </c>
      <c r="JL368" s="178">
        <v>0</v>
      </c>
      <c r="JM368" s="189">
        <v>1</v>
      </c>
      <c r="JN368" s="178">
        <v>0</v>
      </c>
      <c r="JO368" s="178">
        <v>0</v>
      </c>
      <c r="JP368" s="178">
        <v>0</v>
      </c>
      <c r="JQ368" s="178">
        <v>0</v>
      </c>
      <c r="JR368" s="178">
        <v>0</v>
      </c>
      <c r="JS368" s="178">
        <v>0</v>
      </c>
      <c r="JT368" s="189">
        <v>1</v>
      </c>
      <c r="JU368" s="513">
        <v>0</v>
      </c>
      <c r="JV368" s="178">
        <v>0</v>
      </c>
      <c r="JW368" s="178">
        <v>1</v>
      </c>
      <c r="JX368" s="178">
        <v>0</v>
      </c>
      <c r="JY368" s="513"/>
      <c r="JZ368" s="407"/>
      <c r="KA368" s="407"/>
      <c r="KB368" s="407"/>
      <c r="KC368" s="407"/>
      <c r="KD368" s="407"/>
      <c r="KE368" s="162">
        <v>0</v>
      </c>
      <c r="KF368" s="175">
        <v>0</v>
      </c>
      <c r="KG368" s="175">
        <v>1</v>
      </c>
      <c r="KH368" s="175">
        <v>0</v>
      </c>
      <c r="KI368" s="175">
        <v>0</v>
      </c>
      <c r="KJ368" s="175">
        <v>0</v>
      </c>
      <c r="KK368" s="160">
        <v>0</v>
      </c>
      <c r="KL368" s="175">
        <v>1</v>
      </c>
      <c r="KM368" s="175">
        <v>0</v>
      </c>
      <c r="KN368" s="175">
        <v>0</v>
      </c>
      <c r="KO368" s="175">
        <v>0</v>
      </c>
      <c r="KP368" s="175">
        <v>0</v>
      </c>
      <c r="KQ368" s="175">
        <v>0</v>
      </c>
      <c r="KR368" s="160">
        <v>0</v>
      </c>
      <c r="KS368" s="175">
        <v>0</v>
      </c>
      <c r="KT368" s="159"/>
      <c r="KU368" s="159"/>
      <c r="KV368" s="159"/>
      <c r="KW368" s="159"/>
      <c r="KX368" s="159"/>
      <c r="KY368" s="159"/>
      <c r="KZ368" s="159"/>
      <c r="LA368" s="159"/>
      <c r="LB368" s="159"/>
    </row>
    <row r="369" spans="1:315" x14ac:dyDescent="0.15">
      <c r="A369" s="214"/>
      <c r="B369" s="232">
        <v>1.8402893518518519</v>
      </c>
      <c r="C369" s="26"/>
      <c r="D369" s="11"/>
      <c r="E369" s="11"/>
      <c r="F369" s="14"/>
      <c r="G369" s="13"/>
      <c r="H369" s="14"/>
      <c r="I369" s="596"/>
      <c r="J369" s="473">
        <v>4</v>
      </c>
      <c r="K369" s="14"/>
      <c r="L369" s="9"/>
      <c r="M369" s="23">
        <v>0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9"/>
      <c r="AB369" s="15"/>
      <c r="AC369" s="15"/>
      <c r="AD369" s="15"/>
      <c r="AE369" s="15"/>
      <c r="AF369" s="15"/>
      <c r="AG369" s="15"/>
      <c r="AH369" s="54"/>
      <c r="AI369" s="15"/>
      <c r="AJ369" s="15"/>
      <c r="AK369" s="15"/>
      <c r="AL369" s="632"/>
      <c r="AM369" s="633">
        <v>0.96647176849934091</v>
      </c>
      <c r="AN369" s="634">
        <v>7.3360951327433632</v>
      </c>
      <c r="AO369" s="640">
        <f>ABS(11.88-AN369)</f>
        <v>4.5439048672566376</v>
      </c>
      <c r="AP369" s="527"/>
      <c r="AQ369" s="634"/>
      <c r="AR369" s="634"/>
      <c r="AS369" s="634"/>
      <c r="AT369" s="634"/>
      <c r="AU369" s="634"/>
      <c r="AV369" s="634"/>
      <c r="AW369" s="634"/>
      <c r="AX369" s="634"/>
      <c r="AY369" s="634"/>
      <c r="AZ369" s="634"/>
      <c r="BA369" s="634"/>
      <c r="BB369" s="633"/>
      <c r="BC369" s="634"/>
      <c r="BD369" s="634"/>
      <c r="BE369" s="634"/>
      <c r="BF369" s="634"/>
      <c r="BG369" s="634"/>
      <c r="BH369" s="634"/>
      <c r="BI369" s="634"/>
      <c r="BJ369" s="634"/>
      <c r="BK369" s="634"/>
      <c r="BL369" s="634"/>
      <c r="BM369" s="634"/>
      <c r="BN369" s="573"/>
      <c r="BO369" s="573"/>
      <c r="BP369" s="64">
        <v>-0.21696305007128061</v>
      </c>
      <c r="BQ369" s="64">
        <v>11.792970132743363</v>
      </c>
      <c r="BR369" s="6"/>
      <c r="BS369" s="527"/>
      <c r="BT369" s="527"/>
      <c r="BU369" s="527"/>
      <c r="BV369" s="527"/>
      <c r="BW369" s="584"/>
      <c r="BX369" s="527"/>
      <c r="BY369" s="527"/>
      <c r="BZ369" s="527"/>
      <c r="CA369" s="527"/>
      <c r="CB369" s="584"/>
      <c r="CC369" s="527"/>
      <c r="CD369" s="584"/>
      <c r="CE369" s="527"/>
      <c r="CF369" s="584"/>
      <c r="CG369" s="527"/>
      <c r="CH369" s="584"/>
      <c r="CI369" s="527"/>
      <c r="CJ369" s="584"/>
      <c r="CK369" s="527"/>
      <c r="CL369" s="584"/>
      <c r="CO369" s="70"/>
      <c r="CP369" s="70"/>
      <c r="CQ369" s="70"/>
      <c r="CR369" s="70"/>
      <c r="CS369" s="92">
        <v>6.6785590414189704</v>
      </c>
      <c r="CT369" s="70"/>
      <c r="CU369" s="70"/>
      <c r="CV369" s="70"/>
      <c r="CW369" s="70"/>
      <c r="CX369" s="70"/>
      <c r="CY369" s="70"/>
      <c r="CZ369" s="70"/>
      <c r="DA369" s="70"/>
      <c r="DB369" s="70"/>
      <c r="DC369" s="70"/>
      <c r="DH369" s="516"/>
      <c r="DI369" s="211">
        <f>DEGREES(ACOS(((BP368-BP367)*(BP370-BP369)+(BQ368-BQ367)*(BQ370-BQ369))/(SQRT((BP368-BP367)^2+(BQ368-BQ367)^2)*SQRT((BP370-BP369)^2+(BQ370-BQ369)^2))))</f>
        <v>14.668081977537831</v>
      </c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8" t="s">
        <v>443</v>
      </c>
      <c r="DU369" s="128">
        <v>-1.2426065594991527</v>
      </c>
      <c r="DV369" s="128">
        <v>11.83241150442478</v>
      </c>
      <c r="DX369" s="506">
        <f t="shared" si="222"/>
        <v>0</v>
      </c>
      <c r="EA369" s="506">
        <f t="shared" si="223"/>
        <v>0</v>
      </c>
      <c r="EB369" s="506">
        <f t="shared" si="224"/>
        <v>0</v>
      </c>
      <c r="EG369" s="402">
        <f>IF(AND(DV369&gt;0,DV369&lt;11.9),1,0)</f>
        <v>1</v>
      </c>
      <c r="EM369" s="402">
        <f>IF(AND(DV369&gt;0,DV369&lt;6.4),1,0)</f>
        <v>0</v>
      </c>
      <c r="ER369" s="105">
        <v>1.9723913642843691E-2</v>
      </c>
      <c r="ES369" s="105">
        <v>-12.857887168141595</v>
      </c>
      <c r="ET369" s="518">
        <f>ABS(ER369)</f>
        <v>1.9723913642843691E-2</v>
      </c>
      <c r="EV369" s="284"/>
      <c r="EW369" s="209"/>
      <c r="EX369" s="209"/>
      <c r="EY369" s="209"/>
      <c r="EZ369" s="209"/>
      <c r="FA369" s="209"/>
      <c r="FB369" s="209"/>
      <c r="FC369" s="209"/>
      <c r="FE369" s="151">
        <v>41.348971684744001</v>
      </c>
      <c r="FF369" s="141"/>
      <c r="FH369" s="516"/>
      <c r="FJ369" s="516"/>
      <c r="FL369" s="516"/>
      <c r="FN369" s="516"/>
      <c r="FQ369" s="284">
        <f>FE369/(D368+D369)</f>
        <v>47.715123456281006</v>
      </c>
      <c r="FR369" s="209"/>
      <c r="FS369" s="284"/>
      <c r="FT369" s="209"/>
      <c r="FU369" s="209"/>
      <c r="FV369" s="209"/>
      <c r="FW369" s="209"/>
      <c r="FX369" s="209"/>
      <c r="FY369" s="209"/>
      <c r="FZ369" s="209"/>
      <c r="GA369" s="209"/>
      <c r="GB369" s="209"/>
      <c r="GC369" s="209"/>
      <c r="GD369" s="284">
        <f>FE369*(((DV368-AN368)/(ABS(DV367-DV368))))^2</f>
        <v>7.2060859714832273E-3</v>
      </c>
      <c r="GE369" s="209"/>
      <c r="GF369" s="284"/>
      <c r="GG369" s="209"/>
      <c r="GH369" s="209"/>
      <c r="GI369" s="209"/>
      <c r="GJ369" s="209"/>
      <c r="GK369" s="209"/>
      <c r="GL369" s="209"/>
      <c r="GM369" s="209"/>
      <c r="GN369" s="209"/>
      <c r="GO369" s="209"/>
      <c r="GP369" s="209"/>
      <c r="GQ369" s="529"/>
      <c r="GR369" s="587">
        <v>2.0118391915700569</v>
      </c>
      <c r="GS369" s="532">
        <v>1.5779130914274955</v>
      </c>
      <c r="GT369" s="584"/>
      <c r="GU369" s="527"/>
      <c r="GV369" s="527"/>
      <c r="GW369" s="527"/>
      <c r="GX369" s="527"/>
      <c r="GY369" s="527"/>
      <c r="GZ369" s="587">
        <v>0.8282688053097349</v>
      </c>
      <c r="HA369" s="532">
        <v>7.8882743362832741E-2</v>
      </c>
      <c r="HB369" s="584"/>
      <c r="HC369" s="527"/>
      <c r="HD369" s="527"/>
      <c r="HE369" s="527"/>
      <c r="HF369" s="527"/>
      <c r="HG369" s="527"/>
      <c r="HH369" s="584">
        <v>2.1756668280291618</v>
      </c>
      <c r="HI369" s="527">
        <v>1.5798836068833433</v>
      </c>
      <c r="HJ369" s="584"/>
      <c r="HK369" s="527"/>
      <c r="HL369" s="527"/>
      <c r="HM369" s="527"/>
      <c r="HN369" s="527"/>
      <c r="HO369" s="527"/>
      <c r="HP369" s="285"/>
      <c r="HQ369" s="208"/>
      <c r="HR369" s="208"/>
      <c r="HS369" s="208"/>
      <c r="IE369" s="159"/>
      <c r="IF369" s="159"/>
      <c r="IG369" s="159"/>
      <c r="IH369" s="159"/>
      <c r="II369" s="175">
        <v>0</v>
      </c>
      <c r="IJ369" s="175">
        <v>1</v>
      </c>
      <c r="IK369" s="175">
        <v>0</v>
      </c>
      <c r="IL369" s="175">
        <v>1</v>
      </c>
      <c r="IM369" s="175">
        <v>0</v>
      </c>
      <c r="IN369" s="464"/>
      <c r="IO369" s="464"/>
      <c r="IP369" s="402"/>
      <c r="IQ369" s="175">
        <v>1</v>
      </c>
      <c r="IR369" s="175">
        <v>0</v>
      </c>
      <c r="IS369" s="175">
        <v>0</v>
      </c>
      <c r="IT369" s="402"/>
      <c r="IU369" s="416"/>
      <c r="IV369" s="402"/>
      <c r="IW369" s="416"/>
      <c r="IX369" s="483"/>
      <c r="IY369" s="416"/>
      <c r="IZ369" s="175">
        <v>0</v>
      </c>
      <c r="JA369" s="175">
        <v>0</v>
      </c>
      <c r="JB369" s="178">
        <v>1</v>
      </c>
      <c r="JC369" s="178">
        <v>0</v>
      </c>
      <c r="JD369" s="178">
        <v>0</v>
      </c>
      <c r="JE369" s="178">
        <v>0</v>
      </c>
      <c r="JF369" s="178">
        <v>0</v>
      </c>
      <c r="JG369" s="178">
        <v>1</v>
      </c>
      <c r="JH369" s="178">
        <v>0</v>
      </c>
      <c r="JI369" s="178">
        <v>0</v>
      </c>
      <c r="JJ369" s="178">
        <v>0</v>
      </c>
      <c r="JK369" s="178">
        <v>1</v>
      </c>
      <c r="JL369" s="178">
        <v>0</v>
      </c>
      <c r="JM369" s="178">
        <v>1</v>
      </c>
      <c r="JN369" s="178">
        <v>0</v>
      </c>
      <c r="JO369" s="178">
        <v>0</v>
      </c>
      <c r="JP369" s="178">
        <v>0</v>
      </c>
      <c r="JQ369" s="178">
        <v>0</v>
      </c>
      <c r="JR369" s="178">
        <v>0</v>
      </c>
      <c r="JS369" s="178">
        <v>0</v>
      </c>
      <c r="JT369" s="178">
        <v>0</v>
      </c>
      <c r="JU369" s="513">
        <v>1</v>
      </c>
      <c r="JV369" s="178">
        <v>0</v>
      </c>
      <c r="JW369" s="178">
        <v>0</v>
      </c>
      <c r="JX369" s="178">
        <v>0</v>
      </c>
      <c r="JY369" s="513"/>
      <c r="JZ369" s="407"/>
      <c r="KA369" s="407"/>
      <c r="KB369" s="407"/>
      <c r="KC369" s="407"/>
      <c r="KD369" s="407"/>
      <c r="KE369" s="162">
        <v>0</v>
      </c>
      <c r="KF369" s="175">
        <v>1</v>
      </c>
      <c r="KG369" s="175">
        <v>0</v>
      </c>
      <c r="KH369" s="175">
        <v>0</v>
      </c>
      <c r="KI369" s="175">
        <v>0</v>
      </c>
      <c r="KJ369" s="175">
        <v>1</v>
      </c>
      <c r="KK369" s="160">
        <v>0</v>
      </c>
      <c r="KL369" s="175">
        <v>0</v>
      </c>
      <c r="KM369" s="175">
        <v>0</v>
      </c>
      <c r="KN369" s="175">
        <v>0</v>
      </c>
      <c r="KO369" s="175">
        <v>1</v>
      </c>
      <c r="KP369" s="175">
        <v>0</v>
      </c>
      <c r="KQ369" s="175">
        <v>0</v>
      </c>
      <c r="KR369" s="160">
        <v>0</v>
      </c>
      <c r="KS369" s="175">
        <v>1</v>
      </c>
      <c r="KT369" s="159"/>
      <c r="KU369" s="159"/>
      <c r="KV369" s="159"/>
      <c r="KW369" s="159"/>
      <c r="KX369" s="159"/>
      <c r="KY369" s="159"/>
      <c r="KZ369" s="159"/>
      <c r="LA369" s="159"/>
      <c r="LB369" s="159" t="s">
        <v>566</v>
      </c>
      <c r="LC369" s="159" t="s">
        <v>567</v>
      </c>
    </row>
    <row r="370" spans="1:315" s="218" customFormat="1" ht="14.25" thickBot="1" x14ac:dyDescent="0.2">
      <c r="A370" s="243" t="s">
        <v>593</v>
      </c>
      <c r="B370" s="243"/>
      <c r="C370" s="17"/>
      <c r="D370" s="18"/>
      <c r="E370" s="18">
        <f>SUM(D367:D368)</f>
        <v>1.7999040000000002</v>
      </c>
      <c r="F370" s="20"/>
      <c r="G370" s="19"/>
      <c r="H370" s="20"/>
      <c r="I370" s="597"/>
      <c r="J370" s="16"/>
      <c r="K370" s="20"/>
      <c r="L370" s="16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16"/>
      <c r="AB370" s="20"/>
      <c r="AC370" s="20"/>
      <c r="AD370" s="20"/>
      <c r="AE370" s="20"/>
      <c r="AF370" s="20"/>
      <c r="AG370" s="20"/>
      <c r="AH370" s="58"/>
      <c r="AI370" s="20"/>
      <c r="AJ370" s="20"/>
      <c r="AK370" s="20"/>
      <c r="AL370" s="642"/>
      <c r="AM370" s="636"/>
      <c r="AN370" s="637"/>
      <c r="AO370" s="636"/>
      <c r="AP370" s="637"/>
      <c r="AQ370" s="528">
        <f>SUM(AO367:AO370)</f>
        <v>10.98099557522124</v>
      </c>
      <c r="AR370" s="528">
        <f>SUM(AP367:AP370)</f>
        <v>0.16591261061946838</v>
      </c>
      <c r="AS370" s="528">
        <f>AVERAGE(AO367:AO370)</f>
        <v>5.4904977876106198</v>
      </c>
      <c r="AT370" s="528">
        <f>AVERAGE(AP367:AP370)</f>
        <v>0.16591261061946838</v>
      </c>
      <c r="AU370" s="528">
        <f>MAX(AO367:AO370)</f>
        <v>6.437090707964602</v>
      </c>
      <c r="AV370" s="528">
        <f>MAX(AP367:AP370)</f>
        <v>0.16591261061946838</v>
      </c>
      <c r="AW370" s="528">
        <f>MIN(AO367:AO370)</f>
        <v>4.5439048672566376</v>
      </c>
      <c r="AX370" s="528">
        <f>MIN(AP367:AP370)</f>
        <v>0.16591261061946838</v>
      </c>
      <c r="AY370" s="528">
        <f>AU370-AW370</f>
        <v>1.8931858407079645</v>
      </c>
      <c r="AZ370" s="528">
        <f>AV370-AX370</f>
        <v>0</v>
      </c>
      <c r="BA370" s="528"/>
      <c r="BB370" s="636"/>
      <c r="BC370" s="637"/>
      <c r="BD370" s="528">
        <f>SUM(BB367:BB370)</f>
        <v>0</v>
      </c>
      <c r="BE370" s="528">
        <f>SUM(BC367:BC370)</f>
        <v>6.3500608407079646</v>
      </c>
      <c r="BF370" s="528" t="e">
        <f>AVERAGE(BB367:BB370)</f>
        <v>#DIV/0!</v>
      </c>
      <c r="BG370" s="528">
        <f>AVERAGE(BC367:BC370)</f>
        <v>6.3500608407079646</v>
      </c>
      <c r="BH370" s="528">
        <f>MAX(BB367:BB370)</f>
        <v>0</v>
      </c>
      <c r="BI370" s="528">
        <f>MAX(BC367:BC370)</f>
        <v>6.3500608407079646</v>
      </c>
      <c r="BJ370" s="528">
        <f>MIN(BB367:BB370)</f>
        <v>0</v>
      </c>
      <c r="BK370" s="528">
        <f>MIN(BC367:BC370)</f>
        <v>6.3500608407079646</v>
      </c>
      <c r="BL370" s="528">
        <f>BH370-BJ370</f>
        <v>0</v>
      </c>
      <c r="BM370" s="528">
        <f>BI370-BK370</f>
        <v>0</v>
      </c>
      <c r="BN370" s="574"/>
      <c r="BO370" s="574"/>
      <c r="BP370" s="2"/>
      <c r="BQ370" s="2"/>
      <c r="BR370" s="7"/>
      <c r="BS370" s="528"/>
      <c r="BT370" s="528"/>
      <c r="BU370" s="528"/>
      <c r="BV370" s="528"/>
      <c r="BW370" s="585">
        <f>AVERAGE(BS366:BS370)</f>
        <v>-0.2958587046426554</v>
      </c>
      <c r="BX370" s="585">
        <f>AVERAGE(BT366:BT370)</f>
        <v>3.8521073008849558</v>
      </c>
      <c r="BY370" s="585">
        <f>AVERAGE(BU366:BU370)</f>
        <v>1.9723913642843687E-2</v>
      </c>
      <c r="BZ370" s="585">
        <f>AVERAGE(BV366:BV370)</f>
        <v>-4.0887555309734518</v>
      </c>
      <c r="CA370" s="528"/>
      <c r="CB370" s="585"/>
      <c r="CC370" s="528"/>
      <c r="CD370" s="585">
        <f>SUM(CB367:CB369)</f>
        <v>52.261098794055151</v>
      </c>
      <c r="CE370" s="585">
        <f>SUM(CC367:CC369)</f>
        <v>51.265289400538151</v>
      </c>
      <c r="CF370" s="585" t="e">
        <f ca="1">[1]!Mean(CB366:CB369)</f>
        <v>#NAME?</v>
      </c>
      <c r="CG370" s="585" t="e">
        <f ca="1">[1]!Mean(CC366:CC369)</f>
        <v>#NAME?</v>
      </c>
      <c r="CH370" s="585">
        <f>MAX(CB366:CB368)</f>
        <v>52.261098794055151</v>
      </c>
      <c r="CI370" s="585">
        <f>MAX(CC366:CC368)</f>
        <v>51.265289400538151</v>
      </c>
      <c r="CJ370" s="585">
        <f>MIN(CB366:CB368)</f>
        <v>52.261098794055151</v>
      </c>
      <c r="CK370" s="585">
        <f>MIN(CC366:CC368)</f>
        <v>51.265289400538151</v>
      </c>
      <c r="CL370" s="585">
        <f>CH370-CJ370</f>
        <v>0</v>
      </c>
      <c r="CM370" s="528">
        <f>CI370-CK370</f>
        <v>0</v>
      </c>
      <c r="CN370" s="393"/>
      <c r="CR370" s="286"/>
      <c r="CS370" s="278"/>
      <c r="CT370" s="281">
        <v>7.9895229361189246</v>
      </c>
      <c r="CU370" s="281">
        <v>11.893885349856351</v>
      </c>
      <c r="CV370" s="281">
        <v>7.9895229361189246</v>
      </c>
      <c r="CW370" s="281">
        <v>5.9469426749281755</v>
      </c>
      <c r="CX370" s="281">
        <v>7.9895229361189246</v>
      </c>
      <c r="CY370" s="281">
        <v>6.6785590414189704</v>
      </c>
      <c r="CZ370" s="281">
        <v>7.9895229361189246</v>
      </c>
      <c r="DA370" s="281">
        <v>5.2153263084373798</v>
      </c>
      <c r="DB370" s="281">
        <v>0</v>
      </c>
      <c r="DC370" s="248">
        <v>1.4632327329815906</v>
      </c>
      <c r="DD370" s="281"/>
      <c r="DE370" s="281"/>
      <c r="DF370" s="281"/>
      <c r="DG370" s="281"/>
      <c r="DH370" s="211"/>
      <c r="DI370" s="516"/>
      <c r="DJ370" s="281"/>
      <c r="DK370" s="281">
        <f>SUM(DI364:DI370)</f>
        <v>14.668081977537831</v>
      </c>
      <c r="DL370" s="281"/>
      <c r="DM370" s="281">
        <f>AVERAGE(DI364:DI370)</f>
        <v>14.668081977537831</v>
      </c>
      <c r="DN370" s="281"/>
      <c r="DO370" s="281">
        <f>MAX(DI364:DI370)</f>
        <v>14.668081977537831</v>
      </c>
      <c r="DP370" s="281"/>
      <c r="DQ370" s="281">
        <f>MIN(DI364:DI370)</f>
        <v>14.668081977537831</v>
      </c>
      <c r="DR370" s="281"/>
      <c r="DS370" s="281">
        <f>DO370-DQ370</f>
        <v>0</v>
      </c>
      <c r="DT370" s="220"/>
      <c r="DW370" s="495"/>
      <c r="DX370" s="506">
        <f t="shared" si="222"/>
        <v>0</v>
      </c>
      <c r="DY370" s="495"/>
      <c r="DZ370" s="495"/>
      <c r="EA370" s="506">
        <f t="shared" si="223"/>
        <v>0</v>
      </c>
      <c r="EB370" s="506">
        <f t="shared" si="224"/>
        <v>0</v>
      </c>
      <c r="EC370" s="495"/>
      <c r="ED370" s="495"/>
      <c r="EE370" s="512"/>
      <c r="EF370" s="244"/>
      <c r="EG370" s="244"/>
      <c r="EH370" s="244">
        <v>0</v>
      </c>
      <c r="EI370" s="244">
        <v>2</v>
      </c>
      <c r="EJ370" s="138">
        <f>SUM(EH370:EI370)</f>
        <v>2</v>
      </c>
      <c r="EK370" s="402"/>
      <c r="EL370" s="244"/>
      <c r="EM370" s="244"/>
      <c r="EN370" s="244"/>
      <c r="EO370" s="244"/>
      <c r="EP370" s="244"/>
      <c r="EQ370" s="244"/>
      <c r="ES370" s="219"/>
      <c r="ET370" s="523"/>
      <c r="EU370" s="523"/>
      <c r="EV370" s="287">
        <f>SUM(ET367:ET370)</f>
        <v>0.86785220028512244</v>
      </c>
      <c r="EW370" s="281">
        <f>SUM(EU368:EU370)</f>
        <v>2.8205196509266481</v>
      </c>
      <c r="EX370" s="278">
        <f>AVERAGE(ET367:ET370)</f>
        <v>0.43392610014256122</v>
      </c>
      <c r="EY370" s="278">
        <f>AVERAGE(EU367:EU370)</f>
        <v>2.8205196509266481</v>
      </c>
      <c r="EZ370" s="281">
        <f>_xlfn.VAR.P(ET367:ET370)</f>
        <v>0.17156345130114686</v>
      </c>
      <c r="FA370" s="281">
        <f>_xlfn.VAR.P(EU367:EU370)</f>
        <v>0</v>
      </c>
      <c r="FB370" s="281">
        <f>MAX(ET367:ET370)</f>
        <v>0.84812828664227879</v>
      </c>
      <c r="FC370" s="281">
        <f>MAX(EU367:EU370)</f>
        <v>2.8205196509266481</v>
      </c>
      <c r="FD370" s="523"/>
      <c r="FE370" s="268"/>
      <c r="FF370" s="240"/>
      <c r="FG370" s="521">
        <f>SUM(FE367:FE370)</f>
        <v>41.348971684744001</v>
      </c>
      <c r="FH370" s="521">
        <f>SUM(FF367:FF370)</f>
        <v>27.252731337672188</v>
      </c>
      <c r="FI370" s="521">
        <f>AVERAGE(FE367:FE370)</f>
        <v>41.348971684744001</v>
      </c>
      <c r="FJ370" s="521">
        <f>AVERAGE(FF367:FF370)</f>
        <v>27.252731337672188</v>
      </c>
      <c r="FK370" s="521">
        <f>MAX(FE367:FE370)</f>
        <v>41.348971684744001</v>
      </c>
      <c r="FL370" s="521">
        <f>MAX(FF367:FF370)</f>
        <v>27.252731337672188</v>
      </c>
      <c r="FM370" s="521">
        <f>MIN(FE367:FE370)</f>
        <v>41.348971684744001</v>
      </c>
      <c r="FN370" s="521">
        <f>MIN(FF367:FF370)</f>
        <v>27.252731337672188</v>
      </c>
      <c r="FO370" s="520">
        <f>FK370-FM370</f>
        <v>0</v>
      </c>
      <c r="FP370" s="520">
        <f>FL370-FN370</f>
        <v>0</v>
      </c>
      <c r="FQ370" s="287"/>
      <c r="FR370" s="287"/>
      <c r="FS370" s="278">
        <f>SUM(FQ367:FQ370)</f>
        <v>47.715123456281006</v>
      </c>
      <c r="FT370" s="278">
        <f>SUM(FR367:FR370)</f>
        <v>15.141213830111042</v>
      </c>
      <c r="FU370" s="278">
        <f>AVERAGE(FQ367:FQ370)</f>
        <v>47.715123456281006</v>
      </c>
      <c r="FV370" s="278">
        <f>AVERAGE(FR367:FR370)</f>
        <v>15.141213830111042</v>
      </c>
      <c r="FW370" s="278">
        <f>MAX(FQ367:FQ370)</f>
        <v>47.715123456281006</v>
      </c>
      <c r="FX370" s="278">
        <f>MAX(FR367:FR370)</f>
        <v>15.141213830111042</v>
      </c>
      <c r="FY370" s="278">
        <f>MIN(FQ367:FQ370)</f>
        <v>47.715123456281006</v>
      </c>
      <c r="FZ370" s="278">
        <f>MIN(FR367:FR370)</f>
        <v>15.141213830111042</v>
      </c>
      <c r="GA370" s="278">
        <f>FW370-FY370</f>
        <v>0</v>
      </c>
      <c r="GB370" s="278">
        <f>FX370-FZ370</f>
        <v>0</v>
      </c>
      <c r="GC370" s="278"/>
      <c r="GD370" s="286"/>
      <c r="GE370" s="278"/>
      <c r="GF370" s="278">
        <f>SUM(GD367:GD370)</f>
        <v>7.2060859714832273E-3</v>
      </c>
      <c r="GG370" s="278">
        <f>SUM(GE367:GE370)</f>
        <v>1.9716961815034806</v>
      </c>
      <c r="GH370" s="278">
        <f>AVERAGE(GD367:GD370)</f>
        <v>7.2060859714832273E-3</v>
      </c>
      <c r="GI370" s="278">
        <f>AVERAGE(GE367:GE370)</f>
        <v>1.9716961815034806</v>
      </c>
      <c r="GJ370" s="278">
        <f>MAX(GD367:GD370)</f>
        <v>7.2060859714832273E-3</v>
      </c>
      <c r="GK370" s="278">
        <f>MAX(GE367:GE370)</f>
        <v>1.9716961815034806</v>
      </c>
      <c r="GL370" s="278">
        <f>MIN(GD367:GD370)</f>
        <v>7.2060859714832273E-3</v>
      </c>
      <c r="GM370" s="278">
        <f>MIN(GE367:GE370)</f>
        <v>1.9716961815034806</v>
      </c>
      <c r="GN370" s="278">
        <f>GJ370-GL370</f>
        <v>0</v>
      </c>
      <c r="GO370" s="278">
        <f>GK370-GM370</f>
        <v>0</v>
      </c>
      <c r="GP370" s="278"/>
      <c r="GQ370" s="586"/>
      <c r="GR370" s="586"/>
      <c r="GS370" s="531"/>
      <c r="GT370" s="586">
        <f>SUM(GR366:GR369)</f>
        <v>3.3136174919977406</v>
      </c>
      <c r="GU370" s="586">
        <f>SUM(GS366:GS369)</f>
        <v>3.4714088011404898</v>
      </c>
      <c r="GV370" s="531">
        <f>AVERAGE(GR366:GR369)</f>
        <v>1.1045391639992468</v>
      </c>
      <c r="GW370" s="531">
        <f>AVERAGE(GS366:GS369)</f>
        <v>1.1571362670468299</v>
      </c>
      <c r="GX370" s="531">
        <f>MAX(GR366:GR369)</f>
        <v>2.0118391915700569</v>
      </c>
      <c r="GY370" s="531">
        <f>MAX(GS366:GS369)</f>
        <v>1.7751522278559322</v>
      </c>
      <c r="GZ370" s="586"/>
      <c r="HA370" s="531"/>
      <c r="HB370" s="586">
        <f>SUM(GZ366:GZ369)</f>
        <v>1.0649170353982296</v>
      </c>
      <c r="HC370" s="586">
        <f>SUM(HA366:HA369)</f>
        <v>0.31553097345132919</v>
      </c>
      <c r="HD370" s="531">
        <f>AVERAGE(GZ366:GZ369)</f>
        <v>0.35497234513274317</v>
      </c>
      <c r="HE370" s="531">
        <f>AVERAGE(HA366:HA369)</f>
        <v>0.10517699115044306</v>
      </c>
      <c r="HF370" s="531">
        <f>MAX(GZ366:GZ369)</f>
        <v>0.8282688053097349</v>
      </c>
      <c r="HG370" s="531">
        <f>MAX(HA366:HA369)</f>
        <v>0.19720685840708008</v>
      </c>
      <c r="HH370" s="585"/>
      <c r="HI370" s="528"/>
      <c r="HJ370" s="586">
        <f>SUM(HH365:HH370)</f>
        <v>3.5323514375655889</v>
      </c>
      <c r="HK370" s="586">
        <f>SUM(HI365:HI370)</f>
        <v>3.5854646521053208</v>
      </c>
      <c r="HL370" s="531">
        <f>AVERAGE(HH365:HH370)</f>
        <v>1.1774504791885296</v>
      </c>
      <c r="HM370" s="531">
        <f>AVERAGE(HI365:HI370)</f>
        <v>1.1951548840351069</v>
      </c>
      <c r="HN370" s="531">
        <f>MAX(HH365:HH370)</f>
        <v>2.1756668280291618</v>
      </c>
      <c r="HO370" s="531">
        <f>MAX(HI365:HI370)</f>
        <v>1.7755903395383719</v>
      </c>
      <c r="HP370" s="286">
        <f>MIN(HH365:HH370)</f>
        <v>0.16734926321635568</v>
      </c>
      <c r="HQ370" s="286">
        <f>MIN(HI365:HI370)</f>
        <v>0.22999070568360566</v>
      </c>
      <c r="HR370" s="278">
        <f>HN370-HP370</f>
        <v>2.0083175648128062</v>
      </c>
      <c r="HS370" s="278">
        <f>HO370-HQ370</f>
        <v>1.5455996338547662</v>
      </c>
      <c r="HT370" s="393"/>
      <c r="HU370" s="520"/>
      <c r="HV370" s="393"/>
      <c r="HW370" s="520"/>
      <c r="HX370" s="393"/>
      <c r="HY370" s="520"/>
      <c r="HZ370" s="393"/>
      <c r="IA370" s="520"/>
      <c r="IB370" s="393"/>
      <c r="IC370" s="520"/>
      <c r="ID370" s="393"/>
      <c r="IG370" s="218">
        <v>4.3984327423541432</v>
      </c>
      <c r="IH370" s="218">
        <v>-10.018108407079646</v>
      </c>
      <c r="IN370" s="462">
        <v>0</v>
      </c>
      <c r="IO370" s="462">
        <v>2</v>
      </c>
      <c r="IP370" s="390">
        <v>2</v>
      </c>
      <c r="IT370" s="390"/>
      <c r="IU370" s="393">
        <v>0</v>
      </c>
      <c r="IV370" s="390">
        <v>2</v>
      </c>
      <c r="IW370" s="393">
        <v>1</v>
      </c>
      <c r="IX370" s="484">
        <v>0</v>
      </c>
      <c r="IY370" s="393"/>
      <c r="JB370" s="226"/>
      <c r="JC370" s="226"/>
      <c r="JD370" s="226"/>
      <c r="JP370" s="226"/>
      <c r="JQ370" s="226"/>
      <c r="JR370" s="226"/>
      <c r="JU370" s="393"/>
      <c r="JY370" s="393">
        <v>0</v>
      </c>
      <c r="JZ370" s="507">
        <v>2</v>
      </c>
      <c r="KA370" s="507">
        <v>1</v>
      </c>
      <c r="KB370" s="520">
        <v>0</v>
      </c>
      <c r="KC370" s="520">
        <v>0</v>
      </c>
      <c r="KD370" s="507">
        <v>0</v>
      </c>
      <c r="KE370" s="220"/>
      <c r="KK370" s="219"/>
      <c r="KR370" s="219"/>
      <c r="LA370" s="219"/>
    </row>
    <row r="371" spans="1:315" x14ac:dyDescent="0.15">
      <c r="A371" s="214"/>
      <c r="B371" s="232">
        <v>1.8557754629629628</v>
      </c>
      <c r="C371" s="10"/>
      <c r="D371" s="11"/>
      <c r="E371" s="11"/>
      <c r="F371" s="14"/>
      <c r="G371" s="13"/>
      <c r="H371" s="14" t="s">
        <v>377</v>
      </c>
      <c r="I371" s="596">
        <v>73</v>
      </c>
      <c r="J371" s="9">
        <v>1</v>
      </c>
      <c r="K371" s="14">
        <v>1</v>
      </c>
      <c r="L371" s="9">
        <v>0</v>
      </c>
      <c r="M371" s="23">
        <v>1</v>
      </c>
      <c r="N371" s="23">
        <v>1</v>
      </c>
      <c r="O371" s="23">
        <v>0</v>
      </c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9"/>
      <c r="AB371" s="15">
        <v>1.1834348185706216</v>
      </c>
      <c r="AC371" s="15">
        <v>1.2226825221238951</v>
      </c>
      <c r="AD371" s="15">
        <v>1.7016082156925929</v>
      </c>
      <c r="AE371" s="15"/>
      <c r="AF371" s="15"/>
      <c r="AG371" s="15"/>
      <c r="AH371" s="54">
        <f>AM372-BP371</f>
        <v>4.4181566559969871</v>
      </c>
      <c r="AI371" s="15">
        <f>AN372-BQ371</f>
        <v>18.103589601769912</v>
      </c>
      <c r="AJ371" s="15"/>
      <c r="AK371" s="15"/>
      <c r="AL371" s="632">
        <f>((AH371*AH372)+(AI371*AI372))/(SQRT(AH371^2+AI371^2)*SQRT(AH372^2+AI372^2))</f>
        <v>0.9986380418273314</v>
      </c>
      <c r="AM371" s="633"/>
      <c r="AN371" s="634"/>
      <c r="AO371" s="633"/>
      <c r="AP371" s="634"/>
      <c r="AQ371" s="634"/>
      <c r="AR371" s="634"/>
      <c r="AS371" s="634"/>
      <c r="AT371" s="634"/>
      <c r="AU371" s="634"/>
      <c r="AV371" s="634"/>
      <c r="AW371" s="634"/>
      <c r="AX371" s="634"/>
      <c r="AY371" s="634"/>
      <c r="AZ371" s="634"/>
      <c r="BA371" s="634"/>
      <c r="BB371" s="633"/>
      <c r="BC371" s="634"/>
      <c r="BD371" s="634"/>
      <c r="BE371" s="634"/>
      <c r="BF371" s="634"/>
      <c r="BG371" s="634"/>
      <c r="BH371" s="634"/>
      <c r="BI371" s="634"/>
      <c r="BJ371" s="634"/>
      <c r="BK371" s="634"/>
      <c r="BL371" s="634"/>
      <c r="BM371" s="634"/>
      <c r="BN371" s="573"/>
      <c r="BO371" s="573"/>
      <c r="BP371" s="4">
        <v>-1.0059195957850282</v>
      </c>
      <c r="BQ371" s="4">
        <v>-11.990176991150443</v>
      </c>
      <c r="BR371" s="6"/>
      <c r="BS371" s="527"/>
      <c r="BT371" s="527"/>
      <c r="BU371" s="527"/>
      <c r="BV371" s="527"/>
      <c r="BW371" s="584"/>
      <c r="BX371" s="527"/>
      <c r="BY371" s="527"/>
      <c r="BZ371" s="527"/>
      <c r="CA371" s="527"/>
      <c r="CB371" s="584"/>
      <c r="CC371" s="527"/>
      <c r="CD371" s="584"/>
      <c r="CE371" s="527"/>
      <c r="CF371" s="584"/>
      <c r="CG371" s="527"/>
      <c r="CH371" s="584"/>
      <c r="CI371" s="527"/>
      <c r="CJ371" s="584"/>
      <c r="CK371" s="527"/>
      <c r="CL371" s="584"/>
      <c r="CO371" s="70"/>
      <c r="CP371" s="70"/>
      <c r="CQ371" s="70"/>
      <c r="CR371" s="70"/>
      <c r="CS371" s="70"/>
      <c r="CT371" s="70"/>
      <c r="CU371" s="70"/>
      <c r="CV371" s="70"/>
      <c r="CW371" s="70"/>
      <c r="CX371" s="70"/>
      <c r="CY371" s="70"/>
      <c r="CZ371" s="70"/>
      <c r="DA371" s="70"/>
      <c r="DB371" s="70"/>
      <c r="DC371" s="70"/>
      <c r="DH371" s="516"/>
      <c r="DI371" s="516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8" t="s">
        <v>442</v>
      </c>
      <c r="DU371" s="105">
        <v>-1.0059195957850282</v>
      </c>
      <c r="DV371" s="105">
        <v>-11.990176991150443</v>
      </c>
      <c r="DX371" s="506">
        <f t="shared" si="222"/>
        <v>0</v>
      </c>
      <c r="EA371" s="506">
        <f t="shared" si="223"/>
        <v>0</v>
      </c>
      <c r="EB371" s="506">
        <f t="shared" si="224"/>
        <v>0</v>
      </c>
      <c r="EF371" s="412">
        <f>IF(AND(DV371&lt;0,DV371&gt;-11.9),1,0)</f>
        <v>0</v>
      </c>
      <c r="EL371" s="244">
        <f>IF(AND(DV371&lt;0,DV371&gt;-6.4),1,0)</f>
        <v>0</v>
      </c>
      <c r="ER371" s="128">
        <v>3.7672675057831451</v>
      </c>
      <c r="ES371" s="128">
        <v>13.212859513274338</v>
      </c>
      <c r="EV371" s="284"/>
      <c r="EW371" s="209"/>
      <c r="EX371" s="209"/>
      <c r="EY371" s="209"/>
      <c r="EZ371" s="209"/>
      <c r="FA371" s="209"/>
      <c r="FB371" s="209"/>
      <c r="FC371" s="209"/>
      <c r="FE371" s="141"/>
      <c r="FF371" s="141"/>
      <c r="FH371" s="141"/>
      <c r="FJ371" s="141"/>
      <c r="FK371" s="584"/>
      <c r="FL371" s="527"/>
      <c r="FM371" s="584"/>
      <c r="FN371" s="527"/>
      <c r="FO371" s="584"/>
      <c r="FP371" s="527"/>
      <c r="FQ371" s="284"/>
      <c r="FR371" s="209"/>
      <c r="FS371" s="284"/>
      <c r="FT371" s="209"/>
      <c r="FU371" s="209"/>
      <c r="FV371" s="209"/>
      <c r="FW371" s="209"/>
      <c r="FX371" s="209"/>
      <c r="FY371" s="209"/>
      <c r="FZ371" s="209"/>
      <c r="GA371" s="209"/>
      <c r="GB371" s="209"/>
      <c r="GC371" s="209"/>
      <c r="GD371" s="284"/>
      <c r="GE371" s="209"/>
      <c r="GF371" s="284"/>
      <c r="GG371" s="209"/>
      <c r="GH371" s="209"/>
      <c r="GI371" s="209"/>
      <c r="GJ371" s="209"/>
      <c r="GK371" s="209"/>
      <c r="GL371" s="209"/>
      <c r="GM371" s="209"/>
      <c r="GN371" s="209"/>
      <c r="GO371" s="209"/>
      <c r="GP371" s="209"/>
      <c r="GQ371" s="529"/>
      <c r="GR371" s="587"/>
      <c r="GS371" s="529"/>
      <c r="GT371" s="587"/>
      <c r="GU371" s="529"/>
      <c r="GV371" s="529"/>
      <c r="GW371" s="529"/>
      <c r="GX371" s="529"/>
      <c r="GY371" s="529"/>
      <c r="GZ371" s="587"/>
      <c r="HA371" s="529"/>
      <c r="HB371" s="587"/>
      <c r="HC371" s="529"/>
      <c r="HD371" s="529"/>
      <c r="HE371" s="529"/>
      <c r="HF371" s="529"/>
      <c r="HG371" s="529"/>
      <c r="HH371" s="584"/>
      <c r="HI371" s="527"/>
      <c r="HJ371" s="587"/>
      <c r="HK371" s="529"/>
      <c r="HL371" s="529"/>
      <c r="HM371" s="529"/>
      <c r="HN371" s="529"/>
      <c r="HO371" s="529"/>
      <c r="HP371" s="285"/>
      <c r="HQ371" s="208"/>
      <c r="HR371" s="208"/>
      <c r="HS371" s="208"/>
      <c r="IE371" s="159"/>
      <c r="IF371" s="159"/>
      <c r="IG371" s="159"/>
      <c r="IH371" s="159"/>
      <c r="II371" s="159">
        <v>0</v>
      </c>
      <c r="IJ371" s="159">
        <v>0</v>
      </c>
      <c r="IK371" s="159"/>
      <c r="IL371" s="159"/>
      <c r="IM371" s="159"/>
      <c r="IQ371" s="159"/>
      <c r="IR371" s="159"/>
      <c r="IS371" s="159"/>
      <c r="IZ371" s="159"/>
      <c r="JA371" s="159"/>
      <c r="JB371" s="159"/>
      <c r="JC371" s="159"/>
      <c r="JD371" s="159"/>
      <c r="JE371" s="159"/>
      <c r="JF371" s="159"/>
      <c r="JG371" s="159"/>
      <c r="JH371" s="159"/>
      <c r="JI371" s="159"/>
      <c r="JJ371" s="159"/>
      <c r="JK371" s="159"/>
      <c r="JL371" s="159"/>
      <c r="JM371" s="159"/>
      <c r="JN371" s="159"/>
      <c r="JO371" s="159"/>
      <c r="JP371" s="159"/>
      <c r="JQ371" s="159"/>
      <c r="JR371" s="159"/>
      <c r="JS371" s="159"/>
      <c r="JT371" s="159"/>
      <c r="JV371" s="159"/>
      <c r="JW371" s="159"/>
      <c r="JX371" s="159"/>
      <c r="KE371" s="159"/>
      <c r="KF371" s="159"/>
      <c r="KG371" s="159"/>
      <c r="KH371" s="159"/>
      <c r="KI371" s="159"/>
      <c r="KJ371" s="159"/>
      <c r="KK371" s="159"/>
      <c r="KL371" s="159"/>
      <c r="KM371" s="159"/>
      <c r="KN371" s="159"/>
      <c r="KO371" s="159"/>
      <c r="KP371" s="159"/>
      <c r="KQ371" s="159"/>
      <c r="KR371" s="159"/>
      <c r="KS371" s="159"/>
      <c r="KT371" s="159"/>
      <c r="KU371" s="159"/>
      <c r="KV371" s="159"/>
      <c r="KW371" s="159"/>
      <c r="KX371" s="159"/>
      <c r="KY371" s="159"/>
      <c r="KZ371" s="159"/>
      <c r="LA371" s="159"/>
      <c r="LB371" s="159"/>
      <c r="LC371" s="159"/>
    </row>
    <row r="372" spans="1:315" x14ac:dyDescent="0.15">
      <c r="A372" s="214"/>
      <c r="B372" s="232">
        <v>1.8563888888888889</v>
      </c>
      <c r="C372" s="10">
        <v>0.23</v>
      </c>
      <c r="D372" s="11">
        <v>0.76665899999999998</v>
      </c>
      <c r="E372" s="11"/>
      <c r="F372" s="14"/>
      <c r="G372" s="13"/>
      <c r="H372" s="14"/>
      <c r="I372" s="596"/>
      <c r="J372" s="473">
        <v>2</v>
      </c>
      <c r="K372" s="14"/>
      <c r="L372" s="9"/>
      <c r="M372" s="23">
        <v>0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9"/>
      <c r="AB372" s="15"/>
      <c r="AC372" s="15"/>
      <c r="AD372" s="15"/>
      <c r="AE372" s="15"/>
      <c r="AF372" s="15"/>
      <c r="AG372" s="15"/>
      <c r="AH372" s="58">
        <f>ER371-BP371</f>
        <v>4.7731871015681735</v>
      </c>
      <c r="AI372" s="20">
        <f>ES371-BQ371</f>
        <v>25.20303650442478</v>
      </c>
      <c r="AJ372" s="15"/>
      <c r="AK372" s="15"/>
      <c r="AL372" s="635">
        <f>DEGREES(ACOS(AL371))</f>
        <v>2.9906722329534587</v>
      </c>
      <c r="AM372" s="633">
        <v>3.4122370602119587</v>
      </c>
      <c r="AN372" s="634">
        <v>6.1134126106194699</v>
      </c>
      <c r="AO372" s="638">
        <f>ABS(11.88-AN372)</f>
        <v>5.7665873893805308</v>
      </c>
      <c r="AP372" s="527"/>
      <c r="AQ372" s="634"/>
      <c r="AR372" s="634"/>
      <c r="AS372" s="634"/>
      <c r="AT372" s="634"/>
      <c r="AU372" s="634"/>
      <c r="AV372" s="634"/>
      <c r="AW372" s="634"/>
      <c r="AX372" s="634"/>
      <c r="AY372" s="634"/>
      <c r="AZ372" s="634"/>
      <c r="BA372" s="634"/>
      <c r="BB372" s="633"/>
      <c r="BC372" s="634">
        <f>ABS(BQ372-AN372)</f>
        <v>5.364026548672566</v>
      </c>
      <c r="BD372" s="634"/>
      <c r="BE372" s="634"/>
      <c r="BF372" s="634"/>
      <c r="BG372" s="634"/>
      <c r="BH372" s="634"/>
      <c r="BI372" s="634"/>
      <c r="BJ372" s="634"/>
      <c r="BK372" s="634"/>
      <c r="BL372" s="634"/>
      <c r="BM372" s="634"/>
      <c r="BN372" s="573"/>
      <c r="BO372" s="573"/>
      <c r="BP372" s="64">
        <v>5.4635240790677022</v>
      </c>
      <c r="BQ372" s="64">
        <v>11.477439159292036</v>
      </c>
      <c r="BR372" s="6"/>
      <c r="BS372" s="527"/>
      <c r="BT372" s="527"/>
      <c r="BU372" s="527">
        <f>(BP371+BP372+BP373)/3</f>
        <v>1.2689051110229441</v>
      </c>
      <c r="BV372" s="527">
        <f>(BQ371+BQ372+BQ373)/3</f>
        <v>-4.5883462389380538</v>
      </c>
      <c r="BW372" s="584"/>
      <c r="BX372" s="527"/>
      <c r="BY372" s="527"/>
      <c r="BZ372" s="527"/>
      <c r="CA372" s="527"/>
      <c r="CC372" s="584">
        <f>SQRT((BP371-BP372)^2+(BQ371-BQ372)^2)+SQRT((BP372-BP373)^2+(BQ372-BQ373)^2)+SQRT((BP373-BP371)^2+(BQ373-BQ371)^2)</f>
        <v>51.128549796852298</v>
      </c>
      <c r="CD372" s="584"/>
      <c r="CE372" s="584"/>
      <c r="CF372" s="584"/>
      <c r="CG372" s="527"/>
      <c r="CH372" s="584"/>
      <c r="CI372" s="527"/>
      <c r="CJ372" s="584"/>
      <c r="CK372" s="527"/>
      <c r="CL372" s="584"/>
      <c r="CO372" s="70"/>
      <c r="CP372" s="70"/>
      <c r="CQ372" s="70"/>
      <c r="CR372" s="70"/>
      <c r="CS372" s="92">
        <v>1.5243999728840929</v>
      </c>
      <c r="CT372" s="70"/>
      <c r="CU372" s="70"/>
      <c r="CV372" s="70"/>
      <c r="CW372" s="70"/>
      <c r="CX372" s="70"/>
      <c r="CY372" s="70"/>
      <c r="CZ372" s="70"/>
      <c r="DA372" s="70"/>
      <c r="DB372" s="70"/>
      <c r="DC372" s="70"/>
      <c r="DH372" s="516"/>
      <c r="DI372" s="516"/>
      <c r="DT372" s="108" t="s">
        <v>445</v>
      </c>
      <c r="DU372" s="128">
        <v>4.9507023243537667</v>
      </c>
      <c r="DV372" s="128">
        <v>11.990176991150443</v>
      </c>
      <c r="DX372" s="506">
        <f t="shared" si="222"/>
        <v>0</v>
      </c>
      <c r="EA372" s="506">
        <f t="shared" si="223"/>
        <v>0</v>
      </c>
      <c r="EB372" s="506">
        <f t="shared" si="224"/>
        <v>1</v>
      </c>
      <c r="ED372" s="491">
        <v>1</v>
      </c>
      <c r="EG372" s="402">
        <f>IF(AND(DV372&gt;0,DV372&lt;11.9),1,0)</f>
        <v>0</v>
      </c>
      <c r="EM372" s="402">
        <f>IF(AND(DV372&gt;0,DV372&lt;6.4),1,0)</f>
        <v>0</v>
      </c>
      <c r="ER372" s="105">
        <v>-1.0453674230707157</v>
      </c>
      <c r="ES372" s="105">
        <v>-11.83241150442478</v>
      </c>
      <c r="ET372" s="518">
        <f>ABS(ER372)</f>
        <v>1.0453674230707157</v>
      </c>
      <c r="EV372" s="284"/>
      <c r="EW372" s="209"/>
      <c r="EX372" s="209"/>
      <c r="EY372" s="209"/>
      <c r="EZ372" s="209"/>
      <c r="FA372" s="209"/>
      <c r="FB372" s="209"/>
      <c r="FC372" s="209"/>
      <c r="FE372" s="141"/>
      <c r="FF372" s="141"/>
      <c r="FH372" s="141"/>
      <c r="FJ372" s="141"/>
      <c r="FK372" s="584"/>
      <c r="FL372" s="527"/>
      <c r="FM372" s="584"/>
      <c r="FN372" s="527"/>
      <c r="FO372" s="584"/>
      <c r="FP372" s="527"/>
      <c r="FQ372" s="284"/>
      <c r="FR372" s="209"/>
      <c r="FS372" s="284"/>
      <c r="FT372" s="209"/>
      <c r="FU372" s="209"/>
      <c r="FV372" s="209"/>
      <c r="FW372" s="209"/>
      <c r="FX372" s="209"/>
      <c r="FY372" s="209"/>
      <c r="FZ372" s="209"/>
      <c r="GA372" s="209"/>
      <c r="GB372" s="209"/>
      <c r="GC372" s="209"/>
      <c r="GD372" s="284"/>
      <c r="GE372" s="209"/>
      <c r="GF372" s="284"/>
      <c r="GG372" s="209"/>
      <c r="GH372" s="209"/>
      <c r="GI372" s="209"/>
      <c r="GJ372" s="209"/>
      <c r="GK372" s="209"/>
      <c r="GL372" s="209"/>
      <c r="GM372" s="209"/>
      <c r="GN372" s="209"/>
      <c r="GO372" s="209"/>
      <c r="GP372" s="209"/>
      <c r="GQ372" s="529"/>
      <c r="GR372" s="587">
        <v>3.944782728568752E-2</v>
      </c>
      <c r="GS372" s="532">
        <v>1.1834348185706216</v>
      </c>
      <c r="GT372" s="584"/>
      <c r="GU372" s="527"/>
      <c r="GV372" s="527"/>
      <c r="GW372" s="527"/>
      <c r="GX372" s="527"/>
      <c r="GY372" s="527"/>
      <c r="GZ372" s="587">
        <v>0.15776548672566371</v>
      </c>
      <c r="HA372" s="532">
        <v>1.2226825221238951</v>
      </c>
      <c r="HB372" s="584"/>
      <c r="HC372" s="527"/>
      <c r="HD372" s="527"/>
      <c r="HE372" s="527"/>
      <c r="HF372" s="527"/>
      <c r="HG372" s="527"/>
      <c r="HH372" s="584">
        <v>0.16262250729633645</v>
      </c>
      <c r="HI372" s="527">
        <v>1.7016082156925929</v>
      </c>
      <c r="HJ372" s="584"/>
      <c r="HK372" s="527"/>
      <c r="HL372" s="527"/>
      <c r="HM372" s="527"/>
      <c r="HN372" s="527"/>
      <c r="HO372" s="527"/>
      <c r="HP372" s="285"/>
      <c r="HQ372" s="208"/>
      <c r="HR372" s="208"/>
      <c r="HS372" s="208"/>
      <c r="IE372" s="159"/>
      <c r="IF372" s="159"/>
      <c r="IG372" s="159"/>
      <c r="IH372" s="159"/>
      <c r="II372" s="159">
        <v>1</v>
      </c>
      <c r="IJ372" s="159">
        <v>0</v>
      </c>
      <c r="IK372" s="159">
        <v>1</v>
      </c>
      <c r="IL372" s="159">
        <v>0</v>
      </c>
      <c r="IM372" s="159">
        <v>0</v>
      </c>
      <c r="IQ372" s="159">
        <v>1</v>
      </c>
      <c r="IR372" s="159">
        <v>0</v>
      </c>
      <c r="IS372" s="159">
        <v>0</v>
      </c>
      <c r="IZ372" s="159">
        <v>1</v>
      </c>
      <c r="JA372" s="159">
        <v>0</v>
      </c>
      <c r="JB372" s="176">
        <v>0</v>
      </c>
      <c r="JC372" s="176">
        <v>0</v>
      </c>
      <c r="JD372" s="176">
        <v>0</v>
      </c>
      <c r="JE372" s="176">
        <v>0</v>
      </c>
      <c r="JF372" s="176">
        <v>0</v>
      </c>
      <c r="JG372" s="176">
        <v>1</v>
      </c>
      <c r="JH372" s="176">
        <v>0</v>
      </c>
      <c r="JI372" s="176">
        <v>0</v>
      </c>
      <c r="JJ372" s="176">
        <v>0</v>
      </c>
      <c r="JK372" s="176">
        <v>1</v>
      </c>
      <c r="JL372" s="176">
        <v>0</v>
      </c>
      <c r="JM372" s="176">
        <v>1</v>
      </c>
      <c r="JN372" s="176">
        <v>0</v>
      </c>
      <c r="JO372" s="176">
        <v>0</v>
      </c>
      <c r="JP372" s="176">
        <v>0</v>
      </c>
      <c r="JQ372" s="176">
        <v>0</v>
      </c>
      <c r="JR372" s="176">
        <v>0</v>
      </c>
      <c r="JS372" s="176">
        <v>0</v>
      </c>
      <c r="JT372" s="176">
        <v>0</v>
      </c>
      <c r="JU372" s="501">
        <v>0</v>
      </c>
      <c r="JV372" s="176">
        <v>1</v>
      </c>
      <c r="JW372" s="176">
        <v>0</v>
      </c>
      <c r="JX372" s="176">
        <v>0</v>
      </c>
      <c r="JY372" s="501"/>
      <c r="JZ372" s="405"/>
      <c r="KA372" s="405"/>
      <c r="KB372" s="405"/>
      <c r="KC372" s="405"/>
      <c r="KD372" s="405"/>
      <c r="KE372" s="162">
        <v>1</v>
      </c>
      <c r="KF372" s="175">
        <v>0</v>
      </c>
      <c r="KG372" s="175">
        <v>0</v>
      </c>
      <c r="KH372" s="175">
        <v>0</v>
      </c>
      <c r="KI372" s="175">
        <v>0</v>
      </c>
      <c r="KJ372" s="175">
        <v>1</v>
      </c>
      <c r="KK372" s="160">
        <v>0</v>
      </c>
      <c r="KL372" s="175">
        <v>1</v>
      </c>
      <c r="KM372" s="175">
        <v>0</v>
      </c>
      <c r="KN372" s="175">
        <v>0</v>
      </c>
      <c r="KO372" s="175">
        <v>0</v>
      </c>
      <c r="KP372" s="175">
        <v>0</v>
      </c>
      <c r="KQ372" s="175">
        <v>0</v>
      </c>
      <c r="KR372" s="160">
        <v>0</v>
      </c>
      <c r="KS372" s="175">
        <v>0</v>
      </c>
      <c r="KT372" s="159"/>
      <c r="KU372" s="159"/>
      <c r="KV372" s="159"/>
      <c r="KW372" s="159"/>
      <c r="KX372" s="159"/>
      <c r="KY372" s="159"/>
      <c r="KZ372" s="159"/>
      <c r="LA372" s="159"/>
      <c r="LB372" s="159"/>
      <c r="LC372" s="159"/>
    </row>
    <row r="373" spans="1:315" x14ac:dyDescent="0.15">
      <c r="A373" s="214"/>
      <c r="B373" s="232">
        <v>1.8577314814814816</v>
      </c>
      <c r="C373" s="10">
        <v>1.26</v>
      </c>
      <c r="D373" s="11">
        <v>1.86666658</v>
      </c>
      <c r="E373" s="11"/>
      <c r="F373" s="14"/>
      <c r="G373" s="13"/>
      <c r="H373" s="14"/>
      <c r="I373" s="596"/>
      <c r="J373" s="9">
        <v>3</v>
      </c>
      <c r="K373" s="14"/>
      <c r="L373" s="9"/>
      <c r="M373" s="23">
        <v>0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9"/>
      <c r="AB373" s="15"/>
      <c r="AC373" s="15"/>
      <c r="AD373" s="15"/>
      <c r="AE373" s="15"/>
      <c r="AF373" s="15"/>
      <c r="AG373" s="15"/>
      <c r="AH373" s="54"/>
      <c r="AI373" s="15"/>
      <c r="AJ373" s="15"/>
      <c r="AK373" s="15"/>
      <c r="AL373" s="632"/>
      <c r="AM373" s="633">
        <v>-1.5581891777846517</v>
      </c>
      <c r="AN373" s="634">
        <v>-11.753528761061949</v>
      </c>
      <c r="AO373" s="584"/>
      <c r="AP373" s="634">
        <f>ABS(-11.88-AN373)</f>
        <v>0.12647123893805201</v>
      </c>
      <c r="AQ373" s="634"/>
      <c r="AR373" s="634"/>
      <c r="AS373" s="634"/>
      <c r="AT373" s="634"/>
      <c r="AU373" s="634"/>
      <c r="AV373" s="634"/>
      <c r="AW373" s="634"/>
      <c r="AX373" s="634"/>
      <c r="AY373" s="634"/>
      <c r="AZ373" s="634"/>
      <c r="BA373" s="634"/>
      <c r="BB373" s="634">
        <f>ABS(BQ373-AN373)</f>
        <v>1.4987721238938043</v>
      </c>
      <c r="BC373" s="634"/>
      <c r="BD373" s="634"/>
      <c r="BE373" s="634"/>
      <c r="BF373" s="634"/>
      <c r="BG373" s="634"/>
      <c r="BH373" s="634"/>
      <c r="BI373" s="634"/>
      <c r="BJ373" s="634"/>
      <c r="BK373" s="634"/>
      <c r="BL373" s="634"/>
      <c r="BM373" s="634"/>
      <c r="BN373" s="573"/>
      <c r="BO373" s="573"/>
      <c r="BP373" s="4">
        <v>-0.65088915021384186</v>
      </c>
      <c r="BQ373" s="4">
        <v>-13.252300884955753</v>
      </c>
      <c r="BR373" s="6"/>
      <c r="BS373" s="527">
        <f>(BP372+BP373+BP374)/3</f>
        <v>0.78238190783279971</v>
      </c>
      <c r="BT373" s="527">
        <f>(BQ372+BQ373+BQ374)/3</f>
        <v>3.9046957964601776</v>
      </c>
      <c r="BU373" s="527"/>
      <c r="BV373" s="527"/>
      <c r="BW373" s="584"/>
      <c r="BX373" s="527"/>
      <c r="BY373" s="527"/>
      <c r="BZ373" s="527"/>
      <c r="CA373" s="527"/>
      <c r="CB373" s="584">
        <f>SQRT((BP372-BP373)^2+(BQ372-BQ373)^2)+SQRT((BP373-BP374)^2+(BQ373-BQ374)^2)+SQRT((BP374-BP372)^2+(BQ374-BQ372)^2)</f>
        <v>60.45735177249702</v>
      </c>
      <c r="CD373" s="584"/>
      <c r="CE373" s="527"/>
      <c r="CF373" s="584"/>
      <c r="CG373" s="527"/>
      <c r="CH373" s="584"/>
      <c r="CI373" s="527"/>
      <c r="CJ373" s="584"/>
      <c r="CK373" s="527"/>
      <c r="CL373" s="584"/>
      <c r="CO373" s="70"/>
      <c r="CP373" s="70"/>
      <c r="CQ373" s="70"/>
      <c r="CR373" s="97">
        <v>17.769829457421611</v>
      </c>
      <c r="CS373" s="70"/>
      <c r="CT373" s="70"/>
      <c r="CU373" s="70"/>
      <c r="CV373" s="70"/>
      <c r="CW373" s="70"/>
      <c r="CX373" s="70"/>
      <c r="CY373" s="70"/>
      <c r="CZ373" s="70"/>
      <c r="DA373" s="70"/>
      <c r="DB373" s="70"/>
      <c r="DC373" s="70"/>
      <c r="DH373" s="516"/>
      <c r="DI373" s="516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8" t="s">
        <v>446</v>
      </c>
      <c r="DU373" s="105">
        <v>-1.8343239687844632</v>
      </c>
      <c r="DV373" s="105">
        <v>-13.291742256637169</v>
      </c>
      <c r="DX373" s="506">
        <f t="shared" si="222"/>
        <v>0</v>
      </c>
      <c r="EA373" s="506">
        <f t="shared" si="223"/>
        <v>0</v>
      </c>
      <c r="EB373" s="506">
        <f t="shared" si="224"/>
        <v>0</v>
      </c>
      <c r="EF373" s="412">
        <f>IF(AND(DV373&lt;0,DV373&gt;-11.9),1,0)</f>
        <v>0</v>
      </c>
      <c r="EL373" s="244">
        <f>IF(AND(DV373&lt;0,DV373&gt;-6.4),1,0)</f>
        <v>0</v>
      </c>
      <c r="ER373" s="128">
        <v>1.084815250356403</v>
      </c>
      <c r="ES373" s="128">
        <v>12.857887168141595</v>
      </c>
      <c r="EU373" s="518">
        <f>ABS(ER373)</f>
        <v>1.084815250356403</v>
      </c>
      <c r="EV373" s="284"/>
      <c r="EW373" s="209"/>
      <c r="EX373" s="209"/>
      <c r="EY373" s="209"/>
      <c r="EZ373" s="209"/>
      <c r="FA373" s="209"/>
      <c r="FB373" s="209"/>
      <c r="FC373" s="209"/>
      <c r="FE373" s="141"/>
      <c r="FF373" s="144">
        <v>8.2484788300222149</v>
      </c>
      <c r="FH373" s="141"/>
      <c r="FJ373" s="141"/>
      <c r="FK373" s="584"/>
      <c r="FL373" s="527"/>
      <c r="FM373" s="584"/>
      <c r="FN373" s="527"/>
      <c r="FO373" s="584"/>
      <c r="FP373" s="527"/>
      <c r="FQ373" s="284"/>
      <c r="FR373" s="209">
        <f>FF373/(D372+D373)</f>
        <v>3.1323429554890869</v>
      </c>
      <c r="FS373" s="284"/>
      <c r="FT373" s="209"/>
      <c r="FU373" s="209"/>
      <c r="FV373" s="209"/>
      <c r="FW373" s="209"/>
      <c r="FX373" s="209"/>
      <c r="FY373" s="209"/>
      <c r="FZ373" s="209"/>
      <c r="GA373" s="209"/>
      <c r="GB373" s="209"/>
      <c r="GC373" s="209"/>
      <c r="GD373" s="284"/>
      <c r="GE373" s="284">
        <f>FF373*(((ABS(DV372-AN372))/(ABS(DV371-DV372))))^2</f>
        <v>0.49538088238325384</v>
      </c>
      <c r="GF373" s="284"/>
      <c r="GG373" s="209"/>
      <c r="GH373" s="209"/>
      <c r="GI373" s="209"/>
      <c r="GJ373" s="209"/>
      <c r="GK373" s="209"/>
      <c r="GL373" s="209"/>
      <c r="GM373" s="209"/>
      <c r="GN373" s="209"/>
      <c r="GO373" s="209"/>
      <c r="GP373" s="209"/>
      <c r="GQ373" s="529"/>
      <c r="GR373" s="587">
        <v>0.78895654571374751</v>
      </c>
      <c r="GS373" s="529">
        <v>3.8658870739973636</v>
      </c>
      <c r="GT373" s="587"/>
      <c r="GU373" s="529"/>
      <c r="GV373" s="529"/>
      <c r="GW373" s="529"/>
      <c r="GX373" s="529"/>
      <c r="GY373" s="529"/>
      <c r="GZ373" s="587">
        <v>1.4593307522123897</v>
      </c>
      <c r="HA373" s="529">
        <v>0.86771017699115127</v>
      </c>
      <c r="HB373" s="587"/>
      <c r="HC373" s="529"/>
      <c r="HD373" s="529"/>
      <c r="HE373" s="529"/>
      <c r="HF373" s="529"/>
      <c r="HG373" s="529"/>
      <c r="HH373" s="584">
        <v>1.6589450489324074</v>
      </c>
      <c r="HI373" s="527">
        <v>3.9620706480518382</v>
      </c>
      <c r="HJ373" s="587"/>
      <c r="HK373" s="529"/>
      <c r="HL373" s="529"/>
      <c r="HM373" s="529"/>
      <c r="HN373" s="529"/>
      <c r="HO373" s="529"/>
      <c r="HP373" s="285"/>
      <c r="HQ373" s="208"/>
      <c r="HR373" s="208"/>
      <c r="HS373" s="208"/>
      <c r="IE373" s="159"/>
      <c r="IF373" s="159"/>
      <c r="IG373" s="159"/>
      <c r="IH373" s="159"/>
      <c r="II373" s="159">
        <v>0</v>
      </c>
      <c r="IJ373" s="159">
        <v>1</v>
      </c>
      <c r="IK373" s="159">
        <v>0</v>
      </c>
      <c r="IL373" s="159">
        <v>1</v>
      </c>
      <c r="IM373" s="159">
        <v>0</v>
      </c>
      <c r="IQ373" s="159">
        <v>1</v>
      </c>
      <c r="IR373" s="159">
        <v>0</v>
      </c>
      <c r="IS373" s="159">
        <v>0</v>
      </c>
      <c r="IZ373" s="159">
        <v>0</v>
      </c>
      <c r="JA373" s="159">
        <v>1</v>
      </c>
      <c r="JB373" s="176">
        <v>0</v>
      </c>
      <c r="JC373" s="176">
        <v>0</v>
      </c>
      <c r="JD373" s="176">
        <v>0</v>
      </c>
      <c r="JE373" s="176">
        <v>0</v>
      </c>
      <c r="JF373" s="176">
        <v>0</v>
      </c>
      <c r="JG373" s="176">
        <v>1</v>
      </c>
      <c r="JH373" s="176">
        <v>0</v>
      </c>
      <c r="JI373" s="176">
        <v>0</v>
      </c>
      <c r="JJ373" s="176">
        <v>0</v>
      </c>
      <c r="JK373" s="176">
        <v>1</v>
      </c>
      <c r="JL373" s="176">
        <v>0</v>
      </c>
      <c r="JM373" s="176">
        <v>1</v>
      </c>
      <c r="JN373" s="176">
        <v>0</v>
      </c>
      <c r="JO373" s="176">
        <v>0</v>
      </c>
      <c r="JP373" s="176">
        <v>0</v>
      </c>
      <c r="JQ373" s="176">
        <v>0</v>
      </c>
      <c r="JR373" s="176">
        <v>0</v>
      </c>
      <c r="JS373" s="176">
        <v>0</v>
      </c>
      <c r="JT373" s="176">
        <v>0</v>
      </c>
      <c r="JU373" s="501">
        <v>1</v>
      </c>
      <c r="JV373" s="176">
        <v>0</v>
      </c>
      <c r="JW373" s="176">
        <v>0</v>
      </c>
      <c r="JX373" s="176">
        <v>0</v>
      </c>
      <c r="JY373" s="501"/>
      <c r="JZ373" s="405"/>
      <c r="KA373" s="405"/>
      <c r="KB373" s="405"/>
      <c r="KC373" s="405"/>
      <c r="KD373" s="405"/>
      <c r="KE373" s="162">
        <v>0</v>
      </c>
      <c r="KF373" s="175">
        <v>1</v>
      </c>
      <c r="KG373" s="175">
        <v>0</v>
      </c>
      <c r="KH373" s="175">
        <v>0</v>
      </c>
      <c r="KI373" s="175">
        <v>0</v>
      </c>
      <c r="KJ373" s="175">
        <v>1</v>
      </c>
      <c r="KK373" s="160">
        <v>0</v>
      </c>
      <c r="KL373" s="175">
        <v>1</v>
      </c>
      <c r="KM373" s="175">
        <v>0</v>
      </c>
      <c r="KN373" s="175">
        <v>0</v>
      </c>
      <c r="KO373" s="175">
        <v>0</v>
      </c>
      <c r="KP373" s="175">
        <v>0</v>
      </c>
      <c r="KQ373" s="175">
        <v>0</v>
      </c>
      <c r="KR373" s="160">
        <v>0</v>
      </c>
      <c r="KS373" s="175">
        <v>0</v>
      </c>
      <c r="KT373" s="159"/>
      <c r="KU373" s="159"/>
      <c r="KV373" s="159"/>
      <c r="KW373" s="159"/>
      <c r="KX373" s="159"/>
      <c r="KY373" s="159"/>
      <c r="KZ373" s="159"/>
      <c r="LA373" s="159"/>
      <c r="LB373" s="159"/>
      <c r="LC373" s="159"/>
    </row>
    <row r="374" spans="1:315" x14ac:dyDescent="0.15">
      <c r="A374" s="214"/>
      <c r="B374" s="232">
        <v>1.8585416666666665</v>
      </c>
      <c r="C374" s="10">
        <v>1.1000000000000001</v>
      </c>
      <c r="D374" s="11">
        <v>1.3333333000000003</v>
      </c>
      <c r="E374" s="11"/>
      <c r="F374" s="14"/>
      <c r="G374" s="13"/>
      <c r="H374" s="14"/>
      <c r="I374" s="596"/>
      <c r="J374" s="473">
        <v>4</v>
      </c>
      <c r="K374" s="14"/>
      <c r="L374" s="9"/>
      <c r="M374" s="23">
        <v>0</v>
      </c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9"/>
      <c r="AB374" s="15"/>
      <c r="AC374" s="15"/>
      <c r="AD374" s="15"/>
      <c r="AE374" s="15"/>
      <c r="AF374" s="15"/>
      <c r="AG374" s="15"/>
      <c r="AH374" s="54"/>
      <c r="AI374" s="15"/>
      <c r="AJ374" s="15"/>
      <c r="AK374" s="15"/>
      <c r="AL374" s="632"/>
      <c r="AM374" s="633">
        <v>-1.9526674506415256</v>
      </c>
      <c r="AN374" s="634">
        <v>8.2038053097345145</v>
      </c>
      <c r="AO374" s="640">
        <f t="shared" ref="AO374" si="244">ABS(11.88-AN374)</f>
        <v>3.6761946902654863</v>
      </c>
      <c r="AP374" s="527"/>
      <c r="AQ374" s="634"/>
      <c r="AR374" s="634"/>
      <c r="AS374" s="634"/>
      <c r="AT374" s="634"/>
      <c r="AU374" s="634"/>
      <c r="AV374" s="634"/>
      <c r="AW374" s="634"/>
      <c r="AX374" s="634"/>
      <c r="AY374" s="634"/>
      <c r="AZ374" s="634"/>
      <c r="BA374" s="634"/>
      <c r="BB374" s="633"/>
      <c r="BC374" s="634">
        <f t="shared" ref="BC374:BC376" si="245">ABS(BQ374-AN374)</f>
        <v>5.285143805309735</v>
      </c>
      <c r="BD374" s="634"/>
      <c r="BE374" s="634"/>
      <c r="BF374" s="634"/>
      <c r="BG374" s="634"/>
      <c r="BH374" s="634"/>
      <c r="BI374" s="634"/>
      <c r="BJ374" s="634"/>
      <c r="BK374" s="634"/>
      <c r="BL374" s="634"/>
      <c r="BM374" s="634"/>
      <c r="BN374" s="573"/>
      <c r="BO374" s="573"/>
      <c r="BP374" s="64">
        <v>-2.4654892053554613</v>
      </c>
      <c r="BQ374" s="64">
        <v>13.48894911504425</v>
      </c>
      <c r="BR374" s="6"/>
      <c r="BS374" s="527"/>
      <c r="BT374" s="527"/>
      <c r="BU374" s="527">
        <f>(BP373+BP374+BP375)/3</f>
        <v>-0.66403842597573748</v>
      </c>
      <c r="BV374" s="527">
        <f>(BQ373+BQ374+BQ375)/3</f>
        <v>-3.8784015486725667</v>
      </c>
      <c r="BW374" s="584"/>
      <c r="BX374" s="527"/>
      <c r="BY374" s="527"/>
      <c r="BZ374" s="527"/>
      <c r="CA374" s="527"/>
      <c r="CC374" s="584">
        <f>SQRT((BP373-BP374)^2+(BQ373-BQ374)^2)+SQRT((BP374-BP375)^2+(BQ374-BQ375)^2)+SQRT((BP375-BP373)^2+(BQ375-BQ373)^2)</f>
        <v>54.66508188213276</v>
      </c>
      <c r="CD374" s="584"/>
      <c r="CE374" s="584"/>
      <c r="CF374" s="584"/>
      <c r="CG374" s="527"/>
      <c r="CH374" s="584"/>
      <c r="CI374" s="527"/>
      <c r="CJ374" s="584"/>
      <c r="CK374" s="527"/>
      <c r="CL374" s="584"/>
      <c r="CO374" s="70"/>
      <c r="CP374" s="70"/>
      <c r="CQ374" s="70"/>
      <c r="CR374" s="70"/>
      <c r="CS374" s="92">
        <v>4.1745303353955023</v>
      </c>
      <c r="CT374" s="70"/>
      <c r="CU374" s="70"/>
      <c r="CV374" s="70"/>
      <c r="CW374" s="70"/>
      <c r="CX374" s="70"/>
      <c r="CY374" s="70"/>
      <c r="CZ374" s="70"/>
      <c r="DA374" s="70"/>
      <c r="DB374" s="70"/>
      <c r="DC374" s="70"/>
      <c r="DH374" s="516"/>
      <c r="DI374" s="211">
        <f>DEGREES(ACOS(((BP373-BP372)*(BP375-BP374)+(BQ373-BQ372)*(BQ375-BQ374))/(SQRT((BP373-BP372)^2+(BQ373-BQ372)^2)*SQRT((BP375-BP374)^2+(BQ375-BQ374)^2))))</f>
        <v>21.944359792816975</v>
      </c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8" t="s">
        <v>446</v>
      </c>
      <c r="DU374" s="128">
        <v>-1.4792935232132769</v>
      </c>
      <c r="DV374" s="128">
        <v>13.804480088495577</v>
      </c>
      <c r="DX374" s="506">
        <f t="shared" si="222"/>
        <v>0</v>
      </c>
      <c r="EA374" s="506">
        <f t="shared" si="223"/>
        <v>0</v>
      </c>
      <c r="EB374" s="506">
        <f t="shared" si="224"/>
        <v>0</v>
      </c>
      <c r="EG374" s="402">
        <f>IF(AND(DV374&gt;0,DV374&lt;11.9),1,0)</f>
        <v>0</v>
      </c>
      <c r="EM374" s="402">
        <f>IF(AND(DV374&gt;0,DV374&lt;6.4),1,0)</f>
        <v>0</v>
      </c>
      <c r="ER374" s="105">
        <v>-1.9723913642843691E-2</v>
      </c>
      <c r="ES374" s="105">
        <v>-12.621238938053098</v>
      </c>
      <c r="ET374" s="518">
        <f>ABS(ER374)</f>
        <v>1.9723913642843691E-2</v>
      </c>
      <c r="EV374" s="284"/>
      <c r="EW374" s="209"/>
      <c r="EX374" s="209"/>
      <c r="EY374" s="209"/>
      <c r="EZ374" s="209"/>
      <c r="FA374" s="209"/>
      <c r="FB374" s="209"/>
      <c r="FC374" s="209"/>
      <c r="FE374" s="151">
        <v>104.19082020772754</v>
      </c>
      <c r="FF374" s="141"/>
      <c r="FH374" s="141"/>
      <c r="FJ374" s="141"/>
      <c r="FK374" s="584"/>
      <c r="FL374" s="527"/>
      <c r="FM374" s="584"/>
      <c r="FN374" s="527"/>
      <c r="FO374" s="584"/>
      <c r="FP374" s="527"/>
      <c r="FQ374" s="284">
        <f>FE374/(D373+D374)</f>
        <v>32.559632535901073</v>
      </c>
      <c r="FR374" s="209"/>
      <c r="FS374" s="284"/>
      <c r="FT374" s="209"/>
      <c r="FU374" s="209"/>
      <c r="FV374" s="209"/>
      <c r="FW374" s="209"/>
      <c r="FX374" s="209"/>
      <c r="FY374" s="209"/>
      <c r="FZ374" s="209"/>
      <c r="GA374" s="209"/>
      <c r="GB374" s="209"/>
      <c r="GC374" s="209"/>
      <c r="GD374" s="284">
        <f>FE374*(((DV373-AN373)/(ABS(DV372-DV373))))^2</f>
        <v>0.38569375935113442</v>
      </c>
      <c r="GE374" s="209"/>
      <c r="GF374" s="284"/>
      <c r="GG374" s="209"/>
      <c r="GH374" s="209"/>
      <c r="GI374" s="209"/>
      <c r="GJ374" s="209"/>
      <c r="GK374" s="209"/>
      <c r="GL374" s="209"/>
      <c r="GM374" s="209"/>
      <c r="GN374" s="209"/>
      <c r="GO374" s="209"/>
      <c r="GP374" s="209"/>
      <c r="GQ374" s="529"/>
      <c r="GR374" s="587">
        <v>1.8146000551416195</v>
      </c>
      <c r="GS374" s="532">
        <v>2.5641087735696799</v>
      </c>
      <c r="GT374" s="584"/>
      <c r="GU374" s="527"/>
      <c r="GV374" s="527"/>
      <c r="GW374" s="527"/>
      <c r="GX374" s="527"/>
      <c r="GY374" s="527"/>
      <c r="GZ374" s="587">
        <v>0.6705033185840712</v>
      </c>
      <c r="HA374" s="532">
        <v>0.94659292035398224</v>
      </c>
      <c r="HB374" s="584"/>
      <c r="HC374" s="527"/>
      <c r="HD374" s="527"/>
      <c r="HE374" s="527"/>
      <c r="HF374" s="527"/>
      <c r="HG374" s="527"/>
      <c r="HH374" s="584">
        <v>1.9345149418787699</v>
      </c>
      <c r="HI374" s="527">
        <v>2.7332566581939006</v>
      </c>
      <c r="HJ374" s="584"/>
      <c r="HK374" s="527"/>
      <c r="HL374" s="527"/>
      <c r="HM374" s="527"/>
      <c r="HN374" s="527"/>
      <c r="HO374" s="527"/>
      <c r="HP374" s="285"/>
      <c r="HQ374" s="208"/>
      <c r="HR374" s="208"/>
      <c r="HS374" s="208"/>
      <c r="IE374" s="159"/>
      <c r="IF374" s="159"/>
      <c r="IG374" s="159"/>
      <c r="IH374" s="159"/>
      <c r="II374" s="159">
        <v>0</v>
      </c>
      <c r="IJ374" s="159">
        <v>1</v>
      </c>
      <c r="IK374" s="159">
        <v>1</v>
      </c>
      <c r="IL374" s="159">
        <v>0</v>
      </c>
      <c r="IM374" s="159">
        <v>0</v>
      </c>
      <c r="IQ374" s="159">
        <v>0</v>
      </c>
      <c r="IR374" s="159">
        <v>1</v>
      </c>
      <c r="IS374" s="159">
        <v>0</v>
      </c>
      <c r="IZ374" s="159">
        <v>0</v>
      </c>
      <c r="JA374" s="159">
        <v>0</v>
      </c>
      <c r="JB374" s="176">
        <v>0</v>
      </c>
      <c r="JC374" s="176">
        <v>1</v>
      </c>
      <c r="JD374" s="176">
        <v>0</v>
      </c>
      <c r="JE374" s="176">
        <v>0</v>
      </c>
      <c r="JF374" s="176">
        <v>0</v>
      </c>
      <c r="JG374" s="176">
        <v>1</v>
      </c>
      <c r="JH374" s="176">
        <v>0</v>
      </c>
      <c r="JI374" s="176">
        <v>0</v>
      </c>
      <c r="JJ374" s="176">
        <v>0</v>
      </c>
      <c r="JK374" s="176">
        <v>1</v>
      </c>
      <c r="JL374" s="176">
        <v>0</v>
      </c>
      <c r="JM374" s="176">
        <v>1</v>
      </c>
      <c r="JN374" s="176">
        <v>0</v>
      </c>
      <c r="JO374" s="176">
        <v>0</v>
      </c>
      <c r="JP374" s="176">
        <v>0</v>
      </c>
      <c r="JQ374" s="176">
        <v>0</v>
      </c>
      <c r="JR374" s="176">
        <v>0</v>
      </c>
      <c r="JS374" s="176">
        <v>0</v>
      </c>
      <c r="JT374" s="176">
        <v>0</v>
      </c>
      <c r="JU374" s="501">
        <v>1</v>
      </c>
      <c r="JV374" s="176">
        <v>0</v>
      </c>
      <c r="JW374" s="176">
        <v>0</v>
      </c>
      <c r="JX374" s="176">
        <v>0</v>
      </c>
      <c r="JY374" s="501"/>
      <c r="JZ374" s="405"/>
      <c r="KA374" s="405"/>
      <c r="KB374" s="405"/>
      <c r="KC374" s="405"/>
      <c r="KD374" s="405"/>
      <c r="KE374" s="162">
        <v>1</v>
      </c>
      <c r="KF374" s="175">
        <v>0</v>
      </c>
      <c r="KG374" s="175">
        <v>0</v>
      </c>
      <c r="KH374" s="175">
        <v>0</v>
      </c>
      <c r="KI374" s="175">
        <v>0</v>
      </c>
      <c r="KJ374" s="175">
        <v>1</v>
      </c>
      <c r="KK374" s="160">
        <v>0</v>
      </c>
      <c r="KL374" s="175">
        <v>1</v>
      </c>
      <c r="KM374" s="175">
        <v>0</v>
      </c>
      <c r="KN374" s="175">
        <v>0</v>
      </c>
      <c r="KO374" s="175">
        <v>0</v>
      </c>
      <c r="KP374" s="175">
        <v>0</v>
      </c>
      <c r="KQ374" s="175">
        <v>0</v>
      </c>
      <c r="KR374" s="160">
        <v>0</v>
      </c>
      <c r="KS374" s="175">
        <v>0</v>
      </c>
      <c r="KT374" s="159"/>
      <c r="KU374" s="159"/>
      <c r="KV374" s="159"/>
      <c r="KW374" s="159"/>
      <c r="KX374" s="159"/>
      <c r="KY374" s="159"/>
      <c r="KZ374" s="159"/>
      <c r="LA374" s="159"/>
      <c r="LB374" s="159"/>
      <c r="LC374" s="159"/>
    </row>
    <row r="375" spans="1:315" x14ac:dyDescent="0.15">
      <c r="A375" s="214"/>
      <c r="B375" s="232">
        <v>1.859363425925926</v>
      </c>
      <c r="C375" s="10">
        <v>1.1100000000000001</v>
      </c>
      <c r="D375" s="11">
        <v>1.3666666300000003</v>
      </c>
      <c r="E375" s="11"/>
      <c r="F375" s="14"/>
      <c r="G375" s="13"/>
      <c r="H375" s="14"/>
      <c r="I375" s="596"/>
      <c r="J375" s="9">
        <v>5</v>
      </c>
      <c r="K375" s="14"/>
      <c r="L375" s="9"/>
      <c r="M375" s="23">
        <v>0</v>
      </c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9"/>
      <c r="AB375" s="15"/>
      <c r="AC375" s="15"/>
      <c r="AD375" s="15"/>
      <c r="AE375" s="15"/>
      <c r="AF375" s="15"/>
      <c r="AG375" s="15"/>
      <c r="AH375" s="54"/>
      <c r="AI375" s="15"/>
      <c r="AJ375" s="15"/>
      <c r="AK375" s="15"/>
      <c r="AL375" s="632"/>
      <c r="AM375" s="633">
        <v>-1.9723913642843691E-2</v>
      </c>
      <c r="AN375" s="634">
        <v>-5.0090542035398231</v>
      </c>
      <c r="AO375" s="587"/>
      <c r="AP375" s="634">
        <f t="shared" ref="AP375:AP376" si="246">ABS(-11.88-AN375)</f>
        <v>6.8709457964601777</v>
      </c>
      <c r="AQ375" s="634"/>
      <c r="AR375" s="634"/>
      <c r="AS375" s="634"/>
      <c r="AT375" s="634"/>
      <c r="AU375" s="634"/>
      <c r="AV375" s="634"/>
      <c r="AW375" s="634"/>
      <c r="AX375" s="634"/>
      <c r="AY375" s="634"/>
      <c r="AZ375" s="634"/>
      <c r="BA375" s="634"/>
      <c r="BB375" s="634">
        <f t="shared" ref="BB375:BB376" si="247">ABS(BQ375-AN375)</f>
        <v>6.862798672566373</v>
      </c>
      <c r="BC375" s="634"/>
      <c r="BD375" s="634"/>
      <c r="BE375" s="634"/>
      <c r="BF375" s="634"/>
      <c r="BG375" s="634"/>
      <c r="BH375" s="634"/>
      <c r="BI375" s="634"/>
      <c r="BJ375" s="634"/>
      <c r="BK375" s="634"/>
      <c r="BL375" s="634"/>
      <c r="BM375" s="634"/>
      <c r="BN375" s="573"/>
      <c r="BO375" s="573"/>
      <c r="BP375" s="4">
        <v>1.1242630776420905</v>
      </c>
      <c r="BQ375" s="4">
        <v>-11.871852876106196</v>
      </c>
      <c r="BR375" s="6"/>
      <c r="BS375" s="527">
        <f>(BP374+BP375+BP376)/3</f>
        <v>0.61144132292815456</v>
      </c>
      <c r="BT375" s="527">
        <f>(BQ374+BQ375+BQ376)/3</f>
        <v>4.9959070796460185</v>
      </c>
      <c r="BU375" s="527"/>
      <c r="BV375" s="527"/>
      <c r="BW375" s="584"/>
      <c r="BX375" s="527"/>
      <c r="BY375" s="527"/>
      <c r="BZ375" s="527"/>
      <c r="CA375" s="527"/>
      <c r="CB375" s="584">
        <f>SQRT((BP374-BP375)^2+(BQ374-BQ375)^2)+SQRT((BP375-BP376)^2+(BQ375-BQ376)^2)+SQRT((BP376-BP374)^2+(BQ376-BQ374)^2)</f>
        <v>56.581569864755984</v>
      </c>
      <c r="CD375" s="584"/>
      <c r="CE375" s="527"/>
      <c r="CF375" s="584"/>
      <c r="CG375" s="527"/>
      <c r="CH375" s="584"/>
      <c r="CI375" s="527"/>
      <c r="CJ375" s="584"/>
      <c r="CK375" s="527"/>
      <c r="CL375" s="584"/>
      <c r="CO375" s="70"/>
      <c r="CP375" s="70"/>
      <c r="CQ375" s="70"/>
      <c r="CR375" s="97">
        <v>12.702375098965618</v>
      </c>
      <c r="CS375" s="70"/>
      <c r="CT375" s="70"/>
      <c r="CU375" s="70"/>
      <c r="CV375" s="70"/>
      <c r="CW375" s="70"/>
      <c r="CX375" s="70"/>
      <c r="CY375" s="70"/>
      <c r="CZ375" s="70"/>
      <c r="DA375" s="70"/>
      <c r="DB375" s="70"/>
      <c r="DC375" s="70"/>
      <c r="DH375" s="211">
        <f>DEGREES(ACOS(((BP374-BP373)*(BP376-BP375)+(BQ374-BQ373)*(BQ376-BQ375))/(SQRT((BP374-BP373)^2+(BQ374-BQ373)^2)*SQRT((BP376-BP375)^2+(BQ376-BQ375)^2))))</f>
        <v>8.5278447635702435</v>
      </c>
      <c r="DI375" s="516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8" t="s">
        <v>445</v>
      </c>
      <c r="DU375" s="105">
        <v>2.2682500689270246</v>
      </c>
      <c r="DV375" s="105">
        <v>-11.911294247787612</v>
      </c>
      <c r="DX375" s="506">
        <f t="shared" si="222"/>
        <v>0</v>
      </c>
      <c r="EA375" s="506">
        <f t="shared" si="223"/>
        <v>0</v>
      </c>
      <c r="EB375" s="506">
        <f t="shared" si="224"/>
        <v>0</v>
      </c>
      <c r="EF375" s="412">
        <f>IF(AND(DV375&lt;0,DV375&gt;-11.9),1,0)</f>
        <v>0</v>
      </c>
      <c r="EL375" s="244">
        <f>IF(AND(DV375&lt;0,DV375&gt;-6.4),1,0)</f>
        <v>0</v>
      </c>
      <c r="ER375" s="128">
        <v>-0.53254566835677963</v>
      </c>
      <c r="ES375" s="128">
        <v>13.528390486725666</v>
      </c>
      <c r="EU375" s="518">
        <f>ABS(ER375)</f>
        <v>0.53254566835677963</v>
      </c>
      <c r="EV375" s="284"/>
      <c r="EW375" s="209"/>
      <c r="EX375" s="209"/>
      <c r="EY375" s="209"/>
      <c r="EZ375" s="209"/>
      <c r="FA375" s="209"/>
      <c r="FB375" s="209"/>
      <c r="FC375" s="209"/>
      <c r="FE375" s="141"/>
      <c r="FF375" s="144">
        <v>24.987375273065499</v>
      </c>
      <c r="FH375" s="141"/>
      <c r="FJ375" s="141"/>
      <c r="FK375" s="584"/>
      <c r="FL375" s="527"/>
      <c r="FM375" s="584"/>
      <c r="FN375" s="527"/>
      <c r="FO375" s="584"/>
      <c r="FP375" s="527"/>
      <c r="FQ375" s="284"/>
      <c r="FR375" s="209">
        <f>FF375/(D374+D375)</f>
        <v>9.2545836744023529</v>
      </c>
      <c r="FS375" s="284"/>
      <c r="FT375" s="209"/>
      <c r="FU375" s="209"/>
      <c r="FV375" s="209"/>
      <c r="FW375" s="209"/>
      <c r="FX375" s="209"/>
      <c r="FY375" s="209"/>
      <c r="FZ375" s="209"/>
      <c r="GA375" s="209"/>
      <c r="GB375" s="209"/>
      <c r="GC375" s="209"/>
      <c r="GD375" s="284"/>
      <c r="GE375" s="284">
        <f>FF375*(((ABS(DV374-AN374))/(ABS(DV373-DV374))))^2</f>
        <v>1.0675392557691137</v>
      </c>
      <c r="GF375" s="284"/>
      <c r="GG375" s="209"/>
      <c r="GH375" s="209"/>
      <c r="GI375" s="209"/>
      <c r="GJ375" s="209"/>
      <c r="GK375" s="209"/>
      <c r="GL375" s="209"/>
      <c r="GM375" s="209"/>
      <c r="GN375" s="209"/>
      <c r="GO375" s="209"/>
      <c r="GP375" s="209"/>
      <c r="GQ375" s="529"/>
      <c r="GR375" s="587">
        <v>2.2879739825698682</v>
      </c>
      <c r="GS375" s="529">
        <v>0.94674785485649726</v>
      </c>
      <c r="GT375" s="587"/>
      <c r="GU375" s="529"/>
      <c r="GV375" s="529"/>
      <c r="GW375" s="529"/>
      <c r="GX375" s="529"/>
      <c r="GY375" s="529"/>
      <c r="GZ375" s="587">
        <v>0.70994469026548579</v>
      </c>
      <c r="HA375" s="529">
        <v>0.27608960176991104</v>
      </c>
      <c r="HB375" s="587"/>
      <c r="HC375" s="529"/>
      <c r="HD375" s="529"/>
      <c r="HE375" s="529"/>
      <c r="HF375" s="529"/>
      <c r="HG375" s="529"/>
      <c r="HH375" s="584">
        <v>2.3955889480778585</v>
      </c>
      <c r="HI375" s="527">
        <v>0.98618303011198039</v>
      </c>
      <c r="HJ375" s="587"/>
      <c r="HK375" s="529"/>
      <c r="HL375" s="529"/>
      <c r="HM375" s="529"/>
      <c r="HN375" s="529"/>
      <c r="HO375" s="529"/>
      <c r="HP375" s="285"/>
      <c r="HQ375" s="208"/>
      <c r="HR375" s="208"/>
      <c r="HS375" s="208"/>
      <c r="IE375" s="159"/>
      <c r="IF375" s="159"/>
      <c r="IG375" s="159"/>
      <c r="IH375" s="159"/>
      <c r="II375" s="159">
        <v>0</v>
      </c>
      <c r="IJ375" s="159">
        <v>1</v>
      </c>
      <c r="IK375" s="159">
        <v>0</v>
      </c>
      <c r="IL375" s="159">
        <v>1</v>
      </c>
      <c r="IM375" s="159">
        <v>0</v>
      </c>
      <c r="IQ375" s="159">
        <v>1</v>
      </c>
      <c r="IR375" s="159">
        <v>0</v>
      </c>
      <c r="IS375" s="159">
        <v>0</v>
      </c>
      <c r="IZ375" s="159">
        <v>0</v>
      </c>
      <c r="JA375" s="159">
        <v>1</v>
      </c>
      <c r="JB375" s="176">
        <v>0</v>
      </c>
      <c r="JC375" s="176">
        <v>0</v>
      </c>
      <c r="JD375" s="176">
        <v>0</v>
      </c>
      <c r="JE375" s="176">
        <v>0</v>
      </c>
      <c r="JF375" s="176">
        <v>0</v>
      </c>
      <c r="JG375" s="176">
        <v>1</v>
      </c>
      <c r="JH375" s="176">
        <v>0</v>
      </c>
      <c r="JI375" s="176">
        <v>0</v>
      </c>
      <c r="JJ375" s="176">
        <v>0</v>
      </c>
      <c r="JK375" s="176">
        <v>1</v>
      </c>
      <c r="JL375" s="176">
        <v>0</v>
      </c>
      <c r="JM375" s="176">
        <v>1</v>
      </c>
      <c r="JN375" s="176">
        <v>0</v>
      </c>
      <c r="JO375" s="176">
        <v>0</v>
      </c>
      <c r="JP375" s="176">
        <v>0</v>
      </c>
      <c r="JQ375" s="176">
        <v>0</v>
      </c>
      <c r="JR375" s="176">
        <v>0</v>
      </c>
      <c r="JS375" s="176">
        <v>0</v>
      </c>
      <c r="JT375" s="176">
        <v>0</v>
      </c>
      <c r="JU375" s="501">
        <v>1</v>
      </c>
      <c r="JV375" s="176">
        <v>0</v>
      </c>
      <c r="JW375" s="176">
        <v>0</v>
      </c>
      <c r="JX375" s="176">
        <v>0</v>
      </c>
      <c r="JY375" s="501"/>
      <c r="JZ375" s="405"/>
      <c r="KA375" s="405"/>
      <c r="KB375" s="405"/>
      <c r="KC375" s="405"/>
      <c r="KD375" s="405"/>
      <c r="KE375" s="162">
        <v>0</v>
      </c>
      <c r="KF375" s="175">
        <v>1</v>
      </c>
      <c r="KG375" s="175">
        <v>0</v>
      </c>
      <c r="KH375" s="175">
        <v>0</v>
      </c>
      <c r="KI375" s="175">
        <v>0</v>
      </c>
      <c r="KJ375" s="175">
        <v>1</v>
      </c>
      <c r="KK375" s="160">
        <v>0</v>
      </c>
      <c r="KL375" s="175">
        <v>1</v>
      </c>
      <c r="KM375" s="175">
        <v>0</v>
      </c>
      <c r="KN375" s="175">
        <v>0</v>
      </c>
      <c r="KO375" s="175">
        <v>0</v>
      </c>
      <c r="KP375" s="175">
        <v>0</v>
      </c>
      <c r="KQ375" s="175">
        <v>0</v>
      </c>
      <c r="KR375" s="160">
        <v>0</v>
      </c>
      <c r="KS375" s="175">
        <v>1</v>
      </c>
      <c r="KT375" s="159"/>
      <c r="KU375" s="159"/>
      <c r="KV375" s="159"/>
      <c r="KW375" s="159"/>
      <c r="KX375" s="159"/>
      <c r="KY375" s="159"/>
      <c r="KZ375" s="159"/>
      <c r="LA375" s="159"/>
      <c r="LB375" s="159"/>
      <c r="LC375" s="159"/>
    </row>
    <row r="376" spans="1:315" x14ac:dyDescent="0.15">
      <c r="A376" s="214"/>
      <c r="B376" s="232">
        <v>1.8605092592592591</v>
      </c>
      <c r="C376" s="10">
        <v>1.0900000000000001</v>
      </c>
      <c r="D376" s="11">
        <v>1.2999999700000002</v>
      </c>
      <c r="E376" s="11"/>
      <c r="F376" s="14"/>
      <c r="G376" s="13"/>
      <c r="H376" s="14"/>
      <c r="I376" s="596"/>
      <c r="J376" s="473">
        <v>6</v>
      </c>
      <c r="K376" s="14"/>
      <c r="L376" s="9"/>
      <c r="M376" s="23">
        <v>0</v>
      </c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9"/>
      <c r="AB376" s="15"/>
      <c r="AC376" s="15"/>
      <c r="AD376" s="15"/>
      <c r="AE376" s="15"/>
      <c r="AF376" s="15"/>
      <c r="AG376" s="15"/>
      <c r="AH376" s="54"/>
      <c r="AI376" s="15"/>
      <c r="AJ376" s="15"/>
      <c r="AK376" s="15"/>
      <c r="AL376" s="632"/>
      <c r="AM376" s="633">
        <v>2.4654892053554613</v>
      </c>
      <c r="AN376" s="634">
        <v>8.7559845132743366</v>
      </c>
      <c r="AO376" s="640">
        <f t="shared" ref="AO376" si="248">ABS(11.88-AN376)</f>
        <v>3.1240154867256642</v>
      </c>
      <c r="AP376" s="527"/>
      <c r="AQ376" s="634"/>
      <c r="AR376" s="634"/>
      <c r="AS376" s="634"/>
      <c r="AT376" s="634"/>
      <c r="AU376" s="634"/>
      <c r="AV376" s="634"/>
      <c r="AW376" s="634"/>
      <c r="AX376" s="634"/>
      <c r="AY376" s="634"/>
      <c r="AZ376" s="634"/>
      <c r="BA376" s="634"/>
      <c r="BB376" s="633"/>
      <c r="BC376" s="634">
        <f t="shared" ref="BC376" si="249">ABS(BQ376-AN376)</f>
        <v>4.6146404867256656</v>
      </c>
      <c r="BD376" s="634"/>
      <c r="BE376" s="634"/>
      <c r="BF376" s="634"/>
      <c r="BG376" s="634"/>
      <c r="BH376" s="634"/>
      <c r="BI376" s="634"/>
      <c r="BJ376" s="634"/>
      <c r="BK376" s="634"/>
      <c r="BL376" s="634"/>
      <c r="BM376" s="634"/>
      <c r="BN376" s="573"/>
      <c r="BO376" s="573"/>
      <c r="BP376" s="64">
        <v>3.1755500964978345</v>
      </c>
      <c r="BQ376" s="64">
        <v>13.370625000000002</v>
      </c>
      <c r="BR376" s="6"/>
      <c r="BS376" s="527"/>
      <c r="BT376" s="527"/>
      <c r="BU376" s="527"/>
      <c r="BV376" s="527"/>
      <c r="BW376" s="584"/>
      <c r="BX376" s="527"/>
      <c r="BY376" s="527"/>
      <c r="BZ376" s="527"/>
      <c r="CA376" s="527"/>
      <c r="CB376" s="584"/>
      <c r="CC376" s="527"/>
      <c r="CD376" s="584"/>
      <c r="CE376" s="527"/>
      <c r="CF376" s="584"/>
      <c r="CG376" s="527"/>
      <c r="CH376" s="584"/>
      <c r="CI376" s="527"/>
      <c r="CJ376" s="584"/>
      <c r="CK376" s="527"/>
      <c r="CL376" s="584"/>
      <c r="CO376" s="70"/>
      <c r="CP376" s="70"/>
      <c r="CQ376" s="70"/>
      <c r="CR376" s="70"/>
      <c r="CS376" s="84"/>
      <c r="CT376" s="70"/>
      <c r="CU376" s="70"/>
      <c r="CV376" s="70"/>
      <c r="CW376" s="70"/>
      <c r="CX376" s="70"/>
      <c r="CY376" s="70"/>
      <c r="CZ376" s="70"/>
      <c r="DA376" s="70"/>
      <c r="DB376" s="70"/>
      <c r="DC376" s="70"/>
      <c r="DH376" s="516"/>
      <c r="DI376" s="516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8" t="s">
        <v>446</v>
      </c>
      <c r="DU376" s="128">
        <v>2.2288022416413371</v>
      </c>
      <c r="DV376" s="128">
        <v>13.607273230088497</v>
      </c>
      <c r="DX376" s="506">
        <f t="shared" si="222"/>
        <v>0</v>
      </c>
      <c r="EA376" s="506">
        <f t="shared" si="223"/>
        <v>0</v>
      </c>
      <c r="EB376" s="506">
        <f t="shared" si="224"/>
        <v>0</v>
      </c>
      <c r="EG376" s="402">
        <f>IF(AND(DV376&gt;0,DV376&lt;11.9),1,0)</f>
        <v>0</v>
      </c>
      <c r="EM376" s="402">
        <f>IF(AND(DV376&gt;0,DV376&lt;6.4),1,0)</f>
        <v>0</v>
      </c>
      <c r="ER376" s="105">
        <v>0.21696305007128061</v>
      </c>
      <c r="ES376" s="105">
        <v>-12.108501106194691</v>
      </c>
      <c r="ET376" s="518">
        <f>ABS(ER376)</f>
        <v>0.21696305007128061</v>
      </c>
      <c r="EV376" s="284"/>
      <c r="EW376" s="209"/>
      <c r="EX376" s="209"/>
      <c r="EY376" s="209"/>
      <c r="EZ376" s="209"/>
      <c r="FA376" s="209"/>
      <c r="FB376" s="209"/>
      <c r="FC376" s="209"/>
      <c r="FE376" s="151">
        <v>71.318263248242616</v>
      </c>
      <c r="FF376" s="141"/>
      <c r="FH376" s="516"/>
      <c r="FJ376" s="516"/>
      <c r="FL376" s="516"/>
      <c r="FN376" s="516"/>
      <c r="FQ376" s="284">
        <f>FE376/(D375+D376)</f>
        <v>26.74434938669971</v>
      </c>
      <c r="FR376" s="209"/>
      <c r="FS376" s="284"/>
      <c r="FT376" s="209"/>
      <c r="FU376" s="209"/>
      <c r="FV376" s="209"/>
      <c r="FW376" s="209"/>
      <c r="FX376" s="209"/>
      <c r="FY376" s="209"/>
      <c r="FZ376" s="209"/>
      <c r="GA376" s="209"/>
      <c r="GB376" s="209"/>
      <c r="GC376" s="209"/>
      <c r="GD376" s="284">
        <f>FE376*(((DV375-AN375)/(ABS(DV374-DV375))))^2</f>
        <v>5.1378528830061114</v>
      </c>
      <c r="GE376" s="209"/>
      <c r="GF376" s="284"/>
      <c r="GG376" s="209"/>
      <c r="GH376" s="209"/>
      <c r="GI376" s="209"/>
      <c r="GJ376" s="209"/>
      <c r="GK376" s="209"/>
      <c r="GL376" s="209"/>
      <c r="GM376" s="209"/>
      <c r="GN376" s="209"/>
      <c r="GO376" s="209"/>
      <c r="GP376" s="209"/>
      <c r="GQ376" s="529"/>
      <c r="GR376" s="587">
        <v>2.0512870188557439</v>
      </c>
      <c r="GS376" s="532">
        <v>2.7613479099981166</v>
      </c>
      <c r="GT376" s="584"/>
      <c r="GU376" s="527"/>
      <c r="GV376" s="527"/>
      <c r="GW376" s="527"/>
      <c r="GX376" s="527"/>
      <c r="GY376" s="527"/>
      <c r="GZ376" s="587">
        <v>0.1972068584070783</v>
      </c>
      <c r="HA376" s="532">
        <v>7.8882743362830965E-2</v>
      </c>
      <c r="HB376" s="584"/>
      <c r="HC376" s="527"/>
      <c r="HD376" s="527"/>
      <c r="HE376" s="527"/>
      <c r="HF376" s="527"/>
      <c r="HG376" s="527"/>
      <c r="HH376" s="584">
        <v>2.0607447631205749</v>
      </c>
      <c r="HI376" s="527">
        <v>2.7624743921440094</v>
      </c>
      <c r="HJ376" s="584"/>
      <c r="HK376" s="527"/>
      <c r="HL376" s="527"/>
      <c r="HM376" s="527"/>
      <c r="HN376" s="527"/>
      <c r="HO376" s="527"/>
      <c r="HP376" s="285"/>
      <c r="HQ376" s="208"/>
      <c r="HR376" s="208"/>
      <c r="HS376" s="208"/>
      <c r="IE376" s="159"/>
      <c r="IF376" s="159"/>
      <c r="IG376" s="159"/>
      <c r="IH376" s="159"/>
      <c r="II376" s="159">
        <v>0</v>
      </c>
      <c r="IJ376" s="159">
        <v>1</v>
      </c>
      <c r="IK376" s="159">
        <v>1</v>
      </c>
      <c r="IL376" s="159">
        <v>0</v>
      </c>
      <c r="IM376" s="159">
        <v>0</v>
      </c>
      <c r="IQ376" s="159">
        <v>1</v>
      </c>
      <c r="IR376" s="159">
        <v>0</v>
      </c>
      <c r="IS376" s="159">
        <v>0</v>
      </c>
      <c r="IZ376" s="159">
        <v>1</v>
      </c>
      <c r="JA376" s="159">
        <v>0</v>
      </c>
      <c r="JB376" s="176">
        <v>0</v>
      </c>
      <c r="JC376" s="176">
        <v>0</v>
      </c>
      <c r="JD376" s="176">
        <v>0</v>
      </c>
      <c r="JE376" s="176">
        <v>0</v>
      </c>
      <c r="JF376" s="176">
        <v>0</v>
      </c>
      <c r="JG376" s="176">
        <v>1</v>
      </c>
      <c r="JH376" s="176">
        <v>0</v>
      </c>
      <c r="JI376" s="176">
        <v>0</v>
      </c>
      <c r="JJ376" s="176">
        <v>0</v>
      </c>
      <c r="JK376" s="176">
        <v>1</v>
      </c>
      <c r="JL376" s="176">
        <v>0</v>
      </c>
      <c r="JM376" s="176">
        <v>1</v>
      </c>
      <c r="JN376" s="176">
        <v>0</v>
      </c>
      <c r="JO376" s="176">
        <v>0</v>
      </c>
      <c r="JP376" s="176">
        <v>0</v>
      </c>
      <c r="JQ376" s="176">
        <v>0</v>
      </c>
      <c r="JR376" s="176">
        <v>0</v>
      </c>
      <c r="JS376" s="176">
        <v>0</v>
      </c>
      <c r="JT376" s="176">
        <v>0</v>
      </c>
      <c r="JU376" s="501">
        <v>1</v>
      </c>
      <c r="JV376" s="176">
        <v>0</v>
      </c>
      <c r="JW376" s="176">
        <v>0</v>
      </c>
      <c r="JX376" s="176">
        <v>0</v>
      </c>
      <c r="JY376" s="501"/>
      <c r="JZ376" s="405"/>
      <c r="KA376" s="405"/>
      <c r="KB376" s="405"/>
      <c r="KC376" s="405"/>
      <c r="KD376" s="405"/>
      <c r="KE376" s="162">
        <v>0</v>
      </c>
      <c r="KF376" s="175">
        <v>0</v>
      </c>
      <c r="KG376" s="175">
        <v>1</v>
      </c>
      <c r="KH376" s="175">
        <v>0</v>
      </c>
      <c r="KI376" s="175">
        <v>0</v>
      </c>
      <c r="KJ376" s="175">
        <v>0</v>
      </c>
      <c r="KK376" s="160">
        <v>0</v>
      </c>
      <c r="KL376" s="175">
        <v>0</v>
      </c>
      <c r="KM376" s="175">
        <v>0</v>
      </c>
      <c r="KN376" s="175">
        <v>0</v>
      </c>
      <c r="KO376" s="175">
        <v>0</v>
      </c>
      <c r="KP376" s="175">
        <v>1</v>
      </c>
      <c r="KQ376" s="175">
        <v>0</v>
      </c>
      <c r="KR376" s="160">
        <v>0</v>
      </c>
      <c r="KS376" s="175">
        <v>0</v>
      </c>
      <c r="KT376" s="159"/>
      <c r="KU376" s="159"/>
      <c r="KV376" s="159"/>
      <c r="KW376" s="159"/>
      <c r="KX376" s="159"/>
      <c r="KY376" s="159"/>
      <c r="KZ376" s="159"/>
      <c r="LA376" s="159"/>
      <c r="LB376" s="159" t="s">
        <v>568</v>
      </c>
      <c r="LC376" s="159"/>
    </row>
    <row r="377" spans="1:315" s="218" customFormat="1" ht="14.25" thickBot="1" x14ac:dyDescent="0.2">
      <c r="A377" s="243" t="s">
        <v>593</v>
      </c>
      <c r="B377" s="243"/>
      <c r="C377" s="17"/>
      <c r="D377" s="18"/>
      <c r="E377" s="18">
        <f>SUM(D372:D376)</f>
        <v>6.6333254800000008</v>
      </c>
      <c r="F377" s="20"/>
      <c r="G377" s="19"/>
      <c r="H377" s="20"/>
      <c r="I377" s="597"/>
      <c r="J377" s="16"/>
      <c r="K377" s="20"/>
      <c r="L377" s="16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16"/>
      <c r="AB377" s="20"/>
      <c r="AC377" s="20"/>
      <c r="AD377" s="20"/>
      <c r="AE377" s="20"/>
      <c r="AF377" s="20"/>
      <c r="AG377" s="20"/>
      <c r="AH377" s="58"/>
      <c r="AI377" s="20"/>
      <c r="AJ377" s="20"/>
      <c r="AK377" s="20"/>
      <c r="AL377" s="642"/>
      <c r="AM377" s="636"/>
      <c r="AN377" s="637"/>
      <c r="AO377" s="636"/>
      <c r="AP377" s="637"/>
      <c r="AQ377" s="528">
        <f>SUM(AO371:AO377)</f>
        <v>12.566797566371681</v>
      </c>
      <c r="AR377" s="528">
        <f>SUM(AP371:AP377)</f>
        <v>6.9974170353982297</v>
      </c>
      <c r="AS377" s="528">
        <f>AVERAGE(AO371:AO377)</f>
        <v>4.1889325221238938</v>
      </c>
      <c r="AT377" s="528">
        <f>AVERAGE(AP371:AP377)</f>
        <v>3.4987085176991148</v>
      </c>
      <c r="AU377" s="528">
        <f>MAX(AO371:AO377)</f>
        <v>5.7665873893805308</v>
      </c>
      <c r="AV377" s="528">
        <f>MAX(AP371:AP377)</f>
        <v>6.8709457964601777</v>
      </c>
      <c r="AW377" s="528">
        <f>MIN(AO371:AO377)</f>
        <v>3.1240154867256642</v>
      </c>
      <c r="AX377" s="528">
        <f>MIN(AP371:AP377)</f>
        <v>0.12647123893805201</v>
      </c>
      <c r="AY377" s="528">
        <f>AU377-AW377</f>
        <v>2.6425719026548666</v>
      </c>
      <c r="AZ377" s="528">
        <f>AV377-AX377</f>
        <v>6.7444745575221257</v>
      </c>
      <c r="BA377" s="528"/>
      <c r="BB377" s="636"/>
      <c r="BC377" s="637"/>
      <c r="BD377" s="528">
        <f>SUM(BB371:BB377)</f>
        <v>8.3615707964601782</v>
      </c>
      <c r="BE377" s="528">
        <f>SUM(BC371:BC377)</f>
        <v>15.263810840707967</v>
      </c>
      <c r="BF377" s="528">
        <f>AVERAGE(BB371:BB377)</f>
        <v>4.1807853982300891</v>
      </c>
      <c r="BG377" s="528">
        <f>AVERAGE(BC371:BC377)</f>
        <v>5.0879369469026559</v>
      </c>
      <c r="BH377" s="528">
        <f>MAX(BB371:BB377)</f>
        <v>6.862798672566373</v>
      </c>
      <c r="BI377" s="528">
        <f>MAX(BC371:BC377)</f>
        <v>5.364026548672566</v>
      </c>
      <c r="BJ377" s="528">
        <f>MIN(BB371:BB377)</f>
        <v>1.4987721238938043</v>
      </c>
      <c r="BK377" s="528">
        <f>MIN(BC371:BC377)</f>
        <v>4.6146404867256656</v>
      </c>
      <c r="BL377" s="528">
        <f>BH377-BJ377</f>
        <v>5.3640265486725687</v>
      </c>
      <c r="BM377" s="528">
        <f>BI377-BK377</f>
        <v>0.74938606194690038</v>
      </c>
      <c r="BN377" s="574"/>
      <c r="BO377" s="574"/>
      <c r="BP377" s="2"/>
      <c r="BQ377" s="2"/>
      <c r="BR377" s="7"/>
      <c r="BS377" s="528"/>
      <c r="BT377" s="528"/>
      <c r="BU377" s="528"/>
      <c r="BV377" s="528"/>
      <c r="BW377" s="585">
        <f>AVERAGE(BS372:BS377)</f>
        <v>0.69691161538047708</v>
      </c>
      <c r="BX377" s="585">
        <f>AVERAGE(BT372:BT377)</f>
        <v>4.4503014380530983</v>
      </c>
      <c r="BY377" s="585">
        <f>AVERAGE(BU372:BU377)</f>
        <v>0.30243334252360332</v>
      </c>
      <c r="BZ377" s="585">
        <f>AVERAGE(BV372:BV377)</f>
        <v>-4.23337389380531</v>
      </c>
      <c r="CA377" s="528"/>
      <c r="CB377" s="585"/>
      <c r="CC377" s="528"/>
      <c r="CD377" s="585">
        <f>SUM(CB371:CB376)</f>
        <v>117.038921637253</v>
      </c>
      <c r="CE377" s="585">
        <f>SUM(CC371:CC376)</f>
        <v>105.79363167898507</v>
      </c>
      <c r="CF377" s="585" t="e">
        <f ca="1">[1]!Mean(CB372:CB376)</f>
        <v>#NAME?</v>
      </c>
      <c r="CG377" s="585" t="e">
        <f ca="1">[1]!Mean(CC372:CC376)</f>
        <v>#NAME?</v>
      </c>
      <c r="CH377" s="585">
        <f>MAX(CB372:CB375)</f>
        <v>60.45735177249702</v>
      </c>
      <c r="CI377" s="585">
        <f>MAX(CC372:CC375)</f>
        <v>54.66508188213276</v>
      </c>
      <c r="CJ377" s="585">
        <f>MIN(CB372:CB375)</f>
        <v>56.581569864755984</v>
      </c>
      <c r="CK377" s="585">
        <f>MIN(CC372:CC375)</f>
        <v>51.128549796852298</v>
      </c>
      <c r="CL377" s="585">
        <f>CH377-CJ377</f>
        <v>3.875781907741036</v>
      </c>
      <c r="CM377" s="528">
        <f>CI377-CK377</f>
        <v>3.5365320852804629</v>
      </c>
      <c r="CN377" s="393"/>
      <c r="CR377" s="286"/>
      <c r="CS377" s="278"/>
      <c r="CT377" s="281">
        <v>30.472204556387229</v>
      </c>
      <c r="CU377" s="281">
        <v>5.6989303082795955</v>
      </c>
      <c r="CV377" s="281">
        <v>15.236102278193615</v>
      </c>
      <c r="CW377" s="281">
        <v>2.8494651541397977</v>
      </c>
      <c r="CX377" s="281">
        <v>17.769829457421611</v>
      </c>
      <c r="CY377" s="281">
        <v>4.1745303353955023</v>
      </c>
      <c r="CZ377" s="281">
        <v>12.702375098965618</v>
      </c>
      <c r="DA377" s="281">
        <v>1.5243999728840929</v>
      </c>
      <c r="DB377" s="281">
        <v>5.0674543584559935</v>
      </c>
      <c r="DC377" s="248">
        <v>2.6501303625114092</v>
      </c>
      <c r="DD377" s="281"/>
      <c r="DE377" s="281"/>
      <c r="DF377" s="281"/>
      <c r="DG377" s="281"/>
      <c r="DH377" s="281"/>
      <c r="DI377" s="281"/>
      <c r="DJ377" s="281">
        <f>SUM(DH371:DH377)</f>
        <v>8.5278447635702435</v>
      </c>
      <c r="DK377" s="281">
        <f>SUM(DI371:DI377)</f>
        <v>21.944359792816975</v>
      </c>
      <c r="DL377" s="281">
        <f>AVERAGE(DH371:DH377)</f>
        <v>8.5278447635702435</v>
      </c>
      <c r="DM377" s="281">
        <f>AVERAGE(DI371:DI377)</f>
        <v>21.944359792816975</v>
      </c>
      <c r="DN377" s="281">
        <f>MAX(DH371:DH377)</f>
        <v>8.5278447635702435</v>
      </c>
      <c r="DO377" s="281">
        <f>MAX(DI371:DI377)</f>
        <v>21.944359792816975</v>
      </c>
      <c r="DP377" s="281">
        <f>MIN(DH371:DH377)</f>
        <v>8.5278447635702435</v>
      </c>
      <c r="DQ377" s="281">
        <f>MIN(DI371:DI377)</f>
        <v>21.944359792816975</v>
      </c>
      <c r="DR377" s="281">
        <f>DN377-DP377</f>
        <v>0</v>
      </c>
      <c r="DS377" s="281">
        <f>DO377-DQ377</f>
        <v>0</v>
      </c>
      <c r="DT377" s="220"/>
      <c r="DW377" s="495"/>
      <c r="DX377" s="506">
        <f t="shared" si="222"/>
        <v>0</v>
      </c>
      <c r="DY377" s="495"/>
      <c r="DZ377" s="495"/>
      <c r="EA377" s="506">
        <f t="shared" si="223"/>
        <v>0</v>
      </c>
      <c r="EB377" s="506">
        <f t="shared" si="224"/>
        <v>0</v>
      </c>
      <c r="EC377" s="495"/>
      <c r="ED377" s="495"/>
      <c r="EE377" s="512"/>
      <c r="EF377" s="244"/>
      <c r="EG377" s="244"/>
      <c r="EH377" s="244">
        <v>0</v>
      </c>
      <c r="EI377" s="244">
        <v>0</v>
      </c>
      <c r="EJ377" s="138">
        <f>SUM(EH377:EI377)</f>
        <v>0</v>
      </c>
      <c r="EK377" s="402"/>
      <c r="EL377" s="244"/>
      <c r="EM377" s="244"/>
      <c r="EN377" s="244"/>
      <c r="EO377" s="244"/>
      <c r="EP377" s="244"/>
      <c r="EQ377" s="244"/>
      <c r="ES377" s="219"/>
      <c r="ET377" s="523"/>
      <c r="EU377" s="523"/>
      <c r="EV377" s="287">
        <f>SUM(ET372:ET377)</f>
        <v>1.2820543867848402</v>
      </c>
      <c r="EW377" s="281">
        <f>SUM(EU372:EU377)</f>
        <v>1.6173609187131825</v>
      </c>
      <c r="EX377" s="278">
        <f>AVERAGE(ET372:ET377)</f>
        <v>0.42735146226161341</v>
      </c>
      <c r="EY377" s="278">
        <f>AVERAGE(EU372:EU377)</f>
        <v>0.80868045935659127</v>
      </c>
      <c r="EZ377" s="281">
        <f>_xlfn.VAR.P(ET372:ET377)</f>
        <v>0.1974557433972382</v>
      </c>
      <c r="FA377" s="281">
        <f>_xlfn.VAR.P(EU372:EU377)</f>
        <v>7.6250422800509754E-2</v>
      </c>
      <c r="FB377" s="281">
        <f>MAX(ET372:ET377)</f>
        <v>1.0453674230707157</v>
      </c>
      <c r="FC377" s="281">
        <f>MAX(EU372:EU377)</f>
        <v>1.084815250356403</v>
      </c>
      <c r="FD377" s="523"/>
      <c r="FE377" s="268"/>
      <c r="FF377" s="240"/>
      <c r="FG377" s="521">
        <f>SUM(FE373:FE377)</f>
        <v>175.50908345597014</v>
      </c>
      <c r="FH377" s="521">
        <f>SUM(FF373:FF377)</f>
        <v>33.235854103087718</v>
      </c>
      <c r="FI377" s="521">
        <f>AVERAGE(FE373:FE377)</f>
        <v>87.754541727985071</v>
      </c>
      <c r="FJ377" s="521">
        <f>AVERAGE(FF373:FF377)</f>
        <v>16.617927051543859</v>
      </c>
      <c r="FK377" s="521">
        <f>MAX(FE373:FE377)</f>
        <v>104.19082020772754</v>
      </c>
      <c r="FL377" s="521">
        <f>MAX(FF373:FF377)</f>
        <v>24.987375273065499</v>
      </c>
      <c r="FM377" s="521">
        <f>MIN(FE373:FE377)</f>
        <v>71.318263248242616</v>
      </c>
      <c r="FN377" s="521">
        <f>MIN(FF373:FF377)</f>
        <v>8.2484788300222149</v>
      </c>
      <c r="FO377" s="521">
        <f>FK377-FM377</f>
        <v>32.872556959484925</v>
      </c>
      <c r="FP377" s="520">
        <f>FL377-FN377</f>
        <v>16.738896443043284</v>
      </c>
      <c r="FQ377" s="287"/>
      <c r="FR377" s="287"/>
      <c r="FS377" s="278">
        <f>SUM(FQ373:FQ377)</f>
        <v>59.303981922600784</v>
      </c>
      <c r="FT377" s="278">
        <f>SUM(FR373:FR377)</f>
        <v>12.386926629891439</v>
      </c>
      <c r="FU377" s="278">
        <f>AVERAGE(FQ373:FQ377)</f>
        <v>29.651990961300392</v>
      </c>
      <c r="FV377" s="278">
        <f>AVERAGE(FR373:FR377)</f>
        <v>6.1934633149457197</v>
      </c>
      <c r="FW377" s="278">
        <f>MAX(FQ373:FQ377)</f>
        <v>32.559632535901073</v>
      </c>
      <c r="FX377" s="278">
        <f>MAX(FR373:FR377)</f>
        <v>9.2545836744023529</v>
      </c>
      <c r="FY377" s="278">
        <f>MIN(FQ373:FQ377)</f>
        <v>26.74434938669971</v>
      </c>
      <c r="FZ377" s="278">
        <f>MIN(FR373:FR377)</f>
        <v>3.1323429554890869</v>
      </c>
      <c r="GA377" s="278">
        <f>FW377-FY377</f>
        <v>5.8152831492013632</v>
      </c>
      <c r="GB377" s="278">
        <f>FX377-FZ377</f>
        <v>6.1222407189132664</v>
      </c>
      <c r="GC377" s="278"/>
      <c r="GD377" s="286"/>
      <c r="GE377" s="278"/>
      <c r="GF377" s="278">
        <f>SUM(GD373:GD377)</f>
        <v>5.5235466423572461</v>
      </c>
      <c r="GG377" s="278">
        <f>SUM(GE373:GE377)</f>
        <v>1.5629201381523674</v>
      </c>
      <c r="GH377" s="278">
        <f>AVERAGE(GD373:GD377)</f>
        <v>2.7617733211786231</v>
      </c>
      <c r="GI377" s="278">
        <f>AVERAGE(GE373:GE377)</f>
        <v>0.78146006907618371</v>
      </c>
      <c r="GJ377" s="278">
        <f>MAX(GD373:GD377)</f>
        <v>5.1378528830061114</v>
      </c>
      <c r="GK377" s="278">
        <f>MAX(GE373:GE377)</f>
        <v>1.0675392557691137</v>
      </c>
      <c r="GL377" s="278">
        <f>MIN(GD373:GD377)</f>
        <v>0.38569375935113442</v>
      </c>
      <c r="GM377" s="278">
        <f>MIN(GE373:GE377)</f>
        <v>0.49538088238325384</v>
      </c>
      <c r="GN377" s="278">
        <f>GJ377-GL377</f>
        <v>4.7521591236549767</v>
      </c>
      <c r="GO377" s="278">
        <f>GK377-GM377</f>
        <v>0.57215837338585984</v>
      </c>
      <c r="GP377" s="278"/>
      <c r="GQ377" s="586"/>
      <c r="GR377" s="586"/>
      <c r="GS377" s="531"/>
      <c r="GT377" s="586">
        <f>SUM(GR372:GR376)</f>
        <v>6.9822654295666666</v>
      </c>
      <c r="GU377" s="586">
        <f>SUM(GS372:GS376)</f>
        <v>11.321526430992279</v>
      </c>
      <c r="GV377" s="531">
        <f>AVERAGE(GR372:GR376)</f>
        <v>1.3964530859133333</v>
      </c>
      <c r="GW377" s="531">
        <f>AVERAGE(GS372:GS376)</f>
        <v>2.2643052861984558</v>
      </c>
      <c r="GX377" s="531">
        <f>MAX(GR372:GR376)</f>
        <v>2.2879739825698682</v>
      </c>
      <c r="GY377" s="531">
        <f>MAX(GS372:GS376)</f>
        <v>3.8658870739973636</v>
      </c>
      <c r="GZ377" s="586"/>
      <c r="HA377" s="531"/>
      <c r="HB377" s="586">
        <f>SUM(GZ372:GZ376)</f>
        <v>3.1947511061946887</v>
      </c>
      <c r="HC377" s="586">
        <f>SUM(HA372:HA376)</f>
        <v>3.3919579646017706</v>
      </c>
      <c r="HD377" s="531">
        <f>AVERAGE(GZ372:GZ376)</f>
        <v>0.63895022123893774</v>
      </c>
      <c r="HE377" s="531">
        <f>AVERAGE(HA372:HA376)</f>
        <v>0.67839159292035411</v>
      </c>
      <c r="HF377" s="531">
        <f>MAX(GZ372:GZ376)</f>
        <v>1.4593307522123897</v>
      </c>
      <c r="HG377" s="531">
        <f>MAX(HA372:HA376)</f>
        <v>1.2226825221238951</v>
      </c>
      <c r="HH377" s="585"/>
      <c r="HI377" s="528"/>
      <c r="HJ377" s="586">
        <f>SUM(HH372:HH377)</f>
        <v>8.2124162093059461</v>
      </c>
      <c r="HK377" s="586">
        <f>SUM(HI372:HI377)</f>
        <v>12.145592944194322</v>
      </c>
      <c r="HL377" s="531">
        <f>AVERAGE(HH372:HH377)</f>
        <v>1.6424832418611892</v>
      </c>
      <c r="HM377" s="531">
        <f>AVERAGE(HI372:HI377)</f>
        <v>2.4291185888388642</v>
      </c>
      <c r="HN377" s="531">
        <f>MAX(HH372:HH377)</f>
        <v>2.3955889480778585</v>
      </c>
      <c r="HO377" s="531">
        <f>MAX(HI372:HI377)</f>
        <v>3.9620706480518382</v>
      </c>
      <c r="HP377" s="286">
        <f>MIN(HH372:HH377)</f>
        <v>0.16262250729633645</v>
      </c>
      <c r="HQ377" s="286">
        <f>MIN(HI372:HI377)</f>
        <v>0.98618303011198039</v>
      </c>
      <c r="HR377" s="278">
        <f>HN377-HP377</f>
        <v>2.2329664407815222</v>
      </c>
      <c r="HS377" s="278">
        <f>HO377-HQ377</f>
        <v>2.9758876179398577</v>
      </c>
      <c r="HT377" s="393"/>
      <c r="HU377" s="520"/>
      <c r="HV377" s="393"/>
      <c r="HW377" s="520"/>
      <c r="HX377" s="393"/>
      <c r="HY377" s="520"/>
      <c r="HZ377" s="393"/>
      <c r="IA377" s="520"/>
      <c r="IB377" s="393"/>
      <c r="IC377" s="520"/>
      <c r="ID377" s="393"/>
      <c r="IG377" s="218">
        <v>-2.1893544143556496</v>
      </c>
      <c r="IH377" s="218">
        <v>-12.069059734513276</v>
      </c>
      <c r="IN377" s="462">
        <v>2</v>
      </c>
      <c r="IO377" s="462">
        <v>0</v>
      </c>
      <c r="IP377" s="390">
        <v>2</v>
      </c>
      <c r="IT377" s="390"/>
      <c r="IU377" s="393">
        <v>2</v>
      </c>
      <c r="IV377" s="390">
        <v>2</v>
      </c>
      <c r="IW377" s="393">
        <v>0</v>
      </c>
      <c r="IX377" s="484">
        <v>1</v>
      </c>
      <c r="IY377" s="393"/>
      <c r="JB377" s="226"/>
      <c r="JC377" s="226"/>
      <c r="JD377" s="226"/>
      <c r="JP377" s="226"/>
      <c r="JQ377" s="226"/>
      <c r="JR377" s="226"/>
      <c r="JU377" s="393"/>
      <c r="JY377" s="393">
        <v>2</v>
      </c>
      <c r="JZ377" s="507">
        <v>2</v>
      </c>
      <c r="KA377" s="507">
        <v>0</v>
      </c>
      <c r="KB377" s="520">
        <v>1</v>
      </c>
      <c r="KC377" s="520">
        <v>0</v>
      </c>
      <c r="KD377" s="507">
        <v>0</v>
      </c>
      <c r="KE377" s="220"/>
      <c r="KK377" s="219"/>
      <c r="KR377" s="219"/>
      <c r="LA377" s="219"/>
    </row>
    <row r="378" spans="1:315" x14ac:dyDescent="0.15">
      <c r="A378" s="228"/>
      <c r="B378" s="262">
        <v>1.8814120370370369</v>
      </c>
      <c r="C378" s="26"/>
      <c r="D378" s="293"/>
      <c r="E378" s="11"/>
      <c r="F378" s="27"/>
      <c r="G378" s="28"/>
      <c r="H378" s="27" t="s">
        <v>378</v>
      </c>
      <c r="I378" s="598">
        <v>74</v>
      </c>
      <c r="J378" s="473">
        <v>1</v>
      </c>
      <c r="K378" s="27">
        <v>0</v>
      </c>
      <c r="L378" s="29">
        <v>1</v>
      </c>
      <c r="M378" s="23">
        <v>1</v>
      </c>
      <c r="N378" s="23">
        <v>1</v>
      </c>
      <c r="O378" s="23">
        <v>0</v>
      </c>
      <c r="P378" s="27"/>
      <c r="Q378" s="27">
        <v>1</v>
      </c>
      <c r="R378" s="27">
        <v>0</v>
      </c>
      <c r="S378" s="27">
        <v>0</v>
      </c>
      <c r="T378" s="27">
        <v>0</v>
      </c>
      <c r="U378" s="27">
        <v>0</v>
      </c>
      <c r="V378" s="27">
        <v>0</v>
      </c>
      <c r="W378" s="27">
        <v>0</v>
      </c>
      <c r="X378" s="27">
        <v>1</v>
      </c>
      <c r="Y378" s="27">
        <v>0</v>
      </c>
      <c r="Z378" s="27">
        <v>0</v>
      </c>
      <c r="AA378" s="29">
        <v>1</v>
      </c>
      <c r="AB378" s="23"/>
      <c r="AC378" s="23"/>
      <c r="AD378" s="23"/>
      <c r="AE378" s="23"/>
      <c r="AF378" s="23"/>
      <c r="AG378" s="23"/>
      <c r="AH378" s="452"/>
      <c r="AI378" s="23"/>
      <c r="AJ378" s="23"/>
      <c r="AK378" s="23"/>
      <c r="AL378" s="641"/>
      <c r="AM378" s="639"/>
      <c r="AN378" s="640"/>
      <c r="AO378" s="639"/>
      <c r="AP378" s="640"/>
      <c r="AQ378" s="640"/>
      <c r="AR378" s="640"/>
      <c r="AS378" s="640"/>
      <c r="AT378" s="640"/>
      <c r="AU378" s="640"/>
      <c r="AV378" s="640"/>
      <c r="AW378" s="640"/>
      <c r="AX378" s="640"/>
      <c r="AY378" s="640"/>
      <c r="AZ378" s="640"/>
      <c r="BA378" s="640"/>
      <c r="BB378" s="639"/>
      <c r="BC378" s="640"/>
      <c r="BD378" s="640"/>
      <c r="BE378" s="640"/>
      <c r="BF378" s="640"/>
      <c r="BG378" s="640"/>
      <c r="BH378" s="640"/>
      <c r="BI378" s="640"/>
      <c r="BJ378" s="640"/>
      <c r="BK378" s="640"/>
      <c r="BL378" s="640"/>
      <c r="BM378" s="640"/>
      <c r="BN378" s="575"/>
      <c r="BO378" s="575"/>
      <c r="BP378" s="64">
        <v>-1.1637109049277778</v>
      </c>
      <c r="BQ378" s="64">
        <v>11.911294247787612</v>
      </c>
      <c r="BR378" s="6"/>
      <c r="BS378" s="529"/>
      <c r="BT378" s="529"/>
      <c r="BU378" s="529"/>
      <c r="BV378" s="529"/>
      <c r="BW378" s="587"/>
      <c r="BX378" s="529"/>
      <c r="BY378" s="529"/>
      <c r="BZ378" s="529"/>
      <c r="CA378" s="529"/>
      <c r="CB378" s="587"/>
      <c r="CC378" s="529"/>
      <c r="CD378" s="587"/>
      <c r="CE378" s="529"/>
      <c r="CF378" s="587"/>
      <c r="CG378" s="529"/>
      <c r="CH378" s="587"/>
      <c r="CI378" s="529"/>
      <c r="CJ378" s="587"/>
      <c r="CK378" s="529"/>
      <c r="CL378" s="587"/>
      <c r="CM378" s="149"/>
      <c r="CN378" s="416"/>
      <c r="CO378" s="76"/>
      <c r="CP378" s="76"/>
      <c r="CQ378" s="76"/>
      <c r="CR378" s="94"/>
      <c r="CS378" s="84"/>
      <c r="CT378" s="84"/>
      <c r="CU378" s="84"/>
      <c r="CV378" s="84"/>
      <c r="CW378" s="84"/>
      <c r="CX378" s="84"/>
      <c r="CY378" s="84"/>
      <c r="CZ378" s="84"/>
      <c r="DA378" s="84"/>
      <c r="DB378" s="84"/>
      <c r="DC378" s="78"/>
      <c r="DD378" s="282"/>
      <c r="DE378" s="282"/>
      <c r="DF378" s="282"/>
      <c r="DG378" s="282"/>
      <c r="DH378" s="209"/>
      <c r="DI378" s="209"/>
      <c r="DJ378" s="116"/>
      <c r="DK378" s="116"/>
      <c r="DL378" s="132"/>
      <c r="DM378" s="132"/>
      <c r="DN378" s="132"/>
      <c r="DO378" s="132"/>
      <c r="DP378" s="132"/>
      <c r="DQ378" s="132"/>
      <c r="DR378" s="132"/>
      <c r="DS378" s="116"/>
      <c r="DT378" s="117" t="s">
        <v>442</v>
      </c>
      <c r="DU378" s="128">
        <v>-1.1637109049277778</v>
      </c>
      <c r="DV378" s="128">
        <v>11.911294247787612</v>
      </c>
      <c r="DX378" s="506">
        <f t="shared" si="222"/>
        <v>0</v>
      </c>
      <c r="EA378" s="506">
        <f t="shared" si="223"/>
        <v>0</v>
      </c>
      <c r="EB378" s="506">
        <f t="shared" si="224"/>
        <v>0</v>
      </c>
      <c r="ER378" s="116">
        <v>3.8856109876402072</v>
      </c>
      <c r="ES378" s="116">
        <v>-14.238335176991152</v>
      </c>
      <c r="EV378" s="284"/>
      <c r="EW378" s="209"/>
      <c r="EX378" s="209"/>
      <c r="EY378" s="209"/>
      <c r="EZ378" s="209"/>
      <c r="FA378" s="209"/>
      <c r="FB378" s="209"/>
      <c r="FC378" s="209"/>
      <c r="FE378" s="153"/>
      <c r="FF378" s="149"/>
      <c r="FG378" s="269"/>
      <c r="FH378" s="149"/>
      <c r="FI378" s="269"/>
      <c r="FJ378" s="149"/>
      <c r="FK378" s="587"/>
      <c r="FL378" s="527"/>
      <c r="FM378" s="584"/>
      <c r="FN378" s="529"/>
      <c r="FO378" s="587"/>
      <c r="FP378" s="529"/>
      <c r="FQ378" s="284"/>
      <c r="FR378" s="209"/>
      <c r="FS378" s="284"/>
      <c r="FT378" s="209"/>
      <c r="FU378" s="209"/>
      <c r="FV378" s="209"/>
      <c r="FW378" s="209"/>
      <c r="FX378" s="209"/>
      <c r="FY378" s="209"/>
      <c r="FZ378" s="209"/>
      <c r="GA378" s="209"/>
      <c r="GB378" s="209"/>
      <c r="GC378" s="209"/>
      <c r="GD378" s="284"/>
      <c r="GE378" s="209"/>
      <c r="GF378" s="284"/>
      <c r="GG378" s="209"/>
      <c r="GH378" s="209"/>
      <c r="GI378" s="209"/>
      <c r="GJ378" s="209"/>
      <c r="GK378" s="209"/>
      <c r="GL378" s="209"/>
      <c r="GM378" s="209"/>
      <c r="GN378" s="209"/>
      <c r="GO378" s="209"/>
      <c r="GP378" s="209"/>
      <c r="GQ378" s="529"/>
      <c r="GR378" s="587"/>
      <c r="GS378" s="529"/>
      <c r="GT378" s="587"/>
      <c r="GU378" s="529"/>
      <c r="GV378" s="529"/>
      <c r="GW378" s="529"/>
      <c r="GX378" s="529"/>
      <c r="GY378" s="529"/>
      <c r="GZ378" s="587"/>
      <c r="HA378" s="529"/>
      <c r="HB378" s="587"/>
      <c r="HC378" s="529"/>
      <c r="HD378" s="529"/>
      <c r="HE378" s="529"/>
      <c r="HF378" s="529"/>
      <c r="HG378" s="529"/>
      <c r="HH378" s="584"/>
      <c r="HI378" s="527"/>
      <c r="HJ378" s="587"/>
      <c r="HK378" s="529"/>
      <c r="HL378" s="529"/>
      <c r="HM378" s="529"/>
      <c r="HN378" s="529"/>
      <c r="HO378" s="529"/>
      <c r="HP378" s="284"/>
      <c r="HQ378" s="209"/>
      <c r="HR378" s="209"/>
      <c r="HS378" s="209"/>
      <c r="HT378" s="510"/>
      <c r="HU378" s="518"/>
      <c r="HV378" s="510"/>
      <c r="HW378" s="518"/>
      <c r="HX378" s="510"/>
      <c r="HY378" s="518"/>
      <c r="HZ378" s="510"/>
      <c r="IA378" s="518"/>
      <c r="IB378" s="510"/>
      <c r="IC378" s="518"/>
      <c r="ID378" s="510"/>
      <c r="IE378" s="183"/>
      <c r="IF378" s="183"/>
      <c r="IG378" s="183">
        <v>4.9901501516394537</v>
      </c>
      <c r="IH378" s="183">
        <v>-7.6121847345132752</v>
      </c>
      <c r="II378" s="183">
        <v>0</v>
      </c>
      <c r="IJ378" s="183">
        <v>0</v>
      </c>
      <c r="IK378" s="183"/>
      <c r="IL378" s="183"/>
      <c r="IM378" s="183"/>
      <c r="IN378" s="464"/>
      <c r="IO378" s="464"/>
      <c r="IP378" s="402"/>
      <c r="IQ378" s="183"/>
      <c r="IR378" s="183"/>
      <c r="IS378" s="183"/>
      <c r="IT378" s="412"/>
      <c r="IU378" s="416"/>
      <c r="IV378" s="412"/>
      <c r="IW378" s="416"/>
      <c r="IX378" s="482"/>
      <c r="IY378" s="416"/>
      <c r="IZ378" s="183"/>
      <c r="JA378" s="183"/>
      <c r="JB378" s="184"/>
      <c r="JC378" s="184"/>
      <c r="JD378" s="184"/>
      <c r="JE378" s="183"/>
      <c r="JF378" s="183"/>
      <c r="JG378" s="183"/>
      <c r="JH378" s="183"/>
      <c r="JI378" s="183"/>
      <c r="JJ378" s="183"/>
      <c r="JK378" s="183"/>
      <c r="JL378" s="183"/>
      <c r="JM378" s="183"/>
      <c r="JN378" s="183"/>
      <c r="JO378" s="183"/>
      <c r="JP378" s="184"/>
      <c r="JQ378" s="184"/>
      <c r="JR378" s="184"/>
      <c r="JS378" s="183"/>
      <c r="JT378" s="183"/>
      <c r="JU378" s="510"/>
      <c r="JV378" s="183"/>
      <c r="JW378" s="183"/>
      <c r="JX378" s="183"/>
      <c r="JY378" s="510"/>
      <c r="JZ378" s="505"/>
      <c r="KA378" s="505"/>
      <c r="KB378" s="518"/>
      <c r="KC378" s="518"/>
      <c r="KD378" s="505"/>
      <c r="KE378" s="187"/>
      <c r="KF378" s="183"/>
      <c r="KG378" s="183"/>
      <c r="KH378" s="183"/>
      <c r="KI378" s="183"/>
      <c r="KJ378" s="183"/>
      <c r="KK378" s="200"/>
      <c r="KL378" s="183"/>
      <c r="KM378" s="183"/>
      <c r="KN378" s="183"/>
      <c r="KO378" s="183"/>
      <c r="KP378" s="183"/>
      <c r="KQ378" s="183"/>
      <c r="KR378" s="200"/>
      <c r="KS378" s="183"/>
      <c r="KT378" s="183"/>
      <c r="KU378" s="183"/>
      <c r="KV378" s="183"/>
      <c r="KW378" s="183"/>
      <c r="KX378" s="183"/>
      <c r="KY378" s="183"/>
      <c r="KZ378" s="183"/>
      <c r="LA378" s="200"/>
      <c r="LB378" s="183"/>
      <c r="LC378" s="183"/>
    </row>
    <row r="379" spans="1:315" s="218" customFormat="1" x14ac:dyDescent="0.15">
      <c r="A379" s="244"/>
      <c r="B379" s="263">
        <v>1.886435185185185</v>
      </c>
      <c r="C379" s="37"/>
      <c r="D379" s="295"/>
      <c r="E379" s="18"/>
      <c r="F379" s="25"/>
      <c r="G379" s="38"/>
      <c r="H379" s="25"/>
      <c r="I379" s="601"/>
      <c r="J379" s="475">
        <v>1</v>
      </c>
      <c r="K379" s="25">
        <v>0</v>
      </c>
      <c r="L379" s="39">
        <v>1</v>
      </c>
      <c r="M379" s="25">
        <v>1</v>
      </c>
      <c r="N379" s="25">
        <v>0</v>
      </c>
      <c r="O379" s="25">
        <v>1</v>
      </c>
      <c r="P379" s="25"/>
      <c r="Q379" s="25">
        <v>0</v>
      </c>
      <c r="R379" s="25">
        <v>0</v>
      </c>
      <c r="S379" s="25">
        <v>1</v>
      </c>
      <c r="T379" s="25">
        <v>0</v>
      </c>
      <c r="U379" s="25">
        <v>0</v>
      </c>
      <c r="V379" s="25">
        <v>0</v>
      </c>
      <c r="W379" s="25">
        <v>0</v>
      </c>
      <c r="X379" s="25">
        <v>1</v>
      </c>
      <c r="Y379" s="25">
        <v>0</v>
      </c>
      <c r="Z379" s="25">
        <v>1</v>
      </c>
      <c r="AA379" s="39">
        <v>0</v>
      </c>
      <c r="AB379" s="25"/>
      <c r="AC379" s="25"/>
      <c r="AD379" s="25"/>
      <c r="AE379" s="25"/>
      <c r="AF379" s="25"/>
      <c r="AG379" s="25"/>
      <c r="AH379" s="453"/>
      <c r="AI379" s="25"/>
      <c r="AJ379" s="25"/>
      <c r="AK379" s="25"/>
      <c r="AL379" s="648"/>
      <c r="AM379" s="649"/>
      <c r="AN379" s="650"/>
      <c r="AO379" s="649"/>
      <c r="AP379" s="650"/>
      <c r="AQ379" s="650"/>
      <c r="AR379" s="650"/>
      <c r="AS379" s="650"/>
      <c r="AT379" s="650"/>
      <c r="AU379" s="650"/>
      <c r="AV379" s="650"/>
      <c r="AW379" s="650"/>
      <c r="AX379" s="650"/>
      <c r="AY379" s="650"/>
      <c r="AZ379" s="650"/>
      <c r="BA379" s="650"/>
      <c r="BB379" s="649"/>
      <c r="BC379" s="650"/>
      <c r="BD379" s="650"/>
      <c r="BE379" s="650"/>
      <c r="BF379" s="650"/>
      <c r="BG379" s="650"/>
      <c r="BH379" s="650"/>
      <c r="BI379" s="650"/>
      <c r="BJ379" s="650"/>
      <c r="BK379" s="650"/>
      <c r="BL379" s="650"/>
      <c r="BM379" s="650"/>
      <c r="BN379" s="578"/>
      <c r="BO379" s="578"/>
      <c r="BP379" s="66">
        <v>-1.084815250356403</v>
      </c>
      <c r="BQ379" s="66">
        <v>11.911294247787612</v>
      </c>
      <c r="BR379" s="7"/>
      <c r="BS379" s="531"/>
      <c r="BT379" s="531"/>
      <c r="BU379" s="531"/>
      <c r="BV379" s="531"/>
      <c r="BW379" s="586"/>
      <c r="BX379" s="531"/>
      <c r="BY379" s="531"/>
      <c r="BZ379" s="531"/>
      <c r="CA379" s="531"/>
      <c r="CB379" s="586"/>
      <c r="CC379" s="531"/>
      <c r="CD379" s="586"/>
      <c r="CE379" s="531"/>
      <c r="CF379" s="586"/>
      <c r="CG379" s="531"/>
      <c r="CH379" s="586"/>
      <c r="CI379" s="531"/>
      <c r="CJ379" s="586"/>
      <c r="CK379" s="531"/>
      <c r="CL379" s="586"/>
      <c r="CM379" s="250"/>
      <c r="CN379" s="251"/>
      <c r="CO379" s="244"/>
      <c r="CP379" s="244"/>
      <c r="CQ379" s="244"/>
      <c r="CR379" s="287"/>
      <c r="CS379" s="281"/>
      <c r="CT379" s="281"/>
      <c r="CU379" s="281"/>
      <c r="CV379" s="281"/>
      <c r="CW379" s="281"/>
      <c r="CX379" s="281"/>
      <c r="CY379" s="281"/>
      <c r="CZ379" s="281"/>
      <c r="DA379" s="281"/>
      <c r="DB379" s="281"/>
      <c r="DC379" s="248"/>
      <c r="DD379" s="281"/>
      <c r="DE379" s="281"/>
      <c r="DF379" s="281"/>
      <c r="DG379" s="281"/>
      <c r="DH379" s="281"/>
      <c r="DI379" s="281"/>
      <c r="DJ379" s="244"/>
      <c r="DK379" s="244"/>
      <c r="DL379" s="281"/>
      <c r="DM379" s="281"/>
      <c r="DN379" s="281"/>
      <c r="DO379" s="281"/>
      <c r="DP379" s="281"/>
      <c r="DQ379" s="281"/>
      <c r="DR379" s="281"/>
      <c r="DS379" s="244"/>
      <c r="DT379" s="251" t="s">
        <v>442</v>
      </c>
      <c r="DU379" s="274">
        <v>-1.084815250356403</v>
      </c>
      <c r="DV379" s="274">
        <v>11.911294247787612</v>
      </c>
      <c r="DW379" s="495"/>
      <c r="DX379" s="506">
        <f t="shared" si="222"/>
        <v>0</v>
      </c>
      <c r="DY379" s="495"/>
      <c r="DZ379" s="495"/>
      <c r="EA379" s="506">
        <f t="shared" si="223"/>
        <v>0</v>
      </c>
      <c r="EB379" s="506">
        <f t="shared" si="224"/>
        <v>0</v>
      </c>
      <c r="EC379" s="495"/>
      <c r="ED379" s="495"/>
      <c r="EE379" s="512"/>
      <c r="EF379" s="244"/>
      <c r="EG379" s="244"/>
      <c r="EH379" s="244"/>
      <c r="EI379" s="244"/>
      <c r="EJ379" s="244"/>
      <c r="EK379" s="244"/>
      <c r="EL379" s="244"/>
      <c r="EM379" s="244"/>
      <c r="EN379" s="244"/>
      <c r="EO379" s="244"/>
      <c r="EP379" s="244"/>
      <c r="EQ379" s="244"/>
      <c r="ER379" s="244">
        <v>3.7672675057831451</v>
      </c>
      <c r="ES379" s="244">
        <v>-12.108501106194691</v>
      </c>
      <c r="ET379" s="523"/>
      <c r="EU379" s="523"/>
      <c r="EV379" s="287"/>
      <c r="EW379" s="281"/>
      <c r="EX379" s="281"/>
      <c r="EY379" s="281"/>
      <c r="EZ379" s="281"/>
      <c r="FA379" s="281"/>
      <c r="FB379" s="281"/>
      <c r="FC379" s="281"/>
      <c r="FD379" s="523"/>
      <c r="FE379" s="270"/>
      <c r="FF379" s="250"/>
      <c r="FG379" s="270"/>
      <c r="FH379" s="250"/>
      <c r="FI379" s="270"/>
      <c r="FJ379" s="250"/>
      <c r="FK379" s="586"/>
      <c r="FL379" s="528"/>
      <c r="FM379" s="585"/>
      <c r="FN379" s="531"/>
      <c r="FO379" s="586"/>
      <c r="FP379" s="531"/>
      <c r="FQ379" s="287"/>
      <c r="FR379" s="281"/>
      <c r="FS379" s="287"/>
      <c r="FT379" s="281"/>
      <c r="FU379" s="281"/>
      <c r="FV379" s="281"/>
      <c r="FW379" s="281"/>
      <c r="FX379" s="281"/>
      <c r="FY379" s="281"/>
      <c r="FZ379" s="281"/>
      <c r="GA379" s="281"/>
      <c r="GB379" s="281"/>
      <c r="GC379" s="281"/>
      <c r="GD379" s="287"/>
      <c r="GE379" s="281"/>
      <c r="GF379" s="287"/>
      <c r="GG379" s="281"/>
      <c r="GH379" s="281"/>
      <c r="GI379" s="281"/>
      <c r="GJ379" s="281"/>
      <c r="GK379" s="281"/>
      <c r="GL379" s="281"/>
      <c r="GM379" s="281"/>
      <c r="GN379" s="281"/>
      <c r="GO379" s="281"/>
      <c r="GP379" s="281"/>
      <c r="GQ379" s="531"/>
      <c r="GR379" s="586"/>
      <c r="GS379" s="531"/>
      <c r="GT379" s="586"/>
      <c r="GU379" s="531"/>
      <c r="GV379" s="531"/>
      <c r="GW379" s="531"/>
      <c r="GX379" s="531"/>
      <c r="GY379" s="531"/>
      <c r="GZ379" s="586"/>
      <c r="HA379" s="531"/>
      <c r="HB379" s="586"/>
      <c r="HC379" s="531"/>
      <c r="HD379" s="531"/>
      <c r="HE379" s="531"/>
      <c r="HF379" s="531"/>
      <c r="HG379" s="531"/>
      <c r="HH379" s="585"/>
      <c r="HI379" s="528"/>
      <c r="HJ379" s="586"/>
      <c r="HK379" s="531"/>
      <c r="HL379" s="531"/>
      <c r="HM379" s="531"/>
      <c r="HN379" s="531"/>
      <c r="HO379" s="531"/>
      <c r="HP379" s="287"/>
      <c r="HQ379" s="281"/>
      <c r="HR379" s="281"/>
      <c r="HS379" s="281"/>
      <c r="HT379" s="251"/>
      <c r="HU379" s="523"/>
      <c r="HV379" s="251"/>
      <c r="HW379" s="523"/>
      <c r="HX379" s="251"/>
      <c r="HY379" s="523"/>
      <c r="HZ379" s="251"/>
      <c r="IA379" s="523"/>
      <c r="IB379" s="251"/>
      <c r="IC379" s="523"/>
      <c r="ID379" s="251"/>
      <c r="IE379" s="244"/>
      <c r="IF379" s="244"/>
      <c r="IG379" s="244">
        <v>2.8599674782123352</v>
      </c>
      <c r="IH379" s="244">
        <v>-6.5472676991150447</v>
      </c>
      <c r="II379" s="244">
        <v>0</v>
      </c>
      <c r="IJ379" s="244">
        <v>0</v>
      </c>
      <c r="IK379" s="244"/>
      <c r="IL379" s="244"/>
      <c r="IM379" s="244"/>
      <c r="IN379" s="463"/>
      <c r="IO379" s="463"/>
      <c r="IP379" s="244"/>
      <c r="IQ379" s="244"/>
      <c r="IR379" s="244"/>
      <c r="IS379" s="244"/>
      <c r="IT379" s="244"/>
      <c r="IU379" s="251"/>
      <c r="IV379" s="244"/>
      <c r="IW379" s="251"/>
      <c r="IX379" s="487"/>
      <c r="IY379" s="251"/>
      <c r="IZ379" s="244"/>
      <c r="JA379" s="244"/>
      <c r="JB379" s="245"/>
      <c r="JC379" s="245"/>
      <c r="JD379" s="245"/>
      <c r="JE379" s="244"/>
      <c r="JF379" s="244"/>
      <c r="JG379" s="244"/>
      <c r="JH379" s="244"/>
      <c r="JI379" s="244"/>
      <c r="JJ379" s="244"/>
      <c r="JK379" s="244"/>
      <c r="JL379" s="244"/>
      <c r="JM379" s="244"/>
      <c r="JN379" s="244"/>
      <c r="JO379" s="244"/>
      <c r="JP379" s="245"/>
      <c r="JQ379" s="245"/>
      <c r="JR379" s="245"/>
      <c r="JS379" s="244"/>
      <c r="JT379" s="244"/>
      <c r="JU379" s="251"/>
      <c r="JV379" s="244"/>
      <c r="JW379" s="244"/>
      <c r="JX379" s="244"/>
      <c r="JY379" s="251"/>
      <c r="JZ379" s="512"/>
      <c r="KA379" s="512"/>
      <c r="KB379" s="523"/>
      <c r="KC379" s="523"/>
      <c r="KD379" s="512"/>
      <c r="KE379" s="251"/>
      <c r="KF379" s="244"/>
      <c r="KG379" s="244"/>
      <c r="KH379" s="244"/>
      <c r="KI379" s="244"/>
      <c r="KJ379" s="244"/>
      <c r="KK379" s="249"/>
      <c r="KL379" s="244"/>
      <c r="KM379" s="244"/>
      <c r="KN379" s="244"/>
      <c r="KO379" s="244"/>
      <c r="KP379" s="244"/>
      <c r="KQ379" s="244"/>
      <c r="KR379" s="249"/>
      <c r="KS379" s="244"/>
      <c r="KT379" s="244"/>
      <c r="KU379" s="244"/>
      <c r="KV379" s="244"/>
      <c r="KW379" s="244"/>
      <c r="KX379" s="244"/>
      <c r="KY379" s="244"/>
      <c r="KZ379" s="244"/>
      <c r="LA379" s="249"/>
      <c r="LB379" s="244" t="s">
        <v>569</v>
      </c>
      <c r="LC379" s="244"/>
    </row>
    <row r="380" spans="1:315" x14ac:dyDescent="0.15">
      <c r="A380" s="228"/>
      <c r="B380" s="262">
        <v>1.9146412037037035</v>
      </c>
      <c r="C380" s="26"/>
      <c r="D380" s="293"/>
      <c r="E380" s="11"/>
      <c r="F380" s="27"/>
      <c r="G380" s="28"/>
      <c r="H380" s="27" t="s">
        <v>379</v>
      </c>
      <c r="I380" s="598">
        <v>75</v>
      </c>
      <c r="J380" s="473">
        <v>1</v>
      </c>
      <c r="K380" s="27">
        <v>0</v>
      </c>
      <c r="L380" s="29">
        <v>1</v>
      </c>
      <c r="M380" s="23">
        <v>1</v>
      </c>
      <c r="N380" s="23">
        <v>1</v>
      </c>
      <c r="O380" s="23">
        <v>0</v>
      </c>
      <c r="P380" s="27"/>
      <c r="Q380" s="27">
        <v>1</v>
      </c>
      <c r="R380" s="27">
        <v>0</v>
      </c>
      <c r="S380" s="27">
        <v>0</v>
      </c>
      <c r="T380" s="27">
        <v>1</v>
      </c>
      <c r="U380" s="27">
        <v>0</v>
      </c>
      <c r="V380" s="27">
        <v>0</v>
      </c>
      <c r="W380" s="27">
        <v>0</v>
      </c>
      <c r="X380" s="27">
        <v>0</v>
      </c>
      <c r="Y380" s="27">
        <v>1</v>
      </c>
      <c r="Z380" s="27">
        <v>0</v>
      </c>
      <c r="AA380" s="29">
        <v>0</v>
      </c>
      <c r="AB380" s="23"/>
      <c r="AC380" s="23"/>
      <c r="AD380" s="23"/>
      <c r="AE380" s="15">
        <v>1.104539163999247</v>
      </c>
      <c r="AF380" s="15">
        <v>0.94659292035398224</v>
      </c>
      <c r="AG380" s="15">
        <v>1.4546631643347665</v>
      </c>
      <c r="AH380" s="54">
        <f>AM381-BP380</f>
        <v>-1.4201217822847458</v>
      </c>
      <c r="AI380" s="15">
        <f>AN381-BQ380</f>
        <v>-18.024706858407079</v>
      </c>
      <c r="AJ380" s="15"/>
      <c r="AK380" s="15"/>
      <c r="AL380" s="632">
        <f>((AH380*AH381)+(AI380*AI381))/(SQRT(AH380^2+AI380^2)*SQRT(AH381^2+AI381^2))</f>
        <v>0.99370619714748254</v>
      </c>
      <c r="AM380" s="639"/>
      <c r="AN380" s="640"/>
      <c r="AO380" s="639"/>
      <c r="AP380" s="640"/>
      <c r="AQ380" s="640"/>
      <c r="AR380" s="640"/>
      <c r="AS380" s="640"/>
      <c r="AT380" s="640"/>
      <c r="AU380" s="640"/>
      <c r="AV380" s="640"/>
      <c r="AW380" s="640"/>
      <c r="AX380" s="640"/>
      <c r="AY380" s="640"/>
      <c r="AZ380" s="640"/>
      <c r="BA380" s="640"/>
      <c r="BB380" s="639"/>
      <c r="BC380" s="640"/>
      <c r="BD380" s="640"/>
      <c r="BE380" s="640"/>
      <c r="BF380" s="640"/>
      <c r="BG380" s="640"/>
      <c r="BH380" s="640"/>
      <c r="BI380" s="640"/>
      <c r="BJ380" s="640"/>
      <c r="BK380" s="640"/>
      <c r="BL380" s="640"/>
      <c r="BM380" s="640"/>
      <c r="BN380" s="575"/>
      <c r="BO380" s="575"/>
      <c r="BP380" s="290">
        <v>0.96647176849934091</v>
      </c>
      <c r="BQ380" s="290">
        <v>11.950735619469027</v>
      </c>
      <c r="BR380" s="3"/>
      <c r="BS380" s="529"/>
      <c r="BT380" s="529"/>
      <c r="BU380" s="529"/>
      <c r="BV380" s="529"/>
      <c r="BW380" s="587"/>
      <c r="BX380" s="529"/>
      <c r="BY380" s="529"/>
      <c r="BZ380" s="529"/>
      <c r="CA380" s="529"/>
      <c r="CB380" s="587"/>
      <c r="CC380" s="529"/>
      <c r="CD380" s="587"/>
      <c r="CE380" s="529"/>
      <c r="CF380" s="587"/>
      <c r="CG380" s="529"/>
      <c r="CH380" s="587"/>
      <c r="CI380" s="529"/>
      <c r="CJ380" s="587"/>
      <c r="CK380" s="529"/>
      <c r="CL380" s="587"/>
      <c r="CM380" s="149"/>
      <c r="CN380" s="416"/>
      <c r="CO380" s="76"/>
      <c r="CP380" s="76"/>
      <c r="CQ380" s="76"/>
      <c r="CR380" s="94"/>
      <c r="CS380" s="84"/>
      <c r="CT380" s="84"/>
      <c r="CU380" s="84"/>
      <c r="CV380" s="84"/>
      <c r="CW380" s="84"/>
      <c r="CX380" s="84"/>
      <c r="CY380" s="84"/>
      <c r="CZ380" s="84"/>
      <c r="DA380" s="84"/>
      <c r="DB380" s="84"/>
      <c r="DC380" s="78"/>
      <c r="DD380" s="282"/>
      <c r="DE380" s="282"/>
      <c r="DF380" s="282"/>
      <c r="DG380" s="282"/>
      <c r="DH380" s="209"/>
      <c r="DI380" s="209"/>
      <c r="DJ380" s="116"/>
      <c r="DK380" s="116"/>
      <c r="DL380" s="132"/>
      <c r="DM380" s="132"/>
      <c r="DN380" s="132"/>
      <c r="DO380" s="132"/>
      <c r="DP380" s="132"/>
      <c r="DQ380" s="132"/>
      <c r="DR380" s="132"/>
      <c r="DS380" s="116"/>
      <c r="DT380" s="117" t="s">
        <v>442</v>
      </c>
      <c r="DU380" s="283">
        <v>0.96647176849934091</v>
      </c>
      <c r="DV380" s="283">
        <v>11.950735619469027</v>
      </c>
      <c r="DW380" s="492"/>
      <c r="DX380" s="506">
        <f t="shared" si="222"/>
        <v>0</v>
      </c>
      <c r="DY380" s="492"/>
      <c r="DZ380" s="492"/>
      <c r="EA380" s="506">
        <f t="shared" si="223"/>
        <v>0</v>
      </c>
      <c r="EB380" s="506">
        <f t="shared" si="224"/>
        <v>0</v>
      </c>
      <c r="EC380" s="492"/>
      <c r="ED380" s="492"/>
      <c r="EE380" s="506"/>
      <c r="EG380" s="402">
        <f>IF(AND(DV380&gt;0,DV380&lt;11.9),1,0)</f>
        <v>0</v>
      </c>
      <c r="EH380" s="402"/>
      <c r="EI380" s="402"/>
      <c r="EJ380" s="402"/>
      <c r="EK380" s="402"/>
      <c r="EM380" s="244">
        <f>IF(AND(DV380&gt;0,DV380&lt;6.4),1,0)</f>
        <v>0</v>
      </c>
      <c r="EN380" s="402"/>
      <c r="EO380" s="402"/>
      <c r="EP380" s="402"/>
      <c r="EQ380" s="402"/>
      <c r="ER380" s="225">
        <v>-3.9645066422115822</v>
      </c>
      <c r="ES380" s="225">
        <v>-13.567831858407081</v>
      </c>
      <c r="ET380" s="519"/>
      <c r="EU380" s="519"/>
      <c r="EV380" s="284"/>
      <c r="EW380" s="282"/>
      <c r="EX380" s="282"/>
      <c r="EY380" s="282"/>
      <c r="EZ380" s="282"/>
      <c r="FA380" s="282"/>
      <c r="FB380" s="282"/>
      <c r="FC380" s="282"/>
      <c r="FD380" s="519"/>
      <c r="FE380" s="153"/>
      <c r="FF380" s="149"/>
      <c r="FG380" s="269"/>
      <c r="FH380" s="149"/>
      <c r="FI380" s="269"/>
      <c r="FJ380" s="149"/>
      <c r="FK380" s="587"/>
      <c r="FL380" s="527"/>
      <c r="FM380" s="584"/>
      <c r="FN380" s="529"/>
      <c r="FO380" s="587"/>
      <c r="FP380" s="529"/>
      <c r="FQ380" s="284"/>
      <c r="FR380" s="209"/>
      <c r="FS380" s="284"/>
      <c r="FT380" s="209"/>
      <c r="FU380" s="209"/>
      <c r="FV380" s="209"/>
      <c r="FW380" s="209"/>
      <c r="FX380" s="209"/>
      <c r="FY380" s="209"/>
      <c r="FZ380" s="209"/>
      <c r="GA380" s="209"/>
      <c r="GB380" s="209"/>
      <c r="GC380" s="209"/>
      <c r="GD380" s="284"/>
      <c r="GE380" s="209"/>
      <c r="GF380" s="284"/>
      <c r="GG380" s="209"/>
      <c r="GH380" s="209"/>
      <c r="GI380" s="209"/>
      <c r="GJ380" s="209"/>
      <c r="GK380" s="209"/>
      <c r="GL380" s="209"/>
      <c r="GM380" s="209"/>
      <c r="GN380" s="209"/>
      <c r="GO380" s="209"/>
      <c r="GP380" s="209"/>
      <c r="GQ380" s="529"/>
      <c r="GR380" s="587"/>
      <c r="GS380" s="532"/>
      <c r="GT380" s="587"/>
      <c r="GU380" s="532"/>
      <c r="GV380" s="532"/>
      <c r="GW380" s="532"/>
      <c r="GX380" s="532"/>
      <c r="GY380" s="532"/>
      <c r="GZ380" s="587"/>
      <c r="HA380" s="532"/>
      <c r="HB380" s="587"/>
      <c r="HC380" s="532"/>
      <c r="HD380" s="532"/>
      <c r="HE380" s="532"/>
      <c r="HF380" s="532"/>
      <c r="HG380" s="532"/>
      <c r="HH380" s="584"/>
      <c r="HI380" s="527"/>
      <c r="HJ380" s="587"/>
      <c r="HK380" s="532"/>
      <c r="HL380" s="532"/>
      <c r="HM380" s="532"/>
      <c r="HN380" s="532"/>
      <c r="HO380" s="532"/>
      <c r="HP380" s="284"/>
      <c r="HQ380" s="209"/>
      <c r="HR380" s="209"/>
      <c r="HS380" s="209"/>
      <c r="HT380" s="510"/>
      <c r="HU380" s="518"/>
      <c r="HV380" s="510"/>
      <c r="HW380" s="518"/>
      <c r="HX380" s="510"/>
      <c r="HY380" s="518"/>
      <c r="HZ380" s="510"/>
      <c r="IA380" s="518"/>
      <c r="IB380" s="510"/>
      <c r="IC380" s="518"/>
      <c r="ID380" s="510"/>
      <c r="IE380" s="183"/>
      <c r="IF380" s="183"/>
      <c r="IG380" s="183"/>
      <c r="IH380" s="183"/>
      <c r="II380" s="183">
        <v>0</v>
      </c>
      <c r="IJ380" s="183">
        <v>0</v>
      </c>
      <c r="IK380" s="183"/>
      <c r="IL380" s="183"/>
      <c r="IM380" s="183"/>
      <c r="IN380" s="464"/>
      <c r="IO380" s="464"/>
      <c r="IP380" s="402"/>
      <c r="IQ380" s="183"/>
      <c r="IR380" s="183"/>
      <c r="IS380" s="183"/>
      <c r="IT380" s="412"/>
      <c r="IU380" s="416"/>
      <c r="IV380" s="412"/>
      <c r="IW380" s="416"/>
      <c r="IX380" s="482"/>
      <c r="IY380" s="416"/>
      <c r="IZ380" s="183"/>
      <c r="JA380" s="183"/>
      <c r="JB380" s="184"/>
      <c r="JC380" s="184"/>
      <c r="JD380" s="184"/>
      <c r="JE380" s="183"/>
      <c r="JF380" s="183"/>
      <c r="JG380" s="183"/>
      <c r="JH380" s="183"/>
      <c r="JI380" s="183"/>
      <c r="JJ380" s="183"/>
      <c r="JK380" s="183"/>
      <c r="JL380" s="183"/>
      <c r="JM380" s="183"/>
      <c r="JN380" s="183"/>
      <c r="JO380" s="183"/>
      <c r="JP380" s="184"/>
      <c r="JQ380" s="184"/>
      <c r="JR380" s="184"/>
      <c r="JS380" s="183"/>
      <c r="JT380" s="183"/>
      <c r="JU380" s="510"/>
      <c r="JV380" s="183"/>
      <c r="JW380" s="183"/>
      <c r="JX380" s="183"/>
      <c r="JY380" s="510"/>
      <c r="JZ380" s="505"/>
      <c r="KA380" s="505"/>
      <c r="KB380" s="518"/>
      <c r="KC380" s="518"/>
      <c r="KD380" s="505"/>
      <c r="KE380" s="187"/>
      <c r="KF380" s="183"/>
      <c r="KG380" s="183"/>
      <c r="KH380" s="183"/>
      <c r="KI380" s="183"/>
      <c r="KJ380" s="183"/>
      <c r="KK380" s="200"/>
      <c r="KL380" s="183"/>
      <c r="KM380" s="183"/>
      <c r="KN380" s="183"/>
      <c r="KO380" s="183"/>
      <c r="KP380" s="183"/>
      <c r="KQ380" s="183"/>
      <c r="KR380" s="200"/>
      <c r="KS380" s="183"/>
      <c r="KT380" s="183"/>
      <c r="KU380" s="183"/>
      <c r="KV380" s="183"/>
      <c r="KW380" s="183"/>
      <c r="KX380" s="183"/>
      <c r="KY380" s="183"/>
      <c r="KZ380" s="183"/>
      <c r="LA380" s="200"/>
      <c r="LB380" s="183"/>
      <c r="LC380" s="183"/>
    </row>
    <row r="381" spans="1:315" x14ac:dyDescent="0.15">
      <c r="A381" s="214"/>
      <c r="B381" s="262">
        <v>1.9148611111111109</v>
      </c>
      <c r="C381" s="10">
        <v>0.19</v>
      </c>
      <c r="D381" s="11">
        <v>0.63332699999999997</v>
      </c>
      <c r="E381" s="11"/>
      <c r="F381" s="14"/>
      <c r="G381" s="13"/>
      <c r="H381" s="14"/>
      <c r="I381" s="596"/>
      <c r="J381" s="9">
        <v>2</v>
      </c>
      <c r="K381" s="14"/>
      <c r="L381" s="9"/>
      <c r="M381" s="23">
        <v>0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9"/>
      <c r="AB381" s="15"/>
      <c r="AC381" s="15"/>
      <c r="AD381" s="15"/>
      <c r="AE381" s="15"/>
      <c r="AF381" s="15"/>
      <c r="AG381" s="15"/>
      <c r="AH381" s="58">
        <f>ER380-BP380</f>
        <v>-4.9309784107109227</v>
      </c>
      <c r="AI381" s="20">
        <f>ES380-BQ380</f>
        <v>-25.518567477876108</v>
      </c>
      <c r="AJ381" s="15"/>
      <c r="AK381" s="15"/>
      <c r="AL381" s="635">
        <f>DEGREES(ACOS(AL380))</f>
        <v>6.4316476086911125</v>
      </c>
      <c r="AM381" s="633">
        <v>-0.45365001378540493</v>
      </c>
      <c r="AN381" s="634">
        <v>-6.0739712389380536</v>
      </c>
      <c r="AO381" s="584"/>
      <c r="AP381" s="638">
        <f>ABS(11.88+AN381)</f>
        <v>5.8060287610619472</v>
      </c>
      <c r="AQ381" s="634"/>
      <c r="AR381" s="634"/>
      <c r="AS381" s="634"/>
      <c r="AT381" s="634"/>
      <c r="AU381" s="634"/>
      <c r="AV381" s="634"/>
      <c r="AW381" s="634"/>
      <c r="AX381" s="634"/>
      <c r="AY381" s="634"/>
      <c r="AZ381" s="634"/>
      <c r="BA381" s="634"/>
      <c r="BB381" s="634">
        <f>ABS(BQ381-AN381)</f>
        <v>6.6261504424778774</v>
      </c>
      <c r="BC381" s="527"/>
      <c r="BD381" s="634"/>
      <c r="BE381" s="634"/>
      <c r="BF381" s="634"/>
      <c r="BG381" s="634"/>
      <c r="BH381" s="634"/>
      <c r="BI381" s="634"/>
      <c r="BJ381" s="634"/>
      <c r="BK381" s="634"/>
      <c r="BL381" s="634"/>
      <c r="BM381" s="634"/>
      <c r="BN381" s="573"/>
      <c r="BO381" s="573"/>
      <c r="BP381" s="7">
        <v>-0.96647176849934091</v>
      </c>
      <c r="BQ381" s="7">
        <v>-12.700121681415931</v>
      </c>
      <c r="BR381" s="3"/>
      <c r="BS381" s="527">
        <f>(BP380+BP381+BP382)/3</f>
        <v>-0.19066449854748901</v>
      </c>
      <c r="BT381" s="527">
        <f>(BQ380+BQ381+BQ382)/3</f>
        <v>3.6417533185840707</v>
      </c>
      <c r="BU381" s="527"/>
      <c r="BV381" s="527"/>
      <c r="BW381" s="584"/>
      <c r="BX381" s="527"/>
      <c r="BY381" s="527"/>
      <c r="BZ381" s="527"/>
      <c r="CA381" s="527"/>
      <c r="CB381" s="584">
        <f>SQRT((BP380-BP381)^2+(BQ380-BQ381)^2)+SQRT((BP381-BP382)^2+(BQ381-BQ382)^2)+SQRT((BP382-BP380)^2+(BQ382-BQ380)^2)</f>
        <v>50.667526713847323</v>
      </c>
      <c r="CD381" s="584"/>
      <c r="CE381" s="527"/>
      <c r="CF381" s="584"/>
      <c r="CG381" s="527"/>
      <c r="CH381" s="584"/>
      <c r="CI381" s="527"/>
      <c r="CJ381" s="584"/>
      <c r="CK381" s="527"/>
      <c r="CL381" s="584"/>
      <c r="CO381" s="70"/>
      <c r="CP381" s="70"/>
      <c r="CQ381" s="70"/>
      <c r="CR381" s="97">
        <v>3.5563632419824045</v>
      </c>
      <c r="CS381" s="70"/>
      <c r="CT381" s="70"/>
      <c r="CU381" s="70"/>
      <c r="CV381" s="70"/>
      <c r="CW381" s="70"/>
      <c r="CX381" s="70"/>
      <c r="CY381" s="70"/>
      <c r="CZ381" s="70"/>
      <c r="DA381" s="70"/>
      <c r="DB381" s="70"/>
      <c r="DC381" s="70"/>
      <c r="DH381" s="516"/>
      <c r="DI381" s="516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8" t="s">
        <v>443</v>
      </c>
      <c r="DU381" s="125">
        <v>-2.8599674782123352</v>
      </c>
      <c r="DV381" s="125">
        <v>-12.621238938053098</v>
      </c>
      <c r="DW381" s="492"/>
      <c r="DX381" s="506">
        <f t="shared" si="222"/>
        <v>0</v>
      </c>
      <c r="DY381" s="492"/>
      <c r="DZ381" s="492"/>
      <c r="EA381" s="506">
        <f t="shared" si="223"/>
        <v>0</v>
      </c>
      <c r="EB381" s="506">
        <f t="shared" si="224"/>
        <v>0</v>
      </c>
      <c r="EC381" s="492"/>
      <c r="ED381" s="492"/>
      <c r="EE381" s="506"/>
      <c r="EF381" s="412">
        <f>IF(AND(DV381&lt;0,DV381&gt;-11.9),1,0)</f>
        <v>0</v>
      </c>
      <c r="EH381" s="244"/>
      <c r="EI381" s="244"/>
      <c r="EJ381" s="244"/>
      <c r="EK381" s="244"/>
      <c r="EL381" s="412">
        <f>IF(AND(DV381&lt;0,DV381&gt;-6.4),1,0)</f>
        <v>0</v>
      </c>
      <c r="EM381" s="390"/>
      <c r="EN381" s="244"/>
      <c r="EO381" s="244"/>
      <c r="EP381" s="244"/>
      <c r="EQ381" s="244"/>
      <c r="ER381" s="130">
        <v>0.45365001378540493</v>
      </c>
      <c r="ES381" s="130">
        <v>11.595763274336285</v>
      </c>
      <c r="EU381" s="518">
        <f>ABS(ER381)</f>
        <v>0.45365001378540493</v>
      </c>
      <c r="EV381" s="284"/>
      <c r="EW381" s="282"/>
      <c r="EX381" s="282"/>
      <c r="EY381" s="282"/>
      <c r="EZ381" s="282"/>
      <c r="FA381" s="282"/>
      <c r="FB381" s="282"/>
      <c r="FC381" s="282"/>
      <c r="FD381" s="519"/>
      <c r="FE381" s="141"/>
      <c r="FF381" s="141"/>
      <c r="FH381" s="141"/>
      <c r="FJ381" s="141"/>
      <c r="FK381" s="584"/>
      <c r="FL381" s="527"/>
      <c r="FM381" s="584"/>
      <c r="FN381" s="527"/>
      <c r="FO381" s="584"/>
      <c r="FP381" s="527"/>
      <c r="FQ381" s="284"/>
      <c r="FR381" s="209"/>
      <c r="FS381" s="284"/>
      <c r="FT381" s="209"/>
      <c r="FU381" s="209"/>
      <c r="FV381" s="209"/>
      <c r="FW381" s="209"/>
      <c r="FX381" s="209"/>
      <c r="FY381" s="209"/>
      <c r="FZ381" s="209"/>
      <c r="GA381" s="209"/>
      <c r="GB381" s="209"/>
      <c r="GC381" s="209"/>
      <c r="GD381" s="284"/>
      <c r="GE381" s="209"/>
      <c r="GF381" s="284"/>
      <c r="GG381" s="209"/>
      <c r="GH381" s="209"/>
      <c r="GI381" s="209"/>
      <c r="GJ381" s="209"/>
      <c r="GK381" s="209"/>
      <c r="GL381" s="209"/>
      <c r="GM381" s="209"/>
      <c r="GN381" s="209"/>
      <c r="GO381" s="209"/>
      <c r="GP381" s="209"/>
      <c r="GQ381" s="529"/>
      <c r="GR381" s="587">
        <v>1.104539163999247</v>
      </c>
      <c r="GS381" s="532">
        <v>0.51282175471393598</v>
      </c>
      <c r="GT381" s="584"/>
      <c r="GU381" s="527"/>
      <c r="GV381" s="527"/>
      <c r="GW381" s="527"/>
      <c r="GX381" s="527"/>
      <c r="GY381" s="527"/>
      <c r="GZ381" s="587">
        <v>0.94659292035398224</v>
      </c>
      <c r="HA381" s="532">
        <v>0.35497234513274201</v>
      </c>
      <c r="HB381" s="584"/>
      <c r="HC381" s="527"/>
      <c r="HD381" s="527"/>
      <c r="HE381" s="527"/>
      <c r="HF381" s="527"/>
      <c r="HG381" s="527"/>
      <c r="HH381" s="584">
        <v>1.4546631643347665</v>
      </c>
      <c r="HI381" s="527">
        <v>0.62369184531859878</v>
      </c>
      <c r="HJ381" s="584"/>
      <c r="HK381" s="527"/>
      <c r="HL381" s="527"/>
      <c r="HM381" s="527"/>
      <c r="HN381" s="527"/>
      <c r="HO381" s="527"/>
      <c r="HP381" s="285"/>
      <c r="HQ381" s="208"/>
      <c r="HR381" s="208"/>
      <c r="HS381" s="208"/>
      <c r="IE381" s="159"/>
      <c r="IF381" s="159"/>
      <c r="IG381" s="159"/>
      <c r="IH381" s="159"/>
      <c r="II381" s="159">
        <v>1</v>
      </c>
      <c r="IJ381" s="159">
        <v>0</v>
      </c>
      <c r="IK381" s="182">
        <v>1</v>
      </c>
      <c r="IL381" s="159">
        <v>0</v>
      </c>
      <c r="IM381" s="182">
        <v>1</v>
      </c>
      <c r="IN381" s="467"/>
      <c r="IO381" s="467"/>
      <c r="IP381" s="414"/>
      <c r="IQ381" s="159">
        <v>0</v>
      </c>
      <c r="IR381" s="183">
        <v>1</v>
      </c>
      <c r="IS381" s="183">
        <v>0</v>
      </c>
      <c r="IT381" s="412"/>
      <c r="IU381" s="416"/>
      <c r="IV381" s="412"/>
      <c r="IW381" s="416"/>
      <c r="IX381" s="482"/>
      <c r="IY381" s="416"/>
      <c r="IZ381" s="183">
        <v>1</v>
      </c>
      <c r="JA381" s="183">
        <v>0</v>
      </c>
      <c r="JB381" s="184">
        <v>0</v>
      </c>
      <c r="JC381" s="184">
        <v>0</v>
      </c>
      <c r="JD381" s="184">
        <v>0</v>
      </c>
      <c r="JE381" s="184">
        <v>0</v>
      </c>
      <c r="JF381" s="184">
        <v>0</v>
      </c>
      <c r="JG381" s="184">
        <v>0</v>
      </c>
      <c r="JH381" s="184">
        <v>1</v>
      </c>
      <c r="JI381" s="184">
        <v>0</v>
      </c>
      <c r="JJ381" s="184">
        <v>0</v>
      </c>
      <c r="JK381" s="184">
        <v>0</v>
      </c>
      <c r="JL381" s="184">
        <v>1</v>
      </c>
      <c r="JM381" s="186">
        <v>1</v>
      </c>
      <c r="JN381" s="184">
        <v>0</v>
      </c>
      <c r="JO381" s="184">
        <v>0</v>
      </c>
      <c r="JP381" s="184">
        <v>0</v>
      </c>
      <c r="JQ381" s="184">
        <v>0</v>
      </c>
      <c r="JR381" s="184">
        <v>0</v>
      </c>
      <c r="JS381" s="184">
        <v>0</v>
      </c>
      <c r="JT381" s="186">
        <v>1</v>
      </c>
      <c r="JU381" s="513">
        <v>0</v>
      </c>
      <c r="JV381" s="184">
        <v>1</v>
      </c>
      <c r="JW381" s="184">
        <v>0</v>
      </c>
      <c r="JX381" s="184">
        <v>0</v>
      </c>
      <c r="JY381" s="513"/>
      <c r="JZ381" s="413"/>
      <c r="KA381" s="413"/>
      <c r="KB381" s="413"/>
      <c r="KC381" s="413"/>
      <c r="KD381" s="413"/>
      <c r="KE381" s="162">
        <v>0</v>
      </c>
      <c r="KF381" s="175">
        <v>0</v>
      </c>
      <c r="KG381" s="175">
        <v>1</v>
      </c>
      <c r="KH381" s="175">
        <v>0</v>
      </c>
      <c r="KI381" s="175">
        <v>0</v>
      </c>
      <c r="KJ381" s="175">
        <v>0</v>
      </c>
      <c r="KK381" s="160">
        <v>1</v>
      </c>
      <c r="KL381" s="175">
        <v>1</v>
      </c>
      <c r="KM381" s="175">
        <v>0</v>
      </c>
      <c r="KN381" s="175">
        <v>0</v>
      </c>
      <c r="KO381" s="175">
        <v>0</v>
      </c>
      <c r="KP381" s="175">
        <v>0</v>
      </c>
      <c r="KQ381" s="175">
        <v>0</v>
      </c>
      <c r="KR381" s="160">
        <v>0</v>
      </c>
      <c r="KS381" s="175">
        <v>0</v>
      </c>
      <c r="KT381" s="159"/>
      <c r="KU381" s="159"/>
      <c r="KV381" s="159"/>
      <c r="KW381" s="159"/>
      <c r="KX381" s="159"/>
      <c r="KY381" s="159"/>
      <c r="KZ381" s="159"/>
      <c r="LA381" s="159"/>
      <c r="LB381" s="159"/>
      <c r="LC381" s="159"/>
    </row>
    <row r="382" spans="1:315" x14ac:dyDescent="0.15">
      <c r="A382" s="214"/>
      <c r="B382" s="262">
        <v>1.9167245370370372</v>
      </c>
      <c r="C382" s="26">
        <v>2.0099999999999998</v>
      </c>
      <c r="D382" s="11">
        <v>2.0333329999999994</v>
      </c>
      <c r="E382" s="11"/>
      <c r="F382" s="14"/>
      <c r="G382" s="13"/>
      <c r="H382" s="14"/>
      <c r="I382" s="596"/>
      <c r="J382" s="473">
        <v>3</v>
      </c>
      <c r="K382" s="14"/>
      <c r="L382" s="9"/>
      <c r="M382" s="23">
        <v>0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9"/>
      <c r="AB382" s="15"/>
      <c r="AC382" s="15"/>
      <c r="AD382" s="15"/>
      <c r="AE382" s="15"/>
      <c r="AF382" s="15"/>
      <c r="AG382" s="15"/>
      <c r="AH382" s="54"/>
      <c r="AI382" s="15"/>
      <c r="AJ382" s="15"/>
      <c r="AK382" s="15"/>
      <c r="AL382" s="632"/>
      <c r="AM382" s="633">
        <v>-0.41420218649971752</v>
      </c>
      <c r="AN382" s="634">
        <v>10.136432522123895</v>
      </c>
      <c r="AO382" s="634">
        <f>ABS(11.88-AN382)</f>
        <v>1.7435674778761054</v>
      </c>
      <c r="AP382" s="527"/>
      <c r="AQ382" s="634"/>
      <c r="AR382" s="634"/>
      <c r="AS382" s="634"/>
      <c r="AT382" s="634"/>
      <c r="AU382" s="634"/>
      <c r="AV382" s="634"/>
      <c r="AW382" s="634"/>
      <c r="AX382" s="634"/>
      <c r="AY382" s="634"/>
      <c r="AZ382" s="634"/>
      <c r="BA382" s="634"/>
      <c r="BB382" s="584"/>
      <c r="BC382" s="634">
        <f>ABS(BQ382-AN382)</f>
        <v>1.5382134955752207</v>
      </c>
      <c r="BD382" s="634"/>
      <c r="BE382" s="634"/>
      <c r="BF382" s="634"/>
      <c r="BG382" s="634"/>
      <c r="BH382" s="634"/>
      <c r="BI382" s="634"/>
      <c r="BJ382" s="634"/>
      <c r="BK382" s="634"/>
      <c r="BL382" s="634"/>
      <c r="BM382" s="634"/>
      <c r="BN382" s="573"/>
      <c r="BO382" s="573"/>
      <c r="BP382" s="67">
        <v>-0.57199349564246704</v>
      </c>
      <c r="BQ382" s="67">
        <v>11.674646017699116</v>
      </c>
      <c r="BR382" s="3"/>
      <c r="BS382" s="527"/>
      <c r="BT382" s="527"/>
      <c r="BU382" s="527">
        <f>(BP381+BP382+BP383)/3</f>
        <v>-1.7685775899749843</v>
      </c>
      <c r="BV382" s="527">
        <f>(BQ381+BQ382+BQ383)/3</f>
        <v>-5.0222013274336286</v>
      </c>
      <c r="BW382" s="584"/>
      <c r="BX382" s="527"/>
      <c r="BY382" s="527"/>
      <c r="BZ382" s="527"/>
      <c r="CA382" s="527"/>
      <c r="CC382" s="584">
        <f>SQRT((BP381-BP382)^2+(BQ381-BQ382)^2)+SQRT((BP382-BP383)^2+(BQ382-BQ383)^2)+SQRT((BP383-BP381)^2+(BQ383-BQ381)^2)</f>
        <v>53.396764167453355</v>
      </c>
      <c r="CD382" s="584"/>
      <c r="CE382" s="584"/>
      <c r="CF382" s="584"/>
      <c r="CG382" s="527"/>
      <c r="CH382" s="584"/>
      <c r="CI382" s="527"/>
      <c r="CJ382" s="584"/>
      <c r="CK382" s="527"/>
      <c r="CL382" s="584"/>
      <c r="CO382" s="70"/>
      <c r="CP382" s="70"/>
      <c r="CQ382" s="70"/>
      <c r="CR382" s="70"/>
      <c r="CS382" s="92">
        <v>6.1557101324115369</v>
      </c>
      <c r="CT382" s="70"/>
      <c r="CU382" s="70"/>
      <c r="CV382" s="70"/>
      <c r="CW382" s="70"/>
      <c r="CX382" s="70"/>
      <c r="CY382" s="70"/>
      <c r="CZ382" s="70"/>
      <c r="DA382" s="70"/>
      <c r="DB382" s="70"/>
      <c r="DC382" s="70"/>
      <c r="DH382" s="516"/>
      <c r="DI382" s="516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8" t="s">
        <v>446</v>
      </c>
      <c r="DU382" s="131">
        <v>-1.4792935232132769</v>
      </c>
      <c r="DV382" s="131">
        <v>11.990176991150443</v>
      </c>
      <c r="DW382" s="492"/>
      <c r="DX382" s="506">
        <f t="shared" si="222"/>
        <v>0</v>
      </c>
      <c r="DY382" s="492"/>
      <c r="DZ382" s="492"/>
      <c r="EA382" s="506">
        <f t="shared" si="223"/>
        <v>0</v>
      </c>
      <c r="EB382" s="506">
        <f t="shared" si="224"/>
        <v>0</v>
      </c>
      <c r="EC382" s="492"/>
      <c r="ED382" s="492"/>
      <c r="EE382" s="506"/>
      <c r="EG382" s="402">
        <f>IF(AND(DV382&gt;0,DV382&lt;11.9),1,0)</f>
        <v>0</v>
      </c>
      <c r="EH382" s="124"/>
      <c r="EI382" s="124"/>
      <c r="EJ382" s="124"/>
      <c r="EK382" s="124"/>
      <c r="EM382" s="244">
        <f>IF(AND(DV382&gt;0,DV382&lt;6.4),1,0)</f>
        <v>0</v>
      </c>
      <c r="EN382" s="124"/>
      <c r="EO382" s="124"/>
      <c r="EP382" s="124"/>
      <c r="EQ382" s="124"/>
      <c r="ER382" s="124">
        <v>-0.2958587046426554</v>
      </c>
      <c r="ES382" s="124">
        <v>-13.331183628318586</v>
      </c>
      <c r="ET382" s="518">
        <f>ABS(ER382)</f>
        <v>0.2958587046426554</v>
      </c>
      <c r="EV382" s="284"/>
      <c r="EW382" s="282"/>
      <c r="EX382" s="282"/>
      <c r="EY382" s="282"/>
      <c r="EZ382" s="282"/>
      <c r="FA382" s="282"/>
      <c r="FB382" s="282"/>
      <c r="FC382" s="282"/>
      <c r="FD382" s="519"/>
      <c r="FE382" s="151">
        <v>18.69541103867715</v>
      </c>
      <c r="FF382" s="141"/>
      <c r="FH382" s="141"/>
      <c r="FJ382" s="141"/>
      <c r="FK382" s="584"/>
      <c r="FL382" s="527"/>
      <c r="FM382" s="584"/>
      <c r="FN382" s="527"/>
      <c r="FO382" s="584"/>
      <c r="FP382" s="527"/>
      <c r="FQ382" s="284">
        <f>FE382/(D381+D382)</f>
        <v>7.0107966664955992</v>
      </c>
      <c r="FR382" s="209"/>
      <c r="FS382" s="284"/>
      <c r="FT382" s="209"/>
      <c r="FU382" s="209"/>
      <c r="FV382" s="209"/>
      <c r="FW382" s="209"/>
      <c r="FX382" s="209"/>
      <c r="FY382" s="209"/>
      <c r="FZ382" s="209"/>
      <c r="GA382" s="209"/>
      <c r="GB382" s="209"/>
      <c r="GC382" s="209"/>
      <c r="GD382" s="284">
        <f>FE382*(((ABS(DV381-AN381))/(ABS(DV380-DV381))))^2</f>
        <v>1.3273183569941633</v>
      </c>
      <c r="GE382" s="209"/>
      <c r="GF382" s="284"/>
      <c r="GG382" s="209"/>
      <c r="GH382" s="209"/>
      <c r="GI382" s="209"/>
      <c r="GJ382" s="209"/>
      <c r="GK382" s="209"/>
      <c r="GL382" s="209"/>
      <c r="GM382" s="209"/>
      <c r="GN382" s="209"/>
      <c r="GO382" s="209"/>
      <c r="GP382" s="209"/>
      <c r="GQ382" s="529"/>
      <c r="GR382" s="587">
        <v>2.5641087735696799</v>
      </c>
      <c r="GS382" s="529">
        <v>1.9329435369986818</v>
      </c>
      <c r="GT382" s="587"/>
      <c r="GU382" s="529"/>
      <c r="GV382" s="529"/>
      <c r="GW382" s="529"/>
      <c r="GX382" s="529"/>
      <c r="GY382" s="529"/>
      <c r="GZ382" s="587">
        <v>0.70994469026548757</v>
      </c>
      <c r="HA382" s="529">
        <v>0.39441371681415838</v>
      </c>
      <c r="HB382" s="587"/>
      <c r="HC382" s="529"/>
      <c r="HD382" s="529"/>
      <c r="HE382" s="529"/>
      <c r="HF382" s="529"/>
      <c r="HG382" s="529"/>
      <c r="HH382" s="584">
        <v>2.6605779947096395</v>
      </c>
      <c r="HI382" s="527">
        <v>1.9727728955042274</v>
      </c>
      <c r="HJ382" s="587"/>
      <c r="HK382" s="529"/>
      <c r="HL382" s="529"/>
      <c r="HM382" s="529"/>
      <c r="HN382" s="529"/>
      <c r="HO382" s="529"/>
      <c r="HP382" s="285"/>
      <c r="HQ382" s="208"/>
      <c r="HR382" s="208"/>
      <c r="HS382" s="208"/>
      <c r="IE382" s="159"/>
      <c r="IF382" s="159"/>
      <c r="IG382" s="159"/>
      <c r="IH382" s="159"/>
      <c r="II382" s="159">
        <v>0</v>
      </c>
      <c r="IJ382" s="159">
        <v>1</v>
      </c>
      <c r="IK382" s="159">
        <v>0</v>
      </c>
      <c r="IL382" s="159">
        <v>1</v>
      </c>
      <c r="IM382" s="128">
        <v>0</v>
      </c>
      <c r="IQ382" s="159">
        <v>1</v>
      </c>
      <c r="IR382" s="159">
        <v>0</v>
      </c>
      <c r="IS382" s="159">
        <v>0</v>
      </c>
      <c r="IZ382" s="159">
        <v>0</v>
      </c>
      <c r="JA382" s="159">
        <v>1</v>
      </c>
      <c r="JB382" s="176">
        <v>0</v>
      </c>
      <c r="JC382" s="176">
        <v>0</v>
      </c>
      <c r="JD382" s="176">
        <v>0</v>
      </c>
      <c r="JE382" s="176">
        <v>0</v>
      </c>
      <c r="JF382" s="176">
        <v>0</v>
      </c>
      <c r="JG382" s="176">
        <v>1</v>
      </c>
      <c r="JH382" s="176">
        <v>0</v>
      </c>
      <c r="JI382" s="176">
        <v>0</v>
      </c>
      <c r="JJ382" s="176">
        <v>0</v>
      </c>
      <c r="JK382" s="176">
        <v>0</v>
      </c>
      <c r="JL382" s="176">
        <v>1</v>
      </c>
      <c r="JM382" s="176">
        <v>1</v>
      </c>
      <c r="JN382" s="176">
        <v>0</v>
      </c>
      <c r="JO382" s="176">
        <v>0</v>
      </c>
      <c r="JP382" s="176">
        <v>0</v>
      </c>
      <c r="JQ382" s="176">
        <v>0</v>
      </c>
      <c r="JR382" s="176">
        <v>0</v>
      </c>
      <c r="JS382" s="176">
        <v>0</v>
      </c>
      <c r="JT382" s="176">
        <v>0</v>
      </c>
      <c r="JU382" s="501">
        <v>1</v>
      </c>
      <c r="JV382" s="176">
        <v>0</v>
      </c>
      <c r="JW382" s="176">
        <v>0</v>
      </c>
      <c r="JX382" s="176">
        <v>0</v>
      </c>
      <c r="JY382" s="501"/>
      <c r="JZ382" s="405"/>
      <c r="KA382" s="405"/>
      <c r="KB382" s="405"/>
      <c r="KC382" s="405"/>
      <c r="KD382" s="405"/>
      <c r="KE382" s="162">
        <v>0</v>
      </c>
      <c r="KF382" s="175">
        <v>1</v>
      </c>
      <c r="KG382" s="175">
        <v>0</v>
      </c>
      <c r="KH382" s="175">
        <v>0</v>
      </c>
      <c r="KI382" s="175">
        <v>0</v>
      </c>
      <c r="KJ382" s="175">
        <v>1</v>
      </c>
      <c r="KK382" s="160">
        <v>0</v>
      </c>
      <c r="KL382" s="175">
        <v>1</v>
      </c>
      <c r="KM382" s="175">
        <v>0</v>
      </c>
      <c r="KN382" s="175">
        <v>0</v>
      </c>
      <c r="KO382" s="175">
        <v>0</v>
      </c>
      <c r="KP382" s="175">
        <v>0</v>
      </c>
      <c r="KQ382" s="175">
        <v>0</v>
      </c>
      <c r="KR382" s="160">
        <v>0</v>
      </c>
      <c r="KS382" s="175">
        <v>0</v>
      </c>
      <c r="KT382" s="159"/>
      <c r="KU382" s="159"/>
      <c r="KV382" s="159"/>
      <c r="KW382" s="159"/>
      <c r="KX382" s="159"/>
      <c r="KY382" s="159"/>
      <c r="KZ382" s="159"/>
      <c r="LA382" s="159"/>
      <c r="LB382" s="159"/>
      <c r="LC382" s="159"/>
    </row>
    <row r="383" spans="1:315" x14ac:dyDescent="0.15">
      <c r="A383" s="214"/>
      <c r="B383" s="262">
        <v>1.9175000000000002</v>
      </c>
      <c r="C383" s="10">
        <v>1.07</v>
      </c>
      <c r="D383" s="11">
        <v>1.2333333100000001</v>
      </c>
      <c r="E383" s="11"/>
      <c r="F383" s="14"/>
      <c r="G383" s="13"/>
      <c r="H383" s="14"/>
      <c r="I383" s="596"/>
      <c r="J383" s="9">
        <v>4</v>
      </c>
      <c r="K383" s="14"/>
      <c r="L383" s="9"/>
      <c r="M383" s="23">
        <v>0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9"/>
      <c r="AB383" s="15"/>
      <c r="AC383" s="15"/>
      <c r="AD383" s="15"/>
      <c r="AE383" s="15"/>
      <c r="AF383" s="15"/>
      <c r="AG383" s="15"/>
      <c r="AH383" s="54"/>
      <c r="AI383" s="15"/>
      <c r="AJ383" s="15"/>
      <c r="AK383" s="15"/>
      <c r="AL383" s="632"/>
      <c r="AM383" s="633">
        <v>-2.623280514498211</v>
      </c>
      <c r="AN383" s="634">
        <v>-6.7444745575221248</v>
      </c>
      <c r="AO383" s="584"/>
      <c r="AP383" s="640">
        <f>ABS(11.88+AN383)</f>
        <v>5.135525442477876</v>
      </c>
      <c r="AQ383" s="634"/>
      <c r="AR383" s="634"/>
      <c r="AS383" s="634"/>
      <c r="AT383" s="634"/>
      <c r="AU383" s="634"/>
      <c r="AV383" s="634"/>
      <c r="AW383" s="634"/>
      <c r="AX383" s="634"/>
      <c r="AY383" s="634"/>
      <c r="AZ383" s="634"/>
      <c r="BA383" s="634"/>
      <c r="BB383" s="634">
        <f>ABS(BQ383-AN383)</f>
        <v>7.2966537610619469</v>
      </c>
      <c r="BC383" s="527"/>
      <c r="BD383" s="634"/>
      <c r="BE383" s="634"/>
      <c r="BF383" s="634"/>
      <c r="BG383" s="634"/>
      <c r="BH383" s="634"/>
      <c r="BI383" s="634"/>
      <c r="BJ383" s="634"/>
      <c r="BK383" s="634"/>
      <c r="BL383" s="634"/>
      <c r="BM383" s="634"/>
      <c r="BN383" s="573"/>
      <c r="BO383" s="573"/>
      <c r="BP383" s="7">
        <v>-3.7672675057831451</v>
      </c>
      <c r="BQ383" s="7">
        <v>-14.041128318584072</v>
      </c>
      <c r="BR383" s="3"/>
      <c r="BS383" s="527">
        <f>(BP382+BP383+BP384)/3</f>
        <v>-1.7159804869274013</v>
      </c>
      <c r="BT383" s="527">
        <f>(BQ382+BQ383+BQ384)/3</f>
        <v>3.2999280973451328</v>
      </c>
      <c r="BU383" s="527"/>
      <c r="BV383" s="527"/>
      <c r="BW383" s="584"/>
      <c r="BX383" s="527"/>
      <c r="BY383" s="527"/>
      <c r="BZ383" s="527"/>
      <c r="CA383" s="527"/>
      <c r="CB383" s="584">
        <f>SQRT((BP382-BP383)^2+(BQ382-BQ383)^2)+SQRT((BP383-BP384)^2+(BQ383-BQ384)^2)+SQRT((BP384-BP382)^2+(BQ384-BQ382)^2)</f>
        <v>53.023971924613875</v>
      </c>
      <c r="CD383" s="584"/>
      <c r="CE383" s="527"/>
      <c r="CF383" s="584"/>
      <c r="CG383" s="527"/>
      <c r="CH383" s="584"/>
      <c r="CI383" s="527"/>
      <c r="CJ383" s="584"/>
      <c r="CK383" s="527"/>
      <c r="CL383" s="584"/>
      <c r="CO383" s="70"/>
      <c r="CP383" s="70"/>
      <c r="CQ383" s="70"/>
      <c r="CR383" s="97">
        <v>0.66625009296736193</v>
      </c>
      <c r="CS383" s="70"/>
      <c r="CT383" s="70"/>
      <c r="CU383" s="70"/>
      <c r="CV383" s="70"/>
      <c r="CW383" s="70"/>
      <c r="CX383" s="70"/>
      <c r="CY383" s="70"/>
      <c r="CZ383" s="70"/>
      <c r="DA383" s="70"/>
      <c r="DB383" s="70"/>
      <c r="DC383" s="70"/>
      <c r="DH383" s="211">
        <f>DEGREES(ACOS(((BP382-BP381)*(BP384-BP383)+(BQ382-BQ381)*(BQ384-BQ383))/(SQRT((BP382-BP381)^2+(BQ382-BQ381)^2)*SQRT((BP384-BP383)^2+(BQ384-BQ383)^2))))</f>
        <v>5.4894600394437294</v>
      </c>
      <c r="DI383" s="519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25">
        <v>-2.623280514498211</v>
      </c>
      <c r="DV383" s="125">
        <v>-14.041128318584072</v>
      </c>
      <c r="DW383" s="492"/>
      <c r="DX383" s="506">
        <f t="shared" si="222"/>
        <v>0</v>
      </c>
      <c r="DY383" s="492"/>
      <c r="DZ383" s="492"/>
      <c r="EA383" s="506">
        <f t="shared" si="223"/>
        <v>0</v>
      </c>
      <c r="EB383" s="506">
        <f t="shared" si="224"/>
        <v>0</v>
      </c>
      <c r="EC383" s="492"/>
      <c r="ED383" s="492"/>
      <c r="EE383" s="506"/>
      <c r="EF383" s="412">
        <f>IF(AND(DV383&lt;0,DV383&gt;-11.9),1,0)</f>
        <v>0</v>
      </c>
      <c r="EH383" s="244"/>
      <c r="EI383" s="244"/>
      <c r="EJ383" s="244"/>
      <c r="EK383" s="244"/>
      <c r="EL383" s="412">
        <f>IF(AND(DV383&lt;0,DV383&gt;-6.4),1,0)</f>
        <v>0</v>
      </c>
      <c r="EM383" s="390"/>
      <c r="EN383" s="244"/>
      <c r="EO383" s="244"/>
      <c r="EP383" s="244"/>
      <c r="EQ383" s="244"/>
      <c r="ER383" s="130">
        <v>-0.45365001378540493</v>
      </c>
      <c r="ES383" s="130">
        <v>12.02961836283186</v>
      </c>
      <c r="EU383" s="518">
        <f>ABS(ER383)</f>
        <v>0.45365001378540493</v>
      </c>
      <c r="EV383" s="284"/>
      <c r="EW383" s="282"/>
      <c r="EX383" s="282"/>
      <c r="EY383" s="282"/>
      <c r="EZ383" s="282"/>
      <c r="FA383" s="282"/>
      <c r="FB383" s="282"/>
      <c r="FC383" s="282"/>
      <c r="FD383" s="519"/>
      <c r="FE383" s="141"/>
      <c r="FF383" s="144">
        <v>33.869873743422346</v>
      </c>
      <c r="FH383" s="141"/>
      <c r="FJ383" s="141"/>
      <c r="FK383" s="584"/>
      <c r="FL383" s="527"/>
      <c r="FM383" s="584"/>
      <c r="FN383" s="527"/>
      <c r="FO383" s="584"/>
      <c r="FP383" s="527"/>
      <c r="FQ383" s="284"/>
      <c r="FR383" s="284">
        <f>FF383/(D382+D383)</f>
        <v>10.368329829018364</v>
      </c>
      <c r="FS383" s="284"/>
      <c r="FT383" s="209"/>
      <c r="FU383" s="209"/>
      <c r="FV383" s="209"/>
      <c r="FW383" s="209"/>
      <c r="FX383" s="209"/>
      <c r="FY383" s="209"/>
      <c r="FZ383" s="209"/>
      <c r="GA383" s="209"/>
      <c r="GB383" s="209"/>
      <c r="GC383" s="209"/>
      <c r="GD383" s="284"/>
      <c r="GE383" s="284">
        <f>FF383*(((DV382-AN382)/(ABS(DV381-DV382))))^2</f>
        <v>0.19214987852158297</v>
      </c>
      <c r="GF383" s="284"/>
      <c r="GG383" s="209"/>
      <c r="GH383" s="209"/>
      <c r="GI383" s="209"/>
      <c r="GJ383" s="209"/>
      <c r="GK383" s="209"/>
      <c r="GL383" s="209"/>
      <c r="GM383" s="209"/>
      <c r="GN383" s="209"/>
      <c r="GO383" s="209"/>
      <c r="GP383" s="209"/>
      <c r="GQ383" s="529"/>
      <c r="GR383" s="587">
        <v>2.3274218098555557</v>
      </c>
      <c r="GS383" s="532">
        <v>1.025643509427872</v>
      </c>
      <c r="GT383" s="584"/>
      <c r="GU383" s="527"/>
      <c r="GV383" s="527"/>
      <c r="GW383" s="527"/>
      <c r="GX383" s="527"/>
      <c r="GY383" s="527"/>
      <c r="GZ383" s="587">
        <v>0.70994469026548579</v>
      </c>
      <c r="HA383" s="532">
        <v>3.9441371681416371E-2</v>
      </c>
      <c r="HB383" s="584"/>
      <c r="HC383" s="527"/>
      <c r="HD383" s="527"/>
      <c r="HE383" s="527"/>
      <c r="HF383" s="527"/>
      <c r="HG383" s="527"/>
      <c r="HH383" s="584">
        <v>2.4332927781562717</v>
      </c>
      <c r="HI383" s="527">
        <v>1.0264015930578212</v>
      </c>
      <c r="HJ383" s="584"/>
      <c r="HK383" s="527"/>
      <c r="HL383" s="527"/>
      <c r="HM383" s="527"/>
      <c r="HN383" s="527"/>
      <c r="HO383" s="527"/>
      <c r="HP383" s="285"/>
      <c r="HQ383" s="208"/>
      <c r="HR383" s="208"/>
      <c r="HS383" s="208"/>
      <c r="IE383" s="159"/>
      <c r="IF383" s="159"/>
      <c r="IG383" s="159"/>
      <c r="IH383" s="159"/>
      <c r="II383" s="159">
        <v>0</v>
      </c>
      <c r="IJ383" s="159">
        <v>1</v>
      </c>
      <c r="IK383" s="159">
        <v>1</v>
      </c>
      <c r="IL383" s="159">
        <v>0</v>
      </c>
      <c r="IM383" s="159">
        <v>0</v>
      </c>
      <c r="IQ383" s="159">
        <v>1</v>
      </c>
      <c r="IR383" s="159">
        <v>0</v>
      </c>
      <c r="IS383" s="159">
        <v>0</v>
      </c>
      <c r="IZ383" s="159">
        <v>0</v>
      </c>
      <c r="JA383" s="159">
        <v>0</v>
      </c>
      <c r="JB383" s="176">
        <v>0</v>
      </c>
      <c r="JC383" s="176">
        <v>0</v>
      </c>
      <c r="JD383" s="176">
        <v>1</v>
      </c>
      <c r="JE383" s="176">
        <v>0</v>
      </c>
      <c r="JF383" s="176">
        <v>0</v>
      </c>
      <c r="JG383" s="176">
        <v>1</v>
      </c>
      <c r="JH383" s="176">
        <v>0</v>
      </c>
      <c r="JI383" s="176">
        <v>0</v>
      </c>
      <c r="JJ383" s="176">
        <v>0</v>
      </c>
      <c r="JK383" s="176">
        <v>0</v>
      </c>
      <c r="JL383" s="176">
        <v>1</v>
      </c>
      <c r="JM383" s="176">
        <v>1</v>
      </c>
      <c r="JN383" s="176">
        <v>0</v>
      </c>
      <c r="JO383" s="176">
        <v>0</v>
      </c>
      <c r="JP383" s="176">
        <v>0</v>
      </c>
      <c r="JQ383" s="176">
        <v>0</v>
      </c>
      <c r="JR383" s="176">
        <v>0</v>
      </c>
      <c r="JS383" s="176">
        <v>0</v>
      </c>
      <c r="JT383" s="176">
        <v>0</v>
      </c>
      <c r="JU383" s="501">
        <v>1</v>
      </c>
      <c r="JV383" s="176">
        <v>0</v>
      </c>
      <c r="JW383" s="176">
        <v>0</v>
      </c>
      <c r="JX383" s="176">
        <v>0</v>
      </c>
      <c r="JY383" s="501"/>
      <c r="JZ383" s="405"/>
      <c r="KA383" s="405"/>
      <c r="KB383" s="405"/>
      <c r="KC383" s="405"/>
      <c r="KD383" s="405"/>
      <c r="KE383" s="162">
        <v>0</v>
      </c>
      <c r="KF383" s="175">
        <v>0</v>
      </c>
      <c r="KG383" s="175">
        <v>1</v>
      </c>
      <c r="KH383" s="175">
        <v>0</v>
      </c>
      <c r="KI383" s="175">
        <v>0</v>
      </c>
      <c r="KJ383" s="175">
        <v>1</v>
      </c>
      <c r="KK383" s="160">
        <v>0</v>
      </c>
      <c r="KL383" s="175">
        <v>1</v>
      </c>
      <c r="KM383" s="175">
        <v>0</v>
      </c>
      <c r="KN383" s="175">
        <v>0</v>
      </c>
      <c r="KO383" s="175">
        <v>0</v>
      </c>
      <c r="KP383" s="175">
        <v>0</v>
      </c>
      <c r="KQ383" s="175">
        <v>0</v>
      </c>
      <c r="KR383" s="160">
        <v>0</v>
      </c>
      <c r="KS383" s="175">
        <v>0</v>
      </c>
      <c r="KT383" s="159"/>
      <c r="KU383" s="159"/>
      <c r="KV383" s="159"/>
      <c r="KW383" s="159"/>
      <c r="KX383" s="159"/>
      <c r="KY383" s="159"/>
      <c r="KZ383" s="159"/>
      <c r="LA383" s="159"/>
      <c r="LB383" s="159"/>
      <c r="LC383" s="159"/>
    </row>
    <row r="384" spans="1:315" x14ac:dyDescent="0.15">
      <c r="A384" s="214"/>
      <c r="B384" s="262">
        <v>1.9183564814814815</v>
      </c>
      <c r="C384" s="10">
        <v>1.1399999999999999</v>
      </c>
      <c r="D384" s="11">
        <v>1.4666666199999998</v>
      </c>
      <c r="E384" s="11"/>
      <c r="F384" s="14"/>
      <c r="G384" s="13"/>
      <c r="H384" s="14"/>
      <c r="I384" s="596"/>
      <c r="J384" s="473">
        <v>5</v>
      </c>
      <c r="K384" s="14"/>
      <c r="L384" s="9"/>
      <c r="M384" s="23">
        <v>0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9"/>
      <c r="AB384" s="15"/>
      <c r="AC384" s="15"/>
      <c r="AD384" s="15"/>
      <c r="AE384" s="15"/>
      <c r="AF384" s="15"/>
      <c r="AG384" s="15"/>
      <c r="AH384" s="54"/>
      <c r="AI384" s="15"/>
      <c r="AJ384" s="15"/>
      <c r="AK384" s="15"/>
      <c r="AL384" s="632"/>
      <c r="AM384" s="633">
        <v>-1.0059195957850282</v>
      </c>
      <c r="AN384" s="634">
        <v>9.7025774336283188</v>
      </c>
      <c r="AO384" s="634">
        <f>ABS(11.88-AN384)</f>
        <v>2.177422566371682</v>
      </c>
      <c r="AP384" s="527"/>
      <c r="AQ384" s="634"/>
      <c r="AR384" s="634"/>
      <c r="AS384" s="634"/>
      <c r="AT384" s="634"/>
      <c r="AU384" s="634"/>
      <c r="AV384" s="634"/>
      <c r="AW384" s="634"/>
      <c r="AX384" s="634"/>
      <c r="AY384" s="634"/>
      <c r="AZ384" s="634"/>
      <c r="BA384" s="634"/>
      <c r="BB384" s="584"/>
      <c r="BC384" s="634">
        <f>ABS(BQ384-AN384)</f>
        <v>2.5636891592920357</v>
      </c>
      <c r="BD384" s="634"/>
      <c r="BE384" s="634"/>
      <c r="BF384" s="634"/>
      <c r="BG384" s="634"/>
      <c r="BH384" s="634"/>
      <c r="BI384" s="634"/>
      <c r="BJ384" s="634"/>
      <c r="BK384" s="634"/>
      <c r="BL384" s="634"/>
      <c r="BM384" s="634"/>
      <c r="BN384" s="573"/>
      <c r="BO384" s="573"/>
      <c r="BP384" s="64">
        <v>-0.80868045935659139</v>
      </c>
      <c r="BQ384" s="64">
        <v>12.266266592920354</v>
      </c>
      <c r="BR384" s="6"/>
      <c r="BS384" s="527"/>
      <c r="BT384" s="527"/>
      <c r="BU384" s="527"/>
      <c r="BV384" s="527"/>
      <c r="BW384" s="584"/>
      <c r="BX384" s="527"/>
      <c r="BY384" s="527"/>
      <c r="BZ384" s="527"/>
      <c r="CA384" s="527"/>
      <c r="CC384" s="584"/>
      <c r="CD384" s="584"/>
      <c r="CE384" s="584"/>
      <c r="CF384" s="584"/>
      <c r="CG384" s="527"/>
      <c r="CH384" s="584"/>
      <c r="CI384" s="527"/>
      <c r="CJ384" s="584"/>
      <c r="CK384" s="527"/>
      <c r="CL384" s="584"/>
      <c r="CO384" s="70"/>
      <c r="CP384" s="70"/>
      <c r="CQ384" s="70"/>
      <c r="CR384" s="70"/>
      <c r="CS384" s="84"/>
      <c r="CT384" s="70"/>
      <c r="CU384" s="70"/>
      <c r="CV384" s="70"/>
      <c r="CW384" s="70"/>
      <c r="CX384" s="70"/>
      <c r="CY384" s="70"/>
      <c r="CZ384" s="70"/>
      <c r="DA384" s="70"/>
      <c r="DB384" s="70"/>
      <c r="DC384" s="70"/>
      <c r="DH384" s="519"/>
      <c r="DI384" s="211"/>
      <c r="DJ384" s="105"/>
      <c r="DK384" s="105"/>
      <c r="DL384" s="105"/>
      <c r="DM384" s="105"/>
      <c r="DN384" s="105"/>
      <c r="DO384" s="105"/>
      <c r="DP384" s="105"/>
      <c r="DQ384" s="105"/>
      <c r="DR384" s="105"/>
      <c r="DS384" s="105"/>
      <c r="DT384" s="108" t="s">
        <v>443</v>
      </c>
      <c r="DU384" s="128">
        <v>-1.9921152779272129</v>
      </c>
      <c r="DV384" s="128">
        <v>12.542356194690267</v>
      </c>
      <c r="DX384" s="506">
        <f t="shared" si="222"/>
        <v>0</v>
      </c>
      <c r="EA384" s="506">
        <f t="shared" si="223"/>
        <v>0</v>
      </c>
      <c r="EB384" s="506">
        <f t="shared" si="224"/>
        <v>0</v>
      </c>
      <c r="EG384" s="402">
        <f>IF(AND(DV384&gt;0,DV384&lt;11.9),1,0)</f>
        <v>0</v>
      </c>
      <c r="EM384" s="244">
        <f>IF(AND(DV384&gt;0,DV384&lt;6.4),1,0)</f>
        <v>0</v>
      </c>
      <c r="ER384" s="116">
        <v>-1.5187413504989642</v>
      </c>
      <c r="ES384" s="116">
        <v>-14.001686946902657</v>
      </c>
      <c r="ET384" s="518">
        <f>ABS(ER384)</f>
        <v>1.5187413504989642</v>
      </c>
      <c r="EV384" s="284"/>
      <c r="EW384" s="209"/>
      <c r="EX384" s="209"/>
      <c r="EY384" s="209"/>
      <c r="EZ384" s="209"/>
      <c r="FA384" s="209"/>
      <c r="FB384" s="209"/>
      <c r="FC384" s="209"/>
      <c r="FE384" s="151">
        <v>3.9884891975406878</v>
      </c>
      <c r="FF384" s="141"/>
      <c r="FH384" s="516"/>
      <c r="FJ384" s="516"/>
      <c r="FL384" s="516"/>
      <c r="FN384" s="516"/>
      <c r="FQ384" s="284">
        <f>FE384/(D383+D384)</f>
        <v>1.4772182596096171</v>
      </c>
      <c r="FR384" s="209"/>
      <c r="FS384" s="284"/>
      <c r="FT384" s="209"/>
      <c r="FU384" s="209"/>
      <c r="FV384" s="209"/>
      <c r="FW384" s="209"/>
      <c r="FX384" s="209"/>
      <c r="FY384" s="209"/>
      <c r="FZ384" s="209"/>
      <c r="GA384" s="209"/>
      <c r="GB384" s="209"/>
      <c r="GC384" s="209"/>
      <c r="GD384" s="284">
        <f>FE384*(((ABS(DV383-AN383))/(ABS(DV382-DV383))))^2</f>
        <v>0.31337475387013319</v>
      </c>
      <c r="GE384" s="209"/>
      <c r="GF384" s="284"/>
      <c r="GG384" s="209"/>
      <c r="GH384" s="209"/>
      <c r="GI384" s="209"/>
      <c r="GJ384" s="209"/>
      <c r="GK384" s="209"/>
      <c r="GL384" s="209"/>
      <c r="GM384" s="209"/>
      <c r="GN384" s="209"/>
      <c r="GO384" s="209"/>
      <c r="GP384" s="209"/>
      <c r="GQ384" s="529"/>
      <c r="GR384" s="587">
        <v>1.1045391639992468</v>
      </c>
      <c r="GS384" s="529">
        <v>1.538465264141808</v>
      </c>
      <c r="GT384" s="587"/>
      <c r="GU384" s="529"/>
      <c r="GV384" s="529"/>
      <c r="GW384" s="529"/>
      <c r="GX384" s="529"/>
      <c r="GY384" s="529"/>
      <c r="GZ384" s="587">
        <v>3.9441371681414594E-2</v>
      </c>
      <c r="HA384" s="529">
        <v>0.51273783185840749</v>
      </c>
      <c r="HB384" s="587"/>
      <c r="HC384" s="529"/>
      <c r="HD384" s="529"/>
      <c r="HE384" s="529"/>
      <c r="HF384" s="529"/>
      <c r="HG384" s="529"/>
      <c r="HH384" s="584">
        <v>1.1052431346125913</v>
      </c>
      <c r="HI384" s="527">
        <v>1.6216582417975076</v>
      </c>
      <c r="HJ384" s="587"/>
      <c r="HK384" s="529"/>
      <c r="HL384" s="529"/>
      <c r="HM384" s="529"/>
      <c r="HN384" s="529"/>
      <c r="HO384" s="529"/>
      <c r="HP384" s="285"/>
      <c r="HQ384" s="208"/>
      <c r="HR384" s="208"/>
      <c r="HS384" s="208"/>
      <c r="IE384" s="159"/>
      <c r="IF384" s="159"/>
      <c r="IG384" s="159"/>
      <c r="IH384" s="159"/>
      <c r="II384" s="159">
        <v>0</v>
      </c>
      <c r="IJ384" s="159">
        <v>1</v>
      </c>
      <c r="IK384" s="159">
        <v>0</v>
      </c>
      <c r="IL384" s="159">
        <v>1</v>
      </c>
      <c r="IM384" s="159">
        <v>0</v>
      </c>
      <c r="IQ384" s="159">
        <v>1</v>
      </c>
      <c r="IR384" s="159">
        <v>0</v>
      </c>
      <c r="IS384" s="159">
        <v>0</v>
      </c>
      <c r="IZ384" s="159">
        <v>1</v>
      </c>
      <c r="JA384" s="159">
        <v>0</v>
      </c>
      <c r="JB384" s="176">
        <v>0</v>
      </c>
      <c r="JC384" s="176">
        <v>0</v>
      </c>
      <c r="JD384" s="176">
        <v>0</v>
      </c>
      <c r="JE384" s="176">
        <v>0</v>
      </c>
      <c r="JF384" s="176">
        <v>0</v>
      </c>
      <c r="JG384" s="176">
        <v>1</v>
      </c>
      <c r="JH384" s="176">
        <v>0</v>
      </c>
      <c r="JI384" s="176">
        <v>0</v>
      </c>
      <c r="JJ384" s="176">
        <v>0</v>
      </c>
      <c r="JK384" s="176">
        <v>0</v>
      </c>
      <c r="JL384" s="176">
        <v>1</v>
      </c>
      <c r="JM384" s="176">
        <v>1</v>
      </c>
      <c r="JN384" s="176">
        <v>0</v>
      </c>
      <c r="JO384" s="176">
        <v>0</v>
      </c>
      <c r="JP384" s="176">
        <v>0</v>
      </c>
      <c r="JQ384" s="176">
        <v>0</v>
      </c>
      <c r="JR384" s="176">
        <v>0</v>
      </c>
      <c r="JS384" s="176">
        <v>0</v>
      </c>
      <c r="JT384" s="176">
        <v>0</v>
      </c>
      <c r="JU384" s="501">
        <v>1</v>
      </c>
      <c r="JV384" s="176">
        <v>0</v>
      </c>
      <c r="JW384" s="176">
        <v>0</v>
      </c>
      <c r="JX384" s="176">
        <v>0</v>
      </c>
      <c r="JY384" s="501"/>
      <c r="JZ384" s="405"/>
      <c r="KA384" s="405"/>
      <c r="KB384" s="405"/>
      <c r="KC384" s="405"/>
      <c r="KD384" s="405"/>
      <c r="KE384" s="162">
        <v>0</v>
      </c>
      <c r="KF384" s="175">
        <v>1</v>
      </c>
      <c r="KG384" s="175">
        <v>0</v>
      </c>
      <c r="KH384" s="175">
        <v>0</v>
      </c>
      <c r="KI384" s="175">
        <v>0</v>
      </c>
      <c r="KJ384" s="175">
        <v>0</v>
      </c>
      <c r="KK384" s="160">
        <v>1</v>
      </c>
      <c r="KL384" s="175">
        <v>0</v>
      </c>
      <c r="KM384" s="175">
        <v>0</v>
      </c>
      <c r="KN384" s="175">
        <v>0</v>
      </c>
      <c r="KO384" s="175">
        <v>0</v>
      </c>
      <c r="KP384" s="175">
        <v>1</v>
      </c>
      <c r="KQ384" s="175">
        <v>0</v>
      </c>
      <c r="KR384" s="160">
        <v>0</v>
      </c>
      <c r="KS384" s="175">
        <v>1</v>
      </c>
      <c r="KT384" s="159"/>
      <c r="KU384" s="159"/>
      <c r="KV384" s="159"/>
      <c r="KW384" s="159"/>
      <c r="KX384" s="159"/>
      <c r="KY384" s="159"/>
      <c r="KZ384" s="159"/>
      <c r="LA384" s="159"/>
      <c r="LB384" s="159" t="s">
        <v>570</v>
      </c>
      <c r="LC384" s="159"/>
    </row>
    <row r="385" spans="1:313" s="218" customFormat="1" ht="14.25" thickBot="1" x14ac:dyDescent="0.2">
      <c r="A385" s="243" t="s">
        <v>593</v>
      </c>
      <c r="B385" s="259"/>
      <c r="C385" s="17"/>
      <c r="D385" s="18"/>
      <c r="E385" s="18">
        <f>SUM(D381:D384)</f>
        <v>5.3666599299999991</v>
      </c>
      <c r="F385" s="20"/>
      <c r="G385" s="19"/>
      <c r="H385" s="20"/>
      <c r="I385" s="597"/>
      <c r="J385" s="16"/>
      <c r="K385" s="20"/>
      <c r="L385" s="16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16"/>
      <c r="AB385" s="20"/>
      <c r="AC385" s="20"/>
      <c r="AD385" s="20"/>
      <c r="AE385" s="20"/>
      <c r="AF385" s="20"/>
      <c r="AG385" s="20"/>
      <c r="AH385" s="58"/>
      <c r="AI385" s="20"/>
      <c r="AJ385" s="20"/>
      <c r="AK385" s="20"/>
      <c r="AL385" s="642"/>
      <c r="AM385" s="636"/>
      <c r="AN385" s="637"/>
      <c r="AO385" s="636"/>
      <c r="AP385" s="637"/>
      <c r="AQ385" s="528">
        <f>SUM(AO379:AO385)</f>
        <v>3.9209900442477874</v>
      </c>
      <c r="AR385" s="528">
        <f>SUM(AP379:AP385)</f>
        <v>10.941554203539823</v>
      </c>
      <c r="AS385" s="528">
        <f>AVERAGE(AO379:AO385)</f>
        <v>1.9604950221238937</v>
      </c>
      <c r="AT385" s="528">
        <f>AVERAGE(AP379:AP385)</f>
        <v>5.4707771017699116</v>
      </c>
      <c r="AU385" s="528">
        <f>MAX(AO379:AO385)</f>
        <v>2.177422566371682</v>
      </c>
      <c r="AV385" s="528">
        <f>MAX(AP379:AP385)</f>
        <v>5.8060287610619472</v>
      </c>
      <c r="AW385" s="528">
        <f>MIN(AO379:AO385)</f>
        <v>1.7435674778761054</v>
      </c>
      <c r="AX385" s="528">
        <f>MIN(AP379:AP385)</f>
        <v>5.135525442477876</v>
      </c>
      <c r="AY385" s="528">
        <f>AU385-AW385</f>
        <v>0.43385508849557652</v>
      </c>
      <c r="AZ385" s="528">
        <f>AV385-AX385</f>
        <v>0.6705033185840712</v>
      </c>
      <c r="BA385" s="528"/>
      <c r="BB385" s="636"/>
      <c r="BC385" s="637"/>
      <c r="BD385" s="528">
        <f>SUM(BB379:BB385)</f>
        <v>13.922804203539824</v>
      </c>
      <c r="BE385" s="528">
        <f>SUM(BC379:BC385)</f>
        <v>4.1019026548672564</v>
      </c>
      <c r="BF385" s="528">
        <f>AVERAGE(BB379:BB385)</f>
        <v>6.9614021017699121</v>
      </c>
      <c r="BG385" s="528">
        <f>AVERAGE(BC379:BC385)</f>
        <v>2.0509513274336282</v>
      </c>
      <c r="BH385" s="528">
        <f>MAX(BB379:BB385)</f>
        <v>7.2966537610619469</v>
      </c>
      <c r="BI385" s="528">
        <f>MAX(BC379:BC385)</f>
        <v>2.5636891592920357</v>
      </c>
      <c r="BJ385" s="528">
        <f>MIN(BB379:BB385)</f>
        <v>6.6261504424778774</v>
      </c>
      <c r="BK385" s="528">
        <f>MIN(BC379:BC385)</f>
        <v>1.5382134955752207</v>
      </c>
      <c r="BL385" s="528">
        <f>BH385-BJ385</f>
        <v>0.67050331858406942</v>
      </c>
      <c r="BM385" s="528">
        <f>BI385-BK385</f>
        <v>1.025475663716815</v>
      </c>
      <c r="BN385" s="574"/>
      <c r="BO385" s="574"/>
      <c r="BP385" s="2"/>
      <c r="BQ385" s="2"/>
      <c r="BR385" s="7"/>
      <c r="BS385" s="528"/>
      <c r="BT385" s="528"/>
      <c r="BU385" s="528"/>
      <c r="BV385" s="528"/>
      <c r="BW385" s="585">
        <f>AVERAGE(BS380:BS385)</f>
        <v>-0.95332249273744518</v>
      </c>
      <c r="BX385" s="585">
        <f>AVERAGE(BT380:BT385)</f>
        <v>3.4708407079646015</v>
      </c>
      <c r="BY385" s="585">
        <f>AVERAGE(BU380:BU385)</f>
        <v>-1.7685775899749843</v>
      </c>
      <c r="BZ385" s="585">
        <f>AVERAGE(BV380:BV385)</f>
        <v>-5.0222013274336286</v>
      </c>
      <c r="CA385" s="528"/>
      <c r="CB385" s="585"/>
      <c r="CC385" s="528"/>
      <c r="CD385" s="585">
        <f>SUM(CB379:CB384)</f>
        <v>103.6914986384612</v>
      </c>
      <c r="CE385" s="585">
        <f>SUM(CC379:CC384)</f>
        <v>53.396764167453355</v>
      </c>
      <c r="CF385" s="585" t="e">
        <f ca="1">[1]!Mean(CB380:CB384)</f>
        <v>#NAME?</v>
      </c>
      <c r="CG385" s="585" t="e">
        <f ca="1">[1]!Mean(CC380:CC384)</f>
        <v>#NAME?</v>
      </c>
      <c r="CH385" s="585">
        <f>MAX(CB380:CB383)</f>
        <v>53.023971924613875</v>
      </c>
      <c r="CI385" s="585">
        <f>MAX(CC380:CC383)</f>
        <v>53.396764167453355</v>
      </c>
      <c r="CJ385" s="585">
        <f>MIN(CB380:CB383)</f>
        <v>50.667526713847323</v>
      </c>
      <c r="CK385" s="585">
        <f>MIN(CC380:CC383)</f>
        <v>53.396764167453355</v>
      </c>
      <c r="CL385" s="585">
        <f>CH385-CJ385</f>
        <v>2.3564452107665517</v>
      </c>
      <c r="CM385" s="528"/>
      <c r="CN385" s="393"/>
      <c r="CR385" s="286"/>
      <c r="CS385" s="278"/>
      <c r="CT385" s="281">
        <f>SUM(CR379:CR385)</f>
        <v>4.2226133349497665</v>
      </c>
      <c r="CU385" s="281">
        <f>SUM(CS379:CS385)</f>
        <v>6.1557101324115369</v>
      </c>
      <c r="CV385" s="281">
        <f>AVERAGE(CR379:CR385)</f>
        <v>2.1113066674748833</v>
      </c>
      <c r="CW385" s="281">
        <f>AVERAGE(CS379:CS385)</f>
        <v>6.1557101324115369</v>
      </c>
      <c r="CX385" s="281">
        <f>MAX(CR379:CR385)</f>
        <v>3.5563632419824045</v>
      </c>
      <c r="CY385" s="281">
        <f>MAX(CS379:CS385)</f>
        <v>6.1557101324115369</v>
      </c>
      <c r="CZ385" s="281">
        <f>MIN(CR379:CR385)</f>
        <v>0.66625009296736193</v>
      </c>
      <c r="DA385" s="281">
        <f>MIN(CS379:CS385)</f>
        <v>6.1557101324115369</v>
      </c>
      <c r="DB385" s="281">
        <f>CX385-CZ385</f>
        <v>2.8901131490150425</v>
      </c>
      <c r="DC385" s="281">
        <f>CY385-DA385</f>
        <v>0</v>
      </c>
      <c r="DD385" s="281"/>
      <c r="DE385" s="281"/>
      <c r="DF385" s="281"/>
      <c r="DG385" s="281"/>
      <c r="DH385" s="281"/>
      <c r="DI385" s="281"/>
      <c r="DJ385" s="281">
        <f>SUM(DH379:DH385)</f>
        <v>5.4894600394437294</v>
      </c>
      <c r="DK385" s="281"/>
      <c r="DL385" s="281">
        <f>AVERAGE(DH379:DH385)</f>
        <v>5.4894600394437294</v>
      </c>
      <c r="DM385" s="281"/>
      <c r="DN385" s="281">
        <f>MAX(DH379:DH385)</f>
        <v>5.4894600394437294</v>
      </c>
      <c r="DO385" s="281"/>
      <c r="DP385" s="281">
        <f>MIN(DH379:DH385)</f>
        <v>5.4894600394437294</v>
      </c>
      <c r="DQ385" s="281"/>
      <c r="DR385" s="281">
        <f>DN385-DP385</f>
        <v>0</v>
      </c>
      <c r="DS385" s="281"/>
      <c r="DT385" s="220"/>
      <c r="DW385" s="495"/>
      <c r="DX385" s="506">
        <f t="shared" si="222"/>
        <v>0</v>
      </c>
      <c r="DY385" s="495"/>
      <c r="DZ385" s="495"/>
      <c r="EA385" s="506">
        <f t="shared" si="223"/>
        <v>0</v>
      </c>
      <c r="EB385" s="506">
        <f t="shared" si="224"/>
        <v>0</v>
      </c>
      <c r="EC385" s="495"/>
      <c r="ED385" s="495"/>
      <c r="EE385" s="512"/>
      <c r="EF385" s="244"/>
      <c r="EG385" s="244"/>
      <c r="EH385" s="244">
        <v>0</v>
      </c>
      <c r="EI385" s="244">
        <v>0</v>
      </c>
      <c r="EJ385" s="138">
        <f>SUM(EH385:EI385)</f>
        <v>0</v>
      </c>
      <c r="EK385" s="402"/>
      <c r="EL385" s="244"/>
      <c r="EM385" s="244"/>
      <c r="EN385" s="244"/>
      <c r="EO385" s="244"/>
      <c r="EP385" s="244"/>
      <c r="EQ385" s="244"/>
      <c r="ES385" s="219"/>
      <c r="ET385" s="523"/>
      <c r="EU385" s="523"/>
      <c r="EV385" s="287">
        <f>SUM(ET380:ET385)</f>
        <v>1.8146000551416197</v>
      </c>
      <c r="EW385" s="281">
        <f>SUM(EU380:EU385)</f>
        <v>0.90730002757080985</v>
      </c>
      <c r="EX385" s="278">
        <f>AVERAGE(ET380:ET385)</f>
        <v>0.90730002757080985</v>
      </c>
      <c r="EY385" s="278">
        <f>AVERAGE(EU380:EU385)</f>
        <v>0.45365001378540493</v>
      </c>
      <c r="EZ385" s="281">
        <f>_xlfn.VAR.P(ET380:ET385)</f>
        <v>0.37386049138413135</v>
      </c>
      <c r="FA385" s="281">
        <f>_xlfn.VAR.P(EU380:EU385)</f>
        <v>0</v>
      </c>
      <c r="FB385" s="281">
        <f>MAX(ET380:ET385)</f>
        <v>1.5187413504989642</v>
      </c>
      <c r="FC385" s="281">
        <f>MAX(EU380:EU385)</f>
        <v>0.45365001378540493</v>
      </c>
      <c r="FD385" s="523"/>
      <c r="FE385" s="268"/>
      <c r="FF385" s="240"/>
      <c r="FG385" s="521">
        <f>SUM(FE381:FE385)</f>
        <v>22.683900236217838</v>
      </c>
      <c r="FH385" s="521">
        <f>SUM(FF381:FF385)</f>
        <v>33.869873743422346</v>
      </c>
      <c r="FI385" s="521">
        <f>AVERAGE(FE381:FE385)</f>
        <v>11.341950118108919</v>
      </c>
      <c r="FJ385" s="521">
        <f>AVERAGE(FF381:FF385)</f>
        <v>33.869873743422346</v>
      </c>
      <c r="FK385" s="521">
        <f>MAX(FE381:FE385)</f>
        <v>18.69541103867715</v>
      </c>
      <c r="FL385" s="521">
        <f>MAX(FF381:FF385)</f>
        <v>33.869873743422346</v>
      </c>
      <c r="FM385" s="521">
        <f>MIN(FE381:FE385)</f>
        <v>3.9884891975406878</v>
      </c>
      <c r="FN385" s="521">
        <f>MIN(FF381:FF385)</f>
        <v>33.869873743422346</v>
      </c>
      <c r="FO385" s="521">
        <f>FK385-FM385</f>
        <v>14.706921841136463</v>
      </c>
      <c r="FP385" s="520">
        <f>FL385-FN385</f>
        <v>0</v>
      </c>
      <c r="FQ385" s="287"/>
      <c r="FR385" s="287"/>
      <c r="FS385" s="278">
        <f>SUM(FQ381:FQ385)</f>
        <v>8.4880149261052154</v>
      </c>
      <c r="FT385" s="278">
        <f>SUM(FR381:FR385)</f>
        <v>10.368329829018364</v>
      </c>
      <c r="FU385" s="278">
        <f>AVERAGE(FQ381:FQ385)</f>
        <v>4.2440074630526077</v>
      </c>
      <c r="FV385" s="278">
        <f>AVERAGE(FR381:FR385)</f>
        <v>10.368329829018364</v>
      </c>
      <c r="FW385" s="278">
        <f>MAX(FQ381:FQ385)</f>
        <v>7.0107966664955992</v>
      </c>
      <c r="FX385" s="278">
        <f>MAX(FR381:FR385)</f>
        <v>10.368329829018364</v>
      </c>
      <c r="FY385" s="278">
        <f>MIN(FQ381:FQ385)</f>
        <v>1.4772182596096171</v>
      </c>
      <c r="FZ385" s="278">
        <f>MIN(FR381:FR385)</f>
        <v>10.368329829018364</v>
      </c>
      <c r="GA385" s="278">
        <f>FW385-FY385</f>
        <v>5.5335784068859821</v>
      </c>
      <c r="GB385" s="278">
        <f>FX385-FZ385</f>
        <v>0</v>
      </c>
      <c r="GC385" s="278"/>
      <c r="GD385" s="286"/>
      <c r="GE385" s="278"/>
      <c r="GF385" s="278">
        <f>SUM(GD381:GD385)</f>
        <v>1.6406931108642966</v>
      </c>
      <c r="GG385" s="278">
        <f>SUM(GE381:GE385)</f>
        <v>0.19214987852158297</v>
      </c>
      <c r="GH385" s="278">
        <f>AVERAGE(GD381:GD385)</f>
        <v>0.82034655543214829</v>
      </c>
      <c r="GI385" s="278">
        <f>AVERAGE(GE381:GE385)</f>
        <v>0.19214987852158297</v>
      </c>
      <c r="GJ385" s="278">
        <f>MAX(GD381:GD385)</f>
        <v>1.3273183569941633</v>
      </c>
      <c r="GK385" s="278">
        <f>MAX(GE381:GE385)</f>
        <v>0.19214987852158297</v>
      </c>
      <c r="GL385" s="278">
        <f>MIN(GD381:GD385)</f>
        <v>0.31337475387013319</v>
      </c>
      <c r="GM385" s="278">
        <f>MIN(GE381:GE385)</f>
        <v>0.19214987852158297</v>
      </c>
      <c r="GN385" s="278">
        <f>GJ385-GL385</f>
        <v>1.0139436031240301</v>
      </c>
      <c r="GO385" s="278">
        <f>GK385-GM385</f>
        <v>0</v>
      </c>
      <c r="GP385" s="278"/>
      <c r="GQ385" s="586"/>
      <c r="GR385" s="586"/>
      <c r="GS385" s="531"/>
      <c r="GT385" s="586">
        <f>SUM(GR380:GR384)</f>
        <v>7.1006089114237296</v>
      </c>
      <c r="GU385" s="586">
        <f>SUM(GS380:GS384)</f>
        <v>5.0098740652822977</v>
      </c>
      <c r="GV385" s="531">
        <f>AVERAGE(GR380:GR384)</f>
        <v>1.7751522278559324</v>
      </c>
      <c r="GW385" s="531">
        <f>AVERAGE(GS380:GS384)</f>
        <v>1.2524685163205744</v>
      </c>
      <c r="GX385" s="531">
        <f>MAX(GR380:GR384)</f>
        <v>2.5641087735696799</v>
      </c>
      <c r="GY385" s="531">
        <f>MAX(GS380:GS384)</f>
        <v>1.9329435369986818</v>
      </c>
      <c r="GZ385" s="586"/>
      <c r="HA385" s="531"/>
      <c r="HB385" s="586">
        <f>SUM(GZ380:GZ384)</f>
        <v>2.4059236725663702</v>
      </c>
      <c r="HC385" s="586">
        <f>SUM(HA380:HA384)</f>
        <v>1.3015652654867242</v>
      </c>
      <c r="HD385" s="531">
        <f>AVERAGE(GZ380:GZ384)</f>
        <v>0.60148091814159255</v>
      </c>
      <c r="HE385" s="531">
        <f>AVERAGE(HA380:HA384)</f>
        <v>0.32539131637168106</v>
      </c>
      <c r="HF385" s="531">
        <f>MAX(GZ380:GZ384)</f>
        <v>0.94659292035398224</v>
      </c>
      <c r="HG385" s="531">
        <f>MAX(HA380:HA384)</f>
        <v>0.51273783185840749</v>
      </c>
      <c r="HH385" s="585"/>
      <c r="HI385" s="528"/>
      <c r="HJ385" s="586">
        <f>SUM(HH380:HH385)</f>
        <v>7.6537770718132689</v>
      </c>
      <c r="HK385" s="586">
        <f>SUM(HI380:HI385)</f>
        <v>5.2445245756781551</v>
      </c>
      <c r="HL385" s="531">
        <f>AVERAGE(HH380:HH385)</f>
        <v>1.9134442679533172</v>
      </c>
      <c r="HM385" s="531">
        <f>AVERAGE(HI380:HI385)</f>
        <v>1.3111311439195388</v>
      </c>
      <c r="HN385" s="531">
        <f>MAX(HH380:HH385)</f>
        <v>2.6605779947096395</v>
      </c>
      <c r="HO385" s="531">
        <f>MAX(HI380:HI385)</f>
        <v>1.9727728955042274</v>
      </c>
      <c r="HP385" s="286">
        <f>MIN(HH380:HH385)</f>
        <v>1.1052431346125913</v>
      </c>
      <c r="HQ385" s="286">
        <f>MIN(HI380:HI385)</f>
        <v>0.62369184531859878</v>
      </c>
      <c r="HR385" s="278">
        <f>HN385-HP385</f>
        <v>1.5553348600970482</v>
      </c>
      <c r="HS385" s="278">
        <f>HO385-HQ385</f>
        <v>1.3490810501856285</v>
      </c>
      <c r="HT385" s="393"/>
      <c r="HU385" s="520"/>
      <c r="HV385" s="393"/>
      <c r="HW385" s="520"/>
      <c r="HX385" s="393"/>
      <c r="HY385" s="520"/>
      <c r="HZ385" s="393"/>
      <c r="IA385" s="520"/>
      <c r="IB385" s="393"/>
      <c r="IC385" s="520"/>
      <c r="ID385" s="393"/>
      <c r="IG385" s="218">
        <v>0.13806739549990585</v>
      </c>
      <c r="IH385" s="218">
        <v>-12.581797566371682</v>
      </c>
      <c r="IN385" s="462">
        <v>0</v>
      </c>
      <c r="IO385" s="462">
        <v>2</v>
      </c>
      <c r="IP385" s="390">
        <v>2</v>
      </c>
      <c r="IT385" s="390"/>
      <c r="IU385" s="393">
        <v>1</v>
      </c>
      <c r="IV385" s="390">
        <v>2</v>
      </c>
      <c r="IW385" s="393">
        <v>1</v>
      </c>
      <c r="IX385" s="484">
        <v>0</v>
      </c>
      <c r="IY385" s="393"/>
      <c r="JB385" s="226"/>
      <c r="JC385" s="226"/>
      <c r="JD385" s="226"/>
      <c r="JP385" s="226"/>
      <c r="JQ385" s="226"/>
      <c r="JR385" s="226"/>
      <c r="JU385" s="393"/>
      <c r="JY385" s="393">
        <v>1</v>
      </c>
      <c r="JZ385" s="507">
        <v>2</v>
      </c>
      <c r="KA385" s="507">
        <v>1</v>
      </c>
      <c r="KB385" s="520">
        <v>0</v>
      </c>
      <c r="KC385" s="520">
        <v>0</v>
      </c>
      <c r="KD385" s="507">
        <v>0</v>
      </c>
      <c r="KE385" s="220"/>
      <c r="KK385" s="219"/>
      <c r="KR385" s="219"/>
      <c r="LA385" s="219"/>
    </row>
    <row r="386" spans="1:313" x14ac:dyDescent="0.15">
      <c r="A386" s="214"/>
      <c r="B386" s="232">
        <v>1.939849537037037</v>
      </c>
      <c r="C386" s="10"/>
      <c r="D386" s="11"/>
      <c r="E386" s="11"/>
      <c r="F386" s="14"/>
      <c r="G386" s="13"/>
      <c r="H386" s="14" t="s">
        <v>380</v>
      </c>
      <c r="I386" s="596">
        <v>76</v>
      </c>
      <c r="J386" s="9">
        <v>1</v>
      </c>
      <c r="K386" s="14">
        <v>1</v>
      </c>
      <c r="L386" s="9">
        <v>0</v>
      </c>
      <c r="M386" s="23">
        <v>1</v>
      </c>
      <c r="N386" s="23">
        <v>1</v>
      </c>
      <c r="O386" s="23">
        <v>0</v>
      </c>
      <c r="P386" s="14"/>
      <c r="Q386" s="14">
        <v>1</v>
      </c>
      <c r="R386" s="14">
        <v>0</v>
      </c>
      <c r="S386" s="14">
        <v>0</v>
      </c>
      <c r="T386" s="14">
        <v>0</v>
      </c>
      <c r="U386" s="14">
        <v>1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9">
        <v>1</v>
      </c>
      <c r="AB386" s="15"/>
      <c r="AC386" s="15"/>
      <c r="AD386" s="15"/>
      <c r="AE386" s="15"/>
      <c r="AF386" s="15"/>
      <c r="AG386" s="15"/>
      <c r="AH386" s="54">
        <f>AM387-BP386</f>
        <v>-4.9309784107109227</v>
      </c>
      <c r="AI386" s="15">
        <f>AN387-BQ386</f>
        <v>17.94582411504425</v>
      </c>
      <c r="AJ386" s="15"/>
      <c r="AK386" s="15"/>
      <c r="AL386" s="632">
        <f>((AH386*AH387)+(AI386*AI387))/(SQRT(AH386^2+AI386^2)*SQRT(AH387^2+AI387^2))</f>
        <v>0.99590169586174848</v>
      </c>
      <c r="AM386" s="633"/>
      <c r="AN386" s="634"/>
      <c r="AO386" s="633"/>
      <c r="AP386" s="634"/>
      <c r="AQ386" s="634"/>
      <c r="AR386" s="634"/>
      <c r="AS386" s="634"/>
      <c r="AT386" s="634"/>
      <c r="AU386" s="634"/>
      <c r="AV386" s="634"/>
      <c r="AW386" s="634"/>
      <c r="AX386" s="634"/>
      <c r="AY386" s="634"/>
      <c r="AZ386" s="634"/>
      <c r="BA386" s="634"/>
      <c r="BB386" s="633"/>
      <c r="BC386" s="634"/>
      <c r="BD386" s="634"/>
      <c r="BE386" s="634"/>
      <c r="BF386" s="634"/>
      <c r="BG386" s="634"/>
      <c r="BH386" s="634"/>
      <c r="BI386" s="634"/>
      <c r="BJ386" s="634"/>
      <c r="BK386" s="634"/>
      <c r="BL386" s="634"/>
      <c r="BM386" s="634"/>
      <c r="BN386" s="573"/>
      <c r="BO386" s="573"/>
      <c r="BP386" s="4">
        <v>0.76923263207090398</v>
      </c>
      <c r="BQ386" s="4">
        <v>-12.02961836283186</v>
      </c>
      <c r="BR386" s="6"/>
      <c r="BS386" s="527"/>
      <c r="BT386" s="527"/>
      <c r="BU386" s="527"/>
      <c r="BV386" s="527"/>
      <c r="BW386" s="584"/>
      <c r="BX386" s="527"/>
      <c r="BY386" s="527"/>
      <c r="BZ386" s="527"/>
      <c r="CA386" s="527"/>
      <c r="CB386" s="584"/>
      <c r="CC386" s="527"/>
      <c r="CD386" s="584"/>
      <c r="CE386" s="527"/>
      <c r="CF386" s="584"/>
      <c r="CG386" s="527"/>
      <c r="CH386" s="584"/>
      <c r="CI386" s="527"/>
      <c r="CJ386" s="584"/>
      <c r="CK386" s="527"/>
      <c r="CL386" s="584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  <c r="DC386" s="70"/>
      <c r="DH386" s="516"/>
      <c r="DI386" s="516"/>
      <c r="DJ386" s="105"/>
      <c r="DK386" s="105"/>
      <c r="DL386" s="105"/>
      <c r="DM386" s="105"/>
      <c r="DN386" s="105"/>
      <c r="DO386" s="105"/>
      <c r="DP386" s="105"/>
      <c r="DQ386" s="105"/>
      <c r="DR386" s="105"/>
      <c r="DS386" s="105"/>
      <c r="DT386" s="108" t="s">
        <v>442</v>
      </c>
      <c r="DU386" s="105">
        <v>0.76923263207090398</v>
      </c>
      <c r="DV386" s="105">
        <v>-12.02961836283186</v>
      </c>
      <c r="DX386" s="506">
        <f t="shared" si="222"/>
        <v>0</v>
      </c>
      <c r="EA386" s="506">
        <f t="shared" si="223"/>
        <v>0</v>
      </c>
      <c r="EB386" s="506">
        <f t="shared" si="224"/>
        <v>0</v>
      </c>
      <c r="ER386" s="128">
        <v>-3.8461631603545201</v>
      </c>
      <c r="ES386" s="128">
        <v>13.68615597345133</v>
      </c>
      <c r="EV386" s="284"/>
      <c r="EW386" s="209"/>
      <c r="EX386" s="209"/>
      <c r="EY386" s="209"/>
      <c r="EZ386" s="209"/>
      <c r="FA386" s="209"/>
      <c r="FB386" s="209"/>
      <c r="FC386" s="209"/>
      <c r="FE386" s="141"/>
      <c r="FF386" s="141"/>
      <c r="FH386" s="141"/>
      <c r="FJ386" s="141"/>
      <c r="FK386" s="584"/>
      <c r="FL386" s="527"/>
      <c r="FM386" s="584"/>
      <c r="FN386" s="527"/>
      <c r="FO386" s="584"/>
      <c r="FP386" s="527"/>
      <c r="FQ386" s="284"/>
      <c r="FR386" s="209"/>
      <c r="FS386" s="284"/>
      <c r="FT386" s="209"/>
      <c r="FU386" s="209"/>
      <c r="FV386" s="209"/>
      <c r="FW386" s="209"/>
      <c r="FX386" s="209"/>
      <c r="FY386" s="209"/>
      <c r="FZ386" s="209"/>
      <c r="GA386" s="209"/>
      <c r="GB386" s="209"/>
      <c r="GC386" s="209"/>
      <c r="GD386" s="284"/>
      <c r="GE386" s="209"/>
      <c r="GF386" s="284"/>
      <c r="GG386" s="209"/>
      <c r="GH386" s="209"/>
      <c r="GI386" s="209"/>
      <c r="GJ386" s="209"/>
      <c r="GK386" s="209"/>
      <c r="GL386" s="209"/>
      <c r="GM386" s="209"/>
      <c r="GN386" s="209"/>
      <c r="GO386" s="209"/>
      <c r="GP386" s="209"/>
      <c r="GQ386" s="529"/>
      <c r="GR386" s="587"/>
      <c r="GS386" s="529"/>
      <c r="GT386" s="587"/>
      <c r="GU386" s="529"/>
      <c r="GV386" s="529"/>
      <c r="GW386" s="529"/>
      <c r="GX386" s="529"/>
      <c r="GY386" s="529"/>
      <c r="GZ386" s="587"/>
      <c r="HA386" s="529"/>
      <c r="HB386" s="587"/>
      <c r="HC386" s="529"/>
      <c r="HD386" s="529"/>
      <c r="HE386" s="529"/>
      <c r="HF386" s="529"/>
      <c r="HG386" s="529"/>
      <c r="HH386" s="584"/>
      <c r="HI386" s="527"/>
      <c r="HJ386" s="587"/>
      <c r="HK386" s="529"/>
      <c r="HL386" s="529"/>
      <c r="HM386" s="529"/>
      <c r="HN386" s="529"/>
      <c r="HO386" s="529"/>
      <c r="HP386" s="285"/>
      <c r="HQ386" s="208"/>
      <c r="HR386" s="208"/>
      <c r="HS386" s="208"/>
      <c r="IE386" s="159"/>
      <c r="IF386" s="159"/>
      <c r="IG386" s="159"/>
      <c r="IH386" s="159"/>
      <c r="II386" s="159">
        <v>0</v>
      </c>
      <c r="IJ386" s="159">
        <v>0</v>
      </c>
      <c r="IK386" s="159"/>
      <c r="IL386" s="159"/>
      <c r="IM386" s="159"/>
      <c r="IQ386" s="159"/>
      <c r="IR386" s="159"/>
      <c r="IS386" s="159"/>
      <c r="IZ386" s="159"/>
      <c r="JA386" s="159"/>
      <c r="JB386" s="159"/>
      <c r="JC386" s="159"/>
      <c r="JD386" s="159"/>
      <c r="JE386" s="159"/>
      <c r="JF386" s="159"/>
      <c r="JG386" s="159"/>
      <c r="JH386" s="159"/>
      <c r="JI386" s="159"/>
      <c r="JJ386" s="159"/>
      <c r="JK386" s="159"/>
      <c r="JL386" s="159"/>
      <c r="JM386" s="159"/>
      <c r="JN386" s="159"/>
      <c r="JO386" s="159"/>
      <c r="JP386" s="159"/>
      <c r="JQ386" s="159"/>
      <c r="JR386" s="159"/>
      <c r="JS386" s="159"/>
      <c r="JT386" s="159"/>
      <c r="JV386" s="159"/>
      <c r="JW386" s="159"/>
      <c r="JX386" s="159"/>
      <c r="KE386" s="159"/>
      <c r="KF386" s="159"/>
      <c r="KG386" s="159"/>
      <c r="KH386" s="159"/>
      <c r="KI386" s="159"/>
      <c r="KJ386" s="159"/>
      <c r="KK386" s="159"/>
      <c r="KL386" s="159"/>
      <c r="KM386" s="159"/>
      <c r="KN386" s="159"/>
      <c r="KO386" s="159"/>
      <c r="KP386" s="159"/>
      <c r="KQ386" s="159"/>
      <c r="KR386" s="159"/>
      <c r="KS386" s="159">
        <v>1</v>
      </c>
      <c r="KT386" s="159"/>
      <c r="KU386" s="159"/>
      <c r="KV386" s="159"/>
      <c r="KW386" s="159"/>
      <c r="KX386" s="159"/>
      <c r="KY386" s="159"/>
      <c r="KZ386" s="159"/>
      <c r="LA386" s="159"/>
    </row>
    <row r="387" spans="1:313" s="218" customFormat="1" x14ac:dyDescent="0.15">
      <c r="B387" s="243"/>
      <c r="C387" s="17"/>
      <c r="D387" s="18"/>
      <c r="E387" s="18"/>
      <c r="F387" s="20"/>
      <c r="G387" s="19"/>
      <c r="H387" s="20"/>
      <c r="I387" s="597"/>
      <c r="J387" s="16"/>
      <c r="K387" s="20"/>
      <c r="L387" s="16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16"/>
      <c r="AB387" s="20"/>
      <c r="AC387" s="20"/>
      <c r="AD387" s="20"/>
      <c r="AE387" s="20"/>
      <c r="AF387" s="20"/>
      <c r="AG387" s="20"/>
      <c r="AH387" s="58">
        <f>ER386-BP386</f>
        <v>-4.6153957924254243</v>
      </c>
      <c r="AI387" s="20">
        <f>ES386-BQ386</f>
        <v>25.715774336283189</v>
      </c>
      <c r="AJ387" s="15"/>
      <c r="AK387" s="15"/>
      <c r="AL387" s="635">
        <f>DEGREES(ACOS(AL386))</f>
        <v>5.1890535992731834</v>
      </c>
      <c r="AM387" s="636">
        <v>-4.1617457786400189</v>
      </c>
      <c r="AN387" s="637">
        <v>5.9162057522123899</v>
      </c>
      <c r="AO387" s="636"/>
      <c r="AP387" s="637"/>
      <c r="AQ387" s="637"/>
      <c r="AR387" s="637"/>
      <c r="AS387" s="637"/>
      <c r="AT387" s="637"/>
      <c r="AU387" s="637"/>
      <c r="AV387" s="637"/>
      <c r="AW387" s="637"/>
      <c r="AX387" s="637"/>
      <c r="AY387" s="637"/>
      <c r="AZ387" s="637"/>
      <c r="BA387" s="637"/>
      <c r="BB387" s="636"/>
      <c r="BC387" s="637"/>
      <c r="BD387" s="637"/>
      <c r="BE387" s="637"/>
      <c r="BF387" s="637"/>
      <c r="BG387" s="637"/>
      <c r="BH387" s="637"/>
      <c r="BI387" s="637"/>
      <c r="BJ387" s="637"/>
      <c r="BK387" s="637"/>
      <c r="BL387" s="637"/>
      <c r="BM387" s="637"/>
      <c r="BN387" s="574"/>
      <c r="BO387" s="574"/>
      <c r="BP387" s="2"/>
      <c r="BQ387" s="2"/>
      <c r="BR387" s="7"/>
      <c r="BS387" s="528"/>
      <c r="BT387" s="528"/>
      <c r="BU387" s="528"/>
      <c r="BV387" s="528"/>
      <c r="BW387" s="585"/>
      <c r="BX387" s="528"/>
      <c r="BY387" s="528"/>
      <c r="BZ387" s="528"/>
      <c r="CA387" s="528"/>
      <c r="CB387" s="585"/>
      <c r="CC387" s="528"/>
      <c r="CD387" s="585"/>
      <c r="CE387" s="528"/>
      <c r="CF387" s="585"/>
      <c r="CG387" s="528"/>
      <c r="CH387" s="585"/>
      <c r="CI387" s="528"/>
      <c r="CJ387" s="585"/>
      <c r="CK387" s="528"/>
      <c r="CL387" s="585"/>
      <c r="CM387" s="240"/>
      <c r="CN387" s="393"/>
      <c r="CR387" s="286"/>
      <c r="CS387" s="278"/>
      <c r="CT387" s="281"/>
      <c r="CU387" s="281"/>
      <c r="CV387" s="281"/>
      <c r="CW387" s="281"/>
      <c r="CX387" s="281"/>
      <c r="CY387" s="281"/>
      <c r="CZ387" s="281"/>
      <c r="DA387" s="281"/>
      <c r="DB387" s="281"/>
      <c r="DC387" s="248"/>
      <c r="DD387" s="281"/>
      <c r="DE387" s="281"/>
      <c r="DF387" s="281"/>
      <c r="DG387" s="281"/>
      <c r="DH387" s="281"/>
      <c r="DI387" s="281"/>
      <c r="DL387" s="281"/>
      <c r="DM387" s="281"/>
      <c r="DN387" s="281"/>
      <c r="DO387" s="281"/>
      <c r="DP387" s="281"/>
      <c r="DQ387" s="281"/>
      <c r="DR387" s="281"/>
      <c r="DT387" s="220"/>
      <c r="DW387" s="495"/>
      <c r="DX387" s="506">
        <f t="shared" si="222"/>
        <v>0</v>
      </c>
      <c r="DY387" s="495"/>
      <c r="DZ387" s="495"/>
      <c r="EA387" s="506">
        <f t="shared" si="223"/>
        <v>0</v>
      </c>
      <c r="EB387" s="506">
        <f t="shared" si="224"/>
        <v>0</v>
      </c>
      <c r="EC387" s="495"/>
      <c r="ED387" s="495"/>
      <c r="EE387" s="512"/>
      <c r="EF387" s="244"/>
      <c r="EG387" s="244"/>
      <c r="EH387" s="244"/>
      <c r="EI387" s="244"/>
      <c r="EJ387" s="244"/>
      <c r="EK387" s="244"/>
      <c r="EL387" s="244"/>
      <c r="EM387" s="244"/>
      <c r="EN387" s="244"/>
      <c r="EO387" s="244"/>
      <c r="EP387" s="244"/>
      <c r="EQ387" s="244"/>
      <c r="ES387" s="219"/>
      <c r="ET387" s="523"/>
      <c r="EU387" s="523"/>
      <c r="EV387" s="287"/>
      <c r="EW387" s="281"/>
      <c r="EX387" s="281"/>
      <c r="EY387" s="281"/>
      <c r="EZ387" s="281"/>
      <c r="FA387" s="281"/>
      <c r="FB387" s="281"/>
      <c r="FC387" s="281"/>
      <c r="FD387" s="523"/>
      <c r="FE387" s="268"/>
      <c r="FF387" s="240"/>
      <c r="FG387" s="268"/>
      <c r="FH387" s="240"/>
      <c r="FI387" s="268"/>
      <c r="FJ387" s="240"/>
      <c r="FK387" s="585"/>
      <c r="FL387" s="528"/>
      <c r="FM387" s="585"/>
      <c r="FN387" s="528"/>
      <c r="FO387" s="585"/>
      <c r="FP387" s="528"/>
      <c r="FQ387" s="287"/>
      <c r="FR387" s="281"/>
      <c r="FS387" s="287"/>
      <c r="FT387" s="281"/>
      <c r="FU387" s="281"/>
      <c r="FV387" s="281"/>
      <c r="FW387" s="281"/>
      <c r="FX387" s="281"/>
      <c r="FY387" s="281"/>
      <c r="FZ387" s="281"/>
      <c r="GA387" s="281"/>
      <c r="GB387" s="281"/>
      <c r="GC387" s="281"/>
      <c r="GD387" s="287"/>
      <c r="GE387" s="281"/>
      <c r="GF387" s="287"/>
      <c r="GG387" s="281"/>
      <c r="GH387" s="281"/>
      <c r="GI387" s="281"/>
      <c r="GJ387" s="281"/>
      <c r="GK387" s="281"/>
      <c r="GL387" s="281"/>
      <c r="GM387" s="281"/>
      <c r="GN387" s="281"/>
      <c r="GO387" s="281"/>
      <c r="GP387" s="281"/>
      <c r="GQ387" s="531"/>
      <c r="GR387" s="586"/>
      <c r="GS387" s="531"/>
      <c r="GT387" s="586"/>
      <c r="GU387" s="531"/>
      <c r="GV387" s="531"/>
      <c r="GW387" s="531"/>
      <c r="GX387" s="531"/>
      <c r="GY387" s="531"/>
      <c r="GZ387" s="586"/>
      <c r="HA387" s="531"/>
      <c r="HB387" s="586"/>
      <c r="HC387" s="531"/>
      <c r="HD387" s="531"/>
      <c r="HE387" s="531"/>
      <c r="HF387" s="531"/>
      <c r="HG387" s="531"/>
      <c r="HH387" s="585"/>
      <c r="HI387" s="528"/>
      <c r="HJ387" s="586"/>
      <c r="HK387" s="531"/>
      <c r="HL387" s="531"/>
      <c r="HM387" s="531"/>
      <c r="HN387" s="531"/>
      <c r="HO387" s="531"/>
      <c r="HP387" s="286"/>
      <c r="HQ387" s="278"/>
      <c r="HR387" s="278"/>
      <c r="HS387" s="278"/>
      <c r="HT387" s="393"/>
      <c r="HU387" s="520"/>
      <c r="HV387" s="393"/>
      <c r="HW387" s="520"/>
      <c r="HX387" s="393"/>
      <c r="HY387" s="520"/>
      <c r="HZ387" s="393"/>
      <c r="IA387" s="520"/>
      <c r="IB387" s="393"/>
      <c r="IC387" s="520"/>
      <c r="ID387" s="393"/>
      <c r="IN387" s="462"/>
      <c r="IO387" s="462"/>
      <c r="IP387" s="390"/>
      <c r="IT387" s="390"/>
      <c r="IU387" s="393"/>
      <c r="IV387" s="390"/>
      <c r="IW387" s="393"/>
      <c r="IX387" s="484"/>
      <c r="IY387" s="393"/>
      <c r="JB387" s="226"/>
      <c r="JC387" s="226"/>
      <c r="JD387" s="226"/>
      <c r="JP387" s="226"/>
      <c r="JQ387" s="226"/>
      <c r="JR387" s="226"/>
      <c r="JU387" s="393"/>
      <c r="JY387" s="393"/>
      <c r="JZ387" s="507"/>
      <c r="KA387" s="507"/>
      <c r="KB387" s="520"/>
      <c r="KC387" s="520"/>
      <c r="KD387" s="507"/>
      <c r="KE387" s="220">
        <v>0</v>
      </c>
      <c r="KF387" s="218">
        <v>0</v>
      </c>
      <c r="KG387" s="218">
        <v>0</v>
      </c>
      <c r="KH387" s="244">
        <v>0</v>
      </c>
      <c r="KI387" s="244">
        <v>1</v>
      </c>
      <c r="KJ387" s="244">
        <v>1</v>
      </c>
      <c r="KK387" s="219">
        <v>0</v>
      </c>
      <c r="KL387" s="244">
        <v>0</v>
      </c>
      <c r="KM387" s="244">
        <v>0</v>
      </c>
      <c r="KN387" s="244">
        <v>0</v>
      </c>
      <c r="KO387" s="244">
        <v>0</v>
      </c>
      <c r="KP387" s="244">
        <v>0</v>
      </c>
      <c r="KQ387" s="244">
        <v>1</v>
      </c>
      <c r="KR387" s="219">
        <v>0</v>
      </c>
      <c r="KS387" s="244">
        <v>0</v>
      </c>
      <c r="LA387" s="219"/>
    </row>
    <row r="388" spans="1:313" x14ac:dyDescent="0.15">
      <c r="A388" s="214"/>
      <c r="B388" s="232">
        <v>1.9739351851851852</v>
      </c>
      <c r="C388" s="10"/>
      <c r="D388" s="11"/>
      <c r="E388" s="11"/>
      <c r="F388" s="14"/>
      <c r="G388" s="13"/>
      <c r="H388" s="14" t="s">
        <v>381</v>
      </c>
      <c r="I388" s="596">
        <v>77</v>
      </c>
      <c r="J388" s="9">
        <v>1</v>
      </c>
      <c r="K388" s="14">
        <v>1</v>
      </c>
      <c r="L388" s="9">
        <v>0</v>
      </c>
      <c r="M388" s="23">
        <v>1</v>
      </c>
      <c r="N388" s="23">
        <v>1</v>
      </c>
      <c r="O388" s="23">
        <v>0</v>
      </c>
      <c r="P388" s="14"/>
      <c r="Q388" s="14">
        <v>1</v>
      </c>
      <c r="R388" s="14">
        <v>0</v>
      </c>
      <c r="S388" s="14">
        <v>0</v>
      </c>
      <c r="T388" s="14">
        <v>0</v>
      </c>
      <c r="U388" s="14">
        <v>0</v>
      </c>
      <c r="V388" s="14">
        <v>1</v>
      </c>
      <c r="W388" s="14">
        <v>0</v>
      </c>
      <c r="X388" s="14">
        <v>0</v>
      </c>
      <c r="Y388" s="14">
        <v>1</v>
      </c>
      <c r="Z388" s="14">
        <v>0</v>
      </c>
      <c r="AA388" s="9">
        <v>0</v>
      </c>
      <c r="AB388" s="15"/>
      <c r="AC388" s="15"/>
      <c r="AD388" s="15"/>
      <c r="AE388" s="15"/>
      <c r="AF388" s="15"/>
      <c r="AG388" s="15"/>
      <c r="AH388" s="54"/>
      <c r="AI388" s="15"/>
      <c r="AJ388" s="15"/>
      <c r="AK388" s="15"/>
      <c r="AL388" s="632"/>
      <c r="AM388" s="633"/>
      <c r="AN388" s="634"/>
      <c r="AO388" s="633"/>
      <c r="AP388" s="634"/>
      <c r="AQ388" s="634"/>
      <c r="AR388" s="634"/>
      <c r="AS388" s="634"/>
      <c r="AT388" s="634"/>
      <c r="AU388" s="634"/>
      <c r="AV388" s="634"/>
      <c r="AW388" s="634"/>
      <c r="AX388" s="634"/>
      <c r="AY388" s="634"/>
      <c r="AZ388" s="634"/>
      <c r="BA388" s="634"/>
      <c r="BB388" s="633"/>
      <c r="BC388" s="634"/>
      <c r="BD388" s="634"/>
      <c r="BE388" s="634"/>
      <c r="BF388" s="634"/>
      <c r="BG388" s="634"/>
      <c r="BH388" s="634"/>
      <c r="BI388" s="634"/>
      <c r="BJ388" s="634"/>
      <c r="BK388" s="634"/>
      <c r="BL388" s="634"/>
      <c r="BM388" s="634"/>
      <c r="BN388" s="573"/>
      <c r="BO388" s="573"/>
      <c r="BP388" s="4">
        <v>0.76923263207090398</v>
      </c>
      <c r="BQ388" s="4">
        <v>11.911294247787612</v>
      </c>
      <c r="BR388" s="6"/>
      <c r="BS388" s="527"/>
      <c r="BT388" s="527"/>
      <c r="BU388" s="527"/>
      <c r="BV388" s="527"/>
      <c r="BW388" s="584"/>
      <c r="BX388" s="527"/>
      <c r="BY388" s="527"/>
      <c r="BZ388" s="527"/>
      <c r="CA388" s="527"/>
      <c r="CB388" s="584"/>
      <c r="CC388" s="527"/>
      <c r="CD388" s="584"/>
      <c r="CE388" s="527"/>
      <c r="CF388" s="584"/>
      <c r="CG388" s="527"/>
      <c r="CH388" s="584"/>
      <c r="CI388" s="527"/>
      <c r="CJ388" s="584"/>
      <c r="CK388" s="527"/>
      <c r="CL388" s="584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  <c r="DC388" s="70"/>
      <c r="DH388" s="516"/>
      <c r="DI388" s="516"/>
      <c r="DJ388" s="105"/>
      <c r="DK388" s="105"/>
      <c r="DL388" s="105"/>
      <c r="DM388" s="105"/>
      <c r="DN388" s="105"/>
      <c r="DO388" s="105"/>
      <c r="DP388" s="105"/>
      <c r="DQ388" s="105"/>
      <c r="DR388" s="105"/>
      <c r="DS388" s="105"/>
      <c r="DT388" s="108" t="s">
        <v>442</v>
      </c>
      <c r="DU388" s="105">
        <v>0.76923263207090398</v>
      </c>
      <c r="DV388" s="105">
        <v>11.911294247787612</v>
      </c>
      <c r="DX388" s="506">
        <f t="shared" si="222"/>
        <v>0</v>
      </c>
      <c r="EA388" s="506">
        <f t="shared" si="223"/>
        <v>0</v>
      </c>
      <c r="EB388" s="506">
        <f t="shared" si="224"/>
        <v>0</v>
      </c>
      <c r="ER388" s="128">
        <v>-4.0039544694972697</v>
      </c>
      <c r="ES388" s="128">
        <v>-12.779004424778762</v>
      </c>
      <c r="EV388" s="284"/>
      <c r="EW388" s="209"/>
      <c r="EX388" s="209"/>
      <c r="EY388" s="209"/>
      <c r="EZ388" s="209"/>
      <c r="FA388" s="209"/>
      <c r="FB388" s="209"/>
      <c r="FC388" s="209"/>
      <c r="FE388" s="141"/>
      <c r="FF388" s="141"/>
      <c r="FH388" s="141"/>
      <c r="FJ388" s="141"/>
      <c r="FK388" s="584"/>
      <c r="FL388" s="527"/>
      <c r="FM388" s="584"/>
      <c r="FN388" s="527"/>
      <c r="FO388" s="584"/>
      <c r="FP388" s="527"/>
      <c r="FQ388" s="284"/>
      <c r="FR388" s="209"/>
      <c r="FS388" s="284"/>
      <c r="FT388" s="209"/>
      <c r="FU388" s="209"/>
      <c r="FV388" s="209"/>
      <c r="FW388" s="209"/>
      <c r="FX388" s="209"/>
      <c r="FY388" s="209"/>
      <c r="FZ388" s="209"/>
      <c r="GA388" s="209"/>
      <c r="GB388" s="209"/>
      <c r="GC388" s="209"/>
      <c r="GD388" s="284"/>
      <c r="GE388" s="209"/>
      <c r="GF388" s="284"/>
      <c r="GG388" s="209"/>
      <c r="GH388" s="209"/>
      <c r="GI388" s="209"/>
      <c r="GJ388" s="209"/>
      <c r="GK388" s="209"/>
      <c r="GL388" s="209"/>
      <c r="GM388" s="209"/>
      <c r="GN388" s="209"/>
      <c r="GO388" s="209"/>
      <c r="GP388" s="209"/>
      <c r="GQ388" s="529"/>
      <c r="GR388" s="587"/>
      <c r="GS388" s="529"/>
      <c r="GT388" s="587"/>
      <c r="GU388" s="529"/>
      <c r="GV388" s="529"/>
      <c r="GW388" s="529"/>
      <c r="GX388" s="529"/>
      <c r="GY388" s="529"/>
      <c r="GZ388" s="587"/>
      <c r="HA388" s="529"/>
      <c r="HB388" s="587"/>
      <c r="HC388" s="529"/>
      <c r="HD388" s="529"/>
      <c r="HE388" s="529"/>
      <c r="HF388" s="529"/>
      <c r="HG388" s="529"/>
      <c r="HH388" s="584"/>
      <c r="HI388" s="527"/>
      <c r="HJ388" s="587"/>
      <c r="HK388" s="529"/>
      <c r="HL388" s="529"/>
      <c r="HM388" s="529"/>
      <c r="HN388" s="529"/>
      <c r="HO388" s="529"/>
      <c r="HP388" s="285"/>
      <c r="HQ388" s="208"/>
      <c r="HR388" s="208"/>
      <c r="HS388" s="208"/>
      <c r="IE388" s="159"/>
      <c r="IF388" s="159"/>
      <c r="IG388" s="182">
        <v>-0.84812828664227879</v>
      </c>
      <c r="IH388" s="182">
        <v>-3.9441371681415933E-2</v>
      </c>
      <c r="II388" s="159">
        <v>0</v>
      </c>
      <c r="IJ388" s="159">
        <v>0</v>
      </c>
      <c r="IK388" s="159"/>
      <c r="IL388" s="159"/>
      <c r="IM388" s="159"/>
      <c r="IQ388" s="159"/>
      <c r="IR388" s="159"/>
      <c r="IS388" s="159"/>
      <c r="IZ388" s="159"/>
      <c r="JA388" s="159"/>
      <c r="JB388" s="159"/>
      <c r="JC388" s="159"/>
      <c r="JD388" s="159"/>
      <c r="JE388" s="159"/>
      <c r="JF388" s="159"/>
      <c r="JG388" s="159"/>
      <c r="JH388" s="159"/>
      <c r="JI388" s="159"/>
      <c r="JJ388" s="159"/>
      <c r="JK388" s="159"/>
      <c r="JL388" s="159"/>
      <c r="JM388" s="159"/>
      <c r="JN388" s="159"/>
      <c r="JO388" s="159"/>
      <c r="JP388" s="159"/>
      <c r="JQ388" s="159"/>
      <c r="JR388" s="159"/>
      <c r="JS388" s="159"/>
      <c r="JT388" s="159"/>
      <c r="JV388" s="159"/>
      <c r="JW388" s="159"/>
      <c r="JX388" s="159"/>
      <c r="KE388" s="159"/>
      <c r="KF388" s="159"/>
      <c r="KG388" s="159"/>
      <c r="KH388" s="159"/>
      <c r="KI388" s="159"/>
      <c r="KJ388" s="159"/>
      <c r="KK388" s="159"/>
      <c r="KL388" s="159"/>
      <c r="KM388" s="159"/>
      <c r="KN388" s="159"/>
      <c r="KO388" s="159"/>
      <c r="KP388" s="159"/>
      <c r="KQ388" s="159"/>
      <c r="KR388" s="159"/>
      <c r="KS388" s="159"/>
      <c r="KT388" s="159"/>
      <c r="KU388" s="159"/>
      <c r="KV388" s="159"/>
      <c r="KW388" s="159"/>
      <c r="KX388" s="159"/>
      <c r="KY388" s="159"/>
      <c r="KZ388" s="159"/>
      <c r="LA388" s="159"/>
    </row>
    <row r="389" spans="1:313" x14ac:dyDescent="0.15">
      <c r="A389" s="214"/>
      <c r="B389" s="236">
        <v>1.9798958333333332</v>
      </c>
      <c r="C389" s="10"/>
      <c r="D389" s="11"/>
      <c r="E389" s="11"/>
      <c r="F389" s="14"/>
      <c r="G389" s="13"/>
      <c r="H389" s="40"/>
      <c r="I389" s="596"/>
      <c r="J389" s="9">
        <v>1</v>
      </c>
      <c r="K389" s="14">
        <v>1</v>
      </c>
      <c r="L389" s="9">
        <v>0</v>
      </c>
      <c r="M389" s="23">
        <v>1</v>
      </c>
      <c r="N389" s="23">
        <v>0</v>
      </c>
      <c r="O389" s="23">
        <v>1</v>
      </c>
      <c r="P389" s="14"/>
      <c r="Q389" s="14">
        <v>0</v>
      </c>
      <c r="R389" s="14">
        <v>0</v>
      </c>
      <c r="S389" s="14">
        <v>1</v>
      </c>
      <c r="T389" s="14">
        <v>1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9">
        <v>0</v>
      </c>
      <c r="AB389" s="15">
        <v>0.90730002757080996</v>
      </c>
      <c r="AC389" s="15">
        <v>7.8882743362832741E-2</v>
      </c>
      <c r="AD389" s="15">
        <v>0.91072269502326497</v>
      </c>
      <c r="AE389" s="15"/>
      <c r="AF389" s="15"/>
      <c r="AG389" s="15"/>
      <c r="AH389" s="54">
        <f>AM390-BP389</f>
        <v>-2.0118391915700569</v>
      </c>
      <c r="AI389" s="15">
        <f>AN390-BQ389</f>
        <v>-17.906382743362833</v>
      </c>
      <c r="AJ389" s="15"/>
      <c r="AK389" s="15"/>
      <c r="AL389" s="632">
        <f>((AH389*AH390)+(AI389*AI390))/(SQRT(AH389^2+AI389^2)*SQRT(AH390^2+AI390^2))</f>
        <v>0.99730790817685011</v>
      </c>
      <c r="AM389" s="633"/>
      <c r="AN389" s="634"/>
      <c r="AO389" s="633"/>
      <c r="AP389" s="634"/>
      <c r="AQ389" s="634"/>
      <c r="AR389" s="634"/>
      <c r="AS389" s="634"/>
      <c r="AT389" s="634"/>
      <c r="AU389" s="634"/>
      <c r="AV389" s="634"/>
      <c r="AW389" s="634"/>
      <c r="AX389" s="634"/>
      <c r="AY389" s="634"/>
      <c r="AZ389" s="634"/>
      <c r="BA389" s="634"/>
      <c r="BB389" s="633"/>
      <c r="BC389" s="634">
        <f>ABS(BQ389-AN389)</f>
        <v>11.871852876106196</v>
      </c>
      <c r="BD389" s="634"/>
      <c r="BE389" s="634"/>
      <c r="BF389" s="634"/>
      <c r="BG389" s="634"/>
      <c r="BH389" s="634"/>
      <c r="BI389" s="634"/>
      <c r="BJ389" s="634"/>
      <c r="BK389" s="634"/>
      <c r="BL389" s="634"/>
      <c r="BM389" s="634"/>
      <c r="BN389" s="573"/>
      <c r="BO389" s="573"/>
      <c r="BP389" s="4">
        <v>1.0453674230707157</v>
      </c>
      <c r="BQ389" s="4">
        <v>11.871852876106196</v>
      </c>
      <c r="BR389" s="6"/>
      <c r="BS389" s="527"/>
      <c r="BT389" s="527"/>
      <c r="BU389" s="527"/>
      <c r="BV389" s="527"/>
      <c r="BW389" s="584"/>
      <c r="BX389" s="527"/>
      <c r="BY389" s="527"/>
      <c r="BZ389" s="527"/>
      <c r="CA389" s="527"/>
      <c r="CB389" s="584"/>
      <c r="CC389" s="527"/>
      <c r="CD389" s="584"/>
      <c r="CE389" s="527"/>
      <c r="CF389" s="584"/>
      <c r="CG389" s="527"/>
      <c r="CH389" s="584"/>
      <c r="CI389" s="527"/>
      <c r="CJ389" s="584"/>
      <c r="CK389" s="527"/>
      <c r="CL389" s="584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  <c r="DC389" s="70"/>
      <c r="DH389" s="516"/>
      <c r="DI389" s="516"/>
      <c r="DJ389" s="105"/>
      <c r="DK389" s="105"/>
      <c r="DL389" s="105"/>
      <c r="DM389" s="105"/>
      <c r="DN389" s="105"/>
      <c r="DO389" s="105"/>
      <c r="DP389" s="105"/>
      <c r="DQ389" s="105"/>
      <c r="DR389" s="105"/>
      <c r="DS389" s="105"/>
      <c r="DT389" s="108" t="s">
        <v>442</v>
      </c>
      <c r="DU389" s="105">
        <v>1.0453674230707157</v>
      </c>
      <c r="DV389" s="105">
        <v>11.871852876106196</v>
      </c>
      <c r="DX389" s="506">
        <f t="shared" si="222"/>
        <v>0</v>
      </c>
      <c r="EA389" s="506">
        <f t="shared" si="223"/>
        <v>0</v>
      </c>
      <c r="EB389" s="506">
        <f t="shared" si="224"/>
        <v>0</v>
      </c>
      <c r="EF389" s="402">
        <f>IF(AND(DV389&gt;0,DV389&lt;11.9),1,0)</f>
        <v>1</v>
      </c>
      <c r="EG389" s="402"/>
      <c r="EM389" s="244">
        <f>IF(AND(DV389&gt;0,DV389&lt;6.4),1,0)</f>
        <v>0</v>
      </c>
      <c r="ER389" s="128">
        <v>-3.4122370602119587</v>
      </c>
      <c r="ES389" s="128">
        <v>-11.911294247787612</v>
      </c>
      <c r="EV389" s="284"/>
      <c r="EW389" s="209"/>
      <c r="EX389" s="209"/>
      <c r="EY389" s="209"/>
      <c r="EZ389" s="209"/>
      <c r="FA389" s="209"/>
      <c r="FB389" s="209"/>
      <c r="FC389" s="209"/>
      <c r="FE389" s="141"/>
      <c r="FF389" s="141"/>
      <c r="FH389" s="141"/>
      <c r="FJ389" s="141"/>
      <c r="FK389" s="584"/>
      <c r="FL389" s="527"/>
      <c r="FM389" s="584"/>
      <c r="FN389" s="527"/>
      <c r="FO389" s="584"/>
      <c r="FP389" s="527"/>
      <c r="FQ389" s="284"/>
      <c r="FR389" s="209"/>
      <c r="FS389" s="284"/>
      <c r="FT389" s="209"/>
      <c r="FU389" s="209"/>
      <c r="FV389" s="209"/>
      <c r="FW389" s="209"/>
      <c r="FX389" s="209"/>
      <c r="FY389" s="209"/>
      <c r="FZ389" s="209"/>
      <c r="GA389" s="209"/>
      <c r="GB389" s="209"/>
      <c r="GC389" s="209"/>
      <c r="GD389" s="284"/>
      <c r="GE389" s="209"/>
      <c r="GF389" s="284"/>
      <c r="GG389" s="209"/>
      <c r="GH389" s="209"/>
      <c r="GI389" s="209"/>
      <c r="GJ389" s="209"/>
      <c r="GK389" s="209"/>
      <c r="GL389" s="209"/>
      <c r="GM389" s="209"/>
      <c r="GN389" s="209"/>
      <c r="GO389" s="209"/>
      <c r="GP389" s="209"/>
      <c r="GQ389" s="529"/>
      <c r="GR389" s="587"/>
      <c r="GS389" s="529"/>
      <c r="GT389" s="587"/>
      <c r="GU389" s="529"/>
      <c r="GV389" s="529"/>
      <c r="GW389" s="529"/>
      <c r="GX389" s="529"/>
      <c r="GY389" s="529"/>
      <c r="GZ389" s="587"/>
      <c r="HA389" s="529"/>
      <c r="HB389" s="587"/>
      <c r="HC389" s="529"/>
      <c r="HD389" s="529"/>
      <c r="HE389" s="529"/>
      <c r="HF389" s="529"/>
      <c r="HG389" s="529"/>
      <c r="HH389" s="584"/>
      <c r="HI389" s="527"/>
      <c r="HJ389" s="587"/>
      <c r="HK389" s="529"/>
      <c r="HL389" s="529"/>
      <c r="HM389" s="529"/>
      <c r="HN389" s="529"/>
      <c r="HO389" s="529"/>
      <c r="HP389" s="285"/>
      <c r="HQ389" s="208"/>
      <c r="HR389" s="208"/>
      <c r="HS389" s="208"/>
      <c r="IE389" s="159"/>
      <c r="IF389" s="159"/>
      <c r="IG389" s="159"/>
      <c r="IH389" s="159"/>
      <c r="II389" s="159">
        <v>0</v>
      </c>
      <c r="IJ389" s="159">
        <v>0</v>
      </c>
      <c r="IK389" s="159"/>
      <c r="IL389" s="159"/>
      <c r="IM389" s="159"/>
      <c r="IQ389" s="159"/>
      <c r="IR389" s="159"/>
      <c r="IS389" s="159"/>
      <c r="IZ389" s="159"/>
      <c r="JA389" s="159"/>
      <c r="JB389" s="159"/>
      <c r="JC389" s="159"/>
      <c r="JD389" s="159"/>
      <c r="JE389" s="159"/>
      <c r="JF389" s="159"/>
      <c r="JG389" s="159"/>
      <c r="JH389" s="159"/>
      <c r="JI389" s="159"/>
      <c r="JJ389" s="159"/>
      <c r="JK389" s="159"/>
      <c r="JL389" s="159"/>
      <c r="JM389" s="159"/>
      <c r="JN389" s="159"/>
      <c r="JO389" s="159"/>
      <c r="JP389" s="159"/>
      <c r="JQ389" s="159"/>
      <c r="JR389" s="159"/>
      <c r="JS389" s="159"/>
      <c r="JT389" s="159"/>
      <c r="JV389" s="159"/>
      <c r="JW389" s="159"/>
      <c r="JX389" s="159"/>
      <c r="KE389" s="159"/>
      <c r="KF389" s="159"/>
      <c r="KG389" s="159"/>
      <c r="KH389" s="159"/>
      <c r="KI389" s="159"/>
      <c r="KJ389" s="159"/>
      <c r="KK389" s="159"/>
      <c r="KL389" s="159"/>
      <c r="KM389" s="159"/>
      <c r="KN389" s="159"/>
      <c r="KO389" s="159"/>
      <c r="KP389" s="159"/>
      <c r="KQ389" s="159"/>
      <c r="KR389" s="159"/>
      <c r="KS389" s="159"/>
      <c r="KT389" s="159"/>
      <c r="KU389" s="159"/>
      <c r="KV389" s="159"/>
      <c r="KW389" s="159"/>
      <c r="KX389" s="159"/>
      <c r="KY389" s="159"/>
      <c r="KZ389" s="159"/>
      <c r="LA389" s="159"/>
    </row>
    <row r="390" spans="1:313" x14ac:dyDescent="0.15">
      <c r="A390" s="214"/>
      <c r="B390" s="232">
        <v>1.9801620370370372</v>
      </c>
      <c r="C390" s="10">
        <v>0.23</v>
      </c>
      <c r="D390" s="11">
        <v>0.7665900000000001</v>
      </c>
      <c r="E390" s="11"/>
      <c r="F390" s="14"/>
      <c r="G390" s="13"/>
      <c r="H390" s="40"/>
      <c r="I390" s="596"/>
      <c r="J390" s="473">
        <v>2</v>
      </c>
      <c r="K390" s="14"/>
      <c r="L390" s="9"/>
      <c r="M390" s="23">
        <v>0</v>
      </c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9"/>
      <c r="AB390" s="15"/>
      <c r="AC390" s="15"/>
      <c r="AD390" s="15"/>
      <c r="AE390" s="15"/>
      <c r="AF390" s="15"/>
      <c r="AG390" s="15"/>
      <c r="AH390" s="58">
        <f>ER389-BP389</f>
        <v>-4.4576044832826742</v>
      </c>
      <c r="AI390" s="20">
        <f>ES389-BQ389</f>
        <v>-23.783147123893809</v>
      </c>
      <c r="AJ390" s="15"/>
      <c r="AK390" s="15"/>
      <c r="AL390" s="635">
        <f>DEGREES(ACOS(AL389))</f>
        <v>4.2051359692585999</v>
      </c>
      <c r="AM390" s="633">
        <v>-0.96647176849934091</v>
      </c>
      <c r="AN390" s="634">
        <v>-6.0345298672566381</v>
      </c>
      <c r="AO390" s="584"/>
      <c r="AP390" s="638">
        <f>ABS(11.88+AN390)</f>
        <v>5.8454701327433627</v>
      </c>
      <c r="AQ390" s="634"/>
      <c r="AR390" s="634"/>
      <c r="AS390" s="634"/>
      <c r="AT390" s="634"/>
      <c r="AU390" s="634"/>
      <c r="AV390" s="634"/>
      <c r="AW390" s="634"/>
      <c r="AX390" s="634"/>
      <c r="AY390" s="634"/>
      <c r="AZ390" s="634"/>
      <c r="BA390" s="634"/>
      <c r="BB390" s="634">
        <f>ABS(BQ390-AN390)</f>
        <v>5.6006747787610616</v>
      </c>
      <c r="BC390" s="634"/>
      <c r="BD390" s="634"/>
      <c r="BE390" s="634"/>
      <c r="BF390" s="634"/>
      <c r="BG390" s="634"/>
      <c r="BH390" s="634"/>
      <c r="BI390" s="634"/>
      <c r="BJ390" s="634"/>
      <c r="BK390" s="634"/>
      <c r="BL390" s="634"/>
      <c r="BM390" s="634"/>
      <c r="BN390" s="573"/>
      <c r="BO390" s="573"/>
      <c r="BP390" s="64">
        <v>-1.7554283142130886</v>
      </c>
      <c r="BQ390" s="64">
        <v>-11.6352046460177</v>
      </c>
      <c r="BR390" s="6"/>
      <c r="BS390" s="527"/>
      <c r="BT390" s="527"/>
      <c r="BU390" s="527">
        <f>(BP389+BP390+BP391)/3</f>
        <v>-0.71663552902332084</v>
      </c>
      <c r="BV390" s="527">
        <f>(BQ389+BQ390+BQ391)/3</f>
        <v>4.0230199115044254</v>
      </c>
      <c r="BW390" s="584"/>
      <c r="BX390" s="527"/>
      <c r="BY390" s="527"/>
      <c r="BZ390" s="527"/>
      <c r="CA390" s="527"/>
      <c r="CC390" s="584">
        <f>SQRT((BP389-BP390)^2+(BQ389-BQ390)^2)+SQRT((BP390-BP391)^2+(BQ390-BQ391)^2)+SQRT((BP391-BP389)^2+(BQ391-BQ389)^2)</f>
        <v>49.628586792206853</v>
      </c>
      <c r="CD390" s="584"/>
      <c r="CE390" s="584"/>
      <c r="CF390" s="584"/>
      <c r="CG390" s="527"/>
      <c r="CH390" s="584"/>
      <c r="CI390" s="527"/>
      <c r="CJ390" s="584"/>
      <c r="CK390" s="527"/>
      <c r="CL390" s="584"/>
      <c r="CO390" s="70"/>
      <c r="CP390" s="70"/>
      <c r="CQ390" s="70"/>
      <c r="CR390" s="70"/>
      <c r="CS390" s="92">
        <v>6.024146826770802</v>
      </c>
      <c r="CT390" s="70"/>
      <c r="CU390" s="70"/>
      <c r="CV390" s="70"/>
      <c r="CW390" s="70"/>
      <c r="CX390" s="70"/>
      <c r="CY390" s="70"/>
      <c r="CZ390" s="70"/>
      <c r="DA390" s="70"/>
      <c r="DB390" s="70"/>
      <c r="DC390" s="70"/>
      <c r="DH390" s="516"/>
      <c r="DI390" s="516"/>
      <c r="DJ390" s="105"/>
      <c r="DK390" s="105"/>
      <c r="DL390" s="105"/>
      <c r="DM390" s="105"/>
      <c r="DN390" s="105"/>
      <c r="DO390" s="105"/>
      <c r="DP390" s="105"/>
      <c r="DQ390" s="105"/>
      <c r="DR390" s="105"/>
      <c r="DS390" s="105"/>
      <c r="DT390" s="108" t="s">
        <v>443</v>
      </c>
      <c r="DU390" s="128">
        <v>-2.5049370326411489</v>
      </c>
      <c r="DV390" s="128">
        <v>-11.83241150442478</v>
      </c>
      <c r="DX390" s="506">
        <f t="shared" ref="DX390:DX403" si="250">IF(AND(DU390&gt;5.4,DU390&lt;-5.4),1,0)</f>
        <v>0</v>
      </c>
      <c r="EA390" s="506">
        <f t="shared" ref="EA390:EA403" si="251">IF(DU390&lt;-4.1,1,0)</f>
        <v>0</v>
      </c>
      <c r="EB390" s="506">
        <f t="shared" ref="EB390:EB403" si="252">IF(DU390&gt;4.1,1,0)</f>
        <v>0</v>
      </c>
      <c r="EF390" s="402"/>
      <c r="EG390" s="412">
        <f>IF(AND(DV390&lt;0,DV390&gt;-11.9),1,0)</f>
        <v>1</v>
      </c>
      <c r="EL390" s="412">
        <f>IF(AND(DV390&lt;0,DV390&gt;-6.4),1,0)</f>
        <v>0</v>
      </c>
      <c r="EM390" s="390"/>
      <c r="ER390" s="105">
        <v>0.80868045935659139</v>
      </c>
      <c r="ES390" s="105">
        <v>11.6352046460177</v>
      </c>
      <c r="ET390" s="518">
        <f>ABS(ER390)</f>
        <v>0.80868045935659139</v>
      </c>
      <c r="EV390" s="284"/>
      <c r="EW390" s="209"/>
      <c r="EX390" s="209"/>
      <c r="EY390" s="209"/>
      <c r="EZ390" s="209"/>
      <c r="FA390" s="209"/>
      <c r="FB390" s="209"/>
      <c r="FC390" s="209"/>
      <c r="FE390" s="141"/>
      <c r="FF390" s="141"/>
      <c r="FH390" s="141"/>
      <c r="FJ390" s="141"/>
      <c r="FK390" s="584"/>
      <c r="FL390" s="527"/>
      <c r="FM390" s="584"/>
      <c r="FN390" s="527"/>
      <c r="FO390" s="584"/>
      <c r="FP390" s="527"/>
      <c r="FQ390" s="284"/>
      <c r="FR390" s="209"/>
      <c r="FS390" s="284"/>
      <c r="FT390" s="209"/>
      <c r="FU390" s="209"/>
      <c r="FV390" s="209"/>
      <c r="FW390" s="209"/>
      <c r="FX390" s="209"/>
      <c r="FY390" s="209"/>
      <c r="FZ390" s="209"/>
      <c r="GA390" s="209"/>
      <c r="GB390" s="209"/>
      <c r="GC390" s="209"/>
      <c r="GD390" s="284"/>
      <c r="GE390" s="209"/>
      <c r="GF390" s="284"/>
      <c r="GG390" s="209"/>
      <c r="GH390" s="209"/>
      <c r="GI390" s="209"/>
      <c r="GJ390" s="209"/>
      <c r="GK390" s="209"/>
      <c r="GL390" s="209"/>
      <c r="GM390" s="209"/>
      <c r="GN390" s="209"/>
      <c r="GO390" s="209"/>
      <c r="GP390" s="209"/>
      <c r="GQ390" s="529"/>
      <c r="GR390" s="587">
        <v>0.23668696371412434</v>
      </c>
      <c r="GS390" s="532">
        <v>0.90730002757080985</v>
      </c>
      <c r="GT390" s="584"/>
      <c r="GU390" s="527"/>
      <c r="GV390" s="527"/>
      <c r="GW390" s="527"/>
      <c r="GX390" s="527"/>
      <c r="GY390" s="527"/>
      <c r="GZ390" s="587">
        <v>0.23664823008849645</v>
      </c>
      <c r="HA390" s="532">
        <v>7.8882743362832741E-2</v>
      </c>
      <c r="HB390" s="584"/>
      <c r="HC390" s="527"/>
      <c r="HD390" s="527"/>
      <c r="HE390" s="527"/>
      <c r="HF390" s="527"/>
      <c r="HG390" s="527"/>
      <c r="HH390" s="584">
        <v>0.33469852643271253</v>
      </c>
      <c r="HI390" s="527">
        <v>0.91072269502326497</v>
      </c>
      <c r="HJ390" s="584"/>
      <c r="HK390" s="527"/>
      <c r="HL390" s="527"/>
      <c r="HM390" s="527"/>
      <c r="HN390" s="527"/>
      <c r="HO390" s="527"/>
      <c r="HP390" s="285"/>
      <c r="HQ390" s="208"/>
      <c r="HR390" s="208"/>
      <c r="HS390" s="208"/>
      <c r="IE390" s="159"/>
      <c r="IF390" s="159"/>
      <c r="IG390" s="159"/>
      <c r="IH390" s="159"/>
      <c r="II390" s="175">
        <v>1</v>
      </c>
      <c r="IJ390" s="175">
        <v>0</v>
      </c>
      <c r="IK390" s="175">
        <v>1</v>
      </c>
      <c r="IL390" s="175">
        <v>0</v>
      </c>
      <c r="IM390" s="175">
        <v>0</v>
      </c>
      <c r="IN390" s="464"/>
      <c r="IO390" s="464"/>
      <c r="IP390" s="402"/>
      <c r="IQ390" s="175">
        <v>0</v>
      </c>
      <c r="IR390" s="175">
        <v>1</v>
      </c>
      <c r="IS390" s="175">
        <v>0</v>
      </c>
      <c r="IT390" s="402"/>
      <c r="IU390" s="416"/>
      <c r="IV390" s="402"/>
      <c r="IW390" s="416"/>
      <c r="IX390" s="483"/>
      <c r="IY390" s="416"/>
      <c r="IZ390" s="175">
        <v>1</v>
      </c>
      <c r="JA390" s="175">
        <v>0</v>
      </c>
      <c r="JB390" s="178">
        <v>0</v>
      </c>
      <c r="JC390" s="178">
        <v>0</v>
      </c>
      <c r="JD390" s="178">
        <v>0</v>
      </c>
      <c r="JE390" s="178">
        <v>0</v>
      </c>
      <c r="JF390" s="178">
        <v>0</v>
      </c>
      <c r="JG390" s="178">
        <v>1</v>
      </c>
      <c r="JH390" s="178">
        <v>0</v>
      </c>
      <c r="JI390" s="178">
        <v>0</v>
      </c>
      <c r="JJ390" s="178">
        <v>1</v>
      </c>
      <c r="JK390" s="178">
        <v>0</v>
      </c>
      <c r="JL390" s="178">
        <v>0</v>
      </c>
      <c r="JM390" s="178">
        <v>1</v>
      </c>
      <c r="JN390" s="178">
        <v>0</v>
      </c>
      <c r="JO390" s="178">
        <v>0</v>
      </c>
      <c r="JP390" s="178">
        <v>0</v>
      </c>
      <c r="JQ390" s="178">
        <v>0</v>
      </c>
      <c r="JR390" s="178">
        <v>0</v>
      </c>
      <c r="JS390" s="178">
        <v>0</v>
      </c>
      <c r="JT390" s="178">
        <v>0</v>
      </c>
      <c r="JU390" s="513">
        <v>1</v>
      </c>
      <c r="JV390" s="178">
        <v>0</v>
      </c>
      <c r="JW390" s="178">
        <v>0</v>
      </c>
      <c r="JX390" s="178">
        <v>0</v>
      </c>
      <c r="JY390" s="513"/>
      <c r="JZ390" s="407"/>
      <c r="KA390" s="407"/>
      <c r="KB390" s="407"/>
      <c r="KC390" s="407"/>
      <c r="KD390" s="407"/>
      <c r="KE390" s="162">
        <v>0</v>
      </c>
      <c r="KF390" s="175">
        <v>1</v>
      </c>
      <c r="KG390" s="175">
        <v>0</v>
      </c>
      <c r="KH390" s="175">
        <v>0</v>
      </c>
      <c r="KI390" s="175">
        <v>0</v>
      </c>
      <c r="KJ390" s="175">
        <v>1</v>
      </c>
      <c r="KK390" s="160">
        <v>0</v>
      </c>
      <c r="KL390" s="175">
        <v>1</v>
      </c>
      <c r="KM390" s="175">
        <v>0</v>
      </c>
      <c r="KN390" s="175">
        <v>0</v>
      </c>
      <c r="KO390" s="175">
        <v>0</v>
      </c>
      <c r="KP390" s="175">
        <v>0</v>
      </c>
      <c r="KQ390" s="175">
        <v>0</v>
      </c>
      <c r="KR390" s="160">
        <v>0</v>
      </c>
      <c r="KS390" s="175">
        <v>0</v>
      </c>
      <c r="KT390" s="159"/>
      <c r="KU390" s="159"/>
      <c r="KV390" s="159"/>
      <c r="KW390" s="159"/>
      <c r="KX390" s="159"/>
      <c r="KY390" s="159"/>
      <c r="KZ390" s="159"/>
      <c r="LA390" s="159"/>
    </row>
    <row r="391" spans="1:313" x14ac:dyDescent="0.15">
      <c r="A391" s="214"/>
      <c r="B391" s="232">
        <v>1.9808796296296298</v>
      </c>
      <c r="C391" s="10">
        <v>1.02</v>
      </c>
      <c r="D391" s="11">
        <v>1.0666666600000001</v>
      </c>
      <c r="E391" s="11"/>
      <c r="F391" s="14"/>
      <c r="G391" s="13"/>
      <c r="H391" s="40"/>
      <c r="I391" s="596"/>
      <c r="J391" s="9">
        <v>3</v>
      </c>
      <c r="K391" s="14"/>
      <c r="L391" s="9"/>
      <c r="M391" s="23">
        <v>0</v>
      </c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9"/>
      <c r="AB391" s="15"/>
      <c r="AC391" s="15"/>
      <c r="AD391" s="15"/>
      <c r="AE391" s="15"/>
      <c r="AF391" s="15"/>
      <c r="AG391" s="15"/>
      <c r="AH391" s="54"/>
      <c r="AI391" s="15"/>
      <c r="AJ391" s="15"/>
      <c r="AK391" s="15"/>
      <c r="AL391" s="632"/>
      <c r="AM391" s="633">
        <v>-1.1637109049277778</v>
      </c>
      <c r="AN391" s="634">
        <v>7.2572123893805314</v>
      </c>
      <c r="AO391" s="634">
        <f>ABS(11.88-AN391)</f>
        <v>4.6227876106194694</v>
      </c>
      <c r="AP391" s="527"/>
      <c r="AQ391" s="634"/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3"/>
      <c r="BC391" s="634">
        <f t="shared" ref="BC391:BC397" si="253">ABS(BQ391-AN391)</f>
        <v>4.5751991150442484</v>
      </c>
      <c r="BD391" s="634"/>
      <c r="BE391" s="634"/>
      <c r="BF391" s="634"/>
      <c r="BG391" s="634"/>
      <c r="BH391" s="634"/>
      <c r="BI391" s="634"/>
      <c r="BJ391" s="634"/>
      <c r="BK391" s="634"/>
      <c r="BL391" s="634"/>
      <c r="BM391" s="634"/>
      <c r="BN391" s="573"/>
      <c r="BO391" s="573"/>
      <c r="BP391" s="4">
        <v>-1.4398456959275896</v>
      </c>
      <c r="BQ391" s="4">
        <v>11.83241150442478</v>
      </c>
      <c r="BR391" s="6"/>
      <c r="BS391" s="527">
        <f>(BP390+BP391+BP392)/3</f>
        <v>-0.4273514622616133</v>
      </c>
      <c r="BT391" s="527">
        <f>(BQ390+BQ391+BQ392)/3</f>
        <v>-3.8784015486725667</v>
      </c>
      <c r="BU391" s="527"/>
      <c r="BV391" s="527"/>
      <c r="BW391" s="584"/>
      <c r="BX391" s="527"/>
      <c r="BY391" s="527"/>
      <c r="BZ391" s="527"/>
      <c r="CA391" s="527"/>
      <c r="CB391" s="584">
        <f>SQRT((BP390-BP391)^2+(BQ390-BQ391)^2)+SQRT((BP391-BP392)^2+(BQ391-BQ392)^2)+SQRT((BP392-BP390)^2+(BQ392-BQ390)^2)</f>
        <v>51.044872715726349</v>
      </c>
      <c r="CD391" s="584"/>
      <c r="CE391" s="527"/>
      <c r="CF391" s="584"/>
      <c r="CG391" s="527"/>
      <c r="CH391" s="584"/>
      <c r="CI391" s="527"/>
      <c r="CJ391" s="584"/>
      <c r="CK391" s="527"/>
      <c r="CL391" s="584"/>
      <c r="CO391" s="70"/>
      <c r="CP391" s="70"/>
      <c r="CQ391" s="70"/>
      <c r="CR391" s="97">
        <v>8.8349916373160866</v>
      </c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  <c r="DC391" s="70"/>
      <c r="DH391" s="516"/>
      <c r="DI391" s="516"/>
      <c r="DJ391" s="105"/>
      <c r="DK391" s="105"/>
      <c r="DL391" s="105"/>
      <c r="DM391" s="105"/>
      <c r="DN391" s="105"/>
      <c r="DO391" s="105"/>
      <c r="DP391" s="105"/>
      <c r="DQ391" s="105"/>
      <c r="DR391" s="105"/>
      <c r="DS391" s="105"/>
      <c r="DT391" s="108" t="s">
        <v>443</v>
      </c>
      <c r="DU391" s="105">
        <v>-0.76923263207090398</v>
      </c>
      <c r="DV391" s="105">
        <v>12.02961836283186</v>
      </c>
      <c r="DX391" s="506">
        <f t="shared" si="250"/>
        <v>0</v>
      </c>
      <c r="EA391" s="506">
        <f t="shared" si="251"/>
        <v>0</v>
      </c>
      <c r="EB391" s="506">
        <f t="shared" si="252"/>
        <v>0</v>
      </c>
      <c r="EF391" s="402">
        <f>IF(AND(DV391&gt;0,DV391&lt;11.9),1,0)</f>
        <v>0</v>
      </c>
      <c r="EG391" s="402"/>
      <c r="EM391" s="244">
        <f>IF(AND(DV391&gt;0,DV391&lt;6.4),1,0)</f>
        <v>0</v>
      </c>
      <c r="ER391" s="128">
        <v>-0.53254566835677963</v>
      </c>
      <c r="ES391" s="128">
        <v>-11.871852876106196</v>
      </c>
      <c r="EU391" s="518">
        <f>ABS(ER391)</f>
        <v>0.53254566835677963</v>
      </c>
      <c r="EV391" s="284"/>
      <c r="EW391" s="209"/>
      <c r="EX391" s="209"/>
      <c r="EY391" s="209"/>
      <c r="EZ391" s="209"/>
      <c r="FA391" s="209"/>
      <c r="FB391" s="209"/>
      <c r="FC391" s="209"/>
      <c r="FE391" s="141"/>
      <c r="FF391" s="144">
        <v>29.154790258676083</v>
      </c>
      <c r="FH391" s="141"/>
      <c r="FJ391" s="141"/>
      <c r="FK391" s="584"/>
      <c r="FL391" s="527"/>
      <c r="FM391" s="584"/>
      <c r="FN391" s="527"/>
      <c r="FO391" s="584"/>
      <c r="FP391" s="527"/>
      <c r="FQ391" s="284"/>
      <c r="FR391" s="209">
        <f>FF391/(D390+D391)</f>
        <v>15.903277972368626</v>
      </c>
      <c r="FS391" s="284"/>
      <c r="FT391" s="209"/>
      <c r="FU391" s="209"/>
      <c r="FV391" s="209"/>
      <c r="FW391" s="209"/>
      <c r="FX391" s="209"/>
      <c r="FY391" s="209"/>
      <c r="FZ391" s="209"/>
      <c r="GA391" s="209"/>
      <c r="GB391" s="209"/>
      <c r="GC391" s="209"/>
      <c r="GD391" s="284"/>
      <c r="GE391" s="284">
        <f>FF391*(((ABS(DV390-AN390))/(ABS(DV389-DV390))))^2</f>
        <v>1.7441974487881577</v>
      </c>
      <c r="GF391" s="284"/>
      <c r="GG391" s="209"/>
      <c r="GH391" s="209"/>
      <c r="GI391" s="209"/>
      <c r="GJ391" s="209"/>
      <c r="GK391" s="209"/>
      <c r="GL391" s="209"/>
      <c r="GM391" s="209"/>
      <c r="GN391" s="209"/>
      <c r="GO391" s="209"/>
      <c r="GP391" s="209"/>
      <c r="GQ391" s="529"/>
      <c r="GR391" s="587">
        <v>1.5779130914274955</v>
      </c>
      <c r="GS391" s="529">
        <v>1.9723913642843693</v>
      </c>
      <c r="GT391" s="587"/>
      <c r="GU391" s="529"/>
      <c r="GV391" s="529"/>
      <c r="GW391" s="529"/>
      <c r="GX391" s="529"/>
      <c r="GY391" s="529"/>
      <c r="GZ391" s="587">
        <v>0.39441371681416015</v>
      </c>
      <c r="HA391" s="529">
        <v>3.9441371681416371E-2</v>
      </c>
      <c r="HB391" s="587"/>
      <c r="HC391" s="529"/>
      <c r="HD391" s="529"/>
      <c r="HE391" s="529"/>
      <c r="HF391" s="529"/>
      <c r="HG391" s="529"/>
      <c r="HH391" s="584">
        <v>1.6264599300657352</v>
      </c>
      <c r="HI391" s="527">
        <v>1.9727856740415739</v>
      </c>
      <c r="HJ391" s="587"/>
      <c r="HK391" s="529"/>
      <c r="HL391" s="529"/>
      <c r="HM391" s="529"/>
      <c r="HN391" s="529"/>
      <c r="HO391" s="529"/>
      <c r="HP391" s="285"/>
      <c r="HQ391" s="208"/>
      <c r="HR391" s="208"/>
      <c r="HS391" s="208"/>
      <c r="IE391" s="159"/>
      <c r="IF391" s="159"/>
      <c r="IG391" s="159"/>
      <c r="IH391" s="159"/>
      <c r="II391" s="175">
        <v>0</v>
      </c>
      <c r="IJ391" s="175">
        <v>1</v>
      </c>
      <c r="IK391" s="175">
        <v>1</v>
      </c>
      <c r="IL391" s="175">
        <v>0</v>
      </c>
      <c r="IM391" s="175">
        <v>0</v>
      </c>
      <c r="IN391" s="464"/>
      <c r="IO391" s="464"/>
      <c r="IP391" s="402"/>
      <c r="IQ391" s="175">
        <v>0</v>
      </c>
      <c r="IR391" s="175">
        <v>1</v>
      </c>
      <c r="IS391" s="175">
        <v>0</v>
      </c>
      <c r="IT391" s="402"/>
      <c r="IU391" s="416"/>
      <c r="IV391" s="402"/>
      <c r="IW391" s="416"/>
      <c r="IX391" s="483"/>
      <c r="IY391" s="416"/>
      <c r="IZ391" s="175">
        <v>1</v>
      </c>
      <c r="JA391" s="175">
        <v>0</v>
      </c>
      <c r="JB391" s="178">
        <v>0</v>
      </c>
      <c r="JC391" s="178">
        <v>0</v>
      </c>
      <c r="JD391" s="178">
        <v>0</v>
      </c>
      <c r="JE391" s="178">
        <v>0</v>
      </c>
      <c r="JF391" s="178">
        <v>0</v>
      </c>
      <c r="JG391" s="178">
        <v>1</v>
      </c>
      <c r="JH391" s="178">
        <v>0</v>
      </c>
      <c r="JI391" s="178">
        <v>0</v>
      </c>
      <c r="JJ391" s="178">
        <v>0</v>
      </c>
      <c r="JK391" s="178">
        <v>1</v>
      </c>
      <c r="JL391" s="178">
        <v>0</v>
      </c>
      <c r="JM391" s="178">
        <v>1</v>
      </c>
      <c r="JN391" s="178">
        <v>0</v>
      </c>
      <c r="JO391" s="178">
        <v>0</v>
      </c>
      <c r="JP391" s="178">
        <v>0</v>
      </c>
      <c r="JQ391" s="178">
        <v>0</v>
      </c>
      <c r="JR391" s="178">
        <v>0</v>
      </c>
      <c r="JS391" s="178">
        <v>0</v>
      </c>
      <c r="JT391" s="178">
        <v>0</v>
      </c>
      <c r="JU391" s="513">
        <v>1</v>
      </c>
      <c r="JV391" s="178">
        <v>0</v>
      </c>
      <c r="JW391" s="178">
        <v>0</v>
      </c>
      <c r="JX391" s="178">
        <v>0</v>
      </c>
      <c r="JY391" s="513"/>
      <c r="JZ391" s="407"/>
      <c r="KA391" s="407"/>
      <c r="KB391" s="407"/>
      <c r="KC391" s="407"/>
      <c r="KD391" s="407"/>
      <c r="KE391" s="162">
        <v>1</v>
      </c>
      <c r="KF391" s="175">
        <v>0</v>
      </c>
      <c r="KG391" s="175">
        <v>0</v>
      </c>
      <c r="KH391" s="175">
        <v>0</v>
      </c>
      <c r="KI391" s="175">
        <v>0</v>
      </c>
      <c r="KJ391" s="175">
        <v>1</v>
      </c>
      <c r="KK391" s="160">
        <v>0</v>
      </c>
      <c r="KL391" s="175">
        <v>1</v>
      </c>
      <c r="KM391" s="175">
        <v>0</v>
      </c>
      <c r="KN391" s="175">
        <v>0</v>
      </c>
      <c r="KO391" s="175">
        <v>0</v>
      </c>
      <c r="KP391" s="175">
        <v>0</v>
      </c>
      <c r="KQ391" s="175">
        <v>0</v>
      </c>
      <c r="KR391" s="160">
        <v>0</v>
      </c>
      <c r="KS391" s="175">
        <v>0</v>
      </c>
      <c r="KT391" s="159"/>
      <c r="KU391" s="159"/>
      <c r="KV391" s="159"/>
      <c r="KW391" s="159"/>
      <c r="KX391" s="159"/>
      <c r="KY391" s="159"/>
      <c r="KZ391" s="159"/>
      <c r="LA391" s="159"/>
    </row>
    <row r="392" spans="1:313" x14ac:dyDescent="0.15">
      <c r="A392" s="214"/>
      <c r="B392" s="232">
        <v>1.9819791666666668</v>
      </c>
      <c r="C392" s="10">
        <v>1.05</v>
      </c>
      <c r="D392" s="11">
        <v>1.1666666500000002</v>
      </c>
      <c r="E392" s="11"/>
      <c r="F392" s="14"/>
      <c r="G392" s="13"/>
      <c r="H392" s="40"/>
      <c r="I392" s="596"/>
      <c r="J392" s="473">
        <v>4</v>
      </c>
      <c r="K392" s="14"/>
      <c r="L392" s="9"/>
      <c r="M392" s="23">
        <v>0</v>
      </c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9"/>
      <c r="AB392" s="15"/>
      <c r="AC392" s="15"/>
      <c r="AD392" s="15"/>
      <c r="AE392" s="15"/>
      <c r="AF392" s="15"/>
      <c r="AG392" s="15"/>
      <c r="AH392" s="54"/>
      <c r="AI392" s="15"/>
      <c r="AJ392" s="15"/>
      <c r="AK392" s="15"/>
      <c r="AL392" s="632"/>
      <c r="AM392" s="633">
        <v>0.72978480478521657</v>
      </c>
      <c r="AN392" s="634">
        <v>-6.8627986725663721</v>
      </c>
      <c r="AO392" s="584"/>
      <c r="AP392" s="640">
        <f t="shared" ref="AP392:AP397" si="254">ABS(11.88+AN392)</f>
        <v>5.0172013274336287</v>
      </c>
      <c r="AQ392" s="634"/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>
        <f t="shared" ref="BB392:BB397" si="255">ABS(BQ392-AN392)</f>
        <v>4.9696128318584076</v>
      </c>
      <c r="BC392" s="634"/>
      <c r="BD392" s="634"/>
      <c r="BE392" s="634"/>
      <c r="BF392" s="634"/>
      <c r="BG392" s="634"/>
      <c r="BH392" s="634"/>
      <c r="BI392" s="634"/>
      <c r="BJ392" s="634"/>
      <c r="BK392" s="634"/>
      <c r="BL392" s="634"/>
      <c r="BM392" s="634"/>
      <c r="BN392" s="573"/>
      <c r="BO392" s="573"/>
      <c r="BP392" s="64">
        <v>1.9132196233558381</v>
      </c>
      <c r="BQ392" s="64">
        <v>-11.83241150442478</v>
      </c>
      <c r="BR392" s="6"/>
      <c r="BS392" s="527"/>
      <c r="BT392" s="527"/>
      <c r="BU392" s="527">
        <f>(BP391+BP392+BP393)/3</f>
        <v>-0.84812828664227879</v>
      </c>
      <c r="BV392" s="527">
        <f>(BQ391+BQ392+BQ393)/3</f>
        <v>4.1939325221238937</v>
      </c>
      <c r="BW392" s="584"/>
      <c r="BX392" s="527"/>
      <c r="BY392" s="527"/>
      <c r="BZ392" s="527"/>
      <c r="CA392" s="527"/>
      <c r="CC392" s="584">
        <f>SQRT((BP391-BP392)^2+(BQ391-BQ392)^2)+SQRT((BP392-BP393)^2+(BQ392-BQ393)^2)+SQRT((BP393-BP391)^2+(BQ393-BQ391)^2)</f>
        <v>50.555203625125863</v>
      </c>
      <c r="CD392" s="584"/>
      <c r="CE392" s="584"/>
      <c r="CF392" s="584"/>
      <c r="CG392" s="527"/>
      <c r="CH392" s="584"/>
      <c r="CI392" s="527"/>
      <c r="CJ392" s="584"/>
      <c r="CK392" s="527"/>
      <c r="CL392" s="584"/>
      <c r="CO392" s="70"/>
      <c r="CP392" s="70"/>
      <c r="CQ392" s="70"/>
      <c r="CR392" s="70"/>
      <c r="CS392" s="92">
        <v>3.3539656641071955</v>
      </c>
      <c r="CT392" s="70"/>
      <c r="CU392" s="70"/>
      <c r="CV392" s="70"/>
      <c r="CW392" s="70"/>
      <c r="CX392" s="70"/>
      <c r="CY392" s="70"/>
      <c r="CZ392" s="70"/>
      <c r="DA392" s="70"/>
      <c r="DB392" s="70"/>
      <c r="DC392" s="70"/>
      <c r="DH392" s="516"/>
      <c r="DI392" s="211">
        <f>DEGREES(ACOS(((BP391-BP390)*(BP393-BP392)+(BQ391-BQ390)*(BQ393-BQ392))/(SQRT((BP391-BP390)^2+(BQ391-BQ390)^2)*SQRT((BP393-BP392)^2+(BQ393-BQ392)^2))))</f>
        <v>12.188957301422938</v>
      </c>
      <c r="DJ392" s="105"/>
      <c r="DK392" s="105"/>
      <c r="DL392" s="105"/>
      <c r="DM392" s="105"/>
      <c r="DN392" s="105"/>
      <c r="DO392" s="105"/>
      <c r="DP392" s="105"/>
      <c r="DQ392" s="105"/>
      <c r="DR392" s="105"/>
      <c r="DS392" s="105"/>
      <c r="DT392" s="108" t="s">
        <v>443</v>
      </c>
      <c r="DU392" s="128">
        <v>1.1242630776420905</v>
      </c>
      <c r="DV392" s="128">
        <v>-12.108501106194691</v>
      </c>
      <c r="DX392" s="506">
        <f t="shared" si="250"/>
        <v>0</v>
      </c>
      <c r="EA392" s="506">
        <f t="shared" si="251"/>
        <v>0</v>
      </c>
      <c r="EB392" s="506">
        <f t="shared" si="252"/>
        <v>0</v>
      </c>
      <c r="EF392" s="402"/>
      <c r="EG392" s="412">
        <f>IF(AND(DV392&lt;0,DV392&gt;-11.9),1,0)</f>
        <v>0</v>
      </c>
      <c r="EL392" s="412">
        <f>IF(AND(DV392&lt;0,DV392&gt;-6.4),1,0)</f>
        <v>0</v>
      </c>
      <c r="EM392" s="390"/>
      <c r="ER392" s="105">
        <v>-0.37475435921403016</v>
      </c>
      <c r="ES392" s="105">
        <v>12.897328539823011</v>
      </c>
      <c r="ET392" s="518">
        <f>ABS(ER392)</f>
        <v>0.37475435921403016</v>
      </c>
      <c r="EV392" s="284"/>
      <c r="EW392" s="209"/>
      <c r="EX392" s="209"/>
      <c r="EY392" s="209"/>
      <c r="EZ392" s="209"/>
      <c r="FA392" s="209"/>
      <c r="FB392" s="209"/>
      <c r="FC392" s="209"/>
      <c r="FE392" s="151">
        <v>43.078328323350007</v>
      </c>
      <c r="FF392" s="141"/>
      <c r="FH392" s="141"/>
      <c r="FJ392" s="141"/>
      <c r="FK392" s="584"/>
      <c r="FL392" s="527"/>
      <c r="FM392" s="584"/>
      <c r="FN392" s="527"/>
      <c r="FO392" s="584"/>
      <c r="FP392" s="527"/>
      <c r="FQ392" s="284">
        <f>FE392/(D391+D392)</f>
        <v>19.28880392839795</v>
      </c>
      <c r="FR392" s="209"/>
      <c r="FS392" s="284"/>
      <c r="FT392" s="209"/>
      <c r="FU392" s="209"/>
      <c r="FV392" s="209"/>
      <c r="FW392" s="209"/>
      <c r="FX392" s="209"/>
      <c r="FY392" s="209"/>
      <c r="FZ392" s="209"/>
      <c r="GA392" s="209"/>
      <c r="GB392" s="209"/>
      <c r="GC392" s="209"/>
      <c r="GD392" s="284">
        <f>FE392*(((DV391-AN391)/(ABS(DV390-DV391))))^2</f>
        <v>1.7231331329340009</v>
      </c>
      <c r="GE392" s="209"/>
      <c r="GF392" s="284"/>
      <c r="GG392" s="209"/>
      <c r="GH392" s="209"/>
      <c r="GI392" s="209"/>
      <c r="GJ392" s="209"/>
      <c r="GK392" s="209"/>
      <c r="GL392" s="209"/>
      <c r="GM392" s="209"/>
      <c r="GN392" s="209"/>
      <c r="GO392" s="209"/>
      <c r="GP392" s="209"/>
      <c r="GQ392" s="529"/>
      <c r="GR392" s="587">
        <v>0.39447827285687381</v>
      </c>
      <c r="GS392" s="532">
        <v>1.6568087459988701</v>
      </c>
      <c r="GT392" s="584"/>
      <c r="GU392" s="527"/>
      <c r="GV392" s="527"/>
      <c r="GW392" s="527"/>
      <c r="GX392" s="527"/>
      <c r="GY392" s="527"/>
      <c r="GZ392" s="587">
        <v>0.86771017699115127</v>
      </c>
      <c r="HA392" s="532">
        <v>0.23664823008849467</v>
      </c>
      <c r="HB392" s="584"/>
      <c r="HC392" s="527"/>
      <c r="HD392" s="527"/>
      <c r="HE392" s="527"/>
      <c r="HF392" s="527"/>
      <c r="HG392" s="527"/>
      <c r="HH392" s="584">
        <v>0.95317052986868889</v>
      </c>
      <c r="HI392" s="527">
        <v>1.6736240932845001</v>
      </c>
      <c r="HJ392" s="584"/>
      <c r="HK392" s="527"/>
      <c r="HL392" s="527"/>
      <c r="HM392" s="527"/>
      <c r="HN392" s="527"/>
      <c r="HO392" s="527"/>
      <c r="HP392" s="285"/>
      <c r="HQ392" s="208"/>
      <c r="HR392" s="208"/>
      <c r="HS392" s="208"/>
      <c r="IE392" s="159"/>
      <c r="IF392" s="159"/>
      <c r="IG392" s="159"/>
      <c r="IH392" s="159"/>
      <c r="II392" s="175">
        <v>0</v>
      </c>
      <c r="IJ392" s="175">
        <v>1</v>
      </c>
      <c r="IK392" s="175">
        <v>1</v>
      </c>
      <c r="IL392" s="175">
        <v>0</v>
      </c>
      <c r="IM392" s="175">
        <v>0</v>
      </c>
      <c r="IN392" s="464"/>
      <c r="IO392" s="464"/>
      <c r="IP392" s="402"/>
      <c r="IQ392" s="175">
        <v>0</v>
      </c>
      <c r="IR392" s="175">
        <v>1</v>
      </c>
      <c r="IS392" s="175">
        <v>0</v>
      </c>
      <c r="IT392" s="402"/>
      <c r="IU392" s="416"/>
      <c r="IV392" s="402"/>
      <c r="IW392" s="416"/>
      <c r="IX392" s="483"/>
      <c r="IY392" s="416"/>
      <c r="IZ392" s="175">
        <v>0</v>
      </c>
      <c r="JA392" s="175">
        <v>0</v>
      </c>
      <c r="JB392" s="178">
        <v>1</v>
      </c>
      <c r="JC392" s="178">
        <v>0</v>
      </c>
      <c r="JD392" s="178">
        <v>0</v>
      </c>
      <c r="JE392" s="178">
        <v>0</v>
      </c>
      <c r="JF392" s="178">
        <v>0</v>
      </c>
      <c r="JG392" s="178">
        <v>1</v>
      </c>
      <c r="JH392" s="178">
        <v>0</v>
      </c>
      <c r="JI392" s="178">
        <v>0</v>
      </c>
      <c r="JJ392" s="178">
        <v>0</v>
      </c>
      <c r="JK392" s="178">
        <v>1</v>
      </c>
      <c r="JL392" s="178">
        <v>0</v>
      </c>
      <c r="JM392" s="178">
        <v>1</v>
      </c>
      <c r="JN392" s="178">
        <v>0</v>
      </c>
      <c r="JO392" s="178">
        <v>0</v>
      </c>
      <c r="JP392" s="178">
        <v>0</v>
      </c>
      <c r="JQ392" s="178">
        <v>0</v>
      </c>
      <c r="JR392" s="178">
        <v>0</v>
      </c>
      <c r="JS392" s="178">
        <v>0</v>
      </c>
      <c r="JT392" s="178">
        <v>0</v>
      </c>
      <c r="JU392" s="513">
        <v>1</v>
      </c>
      <c r="JV392" s="178">
        <v>0</v>
      </c>
      <c r="JW392" s="178">
        <v>0</v>
      </c>
      <c r="JX392" s="178">
        <v>0</v>
      </c>
      <c r="JY392" s="513"/>
      <c r="JZ392" s="407"/>
      <c r="KA392" s="407"/>
      <c r="KB392" s="407"/>
      <c r="KC392" s="407"/>
      <c r="KD392" s="407"/>
      <c r="KE392" s="162">
        <v>0</v>
      </c>
      <c r="KF392" s="175">
        <v>1</v>
      </c>
      <c r="KG392" s="175">
        <v>0</v>
      </c>
      <c r="KH392" s="175">
        <v>0</v>
      </c>
      <c r="KI392" s="175">
        <v>0</v>
      </c>
      <c r="KJ392" s="175">
        <v>1</v>
      </c>
      <c r="KK392" s="160">
        <v>0</v>
      </c>
      <c r="KL392" s="175">
        <v>1</v>
      </c>
      <c r="KM392" s="175">
        <v>0</v>
      </c>
      <c r="KN392" s="175">
        <v>0</v>
      </c>
      <c r="KO392" s="175">
        <v>0</v>
      </c>
      <c r="KP392" s="175">
        <v>0</v>
      </c>
      <c r="KQ392" s="175">
        <v>0</v>
      </c>
      <c r="KR392" s="160">
        <v>0</v>
      </c>
      <c r="KS392" s="175">
        <v>0</v>
      </c>
      <c r="KT392" s="159"/>
      <c r="KU392" s="159"/>
      <c r="KV392" s="159"/>
      <c r="KW392" s="159"/>
      <c r="KX392" s="159"/>
      <c r="KY392" s="159"/>
      <c r="KZ392" s="159"/>
      <c r="LA392" s="159"/>
    </row>
    <row r="393" spans="1:313" x14ac:dyDescent="0.15">
      <c r="A393" s="214"/>
      <c r="B393" s="232">
        <v>1.9827083333333333</v>
      </c>
      <c r="C393" s="10">
        <v>1.03</v>
      </c>
      <c r="D393" s="11">
        <v>1.0999999900000001</v>
      </c>
      <c r="E393" s="11"/>
      <c r="F393" s="14"/>
      <c r="G393" s="13"/>
      <c r="H393" s="40"/>
      <c r="I393" s="596"/>
      <c r="J393" s="9">
        <v>5</v>
      </c>
      <c r="K393" s="14"/>
      <c r="L393" s="9"/>
      <c r="M393" s="23">
        <v>0</v>
      </c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9"/>
      <c r="AB393" s="15"/>
      <c r="AC393" s="15"/>
      <c r="AD393" s="15"/>
      <c r="AE393" s="15"/>
      <c r="AF393" s="15"/>
      <c r="AG393" s="15"/>
      <c r="AH393" s="54"/>
      <c r="AI393" s="15"/>
      <c r="AJ393" s="15"/>
      <c r="AK393" s="15"/>
      <c r="AL393" s="632"/>
      <c r="AM393" s="633">
        <v>-1.8343239687844632</v>
      </c>
      <c r="AN393" s="634">
        <v>8.2826880530973455</v>
      </c>
      <c r="AO393" s="634">
        <f t="shared" ref="AO393" si="256">ABS(11.88-AN393)</f>
        <v>3.5973119469026553</v>
      </c>
      <c r="AP393" s="529"/>
      <c r="AQ393" s="634"/>
      <c r="AR393" s="634"/>
      <c r="AS393" s="634"/>
      <c r="AT393" s="634"/>
      <c r="AU393" s="634"/>
      <c r="AV393" s="634"/>
      <c r="AW393" s="634"/>
      <c r="AX393" s="634"/>
      <c r="AY393" s="634"/>
      <c r="AZ393" s="634"/>
      <c r="BA393" s="634"/>
      <c r="BB393" s="633"/>
      <c r="BC393" s="634">
        <f t="shared" ref="BC393:BC397" si="257">ABS(BQ393-AN393)</f>
        <v>4.2991095132743364</v>
      </c>
      <c r="BD393" s="634"/>
      <c r="BE393" s="634"/>
      <c r="BF393" s="634"/>
      <c r="BG393" s="634"/>
      <c r="BH393" s="634"/>
      <c r="BI393" s="634"/>
      <c r="BJ393" s="634"/>
      <c r="BK393" s="634"/>
      <c r="BL393" s="634"/>
      <c r="BM393" s="634"/>
      <c r="BN393" s="573"/>
      <c r="BO393" s="573"/>
      <c r="BP393" s="4">
        <v>-3.0177587873550848</v>
      </c>
      <c r="BQ393" s="4">
        <v>12.581797566371682</v>
      </c>
      <c r="BR393" s="6"/>
      <c r="BS393" s="527">
        <f>(BP392+BP393+BP394)/3</f>
        <v>0.28270942888075962</v>
      </c>
      <c r="BT393" s="527">
        <f>(BQ392+BQ393+BQ394)/3</f>
        <v>-3.9967256637168145</v>
      </c>
      <c r="BU393" s="527"/>
      <c r="BV393" s="527"/>
      <c r="BW393" s="584"/>
      <c r="BX393" s="527"/>
      <c r="BY393" s="527"/>
      <c r="BZ393" s="527"/>
      <c r="CA393" s="527"/>
      <c r="CB393" s="584">
        <f>SQRT((BP392-BP393)^2+(BQ392-BQ393)^2)+SQRT((BP393-BP394)^2+(BQ393-BQ394)^2)+SQRT((BP394-BP392)^2+(BQ394-BQ392)^2)</f>
        <v>51.619781402677802</v>
      </c>
      <c r="CD393" s="584"/>
      <c r="CE393" s="527"/>
      <c r="CF393" s="584"/>
      <c r="CG393" s="527"/>
      <c r="CH393" s="584"/>
      <c r="CI393" s="527"/>
      <c r="CJ393" s="584"/>
      <c r="CK393" s="527"/>
      <c r="CL393" s="584"/>
      <c r="CO393" s="70"/>
      <c r="CP393" s="70"/>
      <c r="CQ393" s="70"/>
      <c r="CR393" s="97">
        <v>0.31290853762216342</v>
      </c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  <c r="DC393" s="70"/>
      <c r="DH393" s="211">
        <f>DEGREES(ACOS(((BP392-BP391)*(BP394-BP393)+(BQ392-BQ391)*(BQ394-BQ393))/(SQRT((BP392-BP391)^2+(BQ392-BQ391)^2)*SQRT((BP394-BP393)^2+(BQ394-BQ393)^2))))</f>
        <v>3.0410571264843704</v>
      </c>
      <c r="DI393" s="516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8" t="s">
        <v>443</v>
      </c>
      <c r="DU393" s="105">
        <v>-2.0710109324985875</v>
      </c>
      <c r="DV393" s="105">
        <v>12.779004424778762</v>
      </c>
      <c r="DX393" s="506">
        <f t="shared" si="250"/>
        <v>0</v>
      </c>
      <c r="EA393" s="506">
        <f t="shared" si="251"/>
        <v>0</v>
      </c>
      <c r="EB393" s="506">
        <f t="shared" si="252"/>
        <v>0</v>
      </c>
      <c r="EF393" s="402">
        <f>IF(AND(DV393&gt;0,DV393&lt;11.9),1,0)</f>
        <v>0</v>
      </c>
      <c r="EG393" s="402"/>
      <c r="EM393" s="244">
        <f>IF(AND(DV393&gt;0,DV393&lt;6.4),1,0)</f>
        <v>0</v>
      </c>
      <c r="ER393" s="128">
        <v>0.69033697749952927</v>
      </c>
      <c r="ES393" s="128">
        <v>-12.147942477876107</v>
      </c>
      <c r="EU393" s="518">
        <f>ABS(ER393)</f>
        <v>0.69033697749952927</v>
      </c>
      <c r="EV393" s="284"/>
      <c r="EW393" s="209"/>
      <c r="EX393" s="209"/>
      <c r="EY393" s="209"/>
      <c r="EZ393" s="209"/>
      <c r="FA393" s="209"/>
      <c r="FB393" s="209"/>
      <c r="FC393" s="209"/>
      <c r="FE393" s="141"/>
      <c r="FF393" s="144">
        <v>17.414146808454895</v>
      </c>
      <c r="FH393" s="141"/>
      <c r="FJ393" s="141"/>
      <c r="FK393" s="584"/>
      <c r="FL393" s="527"/>
      <c r="FM393" s="584"/>
      <c r="FN393" s="527"/>
      <c r="FO393" s="584"/>
      <c r="FP393" s="527"/>
      <c r="FQ393" s="284"/>
      <c r="FR393" s="209">
        <f>FF393/(D392+D393)</f>
        <v>7.6827119176443572</v>
      </c>
      <c r="FS393" s="284"/>
      <c r="FT393" s="209"/>
      <c r="FU393" s="209"/>
      <c r="FV393" s="209"/>
      <c r="FW393" s="209"/>
      <c r="FX393" s="209"/>
      <c r="FY393" s="209"/>
      <c r="FZ393" s="209"/>
      <c r="GA393" s="209"/>
      <c r="GB393" s="209"/>
      <c r="GC393" s="209"/>
      <c r="GD393" s="284"/>
      <c r="GE393" s="284">
        <f t="shared" ref="GE393" si="258">FF393*(((ABS(DV392-AN392))/(ABS(DV391-DV392))))^2</f>
        <v>0.82243699777531787</v>
      </c>
      <c r="GF393" s="284"/>
      <c r="GG393" s="209"/>
      <c r="GH393" s="209"/>
      <c r="GI393" s="209"/>
      <c r="GJ393" s="209"/>
      <c r="GK393" s="209"/>
      <c r="GL393" s="209"/>
      <c r="GM393" s="209"/>
      <c r="GN393" s="209"/>
      <c r="GO393" s="209"/>
      <c r="GP393" s="209"/>
      <c r="GQ393" s="529"/>
      <c r="GR393" s="587">
        <v>1.6962565732845574</v>
      </c>
      <c r="GS393" s="529">
        <v>0.43392610014256128</v>
      </c>
      <c r="GT393" s="587"/>
      <c r="GU393" s="529"/>
      <c r="GV393" s="529"/>
      <c r="GW393" s="529"/>
      <c r="GX393" s="529"/>
      <c r="GY393" s="529"/>
      <c r="GZ393" s="587">
        <v>0.11832411504424911</v>
      </c>
      <c r="HA393" s="529">
        <v>3.9441371681416371E-2</v>
      </c>
      <c r="HB393" s="587"/>
      <c r="HC393" s="529"/>
      <c r="HD393" s="529"/>
      <c r="HE393" s="529"/>
      <c r="HF393" s="529"/>
      <c r="HG393" s="529"/>
      <c r="HH393" s="584">
        <v>1.7003784751084312</v>
      </c>
      <c r="HI393" s="527">
        <v>0.43571490929855011</v>
      </c>
      <c r="HJ393" s="587"/>
      <c r="HK393" s="529"/>
      <c r="HL393" s="529"/>
      <c r="HM393" s="529"/>
      <c r="HN393" s="529"/>
      <c r="HO393" s="529"/>
      <c r="HP393" s="285"/>
      <c r="HQ393" s="208"/>
      <c r="HR393" s="208"/>
      <c r="HS393" s="208"/>
      <c r="IE393" s="159"/>
      <c r="IF393" s="159"/>
      <c r="IG393" s="159"/>
      <c r="IH393" s="159"/>
      <c r="II393" s="175">
        <v>0</v>
      </c>
      <c r="IJ393" s="175">
        <v>1</v>
      </c>
      <c r="IK393" s="175">
        <v>1</v>
      </c>
      <c r="IL393" s="175">
        <v>0</v>
      </c>
      <c r="IM393" s="175">
        <v>0</v>
      </c>
      <c r="IN393" s="464"/>
      <c r="IO393" s="464"/>
      <c r="IP393" s="402"/>
      <c r="IQ393" s="175">
        <v>0</v>
      </c>
      <c r="IR393" s="175">
        <v>1</v>
      </c>
      <c r="IS393" s="175">
        <v>0</v>
      </c>
      <c r="IT393" s="402"/>
      <c r="IU393" s="416"/>
      <c r="IV393" s="402"/>
      <c r="IW393" s="416"/>
      <c r="IX393" s="483"/>
      <c r="IY393" s="416"/>
      <c r="IZ393" s="175">
        <v>0</v>
      </c>
      <c r="JA393" s="175">
        <v>0</v>
      </c>
      <c r="JB393" s="178">
        <v>1</v>
      </c>
      <c r="JC393" s="178">
        <v>0</v>
      </c>
      <c r="JD393" s="178">
        <v>0</v>
      </c>
      <c r="JE393" s="178">
        <v>0</v>
      </c>
      <c r="JF393" s="178">
        <v>0</v>
      </c>
      <c r="JG393" s="178">
        <v>1</v>
      </c>
      <c r="JH393" s="178">
        <v>0</v>
      </c>
      <c r="JI393" s="178">
        <v>0</v>
      </c>
      <c r="JJ393" s="178">
        <v>0</v>
      </c>
      <c r="JK393" s="178">
        <v>1</v>
      </c>
      <c r="JL393" s="178">
        <v>0</v>
      </c>
      <c r="JM393" s="178">
        <v>1</v>
      </c>
      <c r="JN393" s="178">
        <v>0</v>
      </c>
      <c r="JO393" s="178">
        <v>0</v>
      </c>
      <c r="JP393" s="178">
        <v>0</v>
      </c>
      <c r="JQ393" s="178">
        <v>0</v>
      </c>
      <c r="JR393" s="178">
        <v>0</v>
      </c>
      <c r="JS393" s="178">
        <v>0</v>
      </c>
      <c r="JT393" s="178">
        <v>0</v>
      </c>
      <c r="JU393" s="513">
        <v>1</v>
      </c>
      <c r="JV393" s="178">
        <v>0</v>
      </c>
      <c r="JW393" s="178">
        <v>0</v>
      </c>
      <c r="JX393" s="178">
        <v>0</v>
      </c>
      <c r="JY393" s="513"/>
      <c r="JZ393" s="407"/>
      <c r="KA393" s="407"/>
      <c r="KB393" s="407"/>
      <c r="KC393" s="407"/>
      <c r="KD393" s="407"/>
      <c r="KE393" s="162">
        <v>0</v>
      </c>
      <c r="KF393" s="175">
        <v>1</v>
      </c>
      <c r="KG393" s="175">
        <v>0</v>
      </c>
      <c r="KH393" s="175">
        <v>0</v>
      </c>
      <c r="KI393" s="175">
        <v>0</v>
      </c>
      <c r="KJ393" s="175">
        <v>1</v>
      </c>
      <c r="KK393" s="160">
        <v>0</v>
      </c>
      <c r="KL393" s="175">
        <v>1</v>
      </c>
      <c r="KM393" s="175">
        <v>0</v>
      </c>
      <c r="KN393" s="175">
        <v>0</v>
      </c>
      <c r="KO393" s="175">
        <v>0</v>
      </c>
      <c r="KP393" s="175">
        <v>0</v>
      </c>
      <c r="KQ393" s="175">
        <v>0</v>
      </c>
      <c r="KR393" s="160">
        <v>0</v>
      </c>
      <c r="KS393" s="175">
        <v>0</v>
      </c>
      <c r="KT393" s="159"/>
      <c r="KU393" s="159"/>
      <c r="KV393" s="159"/>
      <c r="KW393" s="159"/>
      <c r="KX393" s="159"/>
      <c r="KY393" s="159"/>
      <c r="KZ393" s="159"/>
      <c r="LA393" s="159"/>
    </row>
    <row r="394" spans="1:313" x14ac:dyDescent="0.15">
      <c r="A394" s="214"/>
      <c r="B394" s="232">
        <v>1.9834837962962963</v>
      </c>
      <c r="C394" s="10">
        <v>1.07</v>
      </c>
      <c r="D394" s="11">
        <v>1.2333333100000001</v>
      </c>
      <c r="E394" s="11"/>
      <c r="F394" s="14"/>
      <c r="G394" s="13"/>
      <c r="H394" s="40"/>
      <c r="I394" s="596"/>
      <c r="J394" s="473">
        <v>6</v>
      </c>
      <c r="K394" s="14"/>
      <c r="L394" s="9"/>
      <c r="M394" s="23">
        <v>0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9"/>
      <c r="AB394" s="15"/>
      <c r="AC394" s="15"/>
      <c r="AD394" s="15"/>
      <c r="AE394" s="15"/>
      <c r="AF394" s="15"/>
      <c r="AG394" s="15"/>
      <c r="AH394" s="54"/>
      <c r="AI394" s="15"/>
      <c r="AJ394" s="15"/>
      <c r="AK394" s="15"/>
      <c r="AL394" s="632"/>
      <c r="AM394" s="633">
        <v>0.80868045935659139</v>
      </c>
      <c r="AN394" s="634">
        <v>-11.753528761061949</v>
      </c>
      <c r="AO394" s="584"/>
      <c r="AP394" s="640">
        <f t="shared" ref="AP394:AP397" si="259">ABS(11.88+AN394)</f>
        <v>0.12647123893805201</v>
      </c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>
        <f t="shared" ref="BB394:BB397" si="260">ABS(BQ394-AN394)</f>
        <v>0.98603429203539683</v>
      </c>
      <c r="BC394" s="634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573"/>
      <c r="BO394" s="573"/>
      <c r="BP394" s="64">
        <v>1.9526674506415256</v>
      </c>
      <c r="BQ394" s="64">
        <v>-12.739563053097346</v>
      </c>
      <c r="BR394" s="6"/>
      <c r="BS394" s="527"/>
      <c r="BT394" s="527"/>
      <c r="BU394" s="527">
        <f>(BP393+BP394+BP395)/3</f>
        <v>0.47994856530919655</v>
      </c>
      <c r="BV394" s="527">
        <f>(BQ393+BQ394+BQ395)/3</f>
        <v>4.1019026548672572</v>
      </c>
      <c r="BW394" s="584"/>
      <c r="BX394" s="527"/>
      <c r="BY394" s="527"/>
      <c r="BZ394" s="527"/>
      <c r="CA394" s="527"/>
      <c r="CC394" s="584">
        <f>SQRT((BP393-BP394)^2+(BQ393-BQ394)^2)+SQRT((BP394-BP395)^2+(BQ394-BQ395)^2)+SQRT((BP395-BP393)^2+(BQ395-BQ393)^2)</f>
        <v>56.53763167095741</v>
      </c>
      <c r="CD394" s="584"/>
      <c r="CE394" s="584"/>
      <c r="CF394" s="584"/>
      <c r="CG394" s="527"/>
      <c r="CH394" s="584"/>
      <c r="CI394" s="527"/>
      <c r="CJ394" s="584"/>
      <c r="CK394" s="527"/>
      <c r="CL394" s="584"/>
      <c r="CO394" s="70"/>
      <c r="CP394" s="70"/>
      <c r="CQ394" s="70"/>
      <c r="CR394" s="70"/>
      <c r="CS394" s="92">
        <v>12.360916852222264</v>
      </c>
      <c r="CT394" s="70"/>
      <c r="CU394" s="70"/>
      <c r="CV394" s="70"/>
      <c r="CW394" s="70"/>
      <c r="CX394" s="70"/>
      <c r="CY394" s="70"/>
      <c r="CZ394" s="70"/>
      <c r="DA394" s="70"/>
      <c r="DB394" s="70"/>
      <c r="DC394" s="70"/>
      <c r="DH394" s="516"/>
      <c r="DI394" s="211">
        <f>DEGREES(ACOS(((BP393-BP392)*(BP395-BP394)+(BQ393-BQ392)*(BQ395-BQ394))/(SQRT((BP393-BP392)^2+(BQ393-BQ392)^2)*SQRT((BP395-BP394)^2+(BQ395-BQ394)^2))))</f>
        <v>12.673825389844669</v>
      </c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8" t="s">
        <v>445</v>
      </c>
      <c r="DU394" s="128">
        <v>2.7021761690695856</v>
      </c>
      <c r="DV394" s="128">
        <v>-12.739563053097346</v>
      </c>
      <c r="DX394" s="506">
        <f t="shared" si="250"/>
        <v>0</v>
      </c>
      <c r="EA394" s="506">
        <f t="shared" si="251"/>
        <v>0</v>
      </c>
      <c r="EB394" s="506">
        <f t="shared" si="252"/>
        <v>0</v>
      </c>
      <c r="EF394" s="402"/>
      <c r="EG394" s="412">
        <f>IF(AND(DV394&lt;0,DV394&gt;-11.9),1,0)</f>
        <v>0</v>
      </c>
      <c r="EL394" s="412">
        <f>IF(AND(DV394&lt;0,DV394&gt;-6.4),1,0)</f>
        <v>0</v>
      </c>
      <c r="EM394" s="390"/>
      <c r="ER394" s="105">
        <v>-1.1637109049277778</v>
      </c>
      <c r="ES394" s="105">
        <v>12.897328539823011</v>
      </c>
      <c r="ET394" s="518">
        <f>ABS(ER394)</f>
        <v>1.1637109049277778</v>
      </c>
      <c r="EV394" s="284"/>
      <c r="EW394" s="209"/>
      <c r="EX394" s="209"/>
      <c r="EY394" s="209"/>
      <c r="EZ394" s="209"/>
      <c r="FA394" s="209"/>
      <c r="FB394" s="209"/>
      <c r="FC394" s="209"/>
      <c r="FE394" s="151">
        <v>1.7550285995029746</v>
      </c>
      <c r="FF394" s="141"/>
      <c r="FH394" s="141"/>
      <c r="FJ394" s="141"/>
      <c r="FK394" s="584"/>
      <c r="FL394" s="527"/>
      <c r="FM394" s="584"/>
      <c r="FN394" s="527"/>
      <c r="FO394" s="584"/>
      <c r="FP394" s="527"/>
      <c r="FQ394" s="284">
        <f>FE394/(D393+D394)</f>
        <v>0.75215512481777647</v>
      </c>
      <c r="FR394" s="209"/>
      <c r="FS394" s="284"/>
      <c r="FT394" s="209"/>
      <c r="FU394" s="209"/>
      <c r="FV394" s="209"/>
      <c r="FW394" s="209"/>
      <c r="FX394" s="209"/>
      <c r="FY394" s="209"/>
      <c r="FZ394" s="209"/>
      <c r="GA394" s="209"/>
      <c r="GB394" s="209"/>
      <c r="GC394" s="209"/>
      <c r="GD394" s="284">
        <f t="shared" ref="GD394" si="261">FE394*(((DV393-AN393)/(ABS(DV392-DV393))))^2</f>
        <v>5.7284243507376813E-2</v>
      </c>
      <c r="GE394" s="209"/>
      <c r="GF394" s="284"/>
      <c r="GG394" s="209"/>
      <c r="GH394" s="209"/>
      <c r="GI394" s="209"/>
      <c r="GJ394" s="209"/>
      <c r="GK394" s="209"/>
      <c r="GL394" s="209"/>
      <c r="GM394" s="209"/>
      <c r="GN394" s="209"/>
      <c r="GO394" s="209"/>
      <c r="GP394" s="209"/>
      <c r="GQ394" s="529"/>
      <c r="GR394" s="587">
        <v>0.90730002757080963</v>
      </c>
      <c r="GS394" s="532">
        <v>2.0118391915700564</v>
      </c>
      <c r="GT394" s="584"/>
      <c r="GU394" s="527"/>
      <c r="GV394" s="527"/>
      <c r="GW394" s="527"/>
      <c r="GX394" s="527"/>
      <c r="GY394" s="527"/>
      <c r="GZ394" s="587">
        <v>0.11832411504424911</v>
      </c>
      <c r="HA394" s="532">
        <v>0.59162057522123845</v>
      </c>
      <c r="HB394" s="584"/>
      <c r="HC394" s="527"/>
      <c r="HD394" s="527"/>
      <c r="HE394" s="527"/>
      <c r="HF394" s="527"/>
      <c r="HG394" s="527"/>
      <c r="HH394" s="584">
        <v>0.91498302510538221</v>
      </c>
      <c r="HI394" s="527">
        <v>2.0970245200670323</v>
      </c>
      <c r="HJ394" s="584"/>
      <c r="HK394" s="527"/>
      <c r="HL394" s="527"/>
      <c r="HM394" s="527"/>
      <c r="HN394" s="527"/>
      <c r="HO394" s="527"/>
      <c r="HP394" s="285"/>
      <c r="HQ394" s="208"/>
      <c r="HR394" s="208"/>
      <c r="HS394" s="208"/>
      <c r="IE394" s="159"/>
      <c r="IF394" s="159"/>
      <c r="IG394" s="159"/>
      <c r="IH394" s="159"/>
      <c r="II394" s="175">
        <v>0</v>
      </c>
      <c r="IJ394" s="175">
        <v>1</v>
      </c>
      <c r="IK394" s="175">
        <v>1</v>
      </c>
      <c r="IL394" s="175">
        <v>0</v>
      </c>
      <c r="IM394" s="175">
        <v>0</v>
      </c>
      <c r="IN394" s="464"/>
      <c r="IO394" s="464"/>
      <c r="IP394" s="402"/>
      <c r="IQ394" s="175">
        <v>1</v>
      </c>
      <c r="IR394" s="175">
        <v>0</v>
      </c>
      <c r="IS394" s="175">
        <v>0</v>
      </c>
      <c r="IT394" s="402"/>
      <c r="IU394" s="416"/>
      <c r="IV394" s="402"/>
      <c r="IW394" s="416"/>
      <c r="IX394" s="483"/>
      <c r="IY394" s="416"/>
      <c r="IZ394" s="175">
        <v>1</v>
      </c>
      <c r="JA394" s="175">
        <v>0</v>
      </c>
      <c r="JB394" s="178">
        <v>0</v>
      </c>
      <c r="JC394" s="178">
        <v>0</v>
      </c>
      <c r="JD394" s="178">
        <v>0</v>
      </c>
      <c r="JE394" s="178">
        <v>0</v>
      </c>
      <c r="JF394" s="178">
        <v>0</v>
      </c>
      <c r="JG394" s="178">
        <v>1</v>
      </c>
      <c r="JH394" s="178">
        <v>0</v>
      </c>
      <c r="JI394" s="178">
        <v>0</v>
      </c>
      <c r="JJ394" s="178">
        <v>0</v>
      </c>
      <c r="JK394" s="178">
        <v>1</v>
      </c>
      <c r="JL394" s="178">
        <v>0</v>
      </c>
      <c r="JM394" s="178">
        <v>0</v>
      </c>
      <c r="JN394" s="178">
        <v>0</v>
      </c>
      <c r="JO394" s="178">
        <v>0</v>
      </c>
      <c r="JP394" s="178">
        <v>0</v>
      </c>
      <c r="JQ394" s="178">
        <v>0</v>
      </c>
      <c r="JR394" s="178">
        <v>0</v>
      </c>
      <c r="JS394" s="178">
        <v>1</v>
      </c>
      <c r="JT394" s="178">
        <v>0</v>
      </c>
      <c r="JU394" s="513">
        <v>1</v>
      </c>
      <c r="JV394" s="178">
        <v>0</v>
      </c>
      <c r="JW394" s="178">
        <v>0</v>
      </c>
      <c r="JX394" s="178">
        <v>0</v>
      </c>
      <c r="JY394" s="513"/>
      <c r="JZ394" s="407"/>
      <c r="KA394" s="407"/>
      <c r="KB394" s="407"/>
      <c r="KC394" s="407"/>
      <c r="KD394" s="407"/>
      <c r="KE394" s="162">
        <v>1</v>
      </c>
      <c r="KF394" s="175">
        <v>0</v>
      </c>
      <c r="KG394" s="175">
        <v>0</v>
      </c>
      <c r="KH394" s="175">
        <v>0</v>
      </c>
      <c r="KI394" s="175">
        <v>0</v>
      </c>
      <c r="KJ394" s="175">
        <v>1</v>
      </c>
      <c r="KK394" s="160">
        <v>0</v>
      </c>
      <c r="KL394" s="175">
        <v>1</v>
      </c>
      <c r="KM394" s="175">
        <v>0</v>
      </c>
      <c r="KN394" s="175">
        <v>0</v>
      </c>
      <c r="KO394" s="175">
        <v>0</v>
      </c>
      <c r="KP394" s="175">
        <v>0</v>
      </c>
      <c r="KQ394" s="175">
        <v>0</v>
      </c>
      <c r="KR394" s="160">
        <v>0</v>
      </c>
      <c r="KS394" s="175">
        <v>0</v>
      </c>
      <c r="KT394" s="159"/>
      <c r="KU394" s="159"/>
      <c r="KV394" s="159"/>
      <c r="KW394" s="159"/>
      <c r="KX394" s="159"/>
      <c r="KY394" s="159"/>
      <c r="KZ394" s="159"/>
      <c r="LA394" s="159"/>
    </row>
    <row r="395" spans="1:313" x14ac:dyDescent="0.15">
      <c r="A395" s="214"/>
      <c r="B395" s="232">
        <v>1.9843055555555555</v>
      </c>
      <c r="C395" s="10">
        <v>1.1100000000000001</v>
      </c>
      <c r="D395" s="11">
        <v>1.3666666300000003</v>
      </c>
      <c r="E395" s="11"/>
      <c r="F395" s="14"/>
      <c r="G395" s="13"/>
      <c r="H395" s="40"/>
      <c r="I395" s="596"/>
      <c r="J395" s="9">
        <v>7</v>
      </c>
      <c r="K395" s="14"/>
      <c r="L395" s="9"/>
      <c r="M395" s="23">
        <v>0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9"/>
      <c r="AB395" s="15"/>
      <c r="AC395" s="15"/>
      <c r="AD395" s="15"/>
      <c r="AE395" s="15"/>
      <c r="AF395" s="15"/>
      <c r="AG395" s="15"/>
      <c r="AH395" s="54"/>
      <c r="AI395" s="15"/>
      <c r="AJ395" s="15"/>
      <c r="AK395" s="15"/>
      <c r="AL395" s="632"/>
      <c r="AM395" s="633">
        <v>1.8737717960701508</v>
      </c>
      <c r="AN395" s="634">
        <v>5.561233407079647</v>
      </c>
      <c r="AO395" s="634">
        <f t="shared" ref="AO395" si="262">ABS(11.88-AN395)</f>
        <v>6.3187665929203538</v>
      </c>
      <c r="AP395" s="529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3"/>
      <c r="BC395" s="634">
        <f t="shared" ref="BC395:BC397" si="263">ABS(BQ395-AN395)</f>
        <v>6.9022400442477876</v>
      </c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573"/>
      <c r="BO395" s="573"/>
      <c r="BP395" s="4">
        <v>2.5049370326411489</v>
      </c>
      <c r="BQ395" s="4">
        <v>12.463473451327435</v>
      </c>
      <c r="BR395" s="6"/>
      <c r="BS395" s="527">
        <f>(BP394+BP395+BP396)/3</f>
        <v>0.45365001378540493</v>
      </c>
      <c r="BT395" s="527">
        <f>(BQ394+BQ395+BQ396)/3</f>
        <v>-4.2465210176991155</v>
      </c>
      <c r="BU395" s="527"/>
      <c r="BV395" s="527"/>
      <c r="BW395" s="584"/>
      <c r="BX395" s="527"/>
      <c r="BY395" s="527"/>
      <c r="BZ395" s="527"/>
      <c r="CA395" s="527"/>
      <c r="CB395" s="584">
        <f>SQRT((BP394-BP395)^2+(BQ394-BQ395)^2)+SQRT((BP395-BP396)^2+(BQ395-BQ396)^2)+SQRT((BP396-BP394)^2+(BQ396-BQ394)^2)</f>
        <v>55.814542152926897</v>
      </c>
      <c r="CD395" s="584"/>
      <c r="CE395" s="527"/>
      <c r="CF395" s="584"/>
      <c r="CG395" s="527"/>
      <c r="CH395" s="584"/>
      <c r="CI395" s="527"/>
      <c r="CJ395" s="584"/>
      <c r="CK395" s="527"/>
      <c r="CL395" s="584"/>
      <c r="CO395" s="70"/>
      <c r="CP395" s="70"/>
      <c r="CQ395" s="70"/>
      <c r="CR395" s="97">
        <v>11.409819061433456</v>
      </c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  <c r="DC395" s="70"/>
      <c r="DH395" s="211">
        <f>DEGREES(ACOS(((BP394-BP393)*(BP396-BP395)+(BQ394-BQ393)*(BQ396-BQ395))/(SQRT((BP394-BP393)^2+(BQ394-BQ393)^2)*SQRT((BP396-BP395)^2+(BQ396-BQ395)^2))))</f>
        <v>23.770735913655745</v>
      </c>
      <c r="DI395" s="516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8" t="s">
        <v>445</v>
      </c>
      <c r="DU395" s="105">
        <v>1.7159804869274</v>
      </c>
      <c r="DV395" s="105">
        <v>12.502914823008851</v>
      </c>
      <c r="DX395" s="506">
        <f t="shared" si="250"/>
        <v>0</v>
      </c>
      <c r="EA395" s="506">
        <f t="shared" si="251"/>
        <v>0</v>
      </c>
      <c r="EB395" s="506">
        <f t="shared" si="252"/>
        <v>0</v>
      </c>
      <c r="EF395" s="402">
        <f>IF(AND(DV395&gt;0,DV395&lt;11.9),1,0)</f>
        <v>0</v>
      </c>
      <c r="EG395" s="402"/>
      <c r="EM395" s="244">
        <f>IF(AND(DV395&gt;0,DV395&lt;6.4),1,0)</f>
        <v>0</v>
      </c>
      <c r="ER395" s="128">
        <v>0.53254566835677963</v>
      </c>
      <c r="ES395" s="128">
        <v>-12.581797566371682</v>
      </c>
      <c r="EU395" s="518">
        <f>ABS(ER395)</f>
        <v>0.53254566835677963</v>
      </c>
      <c r="EV395" s="284"/>
      <c r="EW395" s="209"/>
      <c r="EX395" s="209"/>
      <c r="EY395" s="209"/>
      <c r="EZ395" s="209"/>
      <c r="FA395" s="209"/>
      <c r="FB395" s="209"/>
      <c r="FC395" s="209"/>
      <c r="FE395" s="141"/>
      <c r="FF395" s="144">
        <v>69.627025581877589</v>
      </c>
      <c r="FH395" s="141"/>
      <c r="FJ395" s="141"/>
      <c r="FK395" s="584"/>
      <c r="FL395" s="527"/>
      <c r="FM395" s="584"/>
      <c r="FN395" s="527"/>
      <c r="FO395" s="584"/>
      <c r="FP395" s="527"/>
      <c r="FQ395" s="284"/>
      <c r="FR395" s="209">
        <f>FF395/(D394+D395)</f>
        <v>26.779625841790434</v>
      </c>
      <c r="FS395" s="284"/>
      <c r="FT395" s="209"/>
      <c r="FU395" s="209"/>
      <c r="FV395" s="209"/>
      <c r="FW395" s="209"/>
      <c r="FX395" s="209"/>
      <c r="FY395" s="209"/>
      <c r="FZ395" s="209"/>
      <c r="GA395" s="209"/>
      <c r="GB395" s="209"/>
      <c r="GC395" s="209"/>
      <c r="GD395" s="284"/>
      <c r="GE395" s="284">
        <f t="shared" ref="GE395" si="264">FF395*(((ABS(DV394-AN394))/(ABS(DV393-DV394))))^2</f>
        <v>0.10395593737514809</v>
      </c>
      <c r="GF395" s="284"/>
      <c r="GG395" s="209"/>
      <c r="GH395" s="209"/>
      <c r="GI395" s="209"/>
      <c r="GJ395" s="209"/>
      <c r="GK395" s="209"/>
      <c r="GL395" s="209"/>
      <c r="GM395" s="209"/>
      <c r="GN395" s="209"/>
      <c r="GO395" s="209"/>
      <c r="GP395" s="209"/>
      <c r="GQ395" s="529"/>
      <c r="GR395" s="587">
        <v>2.8796913918551779</v>
      </c>
      <c r="GS395" s="529">
        <v>2.1696305007128061</v>
      </c>
      <c r="GT395" s="587"/>
      <c r="GU395" s="529"/>
      <c r="GV395" s="529"/>
      <c r="GW395" s="529"/>
      <c r="GX395" s="529"/>
      <c r="GY395" s="529"/>
      <c r="GZ395" s="587">
        <v>0.39441371681416015</v>
      </c>
      <c r="HA395" s="529">
        <v>0.15776548672566371</v>
      </c>
      <c r="HB395" s="587"/>
      <c r="HC395" s="529"/>
      <c r="HD395" s="529"/>
      <c r="HE395" s="529"/>
      <c r="HF395" s="529"/>
      <c r="HG395" s="529"/>
      <c r="HH395" s="584">
        <v>2.9065761115676936</v>
      </c>
      <c r="HI395" s="527">
        <v>2.17535892634413</v>
      </c>
      <c r="HJ395" s="587"/>
      <c r="HK395" s="529"/>
      <c r="HL395" s="529"/>
      <c r="HM395" s="529"/>
      <c r="HN395" s="529"/>
      <c r="HO395" s="529"/>
      <c r="HP395" s="285"/>
      <c r="HQ395" s="208"/>
      <c r="HR395" s="208"/>
      <c r="HS395" s="208"/>
      <c r="IE395" s="159"/>
      <c r="IF395" s="159"/>
      <c r="IG395" s="159"/>
      <c r="IH395" s="159"/>
      <c r="II395" s="175">
        <v>0</v>
      </c>
      <c r="IJ395" s="175">
        <v>1</v>
      </c>
      <c r="IK395" s="175">
        <v>1</v>
      </c>
      <c r="IL395" s="175">
        <v>0</v>
      </c>
      <c r="IM395" s="175">
        <v>0</v>
      </c>
      <c r="IN395" s="464"/>
      <c r="IO395" s="464"/>
      <c r="IP395" s="402"/>
      <c r="IQ395" s="175">
        <v>1</v>
      </c>
      <c r="IR395" s="175">
        <v>0</v>
      </c>
      <c r="IS395" s="175">
        <v>0</v>
      </c>
      <c r="IT395" s="402"/>
      <c r="IU395" s="416"/>
      <c r="IV395" s="402"/>
      <c r="IW395" s="416"/>
      <c r="IX395" s="483"/>
      <c r="IY395" s="416"/>
      <c r="IZ395" s="185">
        <v>1</v>
      </c>
      <c r="JA395" s="175">
        <v>0</v>
      </c>
      <c r="JB395" s="178">
        <v>0</v>
      </c>
      <c r="JC395" s="178">
        <v>0</v>
      </c>
      <c r="JD395" s="189">
        <v>1</v>
      </c>
      <c r="JE395" s="178">
        <v>0</v>
      </c>
      <c r="JF395" s="178">
        <v>0</v>
      </c>
      <c r="JG395" s="178">
        <v>1</v>
      </c>
      <c r="JH395" s="178">
        <v>0</v>
      </c>
      <c r="JI395" s="178">
        <v>0</v>
      </c>
      <c r="JJ395" s="178">
        <v>0</v>
      </c>
      <c r="JK395" s="178">
        <v>1</v>
      </c>
      <c r="JL395" s="178">
        <v>0</v>
      </c>
      <c r="JM395" s="178">
        <v>1</v>
      </c>
      <c r="JN395" s="178">
        <v>0</v>
      </c>
      <c r="JO395" s="178">
        <v>0</v>
      </c>
      <c r="JP395" s="178">
        <v>0</v>
      </c>
      <c r="JQ395" s="178">
        <v>0</v>
      </c>
      <c r="JR395" s="178">
        <v>0</v>
      </c>
      <c r="JS395" s="178">
        <v>0</v>
      </c>
      <c r="JT395" s="178">
        <v>0</v>
      </c>
      <c r="JU395" s="513">
        <v>1</v>
      </c>
      <c r="JV395" s="178">
        <v>0</v>
      </c>
      <c r="JW395" s="178">
        <v>0</v>
      </c>
      <c r="JX395" s="178">
        <v>0</v>
      </c>
      <c r="JY395" s="513"/>
      <c r="JZ395" s="407"/>
      <c r="KA395" s="407"/>
      <c r="KB395" s="407"/>
      <c r="KC395" s="407"/>
      <c r="KD395" s="407"/>
      <c r="KE395" s="162">
        <v>1</v>
      </c>
      <c r="KF395" s="175">
        <v>0</v>
      </c>
      <c r="KG395" s="175">
        <v>0</v>
      </c>
      <c r="KH395" s="175">
        <v>0</v>
      </c>
      <c r="KI395" s="175">
        <v>0</v>
      </c>
      <c r="KJ395" s="175">
        <v>1</v>
      </c>
      <c r="KK395" s="160">
        <v>0</v>
      </c>
      <c r="KL395" s="175">
        <v>1</v>
      </c>
      <c r="KM395" s="175">
        <v>0</v>
      </c>
      <c r="KN395" s="175">
        <v>0</v>
      </c>
      <c r="KO395" s="175">
        <v>0</v>
      </c>
      <c r="KP395" s="175">
        <v>0</v>
      </c>
      <c r="KQ395" s="175">
        <v>0</v>
      </c>
      <c r="KR395" s="160">
        <v>0</v>
      </c>
      <c r="KS395" s="175">
        <v>0</v>
      </c>
      <c r="KT395" s="159"/>
      <c r="KU395" s="159"/>
      <c r="KV395" s="159"/>
      <c r="KW395" s="159"/>
      <c r="KX395" s="159"/>
      <c r="KY395" s="159"/>
      <c r="KZ395" s="159"/>
      <c r="LA395" s="159"/>
    </row>
    <row r="396" spans="1:313" x14ac:dyDescent="0.15">
      <c r="A396" s="214"/>
      <c r="B396" s="232">
        <v>1.9850347222222222</v>
      </c>
      <c r="C396" s="10">
        <v>1.03</v>
      </c>
      <c r="D396" s="11">
        <v>1.0999999900000001</v>
      </c>
      <c r="E396" s="11"/>
      <c r="F396" s="14"/>
      <c r="G396" s="13"/>
      <c r="H396" s="40"/>
      <c r="I396" s="596"/>
      <c r="J396" s="473">
        <v>8</v>
      </c>
      <c r="K396" s="14"/>
      <c r="L396" s="9"/>
      <c r="M396" s="23">
        <v>0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9"/>
      <c r="AB396" s="15"/>
      <c r="AC396" s="15"/>
      <c r="AD396" s="15"/>
      <c r="AE396" s="15"/>
      <c r="AF396" s="15"/>
      <c r="AG396" s="15"/>
      <c r="AH396" s="54"/>
      <c r="AI396" s="15"/>
      <c r="AJ396" s="15"/>
      <c r="AK396" s="15"/>
      <c r="AL396" s="632"/>
      <c r="AM396" s="633">
        <v>-1.597637005070339</v>
      </c>
      <c r="AN396" s="634">
        <v>-9.7025774336283188</v>
      </c>
      <c r="AO396" s="584"/>
      <c r="AP396" s="640">
        <f t="shared" ref="AP396:AP397" si="265">ABS(11.88+AN396)</f>
        <v>2.177422566371682</v>
      </c>
      <c r="AQ396" s="634"/>
      <c r="AR396" s="634"/>
      <c r="AS396" s="634"/>
      <c r="AT396" s="634"/>
      <c r="AU396" s="634"/>
      <c r="AV396" s="634"/>
      <c r="AW396" s="634"/>
      <c r="AX396" s="634"/>
      <c r="AY396" s="634"/>
      <c r="AZ396" s="634"/>
      <c r="BA396" s="634"/>
      <c r="BB396" s="634">
        <f t="shared" ref="BB396:BB397" si="266">ABS(BQ396-AN396)</f>
        <v>2.7608960176991157</v>
      </c>
      <c r="BC396" s="634"/>
      <c r="BD396" s="634"/>
      <c r="BE396" s="634"/>
      <c r="BF396" s="634"/>
      <c r="BG396" s="634"/>
      <c r="BH396" s="634"/>
      <c r="BI396" s="634"/>
      <c r="BJ396" s="634"/>
      <c r="BK396" s="634"/>
      <c r="BL396" s="634"/>
      <c r="BM396" s="634"/>
      <c r="BN396" s="573"/>
      <c r="BO396" s="573"/>
      <c r="BP396" s="64">
        <v>-3.0966544419264594</v>
      </c>
      <c r="BQ396" s="64">
        <v>-12.463473451327435</v>
      </c>
      <c r="BR396" s="6"/>
      <c r="BS396" s="527"/>
      <c r="BT396" s="527"/>
      <c r="BU396" s="527">
        <f>(BP395+BP396+BP397)/3</f>
        <v>0.90072538968986204</v>
      </c>
      <c r="BV396" s="527">
        <f>(BQ395+BQ396+BQ397)/3</f>
        <v>4.2465210176991155</v>
      </c>
      <c r="BW396" s="584"/>
      <c r="BX396" s="527"/>
      <c r="BY396" s="527"/>
      <c r="BZ396" s="527"/>
      <c r="CA396" s="527"/>
      <c r="CC396" s="584">
        <f>SQRT((BP395-BP396)^2+(BQ395-BQ396)^2)+SQRT((BP396-BP397)^2+(BQ396-BQ397)^2)+SQRT((BP397-BP395)^2+(BQ397-BQ395)^2)</f>
        <v>52.385079001240022</v>
      </c>
      <c r="CD396" s="584"/>
      <c r="CE396" s="584"/>
      <c r="CF396" s="584"/>
      <c r="CG396" s="527"/>
      <c r="CH396" s="584"/>
      <c r="CI396" s="527"/>
      <c r="CJ396" s="584"/>
      <c r="CK396" s="527"/>
      <c r="CL396" s="584"/>
      <c r="CO396" s="70"/>
      <c r="CP396" s="70"/>
      <c r="CQ396" s="70"/>
      <c r="CR396" s="70"/>
      <c r="CS396" s="92">
        <v>1.5630675795304025</v>
      </c>
      <c r="CT396" s="70"/>
      <c r="CU396" s="70"/>
      <c r="CV396" s="70"/>
      <c r="CW396" s="70"/>
      <c r="CX396" s="70"/>
      <c r="CY396" s="70"/>
      <c r="CZ396" s="70"/>
      <c r="DA396" s="70"/>
      <c r="DB396" s="70"/>
      <c r="DC396" s="70"/>
      <c r="DH396" s="516"/>
      <c r="DI396" s="211">
        <f>DEGREES(ACOS(((BP395-BP394)*(BP397-BP396)+(BQ395-BQ394)*(BQ397-BQ396))/(SQRT((BP395-BP394)^2+(BQ395-BQ394)^2)*SQRT((BP397-BP396)^2+(BQ397-BQ396)^2))))</f>
        <v>12.972886640964125</v>
      </c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8" t="s">
        <v>445</v>
      </c>
      <c r="DU396" s="128">
        <v>-1.8737717960701508</v>
      </c>
      <c r="DV396" s="128">
        <v>-12.502914823008851</v>
      </c>
      <c r="DX396" s="506">
        <f t="shared" si="250"/>
        <v>0</v>
      </c>
      <c r="EA396" s="506">
        <f t="shared" si="251"/>
        <v>0</v>
      </c>
      <c r="EB396" s="506">
        <f t="shared" si="252"/>
        <v>0</v>
      </c>
      <c r="EF396" s="402"/>
      <c r="EG396" s="412">
        <f>IF(AND(DV396&lt;0,DV396&gt;-11.9),1,0)</f>
        <v>0</v>
      </c>
      <c r="EL396" s="412">
        <f>IF(AND(DV396&lt;0,DV396&gt;-6.4),1,0)</f>
        <v>0</v>
      </c>
      <c r="EM396" s="390"/>
      <c r="ER396" s="105">
        <v>1.1637109049277778</v>
      </c>
      <c r="ES396" s="105">
        <v>12.502914823008851</v>
      </c>
      <c r="ET396" s="518">
        <f>ABS(ER396)</f>
        <v>1.1637109049277778</v>
      </c>
      <c r="EV396" s="284"/>
      <c r="EW396" s="209"/>
      <c r="EX396" s="209"/>
      <c r="EY396" s="209"/>
      <c r="EZ396" s="209"/>
      <c r="FA396" s="209"/>
      <c r="FB396" s="209"/>
      <c r="FC396" s="209"/>
      <c r="FE396" s="151">
        <v>63.705359934973032</v>
      </c>
      <c r="FF396" s="141"/>
      <c r="FH396" s="141"/>
      <c r="FJ396" s="141"/>
      <c r="FK396" s="584"/>
      <c r="FL396" s="527"/>
      <c r="FM396" s="584"/>
      <c r="FN396" s="527"/>
      <c r="FO396" s="584"/>
      <c r="FP396" s="527"/>
      <c r="FQ396" s="284">
        <f>FE396/(D395+D396)</f>
        <v>25.826497759544424</v>
      </c>
      <c r="FR396" s="209"/>
      <c r="FS396" s="284"/>
      <c r="FT396" s="209"/>
      <c r="FU396" s="209"/>
      <c r="FV396" s="209"/>
      <c r="FW396" s="209"/>
      <c r="FX396" s="209"/>
      <c r="FY396" s="209"/>
      <c r="FZ396" s="209"/>
      <c r="GA396" s="209"/>
      <c r="GB396" s="209"/>
      <c r="GC396" s="209"/>
      <c r="GD396" s="284">
        <f t="shared" ref="GD396" si="267">FE396*(((DV395-AN395)/(ABS(DV394-DV395))))^2</f>
        <v>4.8177178450823366</v>
      </c>
      <c r="GE396" s="209"/>
      <c r="GF396" s="284"/>
      <c r="GG396" s="209"/>
      <c r="GH396" s="209"/>
      <c r="GI396" s="209"/>
      <c r="GJ396" s="209"/>
      <c r="GK396" s="209"/>
      <c r="GL396" s="209"/>
      <c r="GM396" s="209"/>
      <c r="GN396" s="209"/>
      <c r="GO396" s="209"/>
      <c r="GP396" s="209"/>
      <c r="GQ396" s="529"/>
      <c r="GR396" s="587">
        <v>0.55226958199962217</v>
      </c>
      <c r="GS396" s="532">
        <v>2.4063174644269303</v>
      </c>
      <c r="GT396" s="584"/>
      <c r="GU396" s="527"/>
      <c r="GV396" s="527"/>
      <c r="GW396" s="527"/>
      <c r="GX396" s="527"/>
      <c r="GY396" s="527"/>
      <c r="GZ396" s="587">
        <v>0</v>
      </c>
      <c r="HA396" s="532">
        <v>7.8882743362830965E-2</v>
      </c>
      <c r="HB396" s="584"/>
      <c r="HC396" s="527"/>
      <c r="HD396" s="527"/>
      <c r="HE396" s="527"/>
      <c r="HF396" s="527"/>
      <c r="HG396" s="527"/>
      <c r="HH396" s="584">
        <v>0.55226958199962217</v>
      </c>
      <c r="HI396" s="527">
        <v>2.4076100653566179</v>
      </c>
      <c r="HJ396" s="584"/>
      <c r="HK396" s="527"/>
      <c r="HL396" s="527"/>
      <c r="HM396" s="527"/>
      <c r="HN396" s="527"/>
      <c r="HO396" s="527"/>
      <c r="HP396" s="285"/>
      <c r="HQ396" s="208"/>
      <c r="HR396" s="208"/>
      <c r="HS396" s="208"/>
      <c r="IE396" s="159"/>
      <c r="IF396" s="159"/>
      <c r="IG396" s="159"/>
      <c r="IH396" s="159"/>
      <c r="II396" s="175">
        <v>0</v>
      </c>
      <c r="IJ396" s="175">
        <v>1</v>
      </c>
      <c r="IK396" s="175">
        <v>1</v>
      </c>
      <c r="IL396" s="175">
        <v>0</v>
      </c>
      <c r="IM396" s="175">
        <v>0</v>
      </c>
      <c r="IN396" s="464"/>
      <c r="IO396" s="464"/>
      <c r="IP396" s="402"/>
      <c r="IQ396" s="175">
        <v>1</v>
      </c>
      <c r="IR396" s="175">
        <v>0</v>
      </c>
      <c r="IS396" s="175">
        <v>0</v>
      </c>
      <c r="IT396" s="402"/>
      <c r="IU396" s="416"/>
      <c r="IV396" s="402"/>
      <c r="IW396" s="416"/>
      <c r="IX396" s="483"/>
      <c r="IY396" s="416"/>
      <c r="IZ396" s="175">
        <v>1</v>
      </c>
      <c r="JA396" s="175">
        <v>0</v>
      </c>
      <c r="JB396" s="178">
        <v>0</v>
      </c>
      <c r="JC396" s="178">
        <v>0</v>
      </c>
      <c r="JD396" s="178">
        <v>0</v>
      </c>
      <c r="JE396" s="178">
        <v>0</v>
      </c>
      <c r="JF396" s="178">
        <v>0</v>
      </c>
      <c r="JG396" s="178">
        <v>1</v>
      </c>
      <c r="JH396" s="178">
        <v>0</v>
      </c>
      <c r="JI396" s="178">
        <v>0</v>
      </c>
      <c r="JJ396" s="178">
        <v>0</v>
      </c>
      <c r="JK396" s="178">
        <v>1</v>
      </c>
      <c r="JL396" s="178">
        <v>0</v>
      </c>
      <c r="JM396" s="189">
        <v>1</v>
      </c>
      <c r="JN396" s="178">
        <v>0</v>
      </c>
      <c r="JO396" s="178">
        <v>0</v>
      </c>
      <c r="JP396" s="178">
        <v>0</v>
      </c>
      <c r="JQ396" s="178">
        <v>0</v>
      </c>
      <c r="JR396" s="178">
        <v>0</v>
      </c>
      <c r="JS396" s="189">
        <v>1</v>
      </c>
      <c r="JT396" s="178">
        <v>0</v>
      </c>
      <c r="JU396" s="513">
        <v>1</v>
      </c>
      <c r="JV396" s="178">
        <v>0</v>
      </c>
      <c r="JW396" s="178">
        <v>0</v>
      </c>
      <c r="JX396" s="178">
        <v>0</v>
      </c>
      <c r="JY396" s="513"/>
      <c r="JZ396" s="407"/>
      <c r="KA396" s="407"/>
      <c r="KB396" s="407"/>
      <c r="KC396" s="407"/>
      <c r="KD396" s="407"/>
      <c r="KE396" s="162">
        <v>1</v>
      </c>
      <c r="KF396" s="175">
        <v>0</v>
      </c>
      <c r="KG396" s="175">
        <v>0</v>
      </c>
      <c r="KH396" s="175">
        <v>0</v>
      </c>
      <c r="KI396" s="175">
        <v>0</v>
      </c>
      <c r="KJ396" s="175">
        <v>1</v>
      </c>
      <c r="KK396" s="160">
        <v>0</v>
      </c>
      <c r="KL396" s="175">
        <v>1</v>
      </c>
      <c r="KM396" s="175">
        <v>0</v>
      </c>
      <c r="KN396" s="175">
        <v>0</v>
      </c>
      <c r="KO396" s="175">
        <v>0</v>
      </c>
      <c r="KP396" s="175">
        <v>0</v>
      </c>
      <c r="KQ396" s="175">
        <v>0</v>
      </c>
      <c r="KR396" s="160">
        <v>0</v>
      </c>
      <c r="KS396" s="175">
        <v>0</v>
      </c>
      <c r="KT396" s="159"/>
      <c r="KU396" s="159"/>
      <c r="KV396" s="159"/>
      <c r="KW396" s="159"/>
      <c r="KX396" s="159"/>
      <c r="KY396" s="159"/>
      <c r="KZ396" s="159"/>
      <c r="LA396" s="159"/>
    </row>
    <row r="397" spans="1:313" x14ac:dyDescent="0.15">
      <c r="A397" s="214"/>
      <c r="B397" s="232">
        <v>1.9857291666666665</v>
      </c>
      <c r="C397" s="10">
        <v>1</v>
      </c>
      <c r="D397" s="11">
        <v>1</v>
      </c>
      <c r="E397" s="11"/>
      <c r="F397" s="14"/>
      <c r="G397" s="13"/>
      <c r="H397" s="40"/>
      <c r="I397" s="596"/>
      <c r="J397" s="9">
        <v>9</v>
      </c>
      <c r="K397" s="14"/>
      <c r="L397" s="9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9"/>
      <c r="AB397" s="15"/>
      <c r="AC397" s="15"/>
      <c r="AD397" s="15"/>
      <c r="AE397" s="15"/>
      <c r="AF397" s="15"/>
      <c r="AG397" s="15"/>
      <c r="AH397" s="54"/>
      <c r="AI397" s="15"/>
      <c r="AJ397" s="15"/>
      <c r="AK397" s="15"/>
      <c r="AL397" s="632"/>
      <c r="AM397" s="633">
        <v>1.9132196233558381</v>
      </c>
      <c r="AN397" s="634">
        <v>10.333639380530975</v>
      </c>
      <c r="AO397" s="634">
        <f t="shared" ref="AO397" si="268">ABS(11.88-AN397)</f>
        <v>1.5463606194690254</v>
      </c>
      <c r="AP397" s="527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3"/>
      <c r="BC397" s="634">
        <f t="shared" ref="BC397" si="269">ABS(BQ397-AN397)</f>
        <v>2.4059236725663702</v>
      </c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573"/>
      <c r="BO397" s="573"/>
      <c r="BP397" s="4">
        <v>3.2938935783548966</v>
      </c>
      <c r="BQ397" s="4">
        <v>12.739563053097346</v>
      </c>
      <c r="BR397" s="6"/>
      <c r="BS397" s="527"/>
      <c r="BT397" s="527"/>
      <c r="BU397" s="527"/>
      <c r="BV397" s="527"/>
      <c r="BW397" s="584"/>
      <c r="BX397" s="527"/>
      <c r="BY397" s="527"/>
      <c r="BZ397" s="527"/>
      <c r="CA397" s="527"/>
      <c r="CB397" s="584"/>
      <c r="CC397" s="527"/>
      <c r="CD397" s="584"/>
      <c r="CE397" s="527"/>
      <c r="CF397" s="584"/>
      <c r="CG397" s="527"/>
      <c r="CH397" s="584"/>
      <c r="CI397" s="527"/>
      <c r="CJ397" s="584"/>
      <c r="CK397" s="527"/>
      <c r="CL397" s="584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  <c r="DC397" s="70"/>
      <c r="DH397" s="516"/>
      <c r="DI397" s="516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8" t="s">
        <v>445</v>
      </c>
      <c r="DU397" s="105">
        <v>2.1893544143556496</v>
      </c>
      <c r="DV397" s="105">
        <v>12.621238938053098</v>
      </c>
      <c r="DX397" s="506">
        <f t="shared" si="250"/>
        <v>0</v>
      </c>
      <c r="EA397" s="506">
        <f t="shared" si="251"/>
        <v>0</v>
      </c>
      <c r="EB397" s="506">
        <f t="shared" si="252"/>
        <v>0</v>
      </c>
      <c r="EF397" s="402">
        <f>IF(AND(DV397&gt;0,DV397&lt;11.9),1,0)</f>
        <v>0</v>
      </c>
      <c r="EG397" s="402"/>
      <c r="EM397" s="244">
        <f>IF(AND(DV397&gt;0,DV397&lt;6.4),1,0)</f>
        <v>0</v>
      </c>
      <c r="ER397" s="128">
        <v>-1.597637005070339</v>
      </c>
      <c r="ES397" s="128">
        <v>-12.502914823008851</v>
      </c>
      <c r="EU397" s="518">
        <f>ABS(ER397)</f>
        <v>1.597637005070339</v>
      </c>
      <c r="EV397" s="284"/>
      <c r="EW397" s="209"/>
      <c r="EX397" s="209"/>
      <c r="EY397" s="209"/>
      <c r="EZ397" s="209"/>
      <c r="FA397" s="209"/>
      <c r="FB397" s="209"/>
      <c r="FC397" s="209"/>
      <c r="FE397" s="141"/>
      <c r="FF397" s="144">
        <v>9.0598683820087444</v>
      </c>
      <c r="FH397" s="516"/>
      <c r="FJ397" s="516"/>
      <c r="FL397" s="516"/>
      <c r="FN397" s="516"/>
      <c r="FQ397" s="284"/>
      <c r="FR397" s="209">
        <f>FF397/(D396+D397)</f>
        <v>4.3142230595957018</v>
      </c>
      <c r="FS397" s="284"/>
      <c r="FT397" s="209"/>
      <c r="FU397" s="209"/>
      <c r="FV397" s="209"/>
      <c r="FW397" s="209"/>
      <c r="FX397" s="209"/>
      <c r="FY397" s="209"/>
      <c r="FZ397" s="209"/>
      <c r="GA397" s="209"/>
      <c r="GB397" s="209"/>
      <c r="GC397" s="209"/>
      <c r="GD397" s="284"/>
      <c r="GE397" s="284">
        <f t="shared" ref="GE397" si="270">FF397*(((ABS(DV396-AN396))/(ABS(DV395-DV396))))^2</f>
        <v>0.11362138272275103</v>
      </c>
      <c r="GF397" s="284"/>
      <c r="GG397" s="209"/>
      <c r="GH397" s="209"/>
      <c r="GI397" s="209"/>
      <c r="GJ397" s="209"/>
      <c r="GK397" s="209"/>
      <c r="GL397" s="209"/>
      <c r="GM397" s="209"/>
      <c r="GN397" s="209"/>
      <c r="GO397" s="209"/>
      <c r="GP397" s="209"/>
      <c r="GQ397" s="529"/>
      <c r="GR397" s="587">
        <v>1.0256435094278717</v>
      </c>
      <c r="GS397" s="529">
        <v>0.27613479099981175</v>
      </c>
      <c r="GT397" s="587"/>
      <c r="GU397" s="529"/>
      <c r="GV397" s="529"/>
      <c r="GW397" s="529"/>
      <c r="GX397" s="529"/>
      <c r="GY397" s="529"/>
      <c r="GZ397" s="587">
        <v>0.11832411504424734</v>
      </c>
      <c r="HA397" s="529">
        <v>0</v>
      </c>
      <c r="HB397" s="587"/>
      <c r="HC397" s="529"/>
      <c r="HD397" s="529"/>
      <c r="HE397" s="529"/>
      <c r="HF397" s="529"/>
      <c r="HG397" s="529"/>
      <c r="HH397" s="584">
        <v>1.0324462236032079</v>
      </c>
      <c r="HI397" s="527">
        <v>0.27613479099981175</v>
      </c>
      <c r="HJ397" s="587"/>
      <c r="HK397" s="529"/>
      <c r="HL397" s="529"/>
      <c r="HM397" s="529"/>
      <c r="HN397" s="529"/>
      <c r="HO397" s="529"/>
      <c r="HP397" s="285"/>
      <c r="HQ397" s="208"/>
      <c r="HR397" s="208"/>
      <c r="HS397" s="208"/>
      <c r="IE397" s="159"/>
      <c r="IF397" s="159"/>
      <c r="IG397" s="159"/>
      <c r="IH397" s="159"/>
      <c r="II397" s="175">
        <v>0</v>
      </c>
      <c r="IJ397" s="175">
        <v>1</v>
      </c>
      <c r="IK397" s="175">
        <v>1</v>
      </c>
      <c r="IL397" s="175">
        <v>0</v>
      </c>
      <c r="IM397" s="175">
        <v>0</v>
      </c>
      <c r="IN397" s="464"/>
      <c r="IO397" s="464"/>
      <c r="IP397" s="402"/>
      <c r="IQ397" s="175">
        <v>1</v>
      </c>
      <c r="IR397" s="175">
        <v>0</v>
      </c>
      <c r="IS397" s="175">
        <v>0</v>
      </c>
      <c r="IT397" s="402"/>
      <c r="IU397" s="416"/>
      <c r="IV397" s="402"/>
      <c r="IW397" s="416"/>
      <c r="IX397" s="483"/>
      <c r="IY397" s="416"/>
      <c r="IZ397" s="175">
        <v>1</v>
      </c>
      <c r="JA397" s="175">
        <v>0</v>
      </c>
      <c r="JB397" s="178">
        <v>0</v>
      </c>
      <c r="JC397" s="178">
        <v>0</v>
      </c>
      <c r="JD397" s="178">
        <v>0</v>
      </c>
      <c r="JE397" s="178">
        <v>0</v>
      </c>
      <c r="JF397" s="178">
        <v>0</v>
      </c>
      <c r="JG397" s="178">
        <v>1</v>
      </c>
      <c r="JH397" s="178">
        <v>0</v>
      </c>
      <c r="JI397" s="178">
        <v>0</v>
      </c>
      <c r="JJ397" s="178">
        <v>0</v>
      </c>
      <c r="JK397" s="178">
        <v>1</v>
      </c>
      <c r="JL397" s="178">
        <v>0</v>
      </c>
      <c r="JM397" s="189">
        <v>1</v>
      </c>
      <c r="JN397" s="178">
        <v>0</v>
      </c>
      <c r="JO397" s="178">
        <v>0</v>
      </c>
      <c r="JP397" s="178">
        <v>0</v>
      </c>
      <c r="JQ397" s="178">
        <v>0</v>
      </c>
      <c r="JR397" s="178">
        <v>0</v>
      </c>
      <c r="JS397" s="189">
        <v>1</v>
      </c>
      <c r="JT397" s="178">
        <v>0</v>
      </c>
      <c r="JU397" s="513">
        <v>1</v>
      </c>
      <c r="JV397" s="178">
        <v>0</v>
      </c>
      <c r="JW397" s="178">
        <v>0</v>
      </c>
      <c r="JX397" s="178">
        <v>0</v>
      </c>
      <c r="JY397" s="513"/>
      <c r="JZ397" s="407"/>
      <c r="KA397" s="407"/>
      <c r="KB397" s="407"/>
      <c r="KC397" s="407"/>
      <c r="KD397" s="407"/>
      <c r="KE397" s="162">
        <v>1</v>
      </c>
      <c r="KF397" s="175">
        <v>0</v>
      </c>
      <c r="KG397" s="175">
        <v>0</v>
      </c>
      <c r="KH397" s="175">
        <v>0</v>
      </c>
      <c r="KI397" s="175">
        <v>0</v>
      </c>
      <c r="KJ397" s="175">
        <v>1</v>
      </c>
      <c r="KK397" s="160">
        <v>0</v>
      </c>
      <c r="KL397" s="175">
        <v>0</v>
      </c>
      <c r="KM397" s="175">
        <v>0</v>
      </c>
      <c r="KN397" s="175">
        <v>0</v>
      </c>
      <c r="KO397" s="175">
        <v>0</v>
      </c>
      <c r="KP397" s="175">
        <v>1</v>
      </c>
      <c r="KQ397" s="175">
        <v>0</v>
      </c>
      <c r="KR397" s="160">
        <v>0</v>
      </c>
      <c r="KS397" s="175">
        <v>1</v>
      </c>
      <c r="KT397" s="159"/>
      <c r="KU397" s="159"/>
      <c r="KV397" s="159"/>
      <c r="KW397" s="159"/>
      <c r="KX397" s="159"/>
      <c r="KY397" s="159"/>
      <c r="KZ397" s="159"/>
      <c r="LA397" s="159"/>
    </row>
    <row r="398" spans="1:313" s="218" customFormat="1" ht="14.25" thickBot="1" x14ac:dyDescent="0.2">
      <c r="A398" s="243" t="s">
        <v>593</v>
      </c>
      <c r="B398" s="243"/>
      <c r="C398" s="17"/>
      <c r="D398" s="18"/>
      <c r="E398" s="18">
        <f>SUM(D390:D397)</f>
        <v>8.799923230000001</v>
      </c>
      <c r="F398" s="20"/>
      <c r="G398" s="19"/>
      <c r="H398" s="41"/>
      <c r="I398" s="597"/>
      <c r="J398" s="16"/>
      <c r="K398" s="20"/>
      <c r="L398" s="16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16"/>
      <c r="AB398" s="20"/>
      <c r="AC398" s="20"/>
      <c r="AD398" s="20"/>
      <c r="AE398" s="20"/>
      <c r="AF398" s="20"/>
      <c r="AG398" s="20"/>
      <c r="AH398" s="58"/>
      <c r="AI398" s="20"/>
      <c r="AJ398" s="20"/>
      <c r="AK398" s="20"/>
      <c r="AL398" s="642"/>
      <c r="AM398" s="636"/>
      <c r="AN398" s="637"/>
      <c r="AO398" s="636"/>
      <c r="AP398" s="637"/>
      <c r="AQ398" s="528">
        <f>SUM(AO389:AO398)</f>
        <v>16.085226769911507</v>
      </c>
      <c r="AR398" s="528">
        <f>SUM(AP389:AP398)</f>
        <v>13.166565265486724</v>
      </c>
      <c r="AS398" s="528">
        <f>AVERAGE(AO389:AO398)</f>
        <v>4.0213066924778769</v>
      </c>
      <c r="AT398" s="528">
        <f>AVERAGE(AP389:AP398)</f>
        <v>3.2916413163716811</v>
      </c>
      <c r="AU398" s="528">
        <f>MAX(AO389:AO398)</f>
        <v>6.3187665929203538</v>
      </c>
      <c r="AV398" s="528">
        <f>MAX(AP389:AP398)</f>
        <v>5.8454701327433627</v>
      </c>
      <c r="AW398" s="528">
        <f>MIN(AO389:AO398)</f>
        <v>1.5463606194690254</v>
      </c>
      <c r="AX398" s="528">
        <f>MIN(AP389:AP398)</f>
        <v>0.12647123893805201</v>
      </c>
      <c r="AY398" s="528">
        <f>AU398-AW398</f>
        <v>4.7724059734513284</v>
      </c>
      <c r="AZ398" s="528">
        <f>AV398-AX398</f>
        <v>5.7189988938053107</v>
      </c>
      <c r="BA398" s="528"/>
      <c r="BB398" s="636"/>
      <c r="BC398" s="637"/>
      <c r="BD398" s="528">
        <f>SUM(BB389:BB398)</f>
        <v>14.317217920353983</v>
      </c>
      <c r="BE398" s="528">
        <f>SUM(BC389:BC398)</f>
        <v>30.05432522123894</v>
      </c>
      <c r="BF398" s="528">
        <f>AVERAGE(BB389:BB398)</f>
        <v>3.5793044800884957</v>
      </c>
      <c r="BG398" s="528">
        <f>AVERAGE(BC389:BC398)</f>
        <v>6.0108650442477884</v>
      </c>
      <c r="BH398" s="528">
        <f>MAX(BB389:BB398)</f>
        <v>5.6006747787610616</v>
      </c>
      <c r="BI398" s="528">
        <f>MAX(BC389:BC398)</f>
        <v>11.871852876106196</v>
      </c>
      <c r="BJ398" s="528">
        <f>MIN(BB389:BB398)</f>
        <v>0.98603429203539683</v>
      </c>
      <c r="BK398" s="528">
        <f>MIN(BC389:BC398)</f>
        <v>2.4059236725663702</v>
      </c>
      <c r="BL398" s="528">
        <f>BH398-BJ398</f>
        <v>4.6146404867256647</v>
      </c>
      <c r="BM398" s="528">
        <f>BI398-BK398</f>
        <v>9.4659292035398259</v>
      </c>
      <c r="BN398" s="574"/>
      <c r="BO398" s="574"/>
      <c r="BP398" s="2"/>
      <c r="BQ398" s="2"/>
      <c r="BR398" s="7"/>
      <c r="BS398" s="528"/>
      <c r="BT398" s="528"/>
      <c r="BU398" s="528"/>
      <c r="BV398" s="528"/>
      <c r="BW398" s="585">
        <f>AVERAGE(BS388:BS398)</f>
        <v>0.10300266013485042</v>
      </c>
      <c r="BX398" s="585">
        <f>AVERAGE(BT388:BT398)</f>
        <v>-4.0405494100294987</v>
      </c>
      <c r="BY398" s="585">
        <f>AVERAGE(BU388:BU398)</f>
        <v>-4.6022465166635246E-2</v>
      </c>
      <c r="BZ398" s="585">
        <f>AVERAGE(BV388:BV398)</f>
        <v>4.1413440265486727</v>
      </c>
      <c r="CA398" s="528"/>
      <c r="CB398" s="585"/>
      <c r="CC398" s="528"/>
      <c r="CD398" s="585">
        <f>SUM(CB390:CB397)</f>
        <v>158.47919627133103</v>
      </c>
      <c r="CE398" s="585">
        <f>SUM(CC390:CC397)</f>
        <v>209.10650108953016</v>
      </c>
      <c r="CF398" s="585" t="e">
        <f ca="1">[1]!Mean(CB388:CB397)</f>
        <v>#NAME?</v>
      </c>
      <c r="CG398" s="585" t="e">
        <f ca="1">[1]!Mean(CC388:CC397)</f>
        <v>#NAME?</v>
      </c>
      <c r="CH398" s="585">
        <f>MAX(CB388:CB397)</f>
        <v>55.814542152926897</v>
      </c>
      <c r="CI398" s="585">
        <f>MAX(CC388:CC397)</f>
        <v>56.53763167095741</v>
      </c>
      <c r="CJ398" s="585">
        <f>MIN(CB388:CB397)</f>
        <v>51.044872715726349</v>
      </c>
      <c r="CK398" s="585">
        <f>MIN(CC388:CC397)</f>
        <v>49.628586792206853</v>
      </c>
      <c r="CL398" s="585">
        <f>CH398-CJ398</f>
        <v>4.7696694372005481</v>
      </c>
      <c r="CM398" s="528">
        <f>CI398-CK398</f>
        <v>6.9090448787505565</v>
      </c>
      <c r="CN398" s="393"/>
      <c r="CR398" s="286"/>
      <c r="CS398" s="278"/>
      <c r="CT398" s="281">
        <v>20.557719236371707</v>
      </c>
      <c r="CU398" s="281">
        <v>23.302096922630668</v>
      </c>
      <c r="CV398" s="281">
        <v>6.8525730787905692</v>
      </c>
      <c r="CW398" s="281">
        <v>5.8255242306576669</v>
      </c>
      <c r="CX398" s="281">
        <v>11.409819061433456</v>
      </c>
      <c r="CY398" s="281">
        <v>12.360916852222264</v>
      </c>
      <c r="CZ398" s="281">
        <v>0.31290853762216342</v>
      </c>
      <c r="DA398" s="281">
        <v>1.5630675795304025</v>
      </c>
      <c r="DB398" s="281">
        <v>11.096910523811292</v>
      </c>
      <c r="DC398" s="248">
        <v>10.797849272691861</v>
      </c>
      <c r="DD398" s="281"/>
      <c r="DE398" s="281"/>
      <c r="DF398" s="281"/>
      <c r="DG398" s="281"/>
      <c r="DH398" s="281"/>
      <c r="DI398" s="281"/>
      <c r="DJ398" s="281">
        <f>SUM(DH392:DH398)</f>
        <v>26.811793040140117</v>
      </c>
      <c r="DK398" s="281">
        <f>SUM(DI392:DI398)</f>
        <v>37.835669332231731</v>
      </c>
      <c r="DL398" s="281">
        <f>AVERAGE(DH392:DH398)</f>
        <v>13.405896520070058</v>
      </c>
      <c r="DM398" s="281">
        <f>AVERAGE(DI392:DI398)</f>
        <v>12.611889777410576</v>
      </c>
      <c r="DN398" s="281">
        <f>MAX(DH392:DH398)</f>
        <v>23.770735913655745</v>
      </c>
      <c r="DO398" s="281">
        <f>MAX(DI392:DI398)</f>
        <v>12.972886640964125</v>
      </c>
      <c r="DP398" s="281">
        <f>MIN(DH392:DH398)</f>
        <v>3.0410571264843704</v>
      </c>
      <c r="DQ398" s="281">
        <f>MIN(DI392:DI398)</f>
        <v>12.188957301422938</v>
      </c>
      <c r="DR398" s="281">
        <f>DN398-DP398</f>
        <v>20.729678787171373</v>
      </c>
      <c r="DS398" s="281">
        <f>DO398-DQ398</f>
        <v>0.78392933954118682</v>
      </c>
      <c r="DT398" s="220"/>
      <c r="DW398" s="495"/>
      <c r="DX398" s="506">
        <f t="shared" si="250"/>
        <v>0</v>
      </c>
      <c r="DY398" s="495"/>
      <c r="DZ398" s="495"/>
      <c r="EA398" s="506">
        <f t="shared" si="251"/>
        <v>0</v>
      </c>
      <c r="EB398" s="506">
        <f t="shared" si="252"/>
        <v>0</v>
      </c>
      <c r="EC398" s="495"/>
      <c r="ED398" s="495"/>
      <c r="EE398" s="512"/>
      <c r="EF398" s="244"/>
      <c r="EG398" s="244"/>
      <c r="EH398" s="244">
        <v>1</v>
      </c>
      <c r="EI398" s="244">
        <v>1</v>
      </c>
      <c r="EJ398" s="138">
        <f>SUM(EH398:EI398)</f>
        <v>2</v>
      </c>
      <c r="EK398" s="402"/>
      <c r="EL398" s="244"/>
      <c r="EM398" s="244"/>
      <c r="EN398" s="244"/>
      <c r="EO398" s="244"/>
      <c r="EP398" s="244"/>
      <c r="EQ398" s="244"/>
      <c r="ES398" s="219"/>
      <c r="ET398" s="523"/>
      <c r="EU398" s="523"/>
      <c r="EV398" s="287">
        <f>SUM(ET390:ET398)</f>
        <v>3.5108566284261773</v>
      </c>
      <c r="EW398" s="281">
        <f>SUM(EU390:EU398)</f>
        <v>3.3530653192834277</v>
      </c>
      <c r="EX398" s="278">
        <f>AVERAGE(ET390:ET398)</f>
        <v>0.87771415710654432</v>
      </c>
      <c r="EY398" s="278">
        <f>AVERAGE(EU390:EU398)</f>
        <v>0.83826632982085691</v>
      </c>
      <c r="EZ398" s="281">
        <f>_xlfn.VAR.P(ET390:ET398)</f>
        <v>0.10533062231243873</v>
      </c>
      <c r="FA398" s="281">
        <f>_xlfn.VAR.P(EU390:EU398)</f>
        <v>0.19636429034978187</v>
      </c>
      <c r="FB398" s="281">
        <f>MAX(ET390:ET398)</f>
        <v>1.1637109049277778</v>
      </c>
      <c r="FC398" s="281">
        <f>MAX(EU390:EU398)</f>
        <v>1.597637005070339</v>
      </c>
      <c r="FD398" s="523"/>
      <c r="FE398" s="268"/>
      <c r="FF398" s="240"/>
      <c r="FG398" s="521">
        <f>SUM(FE389:FE398)</f>
        <v>108.53871685782602</v>
      </c>
      <c r="FH398" s="521">
        <f>SUM(FF389:FF398)</f>
        <v>125.25583103101731</v>
      </c>
      <c r="FI398" s="521">
        <f>AVERAGE(FE389:FE398)</f>
        <v>36.179572285942008</v>
      </c>
      <c r="FJ398" s="521">
        <f>AVERAGE(FF389:FF398)</f>
        <v>31.313957757754327</v>
      </c>
      <c r="FK398" s="521">
        <f>MAX(FE389:FE398)</f>
        <v>63.705359934973032</v>
      </c>
      <c r="FL398" s="521">
        <f>MAX(FF389:FF398)</f>
        <v>69.627025581877589</v>
      </c>
      <c r="FM398" s="521">
        <f>MIN(FE389:FE398)</f>
        <v>1.7550285995029746</v>
      </c>
      <c r="FN398" s="521">
        <f>MIN(FF389:FF398)</f>
        <v>9.0598683820087444</v>
      </c>
      <c r="FO398" s="520">
        <f>FK398-FM398</f>
        <v>61.950331335470054</v>
      </c>
      <c r="FP398" s="520">
        <f>FL398-FN398</f>
        <v>60.567157199868845</v>
      </c>
      <c r="FQ398" s="287"/>
      <c r="FR398" s="287"/>
      <c r="FS398" s="278">
        <f>SUM(FQ389:FQ398)</f>
        <v>45.867456812760153</v>
      </c>
      <c r="FT398" s="278">
        <f>SUM(FR389:FR398)</f>
        <v>54.679838791399121</v>
      </c>
      <c r="FU398" s="278">
        <f>AVERAGE(FQ389:FQ398)</f>
        <v>15.28915227092005</v>
      </c>
      <c r="FV398" s="278">
        <f>AVERAGE(FR389:FR398)</f>
        <v>13.66995969784978</v>
      </c>
      <c r="FW398" s="278">
        <f>MAX(FQ389:FQ398)</f>
        <v>25.826497759544424</v>
      </c>
      <c r="FX398" s="278">
        <f>MAX(FR389:FR398)</f>
        <v>26.779625841790434</v>
      </c>
      <c r="FY398" s="278">
        <f>MIN(FQ389:FQ398)</f>
        <v>0.75215512481777647</v>
      </c>
      <c r="FZ398" s="278">
        <f>MIN(FR389:FR398)</f>
        <v>4.3142230595957018</v>
      </c>
      <c r="GA398" s="278">
        <f>FW398-FY398</f>
        <v>25.074342634726648</v>
      </c>
      <c r="GB398" s="278">
        <f>FX398-FZ398</f>
        <v>22.465402782194733</v>
      </c>
      <c r="GC398" s="278"/>
      <c r="GD398" s="286"/>
      <c r="GE398" s="278"/>
      <c r="GF398" s="278">
        <f>SUM(GD389:GD398)</f>
        <v>6.5981352215237141</v>
      </c>
      <c r="GG398" s="278">
        <f>SUM(GE389:GE398)</f>
        <v>2.7842117666613748</v>
      </c>
      <c r="GH398" s="278">
        <f>AVERAGE(GD389:GD398)</f>
        <v>2.1993784071745712</v>
      </c>
      <c r="GI398" s="278">
        <f>AVERAGE(GE389:GE398)</f>
        <v>0.69605294166534371</v>
      </c>
      <c r="GJ398" s="278">
        <f>MAX(GD389:GD398)</f>
        <v>4.8177178450823366</v>
      </c>
      <c r="GK398" s="278">
        <f>MAX(GE389:GE398)</f>
        <v>1.7441974487881577</v>
      </c>
      <c r="GL398" s="278">
        <f>MIN(GD389:GD398)</f>
        <v>5.7284243507376813E-2</v>
      </c>
      <c r="GM398" s="278">
        <f>MIN(GE389:GE398)</f>
        <v>0.10395593737514809</v>
      </c>
      <c r="GN398" s="278">
        <f>GJ398-GL398</f>
        <v>4.7604336015749595</v>
      </c>
      <c r="GO398" s="278">
        <f>GK398-GM398</f>
        <v>1.6402415114130096</v>
      </c>
      <c r="GP398" s="278"/>
      <c r="GQ398" s="586"/>
      <c r="GR398" s="586"/>
      <c r="GS398" s="531"/>
      <c r="GT398" s="586">
        <f>SUM(GR388:GR397)</f>
        <v>9.2702394121365312</v>
      </c>
      <c r="GU398" s="586">
        <f>SUM(GS388:GS397)</f>
        <v>11.834348185706215</v>
      </c>
      <c r="GV398" s="531">
        <f>AVERAGE(GR388:GR397)</f>
        <v>1.1587799265170664</v>
      </c>
      <c r="GW398" s="531">
        <f>AVERAGE(GS388:GS397)</f>
        <v>1.4792935232132769</v>
      </c>
      <c r="GX398" s="531">
        <f>MAX(GR388:GR397)</f>
        <v>2.8796913918551779</v>
      </c>
      <c r="GY398" s="531">
        <f>MAX(GS388:GS397)</f>
        <v>2.4063174644269303</v>
      </c>
      <c r="GZ398" s="586"/>
      <c r="HA398" s="531"/>
      <c r="HB398" s="586">
        <f>SUM(GZ388:GZ397)</f>
        <v>2.2481581858407136</v>
      </c>
      <c r="HC398" s="586">
        <f>SUM(HA388:HA397)</f>
        <v>1.2226825221238933</v>
      </c>
      <c r="HD398" s="531">
        <f>AVERAGE(GZ388:GZ397)</f>
        <v>0.2810197732300892</v>
      </c>
      <c r="HE398" s="531">
        <f>AVERAGE(HA388:HA397)</f>
        <v>0.15283531526548666</v>
      </c>
      <c r="HF398" s="531">
        <f>MAX(GZ388:GZ397)</f>
        <v>0.86771017699115127</v>
      </c>
      <c r="HG398" s="531">
        <f>MAX(HA388:HA397)</f>
        <v>0.59162057522123845</v>
      </c>
      <c r="HH398" s="585"/>
      <c r="HI398" s="528"/>
      <c r="HJ398" s="586">
        <f>SUM(HH388:HH397)</f>
        <v>10.020982403751473</v>
      </c>
      <c r="HK398" s="586">
        <f>SUM(HI388:HI397)</f>
        <v>11.948975674415482</v>
      </c>
      <c r="HL398" s="531">
        <f>AVERAGE(HH388:HH397)</f>
        <v>1.2526228004689341</v>
      </c>
      <c r="HM398" s="531">
        <f>AVERAGE(HI388:HI397)</f>
        <v>1.4936219593019353</v>
      </c>
      <c r="HN398" s="531">
        <f>MAX(HH388:HH397)</f>
        <v>2.9065761115676936</v>
      </c>
      <c r="HO398" s="531">
        <f>MAX(HI388:HI397)</f>
        <v>2.4076100653566179</v>
      </c>
      <c r="HP398" s="286">
        <f>MIN(HH388:HH397)</f>
        <v>0.33469852643271253</v>
      </c>
      <c r="HQ398" s="286">
        <f>MIN(HI388:HI397)</f>
        <v>0.27613479099981175</v>
      </c>
      <c r="HR398" s="278">
        <f>HN398-HP398</f>
        <v>2.5718775851349811</v>
      </c>
      <c r="HS398" s="278">
        <f>HO398-HQ398</f>
        <v>2.1314752743568062</v>
      </c>
      <c r="HT398" s="393"/>
      <c r="HU398" s="520"/>
      <c r="HV398" s="393"/>
      <c r="HW398" s="520"/>
      <c r="HX398" s="393"/>
      <c r="HY398" s="520"/>
      <c r="HZ398" s="393"/>
      <c r="IA398" s="520"/>
      <c r="IB398" s="393"/>
      <c r="IC398" s="520"/>
      <c r="ID398" s="393"/>
      <c r="IG398" s="218">
        <v>-1.9526674506415256</v>
      </c>
      <c r="IH398" s="218">
        <v>-15.539900442477878</v>
      </c>
      <c r="IN398" s="462">
        <v>0</v>
      </c>
      <c r="IO398" s="462">
        <v>0</v>
      </c>
      <c r="IP398" s="390">
        <v>0</v>
      </c>
      <c r="IT398" s="390"/>
      <c r="IU398" s="393">
        <v>2</v>
      </c>
      <c r="IV398" s="390">
        <v>2</v>
      </c>
      <c r="IW398" s="393">
        <v>2</v>
      </c>
      <c r="IX398" s="484">
        <v>2</v>
      </c>
      <c r="IY398" s="393"/>
      <c r="JB398" s="226"/>
      <c r="JC398" s="226"/>
      <c r="JD398" s="226"/>
      <c r="JP398" s="226"/>
      <c r="JQ398" s="226"/>
      <c r="JR398" s="226"/>
      <c r="JU398" s="393"/>
      <c r="JY398" s="393">
        <v>4</v>
      </c>
      <c r="JZ398" s="507">
        <v>4</v>
      </c>
      <c r="KA398" s="507">
        <v>1</v>
      </c>
      <c r="KB398" s="520">
        <v>1</v>
      </c>
      <c r="KC398" s="520">
        <v>1</v>
      </c>
      <c r="KD398" s="507">
        <v>1</v>
      </c>
      <c r="KE398" s="220"/>
      <c r="KK398" s="219"/>
      <c r="KR398" s="219"/>
      <c r="LA398" s="219"/>
    </row>
    <row r="399" spans="1:313" x14ac:dyDescent="0.15">
      <c r="A399" s="214"/>
      <c r="B399" s="262">
        <v>2.0038078703703701</v>
      </c>
      <c r="C399" s="10"/>
      <c r="D399" s="11"/>
      <c r="E399" s="11"/>
      <c r="F399" s="14"/>
      <c r="G399" s="13"/>
      <c r="H399" s="13" t="s">
        <v>382</v>
      </c>
      <c r="I399" s="596">
        <v>78</v>
      </c>
      <c r="J399" s="473">
        <v>1</v>
      </c>
      <c r="K399" s="14">
        <v>0</v>
      </c>
      <c r="L399" s="9">
        <v>1</v>
      </c>
      <c r="M399" s="23">
        <v>1</v>
      </c>
      <c r="N399" s="23">
        <v>1</v>
      </c>
      <c r="O399" s="23">
        <v>0</v>
      </c>
      <c r="P399" s="14"/>
      <c r="Q399" s="14">
        <v>1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1</v>
      </c>
      <c r="Z399" s="14">
        <v>0</v>
      </c>
      <c r="AA399" s="9">
        <v>0</v>
      </c>
      <c r="AB399" s="15"/>
      <c r="AC399" s="15"/>
      <c r="AD399" s="15"/>
      <c r="AE399" s="15"/>
      <c r="AF399" s="15"/>
      <c r="AG399" s="15"/>
      <c r="AH399" s="54"/>
      <c r="AI399" s="15"/>
      <c r="AJ399" s="15"/>
      <c r="AK399" s="15"/>
      <c r="AL399" s="632"/>
      <c r="AM399" s="633"/>
      <c r="AN399" s="634"/>
      <c r="AO399" s="633"/>
      <c r="AP399" s="634"/>
      <c r="AQ399" s="634"/>
      <c r="AR399" s="634"/>
      <c r="AS399" s="634"/>
      <c r="AT399" s="634"/>
      <c r="AU399" s="634"/>
      <c r="AV399" s="634"/>
      <c r="AW399" s="634"/>
      <c r="AX399" s="634"/>
      <c r="AY399" s="634"/>
      <c r="AZ399" s="634"/>
      <c r="BA399" s="634"/>
      <c r="BB399" s="633"/>
      <c r="BC399" s="634"/>
      <c r="BD399" s="634"/>
      <c r="BE399" s="634"/>
      <c r="BF399" s="634"/>
      <c r="BG399" s="634"/>
      <c r="BH399" s="634"/>
      <c r="BI399" s="634"/>
      <c r="BJ399" s="634"/>
      <c r="BK399" s="634"/>
      <c r="BL399" s="634"/>
      <c r="BM399" s="634"/>
      <c r="BN399" s="573"/>
      <c r="BO399" s="573"/>
      <c r="BP399" s="64">
        <v>0.80868045935659139</v>
      </c>
      <c r="BQ399" s="64">
        <v>-12.069059734513276</v>
      </c>
      <c r="BR399" s="6"/>
      <c r="BS399" s="527"/>
      <c r="BT399" s="527"/>
      <c r="BU399" s="527"/>
      <c r="BV399" s="527"/>
      <c r="BW399" s="584"/>
      <c r="BX399" s="527"/>
      <c r="BY399" s="527"/>
      <c r="BZ399" s="527"/>
      <c r="CA399" s="527"/>
      <c r="CB399" s="584"/>
      <c r="CC399" s="527"/>
      <c r="CD399" s="584"/>
      <c r="CE399" s="527"/>
      <c r="CF399" s="584"/>
      <c r="CG399" s="527"/>
      <c r="CH399" s="584"/>
      <c r="CI399" s="527"/>
      <c r="CJ399" s="584"/>
      <c r="CK399" s="527"/>
      <c r="CL399" s="584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  <c r="DC399" s="70"/>
      <c r="DH399" s="516"/>
      <c r="DI399" s="516"/>
      <c r="DJ399" s="105"/>
      <c r="DK399" s="105"/>
      <c r="DL399" s="105"/>
      <c r="DM399" s="105"/>
      <c r="DN399" s="105"/>
      <c r="DO399" s="105"/>
      <c r="DP399" s="105"/>
      <c r="DQ399" s="105"/>
      <c r="DR399" s="105"/>
      <c r="DS399" s="105"/>
      <c r="DT399" s="108" t="s">
        <v>442</v>
      </c>
      <c r="DU399" s="128">
        <v>0.80868045935659139</v>
      </c>
      <c r="DV399" s="128">
        <v>-12.069059734513276</v>
      </c>
      <c r="DX399" s="506">
        <f t="shared" si="250"/>
        <v>0</v>
      </c>
      <c r="EA399" s="506">
        <f t="shared" si="251"/>
        <v>0</v>
      </c>
      <c r="EB399" s="506">
        <f t="shared" si="252"/>
        <v>0</v>
      </c>
      <c r="ER399" s="105">
        <v>-3.8067153330688326</v>
      </c>
      <c r="ES399" s="105">
        <v>14.317217920353984</v>
      </c>
      <c r="EV399" s="284"/>
      <c r="EW399" s="209"/>
      <c r="EX399" s="209"/>
      <c r="EY399" s="209"/>
      <c r="EZ399" s="209"/>
      <c r="FA399" s="209"/>
      <c r="FB399" s="209"/>
      <c r="FC399" s="209"/>
      <c r="FE399" s="141"/>
      <c r="FF399" s="141"/>
      <c r="FH399" s="141"/>
      <c r="FJ399" s="141"/>
      <c r="FK399" s="584"/>
      <c r="FL399" s="527"/>
      <c r="FM399" s="584"/>
      <c r="FN399" s="527"/>
      <c r="FO399" s="584"/>
      <c r="FP399" s="527"/>
      <c r="FQ399" s="284"/>
      <c r="FR399" s="209"/>
      <c r="FS399" s="284"/>
      <c r="FT399" s="209"/>
      <c r="FU399" s="209"/>
      <c r="FV399" s="209"/>
      <c r="FW399" s="209"/>
      <c r="FX399" s="209"/>
      <c r="FY399" s="209"/>
      <c r="FZ399" s="209"/>
      <c r="GA399" s="209"/>
      <c r="GB399" s="209"/>
      <c r="GC399" s="209"/>
      <c r="GD399" s="284"/>
      <c r="GE399" s="209"/>
      <c r="GF399" s="284"/>
      <c r="GG399" s="209"/>
      <c r="GH399" s="209"/>
      <c r="GI399" s="209"/>
      <c r="GJ399" s="209"/>
      <c r="GK399" s="209"/>
      <c r="GL399" s="209"/>
      <c r="GM399" s="209"/>
      <c r="GN399" s="209"/>
      <c r="GO399" s="209"/>
      <c r="GP399" s="209"/>
      <c r="GQ399" s="529"/>
      <c r="GR399" s="587"/>
      <c r="GS399" s="529"/>
      <c r="GT399" s="587"/>
      <c r="GU399" s="529"/>
      <c r="GV399" s="529"/>
      <c r="GW399" s="529"/>
      <c r="GX399" s="529"/>
      <c r="GY399" s="529"/>
      <c r="GZ399" s="587"/>
      <c r="HA399" s="529"/>
      <c r="HB399" s="587"/>
      <c r="HC399" s="529"/>
      <c r="HD399" s="529"/>
      <c r="HE399" s="529"/>
      <c r="HF399" s="529"/>
      <c r="HG399" s="529"/>
      <c r="HH399" s="584"/>
      <c r="HI399" s="527"/>
      <c r="HJ399" s="587"/>
      <c r="HK399" s="529"/>
      <c r="HL399" s="529"/>
      <c r="HM399" s="529"/>
      <c r="HN399" s="529"/>
      <c r="HO399" s="529"/>
      <c r="HP399" s="285"/>
      <c r="HQ399" s="208"/>
      <c r="HR399" s="208"/>
      <c r="HS399" s="208"/>
      <c r="IE399" s="159"/>
      <c r="IF399" s="159"/>
      <c r="IG399" s="182">
        <v>-0.69033697749952927</v>
      </c>
      <c r="IH399" s="182">
        <v>0</v>
      </c>
      <c r="II399" s="159">
        <v>0</v>
      </c>
      <c r="IJ399" s="159">
        <v>0</v>
      </c>
      <c r="IK399" s="159"/>
      <c r="IL399" s="159"/>
      <c r="IM399" s="159"/>
      <c r="IQ399" s="159"/>
      <c r="IR399" s="159"/>
      <c r="IS399" s="159"/>
      <c r="IZ399" s="159"/>
      <c r="JA399" s="159"/>
      <c r="JB399" s="159"/>
      <c r="JC399" s="159"/>
      <c r="JD399" s="159"/>
      <c r="JE399" s="159"/>
      <c r="JF399" s="159"/>
      <c r="JG399" s="159"/>
      <c r="JH399" s="159"/>
      <c r="JI399" s="159"/>
      <c r="JJ399" s="159"/>
      <c r="JK399" s="159"/>
      <c r="JL399" s="159"/>
      <c r="JM399" s="159"/>
      <c r="JN399" s="159"/>
      <c r="JO399" s="159"/>
      <c r="JP399" s="159"/>
      <c r="JQ399" s="159"/>
      <c r="JR399" s="159"/>
      <c r="JS399" s="159"/>
      <c r="JT399" s="159"/>
      <c r="JV399" s="159"/>
      <c r="JW399" s="159"/>
      <c r="JX399" s="159"/>
      <c r="KE399" s="159"/>
      <c r="KF399" s="159"/>
      <c r="KG399" s="159"/>
      <c r="KH399" s="159"/>
      <c r="KI399" s="159"/>
      <c r="KJ399" s="159"/>
      <c r="KK399" s="159"/>
      <c r="KL399" s="159"/>
      <c r="KM399" s="159"/>
      <c r="KN399" s="159"/>
      <c r="KO399" s="159"/>
      <c r="KP399" s="159"/>
      <c r="KQ399" s="159"/>
      <c r="KR399" s="159"/>
      <c r="KS399" s="159"/>
      <c r="KT399" s="159"/>
      <c r="KU399" s="159"/>
      <c r="KV399" s="159"/>
      <c r="KW399" s="159"/>
      <c r="KX399" s="159"/>
      <c r="KY399" s="159"/>
      <c r="KZ399" s="159"/>
      <c r="LA399" s="159"/>
    </row>
    <row r="400" spans="1:313" x14ac:dyDescent="0.15">
      <c r="A400" s="214"/>
      <c r="B400" s="262">
        <v>2.0147569444444442</v>
      </c>
      <c r="C400" s="10"/>
      <c r="D400" s="11">
        <v>0.69999299999999998</v>
      </c>
      <c r="E400" s="11"/>
      <c r="F400" s="14"/>
      <c r="G400" s="13"/>
      <c r="H400" s="40"/>
      <c r="I400" s="596"/>
      <c r="J400" s="473">
        <v>1</v>
      </c>
      <c r="K400" s="14">
        <v>0</v>
      </c>
      <c r="L400" s="9">
        <v>1</v>
      </c>
      <c r="M400" s="23">
        <v>1</v>
      </c>
      <c r="N400" s="23">
        <v>1</v>
      </c>
      <c r="O400" s="23">
        <v>0</v>
      </c>
      <c r="P400" s="14"/>
      <c r="Q400" s="14">
        <v>1</v>
      </c>
      <c r="R400" s="14">
        <v>0</v>
      </c>
      <c r="S400" s="14">
        <v>0</v>
      </c>
      <c r="T400" s="14">
        <v>1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9">
        <v>0</v>
      </c>
      <c r="AB400" s="15"/>
      <c r="AC400" s="15"/>
      <c r="AD400" s="15"/>
      <c r="AE400" s="15">
        <v>0.90730002757080985</v>
      </c>
      <c r="AF400" s="15">
        <v>0.6705033185840712</v>
      </c>
      <c r="AG400" s="15">
        <v>1.1281702177695725</v>
      </c>
      <c r="AH400" s="54">
        <f>AM401-BP400</f>
        <v>-1.7357044005702451</v>
      </c>
      <c r="AI400" s="15">
        <f>AN401-BQ400</f>
        <v>17.156996681415933</v>
      </c>
      <c r="AJ400" s="15"/>
      <c r="AK400" s="15"/>
      <c r="AL400" s="632">
        <f>((AH400*AH401)+(AI400*AI401))/(SQRT(AH400^2+AI400^2)*SQRT(AH401^2+AI401^2))</f>
        <v>0.99743430963549917</v>
      </c>
      <c r="AM400" s="633"/>
      <c r="AN400" s="634"/>
      <c r="AO400" s="633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3"/>
      <c r="BC400" s="634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573"/>
      <c r="BO400" s="573"/>
      <c r="BP400" s="67">
        <v>0.69033697749952927</v>
      </c>
      <c r="BQ400" s="67">
        <v>-12.02961836283186</v>
      </c>
      <c r="BR400" s="3"/>
      <c r="BS400" s="527"/>
      <c r="BT400" s="527"/>
      <c r="BU400" s="527"/>
      <c r="BV400" s="527"/>
      <c r="BW400" s="584"/>
      <c r="BX400" s="527"/>
      <c r="BY400" s="527"/>
      <c r="BZ400" s="527"/>
      <c r="CA400" s="527"/>
      <c r="CB400" s="584"/>
      <c r="CC400" s="527"/>
      <c r="CD400" s="584"/>
      <c r="CE400" s="527"/>
      <c r="CF400" s="584"/>
      <c r="CG400" s="527"/>
      <c r="CH400" s="584"/>
      <c r="CI400" s="527"/>
      <c r="CJ400" s="584"/>
      <c r="CK400" s="527"/>
      <c r="CL400" s="584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  <c r="DC400" s="70"/>
      <c r="DH400" s="516"/>
      <c r="DI400" s="516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8" t="s">
        <v>442</v>
      </c>
      <c r="DU400" s="131">
        <v>0.69033697749952927</v>
      </c>
      <c r="DV400" s="131">
        <v>-12.02961836283186</v>
      </c>
      <c r="DW400" s="492"/>
      <c r="DX400" s="506">
        <f t="shared" si="250"/>
        <v>0</v>
      </c>
      <c r="DY400" s="492"/>
      <c r="DZ400" s="492"/>
      <c r="EA400" s="506">
        <f t="shared" si="251"/>
        <v>0</v>
      </c>
      <c r="EB400" s="506">
        <f t="shared" si="252"/>
        <v>0</v>
      </c>
      <c r="EC400" s="492"/>
      <c r="ED400" s="492"/>
      <c r="EE400" s="506"/>
      <c r="EG400" s="402">
        <f>IF(AND(DV400&gt;0,DV400&lt;11.9),1,0)</f>
        <v>0</v>
      </c>
      <c r="EH400" s="124"/>
      <c r="EI400" s="124"/>
      <c r="EJ400" s="124"/>
      <c r="EK400" s="124"/>
      <c r="EL400" s="412">
        <f>IF(AND(DV400&lt;0,DV400&gt;-6.4),1,0)</f>
        <v>0</v>
      </c>
      <c r="EM400" s="390"/>
      <c r="EN400" s="124"/>
      <c r="EO400" s="124"/>
      <c r="EP400" s="124"/>
      <c r="EQ400" s="124"/>
      <c r="ER400" s="124">
        <v>-3.8856109876402072</v>
      </c>
      <c r="ES400" s="124">
        <v>14.238335176991152</v>
      </c>
      <c r="ET400" s="519"/>
      <c r="EU400" s="519"/>
      <c r="EV400" s="284"/>
      <c r="EW400" s="282"/>
      <c r="EX400" s="282"/>
      <c r="EY400" s="282"/>
      <c r="EZ400" s="282"/>
      <c r="FA400" s="282"/>
      <c r="FB400" s="282"/>
      <c r="FC400" s="282"/>
      <c r="FD400" s="519"/>
      <c r="FE400" s="141"/>
      <c r="FF400" s="141"/>
      <c r="FH400" s="141"/>
      <c r="FJ400" s="141"/>
      <c r="FK400" s="584"/>
      <c r="FL400" s="527"/>
      <c r="FM400" s="584"/>
      <c r="FN400" s="527"/>
      <c r="FO400" s="584"/>
      <c r="FP400" s="527"/>
      <c r="FQ400" s="284"/>
      <c r="FR400" s="209"/>
      <c r="FS400" s="284"/>
      <c r="FT400" s="209"/>
      <c r="FU400" s="209"/>
      <c r="FV400" s="209"/>
      <c r="FW400" s="209"/>
      <c r="FX400" s="209"/>
      <c r="FY400" s="209"/>
      <c r="FZ400" s="209"/>
      <c r="GA400" s="209"/>
      <c r="GB400" s="209"/>
      <c r="GC400" s="209"/>
      <c r="GD400" s="284"/>
      <c r="GE400" s="209"/>
      <c r="GF400" s="284"/>
      <c r="GG400" s="209"/>
      <c r="GH400" s="209"/>
      <c r="GI400" s="209"/>
      <c r="GJ400" s="209"/>
      <c r="GK400" s="209"/>
      <c r="GL400" s="209"/>
      <c r="GM400" s="209"/>
      <c r="GN400" s="209"/>
      <c r="GO400" s="209"/>
      <c r="GP400" s="209"/>
      <c r="GQ400" s="529"/>
      <c r="GR400" s="584"/>
      <c r="GS400" s="527"/>
      <c r="GT400" s="584"/>
      <c r="GU400" s="527"/>
      <c r="GV400" s="527"/>
      <c r="GW400" s="527"/>
      <c r="GX400" s="527"/>
      <c r="GY400" s="527"/>
      <c r="GZ400" s="584"/>
      <c r="HA400" s="527"/>
      <c r="HB400" s="584"/>
      <c r="HC400" s="527"/>
      <c r="HD400" s="527"/>
      <c r="HE400" s="527"/>
      <c r="HF400" s="527"/>
      <c r="HG400" s="527"/>
      <c r="HH400" s="584"/>
      <c r="HI400" s="527"/>
      <c r="HJ400" s="584"/>
      <c r="HK400" s="527"/>
      <c r="HL400" s="527"/>
      <c r="HM400" s="527"/>
      <c r="HN400" s="527"/>
      <c r="HO400" s="527"/>
      <c r="HP400" s="285"/>
      <c r="HQ400" s="208"/>
      <c r="HR400" s="208"/>
      <c r="HS400" s="208"/>
      <c r="IE400" s="159"/>
      <c r="IF400" s="159"/>
      <c r="IG400" s="159"/>
      <c r="IH400" s="159"/>
      <c r="II400" s="159">
        <v>0</v>
      </c>
      <c r="IJ400" s="159">
        <v>0</v>
      </c>
      <c r="IK400" s="159"/>
      <c r="IL400" s="159"/>
      <c r="IM400" s="159"/>
      <c r="IQ400" s="159"/>
      <c r="IR400" s="159"/>
      <c r="IS400" s="159"/>
      <c r="IZ400" s="159"/>
      <c r="JA400" s="159"/>
      <c r="JB400" s="159"/>
      <c r="JC400" s="159"/>
      <c r="JD400" s="159"/>
      <c r="JE400" s="159"/>
      <c r="JF400" s="159"/>
      <c r="JG400" s="159"/>
      <c r="JH400" s="159"/>
      <c r="JI400" s="159"/>
      <c r="JJ400" s="159"/>
      <c r="JK400" s="159"/>
      <c r="JL400" s="159"/>
      <c r="JM400" s="159"/>
      <c r="JN400" s="159"/>
      <c r="JO400" s="159"/>
      <c r="JP400" s="159"/>
      <c r="JQ400" s="159"/>
      <c r="JR400" s="159"/>
      <c r="JS400" s="159"/>
      <c r="JT400" s="159"/>
      <c r="JV400" s="159"/>
      <c r="JW400" s="159"/>
      <c r="JX400" s="159"/>
      <c r="KE400" s="159"/>
      <c r="KF400" s="159"/>
      <c r="KG400" s="159"/>
      <c r="KH400" s="159"/>
      <c r="KI400" s="159"/>
      <c r="KJ400" s="159"/>
      <c r="KK400" s="159"/>
      <c r="KL400" s="159"/>
      <c r="KM400" s="159"/>
      <c r="KN400" s="159"/>
      <c r="KO400" s="159"/>
      <c r="KP400" s="159"/>
      <c r="KQ400" s="159"/>
      <c r="KR400" s="159"/>
      <c r="KS400" s="159">
        <v>0</v>
      </c>
      <c r="KT400" s="159"/>
      <c r="KU400" s="159"/>
      <c r="KV400" s="159"/>
      <c r="KW400" s="159"/>
      <c r="KX400" s="159"/>
      <c r="KY400" s="159"/>
      <c r="KZ400" s="159"/>
      <c r="LA400" s="159"/>
    </row>
    <row r="401" spans="1:313" x14ac:dyDescent="0.15">
      <c r="A401" s="214"/>
      <c r="B401" s="262">
        <v>2.0153472222222222</v>
      </c>
      <c r="C401" s="10">
        <v>0.21</v>
      </c>
      <c r="D401" s="11">
        <v>1.6999999300000002</v>
      </c>
      <c r="E401" s="11"/>
      <c r="F401" s="14"/>
      <c r="G401" s="13"/>
      <c r="H401" s="40"/>
      <c r="I401" s="596"/>
      <c r="J401" s="9">
        <v>2</v>
      </c>
      <c r="K401" s="14"/>
      <c r="L401" s="9"/>
      <c r="M401" s="23">
        <v>0</v>
      </c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9"/>
      <c r="AB401" s="15"/>
      <c r="AC401" s="15"/>
      <c r="AD401" s="15"/>
      <c r="AE401" s="15"/>
      <c r="AF401" s="15"/>
      <c r="AG401" s="15"/>
      <c r="AH401" s="58">
        <f>ER400-BP400</f>
        <v>-4.5759479651397363</v>
      </c>
      <c r="AI401" s="20">
        <f>ES400-BQ400</f>
        <v>26.267953539823012</v>
      </c>
      <c r="AJ401" s="15"/>
      <c r="AK401" s="15"/>
      <c r="AL401" s="635">
        <f>DEGREES(ACOS(AL400))</f>
        <v>4.1051842212553771</v>
      </c>
      <c r="AM401" s="633">
        <v>-1.0453674230707157</v>
      </c>
      <c r="AN401" s="634">
        <v>5.1273783185840713</v>
      </c>
      <c r="AO401" s="638">
        <f>ABS(11.88-AN401)</f>
        <v>6.7526216814159294</v>
      </c>
      <c r="AP401" s="527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>
        <f>ABS(BQ401-AN401)</f>
        <v>8.2432466814159309</v>
      </c>
      <c r="BC401" s="527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573"/>
      <c r="BO401" s="573"/>
      <c r="BP401" s="7">
        <v>-2.2682500689270246</v>
      </c>
      <c r="BQ401" s="7">
        <v>13.370625000000002</v>
      </c>
      <c r="BR401" s="3"/>
      <c r="BS401" s="527">
        <f>(BP400+BP401+BP402)/3</f>
        <v>-1.28205438678484</v>
      </c>
      <c r="BT401" s="527">
        <f>(BQ400+BQ401+BQ402)/3</f>
        <v>-3.6286061946902657</v>
      </c>
      <c r="BU401" s="527"/>
      <c r="BV401" s="527"/>
      <c r="BW401" s="584"/>
      <c r="BX401" s="527"/>
      <c r="BY401" s="527"/>
      <c r="BZ401" s="527"/>
      <c r="CA401" s="527"/>
      <c r="CB401" s="584">
        <f>SQRT((BP400-BP401)^2+(BQ400-BQ401)^2)+SQRT((BP401-BP402)^2+(BQ401-BQ402)^2)+SQRT((BP402-BP400)^2+(BQ402-BQ400)^2)</f>
        <v>54.134571502217952</v>
      </c>
      <c r="CD401" s="584"/>
      <c r="CE401" s="527"/>
      <c r="CF401" s="584"/>
      <c r="CG401" s="527"/>
      <c r="CH401" s="584"/>
      <c r="CI401" s="527"/>
      <c r="CJ401" s="584"/>
      <c r="CK401" s="527"/>
      <c r="CL401" s="584"/>
      <c r="CO401" s="70"/>
      <c r="CP401" s="70"/>
      <c r="CQ401" s="70"/>
      <c r="CR401" s="97">
        <v>6.6437991151704958</v>
      </c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  <c r="DC401" s="70"/>
      <c r="DH401" s="516"/>
      <c r="DI401" s="516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8" t="s">
        <v>443</v>
      </c>
      <c r="DU401" s="125">
        <v>-2.9783109600693973</v>
      </c>
      <c r="DV401" s="125">
        <v>13.567831858407081</v>
      </c>
      <c r="DW401" s="492"/>
      <c r="DX401" s="506">
        <f t="shared" si="250"/>
        <v>0</v>
      </c>
      <c r="DY401" s="492"/>
      <c r="DZ401" s="492"/>
      <c r="EA401" s="506">
        <f t="shared" si="251"/>
        <v>0</v>
      </c>
      <c r="EB401" s="506">
        <f t="shared" si="252"/>
        <v>0</v>
      </c>
      <c r="EC401" s="492"/>
      <c r="ED401" s="492"/>
      <c r="EE401" s="506"/>
      <c r="EF401" s="412">
        <f>IF(AND(DV401&lt;0,DV401&gt;-11.9),1,0)</f>
        <v>0</v>
      </c>
      <c r="EH401" s="244"/>
      <c r="EI401" s="244"/>
      <c r="EJ401" s="244"/>
      <c r="EK401" s="244"/>
      <c r="EM401" s="244">
        <f>IF(AND(DV401&gt;0,DV401&lt;6.4),1,0)</f>
        <v>0</v>
      </c>
      <c r="EN401" s="244"/>
      <c r="EO401" s="244"/>
      <c r="EP401" s="244"/>
      <c r="EQ401" s="244"/>
      <c r="ER401" s="130">
        <v>0.72978480478521657</v>
      </c>
      <c r="ES401" s="130">
        <v>-11.595763274336285</v>
      </c>
      <c r="EU401" s="518">
        <f>ABS(ER401)</f>
        <v>0.72978480478521657</v>
      </c>
      <c r="EV401" s="284"/>
      <c r="EW401" s="282"/>
      <c r="EX401" s="282"/>
      <c r="EY401" s="282"/>
      <c r="EZ401" s="282"/>
      <c r="FA401" s="282"/>
      <c r="FB401" s="282"/>
      <c r="FC401" s="282"/>
      <c r="FD401" s="519"/>
      <c r="FE401" s="141"/>
      <c r="FF401" s="141"/>
      <c r="FH401" s="141"/>
      <c r="FJ401" s="141"/>
      <c r="FK401" s="584"/>
      <c r="FL401" s="527"/>
      <c r="FM401" s="584"/>
      <c r="FN401" s="527"/>
      <c r="FO401" s="584"/>
      <c r="FP401" s="527"/>
      <c r="FQ401" s="284"/>
      <c r="FR401" s="209"/>
      <c r="FS401" s="284"/>
      <c r="FT401" s="209"/>
      <c r="FU401" s="209"/>
      <c r="FV401" s="209"/>
      <c r="FW401" s="209"/>
      <c r="FX401" s="209"/>
      <c r="FY401" s="209"/>
      <c r="FZ401" s="209"/>
      <c r="GA401" s="209"/>
      <c r="GB401" s="209"/>
      <c r="GC401" s="209"/>
      <c r="GD401" s="284"/>
      <c r="GE401" s="209"/>
      <c r="GF401" s="284"/>
      <c r="GG401" s="209"/>
      <c r="GH401" s="209"/>
      <c r="GI401" s="209"/>
      <c r="GJ401" s="209"/>
      <c r="GK401" s="209"/>
      <c r="GL401" s="209"/>
      <c r="GM401" s="209"/>
      <c r="GN401" s="209"/>
      <c r="GO401" s="209"/>
      <c r="GP401" s="209"/>
      <c r="GQ401" s="529"/>
      <c r="GR401" s="587">
        <v>0.90730002757080985</v>
      </c>
      <c r="GS401" s="532">
        <v>3.9447827285687298E-2</v>
      </c>
      <c r="GT401" s="584"/>
      <c r="GU401" s="527"/>
      <c r="GV401" s="527"/>
      <c r="GW401" s="527"/>
      <c r="GX401" s="527"/>
      <c r="GY401" s="527"/>
      <c r="GZ401" s="587">
        <v>0.6705033185840712</v>
      </c>
      <c r="HA401" s="532">
        <v>0.43385508849557475</v>
      </c>
      <c r="HB401" s="584"/>
      <c r="HC401" s="527"/>
      <c r="HD401" s="527"/>
      <c r="HE401" s="527"/>
      <c r="HF401" s="527"/>
      <c r="HG401" s="527"/>
      <c r="HH401" s="584">
        <v>1.1281702177695725</v>
      </c>
      <c r="HI401" s="527">
        <v>0.43564477374469263</v>
      </c>
      <c r="HJ401" s="584"/>
      <c r="HK401" s="527"/>
      <c r="HL401" s="527"/>
      <c r="HM401" s="527"/>
      <c r="HN401" s="527"/>
      <c r="HO401" s="527"/>
      <c r="HP401" s="285"/>
      <c r="HQ401" s="208"/>
      <c r="HR401" s="208"/>
      <c r="HS401" s="208"/>
      <c r="IE401" s="159"/>
      <c r="IF401" s="159"/>
      <c r="IG401" s="159"/>
      <c r="IH401" s="159"/>
      <c r="II401" s="159">
        <v>1</v>
      </c>
      <c r="IJ401" s="159">
        <v>0</v>
      </c>
      <c r="IK401" s="159">
        <v>1</v>
      </c>
      <c r="IL401" s="159">
        <v>0</v>
      </c>
      <c r="IM401" s="159">
        <v>0</v>
      </c>
      <c r="IQ401" s="159">
        <v>1</v>
      </c>
      <c r="IR401" s="159">
        <v>0</v>
      </c>
      <c r="IS401" s="159">
        <v>0</v>
      </c>
      <c r="IZ401" s="159">
        <v>1</v>
      </c>
      <c r="JA401" s="159">
        <v>0</v>
      </c>
      <c r="JB401" s="176">
        <v>0</v>
      </c>
      <c r="JC401" s="176">
        <v>0</v>
      </c>
      <c r="JD401" s="176">
        <v>0</v>
      </c>
      <c r="JE401" s="176">
        <v>0</v>
      </c>
      <c r="JF401" s="176">
        <v>0</v>
      </c>
      <c r="JG401" s="176">
        <v>0</v>
      </c>
      <c r="JH401" s="176">
        <v>1</v>
      </c>
      <c r="JI401" s="176">
        <v>0</v>
      </c>
      <c r="JJ401" s="176">
        <v>1</v>
      </c>
      <c r="JK401" s="176">
        <v>0</v>
      </c>
      <c r="JL401" s="176">
        <v>0</v>
      </c>
      <c r="JM401" s="176">
        <v>1</v>
      </c>
      <c r="JN401" s="176">
        <v>0</v>
      </c>
      <c r="JO401" s="176">
        <v>0</v>
      </c>
      <c r="JP401" s="176">
        <v>0</v>
      </c>
      <c r="JQ401" s="176">
        <v>0</v>
      </c>
      <c r="JR401" s="176">
        <v>0</v>
      </c>
      <c r="JS401" s="176">
        <v>0</v>
      </c>
      <c r="JT401" s="176">
        <v>0</v>
      </c>
      <c r="JU401" s="501">
        <v>1</v>
      </c>
      <c r="JV401" s="176">
        <v>0</v>
      </c>
      <c r="JW401" s="176">
        <v>0</v>
      </c>
      <c r="JX401" s="176">
        <v>0</v>
      </c>
      <c r="JY401" s="501"/>
      <c r="JZ401" s="405"/>
      <c r="KA401" s="405"/>
      <c r="KB401" s="405"/>
      <c r="KC401" s="405"/>
      <c r="KD401" s="405"/>
      <c r="KE401" s="162">
        <v>1</v>
      </c>
      <c r="KF401" s="175">
        <v>0</v>
      </c>
      <c r="KG401" s="175">
        <v>0</v>
      </c>
      <c r="KH401" s="175">
        <v>0</v>
      </c>
      <c r="KI401" s="175">
        <v>0</v>
      </c>
      <c r="KJ401" s="175">
        <v>1</v>
      </c>
      <c r="KK401" s="160">
        <v>0</v>
      </c>
      <c r="KL401" s="175">
        <v>1</v>
      </c>
      <c r="KM401" s="175">
        <v>0</v>
      </c>
      <c r="KN401" s="175">
        <v>0</v>
      </c>
      <c r="KO401" s="175">
        <v>0</v>
      </c>
      <c r="KP401" s="175">
        <v>0</v>
      </c>
      <c r="KQ401" s="175">
        <v>0</v>
      </c>
      <c r="KR401" s="160">
        <v>0</v>
      </c>
      <c r="KS401" s="175">
        <v>1</v>
      </c>
      <c r="KT401" s="159"/>
      <c r="KU401" s="159"/>
      <c r="KV401" s="159"/>
      <c r="KW401" s="159"/>
      <c r="KX401" s="159"/>
      <c r="KY401" s="159"/>
      <c r="KZ401" s="159"/>
      <c r="LA401" s="159"/>
    </row>
    <row r="402" spans="1:313" x14ac:dyDescent="0.15">
      <c r="A402" s="214"/>
      <c r="B402" s="262">
        <v>2.016134259259259</v>
      </c>
      <c r="C402" s="10">
        <v>1.08</v>
      </c>
      <c r="D402" s="11">
        <v>1.2666666400000002</v>
      </c>
      <c r="E402" s="11"/>
      <c r="F402" s="14"/>
      <c r="G402" s="13"/>
      <c r="H402" s="40"/>
      <c r="I402" s="596"/>
      <c r="J402" s="473">
        <v>3</v>
      </c>
      <c r="K402" s="14"/>
      <c r="L402" s="9"/>
      <c r="M402" s="23">
        <v>0</v>
      </c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9"/>
      <c r="AB402" s="15"/>
      <c r="AC402" s="15"/>
      <c r="AD402" s="15"/>
      <c r="AE402" s="15"/>
      <c r="AF402" s="15"/>
      <c r="AG402" s="15"/>
      <c r="AH402" s="54"/>
      <c r="AI402" s="15"/>
      <c r="AJ402" s="15"/>
      <c r="AK402" s="15"/>
      <c r="AL402" s="632"/>
      <c r="AM402" s="633">
        <v>-2.2682500689270246</v>
      </c>
      <c r="AN402" s="634">
        <v>-9.7025774336283188</v>
      </c>
      <c r="AO402" s="584"/>
      <c r="AP402" s="634">
        <f>ABS(11.88+AN402)</f>
        <v>2.177422566371682</v>
      </c>
      <c r="AQ402" s="634"/>
      <c r="AR402" s="634"/>
      <c r="AS402" s="634"/>
      <c r="AT402" s="634"/>
      <c r="AU402" s="634"/>
      <c r="AV402" s="634"/>
      <c r="AW402" s="634"/>
      <c r="AX402" s="634"/>
      <c r="AY402" s="634"/>
      <c r="AZ402" s="634"/>
      <c r="BA402" s="634"/>
      <c r="BB402" s="584"/>
      <c r="BC402" s="634">
        <f>ABS(BQ402-AN402)</f>
        <v>2.5242477876106211</v>
      </c>
      <c r="BD402" s="634"/>
      <c r="BE402" s="634"/>
      <c r="BF402" s="634"/>
      <c r="BG402" s="634"/>
      <c r="BH402" s="634"/>
      <c r="BI402" s="634"/>
      <c r="BJ402" s="634"/>
      <c r="BK402" s="634"/>
      <c r="BL402" s="634"/>
      <c r="BM402" s="634"/>
      <c r="BN402" s="573"/>
      <c r="BO402" s="573"/>
      <c r="BP402" s="67">
        <v>-2.2682500689270246</v>
      </c>
      <c r="BQ402" s="67">
        <v>-12.22682522123894</v>
      </c>
      <c r="BR402" s="3"/>
      <c r="BS402" s="527"/>
      <c r="BT402" s="527"/>
      <c r="BU402" s="527"/>
      <c r="BV402" s="527"/>
      <c r="BW402" s="584"/>
      <c r="BX402" s="527"/>
      <c r="BY402" s="527"/>
      <c r="BZ402" s="527"/>
      <c r="CA402" s="527"/>
      <c r="CC402" s="584"/>
      <c r="CD402" s="584"/>
      <c r="CE402" s="584"/>
      <c r="CF402" s="584"/>
      <c r="CG402" s="527"/>
      <c r="CH402" s="584"/>
      <c r="CI402" s="527"/>
      <c r="CJ402" s="584"/>
      <c r="CK402" s="527"/>
      <c r="CL402" s="584"/>
      <c r="CO402" s="70"/>
      <c r="CP402" s="70"/>
      <c r="CQ402" s="70"/>
      <c r="CR402" s="70"/>
      <c r="CS402" s="84"/>
      <c r="CT402" s="70"/>
      <c r="CU402" s="70"/>
      <c r="CV402" s="70"/>
      <c r="CW402" s="70"/>
      <c r="CX402" s="70"/>
      <c r="CY402" s="70"/>
      <c r="CZ402" s="70"/>
      <c r="DA402" s="70"/>
      <c r="DB402" s="70"/>
      <c r="DC402" s="70"/>
      <c r="DH402" s="516"/>
      <c r="DI402" s="516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8" t="s">
        <v>445</v>
      </c>
      <c r="DU402" s="131">
        <v>-1.1637109049277778</v>
      </c>
      <c r="DV402" s="131">
        <v>-12.22682522123894</v>
      </c>
      <c r="DW402" s="492"/>
      <c r="DX402" s="506">
        <f t="shared" si="250"/>
        <v>0</v>
      </c>
      <c r="DY402" s="492"/>
      <c r="DZ402" s="492"/>
      <c r="EA402" s="506">
        <f t="shared" si="251"/>
        <v>0</v>
      </c>
      <c r="EB402" s="506">
        <f t="shared" si="252"/>
        <v>0</v>
      </c>
      <c r="EC402" s="492"/>
      <c r="ED402" s="492"/>
      <c r="EE402" s="506"/>
      <c r="EG402" s="402">
        <f>IF(AND(DV402&gt;0,DV402&lt;11.9),1,0)</f>
        <v>0</v>
      </c>
      <c r="EH402" s="124"/>
      <c r="EI402" s="124"/>
      <c r="EJ402" s="124"/>
      <c r="EK402" s="124"/>
      <c r="EL402" s="412">
        <f>IF(AND(DV402&lt;0,DV402&gt;-6.4),1,0)</f>
        <v>0</v>
      </c>
      <c r="EM402" s="390"/>
      <c r="EN402" s="124"/>
      <c r="EO402" s="124"/>
      <c r="EP402" s="124"/>
      <c r="EQ402" s="124"/>
      <c r="ER402" s="124">
        <v>-9.8619568214218453E-2</v>
      </c>
      <c r="ES402" s="124">
        <v>12.936769911504426</v>
      </c>
      <c r="ET402" s="518">
        <f>ABS(ER402)</f>
        <v>9.8619568214218453E-2</v>
      </c>
      <c r="EV402" s="284"/>
      <c r="EW402" s="282"/>
      <c r="EX402" s="282"/>
      <c r="EY402" s="282"/>
      <c r="EZ402" s="282"/>
      <c r="FA402" s="282"/>
      <c r="FB402" s="282"/>
      <c r="FC402" s="282"/>
      <c r="FD402" s="519"/>
      <c r="FE402" s="151">
        <v>37.866142323053033</v>
      </c>
      <c r="FF402" s="141"/>
      <c r="FH402" s="516"/>
      <c r="FJ402" s="516"/>
      <c r="FL402" s="516"/>
      <c r="FN402" s="516"/>
      <c r="FQ402" s="284">
        <f>FE402/(D401+D402)</f>
        <v>12.763868614683258</v>
      </c>
      <c r="FR402" s="209"/>
      <c r="FS402" s="284"/>
      <c r="FT402" s="209"/>
      <c r="FU402" s="209"/>
      <c r="FV402" s="209"/>
      <c r="FW402" s="209"/>
      <c r="FX402" s="209"/>
      <c r="FY402" s="209"/>
      <c r="FZ402" s="209"/>
      <c r="GA402" s="209"/>
      <c r="GB402" s="209"/>
      <c r="GC402" s="209"/>
      <c r="GD402" s="284">
        <f>FE402*(((ABS(DV401-AN401))/(ABS(DV400-DV401))))^2</f>
        <v>4.1170791470735741</v>
      </c>
      <c r="GE402" s="209"/>
      <c r="GF402" s="284"/>
      <c r="GG402" s="209"/>
      <c r="GH402" s="209"/>
      <c r="GI402" s="209"/>
      <c r="GJ402" s="209"/>
      <c r="GK402" s="209"/>
      <c r="GL402" s="209"/>
      <c r="GM402" s="209"/>
      <c r="GN402" s="209"/>
      <c r="GO402" s="209"/>
      <c r="GP402" s="209"/>
      <c r="GQ402" s="529"/>
      <c r="GR402" s="587">
        <v>2.8796913918551788</v>
      </c>
      <c r="GS402" s="529">
        <v>1.8934957097129943</v>
      </c>
      <c r="GT402" s="587"/>
      <c r="GU402" s="529"/>
      <c r="GV402" s="529"/>
      <c r="GW402" s="529"/>
      <c r="GX402" s="529"/>
      <c r="GY402" s="529"/>
      <c r="GZ402" s="587">
        <v>0.63106194690265482</v>
      </c>
      <c r="HA402" s="529">
        <v>0.63106194690265482</v>
      </c>
      <c r="HB402" s="587"/>
      <c r="HC402" s="529"/>
      <c r="HD402" s="529"/>
      <c r="HE402" s="529"/>
      <c r="HF402" s="529"/>
      <c r="HG402" s="529"/>
      <c r="HH402" s="584">
        <v>2.9480267456645275</v>
      </c>
      <c r="HI402" s="527">
        <v>1.9958870668277013</v>
      </c>
      <c r="HJ402" s="587"/>
      <c r="HK402" s="529"/>
      <c r="HL402" s="529"/>
      <c r="HM402" s="529"/>
      <c r="HN402" s="529"/>
      <c r="HO402" s="529"/>
      <c r="HP402" s="285"/>
      <c r="HQ402" s="208"/>
      <c r="HR402" s="208"/>
      <c r="HS402" s="208"/>
      <c r="IE402" s="159"/>
      <c r="IF402" s="159"/>
      <c r="IG402" s="159"/>
      <c r="IH402" s="159"/>
      <c r="II402" s="175">
        <v>1</v>
      </c>
      <c r="IJ402" s="175">
        <v>0</v>
      </c>
      <c r="IK402" s="175">
        <v>1</v>
      </c>
      <c r="IL402" s="175">
        <v>0</v>
      </c>
      <c r="IM402" s="175">
        <v>0</v>
      </c>
      <c r="IN402" s="464"/>
      <c r="IO402" s="464"/>
      <c r="IP402" s="402"/>
      <c r="IQ402" s="175">
        <v>1</v>
      </c>
      <c r="IR402" s="175">
        <v>0</v>
      </c>
      <c r="IS402" s="175">
        <v>0</v>
      </c>
      <c r="IT402" s="402"/>
      <c r="IU402" s="416"/>
      <c r="IV402" s="402"/>
      <c r="IW402" s="416"/>
      <c r="IX402" s="483"/>
      <c r="IY402" s="416"/>
      <c r="IZ402" s="175">
        <v>0</v>
      </c>
      <c r="JA402" s="175">
        <v>0</v>
      </c>
      <c r="JB402" s="178">
        <v>0</v>
      </c>
      <c r="JC402" s="178">
        <v>0</v>
      </c>
      <c r="JD402" s="178">
        <v>1</v>
      </c>
      <c r="JE402" s="178">
        <v>0</v>
      </c>
      <c r="JF402" s="178">
        <v>0</v>
      </c>
      <c r="JG402" s="178">
        <v>1</v>
      </c>
      <c r="JH402" s="178">
        <v>0</v>
      </c>
      <c r="JI402" s="178">
        <v>0</v>
      </c>
      <c r="JJ402" s="178">
        <v>0</v>
      </c>
      <c r="JK402" s="178">
        <v>1</v>
      </c>
      <c r="JL402" s="178">
        <v>0</v>
      </c>
      <c r="JM402" s="178">
        <v>1</v>
      </c>
      <c r="JN402" s="178">
        <v>0</v>
      </c>
      <c r="JO402" s="178">
        <v>0</v>
      </c>
      <c r="JP402" s="178">
        <v>0</v>
      </c>
      <c r="JQ402" s="178">
        <v>0</v>
      </c>
      <c r="JR402" s="178">
        <v>0</v>
      </c>
      <c r="JS402" s="178">
        <v>0</v>
      </c>
      <c r="JT402" s="178">
        <v>0</v>
      </c>
      <c r="JU402" s="513">
        <v>1</v>
      </c>
      <c r="JV402" s="178">
        <v>0</v>
      </c>
      <c r="JW402" s="178">
        <v>0</v>
      </c>
      <c r="JX402" s="178">
        <v>0</v>
      </c>
      <c r="JY402" s="513"/>
      <c r="JZ402" s="407"/>
      <c r="KA402" s="407"/>
      <c r="KB402" s="407"/>
      <c r="KC402" s="407"/>
      <c r="KD402" s="407"/>
      <c r="KE402" s="162">
        <v>0</v>
      </c>
      <c r="KF402" s="175">
        <v>0</v>
      </c>
      <c r="KG402" s="175">
        <v>1</v>
      </c>
      <c r="KH402" s="175">
        <v>0</v>
      </c>
      <c r="KI402" s="175">
        <v>0</v>
      </c>
      <c r="KJ402" s="175">
        <v>1</v>
      </c>
      <c r="KK402" s="160">
        <v>0</v>
      </c>
      <c r="KL402" s="175">
        <v>0</v>
      </c>
      <c r="KM402" s="175">
        <v>0</v>
      </c>
      <c r="KN402" s="175">
        <v>0</v>
      </c>
      <c r="KO402" s="175">
        <v>0</v>
      </c>
      <c r="KP402" s="175">
        <v>1</v>
      </c>
      <c r="KQ402" s="175">
        <v>0</v>
      </c>
      <c r="KR402" s="160">
        <v>0</v>
      </c>
      <c r="KS402" s="175">
        <v>0</v>
      </c>
      <c r="KT402" s="159"/>
      <c r="KU402" s="159"/>
      <c r="KV402" s="159"/>
      <c r="KW402" s="159"/>
      <c r="KX402" s="159"/>
      <c r="KY402" s="159"/>
      <c r="KZ402" s="159"/>
      <c r="LA402" s="159"/>
    </row>
    <row r="403" spans="1:313" ht="14.25" thickBot="1" x14ac:dyDescent="0.2">
      <c r="A403" s="233" t="s">
        <v>593</v>
      </c>
      <c r="B403" s="264"/>
      <c r="C403" s="42"/>
      <c r="D403" s="297"/>
      <c r="E403" s="297">
        <f>SUM(D400:D402)</f>
        <v>3.6666595700000002</v>
      </c>
      <c r="F403" s="43"/>
      <c r="G403" s="44"/>
      <c r="H403" s="45"/>
      <c r="I403" s="603"/>
      <c r="J403" s="46"/>
      <c r="K403" s="43"/>
      <c r="L403" s="46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6"/>
      <c r="AB403" s="43"/>
      <c r="AC403" s="43"/>
      <c r="AD403" s="43"/>
      <c r="AE403" s="43"/>
      <c r="AF403" s="43"/>
      <c r="AG403" s="43"/>
      <c r="AH403" s="455"/>
      <c r="AI403" s="43"/>
      <c r="AJ403" s="43"/>
      <c r="AK403" s="43"/>
      <c r="AL403" s="657"/>
      <c r="AM403" s="658"/>
      <c r="AN403" s="659"/>
      <c r="AO403" s="658"/>
      <c r="AP403" s="659"/>
      <c r="AQ403" s="528">
        <f>SUM(AO400:AO403)</f>
        <v>6.7526216814159294</v>
      </c>
      <c r="AR403" s="528">
        <f>SUM(AP400:AP403)</f>
        <v>2.177422566371682</v>
      </c>
      <c r="AS403" s="528">
        <f>AVERAGE(AO400:AO403)</f>
        <v>6.7526216814159294</v>
      </c>
      <c r="AT403" s="528">
        <f>AVERAGE(AP400:AP403)</f>
        <v>2.177422566371682</v>
      </c>
      <c r="AU403" s="528">
        <f>MAX(AO400:AO403)</f>
        <v>6.7526216814159294</v>
      </c>
      <c r="AV403" s="528">
        <f>MAX(AP400:AP403)</f>
        <v>2.177422566371682</v>
      </c>
      <c r="AW403" s="528">
        <f>MIN(AO400:AO403)</f>
        <v>6.7526216814159294</v>
      </c>
      <c r="AX403" s="528">
        <f>MIN(AP400:AP403)</f>
        <v>2.177422566371682</v>
      </c>
      <c r="AY403" s="528">
        <f>AU403-AW403</f>
        <v>0</v>
      </c>
      <c r="AZ403" s="528">
        <f>AV403-AX403</f>
        <v>0</v>
      </c>
      <c r="BA403" s="530"/>
      <c r="BB403" s="658"/>
      <c r="BC403" s="659"/>
      <c r="BD403" s="528">
        <f>SUM(BB400:BB403)</f>
        <v>8.2432466814159309</v>
      </c>
      <c r="BE403" s="528">
        <f>SUM(BC400:BC403)</f>
        <v>2.5242477876106211</v>
      </c>
      <c r="BF403" s="528">
        <f>AVERAGE(BB400:BB403)</f>
        <v>8.2432466814159309</v>
      </c>
      <c r="BG403" s="528">
        <f>AVERAGE(BC400:BC403)</f>
        <v>2.5242477876106211</v>
      </c>
      <c r="BH403" s="528">
        <f>MAX(BB400:BB403)</f>
        <v>8.2432466814159309</v>
      </c>
      <c r="BI403" s="528">
        <f>MAX(BC400:BC403)</f>
        <v>2.5242477876106211</v>
      </c>
      <c r="BJ403" s="528">
        <f>MIN(BB400:BB403)</f>
        <v>8.2432466814159309</v>
      </c>
      <c r="BK403" s="528">
        <f>MIN(BC400:BC403)</f>
        <v>2.5242477876106211</v>
      </c>
      <c r="BL403" s="528">
        <f>BH403-BJ403</f>
        <v>0</v>
      </c>
      <c r="BM403" s="528">
        <f>BI403-BK403</f>
        <v>0</v>
      </c>
      <c r="BN403" s="581"/>
      <c r="BO403" s="581"/>
      <c r="BP403" s="69"/>
      <c r="BQ403" s="69"/>
      <c r="BR403" s="69"/>
      <c r="BS403" s="533"/>
      <c r="BT403" s="533"/>
      <c r="BU403" s="533"/>
      <c r="BV403" s="533"/>
      <c r="BW403" s="585">
        <f>AVERAGE(BS398:BS403)</f>
        <v>-1.28205438678484</v>
      </c>
      <c r="BX403" s="585">
        <f>AVERAGE(BT398:BT403)</f>
        <v>-3.6286061946902657</v>
      </c>
      <c r="BY403" s="585"/>
      <c r="BZ403" s="585"/>
      <c r="CA403" s="533"/>
      <c r="CB403" s="593"/>
      <c r="CC403" s="533"/>
      <c r="CD403" s="585">
        <f>SUM(CB400:CB402)</f>
        <v>54.134571502217952</v>
      </c>
      <c r="CE403" s="585"/>
      <c r="CF403" s="585" t="e">
        <f ca="1">[1]!Mean(CB399:CB402)</f>
        <v>#NAME?</v>
      </c>
      <c r="CG403" s="585"/>
      <c r="CH403" s="585">
        <f>MAX(CB399:CB402)</f>
        <v>54.134571502217952</v>
      </c>
      <c r="CI403" s="585"/>
      <c r="CJ403" s="585">
        <f>MIN(CB399:CB402)</f>
        <v>54.134571502217952</v>
      </c>
      <c r="CK403" s="585"/>
      <c r="CL403" s="585"/>
      <c r="CM403" s="528"/>
      <c r="CN403" s="431"/>
      <c r="CO403" s="77"/>
      <c r="CP403" s="77"/>
      <c r="CQ403" s="77"/>
      <c r="CR403" s="100"/>
      <c r="CS403" s="90"/>
      <c r="CT403" s="93">
        <v>6.6437991151705003</v>
      </c>
      <c r="CU403" s="93"/>
      <c r="CV403" s="93">
        <v>6.6437991151704958</v>
      </c>
      <c r="CW403" s="93"/>
      <c r="CX403" s="93">
        <v>6.6437991151704958</v>
      </c>
      <c r="CY403" s="93"/>
      <c r="CZ403" s="93">
        <v>6.6437991151704958</v>
      </c>
      <c r="DA403" s="93"/>
      <c r="DB403" s="93">
        <v>0</v>
      </c>
      <c r="DC403" s="104"/>
      <c r="DD403" s="158"/>
      <c r="DE403" s="158"/>
      <c r="DF403" s="158"/>
      <c r="DG403" s="158"/>
      <c r="DH403" s="158"/>
      <c r="DI403" s="158"/>
      <c r="DJ403" s="119"/>
      <c r="DK403" s="119"/>
      <c r="DL403" s="137"/>
      <c r="DM403" s="137"/>
      <c r="DN403" s="137"/>
      <c r="DO403" s="137"/>
      <c r="DP403" s="137"/>
      <c r="DQ403" s="137"/>
      <c r="DR403" s="137"/>
      <c r="DS403" s="119"/>
      <c r="DT403" s="120"/>
      <c r="DU403" s="138"/>
      <c r="DV403" s="138"/>
      <c r="DW403" s="138"/>
      <c r="DX403" s="506">
        <f t="shared" si="250"/>
        <v>0</v>
      </c>
      <c r="DY403" s="138"/>
      <c r="DZ403" s="138"/>
      <c r="EA403" s="506">
        <f t="shared" si="251"/>
        <v>0</v>
      </c>
      <c r="EB403" s="506">
        <f t="shared" si="252"/>
        <v>0</v>
      </c>
      <c r="EC403" s="138"/>
      <c r="ED403" s="138"/>
      <c r="EE403" s="138"/>
      <c r="EF403" s="138"/>
      <c r="EG403" s="138"/>
      <c r="EH403" s="138">
        <v>0</v>
      </c>
      <c r="EI403" s="138">
        <v>0</v>
      </c>
      <c r="EJ403" s="138">
        <f>SUM(EH403:EI403)</f>
        <v>0</v>
      </c>
      <c r="EK403" s="138"/>
      <c r="EL403" s="138"/>
      <c r="EM403" s="138"/>
      <c r="EN403" s="138"/>
      <c r="EO403" s="138"/>
      <c r="EP403" s="138"/>
      <c r="EQ403" s="138"/>
      <c r="ER403" s="138"/>
      <c r="ES403" s="138"/>
      <c r="ET403" s="138"/>
      <c r="EU403" s="138"/>
      <c r="EV403" s="287">
        <f>SUM(ET400:ET403)</f>
        <v>9.8619568214218453E-2</v>
      </c>
      <c r="EW403" s="281">
        <f>SUM(EU401:EU403)</f>
        <v>0.72978480478521657</v>
      </c>
      <c r="EX403" s="278">
        <f>AVERAGE(ET400:ET403)</f>
        <v>9.8619568214218453E-2</v>
      </c>
      <c r="EY403" s="278">
        <f>AVERAGE(EU400:EU403)</f>
        <v>0.72978480478521657</v>
      </c>
      <c r="EZ403" s="281">
        <f>_xlfn.VAR.P(ET400:ET403)</f>
        <v>0</v>
      </c>
      <c r="FA403" s="281">
        <f>_xlfn.VAR.P(EU400:EU403)</f>
        <v>0</v>
      </c>
      <c r="FB403" s="281">
        <f>MAX(ET400:ET403)</f>
        <v>9.8619568214218453E-2</v>
      </c>
      <c r="FC403" s="281">
        <f>MAX(EU400:EU403)</f>
        <v>0.72978480478521657</v>
      </c>
      <c r="FD403" s="138"/>
      <c r="FE403" s="155"/>
      <c r="FF403" s="146"/>
      <c r="FG403" s="521">
        <f>SUM(FE399:FE403)</f>
        <v>37.866142323053033</v>
      </c>
      <c r="FH403" s="521"/>
      <c r="FI403" s="521">
        <f>AVERAGE(FE399:FE403)</f>
        <v>37.866142323053033</v>
      </c>
      <c r="FJ403" s="521"/>
      <c r="FK403" s="521">
        <f>MAX(FE399:FE403)</f>
        <v>37.866142323053033</v>
      </c>
      <c r="FL403" s="521"/>
      <c r="FM403" s="521">
        <f>MIN(FE399:FE403)</f>
        <v>37.866142323053033</v>
      </c>
      <c r="FN403" s="521"/>
      <c r="FO403" s="521">
        <f>FK403-FM403</f>
        <v>0</v>
      </c>
      <c r="FP403" s="520"/>
      <c r="FQ403" s="284"/>
      <c r="FR403" s="284"/>
      <c r="FS403" s="278">
        <f>SUM(FQ399:FQ403)</f>
        <v>12.763868614683258</v>
      </c>
      <c r="FT403" s="278"/>
      <c r="FU403" s="278">
        <f>AVERAGE(FQ399:FQ403)</f>
        <v>12.763868614683258</v>
      </c>
      <c r="FV403" s="278"/>
      <c r="FW403" s="278">
        <f>MAX(FQ399:FQ403)</f>
        <v>12.763868614683258</v>
      </c>
      <c r="FX403" s="278"/>
      <c r="FY403" s="278">
        <f>MIN(FQ399:FQ403)</f>
        <v>12.763868614683258</v>
      </c>
      <c r="FZ403" s="278"/>
      <c r="GA403" s="278">
        <f>FW403-FY403</f>
        <v>0</v>
      </c>
      <c r="GB403" s="278"/>
      <c r="GC403" s="278"/>
      <c r="GD403" s="284"/>
      <c r="GE403" s="284"/>
      <c r="GF403" s="278">
        <f>SUM(GD399:GD403)</f>
        <v>4.1170791470735741</v>
      </c>
      <c r="GG403" s="278"/>
      <c r="GH403" s="278">
        <f>AVERAGE(GD399:GD403)</f>
        <v>4.1170791470735741</v>
      </c>
      <c r="GI403" s="278"/>
      <c r="GJ403" s="278">
        <f>MAX(GD399:GD403)</f>
        <v>4.1170791470735741</v>
      </c>
      <c r="GK403" s="278"/>
      <c r="GL403" s="278">
        <f>MIN(GD399:GD403)</f>
        <v>4.1170791470735741</v>
      </c>
      <c r="GM403" s="278"/>
      <c r="GN403" s="278">
        <f>GJ403-GL403</f>
        <v>0</v>
      </c>
      <c r="GO403" s="278"/>
      <c r="GP403" s="278"/>
      <c r="GQ403" s="587"/>
      <c r="GR403" s="591"/>
      <c r="GS403" s="592"/>
      <c r="GT403" s="586">
        <f>SUM(GR399:GR402)</f>
        <v>3.7869914194259886</v>
      </c>
      <c r="GU403" s="586">
        <f>SUM(GS399:GS402)</f>
        <v>1.9329435369986816</v>
      </c>
      <c r="GV403" s="531">
        <f>AVERAGE(GR399:GR402)</f>
        <v>1.8934957097129943</v>
      </c>
      <c r="GW403" s="531">
        <f>AVERAGE(GS399:GS402)</f>
        <v>0.9664717684993408</v>
      </c>
      <c r="GX403" s="531">
        <f>MAX(GR399:GR402)</f>
        <v>2.8796913918551788</v>
      </c>
      <c r="GY403" s="531">
        <f>MAX(GS399:GS402)</f>
        <v>1.8934957097129943</v>
      </c>
      <c r="GZ403" s="591"/>
      <c r="HA403" s="592"/>
      <c r="HB403" s="586">
        <f>SUM(GZ399:GZ402)</f>
        <v>1.301565265486726</v>
      </c>
      <c r="HC403" s="586">
        <f>SUM(HA399:HA402)</f>
        <v>1.0649170353982296</v>
      </c>
      <c r="HD403" s="531">
        <f>AVERAGE(GZ399:GZ402)</f>
        <v>0.65078263274336301</v>
      </c>
      <c r="HE403" s="531">
        <f>AVERAGE(HA399:HA402)</f>
        <v>0.53245851769911479</v>
      </c>
      <c r="HF403" s="531">
        <f>MAX(GZ399:GZ402)</f>
        <v>0.6705033185840712</v>
      </c>
      <c r="HG403" s="531">
        <f>MAX(HA399:HA402)</f>
        <v>0.63106194690265482</v>
      </c>
      <c r="HH403" s="593"/>
      <c r="HI403" s="533"/>
      <c r="HJ403" s="586">
        <f>SUM(HH399:HH403)</f>
        <v>4.0761969634341</v>
      </c>
      <c r="HK403" s="586">
        <f>SUM(HI399:HI403)</f>
        <v>2.431531840572394</v>
      </c>
      <c r="HL403" s="531">
        <f>AVERAGE(HH399:HH403)</f>
        <v>2.03809848171705</v>
      </c>
      <c r="HM403" s="531">
        <f>AVERAGE(HI399:HI403)</f>
        <v>1.215765920286197</v>
      </c>
      <c r="HN403" s="531">
        <f>MAX(HH399:HH403)</f>
        <v>2.9480267456645275</v>
      </c>
      <c r="HO403" s="531">
        <f>MAX(HI399:HI403)</f>
        <v>1.9958870668277013</v>
      </c>
      <c r="HP403" s="286">
        <f>MIN(HH399:HH403)</f>
        <v>1.1281702177695725</v>
      </c>
      <c r="HQ403" s="286">
        <f>MIN(HI399:HI403)</f>
        <v>0.43564477374469263</v>
      </c>
      <c r="HR403" s="278">
        <f>HN403-HP403</f>
        <v>1.819856527894955</v>
      </c>
      <c r="HS403" s="278">
        <f>HO403-HQ403</f>
        <v>1.5602422930830087</v>
      </c>
      <c r="HT403" s="431"/>
      <c r="HU403" s="493"/>
      <c r="HV403" s="431"/>
      <c r="HW403" s="493"/>
      <c r="HX403" s="431"/>
      <c r="HY403" s="493"/>
      <c r="HZ403" s="431"/>
      <c r="IA403" s="493"/>
      <c r="IB403" s="431"/>
      <c r="IC403" s="493"/>
      <c r="ID403" s="431"/>
      <c r="IE403" s="190"/>
      <c r="IF403" s="190"/>
      <c r="IG403" s="190">
        <v>-2.2682500689270246</v>
      </c>
      <c r="IH403" s="190">
        <v>12.936769911504426</v>
      </c>
      <c r="II403" s="190"/>
      <c r="IJ403" s="190"/>
      <c r="IK403" s="190"/>
      <c r="IL403" s="190"/>
      <c r="IM403" s="190"/>
      <c r="IN403" s="468">
        <v>0</v>
      </c>
      <c r="IO403" s="468">
        <v>0</v>
      </c>
      <c r="IP403" s="427">
        <v>0</v>
      </c>
      <c r="IQ403" s="190"/>
      <c r="IR403" s="190"/>
      <c r="IS403" s="190"/>
      <c r="IT403" s="427"/>
      <c r="IU403" s="431">
        <v>1</v>
      </c>
      <c r="IV403" s="427">
        <v>1</v>
      </c>
      <c r="IW403" s="431">
        <v>0</v>
      </c>
      <c r="IX403" s="486">
        <v>0</v>
      </c>
      <c r="IY403" s="431"/>
      <c r="IZ403" s="190"/>
      <c r="JA403" s="190"/>
      <c r="JB403" s="192"/>
      <c r="JC403" s="192"/>
      <c r="JD403" s="192"/>
      <c r="JE403" s="190"/>
      <c r="JF403" s="190"/>
      <c r="JG403" s="190"/>
      <c r="JH403" s="190"/>
      <c r="JI403" s="190"/>
      <c r="JJ403" s="190"/>
      <c r="JK403" s="190"/>
      <c r="JL403" s="190"/>
      <c r="JM403" s="190"/>
      <c r="JN403" s="190"/>
      <c r="JO403" s="190"/>
      <c r="JP403" s="192"/>
      <c r="JQ403" s="192"/>
      <c r="JR403" s="192"/>
      <c r="JS403" s="190"/>
      <c r="JT403" s="190"/>
      <c r="JU403" s="431"/>
      <c r="JV403" s="190"/>
      <c r="JW403" s="190"/>
      <c r="JX403" s="190"/>
      <c r="JY403" s="431">
        <v>1</v>
      </c>
      <c r="JZ403" s="493">
        <v>1</v>
      </c>
      <c r="KA403" s="493">
        <v>0</v>
      </c>
      <c r="KB403" s="493">
        <v>0</v>
      </c>
      <c r="KC403" s="493">
        <v>0</v>
      </c>
      <c r="KD403" s="493">
        <v>0</v>
      </c>
      <c r="KE403" s="193"/>
      <c r="KF403" s="190"/>
      <c r="KG403" s="190"/>
      <c r="KH403" s="190"/>
      <c r="KI403" s="190"/>
      <c r="KJ403" s="190"/>
      <c r="KK403" s="191"/>
      <c r="KL403" s="190"/>
      <c r="KM403" s="190"/>
      <c r="KN403" s="190"/>
      <c r="KO403" s="190"/>
      <c r="KP403" s="190"/>
      <c r="KQ403" s="190"/>
      <c r="KR403" s="191"/>
      <c r="KS403" s="190"/>
      <c r="KT403" s="190"/>
      <c r="KU403" s="190"/>
      <c r="KV403" s="190"/>
      <c r="KW403" s="190"/>
      <c r="KX403" s="190"/>
      <c r="KY403" s="190"/>
      <c r="KZ403" s="190"/>
      <c r="LA403" s="191"/>
    </row>
    <row r="404" spans="1:313" x14ac:dyDescent="0.15">
      <c r="A404" s="214"/>
      <c r="B404" s="232">
        <v>2.1265740740740742</v>
      </c>
      <c r="C404" s="10"/>
      <c r="D404" s="11"/>
      <c r="E404" s="12"/>
      <c r="F404" s="14" t="s">
        <v>336</v>
      </c>
      <c r="G404" s="13" t="s">
        <v>335</v>
      </c>
      <c r="H404" s="14" t="s">
        <v>335</v>
      </c>
      <c r="I404" s="596">
        <v>79</v>
      </c>
      <c r="J404" s="9">
        <v>1</v>
      </c>
      <c r="K404" s="14">
        <v>1</v>
      </c>
      <c r="L404" s="9">
        <v>0</v>
      </c>
      <c r="M404" s="23">
        <v>1</v>
      </c>
      <c r="N404" s="23">
        <v>1</v>
      </c>
      <c r="O404" s="23">
        <v>0</v>
      </c>
      <c r="P404" s="23">
        <v>0</v>
      </c>
      <c r="Q404" s="23">
        <v>1</v>
      </c>
      <c r="R404" s="23">
        <v>0</v>
      </c>
      <c r="S404" s="23">
        <v>0</v>
      </c>
      <c r="T404" s="23">
        <v>1</v>
      </c>
      <c r="U404" s="23">
        <v>0</v>
      </c>
      <c r="V404" s="23">
        <v>0</v>
      </c>
      <c r="W404" s="23">
        <v>0</v>
      </c>
      <c r="X404" s="23">
        <v>0</v>
      </c>
      <c r="Y404" s="23">
        <v>0</v>
      </c>
      <c r="Z404" s="23">
        <v>0</v>
      </c>
      <c r="AA404" s="9">
        <v>1</v>
      </c>
      <c r="AB404" s="15">
        <f>ABS(ER404-DU405)</f>
        <v>1.3152046947514742</v>
      </c>
      <c r="AC404" s="15">
        <f>ABS(ES404-DV405)</f>
        <v>1.1647049525816655</v>
      </c>
      <c r="AD404" s="15">
        <f>SQRT(AB404^2+AC404^2)</f>
        <v>1.756787128728059</v>
      </c>
      <c r="AE404" s="15"/>
      <c r="AF404" s="15"/>
      <c r="AG404" s="15"/>
      <c r="AH404" s="15">
        <f>AM405-BP404</f>
        <v>4.4341186851621126</v>
      </c>
      <c r="AI404" s="15">
        <f>AN405-BQ404</f>
        <v>17.771143308746051</v>
      </c>
      <c r="AJ404" s="15"/>
      <c r="AK404" s="15"/>
      <c r="AL404" s="632">
        <f>((AH404*AH405)+(AI404*AI405))/(SQRT(AH404^2+AI404^2)*SQRT(AH405^2+AI405^2))</f>
        <v>0.99651645418340828</v>
      </c>
      <c r="AM404" s="633"/>
      <c r="AN404" s="634"/>
      <c r="AO404" s="633"/>
      <c r="AP404" s="634"/>
      <c r="AQ404" s="634"/>
      <c r="AR404" s="634"/>
      <c r="AS404" s="634"/>
      <c r="AT404" s="634"/>
      <c r="AU404" s="634"/>
      <c r="AV404" s="634"/>
      <c r="AW404" s="634"/>
      <c r="AX404" s="634"/>
      <c r="AY404" s="634"/>
      <c r="AZ404" s="634"/>
      <c r="BA404" s="634"/>
      <c r="BB404" s="633"/>
      <c r="BC404" s="634"/>
      <c r="BD404" s="634"/>
      <c r="BE404" s="634"/>
      <c r="BF404" s="634"/>
      <c r="BG404" s="634"/>
      <c r="BH404" s="634"/>
      <c r="BI404" s="634"/>
      <c r="BJ404" s="634"/>
      <c r="BK404" s="634"/>
      <c r="BL404" s="634"/>
      <c r="BM404" s="634"/>
      <c r="BN404" s="573"/>
      <c r="BO404" s="573"/>
      <c r="BP404" s="4">
        <v>-0.6012364318863882</v>
      </c>
      <c r="BQ404" s="4">
        <v>-11.928832982086409</v>
      </c>
      <c r="BR404" s="6"/>
      <c r="BS404" s="527"/>
      <c r="BT404" s="527"/>
      <c r="BU404" s="527"/>
      <c r="BV404" s="527"/>
      <c r="BW404" s="584"/>
      <c r="BX404" s="527"/>
      <c r="BY404" s="527"/>
      <c r="BZ404" s="527"/>
      <c r="CA404" s="527"/>
      <c r="CB404" s="584"/>
      <c r="CC404" s="527"/>
      <c r="CD404" s="584"/>
      <c r="CE404" s="527"/>
      <c r="CF404" s="584"/>
      <c r="CG404" s="527"/>
      <c r="CH404" s="584"/>
      <c r="CI404" s="527"/>
      <c r="CJ404" s="584"/>
      <c r="CK404" s="527"/>
      <c r="CL404" s="584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  <c r="DC404" s="70"/>
      <c r="DH404" s="516"/>
      <c r="DI404" s="516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17" t="s">
        <v>442</v>
      </c>
      <c r="DU404" s="105">
        <v>-0.6012364318863882</v>
      </c>
      <c r="DV404" s="105">
        <v>-11.928832982086409</v>
      </c>
      <c r="ER404" s="128">
        <v>3.457109483346732</v>
      </c>
      <c r="ES404" s="128">
        <v>13.05596680716544</v>
      </c>
      <c r="EV404" s="284"/>
      <c r="EW404" s="209"/>
      <c r="EX404" s="209"/>
      <c r="EY404" s="209"/>
      <c r="EZ404" s="209"/>
      <c r="FA404" s="209"/>
      <c r="FB404" s="209"/>
      <c r="FC404" s="209"/>
      <c r="FE404" s="141"/>
      <c r="FF404" s="141"/>
      <c r="FH404" s="141"/>
      <c r="FJ404" s="141"/>
      <c r="FK404" s="584"/>
      <c r="FL404" s="527"/>
      <c r="FM404" s="584"/>
      <c r="FN404" s="527"/>
      <c r="FO404" s="584"/>
      <c r="FP404" s="527"/>
      <c r="FQ404" s="284"/>
      <c r="FR404" s="209"/>
      <c r="FS404" s="284"/>
      <c r="FT404" s="209"/>
      <c r="FU404" s="209"/>
      <c r="FV404" s="209"/>
      <c r="FW404" s="209"/>
      <c r="FX404" s="209"/>
      <c r="FY404" s="209"/>
      <c r="FZ404" s="209"/>
      <c r="GA404" s="209"/>
      <c r="GB404" s="209"/>
      <c r="GC404" s="209"/>
      <c r="GD404" s="284"/>
      <c r="GE404" s="209"/>
      <c r="GF404" s="284"/>
      <c r="GG404" s="209"/>
      <c r="GH404" s="209"/>
      <c r="GI404" s="209"/>
      <c r="GJ404" s="209"/>
      <c r="GK404" s="209"/>
      <c r="GL404" s="209"/>
      <c r="GM404" s="209"/>
      <c r="GN404" s="209"/>
      <c r="GO404" s="209"/>
      <c r="GP404" s="209"/>
      <c r="GQ404" s="529"/>
      <c r="GR404" s="587"/>
      <c r="GS404" s="529"/>
      <c r="GT404" s="587"/>
      <c r="GU404" s="529"/>
      <c r="GV404" s="529"/>
      <c r="GW404" s="529"/>
      <c r="GX404" s="529"/>
      <c r="GY404" s="529"/>
      <c r="GZ404" s="587"/>
      <c r="HA404" s="529"/>
      <c r="HB404" s="587"/>
      <c r="HC404" s="529"/>
      <c r="HD404" s="529"/>
      <c r="HE404" s="529"/>
      <c r="HF404" s="529"/>
      <c r="HG404" s="529"/>
      <c r="HH404" s="584"/>
      <c r="HI404" s="527"/>
      <c r="HJ404" s="587"/>
      <c r="HK404" s="529"/>
      <c r="HL404" s="529"/>
      <c r="HM404" s="529"/>
      <c r="HN404" s="529"/>
      <c r="HO404" s="529"/>
      <c r="HP404" s="285"/>
      <c r="HQ404" s="208"/>
      <c r="HR404" s="208"/>
      <c r="HS404" s="208"/>
      <c r="IE404" s="159"/>
      <c r="IF404" s="159"/>
      <c r="IG404" s="159"/>
      <c r="IH404" s="159"/>
      <c r="II404" s="175">
        <v>0</v>
      </c>
      <c r="IJ404" s="175">
        <v>0</v>
      </c>
      <c r="IK404" s="159"/>
      <c r="IL404" s="159"/>
      <c r="IM404" s="159"/>
      <c r="IQ404" s="159"/>
      <c r="IR404" s="159"/>
      <c r="IS404" s="159"/>
      <c r="IZ404" s="159"/>
      <c r="JA404" s="159"/>
      <c r="JB404" s="159"/>
      <c r="JC404" s="159"/>
      <c r="JD404" s="159"/>
      <c r="JE404" s="159"/>
      <c r="JF404" s="159"/>
      <c r="JG404" s="159"/>
      <c r="JH404" s="159"/>
      <c r="JI404" s="159"/>
      <c r="JJ404" s="159"/>
      <c r="JK404" s="159"/>
      <c r="JL404" s="159"/>
      <c r="JM404" s="159"/>
      <c r="JN404" s="159"/>
      <c r="JO404" s="159"/>
      <c r="JP404" s="159"/>
      <c r="JQ404" s="159"/>
      <c r="JR404" s="159"/>
      <c r="JS404" s="159"/>
      <c r="JT404" s="159"/>
      <c r="JV404" s="159"/>
      <c r="JW404" s="159"/>
      <c r="JX404" s="159"/>
      <c r="KE404" s="159"/>
      <c r="KF404" s="159"/>
      <c r="KG404" s="159"/>
      <c r="KH404" s="159"/>
      <c r="KI404" s="159"/>
      <c r="KJ404" s="159"/>
      <c r="KK404" s="159"/>
      <c r="KL404" s="159"/>
      <c r="KM404" s="159"/>
      <c r="KN404" s="159"/>
      <c r="KO404" s="159"/>
      <c r="KP404" s="159"/>
      <c r="KQ404" s="159"/>
      <c r="KR404" s="159"/>
      <c r="KS404" s="175">
        <v>1</v>
      </c>
      <c r="KT404" s="159"/>
      <c r="KU404" s="159"/>
      <c r="KV404" s="159"/>
      <c r="KW404" s="159"/>
      <c r="KX404" s="159"/>
      <c r="KY404" s="159"/>
      <c r="KZ404" s="159"/>
      <c r="LA404" s="159"/>
    </row>
    <row r="405" spans="1:313" x14ac:dyDescent="0.15">
      <c r="A405" s="218"/>
      <c r="B405" s="232">
        <v>2.1271643518518517</v>
      </c>
      <c r="C405" s="10">
        <v>0.21</v>
      </c>
      <c r="D405" s="11">
        <v>0.69993000000000005</v>
      </c>
      <c r="E405" s="12"/>
      <c r="F405" s="14"/>
      <c r="G405" s="13"/>
      <c r="H405" s="14"/>
      <c r="I405" s="596"/>
      <c r="J405" s="9">
        <v>2</v>
      </c>
      <c r="K405" s="14"/>
      <c r="L405" s="9"/>
      <c r="M405" s="23">
        <v>0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9"/>
      <c r="AB405" s="15"/>
      <c r="AC405" s="15"/>
      <c r="AD405" s="15"/>
      <c r="AE405" s="15"/>
      <c r="AF405" s="15"/>
      <c r="AG405" s="15"/>
      <c r="AH405" s="54">
        <f>ER404-BP404</f>
        <v>4.0583459152331205</v>
      </c>
      <c r="AI405" s="54">
        <f>ES404-BQ404</f>
        <v>24.984799789251849</v>
      </c>
      <c r="AJ405" s="15"/>
      <c r="AK405" s="15"/>
      <c r="AL405" s="635">
        <f>DEGREES(ACOS(AL404))</f>
        <v>4.7838168919427915</v>
      </c>
      <c r="AM405" s="633">
        <v>3.8328822532757245</v>
      </c>
      <c r="AN405" s="634">
        <v>5.8423103266596428</v>
      </c>
      <c r="AO405" s="633"/>
      <c r="AP405" s="634"/>
      <c r="AQ405" s="634"/>
      <c r="AR405" s="634"/>
      <c r="AS405" s="634"/>
      <c r="AT405" s="634"/>
      <c r="AU405" s="634"/>
      <c r="AV405" s="634"/>
      <c r="AW405" s="634"/>
      <c r="AX405" s="634"/>
      <c r="AY405" s="634"/>
      <c r="AZ405" s="634"/>
      <c r="BA405" s="634"/>
      <c r="BB405" s="633"/>
      <c r="BC405" s="634"/>
      <c r="BD405" s="634"/>
      <c r="BE405" s="634"/>
      <c r="BF405" s="634"/>
      <c r="BG405" s="634"/>
      <c r="BH405" s="634"/>
      <c r="BI405" s="634"/>
      <c r="BJ405" s="634"/>
      <c r="BK405" s="634"/>
      <c r="BL405" s="634"/>
      <c r="BM405" s="634"/>
      <c r="BN405" s="573"/>
      <c r="BO405" s="573"/>
      <c r="BP405" s="64">
        <v>6.1626734268354788</v>
      </c>
      <c r="BQ405" s="64">
        <v>11.85369072708114</v>
      </c>
      <c r="BR405" s="6"/>
      <c r="BS405" s="527"/>
      <c r="BT405" s="527"/>
      <c r="BU405" s="527"/>
      <c r="BV405" s="527"/>
      <c r="BW405" s="584"/>
      <c r="BX405" s="527"/>
      <c r="BY405" s="527"/>
      <c r="BZ405" s="527"/>
      <c r="CA405" s="527"/>
      <c r="CB405" s="584"/>
      <c r="CC405" s="527"/>
      <c r="CD405" s="584"/>
      <c r="CE405" s="527"/>
      <c r="CF405" s="584"/>
      <c r="CG405" s="527"/>
      <c r="CH405" s="584"/>
      <c r="CI405" s="527"/>
      <c r="CJ405" s="584"/>
      <c r="CK405" s="527"/>
      <c r="CL405" s="584"/>
      <c r="CO405" s="70"/>
      <c r="CP405" s="70"/>
      <c r="CQ405" s="70"/>
      <c r="CR405" s="518"/>
      <c r="CS405" s="284">
        <f>DEGREES(ACOS(((BP404-BP405)*(BP406-BP405)+(BQ404-BQ405)*(BQ406-BQ405))/(SQRT((BP404-BP405)^2+(BQ404-BQ405)^2)*SQRT((BP406-BP405)^2+(BQ406-BQ405)^2))))</f>
        <v>11.593582766569689</v>
      </c>
      <c r="CT405" s="70"/>
      <c r="CU405" s="70"/>
      <c r="CV405" s="70"/>
      <c r="CW405" s="70"/>
      <c r="CX405" s="70"/>
      <c r="CY405" s="70"/>
      <c r="CZ405" s="70"/>
      <c r="DA405" s="70"/>
      <c r="DB405" s="70"/>
      <c r="DC405" s="70"/>
      <c r="DH405" s="516"/>
      <c r="DI405" s="516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17" t="s">
        <v>445</v>
      </c>
      <c r="DU405" s="128">
        <v>4.7723141780982061</v>
      </c>
      <c r="DV405" s="128">
        <v>11.891261854583774</v>
      </c>
      <c r="ER405" s="105">
        <v>-0.48850460090769038</v>
      </c>
      <c r="ES405" s="105">
        <v>-11.628263962065335</v>
      </c>
      <c r="ET405" s="518">
        <f>ABS(ER405)</f>
        <v>0.48850460090769038</v>
      </c>
      <c r="EV405" s="284"/>
      <c r="EW405" s="209"/>
      <c r="EX405" s="209"/>
      <c r="EY405" s="209"/>
      <c r="EZ405" s="209"/>
      <c r="FA405" s="209"/>
      <c r="FB405" s="209"/>
      <c r="FC405" s="209"/>
      <c r="FE405" s="141"/>
      <c r="FF405" s="141"/>
      <c r="FH405" s="141"/>
      <c r="FJ405" s="141"/>
      <c r="FK405" s="584"/>
      <c r="FL405" s="527"/>
      <c r="FM405" s="584"/>
      <c r="FN405" s="527"/>
      <c r="FO405" s="584"/>
      <c r="FP405" s="527"/>
      <c r="FQ405" s="284"/>
      <c r="FR405" s="209"/>
      <c r="FS405" s="284"/>
      <c r="FT405" s="209"/>
      <c r="FU405" s="209"/>
      <c r="FV405" s="209"/>
      <c r="FW405" s="209"/>
      <c r="FX405" s="209"/>
      <c r="FY405" s="209"/>
      <c r="FZ405" s="209"/>
      <c r="GA405" s="209"/>
      <c r="GB405" s="209"/>
      <c r="GC405" s="209"/>
      <c r="GD405" s="284"/>
      <c r="GE405" s="209"/>
      <c r="GF405" s="284"/>
      <c r="GG405" s="209"/>
      <c r="GH405" s="209"/>
      <c r="GI405" s="209"/>
      <c r="GJ405" s="209"/>
      <c r="GK405" s="209"/>
      <c r="GL405" s="209"/>
      <c r="GM405" s="209"/>
      <c r="GN405" s="209"/>
      <c r="GO405" s="209"/>
      <c r="GP405" s="209"/>
      <c r="GQ405" s="529"/>
      <c r="GR405" s="587">
        <v>0.11273183097869782</v>
      </c>
      <c r="GS405" s="532">
        <v>1.3152046947514742</v>
      </c>
      <c r="GT405" s="584"/>
      <c r="GU405" s="527"/>
      <c r="GV405" s="527"/>
      <c r="GW405" s="527"/>
      <c r="GX405" s="527"/>
      <c r="GY405" s="527"/>
      <c r="GZ405" s="587">
        <v>0.300569020021074</v>
      </c>
      <c r="HA405" s="532">
        <v>1.1647049525816655</v>
      </c>
      <c r="HB405" s="584"/>
      <c r="HC405" s="527"/>
      <c r="HD405" s="527"/>
      <c r="HE405" s="527"/>
      <c r="HF405" s="527"/>
      <c r="HG405" s="527"/>
      <c r="HH405" s="584">
        <v>0.32101433225362147</v>
      </c>
      <c r="HI405" s="527">
        <v>1.756787128728059</v>
      </c>
      <c r="HJ405" s="584"/>
      <c r="HK405" s="527"/>
      <c r="HL405" s="527"/>
      <c r="HM405" s="527"/>
      <c r="HN405" s="527"/>
      <c r="HO405" s="527"/>
      <c r="HP405" s="285"/>
      <c r="HQ405" s="208"/>
      <c r="HR405" s="208"/>
      <c r="HS405" s="208"/>
      <c r="IE405" s="159"/>
      <c r="IF405" s="159"/>
      <c r="IG405" s="159"/>
      <c r="IH405" s="159"/>
      <c r="II405" s="175">
        <v>1</v>
      </c>
      <c r="IJ405" s="175">
        <v>0</v>
      </c>
      <c r="IK405" s="175">
        <v>1</v>
      </c>
      <c r="IL405" s="175">
        <v>0</v>
      </c>
      <c r="IM405" s="175">
        <v>0</v>
      </c>
      <c r="IN405" s="464"/>
      <c r="IO405" s="464"/>
      <c r="IP405" s="402"/>
      <c r="IQ405" s="175">
        <v>1</v>
      </c>
      <c r="IR405" s="175">
        <v>0</v>
      </c>
      <c r="IS405" s="175">
        <v>0</v>
      </c>
      <c r="IT405" s="402"/>
      <c r="IU405" s="416"/>
      <c r="IV405" s="402"/>
      <c r="IW405" s="416"/>
      <c r="IX405" s="483"/>
      <c r="IY405" s="416"/>
      <c r="IZ405" s="175">
        <v>1</v>
      </c>
      <c r="JA405" s="175">
        <v>0</v>
      </c>
      <c r="JB405" s="178">
        <v>0</v>
      </c>
      <c r="JC405" s="178">
        <v>0</v>
      </c>
      <c r="JD405" s="178">
        <v>0</v>
      </c>
      <c r="JE405" s="178">
        <v>0</v>
      </c>
      <c r="JF405" s="178">
        <v>0</v>
      </c>
      <c r="JG405" s="178">
        <v>1</v>
      </c>
      <c r="JH405" s="178">
        <v>0</v>
      </c>
      <c r="JI405" s="178">
        <v>0</v>
      </c>
      <c r="JJ405" s="178">
        <v>0</v>
      </c>
      <c r="JK405" s="178">
        <v>0</v>
      </c>
      <c r="JL405" s="178">
        <v>1</v>
      </c>
      <c r="JM405" s="178">
        <v>1</v>
      </c>
      <c r="JN405" s="178">
        <v>0</v>
      </c>
      <c r="JO405" s="178">
        <v>0</v>
      </c>
      <c r="JP405" s="178">
        <v>0</v>
      </c>
      <c r="JQ405" s="178">
        <v>0</v>
      </c>
      <c r="JR405" s="178">
        <v>0</v>
      </c>
      <c r="JS405" s="178">
        <v>0</v>
      </c>
      <c r="JT405" s="178">
        <v>0</v>
      </c>
      <c r="JU405" s="513">
        <v>1</v>
      </c>
      <c r="JV405" s="178">
        <v>0</v>
      </c>
      <c r="JW405" s="178">
        <v>0</v>
      </c>
      <c r="JX405" s="178">
        <v>0</v>
      </c>
      <c r="JY405" s="513"/>
      <c r="JZ405" s="407"/>
      <c r="KA405" s="407"/>
      <c r="KB405" s="407"/>
      <c r="KC405" s="407"/>
      <c r="KD405" s="407"/>
      <c r="KE405" s="162">
        <v>1</v>
      </c>
      <c r="KF405" s="175">
        <v>0</v>
      </c>
      <c r="KG405" s="175">
        <v>0</v>
      </c>
      <c r="KH405" s="175">
        <v>0</v>
      </c>
      <c r="KI405" s="175">
        <v>0</v>
      </c>
      <c r="KJ405" s="175">
        <v>0</v>
      </c>
      <c r="KK405" s="160">
        <v>1</v>
      </c>
      <c r="KL405" s="175">
        <v>0</v>
      </c>
      <c r="KM405" s="175">
        <v>0</v>
      </c>
      <c r="KN405" s="175">
        <v>0</v>
      </c>
      <c r="KO405" s="175">
        <v>0</v>
      </c>
      <c r="KP405" s="175">
        <v>1</v>
      </c>
      <c r="KQ405" s="175">
        <v>0</v>
      </c>
      <c r="KR405" s="160">
        <v>0</v>
      </c>
      <c r="KS405" s="175">
        <v>0</v>
      </c>
      <c r="KT405" s="159"/>
      <c r="KU405" s="159"/>
      <c r="KV405" s="159"/>
      <c r="KW405" s="159"/>
      <c r="KX405" s="159"/>
      <c r="KY405" s="159"/>
      <c r="KZ405" s="159"/>
      <c r="LA405" s="159"/>
    </row>
    <row r="406" spans="1:313" s="218" customFormat="1" x14ac:dyDescent="0.15">
      <c r="A406" s="218" t="s">
        <v>593</v>
      </c>
      <c r="B406" s="243"/>
      <c r="C406" s="17"/>
      <c r="D406" s="18"/>
      <c r="E406" s="24">
        <v>0.7</v>
      </c>
      <c r="F406" s="20"/>
      <c r="G406" s="19"/>
      <c r="H406" s="20"/>
      <c r="I406" s="597"/>
      <c r="J406" s="16"/>
      <c r="K406" s="20"/>
      <c r="L406" s="16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16"/>
      <c r="AB406" s="20"/>
      <c r="AC406" s="20"/>
      <c r="AD406" s="20"/>
      <c r="AE406" s="20"/>
      <c r="AF406" s="20"/>
      <c r="AG406" s="20"/>
      <c r="AH406" s="58"/>
      <c r="AI406" s="20"/>
      <c r="AJ406" s="20"/>
      <c r="AK406" s="20"/>
      <c r="AL406" s="642"/>
      <c r="AM406" s="636"/>
      <c r="AN406" s="637"/>
      <c r="AO406" s="636"/>
      <c r="AP406" s="637"/>
      <c r="AQ406" s="637"/>
      <c r="AR406" s="637"/>
      <c r="AS406" s="637"/>
      <c r="AT406" s="637"/>
      <c r="AU406" s="637"/>
      <c r="AV406" s="637"/>
      <c r="AW406" s="637"/>
      <c r="AX406" s="637"/>
      <c r="AY406" s="637"/>
      <c r="AZ406" s="637"/>
      <c r="BA406" s="637"/>
      <c r="BB406" s="636"/>
      <c r="BC406" s="637"/>
      <c r="BD406" s="637"/>
      <c r="BE406" s="637"/>
      <c r="BF406" s="637"/>
      <c r="BG406" s="637"/>
      <c r="BH406" s="637"/>
      <c r="BI406" s="637"/>
      <c r="BJ406" s="637"/>
      <c r="BK406" s="637"/>
      <c r="BL406" s="637"/>
      <c r="BM406" s="637"/>
      <c r="BN406" s="574"/>
      <c r="BO406" s="574"/>
      <c r="BP406" s="2"/>
      <c r="BQ406" s="2"/>
      <c r="BR406" s="7"/>
      <c r="BS406" s="528"/>
      <c r="BT406" s="528"/>
      <c r="BU406" s="528"/>
      <c r="BV406" s="528"/>
      <c r="BW406" s="585"/>
      <c r="BX406" s="528"/>
      <c r="BY406" s="528"/>
      <c r="BZ406" s="528"/>
      <c r="CA406" s="528"/>
      <c r="CB406" s="585"/>
      <c r="CC406" s="528"/>
      <c r="CD406" s="585"/>
      <c r="CE406" s="528"/>
      <c r="CF406" s="585"/>
      <c r="CG406" s="528"/>
      <c r="CH406" s="585"/>
      <c r="CI406" s="528"/>
      <c r="CJ406" s="585"/>
      <c r="CK406" s="528"/>
      <c r="CL406" s="585"/>
      <c r="CM406" s="240"/>
      <c r="CN406" s="393"/>
      <c r="CR406" s="548"/>
      <c r="CS406" s="518"/>
      <c r="CT406" s="281"/>
      <c r="CU406" s="281">
        <f>SUM(CS405:CS406)</f>
        <v>11.593582766569689</v>
      </c>
      <c r="CV406" s="281"/>
      <c r="CW406" s="281">
        <f>AVERAGE(CS404:CS406)</f>
        <v>11.593582766569689</v>
      </c>
      <c r="CX406" s="281"/>
      <c r="CY406" s="281">
        <f>MAX(CS404:CS406)</f>
        <v>11.593582766569689</v>
      </c>
      <c r="CZ406" s="281"/>
      <c r="DA406" s="281">
        <f>MIN(CS404:CS406)</f>
        <v>11.593582766569689</v>
      </c>
      <c r="DB406" s="281"/>
      <c r="DC406" s="281">
        <f>CY406-DA406</f>
        <v>0</v>
      </c>
      <c r="DD406" s="281"/>
      <c r="DE406" s="281"/>
      <c r="DF406" s="281"/>
      <c r="DG406" s="281"/>
      <c r="DH406" s="281"/>
      <c r="DI406" s="281"/>
      <c r="DL406" s="281"/>
      <c r="DM406" s="281"/>
      <c r="DN406" s="281"/>
      <c r="DO406" s="281"/>
      <c r="DP406" s="281"/>
      <c r="DQ406" s="281"/>
      <c r="DR406" s="281"/>
      <c r="DT406" s="220"/>
      <c r="DW406" s="495"/>
      <c r="DX406" s="495"/>
      <c r="DY406" s="495"/>
      <c r="DZ406" s="495"/>
      <c r="EA406" s="495"/>
      <c r="EB406" s="512"/>
      <c r="EC406" s="495"/>
      <c r="ED406" s="495"/>
      <c r="EE406" s="512"/>
      <c r="EF406" s="244"/>
      <c r="EG406" s="244"/>
      <c r="EH406" s="244"/>
      <c r="EI406" s="244"/>
      <c r="EJ406" s="244"/>
      <c r="EK406" s="244"/>
      <c r="EL406" s="244"/>
      <c r="EM406" s="244"/>
      <c r="EN406" s="244"/>
      <c r="EO406" s="244"/>
      <c r="EP406" s="244"/>
      <c r="EQ406" s="244"/>
      <c r="ES406" s="219"/>
      <c r="ET406" s="518"/>
      <c r="EU406" s="518"/>
      <c r="EV406" s="287">
        <f>SUM(ET403:ET406)</f>
        <v>0.48850460090769038</v>
      </c>
      <c r="EW406" s="281"/>
      <c r="EX406" s="278">
        <f>AVERAGE(ET403:ET406)</f>
        <v>0.48850460090769038</v>
      </c>
      <c r="EY406" s="278"/>
      <c r="EZ406" s="281">
        <f>_xlfn.VAR.P(ET403:ET406)</f>
        <v>0</v>
      </c>
      <c r="FA406" s="281"/>
      <c r="FB406" s="281">
        <f>MAX(ET403:ET406)</f>
        <v>0.48850460090769038</v>
      </c>
      <c r="FC406" s="281"/>
      <c r="FD406" s="523"/>
      <c r="FE406" s="268"/>
      <c r="FF406" s="240"/>
      <c r="FG406" s="268"/>
      <c r="FH406" s="240"/>
      <c r="FI406" s="268"/>
      <c r="FJ406" s="240"/>
      <c r="FK406" s="585"/>
      <c r="FL406" s="528"/>
      <c r="FM406" s="585"/>
      <c r="FN406" s="528"/>
      <c r="FO406" s="585"/>
      <c r="FP406" s="528"/>
      <c r="FQ406" s="287"/>
      <c r="FR406" s="281"/>
      <c r="FS406" s="287"/>
      <c r="FT406" s="281"/>
      <c r="FU406" s="281"/>
      <c r="FV406" s="281"/>
      <c r="FW406" s="281"/>
      <c r="FX406" s="281"/>
      <c r="FY406" s="281"/>
      <c r="FZ406" s="281"/>
      <c r="GA406" s="281"/>
      <c r="GB406" s="281"/>
      <c r="GC406" s="281"/>
      <c r="GD406" s="287"/>
      <c r="GE406" s="281"/>
      <c r="GF406" s="287"/>
      <c r="GG406" s="281"/>
      <c r="GH406" s="281"/>
      <c r="GI406" s="281"/>
      <c r="GJ406" s="281"/>
      <c r="GK406" s="281"/>
      <c r="GL406" s="281"/>
      <c r="GM406" s="281"/>
      <c r="GN406" s="281"/>
      <c r="GO406" s="281"/>
      <c r="GP406" s="281"/>
      <c r="GQ406" s="531"/>
      <c r="GR406" s="586"/>
      <c r="GS406" s="531"/>
      <c r="GT406" s="586">
        <f>SUM(GR404:GR406)</f>
        <v>0.11273183097869782</v>
      </c>
      <c r="GU406" s="586">
        <f>SUM(GS404:GS406)</f>
        <v>1.3152046947514742</v>
      </c>
      <c r="GV406" s="531">
        <f>AVERAGE(GR404:GR406)</f>
        <v>0.11273183097869782</v>
      </c>
      <c r="GW406" s="531">
        <f>AVERAGE(GS404:GS406)</f>
        <v>1.3152046947514742</v>
      </c>
      <c r="GX406" s="531">
        <f>MAX(GR404:GR406)</f>
        <v>0.11273183097869782</v>
      </c>
      <c r="GY406" s="531">
        <f>MAX(GS404:GS406)</f>
        <v>1.3152046947514742</v>
      </c>
      <c r="GZ406" s="586"/>
      <c r="HA406" s="531"/>
      <c r="HB406" s="586">
        <f>SUM(GZ404:GZ406)</f>
        <v>0.300569020021074</v>
      </c>
      <c r="HC406" s="586">
        <f>SUM(HA404:HA406)</f>
        <v>1.1647049525816655</v>
      </c>
      <c r="HD406" s="531">
        <f>AVERAGE(GZ404:GZ406)</f>
        <v>0.300569020021074</v>
      </c>
      <c r="HE406" s="531">
        <f>AVERAGE(HA404:HA406)</f>
        <v>1.1647049525816655</v>
      </c>
      <c r="HF406" s="531">
        <f>MAX(GZ404:GZ406)</f>
        <v>0.300569020021074</v>
      </c>
      <c r="HG406" s="531">
        <f>MAX(HA404:HA406)</f>
        <v>1.1647049525816655</v>
      </c>
      <c r="HH406" s="585"/>
      <c r="HI406" s="528"/>
      <c r="HJ406" s="586">
        <f>SUM(HH404:HH406)</f>
        <v>0.32101433225362147</v>
      </c>
      <c r="HK406" s="586">
        <f>SUM(HI404:HI406)</f>
        <v>1.756787128728059</v>
      </c>
      <c r="HL406" s="531">
        <f>AVERAGE(HH404:HH406)</f>
        <v>0.32101433225362147</v>
      </c>
      <c r="HM406" s="531">
        <f>AVERAGE(HI404:HI406)</f>
        <v>1.756787128728059</v>
      </c>
      <c r="HN406" s="531">
        <f>MAX(HH404:HH406)</f>
        <v>0.32101433225362147</v>
      </c>
      <c r="HO406" s="531">
        <f>MAX(HI404:HI406)</f>
        <v>1.756787128728059</v>
      </c>
      <c r="HP406" s="286">
        <f>MIN(HH404:HH406)</f>
        <v>0.32101433225362147</v>
      </c>
      <c r="HQ406" s="286">
        <f>MIN(HI404:HI406)</f>
        <v>1.756787128728059</v>
      </c>
      <c r="HR406" s="278">
        <f>HN406-HP406</f>
        <v>0</v>
      </c>
      <c r="HS406" s="278">
        <f>HO406-HQ406</f>
        <v>0</v>
      </c>
      <c r="HT406" s="393"/>
      <c r="HU406" s="520"/>
      <c r="HV406" s="393"/>
      <c r="HW406" s="520"/>
      <c r="HX406" s="393"/>
      <c r="HY406" s="520"/>
      <c r="HZ406" s="393"/>
      <c r="IA406" s="520"/>
      <c r="IB406" s="393"/>
      <c r="IC406" s="520"/>
      <c r="ID406" s="393"/>
      <c r="IG406" s="218">
        <v>3.7577276992899263E-2</v>
      </c>
      <c r="IH406" s="218">
        <v>-13.356535827186514</v>
      </c>
      <c r="IN406" s="462"/>
      <c r="IO406" s="462"/>
      <c r="IP406" s="390">
        <v>0</v>
      </c>
      <c r="IT406" s="390"/>
      <c r="IU406" s="393"/>
      <c r="IV406" s="390"/>
      <c r="IW406" s="393"/>
      <c r="IX406" s="484"/>
      <c r="IY406" s="393"/>
      <c r="JB406" s="226"/>
      <c r="JC406" s="226"/>
      <c r="JD406" s="226"/>
      <c r="JP406" s="226"/>
      <c r="JQ406" s="226"/>
      <c r="JR406" s="226"/>
      <c r="JU406" s="393"/>
      <c r="JY406" s="393"/>
      <c r="JZ406" s="507"/>
      <c r="KA406" s="507"/>
      <c r="KB406" s="520"/>
      <c r="KC406" s="520"/>
      <c r="KD406" s="507"/>
      <c r="KE406" s="220"/>
      <c r="KK406" s="219"/>
      <c r="KR406" s="219"/>
      <c r="LA406" s="219"/>
    </row>
    <row r="407" spans="1:313" x14ac:dyDescent="0.15">
      <c r="A407" s="214"/>
      <c r="B407" s="232">
        <v>2.1375347222222225</v>
      </c>
      <c r="C407" s="10"/>
      <c r="D407" s="11"/>
      <c r="E407" s="12"/>
      <c r="F407" s="14"/>
      <c r="G407" s="13"/>
      <c r="H407" s="14" t="s">
        <v>352</v>
      </c>
      <c r="I407" s="596">
        <v>80</v>
      </c>
      <c r="J407" s="9">
        <v>1</v>
      </c>
      <c r="K407" s="14">
        <v>1</v>
      </c>
      <c r="L407" s="9">
        <v>0</v>
      </c>
      <c r="M407" s="23">
        <v>1</v>
      </c>
      <c r="N407" s="23">
        <v>1</v>
      </c>
      <c r="O407" s="23">
        <v>0</v>
      </c>
      <c r="P407" s="14"/>
      <c r="Q407" s="14">
        <v>1</v>
      </c>
      <c r="R407" s="14">
        <v>0</v>
      </c>
      <c r="S407" s="14">
        <v>0</v>
      </c>
      <c r="T407" s="14">
        <v>1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9">
        <v>1</v>
      </c>
      <c r="AB407" s="15">
        <f>ABS(ER407-DU408)</f>
        <v>0.63881370887928757</v>
      </c>
      <c r="AC407" s="15">
        <f>ABS(ES407-DV408)</f>
        <v>1.1647049525816655</v>
      </c>
      <c r="AD407" s="15">
        <f>SQRT(AB407^2+AC407^2)</f>
        <v>1.3283902217422299</v>
      </c>
      <c r="AE407" s="15"/>
      <c r="AF407" s="15"/>
      <c r="AG407" s="15"/>
      <c r="AH407" s="15">
        <f>AM408-BP407</f>
        <v>-3.908036807261523</v>
      </c>
      <c r="AI407" s="15">
        <f>AN408-BQ407</f>
        <v>17.132434141201266</v>
      </c>
      <c r="AJ407" s="15"/>
      <c r="AK407" s="15"/>
      <c r="AL407" s="632">
        <f>((AH407*AH408)+(AI407*AI408))/(SQRT(AH407^2+AI407^2)*SQRT(AH408^2+AI408^2))</f>
        <v>0.99931608190712529</v>
      </c>
      <c r="AM407" s="633"/>
      <c r="AN407" s="634"/>
      <c r="AO407" s="633"/>
      <c r="AP407" s="634"/>
      <c r="AQ407" s="634"/>
      <c r="AR407" s="634"/>
      <c r="AS407" s="634"/>
      <c r="AT407" s="634"/>
      <c r="AU407" s="634"/>
      <c r="AV407" s="634"/>
      <c r="AW407" s="634"/>
      <c r="AX407" s="634"/>
      <c r="AY407" s="634"/>
      <c r="AZ407" s="634"/>
      <c r="BA407" s="634"/>
      <c r="BB407" s="633"/>
      <c r="BC407" s="634"/>
      <c r="BD407" s="634"/>
      <c r="BE407" s="634"/>
      <c r="BF407" s="634"/>
      <c r="BG407" s="634"/>
      <c r="BH407" s="634"/>
      <c r="BI407" s="634"/>
      <c r="BJ407" s="634"/>
      <c r="BK407" s="634"/>
      <c r="BL407" s="634"/>
      <c r="BM407" s="634"/>
      <c r="BN407" s="573"/>
      <c r="BO407" s="573"/>
      <c r="BP407" s="4">
        <v>0.67639098587218671</v>
      </c>
      <c r="BQ407" s="4">
        <v>-11.928832982086409</v>
      </c>
      <c r="BR407" s="6"/>
      <c r="BS407" s="527"/>
      <c r="BT407" s="527"/>
      <c r="BU407" s="527"/>
      <c r="BV407" s="527"/>
      <c r="BW407" s="584"/>
      <c r="BX407" s="527"/>
      <c r="BY407" s="527"/>
      <c r="BZ407" s="527"/>
      <c r="CA407" s="527"/>
      <c r="CB407" s="584"/>
      <c r="CC407" s="527"/>
      <c r="CD407" s="584"/>
      <c r="CE407" s="527"/>
      <c r="CF407" s="584"/>
      <c r="CG407" s="527"/>
      <c r="CH407" s="584"/>
      <c r="CI407" s="527"/>
      <c r="CJ407" s="584"/>
      <c r="CK407" s="527"/>
      <c r="CL407" s="584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  <c r="DC407" s="70"/>
      <c r="DH407" s="516"/>
      <c r="DI407" s="516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8" t="s">
        <v>442</v>
      </c>
      <c r="DU407" s="105">
        <v>0.67639098587218671</v>
      </c>
      <c r="DV407" s="105">
        <v>-11.928832982086409</v>
      </c>
      <c r="ER407" s="128">
        <v>-4.0583459152331205</v>
      </c>
      <c r="ES407" s="128">
        <v>13.05596680716544</v>
      </c>
      <c r="EV407" s="284"/>
      <c r="EW407" s="209"/>
      <c r="EX407" s="209"/>
      <c r="EY407" s="209"/>
      <c r="EZ407" s="209"/>
      <c r="FA407" s="209"/>
      <c r="FB407" s="209"/>
      <c r="FC407" s="209"/>
      <c r="FE407" s="141"/>
      <c r="FF407" s="141"/>
      <c r="FH407" s="141"/>
      <c r="FJ407" s="141"/>
      <c r="FK407" s="584"/>
      <c r="FL407" s="527"/>
      <c r="FM407" s="584"/>
      <c r="FN407" s="527"/>
      <c r="FO407" s="584"/>
      <c r="FP407" s="527"/>
      <c r="FQ407" s="284"/>
      <c r="FR407" s="209"/>
      <c r="FS407" s="284"/>
      <c r="FT407" s="209"/>
      <c r="FU407" s="209"/>
      <c r="FV407" s="209"/>
      <c r="FW407" s="209"/>
      <c r="FX407" s="209"/>
      <c r="FY407" s="209"/>
      <c r="FZ407" s="209"/>
      <c r="GA407" s="209"/>
      <c r="GB407" s="209"/>
      <c r="GC407" s="209"/>
      <c r="GD407" s="284"/>
      <c r="GE407" s="209"/>
      <c r="GF407" s="284"/>
      <c r="GG407" s="209"/>
      <c r="GH407" s="209"/>
      <c r="GI407" s="209"/>
      <c r="GJ407" s="209"/>
      <c r="GK407" s="209"/>
      <c r="GL407" s="209"/>
      <c r="GM407" s="209"/>
      <c r="GN407" s="209"/>
      <c r="GO407" s="209"/>
      <c r="GP407" s="209"/>
      <c r="GQ407" s="529"/>
      <c r="GR407" s="587"/>
      <c r="GS407" s="529"/>
      <c r="GT407" s="587"/>
      <c r="GU407" s="529"/>
      <c r="GV407" s="529"/>
      <c r="GW407" s="529"/>
      <c r="GX407" s="529"/>
      <c r="GY407" s="529"/>
      <c r="GZ407" s="587"/>
      <c r="HA407" s="529"/>
      <c r="HB407" s="587"/>
      <c r="HC407" s="529"/>
      <c r="HD407" s="529"/>
      <c r="HE407" s="529"/>
      <c r="HF407" s="529"/>
      <c r="HG407" s="529"/>
      <c r="HH407" s="584"/>
      <c r="HI407" s="527"/>
      <c r="HJ407" s="587"/>
      <c r="HK407" s="529"/>
      <c r="HL407" s="529"/>
      <c r="HM407" s="529"/>
      <c r="HN407" s="529"/>
      <c r="HO407" s="529"/>
      <c r="HP407" s="285"/>
      <c r="HQ407" s="208"/>
      <c r="HR407" s="208"/>
      <c r="HS407" s="208"/>
      <c r="IE407" s="159"/>
      <c r="IF407" s="159"/>
      <c r="IG407" s="159"/>
      <c r="IH407" s="159"/>
      <c r="II407" s="175">
        <v>0</v>
      </c>
      <c r="IJ407" s="175">
        <v>0</v>
      </c>
      <c r="IK407" s="159"/>
      <c r="IL407" s="159"/>
      <c r="IM407" s="159"/>
      <c r="IQ407" s="159"/>
      <c r="IR407" s="159"/>
      <c r="IS407" s="159"/>
      <c r="IZ407" s="159"/>
      <c r="JA407" s="159"/>
      <c r="JB407" s="159"/>
      <c r="JC407" s="159"/>
      <c r="JD407" s="159"/>
      <c r="JE407" s="159"/>
      <c r="JF407" s="159"/>
      <c r="JG407" s="159"/>
      <c r="JH407" s="159"/>
      <c r="JI407" s="159"/>
      <c r="JJ407" s="159"/>
      <c r="JK407" s="159"/>
      <c r="JL407" s="159"/>
      <c r="JM407" s="159"/>
      <c r="JN407" s="159"/>
      <c r="JO407" s="159"/>
      <c r="JP407" s="159"/>
      <c r="JQ407" s="159"/>
      <c r="JR407" s="159"/>
      <c r="JS407" s="159"/>
      <c r="JT407" s="159"/>
      <c r="JV407" s="159"/>
      <c r="JW407" s="159"/>
      <c r="JX407" s="159"/>
      <c r="KE407" s="159"/>
      <c r="KF407" s="159"/>
      <c r="KG407" s="159"/>
      <c r="KH407" s="159"/>
      <c r="KI407" s="159"/>
      <c r="KJ407" s="159"/>
      <c r="KK407" s="159"/>
      <c r="KL407" s="159"/>
      <c r="KM407" s="159"/>
      <c r="KN407" s="159"/>
      <c r="KO407" s="159"/>
      <c r="KP407" s="159"/>
      <c r="KQ407" s="159"/>
      <c r="KR407" s="159"/>
      <c r="KS407" s="159">
        <v>1</v>
      </c>
      <c r="KT407" s="159"/>
      <c r="KU407" s="159"/>
      <c r="KV407" s="159"/>
      <c r="KW407" s="159"/>
      <c r="KX407" s="159"/>
      <c r="KY407" s="159"/>
      <c r="KZ407" s="159"/>
      <c r="LA407" s="159"/>
    </row>
    <row r="408" spans="1:313" x14ac:dyDescent="0.15">
      <c r="A408" s="214"/>
      <c r="B408" s="232">
        <v>2.1381944444444447</v>
      </c>
      <c r="C408" s="10">
        <v>0.27</v>
      </c>
      <c r="D408" s="11">
        <v>0.8999100000000001</v>
      </c>
      <c r="E408" s="12"/>
      <c r="F408" s="14"/>
      <c r="G408" s="13"/>
      <c r="H408" s="14"/>
      <c r="I408" s="596"/>
      <c r="J408" s="9">
        <v>2</v>
      </c>
      <c r="K408" s="14"/>
      <c r="L408" s="9"/>
      <c r="M408" s="23">
        <v>0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9"/>
      <c r="AB408" s="15"/>
      <c r="AC408" s="15"/>
      <c r="AD408" s="15"/>
      <c r="AE408" s="15"/>
      <c r="AF408" s="15"/>
      <c r="AG408" s="15"/>
      <c r="AH408" s="54">
        <f>ER407-BP407</f>
        <v>-4.7347369011053075</v>
      </c>
      <c r="AI408" s="54">
        <f>ES407-BQ407</f>
        <v>24.984799789251849</v>
      </c>
      <c r="AJ408" s="15"/>
      <c r="AK408" s="15"/>
      <c r="AL408" s="635">
        <f>DEGREES(ACOS(AL407))</f>
        <v>2.1191633366340996</v>
      </c>
      <c r="AM408" s="633">
        <v>-3.2316458213893364</v>
      </c>
      <c r="AN408" s="634">
        <v>5.203601159114859</v>
      </c>
      <c r="AO408" s="638">
        <f>ABS(11.88-AN408)</f>
        <v>6.6763988408851418</v>
      </c>
      <c r="AP408" s="527"/>
      <c r="AQ408" s="634"/>
      <c r="AR408" s="634"/>
      <c r="AS408" s="634"/>
      <c r="AT408" s="634"/>
      <c r="AU408" s="634"/>
      <c r="AV408" s="634"/>
      <c r="AW408" s="634"/>
      <c r="AX408" s="634"/>
      <c r="AY408" s="634"/>
      <c r="AZ408" s="634"/>
      <c r="BA408" s="634"/>
      <c r="BB408" s="633"/>
      <c r="BC408" s="634">
        <f>ABS(BQ408-AN408)</f>
        <v>6.6125184404636457</v>
      </c>
      <c r="BD408" s="634"/>
      <c r="BE408" s="634"/>
      <c r="BF408" s="634"/>
      <c r="BG408" s="634"/>
      <c r="BH408" s="634"/>
      <c r="BI408" s="634"/>
      <c r="BJ408" s="634"/>
      <c r="BK408" s="634"/>
      <c r="BL408" s="634"/>
      <c r="BM408" s="634"/>
      <c r="BN408" s="573"/>
      <c r="BO408" s="573"/>
      <c r="BP408" s="64">
        <v>-5.6741688259277883</v>
      </c>
      <c r="BQ408" s="64">
        <v>11.816119599578505</v>
      </c>
      <c r="BR408" s="6"/>
      <c r="BS408" s="527"/>
      <c r="BT408" s="527"/>
      <c r="BU408" s="527"/>
      <c r="BV408" s="527"/>
      <c r="BW408" s="584"/>
      <c r="BX408" s="527"/>
      <c r="BY408" s="527"/>
      <c r="BZ408" s="527"/>
      <c r="CA408" s="527"/>
      <c r="CB408" s="584"/>
      <c r="CC408" s="527"/>
      <c r="CD408" s="584"/>
      <c r="CE408" s="527"/>
      <c r="CF408" s="584"/>
      <c r="CG408" s="527"/>
      <c r="CH408" s="584"/>
      <c r="CI408" s="527"/>
      <c r="CJ408" s="584"/>
      <c r="CK408" s="527"/>
      <c r="CL408" s="584"/>
      <c r="CO408" s="70"/>
      <c r="CP408" s="70"/>
      <c r="CQ408" s="70"/>
      <c r="CR408" s="70"/>
      <c r="CS408" s="70"/>
      <c r="CT408" s="70"/>
      <c r="CU408" s="70"/>
      <c r="CV408" s="70"/>
      <c r="CW408" s="70"/>
      <c r="CX408" s="70"/>
      <c r="CY408" s="70"/>
      <c r="CZ408" s="70"/>
      <c r="DA408" s="70"/>
      <c r="DB408" s="70"/>
      <c r="DC408" s="70"/>
      <c r="DH408" s="516"/>
      <c r="DI408" s="516"/>
      <c r="DJ408" s="105"/>
      <c r="DK408" s="105"/>
      <c r="DL408" s="105"/>
      <c r="DM408" s="105"/>
      <c r="DN408" s="105"/>
      <c r="DO408" s="105"/>
      <c r="DP408" s="105"/>
      <c r="DQ408" s="105"/>
      <c r="DR408" s="105"/>
      <c r="DS408" s="105"/>
      <c r="DT408" s="108" t="s">
        <v>443</v>
      </c>
      <c r="DU408" s="128">
        <v>-4.6971596241124081</v>
      </c>
      <c r="DV408" s="128">
        <v>11.891261854583774</v>
      </c>
      <c r="ER408" s="105">
        <v>0.78912281685088448</v>
      </c>
      <c r="ES408" s="105">
        <v>-11.778548472075871</v>
      </c>
      <c r="ET408" s="518">
        <f>ABS(ER408)</f>
        <v>0.78912281685088448</v>
      </c>
      <c r="EV408" s="284"/>
      <c r="EW408" s="209"/>
      <c r="EX408" s="209"/>
      <c r="EY408" s="209"/>
      <c r="EZ408" s="209"/>
      <c r="FA408" s="209"/>
      <c r="FB408" s="209"/>
      <c r="FC408" s="209"/>
      <c r="FE408" s="141"/>
      <c r="FF408" s="141"/>
      <c r="FH408" s="141"/>
      <c r="FJ408" s="141"/>
      <c r="FK408" s="584"/>
      <c r="FL408" s="527"/>
      <c r="FM408" s="584"/>
      <c r="FN408" s="527"/>
      <c r="FO408" s="584"/>
      <c r="FP408" s="527"/>
      <c r="FQ408" s="284"/>
      <c r="FR408" s="209"/>
      <c r="FS408" s="284"/>
      <c r="FT408" s="209"/>
      <c r="FU408" s="209"/>
      <c r="FV408" s="209"/>
      <c r="FW408" s="209"/>
      <c r="FX408" s="209"/>
      <c r="FY408" s="209"/>
      <c r="FZ408" s="209"/>
      <c r="GA408" s="209"/>
      <c r="GB408" s="209"/>
      <c r="GC408" s="209"/>
      <c r="GD408" s="284"/>
      <c r="GE408" s="209"/>
      <c r="GF408" s="284"/>
      <c r="GG408" s="209"/>
      <c r="GH408" s="209"/>
      <c r="GI408" s="209"/>
      <c r="GJ408" s="209"/>
      <c r="GK408" s="209"/>
      <c r="GL408" s="209"/>
      <c r="GM408" s="209"/>
      <c r="GN408" s="209"/>
      <c r="GO408" s="209"/>
      <c r="GP408" s="209"/>
      <c r="GQ408" s="529"/>
      <c r="GR408" s="587">
        <v>0.11273183097869777</v>
      </c>
      <c r="GS408" s="532">
        <v>0.63881370887928757</v>
      </c>
      <c r="GT408" s="584"/>
      <c r="GU408" s="527"/>
      <c r="GV408" s="527"/>
      <c r="GW408" s="527"/>
      <c r="GX408" s="527"/>
      <c r="GY408" s="527"/>
      <c r="GZ408" s="587">
        <v>0.15028451001053789</v>
      </c>
      <c r="HA408" s="532">
        <v>1.1647049525816655</v>
      </c>
      <c r="HB408" s="584"/>
      <c r="HC408" s="527"/>
      <c r="HD408" s="527"/>
      <c r="HE408" s="527"/>
      <c r="HF408" s="527"/>
      <c r="HG408" s="527"/>
      <c r="HH408" s="584">
        <v>0.18786670717537246</v>
      </c>
      <c r="HI408" s="527">
        <v>1.3283902217422299</v>
      </c>
      <c r="HJ408" s="584"/>
      <c r="HK408" s="527"/>
      <c r="HL408" s="527"/>
      <c r="HM408" s="527"/>
      <c r="HN408" s="527"/>
      <c r="HO408" s="527"/>
      <c r="HP408" s="285"/>
      <c r="HQ408" s="208"/>
      <c r="HR408" s="208"/>
      <c r="HS408" s="208"/>
      <c r="IE408" s="159"/>
      <c r="IF408" s="159"/>
      <c r="IG408" s="159"/>
      <c r="IH408" s="159"/>
      <c r="II408" s="175">
        <v>1</v>
      </c>
      <c r="IJ408" s="175">
        <v>0</v>
      </c>
      <c r="IK408" s="175">
        <v>1</v>
      </c>
      <c r="IL408" s="175">
        <v>0</v>
      </c>
      <c r="IM408" s="175">
        <v>0</v>
      </c>
      <c r="IN408" s="464"/>
      <c r="IO408" s="464"/>
      <c r="IP408" s="402"/>
      <c r="IQ408" s="175">
        <v>0</v>
      </c>
      <c r="IR408" s="175">
        <v>1</v>
      </c>
      <c r="IS408" s="175">
        <v>0</v>
      </c>
      <c r="IT408" s="402"/>
      <c r="IU408" s="416"/>
      <c r="IV408" s="402"/>
      <c r="IW408" s="416"/>
      <c r="IX408" s="483"/>
      <c r="IY408" s="416"/>
      <c r="IZ408" s="175">
        <v>0</v>
      </c>
      <c r="JA408" s="175">
        <v>0</v>
      </c>
      <c r="JB408" s="178">
        <v>0</v>
      </c>
      <c r="JC408" s="178">
        <v>1</v>
      </c>
      <c r="JD408" s="178">
        <v>0</v>
      </c>
      <c r="JE408" s="178">
        <v>0</v>
      </c>
      <c r="JF408" s="178">
        <v>0</v>
      </c>
      <c r="JG408" s="178">
        <v>0</v>
      </c>
      <c r="JH408" s="178">
        <v>1</v>
      </c>
      <c r="JI408" s="178">
        <v>0</v>
      </c>
      <c r="JJ408" s="178">
        <v>0</v>
      </c>
      <c r="JK408" s="178">
        <v>1</v>
      </c>
      <c r="JL408" s="178">
        <v>0</v>
      </c>
      <c r="JM408" s="178">
        <v>1</v>
      </c>
      <c r="JN408" s="178">
        <v>0</v>
      </c>
      <c r="JO408" s="178">
        <v>0</v>
      </c>
      <c r="JP408" s="178">
        <v>0</v>
      </c>
      <c r="JQ408" s="178">
        <v>0</v>
      </c>
      <c r="JR408" s="178">
        <v>0</v>
      </c>
      <c r="JS408" s="178">
        <v>0</v>
      </c>
      <c r="JT408" s="178">
        <v>0</v>
      </c>
      <c r="JU408" s="513">
        <v>1</v>
      </c>
      <c r="JV408" s="178">
        <v>0</v>
      </c>
      <c r="JW408" s="178">
        <v>0</v>
      </c>
      <c r="JX408" s="178">
        <v>0</v>
      </c>
      <c r="JY408" s="513"/>
      <c r="JZ408" s="407"/>
      <c r="KA408" s="407"/>
      <c r="KB408" s="407"/>
      <c r="KC408" s="407"/>
      <c r="KD408" s="407"/>
      <c r="KE408" s="162">
        <v>1</v>
      </c>
      <c r="KF408" s="175">
        <v>0</v>
      </c>
      <c r="KG408" s="175">
        <v>0</v>
      </c>
      <c r="KH408" s="175">
        <v>0</v>
      </c>
      <c r="KI408" s="175">
        <v>0</v>
      </c>
      <c r="KJ408" s="175">
        <v>1</v>
      </c>
      <c r="KK408" s="160">
        <v>0</v>
      </c>
      <c r="KL408" s="175">
        <v>0</v>
      </c>
      <c r="KM408" s="175">
        <v>0</v>
      </c>
      <c r="KN408" s="175">
        <v>1</v>
      </c>
      <c r="KO408" s="175">
        <v>0</v>
      </c>
      <c r="KP408" s="175">
        <v>0</v>
      </c>
      <c r="KQ408" s="175">
        <v>0</v>
      </c>
      <c r="KR408" s="160">
        <v>0</v>
      </c>
      <c r="KS408" s="175">
        <v>0</v>
      </c>
      <c r="KT408" s="159"/>
      <c r="KU408" s="159"/>
      <c r="KV408" s="159"/>
      <c r="KW408" s="159"/>
      <c r="KX408" s="159"/>
      <c r="KY408" s="159"/>
      <c r="KZ408" s="159"/>
      <c r="LA408" s="159"/>
    </row>
    <row r="409" spans="1:313" s="218" customFormat="1" x14ac:dyDescent="0.15">
      <c r="A409" s="218" t="s">
        <v>593</v>
      </c>
      <c r="B409" s="243"/>
      <c r="C409" s="17"/>
      <c r="D409" s="18"/>
      <c r="E409" s="24">
        <v>0.9</v>
      </c>
      <c r="F409" s="20"/>
      <c r="G409" s="19"/>
      <c r="H409" s="20"/>
      <c r="I409" s="597"/>
      <c r="J409" s="16"/>
      <c r="K409" s="20"/>
      <c r="L409" s="16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16"/>
      <c r="AB409" s="20"/>
      <c r="AC409" s="20"/>
      <c r="AD409" s="20"/>
      <c r="AE409" s="20"/>
      <c r="AF409" s="20"/>
      <c r="AG409" s="20"/>
      <c r="AH409" s="58"/>
      <c r="AI409" s="20"/>
      <c r="AJ409" s="20"/>
      <c r="AK409" s="20"/>
      <c r="AL409" s="642"/>
      <c r="AM409" s="636"/>
      <c r="AN409" s="637"/>
      <c r="AO409" s="636"/>
      <c r="AP409" s="637"/>
      <c r="AQ409" s="528">
        <f>SUM(AO406:AO409)</f>
        <v>6.6763988408851418</v>
      </c>
      <c r="AR409" s="528">
        <f>SUM(AP406:AP409)</f>
        <v>0</v>
      </c>
      <c r="AS409" s="528">
        <f>AVERAGE(AO406:AO409)</f>
        <v>6.6763988408851418</v>
      </c>
      <c r="AT409" s="528" t="e">
        <f>AVERAGE(AP406:AP409)</f>
        <v>#DIV/0!</v>
      </c>
      <c r="AU409" s="528">
        <f>MAX(AO406:AO409)</f>
        <v>6.6763988408851418</v>
      </c>
      <c r="AV409" s="528">
        <f>MAX(AP406:AP409)</f>
        <v>0</v>
      </c>
      <c r="AW409" s="528">
        <f>MIN(AO406:AO409)</f>
        <v>6.6763988408851418</v>
      </c>
      <c r="AX409" s="528">
        <f>MIN(AP406:AP409)</f>
        <v>0</v>
      </c>
      <c r="AY409" s="528">
        <f>AU409-AW409</f>
        <v>0</v>
      </c>
      <c r="AZ409" s="528">
        <f>AV409-AX409</f>
        <v>0</v>
      </c>
      <c r="BA409" s="528"/>
      <c r="BB409" s="636"/>
      <c r="BC409" s="637"/>
      <c r="BD409" s="528">
        <f>SUM(BB406:BB409)</f>
        <v>0</v>
      </c>
      <c r="BE409" s="528">
        <f>SUM(BC406:BC409)</f>
        <v>6.6125184404636457</v>
      </c>
      <c r="BF409" s="528" t="e">
        <f>AVERAGE(BB406:BB409)</f>
        <v>#DIV/0!</v>
      </c>
      <c r="BG409" s="528">
        <f>AVERAGE(BC406:BC409)</f>
        <v>6.6125184404636457</v>
      </c>
      <c r="BH409" s="528">
        <f>MAX(BB406:BB409)</f>
        <v>0</v>
      </c>
      <c r="BI409" s="528">
        <f>MAX(BC406:BC409)</f>
        <v>6.6125184404636457</v>
      </c>
      <c r="BJ409" s="528">
        <f>MIN(BB406:BB409)</f>
        <v>0</v>
      </c>
      <c r="BK409" s="528">
        <f>MIN(BC406:BC409)</f>
        <v>6.6125184404636457</v>
      </c>
      <c r="BL409" s="528">
        <f>BH409-BJ409</f>
        <v>0</v>
      </c>
      <c r="BM409" s="528">
        <f>BI409-BK409</f>
        <v>0</v>
      </c>
      <c r="BN409" s="574"/>
      <c r="BO409" s="574"/>
      <c r="BP409" s="2"/>
      <c r="BQ409" s="2"/>
      <c r="BR409" s="7"/>
      <c r="BS409" s="528"/>
      <c r="BT409" s="528"/>
      <c r="BU409" s="528"/>
      <c r="BV409" s="528"/>
      <c r="BW409" s="585"/>
      <c r="BX409" s="528"/>
      <c r="BY409" s="528"/>
      <c r="BZ409" s="528"/>
      <c r="CA409" s="528"/>
      <c r="CB409" s="585"/>
      <c r="CC409" s="528"/>
      <c r="CD409" s="585"/>
      <c r="CE409" s="528"/>
      <c r="CF409" s="585"/>
      <c r="CG409" s="528"/>
      <c r="CH409" s="585"/>
      <c r="CI409" s="528"/>
      <c r="CJ409" s="585"/>
      <c r="CK409" s="528"/>
      <c r="CL409" s="585"/>
      <c r="CM409" s="240"/>
      <c r="CN409" s="393"/>
      <c r="CR409" s="286"/>
      <c r="CS409" s="278"/>
      <c r="CT409" s="281"/>
      <c r="CU409" s="281"/>
      <c r="CV409" s="281"/>
      <c r="CW409" s="281"/>
      <c r="CX409" s="281"/>
      <c r="CY409" s="281"/>
      <c r="CZ409" s="281"/>
      <c r="DA409" s="281"/>
      <c r="DB409" s="281"/>
      <c r="DC409" s="248"/>
      <c r="DD409" s="281"/>
      <c r="DE409" s="281"/>
      <c r="DF409" s="281"/>
      <c r="DG409" s="281"/>
      <c r="DH409" s="281"/>
      <c r="DI409" s="281"/>
      <c r="DL409" s="281"/>
      <c r="DM409" s="281"/>
      <c r="DN409" s="281"/>
      <c r="DO409" s="281"/>
      <c r="DP409" s="281"/>
      <c r="DQ409" s="281"/>
      <c r="DR409" s="281"/>
      <c r="DT409" s="220"/>
      <c r="DW409" s="495"/>
      <c r="DX409" s="495"/>
      <c r="DY409" s="495"/>
      <c r="DZ409" s="495"/>
      <c r="EA409" s="495"/>
      <c r="EB409" s="512"/>
      <c r="EC409" s="495"/>
      <c r="ED409" s="495"/>
      <c r="EE409" s="512"/>
      <c r="EF409" s="244"/>
      <c r="EG409" s="244"/>
      <c r="EH409" s="244"/>
      <c r="EI409" s="244"/>
      <c r="EJ409" s="244"/>
      <c r="EK409" s="244"/>
      <c r="EL409" s="244"/>
      <c r="EM409" s="244"/>
      <c r="EN409" s="244"/>
      <c r="EO409" s="244"/>
      <c r="EP409" s="244"/>
      <c r="EQ409" s="244"/>
      <c r="ES409" s="219"/>
      <c r="ET409" s="518"/>
      <c r="EU409" s="518"/>
      <c r="EV409" s="287">
        <f>SUM(ET406:ET409)</f>
        <v>0.78912281685088448</v>
      </c>
      <c r="EW409" s="281"/>
      <c r="EX409" s="278">
        <f>AVERAGE(ET406:ET409)</f>
        <v>0.78912281685088448</v>
      </c>
      <c r="EY409" s="278"/>
      <c r="EZ409" s="281">
        <f>_xlfn.VAR.P(ET406:ET409)</f>
        <v>0</v>
      </c>
      <c r="FA409" s="281"/>
      <c r="FB409" s="281">
        <f>MAX(ET406:ET409)</f>
        <v>0.78912281685088448</v>
      </c>
      <c r="FC409" s="281"/>
      <c r="FD409" s="523"/>
      <c r="FE409" s="268"/>
      <c r="FF409" s="240"/>
      <c r="FG409" s="268"/>
      <c r="FH409" s="240"/>
      <c r="FI409" s="268"/>
      <c r="FJ409" s="240"/>
      <c r="FK409" s="585"/>
      <c r="FL409" s="528"/>
      <c r="FM409" s="585"/>
      <c r="FN409" s="528"/>
      <c r="FO409" s="585"/>
      <c r="FP409" s="528"/>
      <c r="FQ409" s="287"/>
      <c r="FR409" s="281"/>
      <c r="FS409" s="287"/>
      <c r="FT409" s="281"/>
      <c r="FU409" s="281"/>
      <c r="FV409" s="281"/>
      <c r="FW409" s="281"/>
      <c r="FX409" s="281"/>
      <c r="FY409" s="281"/>
      <c r="FZ409" s="281"/>
      <c r="GA409" s="281"/>
      <c r="GB409" s="281"/>
      <c r="GC409" s="281"/>
      <c r="GD409" s="287"/>
      <c r="GE409" s="281"/>
      <c r="GF409" s="287"/>
      <c r="GG409" s="281"/>
      <c r="GH409" s="281"/>
      <c r="GI409" s="281"/>
      <c r="GJ409" s="281"/>
      <c r="GK409" s="281"/>
      <c r="GL409" s="281"/>
      <c r="GM409" s="281"/>
      <c r="GN409" s="281"/>
      <c r="GO409" s="281"/>
      <c r="GP409" s="281"/>
      <c r="GQ409" s="531"/>
      <c r="GR409" s="586"/>
      <c r="GS409" s="531"/>
      <c r="GT409" s="586">
        <f>SUM(GR407:GR409)</f>
        <v>0.11273183097869777</v>
      </c>
      <c r="GU409" s="586">
        <f>SUM(GS407:GS409)</f>
        <v>0.63881370887928757</v>
      </c>
      <c r="GV409" s="531">
        <f>AVERAGE(GR407:GR409)</f>
        <v>0.11273183097869777</v>
      </c>
      <c r="GW409" s="531">
        <f>AVERAGE(GS407:GS409)</f>
        <v>0.63881370887928757</v>
      </c>
      <c r="GX409" s="531">
        <f>MAX(GR407:GR409)</f>
        <v>0.11273183097869777</v>
      </c>
      <c r="GY409" s="531">
        <f>MAX(GS407:GS409)</f>
        <v>0.63881370887928757</v>
      </c>
      <c r="GZ409" s="586"/>
      <c r="HA409" s="531"/>
      <c r="HB409" s="586">
        <f>SUM(GZ407:GZ409)</f>
        <v>0.15028451001053789</v>
      </c>
      <c r="HC409" s="586">
        <f>SUM(HA407:HA409)</f>
        <v>1.1647049525816655</v>
      </c>
      <c r="HD409" s="531">
        <f>AVERAGE(GZ407:GZ409)</f>
        <v>0.15028451001053789</v>
      </c>
      <c r="HE409" s="531">
        <f>AVERAGE(HA407:HA409)</f>
        <v>1.1647049525816655</v>
      </c>
      <c r="HF409" s="531">
        <f>MAX(GZ407:GZ409)</f>
        <v>0.15028451001053789</v>
      </c>
      <c r="HG409" s="531">
        <f>MAX(HA407:HA409)</f>
        <v>1.1647049525816655</v>
      </c>
      <c r="HH409" s="585"/>
      <c r="HI409" s="528"/>
      <c r="HJ409" s="586">
        <f>SUM(HH407:HH409)</f>
        <v>0.18786670717537246</v>
      </c>
      <c r="HK409" s="586">
        <f>SUM(HI407:HI409)</f>
        <v>1.3283902217422299</v>
      </c>
      <c r="HL409" s="531">
        <f>AVERAGE(HH407:HH409)</f>
        <v>0.18786670717537246</v>
      </c>
      <c r="HM409" s="531">
        <f>AVERAGE(HI407:HI409)</f>
        <v>1.3283902217422299</v>
      </c>
      <c r="HN409" s="531">
        <f>MAX(HH407:HH409)</f>
        <v>0.18786670717537246</v>
      </c>
      <c r="HO409" s="531">
        <f>MAX(HI407:HI409)</f>
        <v>1.3283902217422299</v>
      </c>
      <c r="HP409" s="286">
        <f>MIN(HH407:HH409)</f>
        <v>0.18786670717537246</v>
      </c>
      <c r="HQ409" s="286">
        <f>MIN(HI407:HI409)</f>
        <v>1.3283902217422299</v>
      </c>
      <c r="HR409" s="278">
        <f>HN409-HP409</f>
        <v>0</v>
      </c>
      <c r="HS409" s="278">
        <f>HO409-HQ409</f>
        <v>0</v>
      </c>
      <c r="HT409" s="393"/>
      <c r="HU409" s="520"/>
      <c r="HV409" s="393"/>
      <c r="HW409" s="520"/>
      <c r="HX409" s="393"/>
      <c r="HY409" s="520"/>
      <c r="HZ409" s="393"/>
      <c r="IA409" s="520"/>
      <c r="IB409" s="393"/>
      <c r="IC409" s="520"/>
      <c r="ID409" s="393"/>
      <c r="IG409" s="218">
        <v>-2.3297911735597543</v>
      </c>
      <c r="IH409" s="218">
        <v>-1.878556375131718E-2</v>
      </c>
      <c r="IN409" s="462"/>
      <c r="IO409" s="462"/>
      <c r="IP409" s="390">
        <v>0</v>
      </c>
      <c r="IT409" s="390"/>
      <c r="IU409" s="393"/>
      <c r="IV409" s="390"/>
      <c r="IW409" s="393"/>
      <c r="IX409" s="484"/>
      <c r="IY409" s="393"/>
      <c r="JB409" s="226"/>
      <c r="JC409" s="226"/>
      <c r="JD409" s="226"/>
      <c r="JP409" s="226"/>
      <c r="JQ409" s="226"/>
      <c r="JR409" s="226"/>
      <c r="JU409" s="393"/>
      <c r="JY409" s="393"/>
      <c r="JZ409" s="507"/>
      <c r="KA409" s="507"/>
      <c r="KB409" s="520"/>
      <c r="KC409" s="520"/>
      <c r="KD409" s="507"/>
      <c r="KE409" s="220"/>
      <c r="KK409" s="219"/>
      <c r="KR409" s="219"/>
      <c r="LA409" s="219"/>
    </row>
    <row r="410" spans="1:313" x14ac:dyDescent="0.15">
      <c r="A410" s="237"/>
      <c r="B410" s="276">
        <v>2.1479513888888886</v>
      </c>
      <c r="C410" s="47"/>
      <c r="D410" s="298"/>
      <c r="E410" s="12"/>
      <c r="F410" s="48"/>
      <c r="G410" s="49"/>
      <c r="H410" s="48" t="s">
        <v>353</v>
      </c>
      <c r="I410" s="604">
        <v>81</v>
      </c>
      <c r="J410" s="50">
        <v>1</v>
      </c>
      <c r="K410" s="48">
        <v>1</v>
      </c>
      <c r="L410" s="50">
        <v>0</v>
      </c>
      <c r="M410" s="51">
        <v>1</v>
      </c>
      <c r="N410" s="51">
        <v>1</v>
      </c>
      <c r="O410" s="51">
        <v>0</v>
      </c>
      <c r="P410" s="48"/>
      <c r="Q410" s="48">
        <v>1</v>
      </c>
      <c r="R410" s="48">
        <v>0</v>
      </c>
      <c r="S410" s="48">
        <v>0</v>
      </c>
      <c r="T410" s="48">
        <v>0</v>
      </c>
      <c r="U410" s="48">
        <v>0</v>
      </c>
      <c r="V410" s="48">
        <v>0</v>
      </c>
      <c r="W410" s="48">
        <v>0</v>
      </c>
      <c r="X410" s="48">
        <v>1</v>
      </c>
      <c r="Y410" s="48">
        <v>1</v>
      </c>
      <c r="Z410" s="48">
        <v>0</v>
      </c>
      <c r="AA410" s="50">
        <v>0</v>
      </c>
      <c r="AB410" s="51"/>
      <c r="AC410" s="51"/>
      <c r="AD410" s="51"/>
      <c r="AE410" s="51"/>
      <c r="AF410" s="51"/>
      <c r="AG410" s="51"/>
      <c r="AH410" s="456"/>
      <c r="AI410" s="51"/>
      <c r="AJ410" s="51"/>
      <c r="AK410" s="51"/>
      <c r="AL410" s="660"/>
      <c r="AM410" s="661"/>
      <c r="AN410" s="638"/>
      <c r="AO410" s="661"/>
      <c r="AP410" s="638"/>
      <c r="AQ410" s="638"/>
      <c r="AR410" s="638"/>
      <c r="AS410" s="638"/>
      <c r="AT410" s="638"/>
      <c r="AU410" s="638"/>
      <c r="AV410" s="638"/>
      <c r="AW410" s="638"/>
      <c r="AX410" s="638"/>
      <c r="AY410" s="638"/>
      <c r="AZ410" s="638"/>
      <c r="BA410" s="638"/>
      <c r="BB410" s="661"/>
      <c r="BC410" s="638"/>
      <c r="BD410" s="638"/>
      <c r="BE410" s="638"/>
      <c r="BF410" s="638"/>
      <c r="BG410" s="638"/>
      <c r="BH410" s="638"/>
      <c r="BI410" s="638"/>
      <c r="BJ410" s="638"/>
      <c r="BK410" s="638"/>
      <c r="BL410" s="638"/>
      <c r="BM410" s="638"/>
      <c r="BN410" s="582"/>
      <c r="BO410" s="582"/>
      <c r="BP410" s="8"/>
      <c r="BQ410" s="8"/>
      <c r="BR410" s="6"/>
      <c r="BS410" s="534"/>
      <c r="BT410" s="534"/>
      <c r="BU410" s="534"/>
      <c r="BV410" s="534"/>
      <c r="BW410" s="588"/>
      <c r="BX410" s="534"/>
      <c r="BY410" s="534"/>
      <c r="BZ410" s="534"/>
      <c r="CA410" s="534"/>
      <c r="CB410" s="588"/>
      <c r="CC410" s="534"/>
      <c r="CD410" s="588"/>
      <c r="CE410" s="534"/>
      <c r="CF410" s="588"/>
      <c r="CG410" s="534"/>
      <c r="CH410" s="588"/>
      <c r="CI410" s="534"/>
      <c r="CJ410" s="588"/>
      <c r="CK410" s="534"/>
      <c r="CL410" s="588"/>
      <c r="CM410" s="148"/>
      <c r="CN410" s="387"/>
      <c r="CO410" s="79"/>
      <c r="CP410" s="79"/>
      <c r="CQ410" s="79"/>
      <c r="CR410" s="97"/>
      <c r="CS410" s="92"/>
      <c r="CT410" s="84"/>
      <c r="CU410" s="84"/>
      <c r="CV410" s="84"/>
      <c r="CW410" s="84"/>
      <c r="CX410" s="84"/>
      <c r="CY410" s="84"/>
      <c r="CZ410" s="84"/>
      <c r="DA410" s="84"/>
      <c r="DB410" s="84"/>
      <c r="DC410" s="78"/>
      <c r="DD410" s="282"/>
      <c r="DE410" s="282"/>
      <c r="DF410" s="282"/>
      <c r="DG410" s="282"/>
      <c r="DH410" s="209"/>
      <c r="DI410" s="209"/>
      <c r="DJ410" s="122"/>
      <c r="DK410" s="122"/>
      <c r="DL410" s="132"/>
      <c r="DM410" s="132"/>
      <c r="DN410" s="132"/>
      <c r="DO410" s="132"/>
      <c r="DP410" s="132"/>
      <c r="DQ410" s="132"/>
      <c r="DR410" s="132"/>
      <c r="DS410" s="122"/>
      <c r="DT410" s="109"/>
      <c r="DU410" s="122"/>
      <c r="DV410" s="122"/>
      <c r="ER410" s="122"/>
      <c r="ES410" s="121"/>
      <c r="ET410" s="519"/>
      <c r="EU410" s="519"/>
      <c r="EV410" s="284"/>
      <c r="EW410" s="282"/>
      <c r="EX410" s="282"/>
      <c r="EY410" s="282"/>
      <c r="EZ410" s="282"/>
      <c r="FA410" s="282"/>
      <c r="FB410" s="282"/>
      <c r="FC410" s="282"/>
      <c r="FD410" s="519"/>
      <c r="FE410" s="150"/>
      <c r="FF410" s="148"/>
      <c r="FG410" s="150"/>
      <c r="FH410" s="148"/>
      <c r="FI410" s="150"/>
      <c r="FJ410" s="148"/>
      <c r="FK410" s="588"/>
      <c r="FL410" s="527"/>
      <c r="FM410" s="584"/>
      <c r="FN410" s="534"/>
      <c r="FO410" s="588"/>
      <c r="FP410" s="534"/>
      <c r="FQ410" s="284"/>
      <c r="FR410" s="209"/>
      <c r="FS410" s="284"/>
      <c r="FT410" s="209"/>
      <c r="FU410" s="209"/>
      <c r="FV410" s="209"/>
      <c r="FW410" s="209"/>
      <c r="FX410" s="209"/>
      <c r="FY410" s="209"/>
      <c r="FZ410" s="209"/>
      <c r="GA410" s="209"/>
      <c r="GB410" s="209"/>
      <c r="GC410" s="209"/>
      <c r="GD410" s="284"/>
      <c r="GE410" s="209"/>
      <c r="GF410" s="284"/>
      <c r="GG410" s="209"/>
      <c r="GH410" s="209"/>
      <c r="GI410" s="209"/>
      <c r="GJ410" s="209"/>
      <c r="GK410" s="209"/>
      <c r="GL410" s="209"/>
      <c r="GM410" s="209"/>
      <c r="GN410" s="209"/>
      <c r="GO410" s="209"/>
      <c r="GP410" s="209"/>
      <c r="GQ410" s="529"/>
      <c r="GR410" s="587"/>
      <c r="GS410" s="532"/>
      <c r="GT410" s="587"/>
      <c r="GU410" s="532"/>
      <c r="GV410" s="532"/>
      <c r="GW410" s="532"/>
      <c r="GX410" s="532"/>
      <c r="GY410" s="532"/>
      <c r="GZ410" s="587"/>
      <c r="HA410" s="532"/>
      <c r="HB410" s="587"/>
      <c r="HC410" s="532"/>
      <c r="HD410" s="532"/>
      <c r="HE410" s="532"/>
      <c r="HF410" s="532"/>
      <c r="HG410" s="532"/>
      <c r="HH410" s="588"/>
      <c r="HI410" s="534"/>
      <c r="HJ410" s="587"/>
      <c r="HK410" s="532"/>
      <c r="HL410" s="532"/>
      <c r="HM410" s="532"/>
      <c r="HN410" s="532"/>
      <c r="HO410" s="532"/>
      <c r="HP410" s="97"/>
      <c r="HQ410" s="211"/>
      <c r="HR410" s="211"/>
      <c r="HS410" s="211"/>
      <c r="HT410" s="387"/>
      <c r="HU410" s="386"/>
      <c r="HV410" s="387"/>
      <c r="HW410" s="386"/>
      <c r="HX410" s="387"/>
      <c r="HY410" s="386"/>
      <c r="HZ410" s="387"/>
      <c r="IA410" s="386"/>
      <c r="IB410" s="387"/>
      <c r="IC410" s="386"/>
      <c r="ID410" s="387"/>
      <c r="IE410" s="164"/>
      <c r="IF410" s="164"/>
      <c r="IG410" s="164"/>
      <c r="IH410" s="164"/>
      <c r="II410" s="197"/>
      <c r="IJ410" s="197"/>
      <c r="IK410" s="197"/>
      <c r="IL410" s="197"/>
      <c r="IM410" s="197"/>
      <c r="IN410" s="469"/>
      <c r="IO410" s="469"/>
      <c r="IP410" s="386"/>
      <c r="IQ410" s="197"/>
      <c r="IR410" s="197"/>
      <c r="IS410" s="197"/>
      <c r="IT410" s="366"/>
      <c r="IU410" s="387"/>
      <c r="IV410" s="366"/>
      <c r="IW410" s="387"/>
      <c r="IX410" s="366"/>
      <c r="IY410" s="387"/>
      <c r="IZ410" s="197"/>
      <c r="JA410" s="197"/>
      <c r="JB410" s="198"/>
      <c r="JC410" s="198"/>
      <c r="JD410" s="198"/>
      <c r="JE410" s="197"/>
      <c r="JF410" s="197"/>
      <c r="JG410" s="197"/>
      <c r="JH410" s="197"/>
      <c r="JI410" s="197"/>
      <c r="JJ410" s="197"/>
      <c r="JK410" s="197"/>
      <c r="JL410" s="197"/>
      <c r="JM410" s="197"/>
      <c r="JN410" s="197"/>
      <c r="JO410" s="197"/>
      <c r="JP410" s="198"/>
      <c r="JQ410" s="198"/>
      <c r="JR410" s="198"/>
      <c r="JS410" s="197"/>
      <c r="JT410" s="197"/>
      <c r="JU410" s="387"/>
      <c r="JV410" s="197"/>
      <c r="JW410" s="197"/>
      <c r="JX410" s="197"/>
      <c r="JY410" s="387"/>
      <c r="JZ410" s="366"/>
      <c r="KA410" s="366"/>
      <c r="KB410" s="366"/>
      <c r="KC410" s="366"/>
      <c r="KD410" s="366"/>
      <c r="KE410" s="165"/>
      <c r="KF410" s="197"/>
      <c r="KG410" s="197"/>
      <c r="KH410" s="197"/>
      <c r="KI410" s="197"/>
      <c r="KJ410" s="197"/>
      <c r="KK410" s="196"/>
      <c r="KL410" s="197"/>
      <c r="KM410" s="197"/>
      <c r="KN410" s="197"/>
      <c r="KO410" s="197"/>
      <c r="KP410" s="197"/>
      <c r="KQ410" s="197"/>
      <c r="KR410" s="196"/>
      <c r="KS410" s="197">
        <v>1</v>
      </c>
      <c r="KT410" s="197"/>
      <c r="KU410" s="197"/>
      <c r="KV410" s="197"/>
      <c r="KW410" s="197"/>
      <c r="KX410" s="197"/>
      <c r="KY410" s="197"/>
      <c r="KZ410" s="197"/>
      <c r="LA410" s="196"/>
    </row>
    <row r="411" spans="1:313" x14ac:dyDescent="0.15">
      <c r="A411" s="214"/>
      <c r="B411" s="232">
        <v>2.1550462962962964</v>
      </c>
      <c r="C411" s="10"/>
      <c r="D411" s="11"/>
      <c r="E411" s="12"/>
      <c r="F411" s="14"/>
      <c r="G411" s="13"/>
      <c r="H411" s="14"/>
      <c r="I411" s="596"/>
      <c r="J411" s="9">
        <v>1</v>
      </c>
      <c r="K411" s="14">
        <v>1</v>
      </c>
      <c r="L411" s="9">
        <v>0</v>
      </c>
      <c r="M411" s="23">
        <v>1</v>
      </c>
      <c r="N411" s="23">
        <v>0</v>
      </c>
      <c r="O411" s="23">
        <v>1</v>
      </c>
      <c r="P411" s="14"/>
      <c r="Q411" s="14">
        <v>0</v>
      </c>
      <c r="R411" s="14">
        <v>0</v>
      </c>
      <c r="S411" s="14">
        <v>1</v>
      </c>
      <c r="T411" s="14">
        <v>1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9">
        <v>1</v>
      </c>
      <c r="AB411" s="15">
        <f>ABS(ER411-DU412)</f>
        <v>1.6909774646804667</v>
      </c>
      <c r="AC411" s="15">
        <f>ABS(ES411-DV412)</f>
        <v>1.0519915700737617</v>
      </c>
      <c r="AD411" s="15">
        <f>SQRT(AB411^2+AC411^2)</f>
        <v>1.9915047199450564</v>
      </c>
      <c r="AE411" s="15"/>
      <c r="AF411" s="15"/>
      <c r="AG411" s="15"/>
      <c r="AH411" s="15">
        <f>AM412-BP411</f>
        <v>4.8474687320840042</v>
      </c>
      <c r="AI411" s="15">
        <f>AN412-BQ411</f>
        <v>17.094863013698632</v>
      </c>
      <c r="AJ411" s="15"/>
      <c r="AK411" s="15"/>
      <c r="AL411" s="632">
        <f>((AH411*AH412)+(AI411*AI412))/(SQRT(AH411^2+AI411^2)*SQRT(AH412^2+AI412^2))</f>
        <v>0.99462178262561396</v>
      </c>
      <c r="AM411" s="633"/>
      <c r="AN411" s="634"/>
      <c r="AO411" s="633"/>
      <c r="AP411" s="634"/>
      <c r="AQ411" s="634"/>
      <c r="AR411" s="634"/>
      <c r="AS411" s="634"/>
      <c r="AT411" s="634"/>
      <c r="AU411" s="634"/>
      <c r="AV411" s="634"/>
      <c r="AW411" s="634"/>
      <c r="AX411" s="634"/>
      <c r="AY411" s="634"/>
      <c r="AZ411" s="634"/>
      <c r="BA411" s="634"/>
      <c r="BB411" s="633"/>
      <c r="BC411" s="634"/>
      <c r="BD411" s="634"/>
      <c r="BE411" s="634"/>
      <c r="BF411" s="634"/>
      <c r="BG411" s="634"/>
      <c r="BH411" s="634"/>
      <c r="BI411" s="634"/>
      <c r="BJ411" s="634"/>
      <c r="BK411" s="634"/>
      <c r="BL411" s="634"/>
      <c r="BM411" s="634"/>
      <c r="BN411" s="573"/>
      <c r="BO411" s="573"/>
      <c r="BP411" s="4">
        <v>-0.9394319248224815</v>
      </c>
      <c r="BQ411" s="4">
        <v>-11.928832982086409</v>
      </c>
      <c r="BR411" s="6"/>
      <c r="BS411" s="527"/>
      <c r="BT411" s="527"/>
      <c r="BU411" s="527"/>
      <c r="BV411" s="527"/>
      <c r="BW411" s="584"/>
      <c r="BX411" s="527"/>
      <c r="BY411" s="527"/>
      <c r="BZ411" s="527"/>
      <c r="CA411" s="527"/>
      <c r="CB411" s="584"/>
      <c r="CC411" s="527"/>
      <c r="CD411" s="584"/>
      <c r="CE411" s="527"/>
      <c r="CF411" s="584"/>
      <c r="CG411" s="527"/>
      <c r="CH411" s="584"/>
      <c r="CI411" s="527"/>
      <c r="CJ411" s="584"/>
      <c r="CK411" s="527"/>
      <c r="CL411" s="584"/>
      <c r="CO411" s="70"/>
      <c r="CP411" s="70"/>
      <c r="CQ411" s="70"/>
      <c r="CR411" s="70"/>
      <c r="CS411" s="70"/>
      <c r="CT411" s="70"/>
      <c r="CU411" s="70"/>
      <c r="CV411" s="70"/>
      <c r="CW411" s="70"/>
      <c r="CX411" s="70"/>
      <c r="CY411" s="70"/>
      <c r="CZ411" s="70"/>
      <c r="DA411" s="70"/>
      <c r="DB411" s="70"/>
      <c r="DC411" s="70"/>
      <c r="DH411" s="516"/>
      <c r="DI411" s="516"/>
      <c r="DJ411" s="105"/>
      <c r="DK411" s="105"/>
      <c r="DL411" s="105"/>
      <c r="DM411" s="105"/>
      <c r="DN411" s="105"/>
      <c r="DO411" s="105"/>
      <c r="DP411" s="105"/>
      <c r="DQ411" s="105"/>
      <c r="DR411" s="105"/>
      <c r="DS411" s="105"/>
      <c r="DT411" s="108" t="s">
        <v>442</v>
      </c>
      <c r="DU411" s="105">
        <v>-0.9394319248224815</v>
      </c>
      <c r="DV411" s="105">
        <v>-11.928832982086409</v>
      </c>
      <c r="ER411" s="128">
        <v>3.2316458213893364</v>
      </c>
      <c r="ES411" s="128">
        <v>12.003975237091677</v>
      </c>
      <c r="EV411" s="284"/>
      <c r="EW411" s="209"/>
      <c r="EX411" s="209"/>
      <c r="EY411" s="209"/>
      <c r="EZ411" s="209"/>
      <c r="FA411" s="209"/>
      <c r="FB411" s="209"/>
      <c r="FC411" s="209"/>
      <c r="FE411" s="141"/>
      <c r="FF411" s="141"/>
      <c r="FH411" s="141"/>
      <c r="FJ411" s="141"/>
      <c r="FK411" s="584"/>
      <c r="FL411" s="527"/>
      <c r="FM411" s="584"/>
      <c r="FN411" s="527"/>
      <c r="FO411" s="584"/>
      <c r="FP411" s="527"/>
      <c r="FQ411" s="284"/>
      <c r="FR411" s="209"/>
      <c r="FS411" s="284"/>
      <c r="FT411" s="209"/>
      <c r="FU411" s="209"/>
      <c r="FV411" s="209"/>
      <c r="FW411" s="209"/>
      <c r="FX411" s="209"/>
      <c r="FY411" s="209"/>
      <c r="FZ411" s="209"/>
      <c r="GA411" s="209"/>
      <c r="GB411" s="209"/>
      <c r="GC411" s="209"/>
      <c r="GD411" s="284"/>
      <c r="GE411" s="209"/>
      <c r="GF411" s="284"/>
      <c r="GG411" s="209"/>
      <c r="GH411" s="209"/>
      <c r="GI411" s="209"/>
      <c r="GJ411" s="209"/>
      <c r="GK411" s="209"/>
      <c r="GL411" s="209"/>
      <c r="GM411" s="209"/>
      <c r="GN411" s="209"/>
      <c r="GO411" s="209"/>
      <c r="GP411" s="209"/>
      <c r="GQ411" s="529"/>
      <c r="GR411" s="587"/>
      <c r="GS411" s="529"/>
      <c r="GT411" s="587"/>
      <c r="GU411" s="529"/>
      <c r="GV411" s="529"/>
      <c r="GW411" s="529"/>
      <c r="GX411" s="529"/>
      <c r="GY411" s="529"/>
      <c r="GZ411" s="587"/>
      <c r="HA411" s="529"/>
      <c r="HB411" s="587"/>
      <c r="HC411" s="529"/>
      <c r="HD411" s="529"/>
      <c r="HE411" s="529"/>
      <c r="HF411" s="529"/>
      <c r="HG411" s="529"/>
      <c r="HH411" s="584"/>
      <c r="HI411" s="527"/>
      <c r="HJ411" s="587"/>
      <c r="HK411" s="529"/>
      <c r="HL411" s="529"/>
      <c r="HM411" s="529"/>
      <c r="HN411" s="529"/>
      <c r="HO411" s="529"/>
      <c r="HP411" s="285"/>
      <c r="HQ411" s="208"/>
      <c r="HR411" s="208"/>
      <c r="HS411" s="208"/>
      <c r="IE411" s="159"/>
      <c r="IF411" s="159"/>
      <c r="IG411" s="159"/>
      <c r="IH411" s="159"/>
      <c r="II411" s="175">
        <v>1</v>
      </c>
      <c r="IJ411" s="175">
        <v>0</v>
      </c>
      <c r="IK411" s="175">
        <v>1</v>
      </c>
      <c r="IL411" s="175">
        <v>0</v>
      </c>
      <c r="IM411" s="175">
        <v>0</v>
      </c>
      <c r="IN411" s="464"/>
      <c r="IO411" s="464"/>
      <c r="IP411" s="402"/>
      <c r="IQ411" s="175">
        <v>1</v>
      </c>
      <c r="IR411" s="175">
        <v>0</v>
      </c>
      <c r="IS411" s="175">
        <v>0</v>
      </c>
      <c r="IT411" s="402"/>
      <c r="IU411" s="416"/>
      <c r="IV411" s="402"/>
      <c r="IW411" s="416"/>
      <c r="IX411" s="483"/>
      <c r="IY411" s="416"/>
      <c r="IZ411" s="175">
        <v>1</v>
      </c>
      <c r="JA411" s="175">
        <v>0</v>
      </c>
      <c r="JB411" s="178">
        <v>0</v>
      </c>
      <c r="JC411" s="178">
        <v>0</v>
      </c>
      <c r="JD411" s="178">
        <v>0</v>
      </c>
      <c r="JE411" s="178">
        <v>0</v>
      </c>
      <c r="JF411" s="178">
        <v>0</v>
      </c>
      <c r="JG411" s="178">
        <v>0</v>
      </c>
      <c r="JH411" s="178">
        <v>1</v>
      </c>
      <c r="JI411" s="178">
        <v>0</v>
      </c>
      <c r="JJ411" s="178">
        <v>0</v>
      </c>
      <c r="JK411" s="178">
        <v>0</v>
      </c>
      <c r="JL411" s="178">
        <v>1</v>
      </c>
      <c r="JM411" s="178">
        <v>1</v>
      </c>
      <c r="JN411" s="178">
        <v>0</v>
      </c>
      <c r="JO411" s="178">
        <v>0</v>
      </c>
      <c r="JP411" s="178">
        <v>0</v>
      </c>
      <c r="JQ411" s="178">
        <v>0</v>
      </c>
      <c r="JR411" s="178">
        <v>0</v>
      </c>
      <c r="JS411" s="178">
        <v>0</v>
      </c>
      <c r="JT411" s="178">
        <v>0</v>
      </c>
      <c r="JU411" s="513">
        <v>1</v>
      </c>
      <c r="JV411" s="178">
        <v>0</v>
      </c>
      <c r="JW411" s="178">
        <v>0</v>
      </c>
      <c r="JX411" s="178">
        <v>0</v>
      </c>
      <c r="JY411" s="513"/>
      <c r="JZ411" s="407"/>
      <c r="KA411" s="407"/>
      <c r="KB411" s="407"/>
      <c r="KC411" s="407"/>
      <c r="KD411" s="407"/>
      <c r="KE411" s="162">
        <v>1</v>
      </c>
      <c r="KF411" s="175">
        <v>0</v>
      </c>
      <c r="KG411" s="175">
        <v>0</v>
      </c>
      <c r="KH411" s="175">
        <v>0</v>
      </c>
      <c r="KI411" s="175">
        <v>0</v>
      </c>
      <c r="KJ411" s="175">
        <v>0</v>
      </c>
      <c r="KK411" s="160">
        <v>1</v>
      </c>
      <c r="KL411" s="175">
        <v>0</v>
      </c>
      <c r="KM411" s="175">
        <v>0</v>
      </c>
      <c r="KN411" s="175">
        <v>0</v>
      </c>
      <c r="KO411" s="175">
        <v>0</v>
      </c>
      <c r="KP411" s="175">
        <v>1</v>
      </c>
      <c r="KQ411" s="175">
        <v>0</v>
      </c>
      <c r="KR411" s="160">
        <v>0</v>
      </c>
      <c r="KS411" s="175">
        <v>0</v>
      </c>
      <c r="KT411" s="159"/>
      <c r="KU411" s="159"/>
      <c r="KV411" s="159"/>
      <c r="KW411" s="159"/>
      <c r="KX411" s="159"/>
      <c r="KY411" s="159"/>
      <c r="KZ411" s="159"/>
      <c r="LA411" s="159"/>
    </row>
    <row r="412" spans="1:313" x14ac:dyDescent="0.15">
      <c r="A412" s="214"/>
      <c r="B412" s="232">
        <v>2.1550462962962964</v>
      </c>
      <c r="C412" s="10">
        <v>1</v>
      </c>
      <c r="D412" s="11">
        <v>3.3330000000000002</v>
      </c>
      <c r="E412" s="12"/>
      <c r="F412" s="14"/>
      <c r="G412" s="13"/>
      <c r="H412" s="14"/>
      <c r="I412" s="596"/>
      <c r="J412" s="9">
        <v>2</v>
      </c>
      <c r="K412" s="14"/>
      <c r="L412" s="9"/>
      <c r="M412" s="23">
        <v>0</v>
      </c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9"/>
      <c r="AB412" s="15"/>
      <c r="AC412" s="15"/>
      <c r="AD412" s="15"/>
      <c r="AE412" s="15"/>
      <c r="AF412" s="15"/>
      <c r="AG412" s="15"/>
      <c r="AH412" s="54">
        <f>ER411-BP411</f>
        <v>4.171077746211818</v>
      </c>
      <c r="AI412" s="54">
        <f>ES411-BQ411</f>
        <v>23.932808219178085</v>
      </c>
      <c r="AJ412" s="15"/>
      <c r="AK412" s="15"/>
      <c r="AL412" s="635">
        <f>DEGREES(ACOS(AL411))</f>
        <v>5.9449970343122569</v>
      </c>
      <c r="AM412" s="633">
        <v>3.908036807261523</v>
      </c>
      <c r="AN412" s="634">
        <v>5.1660300316122241</v>
      </c>
      <c r="AO412" s="638">
        <f>ABS(11.88-AN412)</f>
        <v>6.7139699683877767</v>
      </c>
      <c r="AP412" s="527"/>
      <c r="AQ412" s="634"/>
      <c r="AR412" s="634"/>
      <c r="AS412" s="634"/>
      <c r="AT412" s="634"/>
      <c r="AU412" s="634"/>
      <c r="AV412" s="634"/>
      <c r="AW412" s="634"/>
      <c r="AX412" s="634"/>
      <c r="AY412" s="634"/>
      <c r="AZ412" s="634"/>
      <c r="BA412" s="634"/>
      <c r="BB412" s="633"/>
      <c r="BC412" s="634">
        <f>ABS(BQ412-AN412)</f>
        <v>5.4478134878819828</v>
      </c>
      <c r="BD412" s="634"/>
      <c r="BE412" s="634"/>
      <c r="BF412" s="634"/>
      <c r="BG412" s="634"/>
      <c r="BH412" s="634"/>
      <c r="BI412" s="634"/>
      <c r="BJ412" s="634"/>
      <c r="BK412" s="634"/>
      <c r="BL412" s="634"/>
      <c r="BM412" s="634"/>
      <c r="BN412" s="573"/>
      <c r="BO412" s="573"/>
      <c r="BP412" s="64">
        <v>5.8996324878851842</v>
      </c>
      <c r="BQ412" s="64">
        <v>10.613843519494207</v>
      </c>
      <c r="BR412" s="6"/>
      <c r="BS412" s="527"/>
      <c r="BT412" s="527"/>
      <c r="BU412" s="527"/>
      <c r="BV412" s="527"/>
      <c r="BW412" s="584"/>
      <c r="BX412" s="527"/>
      <c r="BY412" s="527"/>
      <c r="BZ412" s="527"/>
      <c r="CA412" s="527"/>
      <c r="CB412" s="584"/>
      <c r="CC412" s="527"/>
      <c r="CD412" s="584"/>
      <c r="CE412" s="527"/>
      <c r="CF412" s="584"/>
      <c r="CG412" s="527"/>
      <c r="CH412" s="584"/>
      <c r="CI412" s="527"/>
      <c r="CJ412" s="584"/>
      <c r="CK412" s="527"/>
      <c r="CL412" s="584"/>
      <c r="CO412" s="70"/>
      <c r="CP412" s="70"/>
      <c r="CQ412" s="70"/>
      <c r="CR412" s="70"/>
      <c r="CS412" s="70"/>
      <c r="CT412" s="70"/>
      <c r="CU412" s="70"/>
      <c r="CV412" s="70"/>
      <c r="CW412" s="70"/>
      <c r="CX412" s="70"/>
      <c r="CY412" s="70"/>
      <c r="CZ412" s="70"/>
      <c r="DA412" s="70"/>
      <c r="DB412" s="70"/>
      <c r="DC412" s="70"/>
      <c r="DH412" s="516"/>
      <c r="DI412" s="516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8" t="s">
        <v>443</v>
      </c>
      <c r="DU412" s="128">
        <v>4.9226232860698032</v>
      </c>
      <c r="DV412" s="128">
        <v>10.951983667017915</v>
      </c>
      <c r="ER412" s="105">
        <v>-0.3006182159431941</v>
      </c>
      <c r="ES412" s="105">
        <v>-11.85369072708114</v>
      </c>
      <c r="ET412" s="518">
        <f>ABS(ER412)</f>
        <v>0.3006182159431941</v>
      </c>
      <c r="EV412" s="284"/>
      <c r="EW412" s="209"/>
      <c r="EX412" s="209"/>
      <c r="EY412" s="209"/>
      <c r="EZ412" s="209"/>
      <c r="FA412" s="209"/>
      <c r="FB412" s="209"/>
      <c r="FC412" s="209"/>
      <c r="FE412" s="141"/>
      <c r="FF412" s="141"/>
      <c r="FH412" s="141"/>
      <c r="FJ412" s="141"/>
      <c r="FK412" s="584"/>
      <c r="FL412" s="527"/>
      <c r="FM412" s="584"/>
      <c r="FN412" s="527"/>
      <c r="FO412" s="584"/>
      <c r="FP412" s="527"/>
      <c r="FQ412" s="284"/>
      <c r="FR412" s="209"/>
      <c r="FS412" s="284"/>
      <c r="FT412" s="209"/>
      <c r="FU412" s="209"/>
      <c r="FV412" s="209"/>
      <c r="FW412" s="209"/>
      <c r="FX412" s="209"/>
      <c r="FY412" s="209"/>
      <c r="FZ412" s="209"/>
      <c r="GA412" s="209"/>
      <c r="GB412" s="209"/>
      <c r="GC412" s="209"/>
      <c r="GD412" s="284"/>
      <c r="GE412" s="209"/>
      <c r="GF412" s="284"/>
      <c r="GG412" s="209"/>
      <c r="GH412" s="209"/>
      <c r="GI412" s="209"/>
      <c r="GJ412" s="209"/>
      <c r="GK412" s="209"/>
      <c r="GL412" s="209"/>
      <c r="GM412" s="209"/>
      <c r="GN412" s="209"/>
      <c r="GO412" s="209"/>
      <c r="GP412" s="209"/>
      <c r="GQ412" s="529"/>
      <c r="GR412" s="587">
        <v>0.63881370887928735</v>
      </c>
      <c r="GS412" s="532">
        <v>1.6909774646804667</v>
      </c>
      <c r="GT412" s="584"/>
      <c r="GU412" s="527"/>
      <c r="GV412" s="527"/>
      <c r="GW412" s="527"/>
      <c r="GX412" s="527"/>
      <c r="GY412" s="527"/>
      <c r="GZ412" s="587">
        <v>7.5142255005268055E-2</v>
      </c>
      <c r="HA412" s="532">
        <v>1.0519915700737617</v>
      </c>
      <c r="HB412" s="584"/>
      <c r="HC412" s="527"/>
      <c r="HD412" s="527"/>
      <c r="HE412" s="527"/>
      <c r="HF412" s="527"/>
      <c r="HG412" s="527"/>
      <c r="HH412" s="584">
        <v>0.64321793595902443</v>
      </c>
      <c r="HI412" s="527">
        <v>1.9915047199450564</v>
      </c>
      <c r="HJ412" s="584"/>
      <c r="HK412" s="527"/>
      <c r="HL412" s="527"/>
      <c r="HM412" s="527"/>
      <c r="HN412" s="527"/>
      <c r="HO412" s="527"/>
      <c r="HP412" s="285"/>
      <c r="HQ412" s="208"/>
      <c r="HR412" s="208"/>
      <c r="HS412" s="208"/>
      <c r="IE412" s="159"/>
      <c r="IF412" s="159"/>
      <c r="IG412" s="159"/>
      <c r="IH412" s="159"/>
      <c r="II412" s="159"/>
      <c r="IJ412" s="159"/>
      <c r="IK412" s="159"/>
      <c r="IL412" s="159"/>
      <c r="IM412" s="159"/>
      <c r="IQ412" s="159"/>
      <c r="IR412" s="159"/>
      <c r="IS412" s="159"/>
      <c r="IZ412" s="159"/>
      <c r="JA412" s="159"/>
      <c r="JB412" s="159"/>
      <c r="JC412" s="159"/>
      <c r="JD412" s="159"/>
      <c r="JE412" s="159"/>
      <c r="JF412" s="159"/>
      <c r="JG412" s="159"/>
      <c r="JH412" s="159"/>
      <c r="JI412" s="159"/>
      <c r="JJ412" s="159"/>
      <c r="JK412" s="159"/>
      <c r="JL412" s="159"/>
      <c r="JM412" s="159"/>
      <c r="JN412" s="159"/>
      <c r="JO412" s="159"/>
      <c r="JP412" s="159"/>
      <c r="JQ412" s="159"/>
      <c r="JR412" s="159"/>
      <c r="JS412" s="159"/>
      <c r="JT412" s="159"/>
      <c r="JV412" s="159"/>
      <c r="JW412" s="159"/>
      <c r="JX412" s="159"/>
      <c r="KE412" s="159"/>
      <c r="KF412" s="159"/>
      <c r="KG412" s="159"/>
      <c r="KH412" s="159"/>
      <c r="KI412" s="159"/>
      <c r="KJ412" s="159"/>
      <c r="KK412" s="159"/>
      <c r="KL412" s="159"/>
      <c r="KM412" s="159"/>
      <c r="KN412" s="159"/>
      <c r="KO412" s="159"/>
      <c r="KP412" s="159"/>
      <c r="KQ412" s="159"/>
      <c r="KR412" s="159"/>
      <c r="KS412" s="159"/>
      <c r="KT412" s="159"/>
      <c r="KU412" s="159"/>
      <c r="KV412" s="159"/>
      <c r="KW412" s="159"/>
      <c r="KX412" s="159"/>
      <c r="KY412" s="159"/>
      <c r="KZ412" s="159"/>
      <c r="LA412" s="159"/>
    </row>
    <row r="413" spans="1:313" s="218" customFormat="1" x14ac:dyDescent="0.15">
      <c r="A413" s="218" t="s">
        <v>593</v>
      </c>
      <c r="B413" s="243"/>
      <c r="C413" s="17"/>
      <c r="D413" s="18"/>
      <c r="E413" s="24"/>
      <c r="F413" s="20"/>
      <c r="G413" s="19"/>
      <c r="H413" s="20"/>
      <c r="I413" s="597"/>
      <c r="J413" s="16"/>
      <c r="K413" s="20"/>
      <c r="L413" s="16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16"/>
      <c r="AB413" s="20"/>
      <c r="AC413" s="20"/>
      <c r="AD413" s="20"/>
      <c r="AE413" s="20"/>
      <c r="AF413" s="20"/>
      <c r="AG413" s="20"/>
      <c r="AH413" s="58"/>
      <c r="AI413" s="20"/>
      <c r="AJ413" s="20"/>
      <c r="AK413" s="20"/>
      <c r="AL413" s="642"/>
      <c r="AM413" s="636"/>
      <c r="AN413" s="637"/>
      <c r="AO413" s="636"/>
      <c r="AP413" s="637"/>
      <c r="AQ413" s="528">
        <f>SUM(AO410:AO413)</f>
        <v>6.7139699683877767</v>
      </c>
      <c r="AR413" s="528">
        <f>SUM(AP410:AP413)</f>
        <v>0</v>
      </c>
      <c r="AS413" s="528">
        <f>AVERAGE(AO410:AO413)</f>
        <v>6.7139699683877767</v>
      </c>
      <c r="AT413" s="528" t="e">
        <f>AVERAGE(AP410:AP413)</f>
        <v>#DIV/0!</v>
      </c>
      <c r="AU413" s="528">
        <f>MAX(AO410:AO413)</f>
        <v>6.7139699683877767</v>
      </c>
      <c r="AV413" s="528">
        <f>MAX(AP410:AP413)</f>
        <v>0</v>
      </c>
      <c r="AW413" s="528">
        <f>MIN(AO410:AO413)</f>
        <v>6.7139699683877767</v>
      </c>
      <c r="AX413" s="528">
        <f>MIN(AP410:AP413)</f>
        <v>0</v>
      </c>
      <c r="AY413" s="528">
        <f>AU413-AW413</f>
        <v>0</v>
      </c>
      <c r="AZ413" s="528">
        <f>AV413-AX413</f>
        <v>0</v>
      </c>
      <c r="BA413" s="528"/>
      <c r="BB413" s="636"/>
      <c r="BC413" s="637"/>
      <c r="BD413" s="528">
        <f>SUM(BB410:BB413)</f>
        <v>0</v>
      </c>
      <c r="BE413" s="528">
        <f>SUM(BC410:BC413)</f>
        <v>5.4478134878819828</v>
      </c>
      <c r="BF413" s="528" t="e">
        <f>AVERAGE(BB410:BB413)</f>
        <v>#DIV/0!</v>
      </c>
      <c r="BG413" s="528">
        <f>AVERAGE(BC410:BC413)</f>
        <v>5.4478134878819828</v>
      </c>
      <c r="BH413" s="528">
        <f>MAX(BB410:BB413)</f>
        <v>0</v>
      </c>
      <c r="BI413" s="528">
        <f>MAX(BC410:BC413)</f>
        <v>5.4478134878819828</v>
      </c>
      <c r="BJ413" s="528">
        <f>MIN(BB410:BB413)</f>
        <v>0</v>
      </c>
      <c r="BK413" s="528">
        <f>MIN(BC410:BC413)</f>
        <v>5.4478134878819828</v>
      </c>
      <c r="BL413" s="528">
        <f>BH413-BJ413</f>
        <v>0</v>
      </c>
      <c r="BM413" s="528">
        <f>BI413-BK413</f>
        <v>0</v>
      </c>
      <c r="BN413" s="574"/>
      <c r="BO413" s="574"/>
      <c r="BP413" s="2"/>
      <c r="BQ413" s="2"/>
      <c r="BR413" s="7"/>
      <c r="BS413" s="528"/>
      <c r="BT413" s="528"/>
      <c r="BU413" s="528"/>
      <c r="BV413" s="528"/>
      <c r="BW413" s="585"/>
      <c r="BX413" s="528"/>
      <c r="BY413" s="528"/>
      <c r="BZ413" s="528"/>
      <c r="CA413" s="528"/>
      <c r="CB413" s="585"/>
      <c r="CC413" s="528"/>
      <c r="CD413" s="585"/>
      <c r="CE413" s="528"/>
      <c r="CF413" s="585"/>
      <c r="CG413" s="528"/>
      <c r="CH413" s="585"/>
      <c r="CI413" s="528"/>
      <c r="CJ413" s="585"/>
      <c r="CK413" s="528"/>
      <c r="CL413" s="585"/>
      <c r="CM413" s="240"/>
      <c r="CN413" s="393"/>
      <c r="CR413" s="286"/>
      <c r="CS413" s="278"/>
      <c r="CT413" s="281"/>
      <c r="CU413" s="281"/>
      <c r="CV413" s="281"/>
      <c r="CW413" s="281"/>
      <c r="CX413" s="281"/>
      <c r="CY413" s="281"/>
      <c r="CZ413" s="281"/>
      <c r="DA413" s="281"/>
      <c r="DB413" s="281"/>
      <c r="DC413" s="248"/>
      <c r="DD413" s="281"/>
      <c r="DE413" s="281"/>
      <c r="DF413" s="281"/>
      <c r="DG413" s="281"/>
      <c r="DH413" s="281"/>
      <c r="DI413" s="281"/>
      <c r="DL413" s="281"/>
      <c r="DM413" s="281"/>
      <c r="DN413" s="281"/>
      <c r="DO413" s="281"/>
      <c r="DP413" s="281"/>
      <c r="DQ413" s="281"/>
      <c r="DR413" s="281"/>
      <c r="DT413" s="220"/>
      <c r="DW413" s="495"/>
      <c r="DX413" s="495"/>
      <c r="DY413" s="495"/>
      <c r="DZ413" s="495"/>
      <c r="EA413" s="495"/>
      <c r="EB413" s="512"/>
      <c r="EC413" s="495"/>
      <c r="ED413" s="495"/>
      <c r="EE413" s="512"/>
      <c r="EF413" s="244"/>
      <c r="EG413" s="244"/>
      <c r="EH413" s="244"/>
      <c r="EI413" s="244"/>
      <c r="EJ413" s="244"/>
      <c r="EK413" s="244"/>
      <c r="EL413" s="244"/>
      <c r="EM413" s="244"/>
      <c r="EN413" s="244"/>
      <c r="EO413" s="244"/>
      <c r="EP413" s="244"/>
      <c r="EQ413" s="244"/>
      <c r="ES413" s="219"/>
      <c r="ET413" s="518"/>
      <c r="EU413" s="518"/>
      <c r="EV413" s="287">
        <f>SUM(ET410:ET413)</f>
        <v>0.3006182159431941</v>
      </c>
      <c r="EW413" s="281"/>
      <c r="EX413" s="278">
        <f>AVERAGE(ET410:ET413)</f>
        <v>0.3006182159431941</v>
      </c>
      <c r="EY413" s="278"/>
      <c r="EZ413" s="281">
        <f>_xlfn.VAR.P(ET410:ET413)</f>
        <v>0</v>
      </c>
      <c r="FA413" s="281"/>
      <c r="FB413" s="281">
        <f>MAX(ET410:ET413)</f>
        <v>0.3006182159431941</v>
      </c>
      <c r="FC413" s="281"/>
      <c r="FD413" s="523"/>
      <c r="FE413" s="268"/>
      <c r="FF413" s="240"/>
      <c r="FG413" s="268"/>
      <c r="FH413" s="240"/>
      <c r="FI413" s="268"/>
      <c r="FJ413" s="240"/>
      <c r="FK413" s="585"/>
      <c r="FL413" s="528"/>
      <c r="FM413" s="585"/>
      <c r="FN413" s="528"/>
      <c r="FO413" s="585"/>
      <c r="FP413" s="528"/>
      <c r="FQ413" s="287"/>
      <c r="FR413" s="281"/>
      <c r="FS413" s="287"/>
      <c r="FT413" s="281"/>
      <c r="FU413" s="281"/>
      <c r="FV413" s="281"/>
      <c r="FW413" s="281"/>
      <c r="FX413" s="281"/>
      <c r="FY413" s="281"/>
      <c r="FZ413" s="281"/>
      <c r="GA413" s="281"/>
      <c r="GB413" s="281"/>
      <c r="GC413" s="281"/>
      <c r="GD413" s="287"/>
      <c r="GE413" s="281"/>
      <c r="GF413" s="287"/>
      <c r="GG413" s="281"/>
      <c r="GH413" s="281"/>
      <c r="GI413" s="281"/>
      <c r="GJ413" s="281"/>
      <c r="GK413" s="281"/>
      <c r="GL413" s="281"/>
      <c r="GM413" s="281"/>
      <c r="GN413" s="281"/>
      <c r="GO413" s="281"/>
      <c r="GP413" s="281"/>
      <c r="GQ413" s="531"/>
      <c r="GR413" s="586"/>
      <c r="GS413" s="531"/>
      <c r="GT413" s="586">
        <f>SUM(GR411:GR413)</f>
        <v>0.63881370887928735</v>
      </c>
      <c r="GU413" s="586">
        <f>SUM(GS411:GS413)</f>
        <v>1.6909774646804667</v>
      </c>
      <c r="GV413" s="531">
        <f>AVERAGE(GR411:GR413)</f>
        <v>0.63881370887928735</v>
      </c>
      <c r="GW413" s="531">
        <f>AVERAGE(GS411:GS413)</f>
        <v>1.6909774646804667</v>
      </c>
      <c r="GX413" s="531">
        <f>MAX(GR411:GR413)</f>
        <v>0.63881370887928735</v>
      </c>
      <c r="GY413" s="531">
        <f>MAX(GS411:GS413)</f>
        <v>1.6909774646804667</v>
      </c>
      <c r="GZ413" s="586"/>
      <c r="HA413" s="531"/>
      <c r="HB413" s="586">
        <f>SUM(GZ411:GZ413)</f>
        <v>7.5142255005268055E-2</v>
      </c>
      <c r="HC413" s="586">
        <f>SUM(HA411:HA413)</f>
        <v>1.0519915700737617</v>
      </c>
      <c r="HD413" s="531">
        <f>AVERAGE(GZ411:GZ413)</f>
        <v>7.5142255005268055E-2</v>
      </c>
      <c r="HE413" s="531">
        <f>AVERAGE(HA411:HA413)</f>
        <v>1.0519915700737617</v>
      </c>
      <c r="HF413" s="531">
        <f>MAX(GZ411:GZ413)</f>
        <v>7.5142255005268055E-2</v>
      </c>
      <c r="HG413" s="531">
        <f>MAX(HA411:HA413)</f>
        <v>1.0519915700737617</v>
      </c>
      <c r="HH413" s="585"/>
      <c r="HI413" s="528"/>
      <c r="HJ413" s="586">
        <f>SUM(HH411:HH413)</f>
        <v>0.64321793595902443</v>
      </c>
      <c r="HK413" s="586">
        <f>SUM(HI411:HI413)</f>
        <v>1.9915047199450564</v>
      </c>
      <c r="HL413" s="531">
        <f>AVERAGE(HH411:HH413)</f>
        <v>0.64321793595902443</v>
      </c>
      <c r="HM413" s="531">
        <f>AVERAGE(HI411:HI413)</f>
        <v>1.9915047199450564</v>
      </c>
      <c r="HN413" s="531">
        <f>MAX(HH411:HH413)</f>
        <v>0.64321793595902443</v>
      </c>
      <c r="HO413" s="531">
        <f>MAX(HI411:HI413)</f>
        <v>1.9915047199450564</v>
      </c>
      <c r="HP413" s="286">
        <f>MIN(HH411:HH413)</f>
        <v>0.64321793595902443</v>
      </c>
      <c r="HQ413" s="286">
        <f>MIN(HI411:HI413)</f>
        <v>1.9915047199450564</v>
      </c>
      <c r="HR413" s="278">
        <f>HN413-HP413</f>
        <v>0</v>
      </c>
      <c r="HS413" s="278">
        <f>HO413-HQ413</f>
        <v>0</v>
      </c>
      <c r="HT413" s="393"/>
      <c r="HU413" s="520"/>
      <c r="HV413" s="393"/>
      <c r="HW413" s="520"/>
      <c r="HX413" s="393"/>
      <c r="HY413" s="520"/>
      <c r="HZ413" s="393"/>
      <c r="IA413" s="520"/>
      <c r="IB413" s="393"/>
      <c r="IC413" s="520"/>
      <c r="ID413" s="393"/>
      <c r="IG413" s="218">
        <v>-0.56365915489348895</v>
      </c>
      <c r="IH413" s="218">
        <v>-12.041546364594312</v>
      </c>
      <c r="IN413" s="462"/>
      <c r="IO413" s="462"/>
      <c r="IP413" s="390">
        <v>0</v>
      </c>
      <c r="IT413" s="390"/>
      <c r="IU413" s="393"/>
      <c r="IV413" s="390"/>
      <c r="IW413" s="393"/>
      <c r="IX413" s="484"/>
      <c r="IY413" s="393"/>
      <c r="JB413" s="226"/>
      <c r="JC413" s="226"/>
      <c r="JD413" s="226"/>
      <c r="JP413" s="226"/>
      <c r="JQ413" s="226"/>
      <c r="JR413" s="226"/>
      <c r="JU413" s="393"/>
      <c r="JY413" s="393"/>
      <c r="JZ413" s="507"/>
      <c r="KA413" s="507"/>
      <c r="KB413" s="520"/>
      <c r="KC413" s="520"/>
      <c r="KD413" s="507"/>
      <c r="KE413" s="220"/>
      <c r="KK413" s="219"/>
      <c r="KR413" s="219"/>
      <c r="LA413" s="219"/>
    </row>
    <row r="414" spans="1:313" x14ac:dyDescent="0.15">
      <c r="A414" s="214"/>
      <c r="B414" s="232">
        <v>2.1668865740740739</v>
      </c>
      <c r="C414" s="10"/>
      <c r="D414" s="11"/>
      <c r="E414" s="12"/>
      <c r="F414" s="14"/>
      <c r="G414" s="13"/>
      <c r="H414" s="14" t="s">
        <v>360</v>
      </c>
      <c r="I414" s="596">
        <v>82</v>
      </c>
      <c r="J414" s="9">
        <v>1</v>
      </c>
      <c r="K414" s="14">
        <v>1</v>
      </c>
      <c r="L414" s="9">
        <v>0</v>
      </c>
      <c r="M414" s="23">
        <v>1</v>
      </c>
      <c r="N414" s="23">
        <v>1</v>
      </c>
      <c r="O414" s="23">
        <v>0</v>
      </c>
      <c r="P414" s="14"/>
      <c r="Q414" s="14">
        <v>1</v>
      </c>
      <c r="R414" s="14">
        <v>0</v>
      </c>
      <c r="S414" s="14">
        <v>0</v>
      </c>
      <c r="T414" s="14">
        <v>0</v>
      </c>
      <c r="U414" s="14">
        <v>0</v>
      </c>
      <c r="V414" s="14">
        <v>1</v>
      </c>
      <c r="W414" s="14">
        <v>0</v>
      </c>
      <c r="X414" s="14">
        <v>0</v>
      </c>
      <c r="Y414" s="14">
        <v>1</v>
      </c>
      <c r="Z414" s="14">
        <v>0</v>
      </c>
      <c r="AA414" s="9">
        <v>0</v>
      </c>
      <c r="AB414" s="15"/>
      <c r="AC414" s="15"/>
      <c r="AD414" s="15"/>
      <c r="AE414" s="15"/>
      <c r="AF414" s="15"/>
      <c r="AG414" s="15"/>
      <c r="AH414" s="54"/>
      <c r="AI414" s="15"/>
      <c r="AJ414" s="15"/>
      <c r="AK414" s="15"/>
      <c r="AL414" s="632"/>
      <c r="AM414" s="633"/>
      <c r="AN414" s="634"/>
      <c r="AO414" s="633"/>
      <c r="AP414" s="634"/>
      <c r="AQ414" s="634"/>
      <c r="AR414" s="634"/>
      <c r="AS414" s="634"/>
      <c r="AT414" s="634"/>
      <c r="AU414" s="634"/>
      <c r="AV414" s="634"/>
      <c r="AW414" s="634"/>
      <c r="AX414" s="634"/>
      <c r="AY414" s="634"/>
      <c r="AZ414" s="634"/>
      <c r="BA414" s="634"/>
      <c r="BB414" s="633"/>
      <c r="BC414" s="634"/>
      <c r="BD414" s="634"/>
      <c r="BE414" s="634"/>
      <c r="BF414" s="634"/>
      <c r="BG414" s="634"/>
      <c r="BH414" s="634"/>
      <c r="BI414" s="634"/>
      <c r="BJ414" s="634"/>
      <c r="BK414" s="634"/>
      <c r="BL414" s="634"/>
      <c r="BM414" s="634"/>
      <c r="BN414" s="573"/>
      <c r="BO414" s="573"/>
      <c r="BP414" s="4">
        <v>0.78912281685088448</v>
      </c>
      <c r="BQ414" s="4">
        <v>-11.891261854583774</v>
      </c>
      <c r="BR414" s="6"/>
      <c r="BS414" s="527"/>
      <c r="BT414" s="527"/>
      <c r="BU414" s="527"/>
      <c r="BV414" s="527"/>
      <c r="BW414" s="584"/>
      <c r="BX414" s="527"/>
      <c r="BY414" s="527"/>
      <c r="BZ414" s="527"/>
      <c r="CA414" s="527"/>
      <c r="CB414" s="584"/>
      <c r="CC414" s="527"/>
      <c r="CD414" s="584"/>
      <c r="CE414" s="527"/>
      <c r="CF414" s="584"/>
      <c r="CG414" s="527"/>
      <c r="CH414" s="584"/>
      <c r="CI414" s="527"/>
      <c r="CJ414" s="584"/>
      <c r="CK414" s="527"/>
      <c r="CL414" s="584"/>
      <c r="CO414" s="70"/>
      <c r="CP414" s="70"/>
      <c r="CQ414" s="70"/>
      <c r="CR414" s="70"/>
      <c r="CS414" s="70"/>
      <c r="CT414" s="70"/>
      <c r="CU414" s="70"/>
      <c r="CV414" s="70"/>
      <c r="CW414" s="70"/>
      <c r="CX414" s="70"/>
      <c r="CY414" s="70"/>
      <c r="CZ414" s="70"/>
      <c r="DA414" s="70"/>
      <c r="DB414" s="70"/>
      <c r="DC414" s="70"/>
      <c r="DH414" s="516"/>
      <c r="DI414" s="516"/>
      <c r="DJ414" s="105"/>
      <c r="DK414" s="105"/>
      <c r="DL414" s="105"/>
      <c r="DM414" s="105"/>
      <c r="DN414" s="105"/>
      <c r="DO414" s="105"/>
      <c r="DP414" s="105"/>
      <c r="DQ414" s="105"/>
      <c r="DR414" s="105"/>
      <c r="DS414" s="105"/>
      <c r="DT414" s="621" t="s">
        <v>442</v>
      </c>
      <c r="DU414" s="622">
        <v>0.78912281685088448</v>
      </c>
      <c r="DV414" s="622">
        <v>-11.891261854583774</v>
      </c>
      <c r="ER414" s="128">
        <v>-4.020768638240221</v>
      </c>
      <c r="ES414" s="128">
        <v>12.905682297154902</v>
      </c>
      <c r="EV414" s="284"/>
      <c r="EW414" s="209"/>
      <c r="EX414" s="209"/>
      <c r="EY414" s="209"/>
      <c r="EZ414" s="209"/>
      <c r="FA414" s="209"/>
      <c r="FB414" s="209"/>
      <c r="FC414" s="209"/>
      <c r="FE414" s="141"/>
      <c r="FF414" s="141"/>
      <c r="FH414" s="141"/>
      <c r="FJ414" s="141"/>
      <c r="FK414" s="584"/>
      <c r="FL414" s="527"/>
      <c r="FM414" s="584"/>
      <c r="FN414" s="527"/>
      <c r="FO414" s="584"/>
      <c r="FP414" s="527"/>
      <c r="FQ414" s="284"/>
      <c r="FR414" s="209"/>
      <c r="FS414" s="284"/>
      <c r="FT414" s="209"/>
      <c r="FU414" s="209"/>
      <c r="FV414" s="209"/>
      <c r="FW414" s="209"/>
      <c r="FX414" s="209"/>
      <c r="FY414" s="209"/>
      <c r="FZ414" s="209"/>
      <c r="GA414" s="209"/>
      <c r="GB414" s="209"/>
      <c r="GC414" s="209"/>
      <c r="GD414" s="284"/>
      <c r="GE414" s="209"/>
      <c r="GF414" s="284"/>
      <c r="GG414" s="209"/>
      <c r="GH414" s="209"/>
      <c r="GI414" s="209"/>
      <c r="GJ414" s="209"/>
      <c r="GK414" s="209"/>
      <c r="GL414" s="209"/>
      <c r="GM414" s="209"/>
      <c r="GN414" s="209"/>
      <c r="GO414" s="209"/>
      <c r="GP414" s="209"/>
      <c r="GQ414" s="529"/>
      <c r="GR414" s="587"/>
      <c r="GS414" s="529"/>
      <c r="GT414" s="587"/>
      <c r="GU414" s="529"/>
      <c r="GV414" s="529"/>
      <c r="GW414" s="529"/>
      <c r="GX414" s="529"/>
      <c r="GY414" s="529"/>
      <c r="GZ414" s="587"/>
      <c r="HA414" s="529"/>
      <c r="HB414" s="587"/>
      <c r="HC414" s="529"/>
      <c r="HD414" s="529"/>
      <c r="HE414" s="529"/>
      <c r="HF414" s="529"/>
      <c r="HG414" s="529"/>
      <c r="HH414" s="584"/>
      <c r="HI414" s="527"/>
      <c r="HJ414" s="587"/>
      <c r="HK414" s="529"/>
      <c r="HL414" s="529"/>
      <c r="HM414" s="529"/>
      <c r="HN414" s="529"/>
      <c r="HO414" s="529"/>
      <c r="HP414" s="285"/>
      <c r="HQ414" s="208"/>
      <c r="HR414" s="208"/>
      <c r="HS414" s="208"/>
      <c r="IE414" s="159"/>
      <c r="IF414" s="159"/>
      <c r="IG414" s="159">
        <v>-2.1043275116023588</v>
      </c>
      <c r="IH414" s="159">
        <v>-1.878556375131718E-2</v>
      </c>
      <c r="II414" s="159"/>
      <c r="IJ414" s="159"/>
      <c r="IK414" s="159"/>
      <c r="IL414" s="159"/>
      <c r="IM414" s="159"/>
      <c r="IQ414" s="159"/>
      <c r="IR414" s="159"/>
      <c r="IS414" s="159"/>
      <c r="IZ414" s="159"/>
      <c r="JA414" s="159"/>
      <c r="JB414" s="159"/>
      <c r="JC414" s="159"/>
      <c r="JD414" s="159"/>
      <c r="JE414" s="159"/>
      <c r="JF414" s="159"/>
      <c r="JG414" s="159"/>
      <c r="JH414" s="159"/>
      <c r="JI414" s="159"/>
      <c r="JJ414" s="159"/>
      <c r="JK414" s="159"/>
      <c r="JL414" s="159"/>
      <c r="JM414" s="159"/>
      <c r="JN414" s="159"/>
      <c r="JO414" s="159"/>
      <c r="JP414" s="159"/>
      <c r="JQ414" s="159"/>
      <c r="JR414" s="159"/>
      <c r="JS414" s="159"/>
      <c r="JT414" s="159"/>
      <c r="JV414" s="159"/>
      <c r="JW414" s="159"/>
      <c r="JX414" s="159"/>
      <c r="KE414" s="159"/>
      <c r="KF414" s="159"/>
      <c r="KG414" s="159"/>
      <c r="KH414" s="159"/>
      <c r="KI414" s="159"/>
      <c r="KJ414" s="159"/>
      <c r="KK414" s="159"/>
      <c r="KL414" s="159"/>
      <c r="KM414" s="159"/>
      <c r="KN414" s="159"/>
      <c r="KO414" s="159"/>
      <c r="KP414" s="159"/>
      <c r="KQ414" s="159"/>
      <c r="KR414" s="159"/>
      <c r="KS414" s="159"/>
      <c r="KT414" s="159"/>
      <c r="KU414" s="159"/>
      <c r="KV414" s="159"/>
      <c r="KW414" s="159"/>
      <c r="KX414" s="159"/>
      <c r="KY414" s="159"/>
      <c r="KZ414" s="159"/>
      <c r="LA414" s="159"/>
    </row>
    <row r="415" spans="1:313" x14ac:dyDescent="0.15">
      <c r="A415" s="214"/>
      <c r="B415" s="232">
        <v>2.1738310185185186</v>
      </c>
      <c r="C415" s="10"/>
      <c r="D415" s="11"/>
      <c r="E415" s="12"/>
      <c r="F415" s="14"/>
      <c r="G415" s="13"/>
      <c r="H415" s="14"/>
      <c r="I415" s="596"/>
      <c r="J415" s="9">
        <v>1</v>
      </c>
      <c r="K415" s="14">
        <v>1</v>
      </c>
      <c r="L415" s="9">
        <v>0</v>
      </c>
      <c r="M415" s="23">
        <v>1</v>
      </c>
      <c r="N415" s="23">
        <v>0</v>
      </c>
      <c r="O415" s="23">
        <v>1</v>
      </c>
      <c r="P415" s="14"/>
      <c r="Q415" s="14">
        <v>0</v>
      </c>
      <c r="R415" s="14">
        <v>0</v>
      </c>
      <c r="S415" s="14">
        <v>1</v>
      </c>
      <c r="T415" s="14">
        <v>1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9">
        <v>1</v>
      </c>
      <c r="AB415" s="15">
        <f>ABS(ER415-DU416)</f>
        <v>5.5614369949490907</v>
      </c>
      <c r="AC415" s="15">
        <f>ABS(ES415-DV416)</f>
        <v>22.692961011591152</v>
      </c>
      <c r="AD415" s="15">
        <f>SQRT(AB415^2+AC415^2)</f>
        <v>23.364504294386055</v>
      </c>
      <c r="AE415" s="15"/>
      <c r="AF415" s="15"/>
      <c r="AG415" s="15"/>
      <c r="AH415" s="15">
        <f>AM416-BP415</f>
        <v>2.2546366195739553</v>
      </c>
      <c r="AI415" s="15">
        <f>AN416-BQ415</f>
        <v>-6.4998050579557436</v>
      </c>
      <c r="AJ415" s="15"/>
      <c r="AK415" s="15"/>
      <c r="AL415" s="632">
        <f>((AH415*AH416)+(AI415*AI416))/(SQRT(AH415^2+AI415^2)*SQRT(AH416^2+AI416^2))</f>
        <v>0.99831944918450355</v>
      </c>
      <c r="AM415" s="633"/>
      <c r="AN415" s="634"/>
      <c r="AO415" s="633"/>
      <c r="AP415" s="634"/>
      <c r="AQ415" s="634"/>
      <c r="AR415" s="634"/>
      <c r="AS415" s="634"/>
      <c r="AT415" s="634"/>
      <c r="AU415" s="634"/>
      <c r="AV415" s="634"/>
      <c r="AW415" s="634"/>
      <c r="AX415" s="634"/>
      <c r="AY415" s="634"/>
      <c r="AZ415" s="634"/>
      <c r="BA415" s="634"/>
      <c r="BB415" s="633"/>
      <c r="BC415" s="634"/>
      <c r="BD415" s="634"/>
      <c r="BE415" s="634"/>
      <c r="BF415" s="634"/>
      <c r="BG415" s="634"/>
      <c r="BH415" s="634"/>
      <c r="BI415" s="634"/>
      <c r="BJ415" s="634"/>
      <c r="BK415" s="634"/>
      <c r="BL415" s="634"/>
      <c r="BM415" s="634"/>
      <c r="BN415" s="573"/>
      <c r="BO415" s="573"/>
      <c r="BP415" s="4">
        <v>-5.4862824409632918</v>
      </c>
      <c r="BQ415" s="4">
        <v>10.501130136986303</v>
      </c>
      <c r="BR415" s="6"/>
      <c r="BS415" s="527"/>
      <c r="BT415" s="527"/>
      <c r="BU415" s="527"/>
      <c r="BV415" s="527"/>
      <c r="BW415" s="584"/>
      <c r="BX415" s="527"/>
      <c r="BY415" s="527"/>
      <c r="BZ415" s="527"/>
      <c r="CA415" s="527"/>
      <c r="CB415" s="584"/>
      <c r="CC415" s="527"/>
      <c r="CD415" s="584"/>
      <c r="CE415" s="527"/>
      <c r="CF415" s="584"/>
      <c r="CG415" s="527"/>
      <c r="CH415" s="584"/>
      <c r="CI415" s="527"/>
      <c r="CJ415" s="584"/>
      <c r="CK415" s="527"/>
      <c r="CL415" s="584"/>
      <c r="CO415" s="70"/>
      <c r="CP415" s="70"/>
      <c r="CQ415" s="70"/>
      <c r="CR415" s="70"/>
      <c r="CS415" s="70"/>
      <c r="CT415" s="70"/>
      <c r="CU415" s="70"/>
      <c r="CV415" s="70"/>
      <c r="CW415" s="70"/>
      <c r="CX415" s="70"/>
      <c r="CY415" s="70"/>
      <c r="CZ415" s="70"/>
      <c r="DA415" s="70"/>
      <c r="DB415" s="70"/>
      <c r="DC415" s="70"/>
      <c r="DH415" s="516"/>
      <c r="DI415" s="516"/>
      <c r="DJ415" s="105"/>
      <c r="DK415" s="105"/>
      <c r="DL415" s="105"/>
      <c r="DM415" s="105"/>
      <c r="DN415" s="105"/>
      <c r="DO415" s="105"/>
      <c r="DP415" s="105"/>
      <c r="DQ415" s="105"/>
      <c r="DR415" s="105"/>
      <c r="DS415" s="105"/>
      <c r="DT415" s="621" t="s">
        <v>443</v>
      </c>
      <c r="DU415" s="622">
        <v>-4.8098914550911056</v>
      </c>
      <c r="DV415" s="622">
        <v>10.839270284510013</v>
      </c>
      <c r="ER415" s="128">
        <v>0.86427737083668299</v>
      </c>
      <c r="ES415" s="128">
        <v>-11.928832982086409</v>
      </c>
      <c r="EV415" s="284"/>
      <c r="EW415" s="209"/>
      <c r="EX415" s="209"/>
      <c r="EY415" s="209"/>
      <c r="EZ415" s="209"/>
      <c r="FA415" s="209"/>
      <c r="FB415" s="209"/>
      <c r="FC415" s="209"/>
      <c r="FE415" s="141"/>
      <c r="FF415" s="141"/>
      <c r="FH415" s="141"/>
      <c r="FJ415" s="141"/>
      <c r="FK415" s="584"/>
      <c r="FL415" s="527"/>
      <c r="FM415" s="584"/>
      <c r="FN415" s="527"/>
      <c r="FO415" s="584"/>
      <c r="FP415" s="527"/>
      <c r="FQ415" s="284"/>
      <c r="FR415" s="209"/>
      <c r="FS415" s="284"/>
      <c r="FT415" s="209"/>
      <c r="FU415" s="209"/>
      <c r="FV415" s="209"/>
      <c r="FW415" s="209"/>
      <c r="FX415" s="209"/>
      <c r="FY415" s="209"/>
      <c r="FZ415" s="209"/>
      <c r="GA415" s="209"/>
      <c r="GB415" s="209"/>
      <c r="GC415" s="209"/>
      <c r="GD415" s="284"/>
      <c r="GE415" s="209"/>
      <c r="GF415" s="284"/>
      <c r="GG415" s="209"/>
      <c r="GH415" s="209"/>
      <c r="GI415" s="209"/>
      <c r="GJ415" s="209"/>
      <c r="GK415" s="209"/>
      <c r="GL415" s="209"/>
      <c r="GM415" s="209"/>
      <c r="GN415" s="209"/>
      <c r="GO415" s="209"/>
      <c r="GP415" s="209"/>
      <c r="GQ415" s="529"/>
      <c r="GR415" s="587"/>
      <c r="GS415" s="529"/>
      <c r="GT415" s="587"/>
      <c r="GU415" s="529"/>
      <c r="GV415" s="529"/>
      <c r="GW415" s="529"/>
      <c r="GX415" s="529"/>
      <c r="GY415" s="529"/>
      <c r="GZ415" s="587"/>
      <c r="HA415" s="529"/>
      <c r="HB415" s="587"/>
      <c r="HC415" s="529"/>
      <c r="HD415" s="529"/>
      <c r="HE415" s="529"/>
      <c r="HF415" s="529"/>
      <c r="HG415" s="529"/>
      <c r="HH415" s="584"/>
      <c r="HI415" s="527"/>
      <c r="HJ415" s="587"/>
      <c r="HK415" s="529"/>
      <c r="HL415" s="529"/>
      <c r="HM415" s="529"/>
      <c r="HN415" s="529"/>
      <c r="HO415" s="529"/>
      <c r="HP415" s="285"/>
      <c r="HQ415" s="208"/>
      <c r="HR415" s="208"/>
      <c r="HS415" s="208"/>
      <c r="IE415" s="159"/>
      <c r="IF415" s="159"/>
      <c r="IG415" s="159"/>
      <c r="IH415" s="159"/>
      <c r="II415" s="175"/>
      <c r="IJ415" s="175"/>
      <c r="IK415" s="159"/>
      <c r="IL415" s="159"/>
      <c r="IM415" s="159"/>
      <c r="IQ415" s="159"/>
      <c r="IR415" s="159"/>
      <c r="IS415" s="159"/>
      <c r="IZ415" s="159"/>
      <c r="JA415" s="159"/>
      <c r="JB415" s="159"/>
      <c r="JC415" s="159"/>
      <c r="JD415" s="159"/>
      <c r="JE415" s="159"/>
      <c r="JF415" s="159"/>
      <c r="JG415" s="159"/>
      <c r="JH415" s="159"/>
      <c r="JI415" s="159"/>
      <c r="JJ415" s="159"/>
      <c r="JK415" s="159"/>
      <c r="JL415" s="159"/>
      <c r="JM415" s="159"/>
      <c r="JN415" s="159"/>
      <c r="JO415" s="159"/>
      <c r="JP415" s="159"/>
      <c r="JQ415" s="159"/>
      <c r="JR415" s="159"/>
      <c r="JS415" s="159"/>
      <c r="JT415" s="159"/>
      <c r="JV415" s="159"/>
      <c r="JW415" s="159"/>
      <c r="JX415" s="159"/>
      <c r="KE415" s="159"/>
      <c r="KF415" s="159"/>
      <c r="KG415" s="159"/>
      <c r="KH415" s="159"/>
      <c r="KI415" s="159"/>
      <c r="KJ415" s="159"/>
      <c r="KK415" s="159"/>
      <c r="KL415" s="159"/>
      <c r="KM415" s="159"/>
      <c r="KN415" s="159"/>
      <c r="KO415" s="159"/>
      <c r="KP415" s="159"/>
      <c r="KQ415" s="159"/>
      <c r="KR415" s="159"/>
      <c r="KS415" s="159"/>
      <c r="KT415" s="159"/>
      <c r="KU415" s="159"/>
      <c r="KV415" s="159"/>
      <c r="KW415" s="159"/>
      <c r="KX415" s="159"/>
      <c r="KY415" s="159"/>
      <c r="KZ415" s="159"/>
      <c r="LA415" s="159"/>
    </row>
    <row r="416" spans="1:313" x14ac:dyDescent="0.15">
      <c r="A416" s="214"/>
      <c r="B416" s="232">
        <v>2.174502314814815</v>
      </c>
      <c r="C416" s="10">
        <v>0.28000000000000003</v>
      </c>
      <c r="D416" s="11">
        <v>0.93324000000000018</v>
      </c>
      <c r="E416" s="12"/>
      <c r="F416" s="14"/>
      <c r="G416" s="13"/>
      <c r="H416" s="14"/>
      <c r="I416" s="596"/>
      <c r="J416" s="9">
        <v>2</v>
      </c>
      <c r="K416" s="14"/>
      <c r="L416" s="9"/>
      <c r="M416" s="23">
        <v>0</v>
      </c>
      <c r="N416" s="23"/>
      <c r="O416" s="23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9"/>
      <c r="AB416" s="15"/>
      <c r="AC416" s="15"/>
      <c r="AD416" s="15"/>
      <c r="AE416" s="15"/>
      <c r="AF416" s="15"/>
      <c r="AG416" s="15"/>
      <c r="AH416" s="54">
        <f>ER415-BP415</f>
        <v>6.3505598117999744</v>
      </c>
      <c r="AI416" s="54">
        <f>ES415-BQ415</f>
        <v>-22.42996311907271</v>
      </c>
      <c r="AJ416" s="15"/>
      <c r="AK416" s="15"/>
      <c r="AL416" s="635">
        <f>DEGREES(ACOS(AL415))</f>
        <v>3.3221886840986974</v>
      </c>
      <c r="AM416" s="633">
        <v>-3.2316458213893364</v>
      </c>
      <c r="AN416" s="634">
        <v>4.0013250790305595</v>
      </c>
      <c r="AO416" s="638">
        <f>ABS(11.88-AN416)</f>
        <v>7.8786749209694413</v>
      </c>
      <c r="AP416" s="527"/>
      <c r="AQ416" s="634"/>
      <c r="AR416" s="634"/>
      <c r="AS416" s="634"/>
      <c r="AT416" s="634"/>
      <c r="AU416" s="634"/>
      <c r="AV416" s="634"/>
      <c r="AW416" s="634"/>
      <c r="AX416" s="634"/>
      <c r="AY416" s="634"/>
      <c r="AZ416" s="634"/>
      <c r="BA416" s="634"/>
      <c r="BB416" s="633"/>
      <c r="BC416" s="634">
        <f>ABS(BQ416-AN416)</f>
        <v>6.1992360379346678</v>
      </c>
      <c r="BD416" s="634"/>
      <c r="BE416" s="634"/>
      <c r="BF416" s="634"/>
      <c r="BG416" s="634"/>
      <c r="BH416" s="634"/>
      <c r="BI416" s="634"/>
      <c r="BJ416" s="634"/>
      <c r="BK416" s="634"/>
      <c r="BL416" s="634"/>
      <c r="BM416" s="634"/>
      <c r="BN416" s="573"/>
      <c r="BO416" s="573"/>
      <c r="BP416" s="64">
        <v>-5.5238597179561912</v>
      </c>
      <c r="BQ416" s="64">
        <v>10.200561116965227</v>
      </c>
      <c r="BR416" s="6"/>
      <c r="BS416" s="527"/>
      <c r="BT416" s="527"/>
      <c r="BU416" s="527">
        <f>(BP415+BP416+BP417)/3</f>
        <v>-2.2922138965668544</v>
      </c>
      <c r="BV416" s="527">
        <f>(BQ415+BQ416+BQ417)/3</f>
        <v>2.9368097997892519</v>
      </c>
      <c r="BW416" s="584"/>
      <c r="BX416" s="527"/>
      <c r="BY416" s="527"/>
      <c r="BZ416" s="527"/>
      <c r="CA416" s="527"/>
      <c r="CC416" s="584">
        <f>SQRT((BP415-BP416)^2+(BQ415-BQ416)^2)+SQRT((BP416-BP417)^2+(BQ416-BQ417)^2)+SQRT((BP417-BP415)^2+(BQ417-BQ415)^2)</f>
        <v>48.784630594961016</v>
      </c>
      <c r="CD416" s="584"/>
      <c r="CE416" s="584"/>
      <c r="CF416" s="584"/>
      <c r="CG416" s="527"/>
      <c r="CH416" s="584"/>
      <c r="CI416" s="527"/>
      <c r="CJ416" s="584"/>
      <c r="CK416" s="527"/>
      <c r="CL416" s="584"/>
      <c r="CO416" s="70"/>
      <c r="CP416" s="70"/>
      <c r="CQ416" s="70"/>
      <c r="CR416" s="518"/>
      <c r="CS416" s="284">
        <f>DEGREES(ACOS(((BP415-BP416)*(BP417-BP416)+(BQ415-BQ416)*(BQ417-BQ416))/(SQRT((BP415-BP416)^2+(BQ415-BQ416)^2)*SQRT((BP417-BP416)^2+(BQ417-BQ416)^2))))</f>
        <v>149.26146037121623</v>
      </c>
      <c r="CT416" s="70"/>
      <c r="CU416" s="70"/>
      <c r="CV416" s="70"/>
      <c r="CW416" s="70"/>
      <c r="CX416" s="70"/>
      <c r="CY416" s="70"/>
      <c r="CZ416" s="70"/>
      <c r="DA416" s="70"/>
      <c r="DB416" s="70"/>
      <c r="DC416" s="70"/>
      <c r="DH416" s="516"/>
      <c r="DI416" s="516"/>
      <c r="DJ416" s="105"/>
      <c r="DK416" s="105"/>
      <c r="DL416" s="105"/>
      <c r="DM416" s="105"/>
      <c r="DN416" s="105"/>
      <c r="DO416" s="105"/>
      <c r="DP416" s="105"/>
      <c r="DQ416" s="105"/>
      <c r="DR416" s="105"/>
      <c r="DS416" s="105"/>
      <c r="DT416" s="621" t="s">
        <v>443</v>
      </c>
      <c r="DU416" s="622">
        <v>-4.6971596241124081</v>
      </c>
      <c r="DV416" s="622">
        <v>10.764128029504743</v>
      </c>
      <c r="ER416" s="105">
        <v>0.71396826286508597</v>
      </c>
      <c r="ES416" s="105">
        <v>-11.966404109589043</v>
      </c>
      <c r="ET416" s="518">
        <f>ABS(ER416)</f>
        <v>0.71396826286508597</v>
      </c>
      <c r="EV416" s="284"/>
      <c r="EW416" s="209"/>
      <c r="EX416" s="209"/>
      <c r="EY416" s="209"/>
      <c r="EZ416" s="209"/>
      <c r="FA416" s="209"/>
      <c r="FB416" s="209"/>
      <c r="FC416" s="209"/>
      <c r="FE416" s="141"/>
      <c r="FF416" s="141"/>
      <c r="FH416" s="141"/>
      <c r="FJ416" s="141"/>
      <c r="FK416" s="584"/>
      <c r="FL416" s="527"/>
      <c r="FM416" s="584"/>
      <c r="FN416" s="527"/>
      <c r="FO416" s="584"/>
      <c r="FP416" s="527"/>
      <c r="FQ416" s="284"/>
      <c r="FR416" s="209"/>
      <c r="FS416" s="284"/>
      <c r="FT416" s="209"/>
      <c r="FU416" s="209"/>
      <c r="FV416" s="209"/>
      <c r="FW416" s="209"/>
      <c r="FX416" s="209"/>
      <c r="FY416" s="209"/>
      <c r="FZ416" s="209"/>
      <c r="GA416" s="209"/>
      <c r="GB416" s="209"/>
      <c r="GC416" s="209"/>
      <c r="GD416" s="284"/>
      <c r="GE416" s="209"/>
      <c r="GF416" s="284"/>
      <c r="GG416" s="209"/>
      <c r="GH416" s="209"/>
      <c r="GI416" s="209"/>
      <c r="GJ416" s="209"/>
      <c r="GK416" s="209"/>
      <c r="GL416" s="209"/>
      <c r="GM416" s="209"/>
      <c r="GN416" s="209"/>
      <c r="GO416" s="209"/>
      <c r="GP416" s="209"/>
      <c r="GQ416" s="529"/>
      <c r="GR416" s="587">
        <v>5.5238597179561912</v>
      </c>
      <c r="GS416" s="532">
        <v>5.5614369949490907</v>
      </c>
      <c r="GT416" s="584"/>
      <c r="GU416" s="527"/>
      <c r="GV416" s="527"/>
      <c r="GW416" s="527"/>
      <c r="GX416" s="527"/>
      <c r="GY416" s="527"/>
      <c r="GZ416" s="587">
        <v>22.805674394099057</v>
      </c>
      <c r="HA416" s="532">
        <v>22.692961011591152</v>
      </c>
      <c r="HB416" s="584"/>
      <c r="HC416" s="527"/>
      <c r="HD416" s="527"/>
      <c r="HE416" s="527"/>
      <c r="HF416" s="527"/>
      <c r="HG416" s="527"/>
      <c r="HH416" s="584">
        <v>23.465119022781973</v>
      </c>
      <c r="HI416" s="527">
        <v>23.364504294386055</v>
      </c>
      <c r="HJ416" s="584"/>
      <c r="HK416" s="527"/>
      <c r="HL416" s="527"/>
      <c r="HM416" s="527"/>
      <c r="HN416" s="527"/>
      <c r="HO416" s="527"/>
      <c r="HP416" s="285"/>
      <c r="HQ416" s="208"/>
      <c r="HR416" s="208"/>
      <c r="HS416" s="208"/>
      <c r="IE416" s="159"/>
      <c r="IF416" s="159"/>
      <c r="IG416" s="159"/>
      <c r="IH416" s="159"/>
      <c r="II416" s="175">
        <v>1</v>
      </c>
      <c r="IJ416" s="175">
        <v>0</v>
      </c>
      <c r="IK416" s="175">
        <v>1</v>
      </c>
      <c r="IL416" s="175">
        <v>0</v>
      </c>
      <c r="IM416" s="175">
        <v>0</v>
      </c>
      <c r="IN416" s="464"/>
      <c r="IO416" s="464"/>
      <c r="IP416" s="402"/>
      <c r="IQ416" s="175">
        <v>0</v>
      </c>
      <c r="IR416" s="175">
        <v>1</v>
      </c>
      <c r="IS416" s="175">
        <v>0</v>
      </c>
      <c r="IT416" s="402"/>
      <c r="IU416" s="416"/>
      <c r="IV416" s="402"/>
      <c r="IW416" s="416"/>
      <c r="IX416" s="483"/>
      <c r="IY416" s="416"/>
      <c r="IZ416" s="175">
        <v>0</v>
      </c>
      <c r="JA416" s="175">
        <v>0</v>
      </c>
      <c r="JB416" s="178">
        <v>0</v>
      </c>
      <c r="JC416" s="178">
        <v>1</v>
      </c>
      <c r="JD416" s="178">
        <v>0</v>
      </c>
      <c r="JE416" s="178">
        <v>0</v>
      </c>
      <c r="JF416" s="178">
        <v>0</v>
      </c>
      <c r="JG416" s="178">
        <v>0</v>
      </c>
      <c r="JH416" s="178">
        <v>1</v>
      </c>
      <c r="JI416" s="178">
        <v>0</v>
      </c>
      <c r="JJ416" s="178">
        <v>0</v>
      </c>
      <c r="JK416" s="178">
        <v>1</v>
      </c>
      <c r="JL416" s="178">
        <v>0</v>
      </c>
      <c r="JM416" s="178">
        <v>1</v>
      </c>
      <c r="JN416" s="178">
        <v>0</v>
      </c>
      <c r="JO416" s="178">
        <v>0</v>
      </c>
      <c r="JP416" s="178">
        <v>0</v>
      </c>
      <c r="JQ416" s="178">
        <v>0</v>
      </c>
      <c r="JR416" s="178">
        <v>0</v>
      </c>
      <c r="JS416" s="178">
        <v>0</v>
      </c>
      <c r="JT416" s="178">
        <v>0</v>
      </c>
      <c r="JU416" s="513">
        <v>0</v>
      </c>
      <c r="JV416" s="178">
        <v>1</v>
      </c>
      <c r="JW416" s="178">
        <v>0</v>
      </c>
      <c r="JX416" s="178">
        <v>0</v>
      </c>
      <c r="JY416" s="513"/>
      <c r="JZ416" s="407"/>
      <c r="KA416" s="407"/>
      <c r="KB416" s="407"/>
      <c r="KC416" s="407"/>
      <c r="KD416" s="407"/>
      <c r="KE416" s="162">
        <v>1</v>
      </c>
      <c r="KF416" s="175">
        <v>0</v>
      </c>
      <c r="KG416" s="175">
        <v>0</v>
      </c>
      <c r="KH416" s="175">
        <v>0</v>
      </c>
      <c r="KI416" s="175">
        <v>0</v>
      </c>
      <c r="KJ416" s="175">
        <v>1</v>
      </c>
      <c r="KK416" s="160">
        <v>0</v>
      </c>
      <c r="KL416" s="175">
        <v>1</v>
      </c>
      <c r="KM416" s="175">
        <v>0</v>
      </c>
      <c r="KN416" s="175">
        <v>0</v>
      </c>
      <c r="KO416" s="175">
        <v>0</v>
      </c>
      <c r="KP416" s="175">
        <v>0</v>
      </c>
      <c r="KQ416" s="175">
        <v>0</v>
      </c>
      <c r="KR416" s="160">
        <v>0</v>
      </c>
      <c r="KS416" s="175">
        <v>0</v>
      </c>
      <c r="KT416" s="159"/>
      <c r="KU416" s="159"/>
      <c r="KV416" s="159"/>
      <c r="KW416" s="159"/>
      <c r="KX416" s="159"/>
      <c r="KY416" s="159"/>
      <c r="KZ416" s="159"/>
      <c r="LA416" s="159"/>
    </row>
    <row r="417" spans="1:313" x14ac:dyDescent="0.15">
      <c r="A417" s="214"/>
      <c r="B417" s="232">
        <v>2.1757175925925925</v>
      </c>
      <c r="C417" s="10">
        <v>1.1499999999999999</v>
      </c>
      <c r="D417" s="11">
        <v>3.8329499999999999</v>
      </c>
      <c r="E417" s="12"/>
      <c r="F417" s="14"/>
      <c r="G417" s="13"/>
      <c r="H417" s="14"/>
      <c r="I417" s="596"/>
      <c r="J417" s="9">
        <v>3</v>
      </c>
      <c r="K417" s="14"/>
      <c r="L417" s="9"/>
      <c r="M417" s="23">
        <v>0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9"/>
      <c r="AB417" s="15"/>
      <c r="AC417" s="15"/>
      <c r="AD417" s="15"/>
      <c r="AE417" s="15"/>
      <c r="AF417" s="15"/>
      <c r="AG417" s="15"/>
      <c r="AH417" s="54"/>
      <c r="AI417" s="15"/>
      <c r="AJ417" s="15"/>
      <c r="AK417" s="15"/>
      <c r="AL417" s="632"/>
      <c r="AM417" s="633">
        <v>2.9310276054461424</v>
      </c>
      <c r="AN417" s="634">
        <v>-9.9751343519494213</v>
      </c>
      <c r="AO417" s="584"/>
      <c r="AP417" s="634">
        <f>ABS(11.88+AN417)</f>
        <v>1.9048656480505795</v>
      </c>
      <c r="AQ417" s="634"/>
      <c r="AR417" s="634"/>
      <c r="AS417" s="634"/>
      <c r="AT417" s="634"/>
      <c r="AU417" s="634"/>
      <c r="AV417" s="634"/>
      <c r="AW417" s="634"/>
      <c r="AX417" s="634"/>
      <c r="AY417" s="634"/>
      <c r="AZ417" s="634"/>
      <c r="BA417" s="634"/>
      <c r="BB417" s="634">
        <f>ABS(BQ417-AN417)</f>
        <v>1.9161275026343532</v>
      </c>
      <c r="BC417" s="634"/>
      <c r="BD417" s="634"/>
      <c r="BE417" s="634"/>
      <c r="BF417" s="634"/>
      <c r="BG417" s="634"/>
      <c r="BH417" s="634"/>
      <c r="BI417" s="634"/>
      <c r="BJ417" s="634"/>
      <c r="BK417" s="634"/>
      <c r="BL417" s="634"/>
      <c r="BM417" s="634"/>
      <c r="BN417" s="573"/>
      <c r="BO417" s="573"/>
      <c r="BP417" s="4">
        <v>4.1335004692189186</v>
      </c>
      <c r="BQ417" s="4">
        <v>-11.891261854583774</v>
      </c>
      <c r="BR417" s="6"/>
      <c r="BS417" s="527">
        <f>(BP416+BP417+BP418)/3</f>
        <v>0.40082428792425873</v>
      </c>
      <c r="BT417" s="527">
        <f>(BQ416+BQ417+BQ418)/3</f>
        <v>3.7258034773445736</v>
      </c>
      <c r="BU417" s="527"/>
      <c r="BV417" s="527"/>
      <c r="BW417" s="584"/>
      <c r="BX417" s="527"/>
      <c r="BY417" s="527"/>
      <c r="BZ417" s="527"/>
      <c r="CA417" s="527"/>
      <c r="CB417" s="584">
        <f>SQRT((BP416-BP417)^2+(BQ416-BQ417)^2)+SQRT((BP417-BP418)^2+(BQ417-BQ418)^2)+SQRT((BP418-BP416)^2+(BQ418-BQ416)^2)</f>
        <v>57.461499315410649</v>
      </c>
      <c r="CD417" s="584"/>
      <c r="CE417" s="527"/>
      <c r="CF417" s="584"/>
      <c r="CG417" s="527"/>
      <c r="CH417" s="584"/>
      <c r="CI417" s="527"/>
      <c r="CJ417" s="584"/>
      <c r="CK417" s="527"/>
      <c r="CL417" s="584"/>
      <c r="CO417" s="70"/>
      <c r="CP417" s="70"/>
      <c r="CQ417" s="70"/>
      <c r="CR417" s="548">
        <f>DEGREES(ACOS(((BP416-BP417)*(BP418-BP417)+(BQ416-BQ417)*(BQ418-BQ417))/(SQRT((BP416-BP417)^2+(BQ416-BQ417)^2)*SQRT((BP418-BP417)^2+(BQ418-BQ417)^2))))</f>
        <v>20.051692262155843</v>
      </c>
      <c r="CS417" s="518"/>
      <c r="CT417" s="70"/>
      <c r="CU417" s="70"/>
      <c r="CV417" s="70"/>
      <c r="CW417" s="70"/>
      <c r="CX417" s="70"/>
      <c r="CY417" s="70"/>
      <c r="CZ417" s="70"/>
      <c r="DA417" s="70"/>
      <c r="DB417" s="70"/>
      <c r="DC417" s="70"/>
      <c r="DH417" s="516"/>
      <c r="DI417" s="516"/>
      <c r="DJ417" s="105"/>
      <c r="DK417" s="105"/>
      <c r="DL417" s="105"/>
      <c r="DM417" s="105"/>
      <c r="DN417" s="105"/>
      <c r="DO417" s="105"/>
      <c r="DP417" s="105"/>
      <c r="DQ417" s="105"/>
      <c r="DR417" s="105"/>
      <c r="DS417" s="105"/>
      <c r="DT417" s="621" t="s">
        <v>445</v>
      </c>
      <c r="DU417" s="622">
        <v>3.4946867603396314</v>
      </c>
      <c r="DV417" s="622">
        <v>-12.003975237091677</v>
      </c>
      <c r="ER417" s="128">
        <v>-2.6679866664958474</v>
      </c>
      <c r="ES417" s="128">
        <v>11.928832982086409</v>
      </c>
      <c r="EU417" s="518">
        <f>ABS(ER417)</f>
        <v>2.6679866664958474</v>
      </c>
      <c r="EV417" s="284"/>
      <c r="EW417" s="209"/>
      <c r="EX417" s="209"/>
      <c r="EY417" s="209"/>
      <c r="EZ417" s="209"/>
      <c r="FA417" s="209"/>
      <c r="FB417" s="209"/>
      <c r="FC417" s="209"/>
      <c r="FE417" s="141"/>
      <c r="FF417" s="144">
        <v>1.8664269192648817</v>
      </c>
      <c r="FH417" s="141"/>
      <c r="FJ417" s="141"/>
      <c r="FK417" s="584"/>
      <c r="FL417" s="527"/>
      <c r="FM417" s="584"/>
      <c r="FN417" s="527"/>
      <c r="FO417" s="584"/>
      <c r="FP417" s="527"/>
      <c r="FQ417" s="284"/>
      <c r="FR417" s="209">
        <f>FF417/(D416+D417)</f>
        <v>0.39159725467614209</v>
      </c>
      <c r="FS417" s="284"/>
      <c r="FT417" s="209"/>
      <c r="FU417" s="209"/>
      <c r="FV417" s="209"/>
      <c r="FW417" s="209"/>
      <c r="FX417" s="209"/>
      <c r="FY417" s="209"/>
      <c r="FZ417" s="209"/>
      <c r="GA417" s="209"/>
      <c r="GB417" s="209"/>
      <c r="GC417" s="209"/>
      <c r="GD417" s="284"/>
      <c r="GE417" s="284">
        <f>FF417*(((ABS(DV416-AN416))/(ABS(DV415-DV416))))^2</f>
        <v>15118.058046045089</v>
      </c>
      <c r="GF417" s="284"/>
      <c r="GG417" s="209"/>
      <c r="GH417" s="209"/>
      <c r="GI417" s="209"/>
      <c r="GJ417" s="209"/>
      <c r="GK417" s="209"/>
      <c r="GL417" s="209"/>
      <c r="GM417" s="209"/>
      <c r="GN417" s="209"/>
      <c r="GO417" s="209"/>
      <c r="GP417" s="209"/>
      <c r="GQ417" s="529"/>
      <c r="GR417" s="587">
        <v>2.7807184974745454</v>
      </c>
      <c r="GS417" s="529">
        <v>2.0291729576165607</v>
      </c>
      <c r="GT417" s="587"/>
      <c r="GU417" s="529"/>
      <c r="GV417" s="529"/>
      <c r="GW417" s="529"/>
      <c r="GX417" s="529"/>
      <c r="GY417" s="529"/>
      <c r="GZ417" s="587">
        <v>3.7571127502634027E-2</v>
      </c>
      <c r="HA417" s="529">
        <v>1.1647049525816655</v>
      </c>
      <c r="HB417" s="587"/>
      <c r="HC417" s="529"/>
      <c r="HD417" s="529"/>
      <c r="HE417" s="529"/>
      <c r="HF417" s="529"/>
      <c r="HG417" s="529"/>
      <c r="HH417" s="584">
        <v>2.7809723033174767</v>
      </c>
      <c r="HI417" s="527">
        <v>2.3396753019362753</v>
      </c>
      <c r="HJ417" s="587"/>
      <c r="HK417" s="529"/>
      <c r="HL417" s="529"/>
      <c r="HM417" s="529"/>
      <c r="HN417" s="529"/>
      <c r="HO417" s="529"/>
      <c r="HP417" s="285"/>
      <c r="HQ417" s="208"/>
      <c r="HR417" s="208"/>
      <c r="HS417" s="208"/>
      <c r="IE417" s="159"/>
      <c r="IF417" s="159"/>
      <c r="IG417" s="159"/>
      <c r="IH417" s="159"/>
      <c r="II417" s="175">
        <v>0</v>
      </c>
      <c r="IJ417" s="175">
        <v>1</v>
      </c>
      <c r="IK417" s="175">
        <v>0</v>
      </c>
      <c r="IL417" s="175">
        <v>1</v>
      </c>
      <c r="IM417" s="175">
        <v>0</v>
      </c>
      <c r="IN417" s="464"/>
      <c r="IO417" s="464"/>
      <c r="IP417" s="402"/>
      <c r="IQ417" s="175">
        <v>0</v>
      </c>
      <c r="IR417" s="175">
        <v>1</v>
      </c>
      <c r="IS417" s="175">
        <v>0</v>
      </c>
      <c r="IT417" s="402"/>
      <c r="IU417" s="416"/>
      <c r="IV417" s="402"/>
      <c r="IW417" s="416"/>
      <c r="IX417" s="483"/>
      <c r="IY417" s="416"/>
      <c r="IZ417" s="175">
        <v>0</v>
      </c>
      <c r="JA417" s="175">
        <v>0</v>
      </c>
      <c r="JB417" s="178">
        <v>0</v>
      </c>
      <c r="JC417" s="178">
        <v>1</v>
      </c>
      <c r="JD417" s="178">
        <v>0</v>
      </c>
      <c r="JE417" s="178">
        <v>0</v>
      </c>
      <c r="JF417" s="178">
        <v>0</v>
      </c>
      <c r="JG417" s="178">
        <v>0</v>
      </c>
      <c r="JH417" s="178">
        <v>0</v>
      </c>
      <c r="JI417" s="178">
        <v>0</v>
      </c>
      <c r="JJ417" s="178">
        <v>0</v>
      </c>
      <c r="JK417" s="178">
        <v>1</v>
      </c>
      <c r="JL417" s="178">
        <v>0</v>
      </c>
      <c r="JM417" s="178">
        <v>1</v>
      </c>
      <c r="JN417" s="178">
        <v>0</v>
      </c>
      <c r="JO417" s="178">
        <v>0</v>
      </c>
      <c r="JP417" s="178">
        <v>0</v>
      </c>
      <c r="JQ417" s="178">
        <v>0</v>
      </c>
      <c r="JR417" s="178">
        <v>0</v>
      </c>
      <c r="JS417" s="178">
        <v>0</v>
      </c>
      <c r="JT417" s="178">
        <v>0</v>
      </c>
      <c r="JU417" s="513">
        <v>1</v>
      </c>
      <c r="JV417" s="178">
        <v>0</v>
      </c>
      <c r="JW417" s="178">
        <v>0</v>
      </c>
      <c r="JX417" s="178">
        <v>0</v>
      </c>
      <c r="JY417" s="513"/>
      <c r="JZ417" s="407"/>
      <c r="KA417" s="407"/>
      <c r="KB417" s="407"/>
      <c r="KC417" s="407"/>
      <c r="KD417" s="407"/>
      <c r="KE417" s="162">
        <v>0</v>
      </c>
      <c r="KF417" s="175">
        <v>1</v>
      </c>
      <c r="KG417" s="175">
        <v>0</v>
      </c>
      <c r="KH417" s="175">
        <v>0</v>
      </c>
      <c r="KI417" s="175">
        <v>0</v>
      </c>
      <c r="KJ417" s="175">
        <v>1</v>
      </c>
      <c r="KK417" s="160">
        <v>0</v>
      </c>
      <c r="KL417" s="175">
        <v>1</v>
      </c>
      <c r="KM417" s="175">
        <v>0</v>
      </c>
      <c r="KN417" s="175">
        <v>0</v>
      </c>
      <c r="KO417" s="175">
        <v>0</v>
      </c>
      <c r="KP417" s="175">
        <v>0</v>
      </c>
      <c r="KQ417" s="175">
        <v>0</v>
      </c>
      <c r="KR417" s="160">
        <v>0</v>
      </c>
      <c r="KS417" s="175">
        <v>0</v>
      </c>
      <c r="KT417" s="159"/>
      <c r="KU417" s="159"/>
      <c r="KV417" s="159"/>
      <c r="KW417" s="159"/>
      <c r="KX417" s="159"/>
      <c r="KY417" s="159"/>
      <c r="KZ417" s="159"/>
      <c r="LA417" s="159"/>
    </row>
    <row r="418" spans="1:313" x14ac:dyDescent="0.15">
      <c r="A418" s="214"/>
      <c r="B418" s="232">
        <v>2.1764699074074074</v>
      </c>
      <c r="C418" s="10">
        <v>1.05</v>
      </c>
      <c r="D418" s="11">
        <v>3.4996500000000004</v>
      </c>
      <c r="E418" s="12"/>
      <c r="F418" s="14"/>
      <c r="G418" s="13"/>
      <c r="H418" s="14"/>
      <c r="I418" s="596"/>
      <c r="J418" s="9">
        <v>4</v>
      </c>
      <c r="K418" s="14"/>
      <c r="L418" s="9"/>
      <c r="M418" s="23">
        <v>0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9"/>
      <c r="AB418" s="15"/>
      <c r="AC418" s="15"/>
      <c r="AD418" s="15"/>
      <c r="AE418" s="15"/>
      <c r="AF418" s="15"/>
      <c r="AG418" s="15"/>
      <c r="AH418" s="54"/>
      <c r="AI418" s="15"/>
      <c r="AJ418" s="15"/>
      <c r="AK418" s="15"/>
      <c r="AL418" s="632"/>
      <c r="AM418" s="633">
        <v>2.9310276054461424</v>
      </c>
      <c r="AN418" s="634">
        <v>9.0358561643835635</v>
      </c>
      <c r="AO418" s="640">
        <f>ABS(11.88-AN418)</f>
        <v>2.8441438356164372</v>
      </c>
      <c r="AP418" s="527"/>
      <c r="AQ418" s="634"/>
      <c r="AR418" s="634"/>
      <c r="AS418" s="634"/>
      <c r="AT418" s="634"/>
      <c r="AU418" s="634"/>
      <c r="AV418" s="634"/>
      <c r="AW418" s="634"/>
      <c r="AX418" s="634"/>
      <c r="AY418" s="634"/>
      <c r="AZ418" s="634"/>
      <c r="BA418" s="634"/>
      <c r="BB418" s="633"/>
      <c r="BC418" s="634">
        <f>ABS(BQ418-AN418)</f>
        <v>3.8322550052687046</v>
      </c>
      <c r="BD418" s="634"/>
      <c r="BE418" s="634"/>
      <c r="BF418" s="634"/>
      <c r="BG418" s="634"/>
      <c r="BH418" s="634"/>
      <c r="BI418" s="634"/>
      <c r="BJ418" s="634"/>
      <c r="BK418" s="634"/>
      <c r="BL418" s="634"/>
      <c r="BM418" s="634"/>
      <c r="BN418" s="573"/>
      <c r="BO418" s="573"/>
      <c r="BP418" s="64">
        <v>2.5928321125100489</v>
      </c>
      <c r="BQ418" s="64">
        <v>12.868111169652268</v>
      </c>
      <c r="BR418" s="6"/>
      <c r="BS418" s="527"/>
      <c r="BT418" s="527"/>
      <c r="BU418" s="527">
        <f>(BP417+BP418+BP419)/3</f>
        <v>1.7410805006709991</v>
      </c>
      <c r="BV418" s="527">
        <f>(BQ417+BQ418+BQ419)/3</f>
        <v>-3.901135405690201</v>
      </c>
      <c r="BW418" s="584"/>
      <c r="BX418" s="527"/>
      <c r="BY418" s="527"/>
      <c r="BZ418" s="527"/>
      <c r="CA418" s="527"/>
      <c r="CC418" s="584">
        <f>SQRT((BP417-BP418)^2+(BQ417-BQ418)^2)+SQRT((BP418-BP419)^2+(BQ418-BQ419)^2)+SQRT((BP419-BP417)^2+(BQ419-BQ417)^2)</f>
        <v>56.373419040649232</v>
      </c>
      <c r="CD418" s="584"/>
      <c r="CE418" s="584"/>
      <c r="CF418" s="584"/>
      <c r="CG418" s="527"/>
      <c r="CH418" s="584"/>
      <c r="CI418" s="527"/>
      <c r="CJ418" s="584"/>
      <c r="CK418" s="527"/>
      <c r="CL418" s="584"/>
      <c r="CO418" s="70"/>
      <c r="CP418" s="70"/>
      <c r="CQ418" s="70"/>
      <c r="CR418" s="518"/>
      <c r="CS418" s="284">
        <f>DEGREES(ACOS(((BP417-BP418)*(BP419-BP418)+(BQ417-BQ418)*(BQ419-BQ418))/(SQRT((BP417-BP418)^2+(BQ417-BQ418)^2)*SQRT((BP419-BP418)^2+(BQ419-BQ418)^2))))</f>
        <v>12.66884960967244</v>
      </c>
      <c r="CT418" s="70"/>
      <c r="CU418" s="70"/>
      <c r="CV418" s="70"/>
      <c r="CW418" s="70"/>
      <c r="CX418" s="70"/>
      <c r="CY418" s="70"/>
      <c r="CZ418" s="70"/>
      <c r="DA418" s="70"/>
      <c r="DB418" s="70"/>
      <c r="DC418" s="70"/>
      <c r="DH418" s="516"/>
      <c r="DI418" s="211">
        <f>DEGREES(ACOS(((BP417-BP416)*(BP419-BP418)+(BQ417-BQ416)*(BQ419-BQ418))/(SQRT((BP417-BP416)^2+(BQ417-BQ416)^2)*SQRT((BP419-BP418)^2+(BQ419-BQ418)^2))))</f>
        <v>32.720541871828289</v>
      </c>
      <c r="DJ418" s="105"/>
      <c r="DK418" s="105"/>
      <c r="DL418" s="105"/>
      <c r="DM418" s="105"/>
      <c r="DN418" s="105"/>
      <c r="DO418" s="105"/>
      <c r="DP418" s="105"/>
      <c r="DQ418" s="105"/>
      <c r="DR418" s="105"/>
      <c r="DS418" s="105"/>
      <c r="DT418" s="621" t="s">
        <v>445</v>
      </c>
      <c r="DU418" s="622">
        <v>1.6534001876875675</v>
      </c>
      <c r="DV418" s="622">
        <v>12.755397787144364</v>
      </c>
      <c r="ER418" s="105">
        <v>1.0521637558011794</v>
      </c>
      <c r="ES418" s="105">
        <v>-12.304544257112752</v>
      </c>
      <c r="ET418" s="518">
        <f>ABS(ER418)</f>
        <v>1.0521637558011794</v>
      </c>
      <c r="EV418" s="284"/>
      <c r="EW418" s="209"/>
      <c r="EX418" s="209"/>
      <c r="EY418" s="209"/>
      <c r="EZ418" s="209"/>
      <c r="FA418" s="209"/>
      <c r="FB418" s="209"/>
      <c r="FC418" s="209"/>
      <c r="FE418" s="151">
        <v>102.53700535469744</v>
      </c>
      <c r="FF418" s="141"/>
      <c r="FH418" s="141"/>
      <c r="FJ418" s="141"/>
      <c r="FK418" s="584"/>
      <c r="FL418" s="527"/>
      <c r="FM418" s="584"/>
      <c r="FN418" s="527"/>
      <c r="FO418" s="584"/>
      <c r="FP418" s="527"/>
      <c r="FQ418" s="284">
        <f>FE418/(D417+D418)</f>
        <v>13.98371728373257</v>
      </c>
      <c r="FR418" s="209"/>
      <c r="FS418" s="284"/>
      <c r="FT418" s="209"/>
      <c r="FU418" s="209"/>
      <c r="FV418" s="209"/>
      <c r="FW418" s="209"/>
      <c r="FX418" s="209"/>
      <c r="FY418" s="209"/>
      <c r="FZ418" s="209"/>
      <c r="GA418" s="209"/>
      <c r="GB418" s="209"/>
      <c r="GC418" s="209"/>
      <c r="GD418" s="284">
        <f>FE418*(((DV417-AN417)/(ABS(DV416-DV417))))^2</f>
        <v>0.81418463226453208</v>
      </c>
      <c r="GE418" s="209"/>
      <c r="GF418" s="284"/>
      <c r="GG418" s="209"/>
      <c r="GH418" s="209"/>
      <c r="GI418" s="209"/>
      <c r="GJ418" s="209"/>
      <c r="GK418" s="209"/>
      <c r="GL418" s="209"/>
      <c r="GM418" s="209"/>
      <c r="GN418" s="209"/>
      <c r="GO418" s="209"/>
      <c r="GP418" s="209"/>
      <c r="GQ418" s="529"/>
      <c r="GR418" s="587">
        <v>2.4425230045384518</v>
      </c>
      <c r="GS418" s="532">
        <v>4.3213868541834151</v>
      </c>
      <c r="GT418" s="584"/>
      <c r="GU418" s="527"/>
      <c r="GV418" s="527"/>
      <c r="GW418" s="527"/>
      <c r="GX418" s="527"/>
      <c r="GY418" s="527"/>
      <c r="GZ418" s="587">
        <v>0.30056902002107577</v>
      </c>
      <c r="HA418" s="532">
        <v>0.82656480505795571</v>
      </c>
      <c r="HB418" s="584"/>
      <c r="HC418" s="527"/>
      <c r="HD418" s="527"/>
      <c r="HE418" s="527"/>
      <c r="HF418" s="527"/>
      <c r="HG418" s="527"/>
      <c r="HH418" s="584">
        <v>2.4609470460568579</v>
      </c>
      <c r="HI418" s="527">
        <v>4.3997265506471797</v>
      </c>
      <c r="HJ418" s="584"/>
      <c r="HK418" s="527"/>
      <c r="HL418" s="527"/>
      <c r="HM418" s="527"/>
      <c r="HN418" s="527"/>
      <c r="HO418" s="527"/>
      <c r="HP418" s="285"/>
      <c r="HQ418" s="208"/>
      <c r="HR418" s="208"/>
      <c r="HS418" s="208"/>
      <c r="IE418" s="159"/>
      <c r="IF418" s="159"/>
      <c r="IG418" s="159"/>
      <c r="IH418" s="159"/>
      <c r="II418" s="175">
        <v>0</v>
      </c>
      <c r="IJ418" s="175">
        <v>1</v>
      </c>
      <c r="IK418" s="175">
        <v>1</v>
      </c>
      <c r="IL418" s="175">
        <v>0</v>
      </c>
      <c r="IM418" s="175">
        <v>0</v>
      </c>
      <c r="IN418" s="464"/>
      <c r="IO418" s="464"/>
      <c r="IP418" s="402"/>
      <c r="IQ418" s="175">
        <v>1</v>
      </c>
      <c r="IR418" s="175">
        <v>0</v>
      </c>
      <c r="IS418" s="175">
        <v>0</v>
      </c>
      <c r="IT418" s="402"/>
      <c r="IU418" s="416"/>
      <c r="IV418" s="402"/>
      <c r="IW418" s="416"/>
      <c r="IX418" s="483"/>
      <c r="IY418" s="416"/>
      <c r="IZ418" s="175">
        <v>0</v>
      </c>
      <c r="JA418" s="175">
        <v>0</v>
      </c>
      <c r="JB418" s="178">
        <v>0</v>
      </c>
      <c r="JC418" s="195">
        <v>1</v>
      </c>
      <c r="JD418" s="195">
        <v>1</v>
      </c>
      <c r="JE418" s="178">
        <v>0</v>
      </c>
      <c r="JF418" s="178">
        <v>0</v>
      </c>
      <c r="JG418" s="178">
        <v>1</v>
      </c>
      <c r="JH418" s="178">
        <v>0</v>
      </c>
      <c r="JI418" s="178">
        <v>0</v>
      </c>
      <c r="JJ418" s="178">
        <v>0</v>
      </c>
      <c r="JK418" s="178">
        <v>0</v>
      </c>
      <c r="JL418" s="178">
        <v>1</v>
      </c>
      <c r="JM418" s="178">
        <v>1</v>
      </c>
      <c r="JN418" s="178">
        <v>0</v>
      </c>
      <c r="JO418" s="178">
        <v>0</v>
      </c>
      <c r="JP418" s="178">
        <v>0</v>
      </c>
      <c r="JQ418" s="178">
        <v>0</v>
      </c>
      <c r="JR418" s="178">
        <v>0</v>
      </c>
      <c r="JS418" s="178">
        <v>0</v>
      </c>
      <c r="JT418" s="178">
        <v>0</v>
      </c>
      <c r="JU418" s="513">
        <v>1</v>
      </c>
      <c r="JV418" s="178">
        <v>0</v>
      </c>
      <c r="JW418" s="178">
        <v>0</v>
      </c>
      <c r="JX418" s="178">
        <v>0</v>
      </c>
      <c r="JY418" s="513"/>
      <c r="JZ418" s="407"/>
      <c r="KA418" s="407"/>
      <c r="KB418" s="407"/>
      <c r="KC418" s="407"/>
      <c r="KD418" s="407"/>
      <c r="KE418" s="162">
        <v>1</v>
      </c>
      <c r="KF418" s="175">
        <v>0</v>
      </c>
      <c r="KG418" s="175">
        <v>0</v>
      </c>
      <c r="KH418" s="175">
        <v>0</v>
      </c>
      <c r="KI418" s="175">
        <v>0</v>
      </c>
      <c r="KJ418" s="175">
        <v>1</v>
      </c>
      <c r="KK418" s="160">
        <v>0</v>
      </c>
      <c r="KL418" s="175">
        <v>0</v>
      </c>
      <c r="KM418" s="159"/>
      <c r="KN418" s="159"/>
      <c r="KO418" s="159"/>
      <c r="KP418" s="159"/>
      <c r="KQ418" s="159"/>
      <c r="KR418" s="159"/>
      <c r="KS418" s="159"/>
      <c r="KT418" s="159"/>
      <c r="KU418" s="159"/>
      <c r="KV418" s="159"/>
      <c r="KW418" s="159"/>
      <c r="KX418" s="159"/>
      <c r="KY418" s="159"/>
      <c r="KZ418" s="159"/>
      <c r="LA418" s="159"/>
    </row>
    <row r="419" spans="1:313" x14ac:dyDescent="0.15">
      <c r="A419" s="214"/>
      <c r="B419" s="232">
        <v>2.1772222222222219</v>
      </c>
      <c r="C419" s="10">
        <v>1.05</v>
      </c>
      <c r="D419" s="11">
        <v>3.4996500000000004</v>
      </c>
      <c r="E419" s="12"/>
      <c r="F419" s="14"/>
      <c r="G419" s="13"/>
      <c r="H419" s="14"/>
      <c r="I419" s="596"/>
      <c r="J419" s="9">
        <v>5</v>
      </c>
      <c r="K419" s="14"/>
      <c r="L419" s="9"/>
      <c r="M419" s="23">
        <v>0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9"/>
      <c r="AB419" s="15"/>
      <c r="AC419" s="15"/>
      <c r="AD419" s="15"/>
      <c r="AE419" s="15"/>
      <c r="AF419" s="15"/>
      <c r="AG419" s="15"/>
      <c r="AH419" s="54"/>
      <c r="AI419" s="15"/>
      <c r="AJ419" s="15"/>
      <c r="AK419" s="15"/>
      <c r="AL419" s="632"/>
      <c r="AM419" s="633">
        <v>-0.86427737083668299</v>
      </c>
      <c r="AN419" s="634">
        <v>-10.087847734457325</v>
      </c>
      <c r="AO419" s="584"/>
      <c r="AP419" s="634">
        <f>ABS(11.88+AN419)</f>
        <v>1.7921522655426756</v>
      </c>
      <c r="AQ419" s="634"/>
      <c r="AR419" s="634"/>
      <c r="AS419" s="634"/>
      <c r="AT419" s="634"/>
      <c r="AU419" s="634"/>
      <c r="AV419" s="634"/>
      <c r="AW419" s="634"/>
      <c r="AX419" s="634"/>
      <c r="AY419" s="634"/>
      <c r="AZ419" s="634"/>
      <c r="BA419" s="634"/>
      <c r="BB419" s="634">
        <f>ABS(BQ419-AN419)</f>
        <v>2.592407797681771</v>
      </c>
      <c r="BC419" s="634"/>
      <c r="BD419" s="634"/>
      <c r="BE419" s="634"/>
      <c r="BF419" s="634"/>
      <c r="BG419" s="634"/>
      <c r="BH419" s="634"/>
      <c r="BI419" s="634"/>
      <c r="BJ419" s="634"/>
      <c r="BK419" s="634"/>
      <c r="BL419" s="634"/>
      <c r="BM419" s="634"/>
      <c r="BN419" s="573"/>
      <c r="BO419" s="573"/>
      <c r="BP419" s="4">
        <v>-1.5030910797159704</v>
      </c>
      <c r="BQ419" s="4">
        <v>-12.680255532139096</v>
      </c>
      <c r="BR419" s="6"/>
      <c r="BS419" s="527"/>
      <c r="BT419" s="527"/>
      <c r="BU419" s="527"/>
      <c r="BV419" s="527"/>
      <c r="BW419" s="584"/>
      <c r="BX419" s="527"/>
      <c r="BY419" s="527"/>
      <c r="BZ419" s="527"/>
      <c r="CA419" s="527"/>
      <c r="CB419" s="584"/>
      <c r="CC419" s="527"/>
      <c r="CD419" s="584"/>
      <c r="CE419" s="527"/>
      <c r="CF419" s="584"/>
      <c r="CG419" s="527"/>
      <c r="CH419" s="584"/>
      <c r="CI419" s="527"/>
      <c r="CJ419" s="584"/>
      <c r="CK419" s="527"/>
      <c r="CL419" s="584"/>
      <c r="CO419" s="70"/>
      <c r="CP419" s="70"/>
      <c r="CQ419" s="70"/>
      <c r="CR419" s="548"/>
      <c r="CS419" s="518"/>
      <c r="CT419" s="70"/>
      <c r="CU419" s="70"/>
      <c r="CV419" s="70"/>
      <c r="CW419" s="70"/>
      <c r="CX419" s="70"/>
      <c r="CY419" s="70"/>
      <c r="CZ419" s="70"/>
      <c r="DA419" s="70"/>
      <c r="DB419" s="70"/>
      <c r="DC419" s="70"/>
      <c r="DH419" s="211"/>
      <c r="DI419" s="516"/>
      <c r="DJ419" s="105"/>
      <c r="DK419" s="105"/>
      <c r="DL419" s="105"/>
      <c r="DM419" s="105"/>
      <c r="DN419" s="105"/>
      <c r="DO419" s="105"/>
      <c r="DP419" s="105"/>
      <c r="DQ419" s="105"/>
      <c r="DR419" s="105"/>
      <c r="DS419" s="105"/>
      <c r="DT419" s="621" t="s">
        <v>445</v>
      </c>
      <c r="DU419" s="622">
        <v>-0.52608187790058969</v>
      </c>
      <c r="DV419" s="622">
        <v>-12.642684404636462</v>
      </c>
      <c r="ER419" s="128">
        <v>2.7431412204816459</v>
      </c>
      <c r="ES419" s="128">
        <v>13.05596680716544</v>
      </c>
      <c r="EU419" s="518">
        <f>ABS(ER419)</f>
        <v>2.7431412204816459</v>
      </c>
      <c r="EV419" s="284"/>
      <c r="EW419" s="209"/>
      <c r="EX419" s="209"/>
      <c r="EY419" s="209"/>
      <c r="EZ419" s="209"/>
      <c r="FA419" s="209"/>
      <c r="FB419" s="209"/>
      <c r="FC419" s="209"/>
      <c r="FE419" s="141"/>
      <c r="FF419" s="144">
        <v>70.3870251689941</v>
      </c>
      <c r="FH419" s="516"/>
      <c r="FJ419" s="516"/>
      <c r="FL419" s="516"/>
      <c r="FN419" s="516"/>
      <c r="FQ419" s="284"/>
      <c r="FR419" s="209">
        <f>FF419/(D418+D419)</f>
        <v>10.056294939350234</v>
      </c>
      <c r="FS419" s="284"/>
      <c r="FT419" s="209"/>
      <c r="FU419" s="209"/>
      <c r="FV419" s="209"/>
      <c r="FW419" s="209"/>
      <c r="FX419" s="209"/>
      <c r="FY419" s="209"/>
      <c r="FZ419" s="209"/>
      <c r="GA419" s="209"/>
      <c r="GB419" s="209"/>
      <c r="GC419" s="209"/>
      <c r="GD419" s="284"/>
      <c r="GE419" s="284">
        <f>FF419*(((ABS(DV418-AN418))/(ABS(DV417-DV418))))^2</f>
        <v>1.5885181108114581</v>
      </c>
      <c r="GF419" s="284"/>
      <c r="GG419" s="209"/>
      <c r="GH419" s="209"/>
      <c r="GI419" s="209"/>
      <c r="GJ419" s="209"/>
      <c r="GK419" s="209"/>
      <c r="GL419" s="209"/>
      <c r="GM419" s="209"/>
      <c r="GN419" s="209"/>
      <c r="GO419" s="209"/>
      <c r="GP419" s="209"/>
      <c r="GQ419" s="529"/>
      <c r="GR419" s="587">
        <v>1.5782456337017692</v>
      </c>
      <c r="GS419" s="529">
        <v>1.0897410327940784</v>
      </c>
      <c r="GT419" s="587"/>
      <c r="GU419" s="529"/>
      <c r="GV419" s="529"/>
      <c r="GW419" s="529"/>
      <c r="GX419" s="529"/>
      <c r="GY419" s="529"/>
      <c r="GZ419" s="587">
        <v>0.3381401475237098</v>
      </c>
      <c r="HA419" s="529">
        <v>0.30056902002107577</v>
      </c>
      <c r="HB419" s="587"/>
      <c r="HC419" s="529"/>
      <c r="HD419" s="529"/>
      <c r="HE419" s="529"/>
      <c r="HF419" s="529"/>
      <c r="HG419" s="529"/>
      <c r="HH419" s="584">
        <v>1.614062588521912</v>
      </c>
      <c r="HI419" s="527">
        <v>1.1304323307264059</v>
      </c>
      <c r="HJ419" s="587"/>
      <c r="HK419" s="529"/>
      <c r="HL419" s="529"/>
      <c r="HM419" s="529"/>
      <c r="HN419" s="529"/>
      <c r="HO419" s="529"/>
      <c r="HP419" s="285"/>
      <c r="HQ419" s="208"/>
      <c r="HR419" s="208"/>
      <c r="HS419" s="208"/>
      <c r="IE419" s="159"/>
      <c r="IF419" s="159"/>
      <c r="IG419" s="159"/>
      <c r="IH419" s="159"/>
      <c r="II419" s="175">
        <v>0</v>
      </c>
      <c r="IJ419" s="175">
        <v>1</v>
      </c>
      <c r="IK419" s="175">
        <v>1</v>
      </c>
      <c r="IL419" s="175">
        <v>0</v>
      </c>
      <c r="IM419" s="175">
        <v>0</v>
      </c>
      <c r="IN419" s="464"/>
      <c r="IO419" s="464"/>
      <c r="IP419" s="402"/>
      <c r="IQ419" s="175">
        <v>1</v>
      </c>
      <c r="IR419" s="175">
        <v>0</v>
      </c>
      <c r="IS419" s="175">
        <v>0</v>
      </c>
      <c r="IT419" s="402"/>
      <c r="IU419" s="416"/>
      <c r="IV419" s="402"/>
      <c r="IW419" s="416"/>
      <c r="IX419" s="483"/>
      <c r="IY419" s="416"/>
      <c r="IZ419" s="175">
        <v>1</v>
      </c>
      <c r="JA419" s="175">
        <v>0</v>
      </c>
      <c r="JB419" s="178">
        <v>0</v>
      </c>
      <c r="JC419" s="178">
        <v>0</v>
      </c>
      <c r="JD419" s="178">
        <v>0</v>
      </c>
      <c r="JE419" s="178">
        <v>0</v>
      </c>
      <c r="JF419" s="178">
        <v>0</v>
      </c>
      <c r="JG419" s="178">
        <v>1</v>
      </c>
      <c r="JH419" s="178">
        <v>0</v>
      </c>
      <c r="JI419" s="178">
        <v>0</v>
      </c>
      <c r="JJ419" s="178">
        <v>0</v>
      </c>
      <c r="JK419" s="178">
        <v>1</v>
      </c>
      <c r="JL419" s="178">
        <v>0</v>
      </c>
      <c r="JM419" s="178">
        <v>1</v>
      </c>
      <c r="JN419" s="178">
        <v>0</v>
      </c>
      <c r="JO419" s="178">
        <v>0</v>
      </c>
      <c r="JP419" s="178">
        <v>0</v>
      </c>
      <c r="JQ419" s="178">
        <v>0</v>
      </c>
      <c r="JR419" s="178">
        <v>0</v>
      </c>
      <c r="JS419" s="178">
        <v>0</v>
      </c>
      <c r="JT419" s="178">
        <v>0</v>
      </c>
      <c r="JU419" s="513">
        <v>1</v>
      </c>
      <c r="JV419" s="178">
        <v>0</v>
      </c>
      <c r="JW419" s="178">
        <v>0</v>
      </c>
      <c r="JX419" s="178">
        <v>0</v>
      </c>
      <c r="JY419" s="513"/>
      <c r="JZ419" s="407"/>
      <c r="KA419" s="407"/>
      <c r="KB419" s="407"/>
      <c r="KC419" s="407"/>
      <c r="KD419" s="407"/>
      <c r="KE419" s="162">
        <v>1</v>
      </c>
      <c r="KF419" s="175">
        <v>0</v>
      </c>
      <c r="KG419" s="175">
        <v>0</v>
      </c>
      <c r="KH419" s="175">
        <v>0</v>
      </c>
      <c r="KI419" s="175">
        <v>0</v>
      </c>
      <c r="KJ419" s="175">
        <v>1</v>
      </c>
      <c r="KK419" s="160">
        <v>0</v>
      </c>
      <c r="KL419" s="175">
        <v>0</v>
      </c>
      <c r="KM419" s="175">
        <v>0</v>
      </c>
      <c r="KN419" s="175">
        <v>1</v>
      </c>
      <c r="KO419" s="175">
        <v>0</v>
      </c>
      <c r="KP419" s="175">
        <v>0</v>
      </c>
      <c r="KQ419" s="175">
        <v>0</v>
      </c>
      <c r="KR419" s="160">
        <v>0</v>
      </c>
      <c r="KS419" s="175">
        <v>0</v>
      </c>
      <c r="KT419" s="159"/>
      <c r="KU419" s="159"/>
      <c r="KV419" s="159"/>
      <c r="KW419" s="159"/>
      <c r="KX419" s="159"/>
      <c r="KY419" s="159"/>
      <c r="KZ419" s="159"/>
      <c r="LA419" s="159"/>
    </row>
    <row r="420" spans="1:313" s="218" customFormat="1" x14ac:dyDescent="0.15">
      <c r="A420" s="218" t="s">
        <v>593</v>
      </c>
      <c r="B420" s="243"/>
      <c r="C420" s="17"/>
      <c r="D420" s="18"/>
      <c r="E420" s="24"/>
      <c r="F420" s="20"/>
      <c r="G420" s="19"/>
      <c r="H420" s="20"/>
      <c r="I420" s="597"/>
      <c r="J420" s="16"/>
      <c r="K420" s="20"/>
      <c r="L420" s="16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16"/>
      <c r="AB420" s="20"/>
      <c r="AC420" s="20"/>
      <c r="AD420" s="20"/>
      <c r="AE420" s="20"/>
      <c r="AF420" s="20"/>
      <c r="AG420" s="20"/>
      <c r="AH420" s="58"/>
      <c r="AI420" s="20"/>
      <c r="AJ420" s="20"/>
      <c r="AK420" s="20"/>
      <c r="AL420" s="642"/>
      <c r="AM420" s="636"/>
      <c r="AN420" s="637"/>
      <c r="AO420" s="636"/>
      <c r="AP420" s="637"/>
      <c r="AQ420" s="528">
        <f>SUM(AO414:AO420)</f>
        <v>10.722818756585879</v>
      </c>
      <c r="AR420" s="528">
        <f>SUM(AP414:AP420)</f>
        <v>3.697017913593255</v>
      </c>
      <c r="AS420" s="528">
        <f>AVERAGE(AO414:AO420)</f>
        <v>5.3614093782929393</v>
      </c>
      <c r="AT420" s="528">
        <f>AVERAGE(AP414:AP420)</f>
        <v>1.8485089567966275</v>
      </c>
      <c r="AU420" s="528">
        <f>MAX(AO414:AO420)</f>
        <v>7.8786749209694413</v>
      </c>
      <c r="AV420" s="528">
        <f>MAX(AP414:AP420)</f>
        <v>1.9048656480505795</v>
      </c>
      <c r="AW420" s="528">
        <f>MIN(AO414:AO420)</f>
        <v>2.8441438356164372</v>
      </c>
      <c r="AX420" s="528">
        <f>MIN(AP414:AP420)</f>
        <v>1.7921522655426756</v>
      </c>
      <c r="AY420" s="528">
        <f>AU420-AW420</f>
        <v>5.0345310853530041</v>
      </c>
      <c r="AZ420" s="528">
        <f>AV420-AX420</f>
        <v>0.11271338250790386</v>
      </c>
      <c r="BA420" s="528"/>
      <c r="BB420" s="636"/>
      <c r="BC420" s="637"/>
      <c r="BD420" s="528">
        <f>SUM(BB414:BB420)</f>
        <v>4.5085353003161242</v>
      </c>
      <c r="BE420" s="528">
        <f>SUM(BC414:BC420)</f>
        <v>10.031491043203372</v>
      </c>
      <c r="BF420" s="528">
        <f>AVERAGE(BB414:BB420)</f>
        <v>2.2542676501580621</v>
      </c>
      <c r="BG420" s="528">
        <f>AVERAGE(BC414:BC420)</f>
        <v>5.0157455216016862</v>
      </c>
      <c r="BH420" s="528">
        <f>MAX(BB414:BB420)</f>
        <v>2.592407797681771</v>
      </c>
      <c r="BI420" s="528">
        <f>MAX(BC414:BC420)</f>
        <v>6.1992360379346678</v>
      </c>
      <c r="BJ420" s="528">
        <f>MIN(BB414:BB420)</f>
        <v>1.9161275026343532</v>
      </c>
      <c r="BK420" s="528">
        <f>MIN(BC414:BC420)</f>
        <v>3.8322550052687046</v>
      </c>
      <c r="BL420" s="528">
        <f>BH420-BJ420</f>
        <v>0.67628029504741782</v>
      </c>
      <c r="BM420" s="528">
        <f>BI420-BK420</f>
        <v>2.3669810326659633</v>
      </c>
      <c r="BN420" s="574"/>
      <c r="BO420" s="574"/>
      <c r="BP420" s="2"/>
      <c r="BQ420" s="2"/>
      <c r="BR420" s="7"/>
      <c r="BS420" s="528"/>
      <c r="BT420" s="528"/>
      <c r="BU420" s="528"/>
      <c r="BV420" s="528"/>
      <c r="BW420" s="585">
        <f>AVERAGE(BS415:BS420)</f>
        <v>0.40082428792425873</v>
      </c>
      <c r="BX420" s="585">
        <f>AVERAGE(BT415:BT420)</f>
        <v>3.7258034773445736</v>
      </c>
      <c r="BY420" s="585">
        <f>AVERAGE(BU415:BU420)</f>
        <v>-0.27556669794792765</v>
      </c>
      <c r="BZ420" s="585">
        <f>AVERAGE(BV415:BV420)</f>
        <v>-0.48216280295047453</v>
      </c>
      <c r="CA420" s="528"/>
      <c r="CB420" s="585"/>
      <c r="CC420" s="528"/>
      <c r="CD420" s="585">
        <f>SUM(CB412:CB419)</f>
        <v>57.461499315410649</v>
      </c>
      <c r="CE420" s="585">
        <f>SUM(CC412:CC419)</f>
        <v>105.15804963561024</v>
      </c>
      <c r="CF420" s="585" t="e">
        <f ca="1">[1]!Mean(CB415:CB419)</f>
        <v>#NAME?</v>
      </c>
      <c r="CG420" s="585" t="e">
        <f ca="1">[1]!Mean(CC415:CC419)</f>
        <v>#NAME?</v>
      </c>
      <c r="CH420" s="585">
        <f>MAX(CB416:CB419)</f>
        <v>57.461499315410649</v>
      </c>
      <c r="CI420" s="585">
        <f>MAX(CC416:CC419)</f>
        <v>56.373419040649232</v>
      </c>
      <c r="CJ420" s="585">
        <f>MIN(CB416:CB419)</f>
        <v>57.461499315410649</v>
      </c>
      <c r="CK420" s="585">
        <f>MIN(CC416:CC419)</f>
        <v>48.784630594961016</v>
      </c>
      <c r="CL420" s="585"/>
      <c r="CM420" s="528">
        <f>CI420-CK420</f>
        <v>7.5887884456882162</v>
      </c>
      <c r="CN420" s="393"/>
      <c r="CR420" s="286"/>
      <c r="CS420" s="278"/>
      <c r="CT420" s="281">
        <f>SUM(CR415:CR419)</f>
        <v>20.051692262155843</v>
      </c>
      <c r="CU420" s="281">
        <f>SUM(CS415:CS419)</f>
        <v>161.93030998088867</v>
      </c>
      <c r="CV420" s="281">
        <f>AVERAGE(CR416:CR419)</f>
        <v>20.051692262155843</v>
      </c>
      <c r="CW420" s="281">
        <f>AVERAGE(CS416:CS419)</f>
        <v>80.965154990444333</v>
      </c>
      <c r="CX420" s="281">
        <f>MAX(CR415:CR419)</f>
        <v>20.051692262155843</v>
      </c>
      <c r="CY420" s="281">
        <f>MAX(CS415:CS419)</f>
        <v>149.26146037121623</v>
      </c>
      <c r="CZ420" s="281">
        <f>MIN(CR415:CR419)</f>
        <v>20.051692262155843</v>
      </c>
      <c r="DA420" s="281">
        <f>MIN(CS415:CS419)</f>
        <v>12.66884960967244</v>
      </c>
      <c r="DB420" s="281">
        <f>CX420-CZ420</f>
        <v>0</v>
      </c>
      <c r="DC420" s="281">
        <f>CY420-DA420</f>
        <v>136.5926107615438</v>
      </c>
      <c r="DD420" s="281"/>
      <c r="DE420" s="281"/>
      <c r="DF420" s="281"/>
      <c r="DG420" s="281"/>
      <c r="DH420" s="281"/>
      <c r="DI420" s="281"/>
      <c r="DJ420" s="281"/>
      <c r="DK420" s="281">
        <f>SUM(DI414:DI420)</f>
        <v>32.720541871828289</v>
      </c>
      <c r="DL420" s="281"/>
      <c r="DM420" s="281">
        <f>AVERAGE(DI414:DI420)</f>
        <v>32.720541871828289</v>
      </c>
      <c r="DN420" s="281"/>
      <c r="DO420" s="281">
        <f>MAX(DI414:DI420)</f>
        <v>32.720541871828289</v>
      </c>
      <c r="DP420" s="281"/>
      <c r="DQ420" s="281">
        <f>MIN(DI414:DI420)</f>
        <v>32.720541871828289</v>
      </c>
      <c r="DR420" s="281"/>
      <c r="DS420" s="281">
        <f>DO420-DQ420</f>
        <v>0</v>
      </c>
      <c r="DT420" s="220"/>
      <c r="DW420" s="495"/>
      <c r="DX420" s="495"/>
      <c r="DY420" s="495"/>
      <c r="DZ420" s="495"/>
      <c r="EA420" s="495"/>
      <c r="EB420" s="512"/>
      <c r="EC420" s="495"/>
      <c r="ED420" s="495"/>
      <c r="EE420" s="512"/>
      <c r="EF420" s="244"/>
      <c r="EG420" s="244"/>
      <c r="EH420" s="244"/>
      <c r="EI420" s="244"/>
      <c r="EJ420" s="244"/>
      <c r="EK420" s="244"/>
      <c r="EL420" s="244"/>
      <c r="EM420" s="244"/>
      <c r="EN420" s="244"/>
      <c r="EO420" s="244"/>
      <c r="EP420" s="244"/>
      <c r="EQ420" s="244"/>
      <c r="ES420" s="219"/>
      <c r="ET420" s="523"/>
      <c r="EU420" s="523"/>
      <c r="EV420" s="287">
        <f>SUM(ET414:ET420)</f>
        <v>1.7661320186662652</v>
      </c>
      <c r="EW420" s="281">
        <f>SUM(EU414:EU420)</f>
        <v>5.4111278869774928</v>
      </c>
      <c r="EX420" s="278">
        <f>AVERAGE(ET414:ET420)</f>
        <v>0.88306600933313262</v>
      </c>
      <c r="EY420" s="278">
        <f>AVERAGE(EU414:EU420)</f>
        <v>2.7055639434887464</v>
      </c>
      <c r="EZ420" s="281">
        <f>_xlfn.VAR.P(ET414:ET420)</f>
        <v>2.8594047860571958E-2</v>
      </c>
      <c r="FA420" s="281">
        <f>_xlfn.VAR.P(EU414:EU420)</f>
        <v>1.4120517462010756E-3</v>
      </c>
      <c r="FB420" s="281">
        <f>MAX(ET414:ET420)</f>
        <v>1.0521637558011794</v>
      </c>
      <c r="FC420" s="281">
        <f>MAX(EU414:EU420)</f>
        <v>2.7431412204816459</v>
      </c>
      <c r="FD420" s="523"/>
      <c r="FE420" s="268"/>
      <c r="FF420" s="240"/>
      <c r="FG420" s="521">
        <f>SUM(FE416:FE420)</f>
        <v>102.53700535469744</v>
      </c>
      <c r="FH420" s="521">
        <f>SUM(FF416:FF420)</f>
        <v>72.253452088258982</v>
      </c>
      <c r="FI420" s="521">
        <f>AVERAGE(FE416:FE420)</f>
        <v>102.53700535469744</v>
      </c>
      <c r="FJ420" s="521">
        <f>AVERAGE(FF416:FF420)</f>
        <v>36.126726044129491</v>
      </c>
      <c r="FK420" s="521">
        <f>MAX(FE416:FE420)</f>
        <v>102.53700535469744</v>
      </c>
      <c r="FL420" s="521">
        <f>MAX(FF416:FF420)</f>
        <v>70.3870251689941</v>
      </c>
      <c r="FM420" s="521">
        <f>MIN(FE416:FE420)</f>
        <v>102.53700535469744</v>
      </c>
      <c r="FN420" s="521">
        <f>MIN(FF416:FF420)</f>
        <v>1.8664269192648817</v>
      </c>
      <c r="FO420" s="521">
        <f>FK420-FM420</f>
        <v>0</v>
      </c>
      <c r="FP420" s="520">
        <f>FL420-FN420</f>
        <v>68.520598249729218</v>
      </c>
      <c r="FQ420" s="287"/>
      <c r="FR420" s="287"/>
      <c r="FS420" s="278">
        <f>SUM(FQ416:FQ420)</f>
        <v>13.98371728373257</v>
      </c>
      <c r="FT420" s="278">
        <f>SUM(FR416:FR420)</f>
        <v>10.447892194026377</v>
      </c>
      <c r="FU420" s="278">
        <f>AVERAGE(FQ416:FQ420)</f>
        <v>13.98371728373257</v>
      </c>
      <c r="FV420" s="278">
        <f>AVERAGE(FR416:FR420)</f>
        <v>5.2239460970131883</v>
      </c>
      <c r="FW420" s="278">
        <f>MAX(FQ416:FQ420)</f>
        <v>13.98371728373257</v>
      </c>
      <c r="FX420" s="278">
        <f>MAX(FR416:FR420)</f>
        <v>10.056294939350234</v>
      </c>
      <c r="FY420" s="278">
        <f>MIN(FQ416:FQ420)</f>
        <v>13.98371728373257</v>
      </c>
      <c r="FZ420" s="278">
        <f>MIN(FR416:FR420)</f>
        <v>0.39159725467614209</v>
      </c>
      <c r="GA420" s="278">
        <f>FW420-FY420</f>
        <v>0</v>
      </c>
      <c r="GB420" s="278">
        <f>FX420-FZ420</f>
        <v>9.664697684674092</v>
      </c>
      <c r="GC420" s="278"/>
      <c r="GD420" s="286"/>
      <c r="GE420" s="278"/>
      <c r="GF420" s="278">
        <f>SUM(GD416:GD420)</f>
        <v>0.81418463226453208</v>
      </c>
      <c r="GG420" s="278">
        <f>SUM(GE416:GE420)</f>
        <v>15119.646564155901</v>
      </c>
      <c r="GH420" s="278">
        <f>AVERAGE(GD416:GD420)</f>
        <v>0.81418463226453208</v>
      </c>
      <c r="GI420" s="278">
        <f>AVERAGE(GE416:GE420)</f>
        <v>7559.8232820779504</v>
      </c>
      <c r="GJ420" s="278">
        <f>MAX(GD416:GD420)</f>
        <v>0.81418463226453208</v>
      </c>
      <c r="GK420" s="278">
        <f>MAX(GE416:GE420)</f>
        <v>15118.058046045089</v>
      </c>
      <c r="GL420" s="278">
        <f>MIN(GD416:GD420)</f>
        <v>0.81418463226453208</v>
      </c>
      <c r="GM420" s="278">
        <f>MIN(GE416:GE420)</f>
        <v>1.5885181108114581</v>
      </c>
      <c r="GN420" s="278">
        <f>GJ420-GL420</f>
        <v>0</v>
      </c>
      <c r="GO420" s="278">
        <f>GK420-GM420</f>
        <v>15116.469527934278</v>
      </c>
      <c r="GP420" s="287"/>
      <c r="GQ420" s="586"/>
      <c r="GR420" s="586"/>
      <c r="GS420" s="531"/>
      <c r="GT420" s="586">
        <f>SUM(GR414:GR419)</f>
        <v>12.325346853670958</v>
      </c>
      <c r="GU420" s="586">
        <f>SUM(GS414:GS419)</f>
        <v>13.001737839543145</v>
      </c>
      <c r="GV420" s="531">
        <f>AVERAGE(GR414:GR419)</f>
        <v>3.0813367134177394</v>
      </c>
      <c r="GW420" s="531">
        <f>AVERAGE(GS414:GS419)</f>
        <v>3.2504344598857862</v>
      </c>
      <c r="GX420" s="531">
        <f>AVERAGE(GR415:GR420)</f>
        <v>3.0813367134177394</v>
      </c>
      <c r="GY420" s="531">
        <f>AVERAGE(GS415:GS420)</f>
        <v>3.2504344598857862</v>
      </c>
      <c r="GZ420" s="586"/>
      <c r="HA420" s="531"/>
      <c r="HB420" s="586">
        <f>SUM(GZ414:GZ419)</f>
        <v>23.481954689146477</v>
      </c>
      <c r="HC420" s="586">
        <f>SUM(HA414:HA419)</f>
        <v>24.984799789251849</v>
      </c>
      <c r="HD420" s="531">
        <f>AVERAGE(GZ414:GZ419)</f>
        <v>5.8704886722866192</v>
      </c>
      <c r="HE420" s="531">
        <f>AVERAGE(HA414:HA419)</f>
        <v>6.2461999473129621</v>
      </c>
      <c r="HF420" s="531">
        <f>AVERAGE(GZ415:GZ420)</f>
        <v>5.8704886722866192</v>
      </c>
      <c r="HG420" s="531">
        <f>AVERAGE(HA415:HA420)</f>
        <v>6.2461999473129621</v>
      </c>
      <c r="HH420" s="585"/>
      <c r="HI420" s="528"/>
      <c r="HJ420" s="586">
        <f>SUM(HH416:HH420)</f>
        <v>30.321100960678219</v>
      </c>
      <c r="HK420" s="586">
        <f>SUM(HI416:HI420)</f>
        <v>31.234338477695918</v>
      </c>
      <c r="HL420" s="531">
        <f>AVERAGE(HH416:HH420)</f>
        <v>7.5802752401695548</v>
      </c>
      <c r="HM420" s="531">
        <f>AVERAGE(HI416:HI420)</f>
        <v>7.8085846194239794</v>
      </c>
      <c r="HN420" s="531">
        <f>MAX(HH416:HH420)</f>
        <v>23.465119022781973</v>
      </c>
      <c r="HO420" s="531">
        <f>MAX(HI416:HI420)</f>
        <v>23.364504294386055</v>
      </c>
      <c r="HP420" s="286">
        <f>MIN(HH416:HH420)</f>
        <v>1.614062588521912</v>
      </c>
      <c r="HQ420" s="286">
        <f>MIN(HI416:HI420)</f>
        <v>1.1304323307264059</v>
      </c>
      <c r="HR420" s="278">
        <f>HN420-HP420</f>
        <v>21.851056434260062</v>
      </c>
      <c r="HS420" s="278">
        <f>HO420-HQ420</f>
        <v>22.234071963659648</v>
      </c>
      <c r="HT420" s="393"/>
      <c r="HU420" s="520"/>
      <c r="HV420" s="393"/>
      <c r="HW420" s="520"/>
      <c r="HX420" s="393"/>
      <c r="HY420" s="520"/>
      <c r="HZ420" s="393"/>
      <c r="IA420" s="520"/>
      <c r="IB420" s="393"/>
      <c r="IC420" s="520"/>
      <c r="ID420" s="393"/>
      <c r="IG420" s="218">
        <v>-2.7055639434887468</v>
      </c>
      <c r="IH420" s="218">
        <v>-5.6356691253951534E-2</v>
      </c>
      <c r="IN420" s="462"/>
      <c r="IO420" s="462"/>
      <c r="IP420" s="390">
        <v>1</v>
      </c>
      <c r="IT420" s="390"/>
      <c r="IU420" s="393"/>
      <c r="IV420" s="390"/>
      <c r="IW420" s="393"/>
      <c r="IX420" s="484"/>
      <c r="IY420" s="393"/>
      <c r="JB420" s="226"/>
      <c r="JC420" s="226"/>
      <c r="JD420" s="226"/>
      <c r="JP420" s="226"/>
      <c r="JQ420" s="226"/>
      <c r="JR420" s="226"/>
      <c r="JU420" s="393"/>
      <c r="JY420" s="393"/>
      <c r="JZ420" s="507"/>
      <c r="KA420" s="507"/>
      <c r="KB420" s="520"/>
      <c r="KC420" s="520"/>
      <c r="KD420" s="507"/>
      <c r="KE420" s="220"/>
      <c r="KK420" s="219"/>
      <c r="KR420" s="219"/>
      <c r="LA420" s="219"/>
    </row>
    <row r="421" spans="1:313" x14ac:dyDescent="0.15">
      <c r="A421" s="214"/>
      <c r="B421" s="232">
        <v>2.1899074074074076</v>
      </c>
      <c r="C421" s="10"/>
      <c r="D421" s="11"/>
      <c r="E421" s="12"/>
      <c r="F421" s="14"/>
      <c r="G421" s="13"/>
      <c r="H421" s="14" t="s">
        <v>355</v>
      </c>
      <c r="I421" s="596">
        <v>83</v>
      </c>
      <c r="J421" s="9">
        <v>1</v>
      </c>
      <c r="K421" s="14">
        <v>1</v>
      </c>
      <c r="L421" s="9">
        <v>0</v>
      </c>
      <c r="M421" s="23">
        <v>1</v>
      </c>
      <c r="N421" s="23">
        <v>1</v>
      </c>
      <c r="O421" s="23">
        <v>0</v>
      </c>
      <c r="P421" s="14"/>
      <c r="Q421" s="14">
        <v>1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1</v>
      </c>
      <c r="Y421" s="14">
        <v>1</v>
      </c>
      <c r="Z421" s="14">
        <v>0</v>
      </c>
      <c r="AA421" s="9">
        <v>0</v>
      </c>
      <c r="AB421" s="15"/>
      <c r="AC421" s="15"/>
      <c r="AD421" s="15"/>
      <c r="AE421" s="15"/>
      <c r="AF421" s="15"/>
      <c r="AG421" s="15"/>
      <c r="AH421" s="54"/>
      <c r="AI421" s="15"/>
      <c r="AJ421" s="15"/>
      <c r="AK421" s="15"/>
      <c r="AL421" s="632"/>
      <c r="AM421" s="633"/>
      <c r="AN421" s="634"/>
      <c r="AO421" s="633"/>
      <c r="AP421" s="634"/>
      <c r="AQ421" s="634"/>
      <c r="AR421" s="634"/>
      <c r="AS421" s="634"/>
      <c r="AT421" s="634"/>
      <c r="AU421" s="634"/>
      <c r="AV421" s="634"/>
      <c r="AW421" s="634"/>
      <c r="AX421" s="634"/>
      <c r="AY421" s="634"/>
      <c r="AZ421" s="634"/>
      <c r="BA421" s="634"/>
      <c r="BB421" s="633"/>
      <c r="BC421" s="634"/>
      <c r="BD421" s="634"/>
      <c r="BE421" s="634"/>
      <c r="BF421" s="634"/>
      <c r="BG421" s="634"/>
      <c r="BH421" s="634"/>
      <c r="BI421" s="634"/>
      <c r="BJ421" s="634"/>
      <c r="BK421" s="634"/>
      <c r="BL421" s="634"/>
      <c r="BM421" s="634"/>
      <c r="BN421" s="573"/>
      <c r="BO421" s="573"/>
      <c r="BP421" s="4">
        <v>-0.71396826286508597</v>
      </c>
      <c r="BQ421" s="4">
        <v>-11.891261854583774</v>
      </c>
      <c r="BR421" s="6"/>
      <c r="BS421" s="527"/>
      <c r="BT421" s="527"/>
      <c r="BU421" s="527"/>
      <c r="BV421" s="527"/>
      <c r="BW421" s="584"/>
      <c r="BX421" s="527"/>
      <c r="BY421" s="527"/>
      <c r="BZ421" s="527"/>
      <c r="CA421" s="527"/>
      <c r="CB421" s="584"/>
      <c r="CC421" s="527"/>
      <c r="CD421" s="584"/>
      <c r="CE421" s="527"/>
      <c r="CF421" s="584"/>
      <c r="CG421" s="527"/>
      <c r="CH421" s="584"/>
      <c r="CI421" s="527"/>
      <c r="CJ421" s="584"/>
      <c r="CK421" s="527"/>
      <c r="CL421" s="584"/>
      <c r="CO421" s="70"/>
      <c r="CP421" s="70"/>
      <c r="CQ421" s="70"/>
      <c r="CR421" s="70"/>
      <c r="CS421" s="70"/>
      <c r="CT421" s="70"/>
      <c r="CU421" s="70"/>
      <c r="CV421" s="70"/>
      <c r="CW421" s="70"/>
      <c r="CX421" s="70"/>
      <c r="CY421" s="70"/>
      <c r="CZ421" s="70"/>
      <c r="DA421" s="70"/>
      <c r="DB421" s="70"/>
      <c r="DC421" s="70"/>
      <c r="DH421" s="516"/>
      <c r="DI421" s="516"/>
      <c r="DJ421" s="105"/>
      <c r="DK421" s="105"/>
      <c r="DL421" s="105"/>
      <c r="DM421" s="105"/>
      <c r="DN421" s="105"/>
      <c r="DO421" s="105"/>
      <c r="DP421" s="105"/>
      <c r="DQ421" s="105"/>
      <c r="DR421" s="105"/>
      <c r="DS421" s="105"/>
      <c r="DT421" s="108" t="s">
        <v>442</v>
      </c>
      <c r="DU421" s="105">
        <v>-0.71396826286508597</v>
      </c>
      <c r="DV421" s="105">
        <v>-11.891261854583774</v>
      </c>
      <c r="ER421" s="128">
        <v>3.5698413143254299</v>
      </c>
      <c r="ES421" s="128">
        <v>12.492399894625924</v>
      </c>
      <c r="EV421" s="284"/>
      <c r="EW421" s="209"/>
      <c r="EX421" s="209"/>
      <c r="EY421" s="209"/>
      <c r="EZ421" s="209"/>
      <c r="FA421" s="209"/>
      <c r="FB421" s="209"/>
      <c r="FC421" s="209"/>
      <c r="FE421" s="141"/>
      <c r="FF421" s="141"/>
      <c r="FH421" s="141"/>
      <c r="FJ421" s="141"/>
      <c r="FK421" s="584"/>
      <c r="FL421" s="527"/>
      <c r="FM421" s="584"/>
      <c r="FN421" s="527"/>
      <c r="FO421" s="584"/>
      <c r="FP421" s="527"/>
      <c r="FQ421" s="284"/>
      <c r="FR421" s="209"/>
      <c r="FS421" s="284"/>
      <c r="FT421" s="209"/>
      <c r="FU421" s="209"/>
      <c r="FV421" s="209"/>
      <c r="FW421" s="209"/>
      <c r="FX421" s="209"/>
      <c r="FY421" s="209"/>
      <c r="FZ421" s="209"/>
      <c r="GA421" s="209"/>
      <c r="GB421" s="209"/>
      <c r="GC421" s="209"/>
      <c r="GD421" s="284"/>
      <c r="GE421" s="209"/>
      <c r="GF421" s="284"/>
      <c r="GG421" s="209"/>
      <c r="GH421" s="209"/>
      <c r="GI421" s="209"/>
      <c r="GJ421" s="209"/>
      <c r="GK421" s="209"/>
      <c r="GL421" s="209"/>
      <c r="GM421" s="209"/>
      <c r="GN421" s="209"/>
      <c r="GO421" s="209"/>
      <c r="GP421" s="209"/>
      <c r="GQ421" s="529"/>
      <c r="GR421" s="587"/>
      <c r="GS421" s="529"/>
      <c r="GT421" s="587"/>
      <c r="GU421" s="529"/>
      <c r="GV421" s="529"/>
      <c r="GW421" s="529"/>
      <c r="GX421" s="529"/>
      <c r="GY421" s="529"/>
      <c r="GZ421" s="587"/>
      <c r="HA421" s="529"/>
      <c r="HB421" s="587"/>
      <c r="HC421" s="529"/>
      <c r="HD421" s="529"/>
      <c r="HE421" s="529"/>
      <c r="HF421" s="529"/>
      <c r="HG421" s="529"/>
      <c r="HH421" s="584"/>
      <c r="HI421" s="527"/>
      <c r="HJ421" s="587"/>
      <c r="HK421" s="529"/>
      <c r="HL421" s="529"/>
      <c r="HM421" s="529"/>
      <c r="HN421" s="529"/>
      <c r="HO421" s="529"/>
      <c r="HP421" s="285"/>
      <c r="HQ421" s="208"/>
      <c r="HR421" s="208"/>
      <c r="HS421" s="208"/>
      <c r="IE421" s="159"/>
      <c r="IF421" s="159"/>
      <c r="IG421" s="159">
        <v>0.26304093895029484</v>
      </c>
      <c r="IH421" s="159">
        <v>6.5937328767123295</v>
      </c>
      <c r="II421" s="159"/>
      <c r="IJ421" s="159"/>
      <c r="IK421" s="159"/>
      <c r="IL421" s="159"/>
      <c r="IM421" s="159"/>
      <c r="IQ421" s="159"/>
      <c r="IR421" s="159"/>
      <c r="IS421" s="159"/>
      <c r="IZ421" s="159"/>
      <c r="JA421" s="159"/>
      <c r="JB421" s="159"/>
      <c r="JC421" s="159"/>
      <c r="JD421" s="159"/>
      <c r="JE421" s="159"/>
      <c r="JF421" s="159"/>
      <c r="JG421" s="159"/>
      <c r="JH421" s="159"/>
      <c r="JI421" s="159"/>
      <c r="JJ421" s="159"/>
      <c r="JK421" s="159"/>
      <c r="JL421" s="159"/>
      <c r="JM421" s="159"/>
      <c r="JN421" s="159"/>
      <c r="JO421" s="159"/>
      <c r="JP421" s="159"/>
      <c r="JQ421" s="159"/>
      <c r="JR421" s="159"/>
      <c r="JS421" s="159"/>
      <c r="JT421" s="159"/>
      <c r="JV421" s="159"/>
      <c r="JW421" s="159"/>
      <c r="JX421" s="159"/>
      <c r="KE421" s="159"/>
      <c r="KF421" s="159"/>
      <c r="KG421" s="159"/>
      <c r="KH421" s="159"/>
      <c r="KI421" s="159"/>
      <c r="KJ421" s="159"/>
      <c r="KK421" s="159"/>
      <c r="KL421" s="159"/>
      <c r="KM421" s="159"/>
      <c r="KN421" s="159"/>
      <c r="KO421" s="159"/>
      <c r="KP421" s="159"/>
      <c r="KQ421" s="159"/>
      <c r="KR421" s="159"/>
      <c r="KS421" s="159"/>
      <c r="KT421" s="159"/>
      <c r="KU421" s="159"/>
      <c r="KV421" s="159"/>
      <c r="KW421" s="159"/>
      <c r="KX421" s="159"/>
      <c r="KY421" s="159"/>
      <c r="KZ421" s="159"/>
      <c r="LA421" s="159"/>
    </row>
    <row r="422" spans="1:313" x14ac:dyDescent="0.15">
      <c r="A422" s="237"/>
      <c r="B422" s="276">
        <v>2.1959259259259261</v>
      </c>
      <c r="C422" s="47"/>
      <c r="D422" s="298"/>
      <c r="E422" s="12"/>
      <c r="F422" s="48"/>
      <c r="G422" s="49"/>
      <c r="H422" s="48"/>
      <c r="I422" s="604"/>
      <c r="J422" s="50">
        <v>1</v>
      </c>
      <c r="K422" s="48">
        <v>1</v>
      </c>
      <c r="L422" s="50">
        <v>0</v>
      </c>
      <c r="M422" s="51">
        <v>1</v>
      </c>
      <c r="N422" s="51">
        <v>0</v>
      </c>
      <c r="O422" s="51">
        <v>1</v>
      </c>
      <c r="P422" s="48"/>
      <c r="Q422" s="48">
        <v>0</v>
      </c>
      <c r="R422" s="48">
        <v>0</v>
      </c>
      <c r="S422" s="48">
        <v>1</v>
      </c>
      <c r="T422" s="48">
        <v>0</v>
      </c>
      <c r="U422" s="48">
        <v>0</v>
      </c>
      <c r="V422" s="48">
        <v>1</v>
      </c>
      <c r="W422" s="48">
        <v>0</v>
      </c>
      <c r="X422" s="48">
        <v>0</v>
      </c>
      <c r="Y422" s="48">
        <v>0</v>
      </c>
      <c r="Z422" s="48">
        <v>0</v>
      </c>
      <c r="AA422" s="50">
        <v>0</v>
      </c>
      <c r="AB422" s="51"/>
      <c r="AC422" s="51"/>
      <c r="AD422" s="51"/>
      <c r="AE422" s="51"/>
      <c r="AF422" s="51"/>
      <c r="AG422" s="51"/>
      <c r="AH422" s="456"/>
      <c r="AI422" s="51"/>
      <c r="AJ422" s="51"/>
      <c r="AK422" s="51"/>
      <c r="AL422" s="660"/>
      <c r="AM422" s="661"/>
      <c r="AN422" s="638"/>
      <c r="AO422" s="661"/>
      <c r="AP422" s="638"/>
      <c r="AQ422" s="638"/>
      <c r="AR422" s="638"/>
      <c r="AS422" s="638"/>
      <c r="AT422" s="638"/>
      <c r="AU422" s="638"/>
      <c r="AV422" s="638"/>
      <c r="AW422" s="638"/>
      <c r="AX422" s="638"/>
      <c r="AY422" s="638"/>
      <c r="AZ422" s="638"/>
      <c r="BA422" s="638"/>
      <c r="BB422" s="661"/>
      <c r="BC422" s="638"/>
      <c r="BD422" s="638"/>
      <c r="BE422" s="638"/>
      <c r="BF422" s="638"/>
      <c r="BG422" s="638"/>
      <c r="BH422" s="638"/>
      <c r="BI422" s="638"/>
      <c r="BJ422" s="638"/>
      <c r="BK422" s="638"/>
      <c r="BL422" s="638"/>
      <c r="BM422" s="638"/>
      <c r="BN422" s="582"/>
      <c r="BO422" s="582"/>
      <c r="BP422" s="4"/>
      <c r="BQ422" s="4"/>
      <c r="BR422" s="6"/>
      <c r="BS422" s="534"/>
      <c r="BT422" s="534"/>
      <c r="BU422" s="534"/>
      <c r="BV422" s="534"/>
      <c r="BW422" s="588"/>
      <c r="BX422" s="534"/>
      <c r="BY422" s="534"/>
      <c r="BZ422" s="534"/>
      <c r="CA422" s="534"/>
      <c r="CB422" s="588"/>
      <c r="CC422" s="534"/>
      <c r="CD422" s="588"/>
      <c r="CE422" s="534"/>
      <c r="CF422" s="588"/>
      <c r="CG422" s="534"/>
      <c r="CH422" s="588"/>
      <c r="CI422" s="534"/>
      <c r="CJ422" s="588"/>
      <c r="CK422" s="534"/>
      <c r="CL422" s="588"/>
      <c r="CM422" s="148"/>
      <c r="CN422" s="387"/>
      <c r="CO422" s="79"/>
      <c r="CP422" s="79"/>
      <c r="CQ422" s="79"/>
      <c r="CR422" s="97"/>
      <c r="CS422" s="92"/>
      <c r="CT422" s="84"/>
      <c r="CU422" s="84"/>
      <c r="CV422" s="84"/>
      <c r="CW422" s="84"/>
      <c r="CX422" s="84"/>
      <c r="CY422" s="84"/>
      <c r="CZ422" s="84"/>
      <c r="DA422" s="84"/>
      <c r="DB422" s="84"/>
      <c r="DC422" s="78"/>
      <c r="DD422" s="282"/>
      <c r="DE422" s="282"/>
      <c r="DF422" s="282"/>
      <c r="DG422" s="282"/>
      <c r="DH422" s="209"/>
      <c r="DI422" s="209"/>
      <c r="DJ422" s="122"/>
      <c r="DK422" s="122"/>
      <c r="DL422" s="132"/>
      <c r="DM422" s="132"/>
      <c r="DN422" s="132"/>
      <c r="DO422" s="132"/>
      <c r="DP422" s="132"/>
      <c r="DQ422" s="132"/>
      <c r="DR422" s="132"/>
      <c r="DS422" s="122"/>
      <c r="DT422" s="109"/>
      <c r="DU422" s="105"/>
      <c r="DV422" s="105"/>
      <c r="ER422" s="128"/>
      <c r="ES422" s="128"/>
      <c r="EV422" s="284"/>
      <c r="EW422" s="209"/>
      <c r="EX422" s="209"/>
      <c r="EY422" s="209"/>
      <c r="EZ422" s="209"/>
      <c r="FA422" s="209"/>
      <c r="FB422" s="209"/>
      <c r="FC422" s="209"/>
      <c r="FE422" s="150"/>
      <c r="FF422" s="148"/>
      <c r="FG422" s="150"/>
      <c r="FH422" s="148"/>
      <c r="FI422" s="150"/>
      <c r="FJ422" s="148"/>
      <c r="FK422" s="588"/>
      <c r="FL422" s="527"/>
      <c r="FM422" s="584"/>
      <c r="FN422" s="534"/>
      <c r="FO422" s="588"/>
      <c r="FP422" s="534"/>
      <c r="FQ422" s="284"/>
      <c r="FR422" s="209"/>
      <c r="FS422" s="284"/>
      <c r="FT422" s="209"/>
      <c r="FU422" s="209"/>
      <c r="FV422" s="209"/>
      <c r="FW422" s="209"/>
      <c r="FX422" s="209"/>
      <c r="FY422" s="209"/>
      <c r="FZ422" s="209"/>
      <c r="GA422" s="209"/>
      <c r="GB422" s="209"/>
      <c r="GC422" s="209"/>
      <c r="GD422" s="284"/>
      <c r="GE422" s="209"/>
      <c r="GF422" s="284"/>
      <c r="GG422" s="209"/>
      <c r="GH422" s="209"/>
      <c r="GI422" s="209"/>
      <c r="GJ422" s="209"/>
      <c r="GK422" s="209"/>
      <c r="GL422" s="209"/>
      <c r="GM422" s="209"/>
      <c r="GN422" s="209"/>
      <c r="GO422" s="209"/>
      <c r="GP422" s="209"/>
      <c r="GQ422" s="529"/>
      <c r="GR422" s="587"/>
      <c r="GS422" s="529"/>
      <c r="GT422" s="587"/>
      <c r="GU422" s="529"/>
      <c r="GV422" s="529"/>
      <c r="GW422" s="529"/>
      <c r="GX422" s="529"/>
      <c r="GY422" s="529"/>
      <c r="GZ422" s="587"/>
      <c r="HA422" s="529"/>
      <c r="HB422" s="587"/>
      <c r="HC422" s="529"/>
      <c r="HD422" s="529"/>
      <c r="HE422" s="529"/>
      <c r="HF422" s="529"/>
      <c r="HG422" s="529"/>
      <c r="HH422" s="588"/>
      <c r="HI422" s="534"/>
      <c r="HJ422" s="587"/>
      <c r="HK422" s="529"/>
      <c r="HL422" s="529"/>
      <c r="HM422" s="529"/>
      <c r="HN422" s="529"/>
      <c r="HO422" s="529"/>
      <c r="HP422" s="97"/>
      <c r="HQ422" s="211"/>
      <c r="HR422" s="211"/>
      <c r="HS422" s="211"/>
      <c r="HT422" s="387"/>
      <c r="HU422" s="386"/>
      <c r="HV422" s="387"/>
      <c r="HW422" s="386"/>
      <c r="HX422" s="387"/>
      <c r="HY422" s="386"/>
      <c r="HZ422" s="387"/>
      <c r="IA422" s="386"/>
      <c r="IB422" s="387"/>
      <c r="IC422" s="386"/>
      <c r="ID422" s="387"/>
      <c r="IE422" s="164"/>
      <c r="IF422" s="164"/>
      <c r="IG422" s="197">
        <v>1.7661320186662652</v>
      </c>
      <c r="IH422" s="197">
        <v>-1.878556375131718E-2</v>
      </c>
      <c r="II422" s="197"/>
      <c r="IJ422" s="197"/>
      <c r="IK422" s="197"/>
      <c r="IL422" s="197"/>
      <c r="IM422" s="197"/>
      <c r="IN422" s="469"/>
      <c r="IO422" s="469"/>
      <c r="IP422" s="386"/>
      <c r="IQ422" s="197"/>
      <c r="IR422" s="197"/>
      <c r="IS422" s="197"/>
      <c r="IT422" s="366"/>
      <c r="IU422" s="387"/>
      <c r="IV422" s="366"/>
      <c r="IW422" s="387"/>
      <c r="IX422" s="366"/>
      <c r="IY422" s="387"/>
      <c r="IZ422" s="197"/>
      <c r="JA422" s="197"/>
      <c r="JB422" s="198"/>
      <c r="JC422" s="198"/>
      <c r="JD422" s="198"/>
      <c r="JE422" s="197"/>
      <c r="JF422" s="197"/>
      <c r="JG422" s="197"/>
      <c r="JH422" s="197"/>
      <c r="JI422" s="197"/>
      <c r="JJ422" s="197"/>
      <c r="JK422" s="197"/>
      <c r="JL422" s="197"/>
      <c r="JM422" s="197"/>
      <c r="JN422" s="197"/>
      <c r="JO422" s="197"/>
      <c r="JP422" s="198"/>
      <c r="JQ422" s="198"/>
      <c r="JR422" s="198"/>
      <c r="JS422" s="197"/>
      <c r="JT422" s="197"/>
      <c r="JU422" s="387"/>
      <c r="JV422" s="197"/>
      <c r="JW422" s="197"/>
      <c r="JX422" s="197"/>
      <c r="JY422" s="387"/>
      <c r="JZ422" s="366"/>
      <c r="KA422" s="366"/>
      <c r="KB422" s="366"/>
      <c r="KC422" s="366"/>
      <c r="KD422" s="366"/>
      <c r="KE422" s="165"/>
      <c r="KF422" s="197"/>
      <c r="KG422" s="197"/>
      <c r="KH422" s="197"/>
      <c r="KI422" s="197"/>
      <c r="KJ422" s="197"/>
      <c r="KK422" s="196"/>
      <c r="KL422" s="197"/>
      <c r="KM422" s="197"/>
      <c r="KN422" s="197"/>
      <c r="KO422" s="197"/>
      <c r="KP422" s="197"/>
      <c r="KQ422" s="197"/>
      <c r="KR422" s="196"/>
      <c r="KS422" s="197"/>
      <c r="KT422" s="197"/>
      <c r="KU422" s="197"/>
      <c r="KV422" s="197"/>
      <c r="KW422" s="197"/>
      <c r="KX422" s="197"/>
      <c r="KY422" s="197"/>
      <c r="KZ422" s="197"/>
      <c r="LA422" s="196"/>
    </row>
    <row r="423" spans="1:313" x14ac:dyDescent="0.15">
      <c r="A423" s="214"/>
      <c r="B423" s="232">
        <v>2.2036226851851852</v>
      </c>
      <c r="C423" s="10"/>
      <c r="D423" s="11"/>
      <c r="E423" s="12"/>
      <c r="F423" s="14"/>
      <c r="G423" s="13"/>
      <c r="H423" s="14"/>
      <c r="I423" s="596"/>
      <c r="J423" s="9">
        <v>1</v>
      </c>
      <c r="K423" s="14">
        <v>1</v>
      </c>
      <c r="L423" s="9">
        <v>0</v>
      </c>
      <c r="M423" s="23">
        <v>1</v>
      </c>
      <c r="N423" s="23">
        <v>0</v>
      </c>
      <c r="O423" s="23">
        <v>1</v>
      </c>
      <c r="P423" s="14"/>
      <c r="Q423" s="14">
        <v>0</v>
      </c>
      <c r="R423" s="14">
        <v>0</v>
      </c>
      <c r="S423" s="14">
        <v>1</v>
      </c>
      <c r="T423" s="14">
        <v>1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9">
        <v>0</v>
      </c>
      <c r="AB423" s="15">
        <f>ABS(ER423-DU424)</f>
        <v>0.60123643188638853</v>
      </c>
      <c r="AC423" s="15">
        <f>ABS(ES423-DV424)</f>
        <v>0.15028451001053611</v>
      </c>
      <c r="AD423" s="15">
        <f>SQRT(AB423^2+AC423^2)</f>
        <v>0.61973436323684916</v>
      </c>
      <c r="AE423" s="15"/>
      <c r="AF423" s="15"/>
      <c r="AG423" s="15"/>
      <c r="AH423" s="15">
        <f>AM424-BP423</f>
        <v>1.8412865726520637</v>
      </c>
      <c r="AI423" s="15">
        <f>AN424-BQ423</f>
        <v>18.184425711275029</v>
      </c>
      <c r="AJ423" s="15"/>
      <c r="AK423" s="15"/>
      <c r="AL423" s="632">
        <f>((AH423*AH424)+(AI423*AI424))/(SQRT(AH423^2+AI423^2)*SQRT(AH424^2+AI424^2))</f>
        <v>0.99730529859557127</v>
      </c>
      <c r="AM423" s="633"/>
      <c r="AN423" s="634"/>
      <c r="AO423" s="633"/>
      <c r="AP423" s="634"/>
      <c r="AQ423" s="634"/>
      <c r="AR423" s="634"/>
      <c r="AS423" s="634"/>
      <c r="AT423" s="634"/>
      <c r="AU423" s="634"/>
      <c r="AV423" s="634"/>
      <c r="AW423" s="634"/>
      <c r="AX423" s="634"/>
      <c r="AY423" s="634"/>
      <c r="AZ423" s="634"/>
      <c r="BA423" s="634"/>
      <c r="BB423" s="633"/>
      <c r="BC423" s="634"/>
      <c r="BD423" s="634"/>
      <c r="BE423" s="634"/>
      <c r="BF423" s="634"/>
      <c r="BG423" s="634"/>
      <c r="BH423" s="634"/>
      <c r="BI423" s="634"/>
      <c r="BJ423" s="634"/>
      <c r="BK423" s="634"/>
      <c r="BL423" s="634"/>
      <c r="BM423" s="634"/>
      <c r="BN423" s="573"/>
      <c r="BO423" s="573"/>
      <c r="BP423" s="4">
        <v>-0.86427737083668299</v>
      </c>
      <c r="BQ423" s="4">
        <v>-11.891261854583774</v>
      </c>
      <c r="BR423" s="6"/>
      <c r="BS423" s="527"/>
      <c r="BT423" s="527"/>
      <c r="BU423" s="527"/>
      <c r="BV423" s="527"/>
      <c r="BW423" s="584"/>
      <c r="BX423" s="527"/>
      <c r="BY423" s="527"/>
      <c r="BZ423" s="527"/>
      <c r="CA423" s="527"/>
      <c r="CC423" s="584">
        <f>SQRT((BP422-BP423)^2+(BQ422-BQ423)^2)+SQRT((BP423-BP424)^2+(BQ423-BQ424)^2)+SQRT((BP424-BP422)^2+(BQ424-BQ422)^2)</f>
        <v>47.263842442660071</v>
      </c>
      <c r="CD423" s="584"/>
      <c r="CE423" s="584"/>
      <c r="CF423" s="584"/>
      <c r="CG423" s="527"/>
      <c r="CH423" s="584"/>
      <c r="CI423" s="527"/>
      <c r="CJ423" s="584"/>
      <c r="CK423" s="527"/>
      <c r="CL423" s="584"/>
      <c r="CO423" s="70"/>
      <c r="CP423" s="70"/>
      <c r="CQ423" s="70"/>
      <c r="CR423" s="70"/>
      <c r="CS423" s="70"/>
      <c r="CT423" s="70"/>
      <c r="CU423" s="70"/>
      <c r="CV423" s="70"/>
      <c r="CW423" s="70"/>
      <c r="CX423" s="70"/>
      <c r="CY423" s="70"/>
      <c r="CZ423" s="70"/>
      <c r="DA423" s="70"/>
      <c r="DB423" s="70"/>
      <c r="DC423" s="70"/>
      <c r="DH423" s="516"/>
      <c r="DI423" s="516"/>
      <c r="DJ423" s="105"/>
      <c r="DK423" s="105"/>
      <c r="DL423" s="105"/>
      <c r="DM423" s="105"/>
      <c r="DN423" s="105"/>
      <c r="DO423" s="105"/>
      <c r="DP423" s="105"/>
      <c r="DQ423" s="105"/>
      <c r="DR423" s="105"/>
      <c r="DS423" s="105"/>
      <c r="DT423" s="108" t="s">
        <v>442</v>
      </c>
      <c r="DU423" s="105">
        <v>-0.86427737083668299</v>
      </c>
      <c r="DV423" s="105">
        <v>-11.891261854583774</v>
      </c>
      <c r="ER423" s="128">
        <v>3.3443776523680344</v>
      </c>
      <c r="ES423" s="128">
        <v>12.003975237091677</v>
      </c>
      <c r="EV423" s="284"/>
      <c r="EW423" s="209"/>
      <c r="EX423" s="209"/>
      <c r="EY423" s="209"/>
      <c r="EZ423" s="209"/>
      <c r="FA423" s="209"/>
      <c r="FB423" s="209"/>
      <c r="FC423" s="209"/>
      <c r="FE423" s="141"/>
      <c r="FF423" s="141"/>
      <c r="FH423" s="141"/>
      <c r="FJ423" s="141"/>
      <c r="FK423" s="584"/>
      <c r="FL423" s="527"/>
      <c r="FM423" s="584"/>
      <c r="FN423" s="527"/>
      <c r="FO423" s="584"/>
      <c r="FP423" s="527"/>
      <c r="FQ423" s="284"/>
      <c r="FR423" s="209"/>
      <c r="FS423" s="284"/>
      <c r="FT423" s="209"/>
      <c r="FU423" s="209"/>
      <c r="FV423" s="209"/>
      <c r="FW423" s="209"/>
      <c r="FX423" s="209"/>
      <c r="FY423" s="209"/>
      <c r="FZ423" s="209"/>
      <c r="GA423" s="209"/>
      <c r="GB423" s="209"/>
      <c r="GC423" s="209"/>
      <c r="GD423" s="284"/>
      <c r="GE423" s="209"/>
      <c r="GF423" s="284"/>
      <c r="GG423" s="209"/>
      <c r="GH423" s="209"/>
      <c r="GI423" s="209"/>
      <c r="GJ423" s="209"/>
      <c r="GK423" s="209"/>
      <c r="GL423" s="209"/>
      <c r="GM423" s="209"/>
      <c r="GN423" s="209"/>
      <c r="GO423" s="209"/>
      <c r="GP423" s="209"/>
      <c r="GQ423" s="529"/>
      <c r="GR423" s="587"/>
      <c r="GS423" s="529"/>
      <c r="GT423" s="587"/>
      <c r="GU423" s="529"/>
      <c r="GV423" s="529"/>
      <c r="GW423" s="529"/>
      <c r="GX423" s="529"/>
      <c r="GY423" s="529"/>
      <c r="GZ423" s="587"/>
      <c r="HA423" s="529"/>
      <c r="HB423" s="587"/>
      <c r="HC423" s="529"/>
      <c r="HD423" s="529"/>
      <c r="HE423" s="529"/>
      <c r="HF423" s="529"/>
      <c r="HG423" s="529"/>
      <c r="HH423" s="584"/>
      <c r="HI423" s="527"/>
      <c r="HJ423" s="587"/>
      <c r="HK423" s="529"/>
      <c r="HL423" s="529"/>
      <c r="HM423" s="529"/>
      <c r="HN423" s="529"/>
      <c r="HO423" s="529"/>
      <c r="HP423" s="285"/>
      <c r="HQ423" s="208"/>
      <c r="HR423" s="208"/>
      <c r="HS423" s="208"/>
      <c r="IE423" s="159"/>
      <c r="IF423" s="159"/>
      <c r="IG423" s="159"/>
      <c r="IH423" s="159"/>
      <c r="II423" s="159"/>
      <c r="IJ423" s="159"/>
      <c r="IK423" s="159"/>
      <c r="IL423" s="159"/>
      <c r="IM423" s="159"/>
      <c r="IQ423" s="159"/>
      <c r="IR423" s="159"/>
      <c r="IS423" s="159"/>
      <c r="IZ423" s="159"/>
      <c r="JA423" s="159"/>
      <c r="JB423" s="159"/>
      <c r="JC423" s="159"/>
      <c r="JD423" s="159"/>
      <c r="JE423" s="159"/>
      <c r="JF423" s="159"/>
      <c r="JG423" s="159"/>
      <c r="JH423" s="159"/>
      <c r="JI423" s="159"/>
      <c r="JJ423" s="159"/>
      <c r="JK423" s="159"/>
      <c r="JL423" s="159"/>
      <c r="JM423" s="159"/>
      <c r="JN423" s="159"/>
      <c r="JO423" s="159"/>
      <c r="JP423" s="159"/>
      <c r="JQ423" s="159"/>
      <c r="JR423" s="159"/>
      <c r="JS423" s="159"/>
      <c r="JT423" s="159"/>
      <c r="JV423" s="159"/>
      <c r="JW423" s="159"/>
      <c r="JX423" s="159"/>
      <c r="KE423" s="159"/>
      <c r="KF423" s="159"/>
      <c r="KG423" s="159"/>
      <c r="KH423" s="159"/>
      <c r="KI423" s="159"/>
      <c r="KJ423" s="159"/>
      <c r="KK423" s="159"/>
      <c r="KL423" s="159"/>
      <c r="KM423" s="159"/>
      <c r="KN423" s="159"/>
      <c r="KO423" s="159"/>
      <c r="KP423" s="159"/>
      <c r="KQ423" s="159"/>
      <c r="KR423" s="159"/>
      <c r="KS423" s="159"/>
      <c r="KT423" s="159"/>
      <c r="KU423" s="159"/>
      <c r="KV423" s="159"/>
      <c r="KW423" s="159"/>
      <c r="KX423" s="159"/>
      <c r="KY423" s="159"/>
      <c r="KZ423" s="159"/>
      <c r="LA423" s="159"/>
    </row>
    <row r="424" spans="1:313" x14ac:dyDescent="0.15">
      <c r="A424" s="214"/>
      <c r="B424" s="232">
        <v>2.2042708333333336</v>
      </c>
      <c r="C424" s="10">
        <v>0.26</v>
      </c>
      <c r="D424" s="11">
        <v>0.86658000000000013</v>
      </c>
      <c r="E424" s="12"/>
      <c r="F424" s="14"/>
      <c r="G424" s="13"/>
      <c r="H424" s="14"/>
      <c r="I424" s="596"/>
      <c r="J424" s="9">
        <v>2</v>
      </c>
      <c r="K424" s="14"/>
      <c r="L424" s="9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9"/>
      <c r="AB424" s="15"/>
      <c r="AC424" s="15"/>
      <c r="AD424" s="15"/>
      <c r="AE424" s="15"/>
      <c r="AF424" s="15"/>
      <c r="AG424" s="15"/>
      <c r="AH424" s="54">
        <f>ER423-BP423</f>
        <v>4.2086550232047175</v>
      </c>
      <c r="AI424" s="54">
        <f>ES423-BQ423</f>
        <v>23.895237091675451</v>
      </c>
      <c r="AJ424" s="15"/>
      <c r="AK424" s="15"/>
      <c r="AL424" s="635">
        <f>DEGREES(ACOS(AL423))</f>
        <v>4.2071745172939004</v>
      </c>
      <c r="AM424" s="633">
        <v>0.97700920181538076</v>
      </c>
      <c r="AN424" s="634">
        <v>6.2931638566912547</v>
      </c>
      <c r="AO424" s="638">
        <f>ABS(11.88-AN424)</f>
        <v>5.5868361433087461</v>
      </c>
      <c r="AP424" s="527"/>
      <c r="AQ424" s="634"/>
      <c r="AR424" s="634"/>
      <c r="AS424" s="634"/>
      <c r="AT424" s="634"/>
      <c r="AU424" s="634"/>
      <c r="AV424" s="634"/>
      <c r="AW424" s="634"/>
      <c r="AX424" s="634"/>
      <c r="AY424" s="634"/>
      <c r="AZ424" s="634"/>
      <c r="BA424" s="634"/>
      <c r="BB424" s="633"/>
      <c r="BC424" s="634">
        <f>ABS(BQ424-AN424)</f>
        <v>5.25995785036881</v>
      </c>
      <c r="BD424" s="634"/>
      <c r="BE424" s="634"/>
      <c r="BF424" s="634"/>
      <c r="BG424" s="634"/>
      <c r="BH424" s="634"/>
      <c r="BI424" s="634"/>
      <c r="BJ424" s="634"/>
      <c r="BK424" s="634"/>
      <c r="BL424" s="634"/>
      <c r="BM424" s="634"/>
      <c r="BN424" s="573"/>
      <c r="BO424" s="573"/>
      <c r="BP424" s="64">
        <v>1.9915956806236608</v>
      </c>
      <c r="BQ424" s="64">
        <v>11.553121707060065</v>
      </c>
      <c r="BR424" s="6"/>
      <c r="BS424" s="527"/>
      <c r="BT424" s="527"/>
      <c r="BU424" s="527">
        <f>(BP423+BP424+BP425)/3</f>
        <v>0.86427737083668299</v>
      </c>
      <c r="BV424" s="527">
        <f>(BQ423+BQ424+BQ425)/3</f>
        <v>-4.1390858798735524</v>
      </c>
      <c r="BW424" s="584"/>
      <c r="BX424" s="527"/>
      <c r="BY424" s="527"/>
      <c r="BZ424" s="527"/>
      <c r="CA424" s="527"/>
      <c r="CB424" s="584">
        <f>SQRT((BP423-BP424)^2+(BQ423-BQ424)^2)+SQRT((BP424-BP425)^2+(BQ424-BQ425)^2)+SQRT((BP425-BP423)^2+(BQ425-BQ423)^2)</f>
        <v>49.593133403142375</v>
      </c>
      <c r="CD424" s="584"/>
      <c r="CE424" s="527"/>
      <c r="CF424" s="584"/>
      <c r="CG424" s="527"/>
      <c r="CH424" s="584"/>
      <c r="CI424" s="527"/>
      <c r="CJ424" s="584"/>
      <c r="CK424" s="527"/>
      <c r="CL424" s="584"/>
      <c r="CO424" s="70"/>
      <c r="CP424" s="70"/>
      <c r="CQ424" s="70"/>
      <c r="CR424" s="518"/>
      <c r="CS424" s="284">
        <f>DEGREES(ACOS(((BP423-BP424)*(BP425-BP424)+(BQ423-BQ424)*(BQ425-BQ424))/(SQRT((BP423-BP424)^2+(BQ423-BQ424)^2)*SQRT((BP425-BP424)^2+(BQ425-BQ424)^2))))</f>
        <v>5.6699941237851066</v>
      </c>
      <c r="CT424" s="70"/>
      <c r="CU424" s="70"/>
      <c r="CV424" s="70"/>
      <c r="CW424" s="70"/>
      <c r="CX424" s="70"/>
      <c r="CY424" s="70"/>
      <c r="CZ424" s="70"/>
      <c r="DA424" s="70"/>
      <c r="DB424" s="70"/>
      <c r="DC424" s="70"/>
      <c r="DH424" s="516"/>
      <c r="DI424" s="516"/>
      <c r="DJ424" s="105"/>
      <c r="DK424" s="105"/>
      <c r="DL424" s="105"/>
      <c r="DM424" s="105"/>
      <c r="DN424" s="105"/>
      <c r="DO424" s="105"/>
      <c r="DP424" s="105"/>
      <c r="DQ424" s="105"/>
      <c r="DR424" s="105"/>
      <c r="DS424" s="105"/>
      <c r="DT424" s="108" t="s">
        <v>443</v>
      </c>
      <c r="DU424" s="128">
        <v>2.7431412204816459</v>
      </c>
      <c r="DV424" s="128">
        <v>11.85369072708114</v>
      </c>
      <c r="ER424" s="105">
        <v>-0.48850460090769038</v>
      </c>
      <c r="ES424" s="105">
        <v>-11.891261854583774</v>
      </c>
      <c r="ET424" s="518">
        <f>ABS(ER424)</f>
        <v>0.48850460090769038</v>
      </c>
      <c r="EV424" s="284"/>
      <c r="EW424" s="209"/>
      <c r="EX424" s="209"/>
      <c r="EY424" s="209"/>
      <c r="EZ424" s="209"/>
      <c r="FA424" s="209"/>
      <c r="FB424" s="209"/>
      <c r="FC424" s="209"/>
      <c r="FE424" s="141"/>
      <c r="FF424" s="141"/>
      <c r="FH424" s="141"/>
      <c r="FJ424" s="141"/>
      <c r="FK424" s="584"/>
      <c r="FL424" s="527"/>
      <c r="FM424" s="584"/>
      <c r="FN424" s="527"/>
      <c r="FO424" s="584"/>
      <c r="FP424" s="527"/>
      <c r="FQ424" s="284"/>
      <c r="FR424" s="209"/>
      <c r="FS424" s="284"/>
      <c r="FT424" s="209"/>
      <c r="FU424" s="209"/>
      <c r="FV424" s="209"/>
      <c r="FW424" s="209"/>
      <c r="FX424" s="209"/>
      <c r="FY424" s="209"/>
      <c r="FZ424" s="209"/>
      <c r="GA424" s="209"/>
      <c r="GB424" s="209"/>
      <c r="GC424" s="209"/>
      <c r="GD424" s="284"/>
      <c r="GE424" s="209"/>
      <c r="GF424" s="284"/>
      <c r="GG424" s="209"/>
      <c r="GH424" s="209"/>
      <c r="GI424" s="209"/>
      <c r="GJ424" s="209"/>
      <c r="GK424" s="209"/>
      <c r="GL424" s="209"/>
      <c r="GM424" s="209"/>
      <c r="GN424" s="209"/>
      <c r="GO424" s="209"/>
      <c r="GP424" s="209"/>
      <c r="GQ424" s="529"/>
      <c r="GR424" s="587">
        <v>0.37577276992899261</v>
      </c>
      <c r="GS424" s="532">
        <v>0.60123643188638853</v>
      </c>
      <c r="GT424" s="584"/>
      <c r="GU424" s="527"/>
      <c r="GV424" s="527"/>
      <c r="GW424" s="527"/>
      <c r="GX424" s="527"/>
      <c r="GY424" s="527"/>
      <c r="GZ424" s="587">
        <v>0</v>
      </c>
      <c r="HA424" s="532">
        <v>0.15028451001053611</v>
      </c>
      <c r="HB424" s="584"/>
      <c r="HC424" s="527"/>
      <c r="HD424" s="527"/>
      <c r="HE424" s="527"/>
      <c r="HF424" s="527"/>
      <c r="HG424" s="527"/>
      <c r="HH424" s="584">
        <v>0.37577276992899261</v>
      </c>
      <c r="HI424" s="527">
        <v>0.61973436323684916</v>
      </c>
      <c r="HJ424" s="584"/>
      <c r="HK424" s="527"/>
      <c r="HL424" s="527"/>
      <c r="HM424" s="527"/>
      <c r="HN424" s="527"/>
      <c r="HO424" s="527"/>
      <c r="HP424" s="285"/>
      <c r="HQ424" s="208"/>
      <c r="HR424" s="208"/>
      <c r="HS424" s="208"/>
      <c r="IE424" s="159"/>
      <c r="IF424" s="159"/>
      <c r="IG424" s="159"/>
      <c r="IH424" s="159"/>
      <c r="II424" s="175">
        <v>1</v>
      </c>
      <c r="IJ424" s="175">
        <v>0</v>
      </c>
      <c r="IK424" s="175">
        <v>1</v>
      </c>
      <c r="IL424" s="175">
        <v>0</v>
      </c>
      <c r="IM424" s="175">
        <v>0</v>
      </c>
      <c r="IN424" s="464"/>
      <c r="IO424" s="464"/>
      <c r="IP424" s="402"/>
      <c r="IQ424" s="175">
        <v>0</v>
      </c>
      <c r="IR424" s="175">
        <v>1</v>
      </c>
      <c r="IS424" s="175">
        <v>0</v>
      </c>
      <c r="IT424" s="402"/>
      <c r="IU424" s="416"/>
      <c r="IV424" s="402"/>
      <c r="IW424" s="416"/>
      <c r="IX424" s="483"/>
      <c r="IY424" s="416"/>
      <c r="IZ424" s="175">
        <v>1</v>
      </c>
      <c r="JA424" s="175">
        <v>0</v>
      </c>
      <c r="JB424" s="178">
        <v>0</v>
      </c>
      <c r="JC424" s="178">
        <v>0</v>
      </c>
      <c r="JD424" s="178">
        <v>0</v>
      </c>
      <c r="JE424" s="178">
        <v>0</v>
      </c>
      <c r="JF424" s="178">
        <v>0</v>
      </c>
      <c r="JG424" s="178">
        <v>0</v>
      </c>
      <c r="JH424" s="178">
        <v>1</v>
      </c>
      <c r="JI424" s="178">
        <v>0</v>
      </c>
      <c r="JJ424" s="178">
        <v>0</v>
      </c>
      <c r="JK424" s="178">
        <v>1</v>
      </c>
      <c r="JL424" s="178">
        <v>0</v>
      </c>
      <c r="JM424" s="178">
        <v>1</v>
      </c>
      <c r="JN424" s="178">
        <v>0</v>
      </c>
      <c r="JO424" s="178">
        <v>0</v>
      </c>
      <c r="JP424" s="178">
        <v>0</v>
      </c>
      <c r="JQ424" s="178">
        <v>0</v>
      </c>
      <c r="JR424" s="178">
        <v>0</v>
      </c>
      <c r="JS424" s="178">
        <v>0</v>
      </c>
      <c r="JT424" s="178">
        <v>0</v>
      </c>
      <c r="JU424" s="513">
        <v>1</v>
      </c>
      <c r="JV424" s="159">
        <v>0</v>
      </c>
      <c r="JW424" s="159">
        <v>0</v>
      </c>
      <c r="JX424" s="159">
        <v>0</v>
      </c>
      <c r="KE424" s="162">
        <v>1</v>
      </c>
      <c r="KF424" s="175">
        <v>0</v>
      </c>
      <c r="KG424" s="175">
        <v>0</v>
      </c>
      <c r="KH424" s="175">
        <v>0</v>
      </c>
      <c r="KI424" s="175">
        <v>0</v>
      </c>
      <c r="KJ424" s="175">
        <v>1</v>
      </c>
      <c r="KK424" s="160">
        <v>0</v>
      </c>
      <c r="KL424" s="175">
        <v>1</v>
      </c>
      <c r="KM424" s="175">
        <v>0</v>
      </c>
      <c r="KN424" s="175">
        <v>0</v>
      </c>
      <c r="KO424" s="175">
        <v>0</v>
      </c>
      <c r="KP424" s="175">
        <v>0</v>
      </c>
      <c r="KQ424" s="175">
        <v>0</v>
      </c>
      <c r="KR424" s="160">
        <v>0</v>
      </c>
      <c r="KS424" s="175">
        <v>0</v>
      </c>
      <c r="KT424" s="159"/>
      <c r="KU424" s="159"/>
      <c r="KV424" s="159"/>
      <c r="KW424" s="159"/>
      <c r="KX424" s="159"/>
      <c r="KY424" s="159"/>
      <c r="KZ424" s="159"/>
      <c r="LA424" s="159"/>
    </row>
    <row r="425" spans="1:313" x14ac:dyDescent="0.15">
      <c r="A425" s="214"/>
      <c r="B425" s="232">
        <v>2.2051967592592594</v>
      </c>
      <c r="C425" s="10">
        <v>1.2</v>
      </c>
      <c r="D425" s="11">
        <v>3.9996</v>
      </c>
      <c r="E425" s="12"/>
      <c r="F425" s="14"/>
      <c r="G425" s="13"/>
      <c r="H425" s="14"/>
      <c r="I425" s="596"/>
      <c r="J425" s="9">
        <v>3</v>
      </c>
      <c r="K425" s="14"/>
      <c r="L425" s="9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9"/>
      <c r="AB425" s="15"/>
      <c r="AC425" s="15"/>
      <c r="AD425" s="15"/>
      <c r="AE425" s="15"/>
      <c r="AF425" s="15"/>
      <c r="AG425" s="15"/>
      <c r="AH425" s="54"/>
      <c r="AI425" s="15"/>
      <c r="AJ425" s="15"/>
      <c r="AK425" s="15"/>
      <c r="AL425" s="632"/>
      <c r="AM425" s="633">
        <v>1.0521637558011794</v>
      </c>
      <c r="AN425" s="634">
        <v>-9.2612829293993695</v>
      </c>
      <c r="AO425" s="584"/>
      <c r="AP425" s="634">
        <f>ABS(11.88+AN425)</f>
        <v>2.6187170706006313</v>
      </c>
      <c r="AQ425" s="634"/>
      <c r="AR425" s="634"/>
      <c r="AS425" s="634"/>
      <c r="AT425" s="634"/>
      <c r="AU425" s="634"/>
      <c r="AV425" s="634"/>
      <c r="AW425" s="634"/>
      <c r="AX425" s="634"/>
      <c r="AY425" s="634"/>
      <c r="AZ425" s="634"/>
      <c r="BA425" s="634"/>
      <c r="BB425" s="634">
        <f>ABS(BQ425-AN425)</f>
        <v>2.8178345626975769</v>
      </c>
      <c r="BC425" s="634"/>
      <c r="BD425" s="634"/>
      <c r="BE425" s="634"/>
      <c r="BF425" s="634"/>
      <c r="BG425" s="634"/>
      <c r="BH425" s="634"/>
      <c r="BI425" s="634"/>
      <c r="BJ425" s="634"/>
      <c r="BK425" s="634"/>
      <c r="BL425" s="634"/>
      <c r="BM425" s="634"/>
      <c r="BN425" s="573"/>
      <c r="BO425" s="573"/>
      <c r="BP425" s="4">
        <v>1.4655138027230712</v>
      </c>
      <c r="BQ425" s="4">
        <v>-12.079117492096946</v>
      </c>
      <c r="BR425" s="6"/>
      <c r="BS425" s="527">
        <f>(BP424+BP425+BP426)/3</f>
        <v>2.0166471986189269</v>
      </c>
      <c r="BT425" s="527">
        <f>(BQ424+BQ425+BQ426)/3</f>
        <v>4.2142281348788204</v>
      </c>
      <c r="BU425" s="527"/>
      <c r="BV425" s="527"/>
      <c r="BW425" s="584"/>
      <c r="BX425" s="527"/>
      <c r="BY425" s="527"/>
      <c r="BZ425" s="527"/>
      <c r="CA425" s="527"/>
      <c r="CC425" s="584">
        <f>SQRT((BP424-BP425)^2+(BQ424-BQ425)^2)+SQRT((BP425-BP426)^2+(BQ425-BQ426)^2)+SQRT((BP426-BP424)^2+(BQ426-BQ424)^2)</f>
        <v>50.634854830487988</v>
      </c>
      <c r="CD425" s="584"/>
      <c r="CE425" s="584"/>
      <c r="CF425" s="584"/>
      <c r="CG425" s="527"/>
      <c r="CH425" s="584"/>
      <c r="CI425" s="527"/>
      <c r="CJ425" s="584"/>
      <c r="CK425" s="527"/>
      <c r="CL425" s="584"/>
      <c r="CO425" s="70"/>
      <c r="CP425" s="70"/>
      <c r="CQ425" s="70"/>
      <c r="CR425" s="548">
        <f>DEGREES(ACOS(((BP424-BP425)*(BP426-BP425)+(BQ424-BQ425)*(BQ426-BQ425))/(SQRT((BP424-BP425)^2+(BQ424-BQ425)^2)*SQRT((BP426-BP425)^2+(BQ426-BQ425)^2))))</f>
        <v>1.2813060296256791</v>
      </c>
      <c r="CS425" s="518"/>
      <c r="CT425" s="70"/>
      <c r="CU425" s="70"/>
      <c r="CV425" s="70"/>
      <c r="CW425" s="70"/>
      <c r="CX425" s="70"/>
      <c r="CY425" s="70"/>
      <c r="CZ425" s="70"/>
      <c r="DA425" s="70"/>
      <c r="DB425" s="70"/>
      <c r="DC425" s="70"/>
      <c r="DH425" s="516"/>
      <c r="DI425" s="516"/>
      <c r="DJ425" s="105"/>
      <c r="DK425" s="105"/>
      <c r="DL425" s="105"/>
      <c r="DM425" s="105"/>
      <c r="DN425" s="105"/>
      <c r="DO425" s="105"/>
      <c r="DP425" s="105"/>
      <c r="DQ425" s="105"/>
      <c r="DR425" s="105"/>
      <c r="DS425" s="105"/>
      <c r="DT425" s="108" t="s">
        <v>443</v>
      </c>
      <c r="DU425" s="105">
        <v>2.5928321125100489</v>
      </c>
      <c r="DV425" s="105">
        <v>-12.342115384615386</v>
      </c>
      <c r="ER425" s="128">
        <v>-0.45092732391479112</v>
      </c>
      <c r="ES425" s="128">
        <v>12.868111169652268</v>
      </c>
      <c r="EU425" s="518">
        <f>ABS(ER425)</f>
        <v>0.45092732391479112</v>
      </c>
      <c r="EV425" s="284"/>
      <c r="EW425" s="209"/>
      <c r="EX425" s="209"/>
      <c r="EY425" s="209"/>
      <c r="EZ425" s="209"/>
      <c r="FA425" s="209"/>
      <c r="FB425" s="209"/>
      <c r="FC425" s="209"/>
      <c r="FE425" s="141"/>
      <c r="FF425" s="144">
        <v>27.57850487210299</v>
      </c>
      <c r="FH425" s="141"/>
      <c r="FJ425" s="141"/>
      <c r="FK425" s="584"/>
      <c r="FL425" s="527"/>
      <c r="FM425" s="584"/>
      <c r="FN425" s="527"/>
      <c r="FO425" s="584"/>
      <c r="FP425" s="527"/>
      <c r="FQ425" s="284"/>
      <c r="FR425" s="209">
        <f>FF425/(D424+D425)</f>
        <v>5.6673828078909922</v>
      </c>
      <c r="FS425" s="284"/>
      <c r="FT425" s="209"/>
      <c r="FU425" s="209"/>
      <c r="FV425" s="209"/>
      <c r="FW425" s="209"/>
      <c r="FX425" s="209"/>
      <c r="FY425" s="209"/>
      <c r="FZ425" s="209"/>
      <c r="GA425" s="209"/>
      <c r="GB425" s="209"/>
      <c r="GC425" s="209"/>
      <c r="GD425" s="284"/>
      <c r="GE425" s="284">
        <f>FF425*(((ABS(DV424-AN424))/(ABS(DV423-DV424))))^2</f>
        <v>1.5123767493153741</v>
      </c>
      <c r="GF425" s="284"/>
      <c r="GG425" s="209"/>
      <c r="GH425" s="209"/>
      <c r="GI425" s="209"/>
      <c r="GJ425" s="209"/>
      <c r="GK425" s="209"/>
      <c r="GL425" s="209"/>
      <c r="GM425" s="209"/>
      <c r="GN425" s="209"/>
      <c r="GO425" s="209"/>
      <c r="GP425" s="209"/>
      <c r="GQ425" s="529"/>
      <c r="GR425" s="587">
        <v>3.0813367134177394</v>
      </c>
      <c r="GS425" s="529">
        <v>3.1940685443964369</v>
      </c>
      <c r="GT425" s="587"/>
      <c r="GU425" s="529"/>
      <c r="GV425" s="529"/>
      <c r="GW425" s="529"/>
      <c r="GX425" s="529"/>
      <c r="GY425" s="529"/>
      <c r="GZ425" s="587">
        <v>0.45085353003161188</v>
      </c>
      <c r="HA425" s="529">
        <v>1.0144204425711276</v>
      </c>
      <c r="HB425" s="587"/>
      <c r="HC425" s="529"/>
      <c r="HD425" s="529"/>
      <c r="HE425" s="529"/>
      <c r="HF425" s="529"/>
      <c r="HG425" s="529"/>
      <c r="HH425" s="584">
        <v>3.1141459257713024</v>
      </c>
      <c r="HI425" s="527">
        <v>3.3512867231272492</v>
      </c>
      <c r="HJ425" s="587"/>
      <c r="HK425" s="529"/>
      <c r="HL425" s="529"/>
      <c r="HM425" s="529"/>
      <c r="HN425" s="529"/>
      <c r="HO425" s="529"/>
      <c r="HP425" s="285"/>
      <c r="HQ425" s="208"/>
      <c r="HR425" s="208"/>
      <c r="HS425" s="208"/>
      <c r="IE425" s="159"/>
      <c r="IF425" s="159"/>
      <c r="IG425" s="159"/>
      <c r="IH425" s="159"/>
      <c r="II425" s="175">
        <v>0</v>
      </c>
      <c r="IJ425" s="175">
        <v>1</v>
      </c>
      <c r="IK425" s="175">
        <v>0</v>
      </c>
      <c r="IL425" s="175">
        <v>1</v>
      </c>
      <c r="IM425" s="175">
        <v>0</v>
      </c>
      <c r="IN425" s="464"/>
      <c r="IO425" s="464"/>
      <c r="IP425" s="402"/>
      <c r="IQ425" s="175">
        <v>1</v>
      </c>
      <c r="IR425" s="175">
        <v>0</v>
      </c>
      <c r="IS425" s="175">
        <v>0</v>
      </c>
      <c r="IT425" s="402"/>
      <c r="IU425" s="416"/>
      <c r="IV425" s="402"/>
      <c r="IW425" s="416"/>
      <c r="IX425" s="483"/>
      <c r="IY425" s="416"/>
      <c r="IZ425" s="175">
        <v>1</v>
      </c>
      <c r="JA425" s="175">
        <v>0</v>
      </c>
      <c r="JB425" s="178">
        <v>0</v>
      </c>
      <c r="JC425" s="178">
        <v>0</v>
      </c>
      <c r="JD425" s="178">
        <v>0</v>
      </c>
      <c r="JE425" s="178">
        <v>0</v>
      </c>
      <c r="JF425" s="178">
        <v>0</v>
      </c>
      <c r="JG425" s="178">
        <v>0</v>
      </c>
      <c r="JH425" s="178">
        <v>1</v>
      </c>
      <c r="JI425" s="178">
        <v>0</v>
      </c>
      <c r="JJ425" s="178">
        <v>0</v>
      </c>
      <c r="JK425" s="178">
        <v>1</v>
      </c>
      <c r="JL425" s="178">
        <v>0</v>
      </c>
      <c r="JM425" s="178">
        <v>1</v>
      </c>
      <c r="JN425" s="178">
        <v>0</v>
      </c>
      <c r="JO425" s="178">
        <v>0</v>
      </c>
      <c r="JP425" s="178">
        <v>0</v>
      </c>
      <c r="JQ425" s="178">
        <v>0</v>
      </c>
      <c r="JR425" s="178">
        <v>0</v>
      </c>
      <c r="JS425" s="178">
        <v>0</v>
      </c>
      <c r="JT425" s="178">
        <v>0</v>
      </c>
      <c r="JU425" s="513">
        <v>1</v>
      </c>
      <c r="JV425" s="178">
        <v>0</v>
      </c>
      <c r="JW425" s="178">
        <v>0</v>
      </c>
      <c r="JX425" s="178">
        <v>0</v>
      </c>
      <c r="JY425" s="513"/>
      <c r="JZ425" s="407"/>
      <c r="KA425" s="407"/>
      <c r="KB425" s="407"/>
      <c r="KC425" s="407"/>
      <c r="KD425" s="407"/>
      <c r="KE425" s="162">
        <v>0</v>
      </c>
      <c r="KF425" s="175">
        <v>1</v>
      </c>
      <c r="KG425" s="175">
        <v>0</v>
      </c>
      <c r="KH425" s="175">
        <v>0</v>
      </c>
      <c r="KI425" s="175">
        <v>0</v>
      </c>
      <c r="KJ425" s="175">
        <v>1</v>
      </c>
      <c r="KK425" s="160">
        <v>0</v>
      </c>
      <c r="KL425" s="175">
        <v>1</v>
      </c>
      <c r="KM425" s="175">
        <v>0</v>
      </c>
      <c r="KN425" s="175">
        <v>0</v>
      </c>
      <c r="KO425" s="175">
        <v>0</v>
      </c>
      <c r="KP425" s="175">
        <v>0</v>
      </c>
      <c r="KQ425" s="175">
        <v>0</v>
      </c>
      <c r="KR425" s="160">
        <v>0</v>
      </c>
      <c r="KS425" s="175">
        <v>0</v>
      </c>
      <c r="KT425" s="159"/>
      <c r="KU425" s="159"/>
      <c r="KV425" s="159"/>
      <c r="KW425" s="159"/>
      <c r="KX425" s="159"/>
      <c r="KY425" s="159"/>
      <c r="KZ425" s="159"/>
      <c r="LA425" s="159"/>
    </row>
    <row r="426" spans="1:313" x14ac:dyDescent="0.15">
      <c r="A426" s="214"/>
      <c r="B426" s="232">
        <v>2.2058680555555554</v>
      </c>
      <c r="C426" s="10">
        <v>0.28000000000000003</v>
      </c>
      <c r="D426" s="11">
        <v>0.93324000000000018</v>
      </c>
      <c r="E426" s="12"/>
      <c r="F426" s="14"/>
      <c r="G426" s="13"/>
      <c r="H426" s="14"/>
      <c r="I426" s="596"/>
      <c r="J426" s="9">
        <v>4</v>
      </c>
      <c r="K426" s="14"/>
      <c r="L426" s="9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9"/>
      <c r="AB426" s="15"/>
      <c r="AC426" s="15"/>
      <c r="AD426" s="15"/>
      <c r="AE426" s="15"/>
      <c r="AF426" s="15"/>
      <c r="AG426" s="15"/>
      <c r="AH426" s="54"/>
      <c r="AI426" s="15"/>
      <c r="AJ426" s="15"/>
      <c r="AK426" s="15"/>
      <c r="AL426" s="632"/>
      <c r="AM426" s="633">
        <v>2.2170593425810563</v>
      </c>
      <c r="AN426" s="634">
        <v>11.440408324552163</v>
      </c>
      <c r="AO426" s="640">
        <f t="shared" ref="AO426" si="271">ABS(11.88-AN426)</f>
        <v>0.43959167544783817</v>
      </c>
      <c r="AP426" s="527"/>
      <c r="AQ426" s="634"/>
      <c r="AR426" s="634"/>
      <c r="AS426" s="634"/>
      <c r="AT426" s="634"/>
      <c r="AU426" s="634"/>
      <c r="AV426" s="634"/>
      <c r="AW426" s="634"/>
      <c r="AX426" s="634"/>
      <c r="AY426" s="634"/>
      <c r="AZ426" s="634"/>
      <c r="BA426" s="634"/>
      <c r="BB426" s="633"/>
      <c r="BC426" s="634">
        <f t="shared" ref="BC426:BC432" si="272">ABS(BQ426-AN426)</f>
        <v>1.7282718651211795</v>
      </c>
      <c r="BD426" s="634"/>
      <c r="BE426" s="634"/>
      <c r="BF426" s="634"/>
      <c r="BG426" s="634"/>
      <c r="BH426" s="634"/>
      <c r="BI426" s="634"/>
      <c r="BJ426" s="634"/>
      <c r="BK426" s="634"/>
      <c r="BL426" s="634"/>
      <c r="BM426" s="634"/>
      <c r="BN426" s="573"/>
      <c r="BO426" s="573"/>
      <c r="BP426" s="64">
        <v>2.5928321125100489</v>
      </c>
      <c r="BQ426" s="64">
        <v>13.168680189673342</v>
      </c>
      <c r="BR426" s="6"/>
      <c r="BS426" s="527"/>
      <c r="BT426" s="527"/>
      <c r="BU426" s="527">
        <f>(BP425+BP426+BP427)/3</f>
        <v>1.6408744286899344</v>
      </c>
      <c r="BV426" s="527">
        <f>(BQ425+BQ426+BQ427)/3</f>
        <v>-3.6506612223393056</v>
      </c>
      <c r="BW426" s="584"/>
      <c r="BX426" s="527"/>
      <c r="BY426" s="527"/>
      <c r="BZ426" s="527"/>
      <c r="CA426" s="527"/>
      <c r="CB426" s="584">
        <f>SQRT((BP425-BP426)^2+(BQ425-BQ426)^2)+SQRT((BP426-BP427)^2+(BQ426-BQ427)^2)+SQRT((BP427-BP425)^2+(BQ427-BQ425)^2)</f>
        <v>51.144778598237089</v>
      </c>
      <c r="CD426" s="584"/>
      <c r="CE426" s="527"/>
      <c r="CF426" s="584"/>
      <c r="CG426" s="527"/>
      <c r="CH426" s="584"/>
      <c r="CI426" s="527"/>
      <c r="CJ426" s="584"/>
      <c r="CK426" s="527"/>
      <c r="CL426" s="584"/>
      <c r="CO426" s="70"/>
      <c r="CP426" s="70"/>
      <c r="CQ426" s="70"/>
      <c r="CR426" s="518"/>
      <c r="CS426" s="284">
        <f>DEGREES(ACOS(((BP425-BP426)*(BP427-BP426)+(BQ425-BQ426)*(BQ427-BQ426))/(SQRT((BP425-BP426)^2+(BQ425-BQ426)^2)*SQRT((BP427-BP426)^2+(BQ427-BQ426)^2))))</f>
        <v>1.3658135737839598</v>
      </c>
      <c r="CT426" s="70"/>
      <c r="CU426" s="70"/>
      <c r="CV426" s="70"/>
      <c r="CW426" s="70"/>
      <c r="CX426" s="70"/>
      <c r="CY426" s="70"/>
      <c r="CZ426" s="70"/>
      <c r="DA426" s="70"/>
      <c r="DB426" s="70"/>
      <c r="DC426" s="70"/>
      <c r="DH426" s="516"/>
      <c r="DI426" s="211">
        <f>DEGREES(ACOS(((BP425-BP424)*(BP427-BP426)+(BQ425-BQ424)*(BQ427-BQ426))/(SQRT((BP425-BP424)^2+(BQ425-BQ424)^2)*SQRT((BP427-BP426)^2+(BQ427-BQ426)^2))))</f>
        <v>2.647119603409601</v>
      </c>
      <c r="DJ426" s="105"/>
      <c r="DK426" s="105"/>
      <c r="DL426" s="105"/>
      <c r="DM426" s="105"/>
      <c r="DN426" s="105"/>
      <c r="DO426" s="105"/>
      <c r="DP426" s="105"/>
      <c r="DQ426" s="105"/>
      <c r="DR426" s="105"/>
      <c r="DS426" s="105"/>
      <c r="DT426" s="108" t="s">
        <v>445</v>
      </c>
      <c r="DU426" s="128">
        <v>1.7661320186662652</v>
      </c>
      <c r="DV426" s="128">
        <v>13.356535827186514</v>
      </c>
      <c r="ER426" s="105">
        <v>1.9540184036307615</v>
      </c>
      <c r="ES426" s="105">
        <v>-12.417257639620654</v>
      </c>
      <c r="ET426" s="518">
        <f>ABS(ER426)</f>
        <v>1.9540184036307615</v>
      </c>
      <c r="EV426" s="284"/>
      <c r="EW426" s="209"/>
      <c r="EX426" s="209"/>
      <c r="EY426" s="209"/>
      <c r="EZ426" s="209"/>
      <c r="FA426" s="209"/>
      <c r="FB426" s="209"/>
      <c r="FC426" s="209"/>
      <c r="FE426" s="151">
        <v>6.679323566597688</v>
      </c>
      <c r="FF426" s="141"/>
      <c r="FH426" s="141"/>
      <c r="FJ426" s="141"/>
      <c r="FK426" s="584"/>
      <c r="FL426" s="527"/>
      <c r="FM426" s="584"/>
      <c r="FN426" s="527"/>
      <c r="FO426" s="584"/>
      <c r="FP426" s="527"/>
      <c r="FQ426" s="284">
        <f>FE426/(D425+D426)</f>
        <v>1.3540523444096479</v>
      </c>
      <c r="FR426" s="209"/>
      <c r="FS426" s="284"/>
      <c r="FT426" s="209"/>
      <c r="FU426" s="209"/>
      <c r="FV426" s="209"/>
      <c r="FW426" s="209"/>
      <c r="FX426" s="209"/>
      <c r="FY426" s="209"/>
      <c r="FZ426" s="209"/>
      <c r="GA426" s="209"/>
      <c r="GB426" s="209"/>
      <c r="GC426" s="209"/>
      <c r="GD426" s="284">
        <f>FE426*(((DV425-AN425)/(ABS(DV424-DV425))))^2</f>
        <v>0.108290024646529</v>
      </c>
      <c r="GE426" s="209"/>
      <c r="GF426" s="284"/>
      <c r="GG426" s="209"/>
      <c r="GH426" s="209"/>
      <c r="GI426" s="209"/>
      <c r="GJ426" s="209"/>
      <c r="GK426" s="209"/>
      <c r="GL426" s="209"/>
      <c r="GM426" s="209"/>
      <c r="GN426" s="209"/>
      <c r="GO426" s="209"/>
      <c r="GP426" s="209"/>
      <c r="GQ426" s="529"/>
      <c r="GR426" s="587">
        <v>0.63881370887928735</v>
      </c>
      <c r="GS426" s="532">
        <v>2.2170593425810563</v>
      </c>
      <c r="GT426" s="584"/>
      <c r="GU426" s="527"/>
      <c r="GV426" s="527"/>
      <c r="GW426" s="527"/>
      <c r="GX426" s="527"/>
      <c r="GY426" s="527"/>
      <c r="GZ426" s="587">
        <v>7.5142255005268055E-2</v>
      </c>
      <c r="HA426" s="532">
        <v>0.48842465753424591</v>
      </c>
      <c r="HB426" s="584"/>
      <c r="HC426" s="527"/>
      <c r="HD426" s="527"/>
      <c r="HE426" s="527"/>
      <c r="HF426" s="527"/>
      <c r="HG426" s="527"/>
      <c r="HH426" s="584">
        <v>0.64321793595902443</v>
      </c>
      <c r="HI426" s="527">
        <v>2.2702226266631631</v>
      </c>
      <c r="HJ426" s="584"/>
      <c r="HK426" s="527"/>
      <c r="HL426" s="527"/>
      <c r="HM426" s="527"/>
      <c r="HN426" s="527"/>
      <c r="HO426" s="527"/>
      <c r="HP426" s="285"/>
      <c r="HQ426" s="208"/>
      <c r="HR426" s="208"/>
      <c r="HS426" s="208"/>
      <c r="IE426" s="159"/>
      <c r="IF426" s="159"/>
      <c r="IG426" s="159"/>
      <c r="IH426" s="159"/>
      <c r="II426" s="175">
        <v>0</v>
      </c>
      <c r="IJ426" s="175">
        <v>1</v>
      </c>
      <c r="IK426" s="175">
        <v>1</v>
      </c>
      <c r="IL426" s="175">
        <v>0</v>
      </c>
      <c r="IM426" s="175">
        <v>0</v>
      </c>
      <c r="IN426" s="464"/>
      <c r="IO426" s="464"/>
      <c r="IP426" s="402"/>
      <c r="IQ426" s="175">
        <v>1</v>
      </c>
      <c r="IR426" s="175">
        <v>0</v>
      </c>
      <c r="IS426" s="175">
        <v>0</v>
      </c>
      <c r="IT426" s="402"/>
      <c r="IU426" s="416"/>
      <c r="IV426" s="402"/>
      <c r="IW426" s="416"/>
      <c r="IX426" s="483"/>
      <c r="IY426" s="416"/>
      <c r="IZ426" s="175">
        <v>1</v>
      </c>
      <c r="JA426" s="175">
        <v>0</v>
      </c>
      <c r="JB426" s="178">
        <v>0</v>
      </c>
      <c r="JC426" s="178">
        <v>0</v>
      </c>
      <c r="JD426" s="178">
        <v>0</v>
      </c>
      <c r="JE426" s="178">
        <v>0</v>
      </c>
      <c r="JF426" s="178">
        <v>0</v>
      </c>
      <c r="JG426" s="178">
        <v>1</v>
      </c>
      <c r="JH426" s="178">
        <v>0</v>
      </c>
      <c r="JI426" s="178">
        <v>0</v>
      </c>
      <c r="JJ426" s="178">
        <v>0</v>
      </c>
      <c r="JK426" s="178">
        <v>1</v>
      </c>
      <c r="JL426" s="178">
        <v>0</v>
      </c>
      <c r="JM426" s="178">
        <v>1</v>
      </c>
      <c r="JN426" s="178">
        <v>0</v>
      </c>
      <c r="JO426" s="178">
        <v>0</v>
      </c>
      <c r="JP426" s="178">
        <v>0</v>
      </c>
      <c r="JQ426" s="178">
        <v>0</v>
      </c>
      <c r="JR426" s="178">
        <v>0</v>
      </c>
      <c r="JS426" s="178">
        <v>0</v>
      </c>
      <c r="JT426" s="178">
        <v>0</v>
      </c>
      <c r="JU426" s="513">
        <v>1</v>
      </c>
      <c r="JV426" s="178">
        <v>0</v>
      </c>
      <c r="JW426" s="178">
        <v>0</v>
      </c>
      <c r="JX426" s="178">
        <v>0</v>
      </c>
      <c r="JY426" s="513"/>
      <c r="JZ426" s="407"/>
      <c r="KA426" s="407"/>
      <c r="KB426" s="407"/>
      <c r="KC426" s="407"/>
      <c r="KD426" s="407"/>
      <c r="KE426" s="162">
        <v>1</v>
      </c>
      <c r="KF426" s="175">
        <v>0</v>
      </c>
      <c r="KG426" s="175">
        <v>0</v>
      </c>
      <c r="KH426" s="175">
        <v>0</v>
      </c>
      <c r="KI426" s="175">
        <v>0</v>
      </c>
      <c r="KJ426" s="164">
        <v>1</v>
      </c>
      <c r="KK426" s="196">
        <v>1</v>
      </c>
      <c r="KL426" s="175">
        <v>1</v>
      </c>
      <c r="KM426" s="175">
        <v>0</v>
      </c>
      <c r="KN426" s="175">
        <v>0</v>
      </c>
      <c r="KO426" s="175">
        <v>0</v>
      </c>
      <c r="KP426" s="175">
        <v>0</v>
      </c>
      <c r="KQ426" s="175">
        <v>0</v>
      </c>
      <c r="KR426" s="160">
        <v>0</v>
      </c>
      <c r="KS426" s="175">
        <v>0</v>
      </c>
      <c r="KT426" s="159"/>
      <c r="KU426" s="159"/>
      <c r="KV426" s="159"/>
      <c r="KW426" s="159"/>
      <c r="KX426" s="159"/>
      <c r="KY426" s="159"/>
      <c r="KZ426" s="159"/>
      <c r="LA426" s="159"/>
    </row>
    <row r="427" spans="1:313" x14ac:dyDescent="0.15">
      <c r="A427" s="214"/>
      <c r="B427" s="232">
        <v>2.2070370370370371</v>
      </c>
      <c r="C427" s="10">
        <v>1.1100000000000001</v>
      </c>
      <c r="D427" s="11">
        <v>3.6996300000000004</v>
      </c>
      <c r="E427" s="12"/>
      <c r="F427" s="14"/>
      <c r="G427" s="13"/>
      <c r="H427" s="14"/>
      <c r="I427" s="596"/>
      <c r="J427" s="9">
        <v>5</v>
      </c>
      <c r="K427" s="14"/>
      <c r="L427" s="9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9"/>
      <c r="AB427" s="15"/>
      <c r="AC427" s="15"/>
      <c r="AD427" s="15"/>
      <c r="AE427" s="15"/>
      <c r="AF427" s="15"/>
      <c r="AG427" s="15"/>
      <c r="AH427" s="54"/>
      <c r="AI427" s="15"/>
      <c r="AJ427" s="15"/>
      <c r="AK427" s="15"/>
      <c r="AL427" s="632"/>
      <c r="AM427" s="633">
        <v>0.86427737083668299</v>
      </c>
      <c r="AN427" s="634">
        <v>-10.350845626975765</v>
      </c>
      <c r="AO427" s="587"/>
      <c r="AP427" s="634">
        <f t="shared" ref="AP427:AP432" si="273">ABS(11.88+AN427)</f>
        <v>1.5291543730242356</v>
      </c>
      <c r="AQ427" s="634"/>
      <c r="AR427" s="634"/>
      <c r="AS427" s="634"/>
      <c r="AT427" s="634"/>
      <c r="AU427" s="634"/>
      <c r="AV427" s="634"/>
      <c r="AW427" s="634"/>
      <c r="AX427" s="634"/>
      <c r="AY427" s="634"/>
      <c r="AZ427" s="634"/>
      <c r="BA427" s="634"/>
      <c r="BB427" s="634">
        <f t="shared" ref="BB427:BB432" si="274">ABS(BQ427-AN427)</f>
        <v>1.6907007376185472</v>
      </c>
      <c r="BC427" s="634"/>
      <c r="BD427" s="634"/>
      <c r="BE427" s="634"/>
      <c r="BF427" s="634"/>
      <c r="BG427" s="634"/>
      <c r="BH427" s="634"/>
      <c r="BI427" s="634"/>
      <c r="BJ427" s="634"/>
      <c r="BK427" s="634"/>
      <c r="BL427" s="634"/>
      <c r="BM427" s="634"/>
      <c r="BN427" s="573"/>
      <c r="BO427" s="573"/>
      <c r="BP427" s="4">
        <v>0.86427737083668299</v>
      </c>
      <c r="BQ427" s="4">
        <v>-12.041546364594312</v>
      </c>
      <c r="BR427" s="6"/>
      <c r="BS427" s="527">
        <f>(BP426+BP427+BP428)/3</f>
        <v>0.40082428792425873</v>
      </c>
      <c r="BT427" s="527">
        <f>(BQ426+BQ427+BQ428)/3</f>
        <v>3.6005663856691257</v>
      </c>
      <c r="BU427" s="527"/>
      <c r="BV427" s="527"/>
      <c r="BW427" s="584"/>
      <c r="BX427" s="527"/>
      <c r="BY427" s="527"/>
      <c r="BZ427" s="527"/>
      <c r="CA427" s="527"/>
      <c r="CC427" s="584">
        <f>SQRT((BP426-BP427)^2+(BQ426-BQ427)^2)+SQRT((BP427-BP428)^2+(BQ427-BQ428)^2)+SQRT((BP428-BP426)^2+(BQ428-BQ426)^2)</f>
        <v>53.183873792232042</v>
      </c>
      <c r="CD427" s="584"/>
      <c r="CE427" s="584"/>
      <c r="CF427" s="584"/>
      <c r="CG427" s="527"/>
      <c r="CH427" s="584"/>
      <c r="CI427" s="527"/>
      <c r="CJ427" s="584"/>
      <c r="CK427" s="527"/>
      <c r="CL427" s="584"/>
      <c r="CO427" s="70"/>
      <c r="CP427" s="70"/>
      <c r="CQ427" s="70"/>
      <c r="CR427" s="548">
        <f>DEGREES(ACOS(((BP426-BP427)*(BP428-BP427)+(BQ426-BQ427)*(BQ428-BQ427))/(SQRT((BP426-BP427)^2+(BQ426-BQ427)^2)*SQRT((BP428-BP427)^2+(BQ428-BQ427)^2))))</f>
        <v>12.09543256170592</v>
      </c>
      <c r="CS427" s="518"/>
      <c r="CT427" s="70"/>
      <c r="CU427" s="70"/>
      <c r="CV427" s="70"/>
      <c r="CW427" s="70"/>
      <c r="CX427" s="70"/>
      <c r="CY427" s="70"/>
      <c r="CZ427" s="70"/>
      <c r="DA427" s="70"/>
      <c r="DB427" s="70"/>
      <c r="DC427" s="70"/>
      <c r="DH427" s="211">
        <f>DEGREES(ACOS(((BP426-BP425)*(BP428-BP427)+(BQ426-BQ425)*(BQ428-BQ427))/(SQRT((BP426-BP425)^2+(BQ426-BQ425)^2)*SQRT((BP428-BP427)^2+(BQ428-BQ427)^2))))</f>
        <v>10.72961898792177</v>
      </c>
      <c r="DI427" s="516"/>
      <c r="DJ427" s="105"/>
      <c r="DK427" s="105"/>
      <c r="DL427" s="105"/>
      <c r="DM427" s="105"/>
      <c r="DN427" s="105"/>
      <c r="DO427" s="105"/>
      <c r="DP427" s="105"/>
      <c r="DQ427" s="105"/>
      <c r="DR427" s="105"/>
      <c r="DS427" s="105"/>
      <c r="DT427" s="108" t="s">
        <v>443</v>
      </c>
      <c r="DU427" s="105">
        <v>2.1794820655881573</v>
      </c>
      <c r="DV427" s="105">
        <v>-12.003975237091677</v>
      </c>
      <c r="ER427" s="128">
        <v>0.26304093895029484</v>
      </c>
      <c r="ES427" s="128">
        <v>13.58196259220232</v>
      </c>
      <c r="EU427" s="518">
        <f>ABS(ER427)</f>
        <v>0.26304093895029484</v>
      </c>
      <c r="EV427" s="284"/>
      <c r="EW427" s="209"/>
      <c r="EX427" s="209"/>
      <c r="EY427" s="209"/>
      <c r="EZ427" s="209"/>
      <c r="FA427" s="209"/>
      <c r="FB427" s="209"/>
      <c r="FC427" s="209"/>
      <c r="FE427" s="141"/>
      <c r="FF427" s="144">
        <v>7.6111252055650267</v>
      </c>
      <c r="FH427" s="141"/>
      <c r="FJ427" s="141"/>
      <c r="FK427" s="584"/>
      <c r="FL427" s="527"/>
      <c r="FM427" s="584"/>
      <c r="FN427" s="527"/>
      <c r="FO427" s="584"/>
      <c r="FP427" s="527"/>
      <c r="FQ427" s="284"/>
      <c r="FR427" s="209">
        <f>FF427/(D426+D427)</f>
        <v>1.6428531786052762</v>
      </c>
      <c r="FS427" s="284"/>
      <c r="FT427" s="209"/>
      <c r="FU427" s="209"/>
      <c r="FV427" s="209"/>
      <c r="FW427" s="209"/>
      <c r="FX427" s="209"/>
      <c r="FY427" s="209"/>
      <c r="FZ427" s="209"/>
      <c r="GA427" s="209"/>
      <c r="GB427" s="209"/>
      <c r="GC427" s="209"/>
      <c r="GD427" s="284"/>
      <c r="GE427" s="284">
        <f t="shared" ref="GE427" si="275">FF427*(((ABS(DV426-AN426))/(ABS(DV425-DV426))))^2</f>
        <v>4.2313311488309691E-2</v>
      </c>
      <c r="GF427" s="284"/>
      <c r="GG427" s="209"/>
      <c r="GH427" s="209"/>
      <c r="GI427" s="209"/>
      <c r="GJ427" s="209"/>
      <c r="GK427" s="209"/>
      <c r="GL427" s="209"/>
      <c r="GM427" s="209"/>
      <c r="GN427" s="209"/>
      <c r="GO427" s="209"/>
      <c r="GP427" s="209"/>
      <c r="GQ427" s="529"/>
      <c r="GR427" s="587">
        <v>0.22546366195739576</v>
      </c>
      <c r="GS427" s="529">
        <v>1.5030910797159704</v>
      </c>
      <c r="GT427" s="587"/>
      <c r="GU427" s="529"/>
      <c r="GV427" s="529"/>
      <c r="GW427" s="529"/>
      <c r="GX427" s="529"/>
      <c r="GY427" s="529"/>
      <c r="GZ427" s="587">
        <v>0.41328240252897785</v>
      </c>
      <c r="HA427" s="529">
        <v>0.22542676501580594</v>
      </c>
      <c r="HB427" s="587"/>
      <c r="HC427" s="529"/>
      <c r="HD427" s="529"/>
      <c r="HE427" s="529"/>
      <c r="HF427" s="529"/>
      <c r="HG427" s="529"/>
      <c r="HH427" s="584">
        <v>0.47078254757728955</v>
      </c>
      <c r="HI427" s="527">
        <v>1.5199013192662258</v>
      </c>
      <c r="HJ427" s="587"/>
      <c r="HK427" s="529"/>
      <c r="HL427" s="529"/>
      <c r="HM427" s="529"/>
      <c r="HN427" s="529"/>
      <c r="HO427" s="529"/>
      <c r="HP427" s="285"/>
      <c r="HQ427" s="208"/>
      <c r="HR427" s="208"/>
      <c r="HS427" s="208"/>
      <c r="IE427" s="159"/>
      <c r="IF427" s="159"/>
      <c r="IG427" s="159"/>
      <c r="IH427" s="159"/>
      <c r="II427" s="175">
        <v>0</v>
      </c>
      <c r="IJ427" s="175">
        <v>1</v>
      </c>
      <c r="IK427" s="175">
        <v>0</v>
      </c>
      <c r="IL427" s="175">
        <v>1</v>
      </c>
      <c r="IM427" s="175">
        <v>0</v>
      </c>
      <c r="IN427" s="464"/>
      <c r="IO427" s="464"/>
      <c r="IP427" s="402"/>
      <c r="IQ427" s="175">
        <v>1</v>
      </c>
      <c r="IR427" s="175">
        <v>0</v>
      </c>
      <c r="IS427" s="175">
        <v>0</v>
      </c>
      <c r="IT427" s="402"/>
      <c r="IU427" s="416"/>
      <c r="IV427" s="402"/>
      <c r="IW427" s="416"/>
      <c r="IX427" s="483"/>
      <c r="IY427" s="416"/>
      <c r="IZ427" s="175">
        <v>0</v>
      </c>
      <c r="JA427" s="175">
        <v>1</v>
      </c>
      <c r="JB427" s="178">
        <v>0</v>
      </c>
      <c r="JC427" s="178">
        <v>0</v>
      </c>
      <c r="JD427" s="178">
        <v>0</v>
      </c>
      <c r="JE427" s="178">
        <v>0</v>
      </c>
      <c r="JF427" s="178">
        <v>0</v>
      </c>
      <c r="JG427" s="178">
        <v>0</v>
      </c>
      <c r="JH427" s="178">
        <v>1</v>
      </c>
      <c r="JI427" s="178">
        <v>0</v>
      </c>
      <c r="JJ427" s="178">
        <v>0</v>
      </c>
      <c r="JK427" s="178">
        <v>1</v>
      </c>
      <c r="JL427" s="178">
        <v>0</v>
      </c>
      <c r="JM427" s="178">
        <v>1</v>
      </c>
      <c r="JN427" s="178">
        <v>0</v>
      </c>
      <c r="JO427" s="178">
        <v>0</v>
      </c>
      <c r="JP427" s="178">
        <v>0</v>
      </c>
      <c r="JQ427" s="178">
        <v>0</v>
      </c>
      <c r="JR427" s="178">
        <v>0</v>
      </c>
      <c r="JS427" s="178">
        <v>0</v>
      </c>
      <c r="JT427" s="178">
        <v>0</v>
      </c>
      <c r="JU427" s="513">
        <v>1</v>
      </c>
      <c r="JV427" s="178">
        <v>0</v>
      </c>
      <c r="JW427" s="178">
        <v>0</v>
      </c>
      <c r="JX427" s="178">
        <v>0</v>
      </c>
      <c r="JY427" s="513"/>
      <c r="JZ427" s="407"/>
      <c r="KA427" s="407"/>
      <c r="KB427" s="407"/>
      <c r="KC427" s="407"/>
      <c r="KD427" s="407"/>
      <c r="KE427" s="162">
        <v>1</v>
      </c>
      <c r="KF427" s="175">
        <v>0</v>
      </c>
      <c r="KG427" s="175">
        <v>0</v>
      </c>
      <c r="KH427" s="175">
        <v>0</v>
      </c>
      <c r="KI427" s="175">
        <v>0</v>
      </c>
      <c r="KJ427" s="175">
        <v>1</v>
      </c>
      <c r="KK427" s="160">
        <v>0</v>
      </c>
      <c r="KL427" s="175">
        <v>1</v>
      </c>
      <c r="KM427" s="175">
        <v>0</v>
      </c>
      <c r="KN427" s="175">
        <v>0</v>
      </c>
      <c r="KO427" s="175">
        <v>0</v>
      </c>
      <c r="KP427" s="175">
        <v>0</v>
      </c>
      <c r="KQ427" s="175">
        <v>0</v>
      </c>
      <c r="KR427" s="160">
        <v>0</v>
      </c>
      <c r="KS427" s="175">
        <v>0</v>
      </c>
      <c r="KT427" s="159"/>
      <c r="KU427" s="159"/>
      <c r="KV427" s="159"/>
      <c r="KW427" s="159"/>
      <c r="KX427" s="159"/>
      <c r="KY427" s="159"/>
      <c r="KZ427" s="159"/>
      <c r="LA427" s="159"/>
    </row>
    <row r="428" spans="1:313" x14ac:dyDescent="0.15">
      <c r="A428" s="214"/>
      <c r="B428" s="232">
        <v>2.2077777777777778</v>
      </c>
      <c r="C428" s="10">
        <v>1.04</v>
      </c>
      <c r="D428" s="11">
        <v>3.4663200000000005</v>
      </c>
      <c r="E428" s="12"/>
      <c r="F428" s="14"/>
      <c r="G428" s="13"/>
      <c r="H428" s="14"/>
      <c r="I428" s="596"/>
      <c r="J428" s="9">
        <v>6</v>
      </c>
      <c r="K428" s="14"/>
      <c r="L428" s="9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9"/>
      <c r="AB428" s="15"/>
      <c r="AC428" s="15"/>
      <c r="AD428" s="15"/>
      <c r="AE428" s="15"/>
      <c r="AF428" s="15"/>
      <c r="AG428" s="15"/>
      <c r="AH428" s="54"/>
      <c r="AI428" s="15"/>
      <c r="AJ428" s="15"/>
      <c r="AK428" s="15"/>
      <c r="AL428" s="632"/>
      <c r="AM428" s="633">
        <v>-2.2546366195739558</v>
      </c>
      <c r="AN428" s="634">
        <v>9.6745653319283473</v>
      </c>
      <c r="AO428" s="640">
        <f t="shared" ref="AO428" si="276">ABS(11.88-AN428)</f>
        <v>2.2054346680716534</v>
      </c>
      <c r="AP428" s="527"/>
      <c r="AQ428" s="634"/>
      <c r="AR428" s="634"/>
      <c r="AS428" s="634"/>
      <c r="AT428" s="634"/>
      <c r="AU428" s="634"/>
      <c r="AV428" s="634"/>
      <c r="AW428" s="634"/>
      <c r="AX428" s="634"/>
      <c r="AY428" s="634"/>
      <c r="AZ428" s="634"/>
      <c r="BA428" s="634"/>
      <c r="BB428" s="633"/>
      <c r="BC428" s="634">
        <f t="shared" ref="BC428:BC432" si="277">ABS(BQ428-AN428)</f>
        <v>0</v>
      </c>
      <c r="BD428" s="634"/>
      <c r="BE428" s="634"/>
      <c r="BF428" s="634"/>
      <c r="BG428" s="634"/>
      <c r="BH428" s="634"/>
      <c r="BI428" s="634"/>
      <c r="BJ428" s="634"/>
      <c r="BK428" s="634"/>
      <c r="BL428" s="634"/>
      <c r="BM428" s="634"/>
      <c r="BN428" s="573"/>
      <c r="BO428" s="573"/>
      <c r="BP428" s="64">
        <v>-2.2546366195739558</v>
      </c>
      <c r="BQ428" s="64">
        <v>9.6745653319283473</v>
      </c>
      <c r="BR428" s="6"/>
      <c r="BS428" s="527"/>
      <c r="BT428" s="527"/>
      <c r="BU428" s="527">
        <f>(BP427+BP428+BP429)/3</f>
        <v>-0.53860763689822277</v>
      </c>
      <c r="BV428" s="527">
        <f>(BQ427+BQ428+BQ429)/3</f>
        <v>-4.8153661749209702</v>
      </c>
      <c r="BW428" s="584"/>
      <c r="BX428" s="527"/>
      <c r="BY428" s="527"/>
      <c r="BZ428" s="527"/>
      <c r="CA428" s="527"/>
      <c r="CB428" s="584">
        <f>SQRT((BP427-BP428)^2+(BQ427-BQ428)^2)+SQRT((BP428-BP429)^2+(BQ428-BQ429)^2)+SQRT((BP429-BP427)^2+(BQ429-BQ427)^2)</f>
        <v>44.877447481697153</v>
      </c>
      <c r="CD428" s="584"/>
      <c r="CE428" s="527"/>
      <c r="CF428" s="584"/>
      <c r="CG428" s="527"/>
      <c r="CH428" s="584"/>
      <c r="CI428" s="527"/>
      <c r="CJ428" s="584"/>
      <c r="CK428" s="527"/>
      <c r="CL428" s="584"/>
      <c r="CO428" s="70"/>
      <c r="CP428" s="70"/>
      <c r="CQ428" s="70"/>
      <c r="CR428" s="518"/>
      <c r="CS428" s="284">
        <f>DEGREES(ACOS(((BP427-BP428)*(BP429-BP428)+(BQ427-BQ428)*(BQ429-BQ428))/(SQRT((BP427-BP428)^2+(BQ427-BQ428)^2)*SQRT((BP429-BP428)^2+(BQ429-BQ428)^2))))</f>
        <v>2.8439492187552107</v>
      </c>
      <c r="CT428" s="70"/>
      <c r="CU428" s="70"/>
      <c r="CV428" s="70"/>
      <c r="CW428" s="70"/>
      <c r="CX428" s="70"/>
      <c r="CY428" s="70"/>
      <c r="CZ428" s="70"/>
      <c r="DA428" s="70"/>
      <c r="DB428" s="70"/>
      <c r="DC428" s="70"/>
      <c r="DH428" s="516"/>
      <c r="DI428" s="211">
        <f>DEGREES(ACOS(((BP427-BP426)*(BP429-BP428)+(BQ427-BQ426)*(BQ429-BQ428))/(SQRT((BP427-BP426)^2+(BQ427-BQ426)^2)*SQRT((BP429-BP428)^2+(BQ429-BQ428)^2))))</f>
        <v>9.2514833429505554</v>
      </c>
      <c r="DJ428" s="105"/>
      <c r="DK428" s="105"/>
      <c r="DL428" s="105"/>
      <c r="DM428" s="105"/>
      <c r="DN428" s="105"/>
      <c r="DO428" s="105"/>
      <c r="DP428" s="105"/>
      <c r="DQ428" s="105"/>
      <c r="DR428" s="105"/>
      <c r="DS428" s="105"/>
      <c r="DT428" s="108" t="s">
        <v>445</v>
      </c>
      <c r="DU428" s="128">
        <v>-3.0437594364248404</v>
      </c>
      <c r="DV428" s="128">
        <v>12.905682297154902</v>
      </c>
      <c r="ER428" s="105">
        <v>-2.3297911735597543</v>
      </c>
      <c r="ES428" s="105">
        <v>13.018395679662804</v>
      </c>
      <c r="ET428" s="518">
        <f>ABS(ER428)</f>
        <v>2.3297911735597543</v>
      </c>
      <c r="EV428" s="284"/>
      <c r="EW428" s="209"/>
      <c r="EX428" s="209"/>
      <c r="EY428" s="209"/>
      <c r="EZ428" s="209"/>
      <c r="FA428" s="209"/>
      <c r="FB428" s="209"/>
      <c r="FC428" s="209"/>
      <c r="FE428" s="151">
        <v>58.08300807262993</v>
      </c>
      <c r="FF428" s="141"/>
      <c r="FH428" s="141"/>
      <c r="FJ428" s="141"/>
      <c r="FK428" s="584"/>
      <c r="FL428" s="527"/>
      <c r="FM428" s="584"/>
      <c r="FN428" s="527"/>
      <c r="FO428" s="584"/>
      <c r="FP428" s="527"/>
      <c r="FQ428" s="284">
        <f>FE428/(D427+D428)</f>
        <v>8.1054163192081887</v>
      </c>
      <c r="FR428" s="209"/>
      <c r="FS428" s="284"/>
      <c r="FT428" s="209"/>
      <c r="FU428" s="209"/>
      <c r="FV428" s="209"/>
      <c r="FW428" s="209"/>
      <c r="FX428" s="209"/>
      <c r="FY428" s="209"/>
      <c r="FZ428" s="209"/>
      <c r="GA428" s="209"/>
      <c r="GB428" s="209"/>
      <c r="GC428" s="209"/>
      <c r="GD428" s="284">
        <f t="shared" ref="GD428" si="278">FE428*(((DV427-AN427)/(ABS(DV426-DV427))))^2</f>
        <v>0.24680099561835167</v>
      </c>
      <c r="GE428" s="209"/>
      <c r="GF428" s="284"/>
      <c r="GG428" s="209"/>
      <c r="GH428" s="209"/>
      <c r="GI428" s="209"/>
      <c r="GJ428" s="209"/>
      <c r="GK428" s="209"/>
      <c r="GL428" s="209"/>
      <c r="GM428" s="209"/>
      <c r="GN428" s="209"/>
      <c r="GO428" s="209"/>
      <c r="GP428" s="209"/>
      <c r="GQ428" s="529"/>
      <c r="GR428" s="587">
        <v>4.5092732391479116</v>
      </c>
      <c r="GS428" s="532">
        <v>3.3068003753751354</v>
      </c>
      <c r="GT428" s="584"/>
      <c r="GU428" s="527"/>
      <c r="GV428" s="527"/>
      <c r="GW428" s="527"/>
      <c r="GX428" s="527"/>
      <c r="GY428" s="527"/>
      <c r="GZ428" s="587">
        <v>25.022370916754483</v>
      </c>
      <c r="HA428" s="532">
        <v>0.67628029504741782</v>
      </c>
      <c r="HB428" s="584"/>
      <c r="HC428" s="527"/>
      <c r="HD428" s="527"/>
      <c r="HE428" s="527"/>
      <c r="HF428" s="527"/>
      <c r="HG428" s="527"/>
      <c r="HH428" s="584">
        <v>25.425431981402717</v>
      </c>
      <c r="HI428" s="527">
        <v>3.3752457332838093</v>
      </c>
      <c r="HJ428" s="584"/>
      <c r="HK428" s="527"/>
      <c r="HL428" s="527"/>
      <c r="HM428" s="527"/>
      <c r="HN428" s="527"/>
      <c r="HO428" s="527"/>
      <c r="HP428" s="285"/>
      <c r="HQ428" s="208"/>
      <c r="HR428" s="208"/>
      <c r="HS428" s="208"/>
      <c r="IE428" s="159"/>
      <c r="IF428" s="159"/>
      <c r="IG428" s="159"/>
      <c r="IH428" s="159"/>
      <c r="II428" s="175">
        <v>0</v>
      </c>
      <c r="IJ428" s="175">
        <v>1</v>
      </c>
      <c r="IK428" s="175">
        <v>1</v>
      </c>
      <c r="IL428" s="175">
        <v>0</v>
      </c>
      <c r="IM428" s="175">
        <v>0</v>
      </c>
      <c r="IN428" s="464"/>
      <c r="IO428" s="464"/>
      <c r="IP428" s="402"/>
      <c r="IQ428" s="175">
        <v>0</v>
      </c>
      <c r="IR428" s="175">
        <v>1</v>
      </c>
      <c r="IS428" s="175">
        <v>0</v>
      </c>
      <c r="IT428" s="402"/>
      <c r="IU428" s="416"/>
      <c r="IV428" s="402"/>
      <c r="IW428" s="416"/>
      <c r="IX428" s="483"/>
      <c r="IY428" s="416"/>
      <c r="IZ428" s="175">
        <v>1</v>
      </c>
      <c r="JA428" s="175">
        <v>0</v>
      </c>
      <c r="JB428" s="178">
        <v>0</v>
      </c>
      <c r="JC428" s="178">
        <v>0</v>
      </c>
      <c r="JD428" s="178">
        <v>0</v>
      </c>
      <c r="JE428" s="178">
        <v>0</v>
      </c>
      <c r="JF428" s="178">
        <v>0</v>
      </c>
      <c r="JG428" s="178">
        <v>1</v>
      </c>
      <c r="JH428" s="178">
        <v>0</v>
      </c>
      <c r="JI428" s="178">
        <v>0</v>
      </c>
      <c r="JJ428" s="178">
        <v>0</v>
      </c>
      <c r="JK428" s="178">
        <v>1</v>
      </c>
      <c r="JL428" s="178">
        <v>0</v>
      </c>
      <c r="JM428" s="178">
        <v>1</v>
      </c>
      <c r="JN428" s="178">
        <v>0</v>
      </c>
      <c r="JO428" s="178">
        <v>0</v>
      </c>
      <c r="JP428" s="178">
        <v>0</v>
      </c>
      <c r="JQ428" s="178">
        <v>0</v>
      </c>
      <c r="JR428" s="178">
        <v>0</v>
      </c>
      <c r="JS428" s="178">
        <v>0</v>
      </c>
      <c r="JT428" s="178">
        <v>0</v>
      </c>
      <c r="JU428" s="513">
        <v>1</v>
      </c>
      <c r="JV428" s="178">
        <v>0</v>
      </c>
      <c r="JW428" s="178">
        <v>0</v>
      </c>
      <c r="JX428" s="178">
        <v>0</v>
      </c>
      <c r="JY428" s="513"/>
      <c r="JZ428" s="407"/>
      <c r="KA428" s="407"/>
      <c r="KB428" s="407"/>
      <c r="KC428" s="407"/>
      <c r="KD428" s="407"/>
      <c r="KE428" s="162">
        <v>1</v>
      </c>
      <c r="KF428" s="175">
        <v>0</v>
      </c>
      <c r="KG428" s="175">
        <v>0</v>
      </c>
      <c r="KH428" s="175">
        <v>0</v>
      </c>
      <c r="KI428" s="175">
        <v>0</v>
      </c>
      <c r="KJ428" s="175">
        <v>1</v>
      </c>
      <c r="KK428" s="160">
        <v>0</v>
      </c>
      <c r="KL428" s="175">
        <v>1</v>
      </c>
      <c r="KM428" s="175">
        <v>0</v>
      </c>
      <c r="KN428" s="175">
        <v>0</v>
      </c>
      <c r="KO428" s="175">
        <v>0</v>
      </c>
      <c r="KP428" s="175">
        <v>0</v>
      </c>
      <c r="KQ428" s="175">
        <v>0</v>
      </c>
      <c r="KR428" s="160">
        <v>0</v>
      </c>
      <c r="KS428" s="175">
        <v>0</v>
      </c>
      <c r="KT428" s="159"/>
      <c r="KU428" s="159"/>
      <c r="KV428" s="159"/>
      <c r="KW428" s="159"/>
      <c r="KX428" s="159"/>
      <c r="KY428" s="159"/>
      <c r="KZ428" s="159"/>
      <c r="LA428" s="159"/>
    </row>
    <row r="429" spans="1:313" x14ac:dyDescent="0.15">
      <c r="A429" s="214"/>
      <c r="B429" s="232">
        <v>2.2085300925925924</v>
      </c>
      <c r="C429" s="10">
        <v>1.05</v>
      </c>
      <c r="D429" s="11">
        <v>3.4996500000000004</v>
      </c>
      <c r="E429" s="12"/>
      <c r="F429" s="14"/>
      <c r="G429" s="13"/>
      <c r="H429" s="14"/>
      <c r="I429" s="596"/>
      <c r="J429" s="9">
        <v>7</v>
      </c>
      <c r="K429" s="14"/>
      <c r="L429" s="9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9"/>
      <c r="AB429" s="15"/>
      <c r="AC429" s="15"/>
      <c r="AD429" s="15"/>
      <c r="AE429" s="15"/>
      <c r="AF429" s="15"/>
      <c r="AG429" s="15"/>
      <c r="AH429" s="54"/>
      <c r="AI429" s="15"/>
      <c r="AJ429" s="15"/>
      <c r="AK429" s="15"/>
      <c r="AL429" s="632"/>
      <c r="AM429" s="633">
        <v>-0.97700920181538076</v>
      </c>
      <c r="AN429" s="634">
        <v>-7.0070152792413074</v>
      </c>
      <c r="AO429" s="587"/>
      <c r="AP429" s="634">
        <f t="shared" ref="AP429:AP432" si="279">ABS(11.88+AN429)</f>
        <v>4.8729847207586934</v>
      </c>
      <c r="AQ429" s="634"/>
      <c r="AR429" s="634"/>
      <c r="AS429" s="634"/>
      <c r="AT429" s="634"/>
      <c r="AU429" s="634"/>
      <c r="AV429" s="634"/>
      <c r="AW429" s="634"/>
      <c r="AX429" s="634"/>
      <c r="AY429" s="634"/>
      <c r="AZ429" s="634"/>
      <c r="BA429" s="634"/>
      <c r="BB429" s="634">
        <f t="shared" ref="BB429:BB432" si="280">ABS(BQ429-AN429)</f>
        <v>5.072102212855639</v>
      </c>
      <c r="BC429" s="634"/>
      <c r="BD429" s="634"/>
      <c r="BE429" s="634"/>
      <c r="BF429" s="634"/>
      <c r="BG429" s="634"/>
      <c r="BH429" s="634"/>
      <c r="BI429" s="634"/>
      <c r="BJ429" s="634"/>
      <c r="BK429" s="634"/>
      <c r="BL429" s="634"/>
      <c r="BM429" s="634"/>
      <c r="BN429" s="573"/>
      <c r="BO429" s="573"/>
      <c r="BP429" s="4">
        <v>-0.22546366195739556</v>
      </c>
      <c r="BQ429" s="4">
        <v>-12.079117492096946</v>
      </c>
      <c r="BR429" s="6"/>
      <c r="BS429" s="527">
        <f>(BP428+BP429+BP430)/3</f>
        <v>-0.55113339589585586</v>
      </c>
      <c r="BT429" s="527">
        <f>(BQ428+BQ429+BQ430)/3</f>
        <v>3.5379478398314017</v>
      </c>
      <c r="BU429" s="527"/>
      <c r="BV429" s="527"/>
      <c r="BW429" s="584"/>
      <c r="BX429" s="527"/>
      <c r="BY429" s="527"/>
      <c r="BZ429" s="527"/>
      <c r="CA429" s="527"/>
      <c r="CC429" s="584">
        <f>SQRT((BP428-BP429)^2+(BQ428-BQ429)^2)+SQRT((BP429-BP430)^2+(BQ429-BQ430)^2)+SQRT((BP430-BP428)^2+(BQ430-BQ428)^2)</f>
        <v>51.514745508793339</v>
      </c>
      <c r="CD429" s="584"/>
      <c r="CE429" s="584"/>
      <c r="CF429" s="584"/>
      <c r="CG429" s="527"/>
      <c r="CH429" s="584"/>
      <c r="CI429" s="527"/>
      <c r="CJ429" s="584"/>
      <c r="CK429" s="527"/>
      <c r="CL429" s="584"/>
      <c r="CO429" s="70"/>
      <c r="CP429" s="70"/>
      <c r="CQ429" s="70"/>
      <c r="CR429" s="548">
        <f>DEGREES(ACOS(((BP428-BP429)*(BP430-BP429)+(BQ428-BQ429)*(BQ430-BQ429))/(SQRT((BP428-BP429)^2+(BQ428-BQ429)^2)*SQRT((BP430-BP429)^2+(BQ430-BQ429)^2))))</f>
        <v>7.7297087240236744</v>
      </c>
      <c r="CS429" s="518"/>
      <c r="CT429" s="70"/>
      <c r="CU429" s="70"/>
      <c r="CV429" s="70"/>
      <c r="CW429" s="70"/>
      <c r="CX429" s="70"/>
      <c r="CY429" s="70"/>
      <c r="CZ429" s="70"/>
      <c r="DA429" s="70"/>
      <c r="DB429" s="70"/>
      <c r="DC429" s="70"/>
      <c r="DH429" s="211">
        <f>DEGREES(ACOS(((BP428-BP427)*(BP430-BP429)+(BQ428-BQ427)*(BQ430-BQ429))/(SQRT((BP428-BP427)^2+(BQ428-BQ427)^2)*SQRT((BP430-BP429)^2+(BQ430-BQ429)^2))))</f>
        <v>10.573657942779075</v>
      </c>
      <c r="DI429" s="516"/>
      <c r="DJ429" s="105"/>
      <c r="DK429" s="105"/>
      <c r="DL429" s="105"/>
      <c r="DM429" s="105"/>
      <c r="DN429" s="105"/>
      <c r="DO429" s="105"/>
      <c r="DP429" s="105"/>
      <c r="DQ429" s="105"/>
      <c r="DR429" s="105"/>
      <c r="DS429" s="105"/>
      <c r="DT429" s="108" t="s">
        <v>445</v>
      </c>
      <c r="DU429" s="105">
        <v>0.86427737083668299</v>
      </c>
      <c r="DV429" s="105">
        <v>-12.041546364594312</v>
      </c>
      <c r="ER429" s="128">
        <v>-3.0437594364248404</v>
      </c>
      <c r="ES429" s="128">
        <v>13.506820337197052</v>
      </c>
      <c r="EU429" s="518">
        <f>ABS(ER429)</f>
        <v>3.0437594364248404</v>
      </c>
      <c r="EV429" s="284"/>
      <c r="EW429" s="209"/>
      <c r="EX429" s="209"/>
      <c r="EY429" s="209"/>
      <c r="EZ429" s="209"/>
      <c r="FA429" s="209"/>
      <c r="FB429" s="209"/>
      <c r="FC429" s="209"/>
      <c r="FE429" s="141"/>
      <c r="FF429" s="144">
        <v>11.891059551821819</v>
      </c>
      <c r="FH429" s="141"/>
      <c r="FJ429" s="141"/>
      <c r="FK429" s="584"/>
      <c r="FL429" s="527"/>
      <c r="FM429" s="584"/>
      <c r="FN429" s="527"/>
      <c r="FO429" s="584"/>
      <c r="FP429" s="527"/>
      <c r="FQ429" s="284"/>
      <c r="FR429" s="209">
        <f>FF429/(D428+D429)</f>
        <v>1.7070213555071034</v>
      </c>
      <c r="FS429" s="284"/>
      <c r="FT429" s="209"/>
      <c r="FU429" s="209"/>
      <c r="FV429" s="209"/>
      <c r="FW429" s="209"/>
      <c r="FX429" s="209"/>
      <c r="FY429" s="209"/>
      <c r="FZ429" s="209"/>
      <c r="GA429" s="209"/>
      <c r="GB429" s="209"/>
      <c r="GC429" s="209"/>
      <c r="GD429" s="284"/>
      <c r="GE429" s="284">
        <f t="shared" ref="GE429" si="281">FF429*(((ABS(DV428-AN428))/(ABS(DV427-DV428))))^2</f>
        <v>0.20007388247413757</v>
      </c>
      <c r="GF429" s="284"/>
      <c r="GG429" s="209"/>
      <c r="GH429" s="209"/>
      <c r="GI429" s="209"/>
      <c r="GJ429" s="209"/>
      <c r="GK429" s="209"/>
      <c r="GL429" s="209"/>
      <c r="GM429" s="209"/>
      <c r="GN429" s="209"/>
      <c r="GO429" s="209"/>
      <c r="GP429" s="209"/>
      <c r="GQ429" s="529"/>
      <c r="GR429" s="587">
        <v>3.1940685443964374</v>
      </c>
      <c r="GS429" s="529">
        <v>0</v>
      </c>
      <c r="GT429" s="587"/>
      <c r="GU429" s="529"/>
      <c r="GV429" s="529"/>
      <c r="GW429" s="529"/>
      <c r="GX429" s="529"/>
      <c r="GY429" s="529"/>
      <c r="GZ429" s="587">
        <v>25.059942044257117</v>
      </c>
      <c r="HA429" s="529">
        <v>0.60113804004214977</v>
      </c>
      <c r="HB429" s="587"/>
      <c r="HC429" s="529"/>
      <c r="HD429" s="529"/>
      <c r="HE429" s="529"/>
      <c r="HF429" s="529"/>
      <c r="HG429" s="529"/>
      <c r="HH429" s="584">
        <v>25.262675415082789</v>
      </c>
      <c r="HI429" s="527">
        <v>0.60113804004214977</v>
      </c>
      <c r="HJ429" s="587"/>
      <c r="HK429" s="529"/>
      <c r="HL429" s="529"/>
      <c r="HM429" s="529"/>
      <c r="HN429" s="529"/>
      <c r="HO429" s="529"/>
      <c r="HP429" s="285"/>
      <c r="HQ429" s="208"/>
      <c r="HR429" s="208"/>
      <c r="HS429" s="208"/>
      <c r="IE429" s="159"/>
      <c r="IF429" s="159"/>
      <c r="IG429" s="159"/>
      <c r="IH429" s="159"/>
      <c r="II429" s="175">
        <v>0</v>
      </c>
      <c r="IJ429" s="175">
        <v>1</v>
      </c>
      <c r="IK429" s="175">
        <v>1</v>
      </c>
      <c r="IL429" s="175">
        <v>0</v>
      </c>
      <c r="IM429" s="175">
        <v>0</v>
      </c>
      <c r="IN429" s="464"/>
      <c r="IO429" s="464"/>
      <c r="IP429" s="402"/>
      <c r="IQ429" s="175">
        <v>1</v>
      </c>
      <c r="IR429" s="175">
        <v>0</v>
      </c>
      <c r="IS429" s="175">
        <v>0</v>
      </c>
      <c r="IT429" s="402"/>
      <c r="IU429" s="416"/>
      <c r="IV429" s="402"/>
      <c r="IW429" s="416"/>
      <c r="IX429" s="483"/>
      <c r="IY429" s="416"/>
      <c r="IZ429" s="175">
        <v>0</v>
      </c>
      <c r="JA429" s="175">
        <v>0</v>
      </c>
      <c r="JB429" s="178">
        <v>1</v>
      </c>
      <c r="JC429" s="178">
        <v>0</v>
      </c>
      <c r="JD429" s="178">
        <v>0</v>
      </c>
      <c r="JE429" s="178">
        <v>0</v>
      </c>
      <c r="JF429" s="178">
        <v>0</v>
      </c>
      <c r="JG429" s="178">
        <v>1</v>
      </c>
      <c r="JH429" s="178">
        <v>0</v>
      </c>
      <c r="JI429" s="178">
        <v>0</v>
      </c>
      <c r="JJ429" s="178">
        <v>0</v>
      </c>
      <c r="JK429" s="178">
        <v>1</v>
      </c>
      <c r="JL429" s="178">
        <v>0</v>
      </c>
      <c r="JM429" s="178">
        <v>1</v>
      </c>
      <c r="JN429" s="178">
        <v>0</v>
      </c>
      <c r="JO429" s="178">
        <v>0</v>
      </c>
      <c r="JP429" s="178">
        <v>0</v>
      </c>
      <c r="JQ429" s="178">
        <v>0</v>
      </c>
      <c r="JR429" s="178">
        <v>0</v>
      </c>
      <c r="JS429" s="178">
        <v>0</v>
      </c>
      <c r="JT429" s="178">
        <v>0</v>
      </c>
      <c r="JU429" s="513">
        <v>1</v>
      </c>
      <c r="JV429" s="178">
        <v>0</v>
      </c>
      <c r="JW429" s="178">
        <v>0</v>
      </c>
      <c r="JX429" s="178">
        <v>0</v>
      </c>
      <c r="JY429" s="513"/>
      <c r="JZ429" s="407"/>
      <c r="KA429" s="407"/>
      <c r="KB429" s="407"/>
      <c r="KC429" s="407"/>
      <c r="KD429" s="407"/>
      <c r="KE429" s="162">
        <v>1</v>
      </c>
      <c r="KF429" s="175">
        <v>0</v>
      </c>
      <c r="KG429" s="175">
        <v>0</v>
      </c>
      <c r="KH429" s="175">
        <v>0</v>
      </c>
      <c r="KI429" s="175">
        <v>0</v>
      </c>
      <c r="KJ429" s="175">
        <v>1</v>
      </c>
      <c r="KK429" s="160">
        <v>0</v>
      </c>
      <c r="KL429" s="175">
        <v>1</v>
      </c>
      <c r="KM429" s="175">
        <v>0</v>
      </c>
      <c r="KN429" s="175">
        <v>0</v>
      </c>
      <c r="KO429" s="175">
        <v>0</v>
      </c>
      <c r="KP429" s="175">
        <v>0</v>
      </c>
      <c r="KQ429" s="175">
        <v>0</v>
      </c>
      <c r="KR429" s="160">
        <v>0</v>
      </c>
      <c r="KS429" s="175">
        <v>0</v>
      </c>
      <c r="KT429" s="159"/>
      <c r="KU429" s="159"/>
      <c r="KV429" s="159"/>
      <c r="KW429" s="159"/>
      <c r="KX429" s="159"/>
      <c r="KY429" s="159"/>
      <c r="KZ429" s="159"/>
      <c r="LA429" s="159"/>
    </row>
    <row r="430" spans="1:313" x14ac:dyDescent="0.15">
      <c r="A430" s="214"/>
      <c r="B430" s="232">
        <v>2.2093055555555554</v>
      </c>
      <c r="C430" s="10">
        <v>1.08</v>
      </c>
      <c r="D430" s="11">
        <v>3.5996400000000004</v>
      </c>
      <c r="E430" s="12"/>
      <c r="F430" s="14"/>
      <c r="G430" s="13"/>
      <c r="H430" s="14"/>
      <c r="I430" s="596"/>
      <c r="J430" s="9">
        <v>8</v>
      </c>
      <c r="K430" s="14"/>
      <c r="L430" s="9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9"/>
      <c r="AB430" s="15"/>
      <c r="AC430" s="15"/>
      <c r="AD430" s="15"/>
      <c r="AE430" s="15"/>
      <c r="AF430" s="15"/>
      <c r="AG430" s="15"/>
      <c r="AH430" s="54"/>
      <c r="AI430" s="15"/>
      <c r="AJ430" s="15"/>
      <c r="AK430" s="15"/>
      <c r="AL430" s="632"/>
      <c r="AM430" s="633">
        <v>0.82670009384378373</v>
      </c>
      <c r="AN430" s="634">
        <v>10.914412539515281</v>
      </c>
      <c r="AO430" s="640">
        <f t="shared" ref="AO430" si="282">ABS(11.88-AN430)</f>
        <v>0.96558746048471988</v>
      </c>
      <c r="AP430" s="527"/>
      <c r="AQ430" s="634"/>
      <c r="AR430" s="634"/>
      <c r="AS430" s="634"/>
      <c r="AT430" s="634"/>
      <c r="AU430" s="634"/>
      <c r="AV430" s="634"/>
      <c r="AW430" s="634"/>
      <c r="AX430" s="634"/>
      <c r="AY430" s="634"/>
      <c r="AZ430" s="634"/>
      <c r="BA430" s="634"/>
      <c r="BB430" s="633"/>
      <c r="BC430" s="634">
        <f t="shared" ref="BC430:BC432" si="283">ABS(BQ430-AN430)</f>
        <v>2.1039831401475233</v>
      </c>
      <c r="BD430" s="634"/>
      <c r="BE430" s="634"/>
      <c r="BF430" s="634"/>
      <c r="BG430" s="634"/>
      <c r="BH430" s="634"/>
      <c r="BI430" s="634"/>
      <c r="BJ430" s="634"/>
      <c r="BK430" s="634"/>
      <c r="BL430" s="634"/>
      <c r="BM430" s="634"/>
      <c r="BN430" s="573"/>
      <c r="BO430" s="573"/>
      <c r="BP430" s="64">
        <v>0.82670009384378373</v>
      </c>
      <c r="BQ430" s="64">
        <v>13.018395679662804</v>
      </c>
      <c r="BR430" s="6"/>
      <c r="BS430" s="527"/>
      <c r="BT430" s="527"/>
      <c r="BU430" s="527">
        <f>(BP429+BP430+BP431)/3</f>
        <v>-0.72649402186271905</v>
      </c>
      <c r="BV430" s="527">
        <f>(BQ429+BQ430+BQ431)/3</f>
        <v>-4.0514199157007384</v>
      </c>
      <c r="BW430" s="584"/>
      <c r="BX430" s="527"/>
      <c r="BY430" s="527"/>
      <c r="BZ430" s="527"/>
      <c r="CA430" s="527"/>
      <c r="CB430" s="584">
        <f>SQRT((BP429-BP430)^2+(BQ429-BQ430)^2)+SQRT((BP430-BP431)^2+(BQ430-BQ431)^2)+SQRT((BP431-BP429)^2+(BQ431-BQ429)^2)</f>
        <v>54.228750605198215</v>
      </c>
      <c r="CD430" s="584"/>
      <c r="CE430" s="527"/>
      <c r="CF430" s="584"/>
      <c r="CG430" s="527"/>
      <c r="CH430" s="584"/>
      <c r="CI430" s="527"/>
      <c r="CJ430" s="584"/>
      <c r="CK430" s="527"/>
      <c r="CL430" s="584"/>
      <c r="CO430" s="70"/>
      <c r="CP430" s="70"/>
      <c r="CQ430" s="70"/>
      <c r="CR430" s="518"/>
      <c r="CS430" s="284">
        <f>DEGREES(ACOS(((BP429-BP430)*(BP431-BP430)+(BQ429-BQ430)*(BQ431-BQ430))/(SQRT((BP429-BP430)^2+(BQ429-BQ430)^2)*SQRT((BP431-BP430)^2+(BQ431-BQ430)^2))))</f>
        <v>5.4651359930347958</v>
      </c>
      <c r="CT430" s="70"/>
      <c r="CU430" s="70"/>
      <c r="CV430" s="70"/>
      <c r="CW430" s="70"/>
      <c r="CX430" s="70"/>
      <c r="CY430" s="70"/>
      <c r="CZ430" s="70"/>
      <c r="DA430" s="70"/>
      <c r="DB430" s="70"/>
      <c r="DC430" s="70"/>
      <c r="DH430" s="516"/>
      <c r="DI430" s="211">
        <f>DEGREES(ACOS(((BP429-BP428)*(BP431-BP430)+(BQ429-BQ428)*(BQ431-BQ430))/(SQRT((BP429-BP428)^2+(BQ429-BQ428)^2)*SQRT((BP431-BP430)^2+(BQ431-BQ430)^2))))</f>
        <v>13.194844717058457</v>
      </c>
      <c r="DJ430" s="105"/>
      <c r="DK430" s="105"/>
      <c r="DL430" s="105"/>
      <c r="DM430" s="105"/>
      <c r="DN430" s="105"/>
      <c r="DO430" s="105"/>
      <c r="DP430" s="105"/>
      <c r="DQ430" s="105"/>
      <c r="DR430" s="105"/>
      <c r="DS430" s="105"/>
      <c r="DT430" s="108" t="s">
        <v>445</v>
      </c>
      <c r="DU430" s="128">
        <v>0.18788638496449631</v>
      </c>
      <c r="DV430" s="128">
        <v>13.281393572181246</v>
      </c>
      <c r="ER430" s="105">
        <v>-0.15030910797159705</v>
      </c>
      <c r="ES430" s="105">
        <v>-12.642684404636462</v>
      </c>
      <c r="ET430" s="518">
        <f>ABS(ER430)</f>
        <v>0.15030910797159705</v>
      </c>
      <c r="EV430" s="284"/>
      <c r="EW430" s="209"/>
      <c r="EX430" s="209"/>
      <c r="EY430" s="209"/>
      <c r="EZ430" s="209"/>
      <c r="FA430" s="209"/>
      <c r="FB430" s="209"/>
      <c r="FC430" s="209"/>
      <c r="FE430" s="151">
        <v>36.907815827097181</v>
      </c>
      <c r="FF430" s="141"/>
      <c r="FH430" s="141"/>
      <c r="FJ430" s="141"/>
      <c r="FK430" s="584"/>
      <c r="FL430" s="527"/>
      <c r="FM430" s="584"/>
      <c r="FN430" s="527"/>
      <c r="FO430" s="584"/>
      <c r="FP430" s="527"/>
      <c r="FQ430" s="284">
        <f>FE430/(D429+D430)</f>
        <v>5.198803799689431</v>
      </c>
      <c r="FR430" s="209"/>
      <c r="FS430" s="284"/>
      <c r="FT430" s="209"/>
      <c r="FU430" s="209"/>
      <c r="FV430" s="209"/>
      <c r="FW430" s="209"/>
      <c r="FX430" s="209"/>
      <c r="FY430" s="209"/>
      <c r="FZ430" s="209"/>
      <c r="GA430" s="209"/>
      <c r="GB430" s="209"/>
      <c r="GC430" s="209"/>
      <c r="GD430" s="284">
        <f t="shared" ref="GD430" si="284">FE430*(((DV429-AN429)/(ABS(DV428-DV429))))^2</f>
        <v>1.5031135256190968</v>
      </c>
      <c r="GE430" s="209"/>
      <c r="GF430" s="284"/>
      <c r="GG430" s="209"/>
      <c r="GH430" s="209"/>
      <c r="GI430" s="209"/>
      <c r="GJ430" s="209"/>
      <c r="GK430" s="209"/>
      <c r="GL430" s="209"/>
      <c r="GM430" s="209"/>
      <c r="GN430" s="209"/>
      <c r="GO430" s="209"/>
      <c r="GP430" s="209"/>
      <c r="GQ430" s="529"/>
      <c r="GR430" s="587">
        <v>1.0145864788082801</v>
      </c>
      <c r="GS430" s="532">
        <v>3.2316458213893369</v>
      </c>
      <c r="GT430" s="584"/>
      <c r="GU430" s="527"/>
      <c r="GV430" s="527"/>
      <c r="GW430" s="527"/>
      <c r="GX430" s="527"/>
      <c r="GY430" s="527"/>
      <c r="GZ430" s="587">
        <v>0.60113804004214977</v>
      </c>
      <c r="HA430" s="532">
        <v>0.22542676501580594</v>
      </c>
      <c r="HB430" s="584"/>
      <c r="HC430" s="527"/>
      <c r="HD430" s="527"/>
      <c r="HE430" s="527"/>
      <c r="HF430" s="527"/>
      <c r="HG430" s="527"/>
      <c r="HH430" s="584">
        <v>1.1793017706110265</v>
      </c>
      <c r="HI430" s="527">
        <v>3.2394987175933028</v>
      </c>
      <c r="HJ430" s="584"/>
      <c r="HK430" s="527"/>
      <c r="HL430" s="527"/>
      <c r="HM430" s="527"/>
      <c r="HN430" s="527"/>
      <c r="HO430" s="527"/>
      <c r="HP430" s="285"/>
      <c r="HQ430" s="208"/>
      <c r="HR430" s="208"/>
      <c r="HS430" s="208"/>
      <c r="IE430" s="159"/>
      <c r="IF430" s="159"/>
      <c r="IG430" s="159"/>
      <c r="IH430" s="159"/>
      <c r="II430" s="175">
        <v>0</v>
      </c>
      <c r="IJ430" s="175">
        <v>1</v>
      </c>
      <c r="IK430" s="175">
        <v>1</v>
      </c>
      <c r="IL430" s="175">
        <v>0</v>
      </c>
      <c r="IM430" s="175">
        <v>0</v>
      </c>
      <c r="IN430" s="464"/>
      <c r="IO430" s="464"/>
      <c r="IP430" s="402"/>
      <c r="IQ430" s="175">
        <v>1</v>
      </c>
      <c r="IR430" s="175">
        <v>0</v>
      </c>
      <c r="IS430" s="175">
        <v>0</v>
      </c>
      <c r="IT430" s="402"/>
      <c r="IU430" s="416"/>
      <c r="IV430" s="402"/>
      <c r="IW430" s="416"/>
      <c r="IX430" s="483"/>
      <c r="IY430" s="416"/>
      <c r="IZ430" s="175">
        <v>0</v>
      </c>
      <c r="JA430" s="175">
        <v>1</v>
      </c>
      <c r="JB430" s="178">
        <v>0</v>
      </c>
      <c r="JC430" s="178">
        <v>0</v>
      </c>
      <c r="JD430" s="178">
        <v>0</v>
      </c>
      <c r="JE430" s="178">
        <v>0</v>
      </c>
      <c r="JF430" s="178">
        <v>0</v>
      </c>
      <c r="JG430" s="178">
        <v>1</v>
      </c>
      <c r="JH430" s="178">
        <v>0</v>
      </c>
      <c r="JI430" s="178">
        <v>0</v>
      </c>
      <c r="JJ430" s="178">
        <v>0</v>
      </c>
      <c r="JK430" s="178">
        <v>1</v>
      </c>
      <c r="JL430" s="178">
        <v>0</v>
      </c>
      <c r="JM430" s="195">
        <v>1</v>
      </c>
      <c r="JN430" s="178">
        <v>0</v>
      </c>
      <c r="JO430" s="178">
        <v>0</v>
      </c>
      <c r="JP430" s="178">
        <v>0</v>
      </c>
      <c r="JQ430" s="178">
        <v>0</v>
      </c>
      <c r="JR430" s="178">
        <v>0</v>
      </c>
      <c r="JS430" s="195">
        <v>1</v>
      </c>
      <c r="JT430" s="178">
        <v>0</v>
      </c>
      <c r="JU430" s="513">
        <v>1</v>
      </c>
      <c r="JV430" s="178">
        <v>0</v>
      </c>
      <c r="JW430" s="178">
        <v>0</v>
      </c>
      <c r="JX430" s="178">
        <v>0</v>
      </c>
      <c r="JY430" s="513"/>
      <c r="JZ430" s="407"/>
      <c r="KA430" s="407"/>
      <c r="KB430" s="407"/>
      <c r="KC430" s="407"/>
      <c r="KD430" s="407"/>
      <c r="KE430" s="162">
        <v>1</v>
      </c>
      <c r="KF430" s="175">
        <v>0</v>
      </c>
      <c r="KG430" s="175">
        <v>0</v>
      </c>
      <c r="KH430" s="175">
        <v>0</v>
      </c>
      <c r="KI430" s="175">
        <v>0</v>
      </c>
      <c r="KJ430" s="175">
        <v>1</v>
      </c>
      <c r="KK430" s="160">
        <v>0</v>
      </c>
      <c r="KL430" s="175">
        <v>1</v>
      </c>
      <c r="KM430" s="175">
        <v>0</v>
      </c>
      <c r="KN430" s="175">
        <v>0</v>
      </c>
      <c r="KO430" s="175">
        <v>0</v>
      </c>
      <c r="KP430" s="175">
        <v>0</v>
      </c>
      <c r="KQ430" s="175">
        <v>0</v>
      </c>
      <c r="KR430" s="160">
        <v>0</v>
      </c>
      <c r="KS430" s="175">
        <v>0</v>
      </c>
      <c r="KT430" s="159"/>
      <c r="KU430" s="159"/>
      <c r="KV430" s="159"/>
      <c r="KW430" s="159"/>
      <c r="KX430" s="159"/>
      <c r="KY430" s="159"/>
      <c r="KZ430" s="159"/>
      <c r="LA430" s="159"/>
    </row>
    <row r="431" spans="1:313" x14ac:dyDescent="0.15">
      <c r="A431" s="214"/>
      <c r="B431" s="232">
        <v>2.2104745370370371</v>
      </c>
      <c r="C431" s="10">
        <v>1.1100000000000001</v>
      </c>
      <c r="D431" s="11">
        <v>3.6996300000000004</v>
      </c>
      <c r="E431" s="12"/>
      <c r="F431" s="14"/>
      <c r="G431" s="13"/>
      <c r="H431" s="14"/>
      <c r="I431" s="596"/>
      <c r="J431" s="9">
        <v>9</v>
      </c>
      <c r="K431" s="14"/>
      <c r="L431" s="9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9"/>
      <c r="AB431" s="15"/>
      <c r="AC431" s="15"/>
      <c r="AD431" s="15"/>
      <c r="AE431" s="15"/>
      <c r="AF431" s="15"/>
      <c r="AG431" s="15"/>
      <c r="AH431" s="54"/>
      <c r="AI431" s="15"/>
      <c r="AJ431" s="15"/>
      <c r="AK431" s="15"/>
      <c r="AL431" s="632"/>
      <c r="AM431" s="633">
        <v>-1.8412865726520637</v>
      </c>
      <c r="AN431" s="634">
        <v>-7.6832955742887261</v>
      </c>
      <c r="AO431" s="587"/>
      <c r="AP431" s="634">
        <f t="shared" ref="AP431:AP432" si="285">ABS(11.88+AN431)</f>
        <v>4.1967044257112747</v>
      </c>
      <c r="AQ431" s="634"/>
      <c r="AR431" s="634"/>
      <c r="AS431" s="634"/>
      <c r="AT431" s="634"/>
      <c r="AU431" s="634"/>
      <c r="AV431" s="634"/>
      <c r="AW431" s="634"/>
      <c r="AX431" s="634"/>
      <c r="AY431" s="634"/>
      <c r="AZ431" s="634"/>
      <c r="BA431" s="634"/>
      <c r="BB431" s="634">
        <f t="shared" ref="BB431:BB432" si="286">ABS(BQ431-AN431)</f>
        <v>5.4102423603793479</v>
      </c>
      <c r="BC431" s="634"/>
      <c r="BD431" s="634"/>
      <c r="BE431" s="634"/>
      <c r="BF431" s="634"/>
      <c r="BG431" s="634"/>
      <c r="BH431" s="634"/>
      <c r="BI431" s="634"/>
      <c r="BJ431" s="634"/>
      <c r="BK431" s="634"/>
      <c r="BL431" s="634"/>
      <c r="BM431" s="634"/>
      <c r="BN431" s="573"/>
      <c r="BO431" s="573"/>
      <c r="BP431" s="4">
        <v>-2.7807184974745454</v>
      </c>
      <c r="BQ431" s="4">
        <v>-13.093537934668074</v>
      </c>
      <c r="BR431" s="6"/>
      <c r="BS431" s="527">
        <f>(BP430+BP431+BP432)/3</f>
        <v>-1.3527819717443734</v>
      </c>
      <c r="BT431" s="527">
        <f>(BQ430+BQ431+BQ432)/3</f>
        <v>4.5398445732349844</v>
      </c>
      <c r="BU431" s="527"/>
      <c r="BV431" s="527"/>
      <c r="BW431" s="584"/>
      <c r="BX431" s="527"/>
      <c r="BY431" s="527"/>
      <c r="BZ431" s="527"/>
      <c r="CA431" s="527"/>
      <c r="CC431" s="584">
        <f>SQRT((BP430-BP431)^2+(BQ430-BQ431)^2)+SQRT((BP431-BP432)^2+(BQ431-BQ432)^2)+SQRT((BP432-BP430)^2+(BQ432-BQ430)^2)</f>
        <v>56.164729460137373</v>
      </c>
      <c r="CD431" s="584"/>
      <c r="CE431" s="584"/>
      <c r="CF431" s="584"/>
      <c r="CG431" s="527"/>
      <c r="CH431" s="584"/>
      <c r="CI431" s="527"/>
      <c r="CJ431" s="584"/>
      <c r="CK431" s="527"/>
      <c r="CL431" s="584"/>
      <c r="CO431" s="70"/>
      <c r="CP431" s="70"/>
      <c r="CQ431" s="70"/>
      <c r="CR431" s="548">
        <f>DEGREES(ACOS(((BP430-BP431)*(BP432-BP431)+(BQ430-BQ431)*(BQ432-BQ431))/(SQRT((BP430-BP431)^2+(BQ430-BQ431)^2)*SQRT((BP432-BP431)^2+(BQ432-BQ431)^2))))</f>
        <v>6.4193561593224375</v>
      </c>
      <c r="CS431" s="518"/>
      <c r="CT431" s="70"/>
      <c r="CU431" s="70"/>
      <c r="CV431" s="70"/>
      <c r="CW431" s="70"/>
      <c r="CX431" s="70"/>
      <c r="CY431" s="70"/>
      <c r="CZ431" s="70"/>
      <c r="DA431" s="70"/>
      <c r="DB431" s="70"/>
      <c r="DC431" s="70"/>
      <c r="DH431" s="211">
        <f>DEGREES(ACOS(((BP430-BP429)*(BP432-BP431)+(BQ430-BQ429)*(BQ432-BQ431))/(SQRT((BP430-BP429)^2+(BQ430-BQ429)^2)*SQRT((BP432-BP431)^2+(BQ432-BQ431)^2))))</f>
        <v>0.95422016628696738</v>
      </c>
      <c r="DI431" s="516"/>
      <c r="DJ431" s="105"/>
      <c r="DK431" s="105"/>
      <c r="DL431" s="105"/>
      <c r="DM431" s="105"/>
      <c r="DN431" s="105"/>
      <c r="DO431" s="105"/>
      <c r="DP431" s="105"/>
      <c r="DQ431" s="105"/>
      <c r="DR431" s="105"/>
      <c r="DS431" s="105"/>
      <c r="DT431" s="108" t="s">
        <v>443</v>
      </c>
      <c r="DU431" s="105">
        <v>-1.8412865726520637</v>
      </c>
      <c r="DV431" s="105">
        <v>-13.356535827186514</v>
      </c>
      <c r="ER431" s="128">
        <v>0.22546366195739556</v>
      </c>
      <c r="ES431" s="128">
        <v>12.905682297154902</v>
      </c>
      <c r="EU431" s="518">
        <f>ABS(ER431)</f>
        <v>0.22546366195739556</v>
      </c>
      <c r="EV431" s="284"/>
      <c r="EW431" s="209"/>
      <c r="EX431" s="209"/>
      <c r="EY431" s="209"/>
      <c r="EZ431" s="209"/>
      <c r="FA431" s="209"/>
      <c r="FB431" s="209"/>
      <c r="FC431" s="209"/>
      <c r="FE431" s="141"/>
      <c r="FF431" s="144">
        <v>31.531602734388667</v>
      </c>
      <c r="FH431" s="141"/>
      <c r="FJ431" s="141"/>
      <c r="FK431" s="584"/>
      <c r="FL431" s="527"/>
      <c r="FM431" s="584"/>
      <c r="FN431" s="527"/>
      <c r="FO431" s="584"/>
      <c r="FP431" s="527"/>
      <c r="FQ431" s="284"/>
      <c r="FR431" s="209">
        <f>FF431/(D430+D431)</f>
        <v>4.3198296178095434</v>
      </c>
      <c r="FS431" s="284"/>
      <c r="FT431" s="209"/>
      <c r="FU431" s="209"/>
      <c r="FV431" s="209"/>
      <c r="FW431" s="209"/>
      <c r="FX431" s="209"/>
      <c r="FY431" s="209"/>
      <c r="FZ431" s="209"/>
      <c r="GA431" s="209"/>
      <c r="GB431" s="209"/>
      <c r="GC431" s="209"/>
      <c r="GD431" s="284"/>
      <c r="GE431" s="284">
        <f t="shared" ref="GE431" si="287">FF431*(((ABS(DV430-AN430))/(ABS(DV429-DV430))))^2</f>
        <v>0.27549095979710281</v>
      </c>
      <c r="GF431" s="284"/>
      <c r="GG431" s="209"/>
      <c r="GH431" s="209"/>
      <c r="GI431" s="209"/>
      <c r="GJ431" s="209"/>
      <c r="GK431" s="209"/>
      <c r="GL431" s="209"/>
      <c r="GM431" s="209"/>
      <c r="GN431" s="209"/>
      <c r="GO431" s="209"/>
      <c r="GP431" s="209"/>
      <c r="GQ431" s="529"/>
      <c r="GR431" s="587">
        <v>1.6909774646804667</v>
      </c>
      <c r="GS431" s="529">
        <v>3.7577276992899256E-2</v>
      </c>
      <c r="GT431" s="587"/>
      <c r="GU431" s="529"/>
      <c r="GV431" s="529"/>
      <c r="GW431" s="529"/>
      <c r="GX431" s="529"/>
      <c r="GY431" s="529"/>
      <c r="GZ431" s="587">
        <v>0.71385142255005185</v>
      </c>
      <c r="HA431" s="529">
        <v>0.37571127502634383</v>
      </c>
      <c r="HB431" s="587"/>
      <c r="HC431" s="529"/>
      <c r="HD431" s="529"/>
      <c r="HE431" s="529"/>
      <c r="HF431" s="529"/>
      <c r="HG431" s="529"/>
      <c r="HH431" s="584">
        <v>1.8354804928230404</v>
      </c>
      <c r="HI431" s="527">
        <v>0.37758577029348184</v>
      </c>
      <c r="HJ431" s="587"/>
      <c r="HK431" s="529"/>
      <c r="HL431" s="529"/>
      <c r="HM431" s="529"/>
      <c r="HN431" s="529"/>
      <c r="HO431" s="529"/>
      <c r="HP431" s="285"/>
      <c r="HQ431" s="208"/>
      <c r="HR431" s="208"/>
      <c r="HS431" s="208"/>
      <c r="IE431" s="159"/>
      <c r="IF431" s="159"/>
      <c r="IG431" s="159"/>
      <c r="IH431" s="159"/>
      <c r="II431" s="175">
        <v>0</v>
      </c>
      <c r="IJ431" s="175">
        <v>1</v>
      </c>
      <c r="IK431" s="175">
        <v>0</v>
      </c>
      <c r="IL431" s="175">
        <v>1</v>
      </c>
      <c r="IM431" s="175">
        <v>0</v>
      </c>
      <c r="IN431" s="464"/>
      <c r="IO431" s="464"/>
      <c r="IP431" s="402"/>
      <c r="IQ431" s="175">
        <v>1</v>
      </c>
      <c r="IR431" s="175">
        <v>0</v>
      </c>
      <c r="IS431" s="175">
        <v>0</v>
      </c>
      <c r="IT431" s="402"/>
      <c r="IU431" s="416"/>
      <c r="IV431" s="402"/>
      <c r="IW431" s="416"/>
      <c r="IX431" s="483"/>
      <c r="IY431" s="416"/>
      <c r="IZ431" s="175">
        <v>1</v>
      </c>
      <c r="JA431" s="175">
        <v>0</v>
      </c>
      <c r="JB431" s="178">
        <v>0</v>
      </c>
      <c r="JC431" s="178">
        <v>0</v>
      </c>
      <c r="JD431" s="178">
        <v>0</v>
      </c>
      <c r="JE431" s="178">
        <v>0</v>
      </c>
      <c r="JF431" s="178">
        <v>0</v>
      </c>
      <c r="JG431" s="178">
        <v>0</v>
      </c>
      <c r="JH431" s="178">
        <v>1</v>
      </c>
      <c r="JI431" s="178">
        <v>0</v>
      </c>
      <c r="JJ431" s="178">
        <v>0</v>
      </c>
      <c r="JK431" s="178">
        <v>1</v>
      </c>
      <c r="JL431" s="178">
        <v>0</v>
      </c>
      <c r="JM431" s="178">
        <v>1</v>
      </c>
      <c r="JN431" s="178">
        <v>0</v>
      </c>
      <c r="JO431" s="178">
        <v>0</v>
      </c>
      <c r="JP431" s="178">
        <v>0</v>
      </c>
      <c r="JQ431" s="178">
        <v>0</v>
      </c>
      <c r="JR431" s="178">
        <v>0</v>
      </c>
      <c r="JS431" s="178">
        <v>0</v>
      </c>
      <c r="JT431" s="178">
        <v>0</v>
      </c>
      <c r="JU431" s="513">
        <v>1</v>
      </c>
      <c r="JV431" s="178">
        <v>0</v>
      </c>
      <c r="JW431" s="178">
        <v>0</v>
      </c>
      <c r="JX431" s="178">
        <v>0</v>
      </c>
      <c r="JY431" s="513"/>
      <c r="JZ431" s="407"/>
      <c r="KA431" s="407"/>
      <c r="KB431" s="407"/>
      <c r="KC431" s="407"/>
      <c r="KD431" s="407"/>
      <c r="KE431" s="162">
        <v>1</v>
      </c>
      <c r="KF431" s="175">
        <v>0</v>
      </c>
      <c r="KG431" s="175">
        <v>0</v>
      </c>
      <c r="KH431" s="175">
        <v>0</v>
      </c>
      <c r="KI431" s="175">
        <v>0</v>
      </c>
      <c r="KJ431" s="175">
        <v>1</v>
      </c>
      <c r="KK431" s="160">
        <v>0</v>
      </c>
      <c r="KL431" s="175">
        <v>0</v>
      </c>
      <c r="KM431" s="175">
        <v>0</v>
      </c>
      <c r="KN431" s="175">
        <v>0</v>
      </c>
      <c r="KO431" s="175">
        <v>0</v>
      </c>
      <c r="KP431" s="175">
        <v>0</v>
      </c>
      <c r="KQ431" s="175">
        <v>0</v>
      </c>
      <c r="KR431" s="160">
        <v>0</v>
      </c>
      <c r="KS431" s="175">
        <v>1</v>
      </c>
      <c r="KT431" s="159"/>
      <c r="KU431" s="159"/>
      <c r="KV431" s="159"/>
      <c r="KW431" s="159"/>
      <c r="KX431" s="159"/>
      <c r="KY431" s="159"/>
      <c r="KZ431" s="159"/>
      <c r="LA431" s="159"/>
    </row>
    <row r="432" spans="1:313" x14ac:dyDescent="0.15">
      <c r="A432" s="214"/>
      <c r="B432" s="232">
        <v>2.2111921296296297</v>
      </c>
      <c r="C432" s="10">
        <v>1.02</v>
      </c>
      <c r="D432" s="11">
        <v>3.3996600000000003</v>
      </c>
      <c r="E432" s="12"/>
      <c r="F432" s="14"/>
      <c r="G432" s="13"/>
      <c r="H432" s="14"/>
      <c r="I432" s="596"/>
      <c r="J432" s="9">
        <v>10</v>
      </c>
      <c r="K432" s="14"/>
      <c r="L432" s="9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9"/>
      <c r="AB432" s="15"/>
      <c r="AC432" s="15"/>
      <c r="AD432" s="15"/>
      <c r="AE432" s="15"/>
      <c r="AF432" s="15"/>
      <c r="AG432" s="15"/>
      <c r="AH432" s="54"/>
      <c r="AI432" s="15"/>
      <c r="AJ432" s="15"/>
      <c r="AK432" s="15"/>
      <c r="AL432" s="632"/>
      <c r="AM432" s="633">
        <v>-2.5928321125100489</v>
      </c>
      <c r="AN432" s="634">
        <v>11.327694942044259</v>
      </c>
      <c r="AO432" s="640">
        <f t="shared" ref="AO432" si="288">ABS(11.88-AN432)</f>
        <v>0.55230505795574203</v>
      </c>
      <c r="AP432" s="527"/>
      <c r="AQ432" s="634"/>
      <c r="AR432" s="634"/>
      <c r="AS432" s="634"/>
      <c r="AT432" s="634"/>
      <c r="AU432" s="634"/>
      <c r="AV432" s="634"/>
      <c r="AW432" s="634"/>
      <c r="AX432" s="634"/>
      <c r="AY432" s="634"/>
      <c r="AZ432" s="634"/>
      <c r="BA432" s="634"/>
      <c r="BB432" s="633"/>
      <c r="BC432" s="634">
        <f t="shared" ref="BC432" si="289">ABS(BQ432-AN432)</f>
        <v>2.366981032665965</v>
      </c>
      <c r="BD432" s="634"/>
      <c r="BE432" s="634"/>
      <c r="BF432" s="634"/>
      <c r="BG432" s="634"/>
      <c r="BH432" s="634"/>
      <c r="BI432" s="634"/>
      <c r="BJ432" s="634"/>
      <c r="BK432" s="634"/>
      <c r="BL432" s="634"/>
      <c r="BM432" s="634"/>
      <c r="BN432" s="573"/>
      <c r="BO432" s="573"/>
      <c r="BP432" s="64">
        <v>-2.1043275116023588</v>
      </c>
      <c r="BQ432" s="64">
        <v>13.694675974710224</v>
      </c>
      <c r="BR432" s="6"/>
      <c r="BS432" s="527"/>
      <c r="BT432" s="527"/>
      <c r="BU432" s="527"/>
      <c r="BV432" s="527"/>
      <c r="BW432" s="584"/>
      <c r="BX432" s="527"/>
      <c r="BY432" s="527"/>
      <c r="BZ432" s="527"/>
      <c r="CA432" s="527"/>
      <c r="CB432" s="584"/>
      <c r="CC432" s="527"/>
      <c r="CD432" s="584"/>
      <c r="CE432" s="527"/>
      <c r="CF432" s="584"/>
      <c r="CG432" s="527"/>
      <c r="CH432" s="584"/>
      <c r="CI432" s="527"/>
      <c r="CJ432" s="584"/>
      <c r="CK432" s="527"/>
      <c r="CL432" s="584"/>
      <c r="CO432" s="70"/>
      <c r="CP432" s="70"/>
      <c r="CQ432" s="70"/>
      <c r="CR432" s="70"/>
      <c r="CS432" s="70"/>
      <c r="CT432" s="70"/>
      <c r="CU432" s="70"/>
      <c r="CV432" s="70"/>
      <c r="CW432" s="70"/>
      <c r="CX432" s="70"/>
      <c r="CY432" s="70"/>
      <c r="CZ432" s="70"/>
      <c r="DA432" s="70"/>
      <c r="DB432" s="70"/>
      <c r="DC432" s="70"/>
      <c r="DH432" s="516"/>
      <c r="DI432" s="516"/>
      <c r="DJ432" s="105"/>
      <c r="DK432" s="105"/>
      <c r="DL432" s="105"/>
      <c r="DM432" s="105"/>
      <c r="DN432" s="105"/>
      <c r="DO432" s="105"/>
      <c r="DP432" s="105"/>
      <c r="DQ432" s="105"/>
      <c r="DR432" s="105"/>
      <c r="DS432" s="105"/>
      <c r="DT432" s="108" t="s">
        <v>445</v>
      </c>
      <c r="DU432" s="128">
        <v>-1.578245633701769</v>
      </c>
      <c r="DV432" s="128">
        <v>14.032816122233932</v>
      </c>
      <c r="ER432" s="105">
        <v>-0.78912281685088448</v>
      </c>
      <c r="ES432" s="105">
        <v>-12.37968651211802</v>
      </c>
      <c r="ET432" s="518">
        <f>ABS(ER432)</f>
        <v>0.78912281685088448</v>
      </c>
      <c r="EV432" s="284"/>
      <c r="EW432" s="209"/>
      <c r="EX432" s="209"/>
      <c r="EY432" s="209"/>
      <c r="EZ432" s="209"/>
      <c r="FA432" s="209"/>
      <c r="FB432" s="209"/>
      <c r="FC432" s="209"/>
      <c r="FE432" s="151">
        <v>39.487212182238594</v>
      </c>
      <c r="FF432" s="141"/>
      <c r="FH432" s="516"/>
      <c r="FJ432" s="516"/>
      <c r="FL432" s="516"/>
      <c r="FN432" s="516"/>
      <c r="FQ432" s="284">
        <f>FE432/(D431+D432)</f>
        <v>5.5621353941363978</v>
      </c>
      <c r="FR432" s="209"/>
      <c r="FS432" s="284"/>
      <c r="FT432" s="209"/>
      <c r="FU432" s="209"/>
      <c r="FV432" s="209"/>
      <c r="FW432" s="209"/>
      <c r="FX432" s="209"/>
      <c r="FY432" s="209"/>
      <c r="FZ432" s="209"/>
      <c r="GA432" s="209"/>
      <c r="GB432" s="209"/>
      <c r="GC432" s="209"/>
      <c r="GD432" s="284">
        <f t="shared" ref="GD432" si="290">FE432*(((DV431-AN431)/(ABS(DV430-DV431))))^2</f>
        <v>1.7910920145524143</v>
      </c>
      <c r="GE432" s="209"/>
      <c r="GF432" s="284"/>
      <c r="GG432" s="209"/>
      <c r="GH432" s="209"/>
      <c r="GI432" s="209"/>
      <c r="GJ432" s="209"/>
      <c r="GK432" s="209"/>
      <c r="GL432" s="209"/>
      <c r="GM432" s="209"/>
      <c r="GN432" s="209"/>
      <c r="GO432" s="209"/>
      <c r="GP432" s="209"/>
      <c r="GQ432" s="529"/>
      <c r="GR432" s="587">
        <v>1.0521637558011792</v>
      </c>
      <c r="GS432" s="532">
        <v>1.8037092956591645</v>
      </c>
      <c r="GT432" s="584"/>
      <c r="GU432" s="527"/>
      <c r="GV432" s="527"/>
      <c r="GW432" s="527"/>
      <c r="GX432" s="527"/>
      <c r="GY432" s="527"/>
      <c r="GZ432" s="587">
        <v>0.9768493150684936</v>
      </c>
      <c r="HA432" s="532">
        <v>1.1271338250790297</v>
      </c>
      <c r="HB432" s="584"/>
      <c r="HC432" s="527"/>
      <c r="HD432" s="527"/>
      <c r="HE432" s="527"/>
      <c r="HF432" s="527"/>
      <c r="HG432" s="527"/>
      <c r="HH432" s="584">
        <v>1.4357169475113918</v>
      </c>
      <c r="HI432" s="527">
        <v>2.1269221619242589</v>
      </c>
      <c r="HJ432" s="584"/>
      <c r="HK432" s="527"/>
      <c r="HL432" s="527"/>
      <c r="HM432" s="527"/>
      <c r="HN432" s="527"/>
      <c r="HO432" s="527"/>
      <c r="HP432" s="285"/>
      <c r="HQ432" s="208"/>
      <c r="HR432" s="208"/>
      <c r="HS432" s="208"/>
      <c r="IE432" s="159"/>
      <c r="IF432" s="159"/>
      <c r="IG432" s="159"/>
      <c r="IH432" s="159"/>
      <c r="II432" s="175">
        <v>0</v>
      </c>
      <c r="IJ432" s="175">
        <v>1</v>
      </c>
      <c r="IK432" s="175">
        <v>1</v>
      </c>
      <c r="IL432" s="175">
        <v>0</v>
      </c>
      <c r="IM432" s="175">
        <v>0</v>
      </c>
      <c r="IN432" s="464"/>
      <c r="IO432" s="464"/>
      <c r="IP432" s="402"/>
      <c r="IQ432" s="175">
        <v>0</v>
      </c>
      <c r="IR432" s="175">
        <v>1</v>
      </c>
      <c r="IS432" s="175">
        <v>0</v>
      </c>
      <c r="IT432" s="402"/>
      <c r="IU432" s="416"/>
      <c r="IV432" s="402"/>
      <c r="IW432" s="416"/>
      <c r="IX432" s="483"/>
      <c r="IY432" s="416"/>
      <c r="IZ432" s="175">
        <v>0</v>
      </c>
      <c r="JA432" s="175">
        <v>1</v>
      </c>
      <c r="JB432" s="178">
        <v>0</v>
      </c>
      <c r="JC432" s="178">
        <v>0</v>
      </c>
      <c r="JD432" s="178">
        <v>0</v>
      </c>
      <c r="JE432" s="178">
        <v>0</v>
      </c>
      <c r="JF432" s="178">
        <v>0</v>
      </c>
      <c r="JG432" s="178">
        <v>1</v>
      </c>
      <c r="JH432" s="178">
        <v>0</v>
      </c>
      <c r="JI432" s="178">
        <v>0</v>
      </c>
      <c r="JJ432" s="178">
        <v>0</v>
      </c>
      <c r="JK432" s="178">
        <v>1</v>
      </c>
      <c r="JL432" s="178">
        <v>0</v>
      </c>
      <c r="JM432" s="178">
        <v>1</v>
      </c>
      <c r="JN432" s="178">
        <v>0</v>
      </c>
      <c r="JO432" s="178">
        <v>0</v>
      </c>
      <c r="JP432" s="178">
        <v>0</v>
      </c>
      <c r="JQ432" s="178">
        <v>0</v>
      </c>
      <c r="JR432" s="178">
        <v>0</v>
      </c>
      <c r="JS432" s="178">
        <v>0</v>
      </c>
      <c r="JT432" s="178">
        <v>0</v>
      </c>
      <c r="JU432" s="513">
        <v>0</v>
      </c>
      <c r="JV432" s="178">
        <v>1</v>
      </c>
      <c r="JW432" s="178">
        <v>0</v>
      </c>
      <c r="JX432" s="178">
        <v>0</v>
      </c>
      <c r="JY432" s="513"/>
      <c r="JZ432" s="407"/>
      <c r="KA432" s="407"/>
      <c r="KB432" s="407"/>
      <c r="KC432" s="407"/>
      <c r="KD432" s="407"/>
      <c r="KE432" s="162">
        <v>1</v>
      </c>
      <c r="KF432" s="175">
        <v>0</v>
      </c>
      <c r="KG432" s="175">
        <v>0</v>
      </c>
      <c r="KH432" s="175">
        <v>0</v>
      </c>
      <c r="KI432" s="175">
        <v>0</v>
      </c>
      <c r="KJ432" s="175">
        <v>1</v>
      </c>
      <c r="KK432" s="160">
        <v>0</v>
      </c>
      <c r="KL432" s="175">
        <v>0</v>
      </c>
      <c r="KM432" s="175">
        <v>0</v>
      </c>
      <c r="KN432" s="175">
        <v>1</v>
      </c>
      <c r="KO432" s="175">
        <v>0</v>
      </c>
      <c r="KP432" s="175">
        <v>0</v>
      </c>
      <c r="KQ432" s="175">
        <v>0</v>
      </c>
      <c r="KR432" s="160">
        <v>0</v>
      </c>
      <c r="KS432" s="175">
        <v>0</v>
      </c>
      <c r="KT432" s="159"/>
      <c r="KU432" s="159"/>
      <c r="KV432" s="159"/>
      <c r="KW432" s="159"/>
      <c r="KX432" s="159"/>
      <c r="KY432" s="159"/>
      <c r="KZ432" s="159"/>
      <c r="LA432" s="159"/>
    </row>
    <row r="433" spans="1:314" s="218" customFormat="1" x14ac:dyDescent="0.15">
      <c r="A433" s="218" t="s">
        <v>593</v>
      </c>
      <c r="B433" s="243"/>
      <c r="C433" s="17"/>
      <c r="D433" s="18"/>
      <c r="E433" s="24"/>
      <c r="F433" s="20"/>
      <c r="G433" s="19"/>
      <c r="H433" s="20"/>
      <c r="I433" s="597"/>
      <c r="J433" s="16"/>
      <c r="K433" s="20"/>
      <c r="L433" s="16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16"/>
      <c r="AB433" s="20"/>
      <c r="AC433" s="20"/>
      <c r="AD433" s="20"/>
      <c r="AE433" s="20"/>
      <c r="AF433" s="20"/>
      <c r="AG433" s="20"/>
      <c r="AH433" s="58"/>
      <c r="AI433" s="20"/>
      <c r="AJ433" s="20"/>
      <c r="AK433" s="20"/>
      <c r="AL433" s="642"/>
      <c r="AM433" s="636"/>
      <c r="AN433" s="637"/>
      <c r="AO433" s="649"/>
      <c r="AP433" s="637"/>
      <c r="AQ433" s="528">
        <f>SUM(AO424:AO433)</f>
        <v>9.7497550052686996</v>
      </c>
      <c r="AR433" s="528">
        <f>SUM(AP424:AP433)</f>
        <v>13.217560590094834</v>
      </c>
      <c r="AS433" s="528">
        <f>AVERAGE(AO424:AO433)</f>
        <v>1.94995100105374</v>
      </c>
      <c r="AT433" s="528">
        <f>AVERAGE(AP424:AP433)</f>
        <v>3.3043901475237085</v>
      </c>
      <c r="AU433" s="528">
        <f>MAX(AO424:AO433)</f>
        <v>5.5868361433087461</v>
      </c>
      <c r="AV433" s="528">
        <f>MAX(AP424:AP433)</f>
        <v>4.8729847207586934</v>
      </c>
      <c r="AW433" s="528">
        <f>MIN(AO424:AO433)</f>
        <v>0.43959167544783817</v>
      </c>
      <c r="AX433" s="528">
        <f>MIN(AP424:AP433)</f>
        <v>1.5291543730242356</v>
      </c>
      <c r="AY433" s="528">
        <f>AU433-AW433</f>
        <v>5.1472444678609079</v>
      </c>
      <c r="AZ433" s="528">
        <f>AV433-AX433</f>
        <v>3.3438303477344578</v>
      </c>
      <c r="BA433" s="528"/>
      <c r="BB433" s="636"/>
      <c r="BC433" s="637"/>
      <c r="BD433" s="528">
        <f>SUM(BB424:BB433)</f>
        <v>14.99087987355111</v>
      </c>
      <c r="BE433" s="528">
        <f>SUM(BC424:BC433)</f>
        <v>11.459193888303478</v>
      </c>
      <c r="BF433" s="528">
        <f>AVERAGE(BB424:BB433)</f>
        <v>3.7477199683877775</v>
      </c>
      <c r="BG433" s="528">
        <f>AVERAGE(BC424:BC433)</f>
        <v>2.2918387776606957</v>
      </c>
      <c r="BH433" s="528">
        <f>MAX(BB424:BB433)</f>
        <v>5.4102423603793479</v>
      </c>
      <c r="BI433" s="528">
        <f>MAX(BC424:BC433)</f>
        <v>5.25995785036881</v>
      </c>
      <c r="BJ433" s="528">
        <f>MIN(BB424:BB433)</f>
        <v>1.6907007376185472</v>
      </c>
      <c r="BK433" s="528">
        <f>MIN(BC424:BC433)</f>
        <v>0</v>
      </c>
      <c r="BL433" s="528">
        <f>BH433-BJ433</f>
        <v>3.7195416227608007</v>
      </c>
      <c r="BM433" s="528">
        <f>BI433-BK433</f>
        <v>5.25995785036881</v>
      </c>
      <c r="BN433" s="574"/>
      <c r="BO433" s="574"/>
      <c r="BP433" s="2" t="s">
        <v>337</v>
      </c>
      <c r="BQ433" s="2"/>
      <c r="BR433" s="7"/>
      <c r="BS433" s="528"/>
      <c r="BT433" s="528"/>
      <c r="BU433" s="528"/>
      <c r="BV433" s="528"/>
      <c r="BW433" s="585">
        <f>AVERAGE(BS423:BS433)</f>
        <v>0.12838902972573912</v>
      </c>
      <c r="BX433" s="585">
        <f>AVERAGE(BT423:BT433)</f>
        <v>3.973146733403583</v>
      </c>
      <c r="BY433" s="585">
        <f>AVERAGE(BU423:BU433)</f>
        <v>0.31001253519141891</v>
      </c>
      <c r="BZ433" s="585">
        <f>AVERAGE(BV423:BV433)</f>
        <v>-4.1641332982086414</v>
      </c>
      <c r="CA433" s="528"/>
      <c r="CB433" s="585"/>
      <c r="CC433" s="528"/>
      <c r="CD433" s="585">
        <f>SUM(CB423:CB432)</f>
        <v>199.84411008827482</v>
      </c>
      <c r="CE433" s="585">
        <f>SUM(CC423:CC432)</f>
        <v>258.7620460343108</v>
      </c>
      <c r="CF433" s="585" t="e">
        <f ca="1">[1]!Mean(CB423:CB432)</f>
        <v>#NAME?</v>
      </c>
      <c r="CG433" s="585" t="e">
        <f ca="1">[1]!Mean(CC423:CC432)</f>
        <v>#NAME?</v>
      </c>
      <c r="CH433" s="585">
        <f>MAX(CB423:CB432)</f>
        <v>54.228750605198215</v>
      </c>
      <c r="CI433" s="585">
        <f>MAX(CC423:CC432)</f>
        <v>56.164729460137373</v>
      </c>
      <c r="CJ433" s="585">
        <f>MIN(CB423:CB432)</f>
        <v>44.877447481697153</v>
      </c>
      <c r="CK433" s="585">
        <f>MIN(CC423:CC432)</f>
        <v>47.263842442660071</v>
      </c>
      <c r="CL433" s="585">
        <f>CH433-CJ433</f>
        <v>9.3513031235010615</v>
      </c>
      <c r="CM433" s="528">
        <f>CI433-CK433</f>
        <v>8.9008870174773023</v>
      </c>
      <c r="CN433" s="393"/>
      <c r="CR433" s="286"/>
      <c r="CS433" s="278"/>
      <c r="CT433" s="281">
        <f>SUM(CR424:CR432)</f>
        <v>27.525803474677708</v>
      </c>
      <c r="CU433" s="281">
        <f>SUM(CS424:CS432)</f>
        <v>15.344892909359073</v>
      </c>
      <c r="CV433" s="281">
        <f>AVERAGE(CR424:CR432)</f>
        <v>6.8814508686694271</v>
      </c>
      <c r="CW433" s="281">
        <f>AVERAGE(CS424:CS432)</f>
        <v>3.8362232273397683</v>
      </c>
      <c r="CX433" s="281">
        <f>MAX(CR424:CR432)</f>
        <v>12.09543256170592</v>
      </c>
      <c r="CY433" s="281">
        <f>MAX(CS424:CS432)</f>
        <v>5.6699941237851066</v>
      </c>
      <c r="CZ433" s="281">
        <f>MIN(CR424:CR432)</f>
        <v>1.2813060296256791</v>
      </c>
      <c r="DA433" s="281">
        <f>MIN(CS424:CS432)</f>
        <v>1.3658135737839598</v>
      </c>
      <c r="DB433" s="281">
        <f>CX433-CZ433</f>
        <v>10.814126532080241</v>
      </c>
      <c r="DC433" s="281">
        <f>CY433-DA433</f>
        <v>4.3041805500011465</v>
      </c>
      <c r="DD433" s="281"/>
      <c r="DE433" s="281"/>
      <c r="DF433" s="281"/>
      <c r="DG433" s="281"/>
      <c r="DH433" s="281"/>
      <c r="DI433" s="281"/>
      <c r="DJ433" s="281">
        <f>SUM(DH426:DH432)</f>
        <v>22.257497096987812</v>
      </c>
      <c r="DK433" s="281">
        <f>SUM(DI426:DI432)</f>
        <v>25.093447663418615</v>
      </c>
      <c r="DL433" s="281">
        <f>AVERAGE(DH426:DH432)</f>
        <v>7.4191656989959371</v>
      </c>
      <c r="DM433" s="281">
        <f>AVERAGE(DI426:DI432)</f>
        <v>8.3644825544728718</v>
      </c>
      <c r="DN433" s="281">
        <f>MAX(DH426:DH432)</f>
        <v>10.72961898792177</v>
      </c>
      <c r="DO433" s="281">
        <f>MAX(DI426:DI432)</f>
        <v>13.194844717058457</v>
      </c>
      <c r="DP433" s="281">
        <f>MIN(DH426:DH432)</f>
        <v>0.95422016628696738</v>
      </c>
      <c r="DQ433" s="281">
        <f>MIN(DI426:DI432)</f>
        <v>2.647119603409601</v>
      </c>
      <c r="DR433" s="281">
        <f>DN433-DP433</f>
        <v>9.775398821634802</v>
      </c>
      <c r="DS433" s="281">
        <f>DO433-DQ433</f>
        <v>10.547725113648855</v>
      </c>
      <c r="DT433" s="220"/>
      <c r="DW433" s="495"/>
      <c r="DX433" s="495"/>
      <c r="DY433" s="495"/>
      <c r="DZ433" s="495"/>
      <c r="EA433" s="495"/>
      <c r="EB433" s="512"/>
      <c r="EC433" s="495"/>
      <c r="ED433" s="495"/>
      <c r="EE433" s="512"/>
      <c r="EF433" s="244"/>
      <c r="EG433" s="244"/>
      <c r="EH433" s="244"/>
      <c r="EI433" s="244"/>
      <c r="EJ433" s="244"/>
      <c r="EK433" s="244"/>
      <c r="EL433" s="244"/>
      <c r="EM433" s="244"/>
      <c r="EN433" s="244"/>
      <c r="EO433" s="244"/>
      <c r="EP433" s="244"/>
      <c r="EQ433" s="244"/>
      <c r="ES433" s="219"/>
      <c r="ET433" s="523"/>
      <c r="EU433" s="523"/>
      <c r="EV433" s="287">
        <f>SUM(ET423:ET433)</f>
        <v>5.7117461029206877</v>
      </c>
      <c r="EW433" s="281">
        <f>SUM(EU423:EU433)</f>
        <v>3.983191361247322</v>
      </c>
      <c r="EX433" s="278">
        <f>AVERAGE(ET424:ET433)</f>
        <v>1.1423492205841375</v>
      </c>
      <c r="EY433" s="278">
        <f>AVERAGE(EU424:EU433)</f>
        <v>0.9957978403118305</v>
      </c>
      <c r="EZ433" s="281">
        <f>_xlfn.VAR.P(ET424:ET433)</f>
        <v>0.72105010368011757</v>
      </c>
      <c r="FA433" s="281">
        <f>_xlfn.VAR.P(EU424:EU433)</f>
        <v>1.4053445004066212</v>
      </c>
      <c r="FB433" s="281">
        <f>MAX(ET424:ET433)</f>
        <v>2.3297911735597543</v>
      </c>
      <c r="FC433" s="281">
        <f>MAX(EU424:EU433)</f>
        <v>3.0437594364248404</v>
      </c>
      <c r="FD433" s="523"/>
      <c r="FE433" s="268"/>
      <c r="FF433" s="240"/>
      <c r="FG433" s="521">
        <f>SUM(FE424:FE433)</f>
        <v>141.15735964856339</v>
      </c>
      <c r="FH433" s="521">
        <f>SUM(FF424:FF433)</f>
        <v>78.612292363878495</v>
      </c>
      <c r="FI433" s="521">
        <f>AVERAGE(FE424:FE433)</f>
        <v>35.289339912140846</v>
      </c>
      <c r="FJ433" s="521">
        <f>AVERAGE(FF424:FF433)</f>
        <v>19.653073090969624</v>
      </c>
      <c r="FK433" s="521">
        <f>MAX(FE424:FE433)</f>
        <v>58.08300807262993</v>
      </c>
      <c r="FL433" s="521">
        <f>MAX(FF424:FF433)</f>
        <v>31.531602734388667</v>
      </c>
      <c r="FM433" s="521">
        <f>MIN(FE424:FE433)</f>
        <v>6.679323566597688</v>
      </c>
      <c r="FN433" s="521">
        <f>MIN(FF424:FF433)</f>
        <v>7.6111252055650267</v>
      </c>
      <c r="FO433" s="520">
        <f>FK433-FM433</f>
        <v>51.403684506032242</v>
      </c>
      <c r="FP433" s="520">
        <f>FL433-FN433</f>
        <v>23.920477528823639</v>
      </c>
      <c r="FQ433" s="287"/>
      <c r="FR433" s="287"/>
      <c r="FS433" s="278">
        <f>SUM(FQ424:FQ433)</f>
        <v>20.220407857443668</v>
      </c>
      <c r="FT433" s="278">
        <f>SUM(FR424:FR433)</f>
        <v>13.337086959812915</v>
      </c>
      <c r="FU433" s="278">
        <f>AVERAGE(FQ424:FQ433)</f>
        <v>5.055101964360917</v>
      </c>
      <c r="FV433" s="278">
        <f>AVERAGE(FR424:FR433)</f>
        <v>3.3342717399532287</v>
      </c>
      <c r="FW433" s="278">
        <f>MAX(FQ424:FQ433)</f>
        <v>8.1054163192081887</v>
      </c>
      <c r="FX433" s="278">
        <f>MAX(FR424:FR433)</f>
        <v>5.6673828078909922</v>
      </c>
      <c r="FY433" s="278">
        <f>MIN(FQ424:FQ433)</f>
        <v>1.3540523444096479</v>
      </c>
      <c r="FZ433" s="278">
        <f>MIN(FR424:FR433)</f>
        <v>1.6428531786052762</v>
      </c>
      <c r="GA433" s="278">
        <f>FW433-FY433</f>
        <v>6.751363974798541</v>
      </c>
      <c r="GB433" s="278">
        <f>FX433-FZ433</f>
        <v>4.0245296292857162</v>
      </c>
      <c r="GC433" s="278"/>
      <c r="GD433" s="286"/>
      <c r="GE433" s="278"/>
      <c r="GF433" s="278">
        <f>SUM(GD424:GD433)</f>
        <v>3.6492965604363921</v>
      </c>
      <c r="GG433" s="278">
        <f>SUM(GE424:GE433)</f>
        <v>2.030254903074924</v>
      </c>
      <c r="GH433" s="278">
        <f>AVERAGE(GD424:GD433)</f>
        <v>0.91232414010909801</v>
      </c>
      <c r="GI433" s="278">
        <f>AVERAGE(GE424:GE433)</f>
        <v>0.50756372576873099</v>
      </c>
      <c r="GJ433" s="278">
        <f>MAX(GD424:GD433)</f>
        <v>1.7910920145524143</v>
      </c>
      <c r="GK433" s="278">
        <f>MAX(GE424:GE433)</f>
        <v>1.5123767493153741</v>
      </c>
      <c r="GL433" s="278">
        <f>MIN(GD424:GD433)</f>
        <v>0.108290024646529</v>
      </c>
      <c r="GM433" s="278">
        <f>MIN(GE424:GE433)</f>
        <v>4.2313311488309691E-2</v>
      </c>
      <c r="GN433" s="278">
        <f>GJ433-GL433</f>
        <v>1.6828019899058853</v>
      </c>
      <c r="GO433" s="278">
        <f>GK433-GM433</f>
        <v>1.4700634378270645</v>
      </c>
      <c r="GP433" s="278"/>
      <c r="GQ433" s="586"/>
      <c r="GR433" s="586"/>
      <c r="GS433" s="531"/>
      <c r="GT433" s="586">
        <f>SUM(GR423:GR432)</f>
        <v>15.782456337017688</v>
      </c>
      <c r="GU433" s="586">
        <f>SUM(GS423:GS432)</f>
        <v>15.895188167996388</v>
      </c>
      <c r="GV433" s="531">
        <f>AVERAGE(GR423:GR432)</f>
        <v>1.7536062596686319</v>
      </c>
      <c r="GW433" s="531">
        <f>AVERAGE(GS423:GS432)</f>
        <v>1.7661320186662652</v>
      </c>
      <c r="GX433" s="531">
        <f>MAX(GR423:GR432)</f>
        <v>4.5092732391479116</v>
      </c>
      <c r="GY433" s="531">
        <f>MAX(GS423:GS432)</f>
        <v>3.3068003753751354</v>
      </c>
      <c r="GZ433" s="586"/>
      <c r="HA433" s="531"/>
      <c r="HB433" s="586">
        <f>SUM(GZ423:GZ432)</f>
        <v>53.31342992623815</v>
      </c>
      <c r="HC433" s="586">
        <f>SUM(HA423:HA432)</f>
        <v>4.8842465753424626</v>
      </c>
      <c r="HD433" s="531">
        <f>AVERAGE(GZ423:GZ432)</f>
        <v>5.9237144362486838</v>
      </c>
      <c r="HE433" s="531">
        <f>AVERAGE(HA423:HA432)</f>
        <v>0.54269406392694031</v>
      </c>
      <c r="HF433" s="531">
        <f>MAX(GZ423:GZ432)</f>
        <v>25.059942044257117</v>
      </c>
      <c r="HG433" s="531">
        <f>MAX(HA423:HA432)</f>
        <v>1.1271338250790297</v>
      </c>
      <c r="HH433" s="585"/>
      <c r="HI433" s="528"/>
      <c r="HJ433" s="586">
        <f>SUM(HH423:HH432)</f>
        <v>59.742525786667578</v>
      </c>
      <c r="HK433" s="586">
        <f>SUM(HI423:HI432)</f>
        <v>17.481535455430489</v>
      </c>
      <c r="HL433" s="531">
        <f>AVERAGE(HH423:HH432)</f>
        <v>6.6380584207408422</v>
      </c>
      <c r="HM433" s="531">
        <f>AVERAGE(HI423:HI432)</f>
        <v>1.9423928283811653</v>
      </c>
      <c r="HN433" s="531">
        <f>MAX(HH423:HH432)</f>
        <v>25.425431981402717</v>
      </c>
      <c r="HO433" s="531">
        <f>MAX(HI423:HI432)</f>
        <v>3.3752457332838093</v>
      </c>
      <c r="HP433" s="286">
        <f>MIN(HH423:HH432)</f>
        <v>0.37577276992899261</v>
      </c>
      <c r="HQ433" s="286">
        <f>MIN(HI423:HI432)</f>
        <v>0.37758577029348184</v>
      </c>
      <c r="HR433" s="278">
        <f>HN433-HP433</f>
        <v>25.049659211473724</v>
      </c>
      <c r="HS433" s="278">
        <f>HO433-HQ433</f>
        <v>2.9976599629903276</v>
      </c>
      <c r="HT433" s="393"/>
      <c r="HU433" s="520"/>
      <c r="HV433" s="393"/>
      <c r="HW433" s="520"/>
      <c r="HX433" s="393"/>
      <c r="HY433" s="520"/>
      <c r="HZ433" s="393"/>
      <c r="IA433" s="520"/>
      <c r="IB433" s="393"/>
      <c r="IC433" s="520"/>
      <c r="ID433" s="393"/>
      <c r="IG433" s="218">
        <v>0.33819549293609336</v>
      </c>
      <c r="IH433" s="218">
        <v>-1.878556375131718E-2</v>
      </c>
      <c r="IN433" s="462"/>
      <c r="IO433" s="462"/>
      <c r="IP433" s="390">
        <v>3</v>
      </c>
      <c r="IT433" s="390"/>
      <c r="IU433" s="393"/>
      <c r="IV433" s="390"/>
      <c r="IW433" s="393"/>
      <c r="IX433" s="484"/>
      <c r="IY433" s="393"/>
      <c r="JB433" s="226"/>
      <c r="JC433" s="226"/>
      <c r="JD433" s="226"/>
      <c r="JP433" s="226"/>
      <c r="JQ433" s="226"/>
      <c r="JR433" s="226"/>
      <c r="JU433" s="393"/>
      <c r="JY433" s="393"/>
      <c r="JZ433" s="507"/>
      <c r="KA433" s="507"/>
      <c r="KB433" s="520"/>
      <c r="KC433" s="520"/>
      <c r="KD433" s="507"/>
      <c r="KE433" s="220"/>
      <c r="KK433" s="219"/>
      <c r="KR433" s="219"/>
      <c r="LA433" s="219"/>
    </row>
    <row r="434" spans="1:314" x14ac:dyDescent="0.15">
      <c r="A434" s="214"/>
      <c r="B434" s="262">
        <v>2.2447222222222223</v>
      </c>
      <c r="C434" s="10"/>
      <c r="D434" s="11"/>
      <c r="E434" s="12"/>
      <c r="F434" s="14"/>
      <c r="G434" s="13" t="s">
        <v>336</v>
      </c>
      <c r="H434" s="14" t="s">
        <v>335</v>
      </c>
      <c r="I434" s="596">
        <v>84</v>
      </c>
      <c r="J434" s="9">
        <v>1</v>
      </c>
      <c r="K434" s="14">
        <v>0</v>
      </c>
      <c r="L434" s="9">
        <v>1</v>
      </c>
      <c r="M434" s="23">
        <v>1</v>
      </c>
      <c r="N434" s="23">
        <v>1</v>
      </c>
      <c r="O434" s="23">
        <v>0</v>
      </c>
      <c r="P434" s="14"/>
      <c r="Q434" s="14">
        <v>1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1</v>
      </c>
      <c r="Y434" s="14">
        <v>0</v>
      </c>
      <c r="Z434" s="14">
        <v>0</v>
      </c>
      <c r="AA434" s="9">
        <v>1</v>
      </c>
      <c r="AB434" s="15"/>
      <c r="AC434" s="15"/>
      <c r="AD434" s="15"/>
      <c r="AE434" s="15"/>
      <c r="AF434" s="15"/>
      <c r="AG434" s="15"/>
      <c r="AH434" s="54"/>
      <c r="AI434" s="15"/>
      <c r="AJ434" s="15"/>
      <c r="AK434" s="15"/>
      <c r="AL434" s="632"/>
      <c r="AM434" s="633"/>
      <c r="AN434" s="634"/>
      <c r="AO434" s="633"/>
      <c r="AP434" s="634"/>
      <c r="AQ434" s="634"/>
      <c r="AR434" s="634"/>
      <c r="AS434" s="634"/>
      <c r="AT434" s="634"/>
      <c r="AU434" s="634"/>
      <c r="AV434" s="634"/>
      <c r="AW434" s="634"/>
      <c r="AX434" s="634"/>
      <c r="AY434" s="634"/>
      <c r="AZ434" s="634"/>
      <c r="BA434" s="634"/>
      <c r="BB434" s="633"/>
      <c r="BC434" s="634"/>
      <c r="BD434" s="634"/>
      <c r="BE434" s="634"/>
      <c r="BF434" s="634"/>
      <c r="BG434" s="634"/>
      <c r="BH434" s="634"/>
      <c r="BI434" s="634"/>
      <c r="BJ434" s="634"/>
      <c r="BK434" s="634"/>
      <c r="BL434" s="634"/>
      <c r="BM434" s="634"/>
      <c r="BN434" s="573"/>
      <c r="BO434" s="573"/>
      <c r="BP434" s="4" t="s">
        <v>337</v>
      </c>
      <c r="BQ434" s="4"/>
      <c r="BR434" s="6"/>
      <c r="BS434" s="527"/>
      <c r="BT434" s="527"/>
      <c r="BU434" s="527"/>
      <c r="BV434" s="527"/>
      <c r="BW434" s="584"/>
      <c r="BX434" s="527"/>
      <c r="BY434" s="527"/>
      <c r="BZ434" s="527"/>
      <c r="CA434" s="527"/>
      <c r="CB434" s="584"/>
      <c r="CC434" s="527"/>
      <c r="CD434" s="584"/>
      <c r="CE434" s="527"/>
      <c r="CF434" s="584"/>
      <c r="CG434" s="527"/>
      <c r="CH434" s="584"/>
      <c r="CI434" s="527"/>
      <c r="CJ434" s="584"/>
      <c r="CK434" s="527"/>
      <c r="CL434" s="584"/>
      <c r="CO434" s="70"/>
      <c r="CP434" s="70"/>
      <c r="CQ434" s="70"/>
      <c r="CR434" s="70"/>
      <c r="CS434" s="70"/>
      <c r="CT434" s="70"/>
      <c r="CU434" s="70"/>
      <c r="CV434" s="70"/>
      <c r="CW434" s="70"/>
      <c r="CX434" s="70"/>
      <c r="CY434" s="70"/>
      <c r="CZ434" s="70"/>
      <c r="DA434" s="70"/>
      <c r="DB434" s="70"/>
      <c r="DC434" s="70"/>
      <c r="DH434" s="516"/>
      <c r="DI434" s="516"/>
      <c r="DJ434" s="105"/>
      <c r="DK434" s="105"/>
      <c r="DL434" s="105"/>
      <c r="DM434" s="105"/>
      <c r="DN434" s="105"/>
      <c r="DO434" s="105"/>
      <c r="DP434" s="105"/>
      <c r="DQ434" s="105"/>
      <c r="DR434" s="105"/>
      <c r="DS434" s="105"/>
      <c r="DT434" s="105"/>
      <c r="DU434" s="105"/>
      <c r="DV434" s="105"/>
      <c r="ER434" s="105"/>
      <c r="ES434" s="105"/>
      <c r="EV434" s="284"/>
      <c r="EW434" s="209"/>
      <c r="EX434" s="209"/>
      <c r="EY434" s="209"/>
      <c r="EZ434" s="209"/>
      <c r="FA434" s="209"/>
      <c r="FB434" s="209"/>
      <c r="FC434" s="209"/>
      <c r="FE434" s="141"/>
      <c r="FF434" s="141"/>
      <c r="FH434" s="141"/>
      <c r="FJ434" s="141"/>
      <c r="FK434" s="584"/>
      <c r="FL434" s="527"/>
      <c r="FM434" s="584"/>
      <c r="FN434" s="527"/>
      <c r="FO434" s="584"/>
      <c r="FP434" s="527"/>
      <c r="FQ434" s="284"/>
      <c r="FR434" s="209"/>
      <c r="FS434" s="284"/>
      <c r="FT434" s="209"/>
      <c r="FU434" s="209"/>
      <c r="FV434" s="209"/>
      <c r="FW434" s="209"/>
      <c r="FX434" s="209"/>
      <c r="FY434" s="209"/>
      <c r="FZ434" s="209"/>
      <c r="GA434" s="209"/>
      <c r="GB434" s="209"/>
      <c r="GC434" s="209"/>
      <c r="GD434" s="284"/>
      <c r="GE434" s="209"/>
      <c r="GF434" s="284"/>
      <c r="GG434" s="209"/>
      <c r="GH434" s="209"/>
      <c r="GI434" s="209"/>
      <c r="GJ434" s="209"/>
      <c r="GK434" s="209"/>
      <c r="GL434" s="209"/>
      <c r="GM434" s="209"/>
      <c r="GN434" s="209"/>
      <c r="GO434" s="209"/>
      <c r="GP434" s="209"/>
      <c r="GQ434" s="529"/>
      <c r="GR434" s="584"/>
      <c r="GS434" s="527"/>
      <c r="GT434" s="584"/>
      <c r="GU434" s="527"/>
      <c r="GV434" s="527"/>
      <c r="GW434" s="527"/>
      <c r="GX434" s="527"/>
      <c r="GY434" s="527"/>
      <c r="GZ434" s="584"/>
      <c r="HA434" s="527"/>
      <c r="HB434" s="584"/>
      <c r="HC434" s="527"/>
      <c r="HD434" s="527"/>
      <c r="HE434" s="527"/>
      <c r="HF434" s="527"/>
      <c r="HG434" s="527"/>
      <c r="HH434" s="584"/>
      <c r="HI434" s="527"/>
      <c r="HJ434" s="584"/>
      <c r="HK434" s="527"/>
      <c r="HL434" s="527"/>
      <c r="HM434" s="527"/>
      <c r="HN434" s="527"/>
      <c r="HO434" s="527"/>
      <c r="HQ434" s="159"/>
      <c r="HR434" s="159"/>
      <c r="HS434" s="159"/>
      <c r="IE434" s="159"/>
      <c r="IF434" s="159"/>
      <c r="IG434" s="159">
        <v>3.870459530268624</v>
      </c>
      <c r="IH434" s="159">
        <v>6.9694441517386734</v>
      </c>
      <c r="II434" s="159"/>
      <c r="IJ434" s="159"/>
      <c r="IK434" s="159"/>
      <c r="IL434" s="159"/>
      <c r="IM434" s="159"/>
      <c r="IQ434" s="159"/>
      <c r="IR434" s="159"/>
      <c r="IS434" s="159"/>
      <c r="IZ434" s="159"/>
      <c r="JA434" s="159"/>
      <c r="JB434" s="159"/>
      <c r="JC434" s="159"/>
      <c r="JD434" s="159"/>
      <c r="JE434" s="159"/>
      <c r="JF434" s="159"/>
      <c r="JG434" s="159"/>
      <c r="JH434" s="159"/>
      <c r="JI434" s="159"/>
      <c r="JJ434" s="159"/>
      <c r="JK434" s="159"/>
      <c r="JL434" s="159"/>
      <c r="JM434" s="159"/>
      <c r="JN434" s="159"/>
      <c r="JO434" s="159"/>
      <c r="JP434" s="159"/>
      <c r="JQ434" s="159"/>
      <c r="JR434" s="159"/>
      <c r="JS434" s="159"/>
      <c r="JT434" s="159"/>
      <c r="JV434" s="159"/>
      <c r="JW434" s="159"/>
      <c r="JX434" s="159"/>
      <c r="KE434" s="159"/>
      <c r="KF434" s="159"/>
      <c r="KG434" s="159"/>
      <c r="KH434" s="159"/>
      <c r="KI434" s="159"/>
      <c r="KJ434" s="159"/>
      <c r="KK434" s="159"/>
      <c r="KL434" s="159"/>
      <c r="KM434" s="159"/>
      <c r="KN434" s="159"/>
      <c r="KO434" s="159"/>
      <c r="KP434" s="159"/>
      <c r="KQ434" s="159"/>
      <c r="KR434" s="159"/>
      <c r="KS434" s="159"/>
      <c r="KT434" s="159"/>
      <c r="KU434" s="159"/>
      <c r="KV434" s="159"/>
      <c r="KW434" s="159"/>
      <c r="KX434" s="159"/>
      <c r="KY434" s="159"/>
      <c r="KZ434" s="159"/>
      <c r="LA434" s="159"/>
      <c r="LB434" s="159"/>
    </row>
    <row r="435" spans="1:314" x14ac:dyDescent="0.15">
      <c r="A435" s="214"/>
      <c r="B435" s="262">
        <v>2.2514467592592591</v>
      </c>
      <c r="C435" s="10"/>
      <c r="D435" s="11"/>
      <c r="E435" s="12"/>
      <c r="F435" s="14"/>
      <c r="G435" s="13"/>
      <c r="H435" s="14"/>
      <c r="I435" s="596"/>
      <c r="J435" s="9">
        <v>1</v>
      </c>
      <c r="K435" s="14">
        <v>0</v>
      </c>
      <c r="L435" s="9">
        <v>1</v>
      </c>
      <c r="M435" s="23">
        <v>1</v>
      </c>
      <c r="N435" s="23">
        <v>0</v>
      </c>
      <c r="O435" s="23">
        <v>1</v>
      </c>
      <c r="P435" s="14"/>
      <c r="Q435" s="14">
        <v>0</v>
      </c>
      <c r="R435" s="14">
        <v>0</v>
      </c>
      <c r="S435" s="14">
        <v>1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9">
        <v>0</v>
      </c>
      <c r="AB435" s="15"/>
      <c r="AC435" s="15"/>
      <c r="AD435" s="15"/>
      <c r="AE435" s="15">
        <f>ABS(ER435-DU436)</f>
        <v>0.82670009384378362</v>
      </c>
      <c r="AF435" s="15">
        <f>ABS(ES435-DV436)</f>
        <v>3.7571127502634027E-2</v>
      </c>
      <c r="AG435" s="15">
        <f>SQRT(AE435^2+AF435^2)</f>
        <v>0.82755340297961422</v>
      </c>
      <c r="AH435" s="15">
        <f>AM436-BP435</f>
        <v>1.3152046947514742</v>
      </c>
      <c r="AI435" s="15">
        <f>AN436-BQ435</f>
        <v>17.433003161222342</v>
      </c>
      <c r="AJ435" s="15"/>
      <c r="AK435" s="15"/>
      <c r="AL435" s="632">
        <f>((AH435*AH436)+(AI435*AI436))/(SQRT(AH435^2+AI435^2)*SQRT(AH436^2+AI436^2))</f>
        <v>0.99596400622107495</v>
      </c>
      <c r="AM435" s="633"/>
      <c r="AN435" s="634"/>
      <c r="AO435" s="633"/>
      <c r="AP435" s="634"/>
      <c r="AQ435" s="634"/>
      <c r="AR435" s="634"/>
      <c r="AS435" s="634"/>
      <c r="AT435" s="634"/>
      <c r="AU435" s="634"/>
      <c r="AV435" s="634"/>
      <c r="AW435" s="634"/>
      <c r="AX435" s="634"/>
      <c r="AY435" s="634"/>
      <c r="AZ435" s="634"/>
      <c r="BA435" s="634"/>
      <c r="BB435" s="633"/>
      <c r="BC435" s="634"/>
      <c r="BD435" s="634"/>
      <c r="BE435" s="634"/>
      <c r="BF435" s="634"/>
      <c r="BG435" s="634"/>
      <c r="BH435" s="634"/>
      <c r="BI435" s="634"/>
      <c r="BJ435" s="634"/>
      <c r="BK435" s="634"/>
      <c r="BL435" s="634"/>
      <c r="BM435" s="634"/>
      <c r="BN435" s="573"/>
      <c r="BO435" s="573"/>
      <c r="BP435" s="64">
        <v>-0.67639098587218671</v>
      </c>
      <c r="BQ435" s="64">
        <v>-11.928832982086409</v>
      </c>
      <c r="BR435" s="6"/>
      <c r="BS435" s="527"/>
      <c r="BT435" s="527"/>
      <c r="BU435" s="527"/>
      <c r="BV435" s="527"/>
      <c r="BW435" s="584"/>
      <c r="BX435" s="527"/>
      <c r="BY435" s="527"/>
      <c r="BZ435" s="527"/>
      <c r="CA435" s="527"/>
      <c r="CB435" s="584"/>
      <c r="CC435" s="527"/>
      <c r="CD435" s="584"/>
      <c r="CE435" s="527"/>
      <c r="CF435" s="584"/>
      <c r="CG435" s="527"/>
      <c r="CH435" s="584"/>
      <c r="CI435" s="527"/>
      <c r="CJ435" s="584"/>
      <c r="CK435" s="527"/>
      <c r="CL435" s="584"/>
      <c r="CO435" s="70"/>
      <c r="CP435" s="70"/>
      <c r="CQ435" s="70"/>
      <c r="CR435" s="70"/>
      <c r="CS435" s="70"/>
      <c r="CT435" s="70"/>
      <c r="CU435" s="70"/>
      <c r="CV435" s="70"/>
      <c r="CW435" s="70"/>
      <c r="CX435" s="70"/>
      <c r="CY435" s="70"/>
      <c r="CZ435" s="70"/>
      <c r="DA435" s="70"/>
      <c r="DB435" s="70"/>
      <c r="DC435" s="70"/>
      <c r="DH435" s="516"/>
      <c r="DI435" s="516"/>
      <c r="DJ435" s="105"/>
      <c r="DK435" s="105"/>
      <c r="DL435" s="105"/>
      <c r="DM435" s="105"/>
      <c r="DN435" s="105"/>
      <c r="DO435" s="105"/>
      <c r="DP435" s="105"/>
      <c r="DQ435" s="105"/>
      <c r="DR435" s="105"/>
      <c r="DS435" s="105"/>
      <c r="DT435" s="108" t="s">
        <v>442</v>
      </c>
      <c r="DU435" s="128">
        <v>-0.67639098587218671</v>
      </c>
      <c r="DV435" s="128">
        <v>-11.928832982086409</v>
      </c>
      <c r="ER435" s="105">
        <v>3.3068003753751349</v>
      </c>
      <c r="ES435" s="105">
        <v>11.966404109589043</v>
      </c>
      <c r="EV435" s="284"/>
      <c r="EW435" s="209"/>
      <c r="EX435" s="209"/>
      <c r="EY435" s="209"/>
      <c r="EZ435" s="209"/>
      <c r="FA435" s="209"/>
      <c r="FB435" s="209"/>
      <c r="FC435" s="209"/>
      <c r="FE435" s="141"/>
      <c r="FF435" s="141"/>
      <c r="FH435" s="141"/>
      <c r="FJ435" s="141"/>
      <c r="FK435" s="584"/>
      <c r="FL435" s="527"/>
      <c r="FM435" s="584"/>
      <c r="FN435" s="527"/>
      <c r="FO435" s="584"/>
      <c r="FP435" s="527"/>
      <c r="FQ435" s="284"/>
      <c r="FR435" s="209"/>
      <c r="FS435" s="284"/>
      <c r="FT435" s="209"/>
      <c r="FU435" s="209"/>
      <c r="FV435" s="209"/>
      <c r="FW435" s="209"/>
      <c r="FX435" s="209"/>
      <c r="FY435" s="209"/>
      <c r="FZ435" s="209"/>
      <c r="GA435" s="209"/>
      <c r="GB435" s="209"/>
      <c r="GC435" s="209"/>
      <c r="GD435" s="284"/>
      <c r="GE435" s="209"/>
      <c r="GF435" s="284"/>
      <c r="GG435" s="209"/>
      <c r="GH435" s="209"/>
      <c r="GI435" s="209"/>
      <c r="GJ435" s="209"/>
      <c r="GK435" s="209"/>
      <c r="GL435" s="209"/>
      <c r="GM435" s="209"/>
      <c r="GN435" s="209"/>
      <c r="GO435" s="209"/>
      <c r="GP435" s="209"/>
      <c r="GQ435" s="529"/>
      <c r="GR435" s="587"/>
      <c r="GS435" s="529"/>
      <c r="GT435" s="587"/>
      <c r="GU435" s="529"/>
      <c r="GV435" s="529"/>
      <c r="GW435" s="529"/>
      <c r="GX435" s="529"/>
      <c r="GY435" s="529"/>
      <c r="GZ435" s="587"/>
      <c r="HA435" s="529"/>
      <c r="HB435" s="587"/>
      <c r="HC435" s="529"/>
      <c r="HD435" s="529"/>
      <c r="HE435" s="529"/>
      <c r="HF435" s="529"/>
      <c r="HG435" s="529"/>
      <c r="HH435" s="584"/>
      <c r="HI435" s="527"/>
      <c r="HJ435" s="587"/>
      <c r="HK435" s="529"/>
      <c r="HL435" s="529"/>
      <c r="HM435" s="529"/>
      <c r="HN435" s="529"/>
      <c r="HO435" s="529"/>
      <c r="HP435" s="285"/>
      <c r="HQ435" s="208"/>
      <c r="HR435" s="208"/>
      <c r="HS435" s="208"/>
      <c r="IE435" s="159"/>
      <c r="IF435" s="159"/>
      <c r="IG435" s="159"/>
      <c r="IH435" s="159"/>
      <c r="II435" s="159"/>
      <c r="IJ435" s="159"/>
      <c r="IK435" s="159"/>
      <c r="IL435" s="159"/>
      <c r="IM435" s="159"/>
      <c r="IQ435" s="159"/>
      <c r="IR435" s="159"/>
      <c r="IS435" s="159"/>
      <c r="IZ435" s="159"/>
      <c r="JA435" s="159"/>
      <c r="JB435" s="159"/>
      <c r="JC435" s="159"/>
      <c r="JD435" s="159"/>
      <c r="JE435" s="159"/>
      <c r="JF435" s="159"/>
      <c r="JG435" s="159"/>
      <c r="JH435" s="159"/>
      <c r="JI435" s="159"/>
      <c r="JJ435" s="159"/>
      <c r="JK435" s="159"/>
      <c r="JL435" s="159"/>
      <c r="JM435" s="159"/>
      <c r="JN435" s="159"/>
      <c r="JO435" s="159"/>
      <c r="JP435" s="159"/>
      <c r="JQ435" s="159"/>
      <c r="JR435" s="159"/>
      <c r="JS435" s="159"/>
      <c r="JT435" s="159"/>
      <c r="JV435" s="159"/>
      <c r="JW435" s="159"/>
      <c r="JX435" s="159"/>
      <c r="KE435" s="159"/>
      <c r="KF435" s="159"/>
      <c r="KG435" s="159"/>
      <c r="KH435" s="159"/>
      <c r="KI435" s="159"/>
      <c r="KJ435" s="159"/>
      <c r="KK435" s="159"/>
      <c r="KL435" s="159"/>
      <c r="KM435" s="159"/>
      <c r="KN435" s="159"/>
      <c r="KO435" s="159"/>
      <c r="KP435" s="159"/>
      <c r="KQ435" s="159"/>
      <c r="KR435" s="159"/>
      <c r="KS435" s="159"/>
      <c r="KT435" s="159"/>
      <c r="KU435" s="159"/>
      <c r="KV435" s="159"/>
      <c r="KW435" s="159"/>
      <c r="KX435" s="159"/>
      <c r="KY435" s="159"/>
      <c r="KZ435" s="159"/>
      <c r="LA435" s="159"/>
      <c r="LB435" s="159"/>
    </row>
    <row r="436" spans="1:314" x14ac:dyDescent="0.15">
      <c r="A436" s="214"/>
      <c r="B436" s="262">
        <v>2.2520949074074075</v>
      </c>
      <c r="C436" s="10">
        <v>0.26</v>
      </c>
      <c r="D436" s="11">
        <v>0.86658000000000013</v>
      </c>
      <c r="E436" s="12"/>
      <c r="F436" s="14"/>
      <c r="G436" s="13"/>
      <c r="H436" s="14"/>
      <c r="I436" s="596"/>
      <c r="J436" s="9">
        <v>2</v>
      </c>
      <c r="K436" s="14"/>
      <c r="L436" s="9"/>
      <c r="M436" s="14">
        <v>0</v>
      </c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9"/>
      <c r="AB436" s="15"/>
      <c r="AC436" s="15"/>
      <c r="AD436" s="15"/>
      <c r="AE436" s="15"/>
      <c r="AF436" s="15"/>
      <c r="AG436" s="15"/>
      <c r="AH436" s="54">
        <f>ER435-BP435</f>
        <v>3.9831913612473215</v>
      </c>
      <c r="AI436" s="54">
        <f>ES435-BQ435</f>
        <v>23.895237091675451</v>
      </c>
      <c r="AJ436" s="15"/>
      <c r="AK436" s="15"/>
      <c r="AL436" s="635">
        <f>DEGREES(ACOS(AL435))</f>
        <v>5.1494287095207856</v>
      </c>
      <c r="AM436" s="633">
        <v>0.63881370887928746</v>
      </c>
      <c r="AN436" s="634">
        <v>5.504170179135933</v>
      </c>
      <c r="AO436" s="584"/>
      <c r="AP436" s="638">
        <f>ABS(11.88-AN436)</f>
        <v>6.3758298208640678</v>
      </c>
      <c r="AQ436" s="634"/>
      <c r="AR436" s="634"/>
      <c r="AS436" s="634"/>
      <c r="AT436" s="634"/>
      <c r="AU436" s="634"/>
      <c r="AV436" s="634"/>
      <c r="AW436" s="634"/>
      <c r="AX436" s="634"/>
      <c r="AY436" s="634"/>
      <c r="AZ436" s="634"/>
      <c r="BA436" s="634"/>
      <c r="BB436" s="634">
        <f>ABS(BQ436-AN436)</f>
        <v>6.3119494204425717</v>
      </c>
      <c r="BC436" s="527"/>
      <c r="BD436" s="634"/>
      <c r="BE436" s="634"/>
      <c r="BF436" s="634"/>
      <c r="BG436" s="634"/>
      <c r="BH436" s="634"/>
      <c r="BI436" s="634"/>
      <c r="BJ436" s="634"/>
      <c r="BK436" s="634"/>
      <c r="BL436" s="634"/>
      <c r="BM436" s="634"/>
      <c r="BN436" s="573"/>
      <c r="BO436" s="573"/>
      <c r="BP436" s="4">
        <v>1.8412865726520637</v>
      </c>
      <c r="BQ436" s="4">
        <v>11.816119599578505</v>
      </c>
      <c r="BR436" s="6"/>
      <c r="BS436" s="527"/>
      <c r="BT436" s="527"/>
      <c r="BU436" s="527"/>
      <c r="BV436" s="527"/>
      <c r="BW436" s="584"/>
      <c r="BX436" s="527"/>
      <c r="BY436" s="527"/>
      <c r="BZ436" s="527"/>
      <c r="CA436" s="527"/>
      <c r="CB436" s="584"/>
      <c r="CC436" s="527"/>
      <c r="CD436" s="584"/>
      <c r="CE436" s="527"/>
      <c r="CF436" s="584"/>
      <c r="CG436" s="527"/>
      <c r="CH436" s="584"/>
      <c r="CI436" s="527"/>
      <c r="CJ436" s="584"/>
      <c r="CK436" s="527"/>
      <c r="CL436" s="584"/>
      <c r="CO436" s="70"/>
      <c r="CP436" s="70"/>
      <c r="CQ436" s="70"/>
      <c r="CR436" s="70"/>
      <c r="CS436" s="70"/>
      <c r="CT436" s="70"/>
      <c r="CU436" s="70"/>
      <c r="CV436" s="70"/>
      <c r="CW436" s="70"/>
      <c r="CX436" s="70"/>
      <c r="CY436" s="70"/>
      <c r="CZ436" s="70"/>
      <c r="DA436" s="70"/>
      <c r="DB436" s="70"/>
      <c r="DC436" s="70"/>
      <c r="DH436" s="516"/>
      <c r="DI436" s="516"/>
      <c r="DJ436" s="105"/>
      <c r="DK436" s="105"/>
      <c r="DL436" s="105"/>
      <c r="DM436" s="105"/>
      <c r="DN436" s="105"/>
      <c r="DO436" s="105"/>
      <c r="DP436" s="105"/>
      <c r="DQ436" s="105"/>
      <c r="DR436" s="105"/>
      <c r="DS436" s="105"/>
      <c r="DT436" s="105"/>
      <c r="DU436" s="105">
        <v>2.4801002815313513</v>
      </c>
      <c r="DV436" s="105">
        <v>12.003975237091677</v>
      </c>
      <c r="ER436" s="128">
        <v>-0.11273183097869778</v>
      </c>
      <c r="ES436" s="128">
        <v>-11.85369072708114</v>
      </c>
      <c r="EU436" s="518">
        <f>ABS(ER436)</f>
        <v>0.11273183097869778</v>
      </c>
      <c r="EV436" s="284"/>
      <c r="EW436" s="209"/>
      <c r="EX436" s="209"/>
      <c r="EY436" s="209"/>
      <c r="EZ436" s="209"/>
      <c r="FA436" s="209"/>
      <c r="FB436" s="209"/>
      <c r="FC436" s="209"/>
      <c r="FE436" s="141"/>
      <c r="FF436" s="141"/>
      <c r="FH436" s="141"/>
      <c r="FJ436" s="141"/>
      <c r="FK436" s="584"/>
      <c r="FL436" s="527"/>
      <c r="FM436" s="584"/>
      <c r="FN436" s="527"/>
      <c r="FO436" s="584"/>
      <c r="FP436" s="527"/>
      <c r="FQ436" s="284"/>
      <c r="FR436" s="209"/>
      <c r="FS436" s="284"/>
      <c r="FT436" s="209"/>
      <c r="FU436" s="209"/>
      <c r="FV436" s="209"/>
      <c r="FW436" s="209"/>
      <c r="FX436" s="209"/>
      <c r="FY436" s="209"/>
      <c r="FZ436" s="209"/>
      <c r="GA436" s="209"/>
      <c r="GB436" s="209"/>
      <c r="GC436" s="209"/>
      <c r="GD436" s="284"/>
      <c r="GE436" s="209"/>
      <c r="GF436" s="284"/>
      <c r="GG436" s="209"/>
      <c r="GH436" s="209"/>
      <c r="GI436" s="209"/>
      <c r="GJ436" s="209"/>
      <c r="GK436" s="209"/>
      <c r="GL436" s="209"/>
      <c r="GM436" s="209"/>
      <c r="GN436" s="209"/>
      <c r="GO436" s="209"/>
      <c r="GP436" s="209"/>
      <c r="GQ436" s="529"/>
      <c r="GR436" s="587">
        <v>0.82670009384378362</v>
      </c>
      <c r="GS436" s="532">
        <v>0.56365915489348895</v>
      </c>
      <c r="GT436" s="584"/>
      <c r="GU436" s="527"/>
      <c r="GV436" s="527"/>
      <c r="GW436" s="527"/>
      <c r="GX436" s="527"/>
      <c r="GY436" s="527"/>
      <c r="GZ436" s="587">
        <v>3.7571127502634027E-2</v>
      </c>
      <c r="HA436" s="532">
        <v>7.5142255005268055E-2</v>
      </c>
      <c r="HB436" s="584"/>
      <c r="HC436" s="527"/>
      <c r="HD436" s="527"/>
      <c r="HE436" s="527"/>
      <c r="HF436" s="527"/>
      <c r="HG436" s="527"/>
      <c r="HH436" s="584">
        <v>0.82755340297961422</v>
      </c>
      <c r="HI436" s="527">
        <v>0.56864576089382646</v>
      </c>
      <c r="HJ436" s="584"/>
      <c r="HK436" s="527"/>
      <c r="HL436" s="527"/>
      <c r="HM436" s="527"/>
      <c r="HN436" s="527"/>
      <c r="HO436" s="527"/>
      <c r="HP436" s="285"/>
      <c r="HQ436" s="208"/>
      <c r="HR436" s="208"/>
      <c r="HS436" s="208"/>
      <c r="IE436" s="159"/>
      <c r="IF436" s="159"/>
      <c r="IG436" s="159"/>
      <c r="IH436" s="159"/>
      <c r="II436" s="175">
        <v>1</v>
      </c>
      <c r="IJ436" s="175">
        <v>0</v>
      </c>
      <c r="IK436" s="175">
        <v>1</v>
      </c>
      <c r="IL436" s="175">
        <v>0</v>
      </c>
      <c r="IM436" s="175">
        <v>0</v>
      </c>
      <c r="IN436" s="464"/>
      <c r="IO436" s="464"/>
      <c r="IP436" s="402"/>
      <c r="IQ436" s="175">
        <v>0</v>
      </c>
      <c r="IR436" s="175">
        <v>1</v>
      </c>
      <c r="IS436" s="175">
        <v>0</v>
      </c>
      <c r="IT436" s="402"/>
      <c r="IU436" s="416"/>
      <c r="IV436" s="402"/>
      <c r="IW436" s="416"/>
      <c r="IX436" s="483"/>
      <c r="IY436" s="416"/>
      <c r="IZ436" s="175">
        <v>1</v>
      </c>
      <c r="JA436" s="175">
        <v>0</v>
      </c>
      <c r="JB436" s="178">
        <v>0</v>
      </c>
      <c r="JC436" s="178">
        <v>0</v>
      </c>
      <c r="JD436" s="178">
        <v>0</v>
      </c>
      <c r="JE436" s="178">
        <v>0</v>
      </c>
      <c r="JF436" s="178">
        <v>0</v>
      </c>
      <c r="JG436" s="178">
        <v>0</v>
      </c>
      <c r="JH436" s="178">
        <v>1</v>
      </c>
      <c r="JI436" s="178">
        <v>0</v>
      </c>
      <c r="JJ436" s="178">
        <v>0</v>
      </c>
      <c r="JK436" s="178">
        <v>1</v>
      </c>
      <c r="JL436" s="178">
        <v>0</v>
      </c>
      <c r="JM436" s="178">
        <v>1</v>
      </c>
      <c r="JN436" s="178">
        <v>0</v>
      </c>
      <c r="JO436" s="178">
        <v>0</v>
      </c>
      <c r="JP436" s="178">
        <v>0</v>
      </c>
      <c r="JQ436" s="178">
        <v>0</v>
      </c>
      <c r="JR436" s="178">
        <v>0</v>
      </c>
      <c r="JS436" s="178">
        <v>0</v>
      </c>
      <c r="JT436" s="178">
        <v>0</v>
      </c>
      <c r="JU436" s="513">
        <v>1</v>
      </c>
      <c r="JV436" s="178">
        <v>0</v>
      </c>
      <c r="JW436" s="178">
        <v>0</v>
      </c>
      <c r="JX436" s="159">
        <v>0</v>
      </c>
      <c r="KE436" s="162">
        <v>1</v>
      </c>
      <c r="KF436" s="175">
        <v>0</v>
      </c>
      <c r="KG436" s="175">
        <v>0</v>
      </c>
      <c r="KH436" s="175">
        <v>0</v>
      </c>
      <c r="KI436" s="175">
        <v>0</v>
      </c>
      <c r="KJ436" s="175">
        <v>1</v>
      </c>
      <c r="KK436" s="160">
        <v>0</v>
      </c>
      <c r="KL436" s="175">
        <v>1</v>
      </c>
      <c r="KM436" s="175">
        <v>0</v>
      </c>
      <c r="KN436" s="175">
        <v>0</v>
      </c>
      <c r="KO436" s="175">
        <v>0</v>
      </c>
      <c r="KP436" s="175">
        <v>0</v>
      </c>
      <c r="KQ436" s="175">
        <v>0</v>
      </c>
      <c r="KR436" s="160">
        <v>0</v>
      </c>
      <c r="KS436" s="175">
        <v>0</v>
      </c>
      <c r="KT436" s="159"/>
      <c r="KU436" s="159"/>
      <c r="KV436" s="159"/>
      <c r="KW436" s="159"/>
      <c r="KX436" s="159"/>
      <c r="KY436" s="159"/>
      <c r="KZ436" s="159"/>
      <c r="LA436" s="159"/>
      <c r="LB436" s="159"/>
    </row>
    <row r="437" spans="1:314" s="218" customFormat="1" x14ac:dyDescent="0.15">
      <c r="A437" s="218" t="s">
        <v>593</v>
      </c>
      <c r="B437" s="263">
        <v>2.2528472222222224</v>
      </c>
      <c r="C437" s="17"/>
      <c r="D437" s="18"/>
      <c r="E437" s="24"/>
      <c r="F437" s="20"/>
      <c r="G437" s="19"/>
      <c r="H437" s="20"/>
      <c r="I437" s="597"/>
      <c r="J437" s="16"/>
      <c r="K437" s="20"/>
      <c r="L437" s="16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16"/>
      <c r="AB437" s="20"/>
      <c r="AC437" s="20"/>
      <c r="AD437" s="20"/>
      <c r="AE437" s="20"/>
      <c r="AF437" s="20"/>
      <c r="AG437" s="20"/>
      <c r="AH437" s="58"/>
      <c r="AI437" s="20"/>
      <c r="AJ437" s="20"/>
      <c r="AK437" s="20"/>
      <c r="AL437" s="642"/>
      <c r="AM437" s="636"/>
      <c r="AN437" s="637"/>
      <c r="AO437" s="636"/>
      <c r="AP437" s="637"/>
      <c r="AQ437" s="528">
        <f>SUM(AO434:AO437)</f>
        <v>0</v>
      </c>
      <c r="AR437" s="528">
        <f>SUM(AP434:AP437)</f>
        <v>6.3758298208640678</v>
      </c>
      <c r="AS437" s="528" t="e">
        <f>AVERAGE(AO434:AO437)</f>
        <v>#DIV/0!</v>
      </c>
      <c r="AT437" s="528">
        <f>AVERAGE(AP434:AP437)</f>
        <v>6.3758298208640678</v>
      </c>
      <c r="AU437" s="528">
        <f>MAX(AO434:AO437)</f>
        <v>0</v>
      </c>
      <c r="AV437" s="528">
        <f>MAX(AP434:AP437)</f>
        <v>6.3758298208640678</v>
      </c>
      <c r="AW437" s="528">
        <f>MIN(AO434:AO437)</f>
        <v>0</v>
      </c>
      <c r="AX437" s="528">
        <f>MIN(AP434:AP437)</f>
        <v>6.3758298208640678</v>
      </c>
      <c r="AY437" s="528">
        <f>AU437-AW437</f>
        <v>0</v>
      </c>
      <c r="AZ437" s="528">
        <f>AV437-AX437</f>
        <v>0</v>
      </c>
      <c r="BA437" s="528"/>
      <c r="BB437" s="584"/>
      <c r="BC437" s="634"/>
      <c r="BD437" s="528">
        <f>SUM(BB434:BB437)</f>
        <v>6.3119494204425717</v>
      </c>
      <c r="BE437" s="528">
        <f>SUM(BC434:BC437)</f>
        <v>0</v>
      </c>
      <c r="BF437" s="528">
        <f>AVERAGE(BB434:BB437)</f>
        <v>6.3119494204425717</v>
      </c>
      <c r="BG437" s="528" t="e">
        <f>AVERAGE(BC434:BC437)</f>
        <v>#DIV/0!</v>
      </c>
      <c r="BH437" s="528">
        <f>MAX(BB434:BB437)</f>
        <v>6.3119494204425717</v>
      </c>
      <c r="BI437" s="528">
        <f>MAX(BC434:BC437)</f>
        <v>0</v>
      </c>
      <c r="BJ437" s="528">
        <f>MIN(BB434:BB437)</f>
        <v>6.3119494204425717</v>
      </c>
      <c r="BK437" s="528">
        <f>MIN(BC434:BC437)</f>
        <v>0</v>
      </c>
      <c r="BL437" s="528">
        <f>BH437-BJ437</f>
        <v>0</v>
      </c>
      <c r="BM437" s="528">
        <f>BI437-BK437</f>
        <v>0</v>
      </c>
      <c r="BN437" s="574"/>
      <c r="BO437" s="574"/>
      <c r="BP437" s="2" t="s">
        <v>337</v>
      </c>
      <c r="BQ437" s="2"/>
      <c r="BR437" s="7"/>
      <c r="BS437" s="528"/>
      <c r="BT437" s="528"/>
      <c r="BU437" s="528"/>
      <c r="BV437" s="528"/>
      <c r="BW437" s="585"/>
      <c r="BX437" s="528"/>
      <c r="BY437" s="528"/>
      <c r="BZ437" s="528"/>
      <c r="CA437" s="528"/>
      <c r="CB437" s="585"/>
      <c r="CC437" s="528"/>
      <c r="CD437" s="585"/>
      <c r="CE437" s="528"/>
      <c r="CF437" s="585"/>
      <c r="CG437" s="528"/>
      <c r="CH437" s="585"/>
      <c r="CI437" s="528"/>
      <c r="CJ437" s="585"/>
      <c r="CK437" s="528"/>
      <c r="CL437" s="585"/>
      <c r="CM437" s="240"/>
      <c r="CN437" s="393"/>
      <c r="CR437" s="286"/>
      <c r="CS437" s="278"/>
      <c r="CT437" s="281"/>
      <c r="CU437" s="281"/>
      <c r="CV437" s="281"/>
      <c r="CW437" s="281"/>
      <c r="CX437" s="281"/>
      <c r="CY437" s="281"/>
      <c r="CZ437" s="281"/>
      <c r="DA437" s="281"/>
      <c r="DB437" s="281"/>
      <c r="DC437" s="248"/>
      <c r="DD437" s="281"/>
      <c r="DE437" s="281"/>
      <c r="DF437" s="281"/>
      <c r="DG437" s="281"/>
      <c r="DH437" s="281"/>
      <c r="DI437" s="281"/>
      <c r="DL437" s="281"/>
      <c r="DM437" s="281"/>
      <c r="DN437" s="281"/>
      <c r="DO437" s="281"/>
      <c r="DP437" s="281"/>
      <c r="DQ437" s="281"/>
      <c r="DR437" s="281"/>
      <c r="DT437" s="220"/>
      <c r="DW437" s="495"/>
      <c r="DX437" s="495"/>
      <c r="DY437" s="495"/>
      <c r="DZ437" s="495"/>
      <c r="EA437" s="495"/>
      <c r="EB437" s="512"/>
      <c r="EC437" s="495"/>
      <c r="ED437" s="495"/>
      <c r="EE437" s="512"/>
      <c r="EF437" s="244"/>
      <c r="EG437" s="244"/>
      <c r="EH437" s="244"/>
      <c r="EI437" s="244"/>
      <c r="EJ437" s="244"/>
      <c r="EK437" s="244"/>
      <c r="EL437" s="244"/>
      <c r="EM437" s="244"/>
      <c r="EN437" s="244"/>
      <c r="EO437" s="244"/>
      <c r="EP437" s="244"/>
      <c r="EQ437" s="244"/>
      <c r="ES437" s="219"/>
      <c r="ET437" s="518"/>
      <c r="EU437" s="518"/>
      <c r="EV437" s="287"/>
      <c r="EW437" s="281">
        <f>SUM(EU435:EU437)</f>
        <v>0.11273183097869778</v>
      </c>
      <c r="EX437" s="278"/>
      <c r="EY437" s="278">
        <f>AVERAGE(EU434:EU437)</f>
        <v>0.11273183097869778</v>
      </c>
      <c r="EZ437" s="281"/>
      <c r="FA437" s="281">
        <f>_xlfn.VAR.P(EU434:EU437)</f>
        <v>0</v>
      </c>
      <c r="FB437" s="281"/>
      <c r="FC437" s="281">
        <f>MAX(EU434:EU437)</f>
        <v>0.11273183097869778</v>
      </c>
      <c r="FD437" s="523"/>
      <c r="FE437" s="268"/>
      <c r="FF437" s="240"/>
      <c r="FG437" s="268"/>
      <c r="FH437" s="240"/>
      <c r="FI437" s="268"/>
      <c r="FJ437" s="240"/>
      <c r="FK437" s="585"/>
      <c r="FL437" s="528"/>
      <c r="FM437" s="585"/>
      <c r="FN437" s="528"/>
      <c r="FO437" s="585"/>
      <c r="FP437" s="528"/>
      <c r="FQ437" s="287"/>
      <c r="FR437" s="281"/>
      <c r="FS437" s="287"/>
      <c r="FT437" s="281"/>
      <c r="FU437" s="281"/>
      <c r="FV437" s="281"/>
      <c r="FW437" s="281"/>
      <c r="FX437" s="281"/>
      <c r="FY437" s="281"/>
      <c r="FZ437" s="281"/>
      <c r="GA437" s="281"/>
      <c r="GB437" s="281"/>
      <c r="GC437" s="281"/>
      <c r="GD437" s="287"/>
      <c r="GE437" s="281"/>
      <c r="GF437" s="287"/>
      <c r="GG437" s="281"/>
      <c r="GH437" s="281"/>
      <c r="GI437" s="281"/>
      <c r="GJ437" s="281"/>
      <c r="GK437" s="281"/>
      <c r="GL437" s="281"/>
      <c r="GM437" s="281"/>
      <c r="GN437" s="281"/>
      <c r="GO437" s="281"/>
      <c r="GP437" s="281"/>
      <c r="GQ437" s="531"/>
      <c r="GR437" s="586"/>
      <c r="GS437" s="531"/>
      <c r="GT437" s="586">
        <f>SUM(GR435:GR437)</f>
        <v>0.82670009384378362</v>
      </c>
      <c r="GU437" s="586">
        <f>SUM(GS435:GS437)</f>
        <v>0.56365915489348895</v>
      </c>
      <c r="GV437" s="531">
        <f>AVERAGE(GR435:GR437)</f>
        <v>0.82670009384378362</v>
      </c>
      <c r="GW437" s="531">
        <f>AVERAGE(GS435:GS437)</f>
        <v>0.56365915489348895</v>
      </c>
      <c r="GX437" s="531">
        <f>MAX(GR435:GR437)</f>
        <v>0.82670009384378362</v>
      </c>
      <c r="GY437" s="531">
        <f>MAX(GS435:GS437)</f>
        <v>0.56365915489348895</v>
      </c>
      <c r="GZ437" s="586"/>
      <c r="HA437" s="531"/>
      <c r="HB437" s="586">
        <f>SUM(GZ435:GZ437)</f>
        <v>3.7571127502634027E-2</v>
      </c>
      <c r="HC437" s="586">
        <f>SUM(HA435:HA437)</f>
        <v>7.5142255005268055E-2</v>
      </c>
      <c r="HD437" s="531">
        <f>AVERAGE(GZ435:GZ437)</f>
        <v>3.7571127502634027E-2</v>
      </c>
      <c r="HE437" s="531">
        <f>AVERAGE(HA435:HA437)</f>
        <v>7.5142255005268055E-2</v>
      </c>
      <c r="HF437" s="531">
        <f>MAX(GZ435:GZ437)</f>
        <v>3.7571127502634027E-2</v>
      </c>
      <c r="HG437" s="531">
        <f>MAX(HA435:HA437)</f>
        <v>7.5142255005268055E-2</v>
      </c>
      <c r="HH437" s="585"/>
      <c r="HI437" s="528"/>
      <c r="HJ437" s="586">
        <f>SUM(HH435:HH437)</f>
        <v>0.82755340297961422</v>
      </c>
      <c r="HK437" s="586">
        <f>SUM(HI435:HI437)</f>
        <v>0.56864576089382646</v>
      </c>
      <c r="HL437" s="531">
        <f>AVERAGE(HH435:HH437)</f>
        <v>0.82755340297961422</v>
      </c>
      <c r="HM437" s="531">
        <f>AVERAGE(HI435:HI437)</f>
        <v>0.56864576089382646</v>
      </c>
      <c r="HN437" s="531">
        <f>MAX(HH435:HH437)</f>
        <v>0.82755340297961422</v>
      </c>
      <c r="HO437" s="531">
        <f>MAX(HI435:HI437)</f>
        <v>0.56864576089382646</v>
      </c>
      <c r="HP437" s="286">
        <f>MIN(HH435:HH437)</f>
        <v>0.82755340297961422</v>
      </c>
      <c r="HQ437" s="286">
        <f>MIN(HI435:HI437)</f>
        <v>0.56864576089382646</v>
      </c>
      <c r="HR437" s="278">
        <f>HN437-HP437</f>
        <v>0</v>
      </c>
      <c r="HS437" s="278">
        <f>HO437-HQ437</f>
        <v>0</v>
      </c>
      <c r="HT437" s="393"/>
      <c r="HU437" s="520"/>
      <c r="HV437" s="393"/>
      <c r="HW437" s="520"/>
      <c r="HX437" s="393"/>
      <c r="HY437" s="520"/>
      <c r="HZ437" s="393"/>
      <c r="IA437" s="520"/>
      <c r="IB437" s="393"/>
      <c r="IC437" s="520"/>
      <c r="ID437" s="393"/>
      <c r="IG437" s="218">
        <v>-2.0667502346094593</v>
      </c>
      <c r="IH437" s="218">
        <v>-12.11668861959958</v>
      </c>
      <c r="IN437" s="462"/>
      <c r="IO437" s="462"/>
      <c r="IP437" s="390">
        <v>0</v>
      </c>
      <c r="IT437" s="390"/>
      <c r="IU437" s="393"/>
      <c r="IV437" s="390"/>
      <c r="IW437" s="393"/>
      <c r="IX437" s="484"/>
      <c r="IY437" s="393"/>
      <c r="JB437" s="226"/>
      <c r="JC437" s="226"/>
      <c r="JD437" s="226"/>
      <c r="JP437" s="226"/>
      <c r="JQ437" s="226"/>
      <c r="JR437" s="226"/>
      <c r="JU437" s="393"/>
      <c r="JY437" s="393"/>
      <c r="JZ437" s="507"/>
      <c r="KA437" s="507"/>
      <c r="KB437" s="520"/>
      <c r="KC437" s="520"/>
      <c r="KD437" s="507"/>
      <c r="KE437" s="220"/>
      <c r="KK437" s="219"/>
      <c r="KR437" s="219"/>
      <c r="LA437" s="219"/>
    </row>
    <row r="438" spans="1:314" x14ac:dyDescent="0.15">
      <c r="A438" s="214"/>
      <c r="B438" s="262">
        <v>2.2639467592592593</v>
      </c>
      <c r="C438" s="10"/>
      <c r="D438" s="11"/>
      <c r="E438" s="12"/>
      <c r="F438" s="14"/>
      <c r="G438" s="13"/>
      <c r="H438" s="14" t="s">
        <v>352</v>
      </c>
      <c r="I438" s="596">
        <v>85</v>
      </c>
      <c r="J438" s="9">
        <v>1</v>
      </c>
      <c r="K438" s="14">
        <v>0</v>
      </c>
      <c r="L438" s="9">
        <v>1</v>
      </c>
      <c r="M438" s="23">
        <v>1</v>
      </c>
      <c r="N438" s="23">
        <v>1</v>
      </c>
      <c r="O438" s="23">
        <v>0</v>
      </c>
      <c r="P438" s="14"/>
      <c r="Q438" s="14">
        <v>1</v>
      </c>
      <c r="R438" s="14">
        <v>0</v>
      </c>
      <c r="S438" s="14">
        <v>0</v>
      </c>
      <c r="T438" s="14">
        <v>0</v>
      </c>
      <c r="U438" s="14">
        <v>0</v>
      </c>
      <c r="V438" s="14">
        <v>1</v>
      </c>
      <c r="W438" s="14">
        <v>0</v>
      </c>
      <c r="X438" s="14">
        <v>0</v>
      </c>
      <c r="Y438" s="14">
        <v>0</v>
      </c>
      <c r="Z438" s="14">
        <v>0</v>
      </c>
      <c r="AA438" s="9">
        <v>1</v>
      </c>
      <c r="AB438" s="15"/>
      <c r="AC438" s="15"/>
      <c r="AD438" s="15"/>
      <c r="AE438" s="15"/>
      <c r="AF438" s="15"/>
      <c r="AG438" s="15"/>
      <c r="AH438" s="54"/>
      <c r="AI438" s="15"/>
      <c r="AJ438" s="15"/>
      <c r="AK438" s="15"/>
      <c r="AL438" s="632"/>
      <c r="AM438" s="633"/>
      <c r="AN438" s="634"/>
      <c r="AO438" s="633"/>
      <c r="AP438" s="634"/>
      <c r="AQ438" s="634"/>
      <c r="AR438" s="634"/>
      <c r="AS438" s="634"/>
      <c r="AT438" s="634"/>
      <c r="AU438" s="634"/>
      <c r="AV438" s="634"/>
      <c r="AW438" s="634"/>
      <c r="AX438" s="634"/>
      <c r="AY438" s="634"/>
      <c r="AZ438" s="634"/>
      <c r="BA438" s="634"/>
      <c r="BB438" s="633"/>
      <c r="BC438" s="634"/>
      <c r="BD438" s="634"/>
      <c r="BE438" s="634"/>
      <c r="BF438" s="634"/>
      <c r="BG438" s="634"/>
      <c r="BH438" s="634"/>
      <c r="BI438" s="634"/>
      <c r="BJ438" s="634"/>
      <c r="BK438" s="634"/>
      <c r="BL438" s="634"/>
      <c r="BM438" s="634"/>
      <c r="BN438" s="573"/>
      <c r="BO438" s="573"/>
      <c r="BP438" s="4">
        <v>0.78912281685088448</v>
      </c>
      <c r="BQ438" s="4">
        <v>-11.928832982086409</v>
      </c>
      <c r="BR438" s="6"/>
      <c r="BS438" s="527"/>
      <c r="BT438" s="527"/>
      <c r="BU438" s="527"/>
      <c r="BV438" s="527"/>
      <c r="BW438" s="584"/>
      <c r="BX438" s="527"/>
      <c r="BY438" s="527"/>
      <c r="BZ438" s="527"/>
      <c r="CA438" s="527"/>
      <c r="CB438" s="584"/>
      <c r="CC438" s="527"/>
      <c r="CD438" s="584"/>
      <c r="CE438" s="527"/>
      <c r="CF438" s="584"/>
      <c r="CG438" s="527"/>
      <c r="CH438" s="584"/>
      <c r="CI438" s="527"/>
      <c r="CJ438" s="584"/>
      <c r="CK438" s="527"/>
      <c r="CL438" s="584"/>
      <c r="CO438" s="70"/>
      <c r="CP438" s="70"/>
      <c r="CQ438" s="70"/>
      <c r="CR438" s="70"/>
      <c r="CS438" s="70"/>
      <c r="CT438" s="70"/>
      <c r="CU438" s="70"/>
      <c r="CV438" s="70"/>
      <c r="CW438" s="70"/>
      <c r="CX438" s="70"/>
      <c r="CY438" s="70"/>
      <c r="CZ438" s="70"/>
      <c r="DA438" s="70"/>
      <c r="DB438" s="70"/>
      <c r="DC438" s="70"/>
      <c r="DH438" s="516"/>
      <c r="DI438" s="516"/>
      <c r="DJ438" s="105"/>
      <c r="DK438" s="105"/>
      <c r="DL438" s="105"/>
      <c r="DM438" s="105"/>
      <c r="DN438" s="105"/>
      <c r="DO438" s="105"/>
      <c r="DP438" s="105"/>
      <c r="DQ438" s="105"/>
      <c r="DR438" s="105"/>
      <c r="DS438" s="105"/>
      <c r="DT438" s="108" t="s">
        <v>442</v>
      </c>
      <c r="DU438" s="105">
        <v>0.78912281685088448</v>
      </c>
      <c r="DV438" s="105">
        <v>-11.928832982086409</v>
      </c>
      <c r="ER438" s="128">
        <v>-4.1335004692189186</v>
      </c>
      <c r="ES438" s="128">
        <v>13.844960484720762</v>
      </c>
      <c r="EV438" s="284"/>
      <c r="EW438" s="209"/>
      <c r="EX438" s="209"/>
      <c r="EY438" s="209"/>
      <c r="EZ438" s="209"/>
      <c r="FA438" s="209"/>
      <c r="FB438" s="209"/>
      <c r="FC438" s="209"/>
      <c r="FE438" s="141"/>
      <c r="FF438" s="141"/>
      <c r="FH438" s="141"/>
      <c r="FJ438" s="141"/>
      <c r="FK438" s="584"/>
      <c r="FL438" s="527"/>
      <c r="FM438" s="584"/>
      <c r="FN438" s="527"/>
      <c r="FO438" s="584"/>
      <c r="FP438" s="527"/>
      <c r="FQ438" s="284"/>
      <c r="FR438" s="209"/>
      <c r="FS438" s="284"/>
      <c r="FT438" s="209"/>
      <c r="FU438" s="209"/>
      <c r="FV438" s="209"/>
      <c r="FW438" s="209"/>
      <c r="FX438" s="209"/>
      <c r="FY438" s="209"/>
      <c r="FZ438" s="209"/>
      <c r="GA438" s="209"/>
      <c r="GB438" s="209"/>
      <c r="GC438" s="209"/>
      <c r="GD438" s="284"/>
      <c r="GE438" s="209"/>
      <c r="GF438" s="284"/>
      <c r="GG438" s="209"/>
      <c r="GH438" s="209"/>
      <c r="GI438" s="209"/>
      <c r="GJ438" s="209"/>
      <c r="GK438" s="209"/>
      <c r="GL438" s="209"/>
      <c r="GM438" s="209"/>
      <c r="GN438" s="209"/>
      <c r="GO438" s="209"/>
      <c r="GP438" s="209"/>
      <c r="GQ438" s="529"/>
      <c r="GR438" s="587"/>
      <c r="GS438" s="529"/>
      <c r="GT438" s="587"/>
      <c r="GU438" s="529"/>
      <c r="GV438" s="529"/>
      <c r="GW438" s="529"/>
      <c r="GX438" s="529"/>
      <c r="GY438" s="529"/>
      <c r="GZ438" s="587"/>
      <c r="HA438" s="529"/>
      <c r="HB438" s="587"/>
      <c r="HC438" s="529"/>
      <c r="HD438" s="529"/>
      <c r="HE438" s="529"/>
      <c r="HF438" s="529"/>
      <c r="HG438" s="529"/>
      <c r="HH438" s="584"/>
      <c r="HI438" s="527"/>
      <c r="HJ438" s="587"/>
      <c r="HK438" s="529"/>
      <c r="HL438" s="529"/>
      <c r="HM438" s="529"/>
      <c r="HN438" s="529"/>
      <c r="HO438" s="529"/>
      <c r="HP438" s="285"/>
      <c r="HQ438" s="208"/>
      <c r="HR438" s="208"/>
      <c r="HS438" s="208"/>
      <c r="IE438" s="159"/>
      <c r="IF438" s="159"/>
      <c r="IG438" s="159">
        <v>-3.0437594364248404</v>
      </c>
      <c r="IH438" s="159">
        <v>-5.6356691253951534E-2</v>
      </c>
      <c r="II438" s="159"/>
      <c r="IJ438" s="159"/>
      <c r="IK438" s="159"/>
      <c r="IL438" s="159"/>
      <c r="IM438" s="159"/>
      <c r="IQ438" s="159"/>
      <c r="IR438" s="159"/>
      <c r="IS438" s="159"/>
      <c r="IZ438" s="159"/>
      <c r="JA438" s="159"/>
      <c r="JB438" s="159"/>
      <c r="JC438" s="159"/>
      <c r="JD438" s="159"/>
      <c r="JE438" s="159"/>
      <c r="JF438" s="159"/>
      <c r="JG438" s="159"/>
      <c r="JH438" s="159"/>
      <c r="JI438" s="159"/>
      <c r="JJ438" s="159"/>
      <c r="JK438" s="159"/>
      <c r="JL438" s="159"/>
      <c r="JM438" s="159"/>
      <c r="JN438" s="159"/>
      <c r="JO438" s="159"/>
      <c r="JP438" s="159"/>
      <c r="JQ438" s="159"/>
      <c r="JR438" s="159"/>
      <c r="JS438" s="159"/>
      <c r="JT438" s="159"/>
      <c r="JV438" s="159"/>
      <c r="JW438" s="159"/>
      <c r="JX438" s="159"/>
      <c r="KE438" s="159"/>
      <c r="KF438" s="159"/>
      <c r="KG438" s="159"/>
      <c r="KH438" s="159"/>
      <c r="KI438" s="159"/>
      <c r="KJ438" s="159"/>
      <c r="KK438" s="159"/>
      <c r="KL438" s="159"/>
      <c r="KM438" s="159"/>
      <c r="KN438" s="159"/>
      <c r="KO438" s="159"/>
      <c r="KP438" s="159"/>
      <c r="KQ438" s="159"/>
      <c r="KR438" s="159"/>
      <c r="KS438" s="159"/>
      <c r="KT438" s="159"/>
      <c r="KU438" s="159"/>
      <c r="KV438" s="159"/>
      <c r="KW438" s="159"/>
      <c r="KX438" s="159"/>
      <c r="KY438" s="159"/>
      <c r="KZ438" s="159"/>
      <c r="LA438" s="159"/>
      <c r="LB438" s="159"/>
    </row>
    <row r="439" spans="1:314" s="218" customFormat="1" x14ac:dyDescent="0.15">
      <c r="A439" s="218" t="s">
        <v>593</v>
      </c>
      <c r="B439" s="263">
        <v>2.2690046296296296</v>
      </c>
      <c r="C439" s="17"/>
      <c r="D439" s="18"/>
      <c r="E439" s="24"/>
      <c r="F439" s="20"/>
      <c r="G439" s="19"/>
      <c r="H439" s="20"/>
      <c r="I439" s="597"/>
      <c r="J439" s="16">
        <v>1</v>
      </c>
      <c r="K439" s="20">
        <v>0</v>
      </c>
      <c r="L439" s="16">
        <v>1</v>
      </c>
      <c r="M439" s="25">
        <v>1</v>
      </c>
      <c r="N439" s="25">
        <v>0</v>
      </c>
      <c r="O439" s="25">
        <v>1</v>
      </c>
      <c r="P439" s="20"/>
      <c r="Q439" s="20">
        <v>0</v>
      </c>
      <c r="R439" s="20">
        <v>0</v>
      </c>
      <c r="S439" s="20">
        <v>1</v>
      </c>
      <c r="T439" s="20">
        <v>0</v>
      </c>
      <c r="U439" s="20">
        <v>0</v>
      </c>
      <c r="V439" s="20">
        <v>0</v>
      </c>
      <c r="W439" s="20">
        <v>0</v>
      </c>
      <c r="X439" s="20">
        <v>1</v>
      </c>
      <c r="Y439" s="20">
        <v>0</v>
      </c>
      <c r="Z439" s="20">
        <v>0</v>
      </c>
      <c r="AA439" s="16">
        <v>1</v>
      </c>
      <c r="AB439" s="20"/>
      <c r="AC439" s="20"/>
      <c r="AD439" s="20"/>
      <c r="AE439" s="20"/>
      <c r="AF439" s="20"/>
      <c r="AG439" s="20"/>
      <c r="AH439" s="58"/>
      <c r="AI439" s="20"/>
      <c r="AJ439" s="20"/>
      <c r="AK439" s="20"/>
      <c r="AL439" s="642"/>
      <c r="AM439" s="636"/>
      <c r="AN439" s="637"/>
      <c r="AO439" s="636"/>
      <c r="AP439" s="637"/>
      <c r="AQ439" s="637"/>
      <c r="AR439" s="637"/>
      <c r="AS439" s="637"/>
      <c r="AT439" s="637"/>
      <c r="AU439" s="637"/>
      <c r="AV439" s="637"/>
      <c r="AW439" s="637"/>
      <c r="AX439" s="637"/>
      <c r="AY439" s="637"/>
      <c r="AZ439" s="637"/>
      <c r="BA439" s="637"/>
      <c r="BB439" s="636"/>
      <c r="BC439" s="637"/>
      <c r="BD439" s="637"/>
      <c r="BE439" s="637"/>
      <c r="BF439" s="637"/>
      <c r="BG439" s="637"/>
      <c r="BH439" s="637"/>
      <c r="BI439" s="637"/>
      <c r="BJ439" s="637"/>
      <c r="BK439" s="637"/>
      <c r="BL439" s="637"/>
      <c r="BM439" s="637"/>
      <c r="BN439" s="574"/>
      <c r="BO439" s="574"/>
      <c r="BP439" s="2">
        <v>0.9394319248224815</v>
      </c>
      <c r="BQ439" s="2">
        <v>-11.928832982086409</v>
      </c>
      <c r="BR439" s="7"/>
      <c r="BS439" s="528"/>
      <c r="BT439" s="528"/>
      <c r="BU439" s="528"/>
      <c r="BV439" s="528"/>
      <c r="BW439" s="585"/>
      <c r="BX439" s="528"/>
      <c r="BY439" s="528"/>
      <c r="BZ439" s="528"/>
      <c r="CA439" s="528"/>
      <c r="CB439" s="585"/>
      <c r="CC439" s="528"/>
      <c r="CD439" s="585"/>
      <c r="CE439" s="528"/>
      <c r="CF439" s="585"/>
      <c r="CG439" s="528"/>
      <c r="CH439" s="585"/>
      <c r="CI439" s="528"/>
      <c r="CJ439" s="585"/>
      <c r="CK439" s="528"/>
      <c r="CL439" s="585"/>
      <c r="CM439" s="240"/>
      <c r="CN439" s="393"/>
      <c r="CR439" s="286"/>
      <c r="CS439" s="278"/>
      <c r="CT439" s="281"/>
      <c r="CU439" s="281"/>
      <c r="CV439" s="281"/>
      <c r="CW439" s="281"/>
      <c r="CX439" s="281"/>
      <c r="CY439" s="281"/>
      <c r="CZ439" s="281"/>
      <c r="DA439" s="281"/>
      <c r="DB439" s="281"/>
      <c r="DC439" s="248"/>
      <c r="DD439" s="281"/>
      <c r="DE439" s="281"/>
      <c r="DF439" s="281"/>
      <c r="DG439" s="281"/>
      <c r="DH439" s="281"/>
      <c r="DI439" s="281"/>
      <c r="DL439" s="281"/>
      <c r="DM439" s="281"/>
      <c r="DN439" s="281"/>
      <c r="DO439" s="281"/>
      <c r="DP439" s="281"/>
      <c r="DQ439" s="281"/>
      <c r="DR439" s="281"/>
      <c r="DT439" s="220" t="s">
        <v>442</v>
      </c>
      <c r="DU439" s="218">
        <v>0.9394319248224815</v>
      </c>
      <c r="DV439" s="218">
        <v>-11.928832982086409</v>
      </c>
      <c r="DW439" s="495"/>
      <c r="DX439" s="495"/>
      <c r="DY439" s="495"/>
      <c r="DZ439" s="495"/>
      <c r="EA439" s="495"/>
      <c r="EB439" s="512"/>
      <c r="EC439" s="495"/>
      <c r="ED439" s="495"/>
      <c r="EE439" s="512"/>
      <c r="EF439" s="244"/>
      <c r="EG439" s="244"/>
      <c r="EH439" s="244"/>
      <c r="EI439" s="244"/>
      <c r="EJ439" s="244"/>
      <c r="EK439" s="244"/>
      <c r="EL439" s="244"/>
      <c r="EM439" s="244"/>
      <c r="EN439" s="244"/>
      <c r="EO439" s="244"/>
      <c r="EP439" s="244"/>
      <c r="EQ439" s="244"/>
      <c r="ER439" s="274">
        <v>-4.020768638240221</v>
      </c>
      <c r="ES439" s="274">
        <v>12.266973129610118</v>
      </c>
      <c r="ET439" s="523"/>
      <c r="EU439" s="523"/>
      <c r="EV439" s="287"/>
      <c r="EW439" s="281"/>
      <c r="EX439" s="281"/>
      <c r="EY439" s="281"/>
      <c r="EZ439" s="281"/>
      <c r="FA439" s="281"/>
      <c r="FB439" s="281"/>
      <c r="FC439" s="281"/>
      <c r="FD439" s="523"/>
      <c r="FE439" s="268"/>
      <c r="FF439" s="240"/>
      <c r="FG439" s="268"/>
      <c r="FH439" s="240"/>
      <c r="FI439" s="268"/>
      <c r="FJ439" s="240"/>
      <c r="FK439" s="585"/>
      <c r="FL439" s="528"/>
      <c r="FM439" s="585"/>
      <c r="FN439" s="528"/>
      <c r="FO439" s="585"/>
      <c r="FP439" s="528"/>
      <c r="FQ439" s="287"/>
      <c r="FR439" s="281"/>
      <c r="FS439" s="287"/>
      <c r="FT439" s="281"/>
      <c r="FU439" s="281"/>
      <c r="FV439" s="281"/>
      <c r="FW439" s="281"/>
      <c r="FX439" s="281"/>
      <c r="FY439" s="281"/>
      <c r="FZ439" s="281"/>
      <c r="GA439" s="281"/>
      <c r="GB439" s="281"/>
      <c r="GC439" s="281"/>
      <c r="GD439" s="287"/>
      <c r="GE439" s="281"/>
      <c r="GF439" s="287"/>
      <c r="GG439" s="281"/>
      <c r="GH439" s="281"/>
      <c r="GI439" s="281"/>
      <c r="GJ439" s="281"/>
      <c r="GK439" s="281"/>
      <c r="GL439" s="281"/>
      <c r="GM439" s="281"/>
      <c r="GN439" s="281"/>
      <c r="GO439" s="281"/>
      <c r="GP439" s="281"/>
      <c r="GQ439" s="531"/>
      <c r="GR439" s="586"/>
      <c r="GS439" s="531"/>
      <c r="GT439" s="586"/>
      <c r="GU439" s="531"/>
      <c r="GV439" s="531"/>
      <c r="GW439" s="531"/>
      <c r="GX439" s="531"/>
      <c r="GY439" s="531"/>
      <c r="GZ439" s="586"/>
      <c r="HA439" s="531"/>
      <c r="HB439" s="586"/>
      <c r="HC439" s="531"/>
      <c r="HD439" s="531"/>
      <c r="HE439" s="531"/>
      <c r="HF439" s="531"/>
      <c r="HG439" s="531"/>
      <c r="HH439" s="585"/>
      <c r="HI439" s="528"/>
      <c r="HJ439" s="586"/>
      <c r="HK439" s="531"/>
      <c r="HL439" s="531"/>
      <c r="HM439" s="531"/>
      <c r="HN439" s="531"/>
      <c r="HO439" s="531"/>
      <c r="HP439" s="286"/>
      <c r="HQ439" s="278"/>
      <c r="HR439" s="278"/>
      <c r="HS439" s="278"/>
      <c r="HT439" s="393"/>
      <c r="HU439" s="520"/>
      <c r="HV439" s="393"/>
      <c r="HW439" s="520"/>
      <c r="HX439" s="393"/>
      <c r="HY439" s="520"/>
      <c r="HZ439" s="393"/>
      <c r="IA439" s="520"/>
      <c r="IB439" s="393"/>
      <c r="IC439" s="520"/>
      <c r="ID439" s="393"/>
      <c r="IG439" s="218">
        <v>-3.0813367134177394</v>
      </c>
      <c r="IH439" s="218">
        <v>6.6313040042149645</v>
      </c>
      <c r="IN439" s="462"/>
      <c r="IO439" s="462"/>
      <c r="IP439" s="390"/>
      <c r="IT439" s="390"/>
      <c r="IU439" s="393"/>
      <c r="IV439" s="390"/>
      <c r="IW439" s="393"/>
      <c r="IX439" s="484"/>
      <c r="IY439" s="393"/>
      <c r="JB439" s="226"/>
      <c r="JC439" s="226"/>
      <c r="JD439" s="226"/>
      <c r="JP439" s="226"/>
      <c r="JQ439" s="226"/>
      <c r="JR439" s="226"/>
      <c r="JU439" s="393"/>
      <c r="JY439" s="393"/>
      <c r="JZ439" s="507"/>
      <c r="KA439" s="507"/>
      <c r="KB439" s="520"/>
      <c r="KC439" s="520"/>
      <c r="KD439" s="507"/>
      <c r="KE439" s="220"/>
      <c r="KK439" s="219"/>
      <c r="KR439" s="219"/>
      <c r="LA439" s="219"/>
    </row>
    <row r="440" spans="1:314" x14ac:dyDescent="0.15">
      <c r="A440" s="214"/>
      <c r="B440" s="262">
        <v>2.2829166666666665</v>
      </c>
      <c r="C440" s="10"/>
      <c r="D440" s="11"/>
      <c r="E440" s="12"/>
      <c r="F440" s="14"/>
      <c r="G440" s="13"/>
      <c r="H440" s="14" t="s">
        <v>357</v>
      </c>
      <c r="I440" s="596">
        <v>86</v>
      </c>
      <c r="J440" s="9">
        <v>1</v>
      </c>
      <c r="K440" s="14">
        <v>0</v>
      </c>
      <c r="L440" s="9">
        <v>1</v>
      </c>
      <c r="M440" s="23">
        <v>1</v>
      </c>
      <c r="N440" s="23">
        <v>1</v>
      </c>
      <c r="O440" s="23">
        <v>0</v>
      </c>
      <c r="P440" s="14"/>
      <c r="Q440" s="14">
        <v>1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9">
        <v>1</v>
      </c>
      <c r="AB440" s="15"/>
      <c r="AC440" s="15"/>
      <c r="AD440" s="15"/>
      <c r="AE440" s="15">
        <f>ABS(ER440-DU441)</f>
        <v>0.52608187790059002</v>
      </c>
      <c r="AF440" s="15">
        <f>ABS(ES440-DV441)</f>
        <v>0.75142255005268588</v>
      </c>
      <c r="AG440" s="15">
        <f>SQRT(AE440^2+AF440^2)</f>
        <v>0.91727748854045932</v>
      </c>
      <c r="AH440" s="15">
        <f>AM441-BP440</f>
        <v>4.8098914550911056</v>
      </c>
      <c r="AI440" s="15">
        <f>AN441-BQ440</f>
        <v>18.184425711275029</v>
      </c>
      <c r="AJ440" s="15"/>
      <c r="AK440" s="15"/>
      <c r="AL440" s="632">
        <f>((AH440*AH441)+(AI440*AI441))/(SQRT(AH440^2+AI440^2)*SQRT(AH441^2+AI441^2))</f>
        <v>0.99686333820878414</v>
      </c>
      <c r="AM440" s="633"/>
      <c r="AN440" s="634"/>
      <c r="AO440" s="633"/>
      <c r="AP440" s="634"/>
      <c r="AQ440" s="634"/>
      <c r="AR440" s="634"/>
      <c r="AS440" s="634"/>
      <c r="AT440" s="634"/>
      <c r="AU440" s="634"/>
      <c r="AV440" s="634"/>
      <c r="AW440" s="634"/>
      <c r="AX440" s="634"/>
      <c r="AY440" s="634"/>
      <c r="AZ440" s="634"/>
      <c r="BA440" s="634"/>
      <c r="BB440" s="633"/>
      <c r="BC440" s="634"/>
      <c r="BD440" s="634"/>
      <c r="BE440" s="634"/>
      <c r="BF440" s="634"/>
      <c r="BG440" s="634"/>
      <c r="BH440" s="634"/>
      <c r="BI440" s="634"/>
      <c r="BJ440" s="634"/>
      <c r="BK440" s="634"/>
      <c r="BL440" s="634"/>
      <c r="BM440" s="634"/>
      <c r="BN440" s="573"/>
      <c r="BO440" s="573"/>
      <c r="BP440" s="64">
        <v>-0.75154553985798522</v>
      </c>
      <c r="BQ440" s="64">
        <v>-11.891261854583774</v>
      </c>
      <c r="BR440" s="6"/>
      <c r="BS440" s="527"/>
      <c r="BT440" s="527"/>
      <c r="BU440" s="527"/>
      <c r="BV440" s="527"/>
      <c r="BW440" s="584"/>
      <c r="BX440" s="527"/>
      <c r="BY440" s="527"/>
      <c r="BZ440" s="527"/>
      <c r="CA440" s="527"/>
      <c r="CB440" s="584"/>
      <c r="CC440" s="527"/>
      <c r="CD440" s="584"/>
      <c r="CE440" s="527"/>
      <c r="CF440" s="584"/>
      <c r="CG440" s="527"/>
      <c r="CH440" s="584"/>
      <c r="CI440" s="527"/>
      <c r="CJ440" s="584"/>
      <c r="CK440" s="527"/>
      <c r="CL440" s="584"/>
      <c r="CO440" s="70"/>
      <c r="CP440" s="70"/>
      <c r="CQ440" s="70"/>
      <c r="CR440" s="70"/>
      <c r="CS440" s="70"/>
      <c r="CT440" s="70"/>
      <c r="CU440" s="70"/>
      <c r="CV440" s="70"/>
      <c r="CW440" s="70"/>
      <c r="CX440" s="70"/>
      <c r="CY440" s="70"/>
      <c r="CZ440" s="70"/>
      <c r="DA440" s="70"/>
      <c r="DB440" s="70"/>
      <c r="DC440" s="70"/>
      <c r="DH440" s="516"/>
      <c r="DI440" s="516"/>
      <c r="DJ440" s="105"/>
      <c r="DK440" s="105"/>
      <c r="DL440" s="105"/>
      <c r="DM440" s="105"/>
      <c r="DN440" s="105"/>
      <c r="DO440" s="105"/>
      <c r="DP440" s="105"/>
      <c r="DQ440" s="105"/>
      <c r="DR440" s="105"/>
      <c r="DS440" s="105"/>
      <c r="DT440" s="108" t="s">
        <v>442</v>
      </c>
      <c r="DU440" s="128">
        <v>-0.75154553985798522</v>
      </c>
      <c r="DV440" s="128">
        <v>-11.891261854583774</v>
      </c>
      <c r="ER440" s="105">
        <v>3.8328822532757245</v>
      </c>
      <c r="ES440" s="105">
        <v>13.394106954689148</v>
      </c>
      <c r="EV440" s="284"/>
      <c r="EW440" s="209"/>
      <c r="EX440" s="209"/>
      <c r="EY440" s="209"/>
      <c r="EZ440" s="209"/>
      <c r="FA440" s="209"/>
      <c r="FB440" s="209"/>
      <c r="FC440" s="209"/>
      <c r="FE440" s="141"/>
      <c r="FF440" s="141"/>
      <c r="FH440" s="141"/>
      <c r="FJ440" s="141"/>
      <c r="FK440" s="584"/>
      <c r="FL440" s="527"/>
      <c r="FM440" s="584"/>
      <c r="FN440" s="527"/>
      <c r="FO440" s="584"/>
      <c r="FP440" s="527"/>
      <c r="FQ440" s="284"/>
      <c r="FR440" s="209"/>
      <c r="FS440" s="284"/>
      <c r="FT440" s="209"/>
      <c r="FU440" s="209"/>
      <c r="FV440" s="209"/>
      <c r="FW440" s="209"/>
      <c r="FX440" s="209"/>
      <c r="FY440" s="209"/>
      <c r="FZ440" s="209"/>
      <c r="GA440" s="209"/>
      <c r="GB440" s="209"/>
      <c r="GC440" s="209"/>
      <c r="GD440" s="284"/>
      <c r="GE440" s="209"/>
      <c r="GF440" s="284"/>
      <c r="GG440" s="209"/>
      <c r="GH440" s="209"/>
      <c r="GI440" s="209"/>
      <c r="GJ440" s="209"/>
      <c r="GK440" s="209"/>
      <c r="GL440" s="209"/>
      <c r="GM440" s="209"/>
      <c r="GN440" s="209"/>
      <c r="GO440" s="209"/>
      <c r="GP440" s="209"/>
      <c r="GQ440" s="529"/>
      <c r="GR440" s="587"/>
      <c r="GS440" s="529"/>
      <c r="GT440" s="587"/>
      <c r="GU440" s="529"/>
      <c r="GV440" s="529"/>
      <c r="GW440" s="529"/>
      <c r="GX440" s="529"/>
      <c r="GY440" s="529"/>
      <c r="GZ440" s="587"/>
      <c r="HA440" s="529"/>
      <c r="HB440" s="587"/>
      <c r="HC440" s="529"/>
      <c r="HD440" s="529"/>
      <c r="HE440" s="529"/>
      <c r="HF440" s="529"/>
      <c r="HG440" s="529"/>
      <c r="HH440" s="584"/>
      <c r="HI440" s="527"/>
      <c r="HJ440" s="587"/>
      <c r="HK440" s="529"/>
      <c r="HL440" s="529"/>
      <c r="HM440" s="529"/>
      <c r="HN440" s="529"/>
      <c r="HO440" s="529"/>
      <c r="HP440" s="285"/>
      <c r="HQ440" s="208"/>
      <c r="HR440" s="208"/>
      <c r="HS440" s="208"/>
      <c r="IE440" s="159"/>
      <c r="IF440" s="159"/>
      <c r="IG440" s="159"/>
      <c r="IH440" s="159"/>
      <c r="II440" s="175">
        <v>0</v>
      </c>
      <c r="IJ440" s="175">
        <v>0</v>
      </c>
      <c r="IK440" s="159"/>
      <c r="IL440" s="159"/>
      <c r="IM440" s="159"/>
      <c r="IQ440" s="159"/>
      <c r="IR440" s="159"/>
      <c r="IS440" s="159"/>
      <c r="IZ440" s="159"/>
      <c r="JA440" s="159"/>
      <c r="JB440" s="159"/>
      <c r="JC440" s="159"/>
      <c r="JD440" s="159"/>
      <c r="JE440" s="159"/>
      <c r="JF440" s="159"/>
      <c r="JG440" s="159"/>
      <c r="JH440" s="159"/>
      <c r="JI440" s="159"/>
      <c r="JJ440" s="159"/>
      <c r="JK440" s="159"/>
      <c r="JL440" s="159"/>
      <c r="JM440" s="159"/>
      <c r="JN440" s="159"/>
      <c r="JO440" s="159"/>
      <c r="JP440" s="159"/>
      <c r="JQ440" s="159"/>
      <c r="JR440" s="159"/>
      <c r="JS440" s="159"/>
      <c r="JT440" s="159"/>
      <c r="JV440" s="159"/>
      <c r="JW440" s="159"/>
      <c r="JX440" s="159"/>
      <c r="KE440" s="159"/>
      <c r="KF440" s="159"/>
      <c r="KG440" s="159"/>
      <c r="KH440" s="159"/>
      <c r="KI440" s="159"/>
      <c r="KJ440" s="159"/>
      <c r="KK440" s="159"/>
      <c r="KL440" s="159"/>
      <c r="KM440" s="159"/>
      <c r="KN440" s="159"/>
      <c r="KO440" s="159"/>
      <c r="KP440" s="159"/>
      <c r="KQ440" s="159"/>
      <c r="KR440" s="159"/>
      <c r="KS440" s="159">
        <v>1</v>
      </c>
      <c r="KT440" s="159"/>
      <c r="KU440" s="159"/>
      <c r="KV440" s="159"/>
      <c r="KW440" s="159"/>
      <c r="KX440" s="159"/>
      <c r="KY440" s="159"/>
      <c r="KZ440" s="159"/>
      <c r="LA440" s="159"/>
      <c r="LB440" s="159"/>
    </row>
    <row r="441" spans="1:314" x14ac:dyDescent="0.15">
      <c r="A441" s="214"/>
      <c r="B441" s="262">
        <v>2.2835185185185183</v>
      </c>
      <c r="C441" s="10">
        <v>0.22</v>
      </c>
      <c r="D441" s="11">
        <v>0.73326000000000002</v>
      </c>
      <c r="E441" s="12"/>
      <c r="F441" s="14"/>
      <c r="G441" s="13"/>
      <c r="H441" s="14"/>
      <c r="I441" s="596"/>
      <c r="J441" s="9">
        <v>2</v>
      </c>
      <c r="K441" s="14"/>
      <c r="L441" s="9"/>
      <c r="M441" s="23">
        <v>0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9"/>
      <c r="AB441" s="15"/>
      <c r="AC441" s="15"/>
      <c r="AD441" s="15"/>
      <c r="AE441" s="15"/>
      <c r="AF441" s="15"/>
      <c r="AG441" s="15"/>
      <c r="AH441" s="54">
        <f>ER440-BP440</f>
        <v>4.5844277931337096</v>
      </c>
      <c r="AI441" s="54">
        <f>ES440-BQ440</f>
        <v>25.285368809272924</v>
      </c>
      <c r="AJ441" s="15"/>
      <c r="AK441" s="15"/>
      <c r="AL441" s="635">
        <f>DEGREES(ACOS(AL440))</f>
        <v>4.5392600312075748</v>
      </c>
      <c r="AM441" s="633">
        <v>4.0583459152331205</v>
      </c>
      <c r="AN441" s="634">
        <v>6.2931638566912547</v>
      </c>
      <c r="AO441" s="633"/>
      <c r="AP441" s="638">
        <f>ABS(11.88-AN441)</f>
        <v>5.5868361433087461</v>
      </c>
      <c r="AQ441" s="634"/>
      <c r="AR441" s="634"/>
      <c r="AS441" s="634"/>
      <c r="AT441" s="634"/>
      <c r="AU441" s="634"/>
      <c r="AV441" s="634"/>
      <c r="AW441" s="634"/>
      <c r="AX441" s="634"/>
      <c r="AY441" s="634"/>
      <c r="AZ441" s="634"/>
      <c r="BA441" s="634"/>
      <c r="BB441" s="634">
        <f>ABS(BQ441-AN441)</f>
        <v>6.2368071654373036</v>
      </c>
      <c r="BC441" s="634"/>
      <c r="BD441" s="634"/>
      <c r="BE441" s="634"/>
      <c r="BF441" s="634"/>
      <c r="BG441" s="634"/>
      <c r="BH441" s="634"/>
      <c r="BI441" s="634"/>
      <c r="BJ441" s="634"/>
      <c r="BK441" s="634"/>
      <c r="BL441" s="634"/>
      <c r="BM441" s="634"/>
      <c r="BN441" s="573"/>
      <c r="BO441" s="573"/>
      <c r="BP441" s="4">
        <v>5.6741688259277883</v>
      </c>
      <c r="BQ441" s="4">
        <v>12.529971022128558</v>
      </c>
      <c r="BR441" s="6"/>
      <c r="BS441" s="527"/>
      <c r="BT441" s="527"/>
      <c r="BU441" s="527"/>
      <c r="BV441" s="527"/>
      <c r="BW441" s="584"/>
      <c r="BX441" s="527"/>
      <c r="BY441" s="527"/>
      <c r="BZ441" s="527"/>
      <c r="CA441" s="527"/>
      <c r="CB441" s="584"/>
      <c r="CC441" s="527"/>
      <c r="CD441" s="584"/>
      <c r="CE441" s="527"/>
      <c r="CF441" s="584"/>
      <c r="CG441" s="527"/>
      <c r="CH441" s="584"/>
      <c r="CI441" s="527"/>
      <c r="CJ441" s="584"/>
      <c r="CK441" s="527"/>
      <c r="CL441" s="584"/>
      <c r="CO441" s="70"/>
      <c r="CP441" s="70"/>
      <c r="CQ441" s="70"/>
      <c r="CR441" s="97">
        <f>DEGREES(ACOS(((BP440-BP441)*(BP442-BP441)+(BQ440-BQ441)*(BQ442-BQ441))/(SQRT((BP440-BP441)^2+(BQ440-BQ441)^2)*SQRT((BP442-BP441)^2+(BQ442-BQ441)^2))))</f>
        <v>3.5145902865054395</v>
      </c>
      <c r="CS441" s="541"/>
      <c r="CT441" s="70"/>
      <c r="CU441" s="70"/>
      <c r="CV441" s="70"/>
      <c r="CW441" s="70"/>
      <c r="CX441" s="70"/>
      <c r="CY441" s="70"/>
      <c r="CZ441" s="70"/>
      <c r="DA441" s="70"/>
      <c r="DB441" s="70"/>
      <c r="DC441" s="70"/>
      <c r="DH441" s="516"/>
      <c r="DI441" s="516"/>
      <c r="DJ441" s="105"/>
      <c r="DK441" s="105"/>
      <c r="DL441" s="105"/>
      <c r="DM441" s="105"/>
      <c r="DN441" s="105"/>
      <c r="DO441" s="105"/>
      <c r="DP441" s="105"/>
      <c r="DQ441" s="105"/>
      <c r="DR441" s="105"/>
      <c r="DS441" s="105"/>
      <c r="DT441" s="108" t="s">
        <v>443</v>
      </c>
      <c r="DU441" s="105">
        <v>4.3589641311763145</v>
      </c>
      <c r="DV441" s="105">
        <v>12.642684404636462</v>
      </c>
      <c r="ER441" s="128">
        <v>-0.48850460090769038</v>
      </c>
      <c r="ES441" s="128">
        <v>-11.665835089567969</v>
      </c>
      <c r="EU441" s="518">
        <f>ABS(ER441)</f>
        <v>0.48850460090769038</v>
      </c>
      <c r="EV441" s="284"/>
      <c r="EW441" s="209"/>
      <c r="EX441" s="209"/>
      <c r="EY441" s="209"/>
      <c r="EZ441" s="209"/>
      <c r="FA441" s="209"/>
      <c r="FB441" s="209"/>
      <c r="FC441" s="209"/>
      <c r="FE441" s="141"/>
      <c r="FF441" s="141"/>
      <c r="FH441" s="141"/>
      <c r="FJ441" s="141"/>
      <c r="FK441" s="584"/>
      <c r="FL441" s="527"/>
      <c r="FM441" s="584"/>
      <c r="FN441" s="527"/>
      <c r="FO441" s="584"/>
      <c r="FP441" s="527"/>
      <c r="FQ441" s="284"/>
      <c r="FR441" s="209"/>
      <c r="FS441" s="284"/>
      <c r="FT441" s="209"/>
      <c r="FU441" s="209"/>
      <c r="FV441" s="209"/>
      <c r="FW441" s="209"/>
      <c r="FX441" s="209"/>
      <c r="FY441" s="209"/>
      <c r="FZ441" s="209"/>
      <c r="GA441" s="209"/>
      <c r="GB441" s="209"/>
      <c r="GC441" s="209"/>
      <c r="GD441" s="284"/>
      <c r="GE441" s="209"/>
      <c r="GF441" s="284"/>
      <c r="GG441" s="209"/>
      <c r="GH441" s="209"/>
      <c r="GI441" s="209"/>
      <c r="GJ441" s="209"/>
      <c r="GK441" s="209"/>
      <c r="GL441" s="209"/>
      <c r="GM441" s="209"/>
      <c r="GN441" s="209"/>
      <c r="GO441" s="209"/>
      <c r="GP441" s="209"/>
      <c r="GQ441" s="529"/>
      <c r="GR441" s="587">
        <v>0.52608187790059002</v>
      </c>
      <c r="GS441" s="532">
        <v>0.26304093895029484</v>
      </c>
      <c r="GT441" s="584"/>
      <c r="GU441" s="527"/>
      <c r="GV441" s="527"/>
      <c r="GW441" s="527"/>
      <c r="GX441" s="527"/>
      <c r="GY441" s="527"/>
      <c r="GZ441" s="587">
        <v>0.75142255005268588</v>
      </c>
      <c r="HA441" s="532">
        <v>0.22542676501580594</v>
      </c>
      <c r="HB441" s="584"/>
      <c r="HC441" s="527"/>
      <c r="HD441" s="527"/>
      <c r="HE441" s="527"/>
      <c r="HF441" s="527"/>
      <c r="HG441" s="527"/>
      <c r="HH441" s="587">
        <f>SQRT(GR441^2+GZ441^2)</f>
        <v>0.91727748854045932</v>
      </c>
      <c r="HI441" s="587">
        <f>SQRT(GS441^2+HA441^2)</f>
        <v>0.34642136474147223</v>
      </c>
      <c r="HJ441" s="584"/>
      <c r="HK441" s="527"/>
      <c r="HL441" s="527"/>
      <c r="HM441" s="527"/>
      <c r="HN441" s="527"/>
      <c r="HO441" s="527"/>
      <c r="HP441" s="285"/>
      <c r="HQ441" s="208"/>
      <c r="HR441" s="208"/>
      <c r="HS441" s="208"/>
      <c r="IE441" s="159"/>
      <c r="IF441" s="159"/>
      <c r="IG441" s="159"/>
      <c r="IH441" s="159"/>
      <c r="II441" s="175">
        <v>1</v>
      </c>
      <c r="IJ441" s="175">
        <v>0</v>
      </c>
      <c r="IK441" s="164">
        <v>1</v>
      </c>
      <c r="IL441" s="175">
        <v>0</v>
      </c>
      <c r="IM441" s="164">
        <v>1</v>
      </c>
      <c r="IN441" s="469"/>
      <c r="IO441" s="469"/>
      <c r="IP441" s="386"/>
      <c r="IQ441" s="175">
        <v>1</v>
      </c>
      <c r="IR441" s="175">
        <v>0</v>
      </c>
      <c r="IS441" s="175">
        <v>0</v>
      </c>
      <c r="IT441" s="402"/>
      <c r="IU441" s="416"/>
      <c r="IV441" s="402"/>
      <c r="IW441" s="416"/>
      <c r="IX441" s="483"/>
      <c r="IY441" s="416"/>
      <c r="IZ441" s="175">
        <v>1</v>
      </c>
      <c r="JA441" s="175">
        <v>0</v>
      </c>
      <c r="JB441" s="178">
        <v>0</v>
      </c>
      <c r="JC441" s="178">
        <v>0</v>
      </c>
      <c r="JD441" s="178">
        <v>0</v>
      </c>
      <c r="JE441" s="178">
        <v>0</v>
      </c>
      <c r="JF441" s="178">
        <v>0</v>
      </c>
      <c r="JG441" s="178">
        <v>0</v>
      </c>
      <c r="JH441" s="178">
        <v>1</v>
      </c>
      <c r="JI441" s="178">
        <v>0</v>
      </c>
      <c r="JJ441" s="178">
        <v>0</v>
      </c>
      <c r="JK441" s="178">
        <v>0</v>
      </c>
      <c r="JL441" s="178">
        <v>1</v>
      </c>
      <c r="JM441" s="178">
        <v>1</v>
      </c>
      <c r="JN441" s="178">
        <v>0</v>
      </c>
      <c r="JO441" s="178">
        <v>0</v>
      </c>
      <c r="JP441" s="178">
        <v>0</v>
      </c>
      <c r="JQ441" s="178">
        <v>0</v>
      </c>
      <c r="JR441" s="178">
        <v>0</v>
      </c>
      <c r="JS441" s="178">
        <v>0</v>
      </c>
      <c r="JT441" s="178">
        <v>0</v>
      </c>
      <c r="JU441" s="513">
        <v>1</v>
      </c>
      <c r="JV441" s="178">
        <v>0</v>
      </c>
      <c r="JW441" s="178">
        <v>0</v>
      </c>
      <c r="JX441" s="178">
        <v>0</v>
      </c>
      <c r="JY441" s="513"/>
      <c r="JZ441" s="407"/>
      <c r="KA441" s="407"/>
      <c r="KB441" s="407"/>
      <c r="KC441" s="407"/>
      <c r="KD441" s="407"/>
      <c r="KE441" s="162">
        <v>0</v>
      </c>
      <c r="KF441" s="175">
        <v>0</v>
      </c>
      <c r="KG441" s="175">
        <v>1</v>
      </c>
      <c r="KH441" s="175">
        <v>0</v>
      </c>
      <c r="KI441" s="175">
        <v>0</v>
      </c>
      <c r="KJ441" s="175">
        <v>1</v>
      </c>
      <c r="KK441" s="160">
        <v>0</v>
      </c>
      <c r="KL441" s="175">
        <v>0</v>
      </c>
      <c r="KM441" s="175">
        <v>0</v>
      </c>
      <c r="KN441" s="175">
        <v>0</v>
      </c>
      <c r="KO441" s="175">
        <v>0</v>
      </c>
      <c r="KP441" s="175">
        <v>1</v>
      </c>
      <c r="KQ441" s="175">
        <v>0</v>
      </c>
      <c r="KR441" s="160">
        <v>0</v>
      </c>
      <c r="KS441" s="175">
        <v>0</v>
      </c>
      <c r="KT441" s="159"/>
      <c r="KU441" s="159"/>
      <c r="KV441" s="159"/>
      <c r="KW441" s="159"/>
      <c r="KX441" s="159"/>
      <c r="KY441" s="159"/>
      <c r="KZ441" s="159"/>
      <c r="LA441" s="159"/>
      <c r="LB441" s="159"/>
    </row>
    <row r="442" spans="1:314" x14ac:dyDescent="0.15">
      <c r="A442" s="218" t="s">
        <v>593</v>
      </c>
      <c r="B442" s="263">
        <v>2.2847569444444447</v>
      </c>
      <c r="C442" s="17"/>
      <c r="D442" s="18"/>
      <c r="E442" s="12"/>
      <c r="F442" s="20"/>
      <c r="G442" s="19"/>
      <c r="H442" s="20"/>
      <c r="I442" s="597"/>
      <c r="J442" s="16"/>
      <c r="K442" s="20"/>
      <c r="L442" s="16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16"/>
      <c r="AB442" s="20"/>
      <c r="AC442" s="20"/>
      <c r="AD442" s="20"/>
      <c r="AE442" s="20"/>
      <c r="AF442" s="20"/>
      <c r="AG442" s="20"/>
      <c r="AH442" s="58"/>
      <c r="AI442" s="20"/>
      <c r="AJ442" s="20"/>
      <c r="AK442" s="20"/>
      <c r="AL442" s="642"/>
      <c r="AM442" s="636"/>
      <c r="AN442" s="637"/>
      <c r="AO442" s="636"/>
      <c r="AP442" s="637"/>
      <c r="AQ442" s="528">
        <f>SUM(AO439:AO442)</f>
        <v>0</v>
      </c>
      <c r="AR442" s="528">
        <f>SUM(AP439:AP442)</f>
        <v>5.5868361433087461</v>
      </c>
      <c r="AS442" s="528" t="e">
        <f>AVERAGE(AO439:AO442)</f>
        <v>#DIV/0!</v>
      </c>
      <c r="AT442" s="528">
        <f>AVERAGE(AP439:AP442)</f>
        <v>5.5868361433087461</v>
      </c>
      <c r="AU442" s="528">
        <f>MAX(AO439:AO442)</f>
        <v>0</v>
      </c>
      <c r="AV442" s="528">
        <f>MAX(AP439:AP442)</f>
        <v>5.5868361433087461</v>
      </c>
      <c r="AW442" s="528">
        <f>MIN(AO439:AO442)</f>
        <v>0</v>
      </c>
      <c r="AX442" s="528">
        <f>MIN(AP439:AP442)</f>
        <v>5.5868361433087461</v>
      </c>
      <c r="AY442" s="528">
        <f>AU442-AW442</f>
        <v>0</v>
      </c>
      <c r="AZ442" s="528">
        <f>AV442-AX442</f>
        <v>0</v>
      </c>
      <c r="BA442" s="528"/>
      <c r="BB442" s="636"/>
      <c r="BC442" s="637"/>
      <c r="BD442" s="528">
        <f>SUM(BB439:BB442)</f>
        <v>6.2368071654373036</v>
      </c>
      <c r="BE442" s="528">
        <f>SUM(BC439:BC442)</f>
        <v>0</v>
      </c>
      <c r="BF442" s="528">
        <f>AVERAGE(BB439:BB442)</f>
        <v>6.2368071654373036</v>
      </c>
      <c r="BG442" s="528" t="e">
        <f>AVERAGE(BC439:BC442)</f>
        <v>#DIV/0!</v>
      </c>
      <c r="BH442" s="528">
        <f>MAX(BB439:BB442)</f>
        <v>6.2368071654373036</v>
      </c>
      <c r="BI442" s="528">
        <f>MAX(BC439:BC442)</f>
        <v>0</v>
      </c>
      <c r="BJ442" s="528">
        <f>MIN(BB439:BB442)</f>
        <v>6.2368071654373036</v>
      </c>
      <c r="BK442" s="528">
        <f>MIN(BC439:BC442)</f>
        <v>0</v>
      </c>
      <c r="BL442" s="528">
        <f>BH442-BJ442</f>
        <v>0</v>
      </c>
      <c r="BM442" s="528">
        <f>BI442-BK442</f>
        <v>0</v>
      </c>
      <c r="BN442" s="574"/>
      <c r="BO442" s="574"/>
      <c r="BP442" s="2">
        <v>0.82670009384378373</v>
      </c>
      <c r="BQ442" s="2">
        <v>-11.891261854583774</v>
      </c>
      <c r="BR442" s="7"/>
      <c r="BS442" s="530"/>
      <c r="BT442" s="530"/>
      <c r="BU442" s="530"/>
      <c r="BV442" s="530"/>
      <c r="BW442" s="584"/>
      <c r="BX442" s="530"/>
      <c r="BY442" s="530"/>
      <c r="BZ442" s="530"/>
      <c r="CA442" s="530"/>
      <c r="CB442" s="584"/>
      <c r="CC442" s="530"/>
      <c r="CD442" s="584"/>
      <c r="CE442" s="530"/>
      <c r="CF442" s="584"/>
      <c r="CG442" s="530"/>
      <c r="CH442" s="584"/>
      <c r="CI442" s="530"/>
      <c r="CJ442" s="584"/>
      <c r="CK442" s="530"/>
      <c r="CL442" s="584"/>
      <c r="CM442" s="271"/>
      <c r="CN442" s="393"/>
      <c r="CO442" s="73"/>
      <c r="CP442" s="73"/>
      <c r="CQ442" s="73"/>
      <c r="CR442" s="285"/>
      <c r="CS442" s="542"/>
      <c r="CT442" s="281">
        <f>SUM(CR440:CR441)</f>
        <v>3.5145902865054395</v>
      </c>
      <c r="CU442" s="281"/>
      <c r="CV442" s="281">
        <f>AVERAGE(CR440:CR441)</f>
        <v>3.5145902865054395</v>
      </c>
      <c r="CW442" s="281"/>
      <c r="CX442" s="281">
        <f>MAX(CR433:CR441)</f>
        <v>3.5145902865054395</v>
      </c>
      <c r="CY442" s="281"/>
      <c r="CZ442" s="281">
        <f>MIN(CR433:CR441)</f>
        <v>3.5145902865054395</v>
      </c>
      <c r="DA442" s="281"/>
      <c r="DB442" s="281"/>
      <c r="DC442" s="281"/>
      <c r="DD442" s="281"/>
      <c r="DE442" s="281"/>
      <c r="DF442" s="281"/>
      <c r="DG442" s="281"/>
      <c r="DH442" s="281"/>
      <c r="DI442" s="281"/>
      <c r="DJ442" s="110"/>
      <c r="DK442" s="110"/>
      <c r="DL442" s="133"/>
      <c r="DM442" s="133"/>
      <c r="DN442" s="133"/>
      <c r="DO442" s="133"/>
      <c r="DP442" s="133"/>
      <c r="DQ442" s="133"/>
      <c r="DR442" s="133"/>
      <c r="DS442" s="110"/>
      <c r="DT442" s="112" t="s">
        <v>442</v>
      </c>
      <c r="DU442" s="110">
        <v>0.82670009384378373</v>
      </c>
      <c r="DV442" s="110">
        <v>-11.891261854583774</v>
      </c>
      <c r="DW442" s="495"/>
      <c r="DX442" s="495"/>
      <c r="DY442" s="495"/>
      <c r="DZ442" s="495"/>
      <c r="EA442" s="495"/>
      <c r="EB442" s="512"/>
      <c r="EC442" s="495"/>
      <c r="ED442" s="495"/>
      <c r="EE442" s="512"/>
      <c r="EF442" s="244"/>
      <c r="EG442" s="244"/>
      <c r="EH442" s="244"/>
      <c r="EI442" s="244"/>
      <c r="EJ442" s="244"/>
      <c r="EK442" s="244"/>
      <c r="EL442" s="244"/>
      <c r="EM442" s="244"/>
      <c r="EN442" s="244"/>
      <c r="EO442" s="244"/>
      <c r="EP442" s="244"/>
      <c r="EQ442" s="244"/>
      <c r="ER442" s="595">
        <v>-4.3589641311763145</v>
      </c>
      <c r="ES442" s="595">
        <v>13.807389357218126</v>
      </c>
      <c r="EV442" s="287"/>
      <c r="EW442" s="281">
        <f>SUM(EU440:EU442)</f>
        <v>0.48850460090769038</v>
      </c>
      <c r="EX442" s="278"/>
      <c r="EY442" s="278">
        <f>AVERAGE(EU439:EU442)</f>
        <v>0.48850460090769038</v>
      </c>
      <c r="EZ442" s="281"/>
      <c r="FA442" s="281">
        <f>_xlfn.VAR.P(EU439:EU442)</f>
        <v>0</v>
      </c>
      <c r="FB442" s="281"/>
      <c r="FC442" s="281">
        <f>MAX(EU439:EU442)</f>
        <v>0.48850460090769038</v>
      </c>
      <c r="FD442" s="523"/>
      <c r="FE442" s="152"/>
      <c r="FF442" s="145"/>
      <c r="FG442" s="268"/>
      <c r="FH442" s="145"/>
      <c r="FI442" s="268"/>
      <c r="FJ442" s="145"/>
      <c r="FK442" s="584"/>
      <c r="FL442" s="527"/>
      <c r="FM442" s="584"/>
      <c r="FN442" s="530"/>
      <c r="FO442" s="584"/>
      <c r="FP442" s="530"/>
      <c r="FQ442" s="284"/>
      <c r="FR442" s="282"/>
      <c r="FS442" s="284"/>
      <c r="FT442" s="282"/>
      <c r="FU442" s="282"/>
      <c r="FV442" s="282"/>
      <c r="FW442" s="282"/>
      <c r="FX442" s="282"/>
      <c r="FY442" s="282"/>
      <c r="FZ442" s="282"/>
      <c r="GA442" s="282"/>
      <c r="GB442" s="282"/>
      <c r="GC442" s="282"/>
      <c r="GD442" s="284"/>
      <c r="GE442" s="282"/>
      <c r="GF442" s="284"/>
      <c r="GG442" s="282"/>
      <c r="GH442" s="282"/>
      <c r="GI442" s="282"/>
      <c r="GJ442" s="282"/>
      <c r="GK442" s="282"/>
      <c r="GL442" s="282"/>
      <c r="GM442" s="282"/>
      <c r="GN442" s="282"/>
      <c r="GO442" s="282"/>
      <c r="GP442" s="282"/>
      <c r="GQ442" s="532"/>
      <c r="GR442" s="587"/>
      <c r="GS442" s="532"/>
      <c r="GT442" s="586">
        <f>SUM(GR440:GR442)</f>
        <v>0.52608187790059002</v>
      </c>
      <c r="GU442" s="586">
        <f>SUM(GS440:GS442)</f>
        <v>0.26304093895029484</v>
      </c>
      <c r="GV442" s="531">
        <f>AVERAGE(GR440:GR442)</f>
        <v>0.52608187790059002</v>
      </c>
      <c r="GW442" s="531">
        <f>AVERAGE(GS440:GS442)</f>
        <v>0.26304093895029484</v>
      </c>
      <c r="GX442" s="531">
        <f>MAX(GR440:GR442)</f>
        <v>0.52608187790059002</v>
      </c>
      <c r="GY442" s="531">
        <f>MAX(GS440:GS442)</f>
        <v>0.26304093895029484</v>
      </c>
      <c r="GZ442" s="587"/>
      <c r="HA442" s="532"/>
      <c r="HB442" s="586">
        <f>SUM(GZ440:GZ442)</f>
        <v>0.75142255005268588</v>
      </c>
      <c r="HC442" s="586">
        <f>SUM(HA440:HA442)</f>
        <v>0.22542676501580594</v>
      </c>
      <c r="HD442" s="531">
        <f>AVERAGE(GZ440:GZ442)</f>
        <v>0.75142255005268588</v>
      </c>
      <c r="HE442" s="531">
        <f>AVERAGE(HA440:HA442)</f>
        <v>0.22542676501580594</v>
      </c>
      <c r="HF442" s="531">
        <f>MAX(GZ440:GZ442)</f>
        <v>0.75142255005268588</v>
      </c>
      <c r="HG442" s="531">
        <f>MAX(HA440:HA442)</f>
        <v>0.22542676501580594</v>
      </c>
      <c r="HH442" s="587"/>
      <c r="HI442" s="587"/>
      <c r="HJ442" s="586">
        <f>SUM(HH440:HH442)</f>
        <v>0.91727748854045932</v>
      </c>
      <c r="HK442" s="586">
        <f>SUM(HI440:HI442)</f>
        <v>0.34642136474147223</v>
      </c>
      <c r="HL442" s="531">
        <f>AVERAGE(HH440:HH442)</f>
        <v>0.91727748854045932</v>
      </c>
      <c r="HM442" s="531">
        <f>AVERAGE(HI440:HI442)</f>
        <v>0.34642136474147223</v>
      </c>
      <c r="HN442" s="531">
        <f>MAX(HH440:HH442)</f>
        <v>0.91727748854045932</v>
      </c>
      <c r="HO442" s="531">
        <f>MAX(HI440:HI442)</f>
        <v>0.34642136474147223</v>
      </c>
      <c r="HP442" s="286">
        <f>MIN(HH440:HH442)</f>
        <v>0.91727748854045932</v>
      </c>
      <c r="HQ442" s="286">
        <f>MIN(HI440:HI442)</f>
        <v>0.34642136474147223</v>
      </c>
      <c r="HR442" s="278">
        <f>HN442-HP442</f>
        <v>0</v>
      </c>
      <c r="HS442" s="278">
        <f>HO442-HQ442</f>
        <v>0</v>
      </c>
      <c r="HT442" s="393"/>
      <c r="HU442" s="520"/>
      <c r="HV442" s="393"/>
      <c r="HW442" s="520"/>
      <c r="HX442" s="393"/>
      <c r="HY442" s="520"/>
      <c r="HZ442" s="393"/>
      <c r="IA442" s="520"/>
      <c r="IB442" s="393"/>
      <c r="IC442" s="520"/>
      <c r="ID442" s="393"/>
      <c r="IE442" s="168"/>
      <c r="IF442" s="168"/>
      <c r="IG442" s="168">
        <v>-0.37577276992899261</v>
      </c>
      <c r="IH442" s="168">
        <v>-12.792968914646998</v>
      </c>
      <c r="II442" s="168"/>
      <c r="IJ442" s="168"/>
      <c r="IK442" s="168"/>
      <c r="IL442" s="168"/>
      <c r="IM442" s="168"/>
      <c r="IN442" s="462"/>
      <c r="IO442" s="462"/>
      <c r="IP442" s="390">
        <v>0</v>
      </c>
      <c r="IQ442" s="168"/>
      <c r="IR442" s="168"/>
      <c r="IS442" s="168"/>
      <c r="IT442" s="390"/>
      <c r="IU442" s="393"/>
      <c r="IV442" s="390"/>
      <c r="IW442" s="393"/>
      <c r="IX442" s="484"/>
      <c r="IY442" s="393"/>
      <c r="IZ442" s="168"/>
      <c r="JA442" s="168"/>
      <c r="JB442" s="177"/>
      <c r="JC442" s="177"/>
      <c r="JD442" s="177"/>
      <c r="JE442" s="168"/>
      <c r="JF442" s="168"/>
      <c r="JG442" s="168"/>
      <c r="JH442" s="168"/>
      <c r="JI442" s="168"/>
      <c r="JJ442" s="168"/>
      <c r="JK442" s="168"/>
      <c r="JL442" s="168"/>
      <c r="JM442" s="168"/>
      <c r="JN442" s="168"/>
      <c r="JO442" s="168"/>
      <c r="JP442" s="177"/>
      <c r="JQ442" s="177"/>
      <c r="JR442" s="177"/>
      <c r="JS442" s="168"/>
      <c r="JT442" s="168"/>
      <c r="JU442" s="393"/>
      <c r="JV442" s="168"/>
      <c r="JW442" s="168"/>
      <c r="JX442" s="168"/>
      <c r="JY442" s="393"/>
      <c r="JZ442" s="507"/>
      <c r="KA442" s="507"/>
      <c r="KB442" s="520"/>
      <c r="KC442" s="520"/>
      <c r="KD442" s="507"/>
      <c r="KE442" s="170"/>
      <c r="KF442" s="168"/>
      <c r="KG442" s="168"/>
      <c r="KH442" s="168"/>
      <c r="KI442" s="168"/>
      <c r="KJ442" s="168"/>
      <c r="KK442" s="169"/>
      <c r="KL442" s="168"/>
      <c r="KM442" s="168"/>
      <c r="KN442" s="168"/>
      <c r="KO442" s="168"/>
      <c r="KP442" s="168"/>
      <c r="KQ442" s="168"/>
      <c r="KR442" s="169"/>
      <c r="KS442" s="168">
        <v>1</v>
      </c>
      <c r="KT442" s="168"/>
      <c r="KU442" s="168"/>
      <c r="KV442" s="168"/>
      <c r="KW442" s="168"/>
      <c r="KX442" s="168"/>
      <c r="KY442" s="168"/>
      <c r="KZ442" s="168"/>
      <c r="LA442" s="169"/>
      <c r="LB442" s="168" t="s">
        <v>571</v>
      </c>
    </row>
    <row r="443" spans="1:314" x14ac:dyDescent="0.15">
      <c r="A443" s="214"/>
      <c r="B443" s="262">
        <v>2.3007291666666667</v>
      </c>
      <c r="C443" s="10"/>
      <c r="D443" s="11"/>
      <c r="E443" s="12"/>
      <c r="F443" s="14"/>
      <c r="G443" s="13"/>
      <c r="H443" s="14" t="s">
        <v>358</v>
      </c>
      <c r="I443" s="596">
        <v>87</v>
      </c>
      <c r="J443" s="9">
        <v>1</v>
      </c>
      <c r="K443" s="14">
        <v>0</v>
      </c>
      <c r="L443" s="9">
        <v>1</v>
      </c>
      <c r="M443" s="23">
        <v>1</v>
      </c>
      <c r="N443" s="23">
        <v>1</v>
      </c>
      <c r="O443" s="23">
        <v>0</v>
      </c>
      <c r="P443" s="14"/>
      <c r="Q443" s="14">
        <v>1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9">
        <v>0</v>
      </c>
      <c r="AB443" s="15"/>
      <c r="AC443" s="15"/>
      <c r="AD443" s="15"/>
      <c r="AE443" s="15">
        <f>ABS(ER443-DU444)</f>
        <v>3.4386070700286826</v>
      </c>
      <c r="AF443" s="15">
        <f>ABS(ES443-DV444)</f>
        <v>24.404716298354266</v>
      </c>
      <c r="AG443" s="15">
        <f>SQRT(AE443^2+AF443^2)</f>
        <v>24.645774408308004</v>
      </c>
      <c r="AH443" s="15">
        <f>AM444-BP443</f>
        <v>0.50054650305612225</v>
      </c>
      <c r="AI443" s="15">
        <f>AN444-BQ443</f>
        <v>-7.3006546952235407</v>
      </c>
      <c r="AJ443" s="15"/>
      <c r="AK443" s="15"/>
      <c r="AL443" s="632">
        <f>((AH443*AH444)+(AI443*AI444))/(SQRT(AH443^2+AI443^2)*SQRT(AH444^2+AI444^2))</f>
        <v>0.99999589772471831</v>
      </c>
      <c r="AM443" s="633"/>
      <c r="AN443" s="634"/>
      <c r="AO443" s="633"/>
      <c r="AP443" s="634"/>
      <c r="AQ443" s="634"/>
      <c r="AR443" s="634"/>
      <c r="AS443" s="634"/>
      <c r="AT443" s="634"/>
      <c r="AU443" s="634"/>
      <c r="AV443" s="634"/>
      <c r="AW443" s="634"/>
      <c r="AX443" s="634"/>
      <c r="AY443" s="634"/>
      <c r="AZ443" s="634"/>
      <c r="BA443" s="634"/>
      <c r="BB443" s="633"/>
      <c r="BC443" s="634"/>
      <c r="BD443" s="634"/>
      <c r="BE443" s="634"/>
      <c r="BF443" s="634"/>
      <c r="BG443" s="634"/>
      <c r="BH443" s="634"/>
      <c r="BI443" s="634"/>
      <c r="BJ443" s="634"/>
      <c r="BK443" s="634"/>
      <c r="BL443" s="634"/>
      <c r="BM443" s="634"/>
      <c r="BN443" s="573"/>
      <c r="BO443" s="573"/>
      <c r="BP443" s="64">
        <v>-0.71396826286508597</v>
      </c>
      <c r="BQ443" s="64">
        <v>12.868111169652268</v>
      </c>
      <c r="BR443" s="6"/>
      <c r="BS443" s="527"/>
      <c r="BT443" s="527"/>
      <c r="BU443" s="527"/>
      <c r="BV443" s="527"/>
      <c r="BW443" s="584"/>
      <c r="BX443" s="527"/>
      <c r="BY443" s="527"/>
      <c r="BZ443" s="527"/>
      <c r="CA443" s="527"/>
      <c r="CB443" s="584"/>
      <c r="CC443" s="527"/>
      <c r="CD443" s="584"/>
      <c r="CE443" s="527"/>
      <c r="CF443" s="584"/>
      <c r="CG443" s="527"/>
      <c r="CH443" s="584"/>
      <c r="CI443" s="527"/>
      <c r="CJ443" s="584"/>
      <c r="CK443" s="527"/>
      <c r="CL443" s="584"/>
      <c r="CO443" s="70"/>
      <c r="CP443" s="70"/>
      <c r="CQ443" s="70"/>
      <c r="CR443" s="284"/>
      <c r="CS443" s="548"/>
      <c r="CT443" s="70"/>
      <c r="CU443" s="70"/>
      <c r="CV443" s="70"/>
      <c r="CW443" s="70"/>
      <c r="CX443" s="70"/>
      <c r="CY443" s="70"/>
      <c r="CZ443" s="70"/>
      <c r="DA443" s="70"/>
      <c r="DB443" s="70"/>
      <c r="DC443" s="70"/>
      <c r="DH443" s="516"/>
      <c r="DI443" s="516"/>
      <c r="DJ443" s="105"/>
      <c r="DK443" s="105"/>
      <c r="DL443" s="105"/>
      <c r="DM443" s="105"/>
      <c r="DN443" s="105"/>
      <c r="DO443" s="105"/>
      <c r="DP443" s="105"/>
      <c r="DQ443" s="105"/>
      <c r="DR443" s="105"/>
      <c r="DS443" s="105"/>
      <c r="DT443" s="108" t="s">
        <v>443</v>
      </c>
      <c r="DU443" s="128">
        <v>-1.6909774646804667</v>
      </c>
      <c r="DV443" s="128">
        <v>12.830540042149632</v>
      </c>
      <c r="ER443" s="105">
        <v>1.0521637558011794</v>
      </c>
      <c r="ES443" s="105">
        <v>-11.85369072708114</v>
      </c>
      <c r="EV443" s="284"/>
      <c r="EW443" s="209"/>
      <c r="EX443" s="209"/>
      <c r="EY443" s="209"/>
      <c r="EZ443" s="209"/>
      <c r="FA443" s="209"/>
      <c r="FB443" s="209"/>
      <c r="FC443" s="209"/>
      <c r="FE443" s="141"/>
      <c r="FF443" s="141"/>
      <c r="FH443" s="141"/>
      <c r="FJ443" s="141"/>
      <c r="FK443" s="584"/>
      <c r="FL443" s="527"/>
      <c r="FM443" s="584"/>
      <c r="FN443" s="527"/>
      <c r="FO443" s="584"/>
      <c r="FP443" s="527"/>
      <c r="FQ443" s="284"/>
      <c r="FR443" s="209"/>
      <c r="FS443" s="284"/>
      <c r="FT443" s="209"/>
      <c r="FU443" s="209"/>
      <c r="FV443" s="209"/>
      <c r="FW443" s="209"/>
      <c r="FX443" s="209"/>
      <c r="FY443" s="209"/>
      <c r="FZ443" s="209"/>
      <c r="GA443" s="209"/>
      <c r="GB443" s="209"/>
      <c r="GC443" s="209"/>
      <c r="GD443" s="284"/>
      <c r="GE443" s="209"/>
      <c r="GF443" s="284"/>
      <c r="GG443" s="209"/>
      <c r="GH443" s="209"/>
      <c r="GI443" s="209"/>
      <c r="GJ443" s="209"/>
      <c r="GK443" s="209"/>
      <c r="GL443" s="209"/>
      <c r="GM443" s="209"/>
      <c r="GN443" s="209"/>
      <c r="GO443" s="209"/>
      <c r="GP443" s="209"/>
      <c r="GQ443" s="529"/>
      <c r="GR443" s="587"/>
      <c r="GS443" s="529"/>
      <c r="GT443" s="587"/>
      <c r="GU443" s="529"/>
      <c r="GV443" s="529"/>
      <c r="GW443" s="529"/>
      <c r="GX443" s="529"/>
      <c r="GY443" s="529"/>
      <c r="GZ443" s="587"/>
      <c r="HA443" s="529"/>
      <c r="HB443" s="587"/>
      <c r="HC443" s="529"/>
      <c r="HD443" s="529"/>
      <c r="HE443" s="529"/>
      <c r="HF443" s="529"/>
      <c r="HG443" s="529"/>
      <c r="HH443" s="584"/>
      <c r="HI443" s="527"/>
      <c r="HJ443" s="587"/>
      <c r="HK443" s="529"/>
      <c r="HL443" s="529"/>
      <c r="HM443" s="529"/>
      <c r="HN443" s="529"/>
      <c r="HO443" s="529"/>
      <c r="HP443" s="285"/>
      <c r="HQ443" s="208"/>
      <c r="HR443" s="208"/>
      <c r="HS443" s="208"/>
      <c r="IE443" s="159"/>
      <c r="IF443" s="159"/>
      <c r="IG443" s="159"/>
      <c r="IH443" s="159"/>
      <c r="II443" s="159"/>
      <c r="IJ443" s="159"/>
      <c r="IK443" s="159"/>
      <c r="IL443" s="159"/>
      <c r="IM443" s="159"/>
      <c r="IQ443" s="159"/>
      <c r="IR443" s="159"/>
      <c r="IS443" s="159"/>
      <c r="IZ443" s="159"/>
      <c r="JA443" s="159"/>
      <c r="JB443" s="159"/>
      <c r="JC443" s="159"/>
      <c r="JD443" s="159"/>
      <c r="JE443" s="159"/>
      <c r="JF443" s="159"/>
      <c r="JG443" s="159"/>
      <c r="JH443" s="159"/>
      <c r="JI443" s="159"/>
      <c r="JJ443" s="159"/>
      <c r="JK443" s="159"/>
      <c r="JL443" s="159"/>
      <c r="JM443" s="159"/>
      <c r="JN443" s="159"/>
      <c r="JO443" s="159"/>
      <c r="JP443" s="159"/>
      <c r="JQ443" s="159"/>
      <c r="JR443" s="159"/>
      <c r="JS443" s="159"/>
      <c r="JT443" s="159"/>
      <c r="JV443" s="159"/>
      <c r="JW443" s="159"/>
      <c r="JX443" s="159"/>
      <c r="KE443" s="159"/>
      <c r="KF443" s="159"/>
      <c r="KG443" s="159"/>
      <c r="KH443" s="159"/>
      <c r="KI443" s="159"/>
      <c r="KJ443" s="159"/>
      <c r="KK443" s="159"/>
      <c r="KL443" s="159"/>
      <c r="KM443" s="159"/>
      <c r="KN443" s="159"/>
      <c r="KO443" s="159"/>
      <c r="KP443" s="159"/>
      <c r="KQ443" s="159"/>
      <c r="KR443" s="159"/>
      <c r="KS443" s="159"/>
      <c r="KT443" s="159"/>
      <c r="KU443" s="159"/>
      <c r="KV443" s="159"/>
      <c r="KW443" s="159"/>
      <c r="KX443" s="159"/>
      <c r="KY443" s="159"/>
      <c r="KZ443" s="159"/>
      <c r="LA443" s="159"/>
      <c r="LB443" s="159"/>
    </row>
    <row r="444" spans="1:314" x14ac:dyDescent="0.15">
      <c r="A444" s="214"/>
      <c r="B444" s="262">
        <v>2.3009837962962965</v>
      </c>
      <c r="C444" s="10">
        <v>0.22</v>
      </c>
      <c r="D444" s="11">
        <v>0.73326000000000002</v>
      </c>
      <c r="E444" s="12"/>
      <c r="F444" s="14"/>
      <c r="G444" s="13"/>
      <c r="H444" s="14"/>
      <c r="I444" s="596"/>
      <c r="J444" s="9">
        <v>2</v>
      </c>
      <c r="K444" s="14"/>
      <c r="L444" s="9"/>
      <c r="M444" s="23">
        <v>0</v>
      </c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9"/>
      <c r="AB444" s="15"/>
      <c r="AC444" s="15"/>
      <c r="AD444" s="15"/>
      <c r="AE444" s="15"/>
      <c r="AF444" s="15"/>
      <c r="AG444" s="15"/>
      <c r="AH444" s="54">
        <f>ER443-BP443</f>
        <v>1.7661320186662652</v>
      </c>
      <c r="AI444" s="54">
        <f>ES443-BQ443</f>
        <v>-24.72180189673341</v>
      </c>
      <c r="AJ444" s="15"/>
      <c r="AK444" s="15"/>
      <c r="AL444" s="635">
        <f>DEGREES(ACOS(AL443))</f>
        <v>0.16411571863648505</v>
      </c>
      <c r="AM444" s="633">
        <v>-0.21342175980896372</v>
      </c>
      <c r="AN444" s="634">
        <v>5.5674564744287274</v>
      </c>
      <c r="AO444" s="633"/>
      <c r="AP444" s="638">
        <f>ABS(11.88-AN444)</f>
        <v>6.3125435255712734</v>
      </c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>
        <f>ABS(BQ444-AN444)</f>
        <v>6.9447714907508171</v>
      </c>
      <c r="BC444" s="634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573"/>
      <c r="BO444" s="573"/>
      <c r="BP444" s="4">
        <v>-0.91189297372920863</v>
      </c>
      <c r="BQ444" s="4">
        <v>12.512227965179544</v>
      </c>
      <c r="BR444" s="6"/>
      <c r="BS444" s="527"/>
      <c r="BT444" s="527"/>
      <c r="BU444" s="527"/>
      <c r="BV444" s="527"/>
      <c r="BW444" s="584"/>
      <c r="BX444" s="527"/>
      <c r="BY444" s="527"/>
      <c r="BZ444" s="527"/>
      <c r="CA444" s="527"/>
      <c r="CB444" s="584"/>
      <c r="CC444" s="527"/>
      <c r="CD444" s="584"/>
      <c r="CE444" s="527"/>
      <c r="CF444" s="584"/>
      <c r="CG444" s="527"/>
      <c r="CH444" s="584"/>
      <c r="CI444" s="527"/>
      <c r="CJ444" s="584"/>
      <c r="CK444" s="527"/>
      <c r="CL444" s="584"/>
      <c r="CO444" s="70"/>
      <c r="CP444" s="70"/>
      <c r="CQ444" s="70"/>
      <c r="CR444" s="97"/>
      <c r="CS444" s="541"/>
      <c r="CT444" s="70"/>
      <c r="CU444" s="70"/>
      <c r="CV444" s="70"/>
      <c r="CW444" s="70"/>
      <c r="CX444" s="70"/>
      <c r="CY444" s="70"/>
      <c r="CZ444" s="70"/>
      <c r="DA444" s="70"/>
      <c r="DB444" s="70"/>
      <c r="DC444" s="70"/>
      <c r="DH444" s="516"/>
      <c r="DI444" s="516"/>
      <c r="DJ444" s="105"/>
      <c r="DK444" s="105"/>
      <c r="DL444" s="105"/>
      <c r="DM444" s="105"/>
      <c r="DN444" s="105"/>
      <c r="DO444" s="105"/>
      <c r="DP444" s="105"/>
      <c r="DQ444" s="105"/>
      <c r="DR444" s="105"/>
      <c r="DS444" s="105"/>
      <c r="DT444" s="108" t="s">
        <v>443</v>
      </c>
      <c r="DU444" s="105">
        <v>-2.3864433142275034</v>
      </c>
      <c r="DV444" s="105">
        <v>12.551025571273124</v>
      </c>
      <c r="ER444" s="128">
        <v>0.71787319208469613</v>
      </c>
      <c r="ES444" s="128">
        <v>-11.775073449401525</v>
      </c>
      <c r="EU444" s="518">
        <f>ABS(ER444)</f>
        <v>0.71787319208469613</v>
      </c>
      <c r="EV444" s="284"/>
      <c r="EW444" s="209"/>
      <c r="EX444" s="209"/>
      <c r="EY444" s="209"/>
      <c r="EZ444" s="209"/>
      <c r="FA444" s="209"/>
      <c r="FB444" s="209"/>
      <c r="FC444" s="209"/>
      <c r="FE444" s="141"/>
      <c r="FF444" s="141"/>
      <c r="FH444" s="141"/>
      <c r="FJ444" s="141"/>
      <c r="FK444" s="584"/>
      <c r="FL444" s="527"/>
      <c r="FM444" s="584"/>
      <c r="FN444" s="527"/>
      <c r="FO444" s="584"/>
      <c r="FP444" s="527"/>
      <c r="FQ444" s="284"/>
      <c r="FR444" s="209"/>
      <c r="FS444" s="284"/>
      <c r="FT444" s="209"/>
      <c r="FU444" s="209"/>
      <c r="FV444" s="209"/>
      <c r="FW444" s="209"/>
      <c r="FX444" s="209"/>
      <c r="FY444" s="209"/>
      <c r="FZ444" s="209"/>
      <c r="GA444" s="209"/>
      <c r="GB444" s="209"/>
      <c r="GC444" s="209"/>
      <c r="GD444" s="284"/>
      <c r="GE444" s="209"/>
      <c r="GF444" s="284"/>
      <c r="GG444" s="209"/>
      <c r="GH444" s="209"/>
      <c r="GI444" s="209"/>
      <c r="GJ444" s="209"/>
      <c r="GK444" s="209"/>
      <c r="GL444" s="209"/>
      <c r="GM444" s="209"/>
      <c r="GN444" s="209"/>
      <c r="GO444" s="209"/>
      <c r="GP444" s="209"/>
      <c r="GQ444" s="529"/>
      <c r="GR444" s="587">
        <v>3.4386070700286826</v>
      </c>
      <c r="GS444" s="532">
        <v>2.4088506567651629</v>
      </c>
      <c r="GT444" s="584"/>
      <c r="GU444" s="527"/>
      <c r="GV444" s="527"/>
      <c r="GW444" s="527"/>
      <c r="GX444" s="527"/>
      <c r="GY444" s="527"/>
      <c r="GZ444" s="587">
        <v>24.404716298354266</v>
      </c>
      <c r="HA444" s="532">
        <v>24.605613491551157</v>
      </c>
      <c r="HB444" s="584"/>
      <c r="HC444" s="527"/>
      <c r="HD444" s="527"/>
      <c r="HE444" s="527"/>
      <c r="HF444" s="527"/>
      <c r="HG444" s="527"/>
      <c r="HH444" s="584">
        <v>24.645774408308004</v>
      </c>
      <c r="HI444" s="527">
        <v>24.723243654144621</v>
      </c>
      <c r="HJ444" s="584"/>
      <c r="HK444" s="527"/>
      <c r="HL444" s="527"/>
      <c r="HM444" s="527"/>
      <c r="HN444" s="527"/>
      <c r="HO444" s="527"/>
      <c r="HP444" s="285"/>
      <c r="HQ444" s="208"/>
      <c r="HR444" s="208"/>
      <c r="HS444" s="208"/>
      <c r="IE444" s="159"/>
      <c r="IF444" s="159"/>
      <c r="IG444" s="159"/>
      <c r="IH444" s="159"/>
      <c r="II444" s="175">
        <v>1</v>
      </c>
      <c r="IJ444" s="175">
        <v>0</v>
      </c>
      <c r="IK444" s="164">
        <v>1</v>
      </c>
      <c r="IL444" s="175">
        <v>0</v>
      </c>
      <c r="IM444" s="164">
        <v>1</v>
      </c>
      <c r="IN444" s="469"/>
      <c r="IO444" s="469"/>
      <c r="IP444" s="386"/>
      <c r="IQ444" s="175">
        <v>1</v>
      </c>
      <c r="IR444" s="175">
        <v>0</v>
      </c>
      <c r="IS444" s="175">
        <v>0</v>
      </c>
      <c r="IT444" s="402"/>
      <c r="IU444" s="416"/>
      <c r="IV444" s="402"/>
      <c r="IW444" s="416"/>
      <c r="IX444" s="483"/>
      <c r="IY444" s="416"/>
      <c r="IZ444" s="175">
        <v>1</v>
      </c>
      <c r="JA444" s="175">
        <v>0</v>
      </c>
      <c r="JB444" s="178">
        <v>0</v>
      </c>
      <c r="JC444" s="178">
        <v>0</v>
      </c>
      <c r="JD444" s="178">
        <v>0</v>
      </c>
      <c r="JE444" s="178">
        <v>0</v>
      </c>
      <c r="JF444" s="178">
        <v>0</v>
      </c>
      <c r="JG444" s="178">
        <v>0</v>
      </c>
      <c r="JH444" s="178">
        <v>1</v>
      </c>
      <c r="JI444" s="178">
        <v>0</v>
      </c>
      <c r="JJ444" s="178">
        <v>0</v>
      </c>
      <c r="JK444" s="178">
        <v>0</v>
      </c>
      <c r="JL444" s="178">
        <v>1</v>
      </c>
      <c r="JM444" s="178">
        <v>1</v>
      </c>
      <c r="JN444" s="178">
        <v>0</v>
      </c>
      <c r="JO444" s="178">
        <v>0</v>
      </c>
      <c r="JP444" s="178">
        <v>0</v>
      </c>
      <c r="JQ444" s="178">
        <v>0</v>
      </c>
      <c r="JR444" s="178">
        <v>0</v>
      </c>
      <c r="JS444" s="178">
        <v>0</v>
      </c>
      <c r="JT444" s="178">
        <v>0</v>
      </c>
      <c r="JU444" s="513">
        <v>1</v>
      </c>
      <c r="JV444" s="178">
        <v>0</v>
      </c>
      <c r="JW444" s="178">
        <v>0</v>
      </c>
      <c r="JX444" s="159"/>
      <c r="KE444" s="162">
        <v>0</v>
      </c>
      <c r="KF444" s="175">
        <v>0</v>
      </c>
      <c r="KG444" s="175">
        <v>1</v>
      </c>
      <c r="KH444" s="175">
        <v>0</v>
      </c>
      <c r="KI444" s="175">
        <v>0</v>
      </c>
      <c r="KJ444" s="175">
        <v>0</v>
      </c>
      <c r="KK444" s="160">
        <v>1</v>
      </c>
      <c r="KL444" s="175">
        <v>0</v>
      </c>
      <c r="KM444" s="175">
        <v>0</v>
      </c>
      <c r="KN444" s="175">
        <v>0</v>
      </c>
      <c r="KO444" s="175">
        <v>0</v>
      </c>
      <c r="KP444" s="175">
        <v>0</v>
      </c>
      <c r="KQ444" s="175">
        <v>0</v>
      </c>
      <c r="KR444" s="160">
        <v>1</v>
      </c>
      <c r="KS444" s="175">
        <v>0</v>
      </c>
      <c r="KT444" s="159"/>
      <c r="KU444" s="159"/>
      <c r="KV444" s="159"/>
      <c r="KW444" s="159"/>
      <c r="KX444" s="159"/>
      <c r="KY444" s="159"/>
      <c r="KZ444" s="159"/>
      <c r="LA444" s="159"/>
      <c r="LB444" s="159"/>
    </row>
    <row r="445" spans="1:314" x14ac:dyDescent="0.15">
      <c r="A445" s="218" t="s">
        <v>593</v>
      </c>
      <c r="B445" s="259"/>
      <c r="C445" s="17"/>
      <c r="D445" s="18"/>
      <c r="E445" s="12"/>
      <c r="F445" s="20"/>
      <c r="G445" s="19"/>
      <c r="H445" s="20"/>
      <c r="I445" s="597"/>
      <c r="J445" s="16"/>
      <c r="K445" s="20"/>
      <c r="L445" s="16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16"/>
      <c r="AB445" s="20"/>
      <c r="AC445" s="20"/>
      <c r="AD445" s="20"/>
      <c r="AE445" s="20"/>
      <c r="AF445" s="20"/>
      <c r="AG445" s="20"/>
      <c r="AH445" s="58"/>
      <c r="AI445" s="20"/>
      <c r="AJ445" s="20"/>
      <c r="AK445" s="20"/>
      <c r="AL445" s="642"/>
      <c r="AM445" s="636"/>
      <c r="AN445" s="637"/>
      <c r="AO445" s="636"/>
      <c r="AP445" s="637"/>
      <c r="AQ445" s="528">
        <f>SUM(AO442:AO445)</f>
        <v>0</v>
      </c>
      <c r="AR445" s="528">
        <f>SUM(AP442:AP445)</f>
        <v>6.3125435255712734</v>
      </c>
      <c r="AS445" s="528" t="e">
        <f>AVERAGE(AO442:AO445)</f>
        <v>#DIV/0!</v>
      </c>
      <c r="AT445" s="528">
        <f>AVERAGE(AP442:AP445)</f>
        <v>6.3125435255712734</v>
      </c>
      <c r="AU445" s="528">
        <f>MAX(AO442:AO445)</f>
        <v>0</v>
      </c>
      <c r="AV445" s="528">
        <f>MAX(AP442:AP445)</f>
        <v>6.3125435255712734</v>
      </c>
      <c r="AW445" s="528">
        <f>MIN(AO442:AO445)</f>
        <v>0</v>
      </c>
      <c r="AX445" s="528">
        <f>MIN(AP442:AP445)</f>
        <v>6.3125435255712734</v>
      </c>
      <c r="AY445" s="528">
        <f>AU445-AW445</f>
        <v>0</v>
      </c>
      <c r="AZ445" s="528">
        <f>AV445-AX445</f>
        <v>0</v>
      </c>
      <c r="BA445" s="528"/>
      <c r="BB445" s="636"/>
      <c r="BC445" s="637"/>
      <c r="BD445" s="528">
        <f>SUM(BB442:BB445)</f>
        <v>6.9447714907508171</v>
      </c>
      <c r="BE445" s="528">
        <f>SUM(BC442:BC445)</f>
        <v>0</v>
      </c>
      <c r="BF445" s="528">
        <f>AVERAGE(BB442:BB445)</f>
        <v>6.9447714907508171</v>
      </c>
      <c r="BG445" s="528" t="e">
        <f>AVERAGE(BC442:BC445)</f>
        <v>#DIV/0!</v>
      </c>
      <c r="BH445" s="528">
        <f>MAX(BB442:BB445)</f>
        <v>6.9447714907508171</v>
      </c>
      <c r="BI445" s="528">
        <f>MAX(BC442:BC445)</f>
        <v>0</v>
      </c>
      <c r="BJ445" s="528">
        <f>MIN(BB442:BB445)</f>
        <v>6.9447714907508171</v>
      </c>
      <c r="BK445" s="528">
        <f>MIN(BC442:BC445)</f>
        <v>0</v>
      </c>
      <c r="BL445" s="528">
        <f>BH445-BJ445</f>
        <v>0</v>
      </c>
      <c r="BM445" s="528">
        <f>BI445-BK445</f>
        <v>0</v>
      </c>
      <c r="BN445" s="574"/>
      <c r="BO445" s="574"/>
      <c r="BP445" s="2" t="s">
        <v>337</v>
      </c>
      <c r="BQ445" s="2"/>
      <c r="BR445" s="7"/>
      <c r="BS445" s="530"/>
      <c r="BT445" s="530"/>
      <c r="BU445" s="530"/>
      <c r="BV445" s="530"/>
      <c r="BW445" s="584"/>
      <c r="BX445" s="530"/>
      <c r="BY445" s="530"/>
      <c r="BZ445" s="530"/>
      <c r="CA445" s="530"/>
      <c r="CB445" s="584"/>
      <c r="CC445" s="530"/>
      <c r="CD445" s="584"/>
      <c r="CE445" s="530"/>
      <c r="CF445" s="584"/>
      <c r="CG445" s="530"/>
      <c r="CH445" s="584"/>
      <c r="CI445" s="530"/>
      <c r="CJ445" s="584"/>
      <c r="CK445" s="530"/>
      <c r="CL445" s="584"/>
      <c r="CM445" s="271"/>
      <c r="CN445" s="393"/>
      <c r="CO445" s="73"/>
      <c r="CP445" s="73"/>
      <c r="CQ445" s="73"/>
      <c r="CR445" s="285"/>
      <c r="CS445" s="542"/>
      <c r="CT445" s="87"/>
      <c r="CU445" s="87"/>
      <c r="CV445" s="87"/>
      <c r="CW445" s="87"/>
      <c r="CX445" s="87"/>
      <c r="CY445" s="87"/>
      <c r="CZ445" s="87"/>
      <c r="DA445" s="87"/>
      <c r="DB445" s="87"/>
      <c r="DC445" s="81"/>
      <c r="DD445" s="281"/>
      <c r="DE445" s="281"/>
      <c r="DF445" s="281"/>
      <c r="DG445" s="281"/>
      <c r="DH445" s="281"/>
      <c r="DI445" s="281"/>
      <c r="DJ445" s="110"/>
      <c r="DK445" s="110"/>
      <c r="DL445" s="133"/>
      <c r="DM445" s="133"/>
      <c r="DN445" s="133"/>
      <c r="DO445" s="133"/>
      <c r="DP445" s="133"/>
      <c r="DQ445" s="133"/>
      <c r="DR445" s="133"/>
      <c r="DS445" s="110"/>
      <c r="DT445" s="112"/>
      <c r="DU445" s="110"/>
      <c r="DV445" s="110"/>
      <c r="DW445" s="495"/>
      <c r="DX445" s="495"/>
      <c r="DY445" s="495"/>
      <c r="DZ445" s="495"/>
      <c r="EA445" s="495"/>
      <c r="EB445" s="512"/>
      <c r="EC445" s="495"/>
      <c r="ED445" s="495"/>
      <c r="EE445" s="512"/>
      <c r="EF445" s="244"/>
      <c r="EG445" s="244"/>
      <c r="EH445" s="244"/>
      <c r="EI445" s="244"/>
      <c r="EJ445" s="244"/>
      <c r="EK445" s="244"/>
      <c r="EL445" s="244"/>
      <c r="EM445" s="244"/>
      <c r="EN445" s="244"/>
      <c r="EO445" s="244"/>
      <c r="EP445" s="244"/>
      <c r="EQ445" s="244"/>
      <c r="ER445" s="110"/>
      <c r="ES445" s="111"/>
      <c r="EV445" s="287"/>
      <c r="EW445" s="281">
        <f>SUM(EU443:EU445)</f>
        <v>0.71787319208469613</v>
      </c>
      <c r="EX445" s="278"/>
      <c r="EY445" s="278">
        <f>AVERAGE(EU442:EU445)</f>
        <v>0.71787319208469613</v>
      </c>
      <c r="EZ445" s="281"/>
      <c r="FA445" s="281">
        <f>_xlfn.VAR.P(EU442:EU445)</f>
        <v>0</v>
      </c>
      <c r="FB445" s="281"/>
      <c r="FC445" s="281">
        <f>MAX(EU442:EU445)</f>
        <v>0.71787319208469613</v>
      </c>
      <c r="FD445" s="523"/>
      <c r="FE445" s="152"/>
      <c r="FF445" s="145"/>
      <c r="FG445" s="268"/>
      <c r="FH445" s="145"/>
      <c r="FI445" s="268"/>
      <c r="FJ445" s="145"/>
      <c r="FK445" s="584"/>
      <c r="FL445" s="527"/>
      <c r="FM445" s="584"/>
      <c r="FN445" s="530"/>
      <c r="FO445" s="584"/>
      <c r="FP445" s="530"/>
      <c r="FQ445" s="284"/>
      <c r="FR445" s="282"/>
      <c r="FS445" s="284"/>
      <c r="FT445" s="282"/>
      <c r="FU445" s="282"/>
      <c r="FV445" s="282"/>
      <c r="FW445" s="282"/>
      <c r="FX445" s="282"/>
      <c r="FY445" s="282"/>
      <c r="FZ445" s="282"/>
      <c r="GA445" s="282"/>
      <c r="GB445" s="282"/>
      <c r="GC445" s="282"/>
      <c r="GD445" s="284"/>
      <c r="GE445" s="282"/>
      <c r="GF445" s="284"/>
      <c r="GG445" s="282"/>
      <c r="GH445" s="282"/>
      <c r="GI445" s="282"/>
      <c r="GJ445" s="282"/>
      <c r="GK445" s="282"/>
      <c r="GL445" s="282"/>
      <c r="GM445" s="282"/>
      <c r="GN445" s="282"/>
      <c r="GO445" s="282"/>
      <c r="GP445" s="282"/>
      <c r="GQ445" s="532"/>
      <c r="GR445" s="587"/>
      <c r="GS445" s="532"/>
      <c r="GT445" s="586">
        <f>SUM(GR443:GR445)</f>
        <v>3.4386070700286826</v>
      </c>
      <c r="GU445" s="586">
        <f>SUM(GS443:GS445)</f>
        <v>2.4088506567651629</v>
      </c>
      <c r="GV445" s="531">
        <f>AVERAGE(GR443:GR445)</f>
        <v>3.4386070700286826</v>
      </c>
      <c r="GW445" s="531">
        <f>AVERAGE(GS443:GS445)</f>
        <v>2.4088506567651629</v>
      </c>
      <c r="GX445" s="531">
        <f>MAX(GR443:GR445)</f>
        <v>3.4386070700286826</v>
      </c>
      <c r="GY445" s="531">
        <f>MAX(GS443:GS445)</f>
        <v>2.4088506567651629</v>
      </c>
      <c r="GZ445" s="587"/>
      <c r="HA445" s="532"/>
      <c r="HB445" s="586">
        <f>SUM(GZ443:GZ445)</f>
        <v>24.404716298354266</v>
      </c>
      <c r="HC445" s="586">
        <f>SUM(HA443:HA445)</f>
        <v>24.605613491551157</v>
      </c>
      <c r="HD445" s="531">
        <f>AVERAGE(GZ443:GZ445)</f>
        <v>24.404716298354266</v>
      </c>
      <c r="HE445" s="531">
        <f>AVERAGE(HA443:HA445)</f>
        <v>24.605613491551157</v>
      </c>
      <c r="HF445" s="531">
        <f>MAX(GZ443:GZ445)</f>
        <v>24.404716298354266</v>
      </c>
      <c r="HG445" s="531">
        <f>MAX(HA443:HA445)</f>
        <v>24.605613491551157</v>
      </c>
      <c r="HH445" s="588"/>
      <c r="HI445" s="534"/>
      <c r="HJ445" s="586">
        <f>SUM(HH443:HH445)</f>
        <v>24.645774408308004</v>
      </c>
      <c r="HK445" s="586">
        <f>SUM(HI443:HI445)</f>
        <v>24.723243654144621</v>
      </c>
      <c r="HL445" s="531">
        <f>AVERAGE(HH443:HH445)</f>
        <v>24.645774408308004</v>
      </c>
      <c r="HM445" s="531">
        <f>AVERAGE(HI443:HI445)</f>
        <v>24.723243654144621</v>
      </c>
      <c r="HN445" s="531">
        <f>MAX(HH443:HH445)</f>
        <v>24.645774408308004</v>
      </c>
      <c r="HO445" s="531">
        <f>MAX(HI443:HI445)</f>
        <v>24.723243654144621</v>
      </c>
      <c r="HP445" s="286">
        <f>MIN(HH443:HH445)</f>
        <v>24.645774408308004</v>
      </c>
      <c r="HQ445" s="286">
        <f>MIN(HI443:HI445)</f>
        <v>24.723243654144621</v>
      </c>
      <c r="HR445" s="278">
        <f>HN445-HP445</f>
        <v>0</v>
      </c>
      <c r="HS445" s="278">
        <f>HO445-HQ445</f>
        <v>0</v>
      </c>
      <c r="HT445" s="393"/>
      <c r="HU445" s="520"/>
      <c r="HV445" s="393"/>
      <c r="HW445" s="520"/>
      <c r="HX445" s="393"/>
      <c r="HY445" s="520"/>
      <c r="HZ445" s="393"/>
      <c r="IA445" s="520"/>
      <c r="IB445" s="393"/>
      <c r="IC445" s="520"/>
      <c r="ID445" s="393"/>
      <c r="IE445" s="168"/>
      <c r="IF445" s="168"/>
      <c r="IG445" s="168">
        <v>-1.3775404496760386</v>
      </c>
      <c r="IH445" s="168">
        <v>10.300764417845485</v>
      </c>
      <c r="II445" s="168"/>
      <c r="IJ445" s="168"/>
      <c r="IK445" s="168"/>
      <c r="IL445" s="168"/>
      <c r="IM445" s="168"/>
      <c r="IN445" s="462"/>
      <c r="IO445" s="462"/>
      <c r="IP445" s="390">
        <v>0</v>
      </c>
      <c r="IQ445" s="168"/>
      <c r="IR445" s="168"/>
      <c r="IS445" s="168"/>
      <c r="IT445" s="390"/>
      <c r="IU445" s="393"/>
      <c r="IV445" s="390"/>
      <c r="IW445" s="393"/>
      <c r="IX445" s="484"/>
      <c r="IY445" s="393"/>
      <c r="IZ445" s="168"/>
      <c r="JA445" s="168"/>
      <c r="JB445" s="177"/>
      <c r="JC445" s="177"/>
      <c r="JD445" s="177"/>
      <c r="JE445" s="168"/>
      <c r="JF445" s="168"/>
      <c r="JG445" s="168"/>
      <c r="JH445" s="168"/>
      <c r="JI445" s="168"/>
      <c r="JJ445" s="168"/>
      <c r="JK445" s="168"/>
      <c r="JL445" s="168"/>
      <c r="JM445" s="168"/>
      <c r="JN445" s="168"/>
      <c r="JO445" s="168"/>
      <c r="JP445" s="177"/>
      <c r="JQ445" s="177"/>
      <c r="JR445" s="177"/>
      <c r="JS445" s="168"/>
      <c r="JT445" s="168"/>
      <c r="JU445" s="393"/>
      <c r="JV445" s="168"/>
      <c r="JW445" s="168"/>
      <c r="JX445" s="168"/>
      <c r="JY445" s="393"/>
      <c r="JZ445" s="507"/>
      <c r="KA445" s="507"/>
      <c r="KB445" s="520"/>
      <c r="KC445" s="520"/>
      <c r="KD445" s="507"/>
      <c r="KE445" s="170"/>
      <c r="KF445" s="168"/>
      <c r="KG445" s="168"/>
      <c r="KH445" s="168"/>
      <c r="KI445" s="168"/>
      <c r="KJ445" s="168"/>
      <c r="KK445" s="169"/>
      <c r="KL445" s="168"/>
      <c r="KM445" s="168"/>
      <c r="KN445" s="168"/>
      <c r="KO445" s="168"/>
      <c r="KP445" s="168"/>
      <c r="KQ445" s="168"/>
      <c r="KR445" s="169"/>
      <c r="KS445" s="168"/>
      <c r="KT445" s="168"/>
      <c r="KU445" s="168"/>
      <c r="KV445" s="168"/>
      <c r="KW445" s="168"/>
      <c r="KX445" s="168"/>
      <c r="KY445" s="168"/>
      <c r="KZ445" s="168"/>
      <c r="LA445" s="169"/>
      <c r="LB445" s="168" t="s">
        <v>572</v>
      </c>
    </row>
    <row r="446" spans="1:314" x14ac:dyDescent="0.15">
      <c r="A446" s="214"/>
      <c r="B446" s="262">
        <v>2.3127083333333336</v>
      </c>
      <c r="C446" s="10"/>
      <c r="D446" s="11"/>
      <c r="E446" s="12"/>
      <c r="F446" s="14"/>
      <c r="G446" s="13"/>
      <c r="H446" s="14" t="s">
        <v>350</v>
      </c>
      <c r="I446" s="596">
        <v>88</v>
      </c>
      <c r="J446" s="9">
        <v>1</v>
      </c>
      <c r="K446" s="14">
        <v>0</v>
      </c>
      <c r="L446" s="9">
        <v>1</v>
      </c>
      <c r="M446" s="23">
        <v>1</v>
      </c>
      <c r="N446" s="23">
        <v>1</v>
      </c>
      <c r="O446" s="23">
        <v>0</v>
      </c>
      <c r="P446" s="14"/>
      <c r="Q446" s="14">
        <v>1</v>
      </c>
      <c r="R446" s="14">
        <v>0</v>
      </c>
      <c r="S446" s="14">
        <v>0</v>
      </c>
      <c r="T446" s="14">
        <v>0</v>
      </c>
      <c r="U446" s="14">
        <v>0</v>
      </c>
      <c r="V446" s="14">
        <v>1</v>
      </c>
      <c r="W446" s="14">
        <v>0</v>
      </c>
      <c r="X446" s="14">
        <v>0</v>
      </c>
      <c r="Y446" s="14">
        <v>1</v>
      </c>
      <c r="Z446" s="14">
        <v>0</v>
      </c>
      <c r="AA446" s="9">
        <v>0</v>
      </c>
      <c r="AB446" s="15"/>
      <c r="AC446" s="15"/>
      <c r="AD446" s="15"/>
      <c r="AE446" s="15"/>
      <c r="AF446" s="15"/>
      <c r="AG446" s="15"/>
      <c r="AH446" s="54"/>
      <c r="AI446" s="15"/>
      <c r="AJ446" s="15"/>
      <c r="AK446" s="15"/>
      <c r="AL446" s="632"/>
      <c r="AM446" s="633"/>
      <c r="AN446" s="634"/>
      <c r="AO446" s="633"/>
      <c r="AP446" s="634"/>
      <c r="AQ446" s="634"/>
      <c r="AR446" s="634"/>
      <c r="AS446" s="634"/>
      <c r="AT446" s="634"/>
      <c r="AU446" s="634"/>
      <c r="AV446" s="634"/>
      <c r="AW446" s="634"/>
      <c r="AX446" s="634"/>
      <c r="AY446" s="634"/>
      <c r="AZ446" s="634"/>
      <c r="BA446" s="634"/>
      <c r="BB446" s="633"/>
      <c r="BC446" s="634"/>
      <c r="BD446" s="634"/>
      <c r="BE446" s="634"/>
      <c r="BF446" s="634"/>
      <c r="BG446" s="634"/>
      <c r="BH446" s="634"/>
      <c r="BI446" s="634"/>
      <c r="BJ446" s="634"/>
      <c r="BK446" s="634"/>
      <c r="BL446" s="634"/>
      <c r="BM446" s="634"/>
      <c r="BN446" s="573"/>
      <c r="BO446" s="573"/>
      <c r="BP446" s="64">
        <v>-0.52385341044018363</v>
      </c>
      <c r="BQ446" s="64">
        <v>-11.969061479869424</v>
      </c>
      <c r="BR446" s="6"/>
      <c r="BS446" s="527"/>
      <c r="BT446" s="527"/>
      <c r="BU446" s="527"/>
      <c r="BV446" s="527"/>
      <c r="BW446" s="584"/>
      <c r="BX446" s="527"/>
      <c r="BY446" s="527"/>
      <c r="BZ446" s="527"/>
      <c r="CA446" s="527"/>
      <c r="CB446" s="584"/>
      <c r="CC446" s="527"/>
      <c r="CD446" s="584"/>
      <c r="CE446" s="527"/>
      <c r="CF446" s="584"/>
      <c r="CG446" s="527"/>
      <c r="CH446" s="584"/>
      <c r="CI446" s="527"/>
      <c r="CJ446" s="584"/>
      <c r="CK446" s="527"/>
      <c r="CL446" s="584"/>
      <c r="CO446" s="70"/>
      <c r="CP446" s="70"/>
      <c r="CQ446" s="70"/>
      <c r="CR446" s="70"/>
      <c r="CS446" s="70"/>
      <c r="CT446" s="70"/>
      <c r="CU446" s="70"/>
      <c r="CV446" s="70"/>
      <c r="CW446" s="70"/>
      <c r="CX446" s="70"/>
      <c r="CY446" s="70"/>
      <c r="CZ446" s="70"/>
      <c r="DA446" s="70"/>
      <c r="DB446" s="70"/>
      <c r="DC446" s="70"/>
      <c r="DH446" s="516"/>
      <c r="DI446" s="516"/>
      <c r="DJ446" s="105"/>
      <c r="DK446" s="105"/>
      <c r="DL446" s="105"/>
      <c r="DM446" s="105"/>
      <c r="DN446" s="105"/>
      <c r="DO446" s="105"/>
      <c r="DP446" s="105"/>
      <c r="DQ446" s="105"/>
      <c r="DR446" s="105"/>
      <c r="DS446" s="105"/>
      <c r="DT446" s="108" t="s">
        <v>442</v>
      </c>
      <c r="DU446" s="128">
        <v>-0.52385341044018363</v>
      </c>
      <c r="DV446" s="128">
        <v>-11.969061479869424</v>
      </c>
      <c r="ER446" s="105">
        <v>4.3654450870015307</v>
      </c>
      <c r="ES446" s="105">
        <v>13.094192056583243</v>
      </c>
      <c r="EV446" s="284"/>
      <c r="EW446" s="209"/>
      <c r="EX446" s="209"/>
      <c r="EY446" s="209"/>
      <c r="EZ446" s="209"/>
      <c r="FA446" s="209"/>
      <c r="FB446" s="209"/>
      <c r="FC446" s="209"/>
      <c r="FE446" s="141"/>
      <c r="FF446" s="141"/>
      <c r="FH446" s="141"/>
      <c r="FJ446" s="141"/>
      <c r="FK446" s="584"/>
      <c r="FL446" s="527"/>
      <c r="FM446" s="584"/>
      <c r="FN446" s="527"/>
      <c r="FO446" s="584"/>
      <c r="FP446" s="527"/>
      <c r="FQ446" s="284"/>
      <c r="FR446" s="209"/>
      <c r="FS446" s="284"/>
      <c r="FT446" s="209"/>
      <c r="FU446" s="209"/>
      <c r="FV446" s="209"/>
      <c r="FW446" s="209"/>
      <c r="FX446" s="209"/>
      <c r="FY446" s="209"/>
      <c r="FZ446" s="209"/>
      <c r="GA446" s="209"/>
      <c r="GB446" s="209"/>
      <c r="GC446" s="209"/>
      <c r="GD446" s="284"/>
      <c r="GE446" s="209"/>
      <c r="GF446" s="284"/>
      <c r="GG446" s="209"/>
      <c r="GH446" s="209"/>
      <c r="GI446" s="209"/>
      <c r="GJ446" s="209"/>
      <c r="GK446" s="209"/>
      <c r="GL446" s="209"/>
      <c r="GM446" s="209"/>
      <c r="GN446" s="209"/>
      <c r="GO446" s="209"/>
      <c r="GP446" s="209"/>
      <c r="GQ446" s="529"/>
      <c r="GR446" s="587"/>
      <c r="GS446" s="529"/>
      <c r="GT446" s="587"/>
      <c r="GU446" s="529"/>
      <c r="GV446" s="529"/>
      <c r="GW446" s="529"/>
      <c r="GX446" s="529"/>
      <c r="GY446" s="529"/>
      <c r="GZ446" s="587"/>
      <c r="HA446" s="529"/>
      <c r="HB446" s="587"/>
      <c r="HC446" s="529"/>
      <c r="HD446" s="529"/>
      <c r="HE446" s="529"/>
      <c r="HF446" s="529"/>
      <c r="HG446" s="529"/>
      <c r="HH446" s="584"/>
      <c r="HI446" s="527"/>
      <c r="HJ446" s="587"/>
      <c r="HK446" s="529"/>
      <c r="HL446" s="529"/>
      <c r="HM446" s="529"/>
      <c r="HN446" s="529"/>
      <c r="HO446" s="529"/>
      <c r="HP446" s="285"/>
      <c r="HQ446" s="208"/>
      <c r="HR446" s="208"/>
      <c r="HS446" s="208"/>
      <c r="IE446" s="159"/>
      <c r="IF446" s="159"/>
      <c r="IG446" s="159">
        <v>1.2223246243604284</v>
      </c>
      <c r="IH446" s="159">
        <v>6.1882181719260068</v>
      </c>
      <c r="II446" s="159"/>
      <c r="IJ446" s="159"/>
      <c r="IK446" s="159"/>
      <c r="IL446" s="159"/>
      <c r="IM446" s="159"/>
      <c r="IQ446" s="159"/>
      <c r="IR446" s="159"/>
      <c r="IS446" s="159"/>
      <c r="IZ446" s="159"/>
      <c r="JA446" s="159"/>
      <c r="JB446" s="159"/>
      <c r="JC446" s="159"/>
      <c r="JD446" s="159"/>
      <c r="JE446" s="159"/>
      <c r="JF446" s="159"/>
      <c r="JG446" s="159"/>
      <c r="JH446" s="159"/>
      <c r="JI446" s="159"/>
      <c r="JJ446" s="159"/>
      <c r="JK446" s="159"/>
      <c r="JL446" s="159"/>
      <c r="JM446" s="159"/>
      <c r="JN446" s="159"/>
      <c r="JO446" s="159"/>
      <c r="JP446" s="159"/>
      <c r="JQ446" s="159"/>
      <c r="JR446" s="159"/>
      <c r="JS446" s="159"/>
      <c r="JT446" s="159"/>
      <c r="JV446" s="159"/>
      <c r="JW446" s="159"/>
      <c r="JX446" s="159"/>
      <c r="KE446" s="159"/>
      <c r="KF446" s="159"/>
      <c r="KG446" s="159"/>
      <c r="KH446" s="159"/>
      <c r="KI446" s="159"/>
      <c r="KJ446" s="159"/>
      <c r="KK446" s="159"/>
      <c r="KL446" s="159"/>
      <c r="KM446" s="159"/>
      <c r="KN446" s="159"/>
      <c r="KO446" s="159"/>
      <c r="KP446" s="159"/>
      <c r="KQ446" s="159"/>
      <c r="KR446" s="159"/>
      <c r="KS446" s="159"/>
      <c r="KT446" s="159"/>
      <c r="KU446" s="159"/>
      <c r="KV446" s="159"/>
      <c r="KW446" s="159"/>
      <c r="KX446" s="159"/>
      <c r="KY446" s="159"/>
      <c r="KZ446" s="159"/>
      <c r="LA446" s="159"/>
      <c r="LB446" s="159"/>
    </row>
    <row r="447" spans="1:314" x14ac:dyDescent="0.15">
      <c r="A447" s="214"/>
      <c r="B447" s="262">
        <v>2.3195486111111112</v>
      </c>
      <c r="C447" s="10"/>
      <c r="D447" s="11"/>
      <c r="E447" s="12"/>
      <c r="F447" s="14"/>
      <c r="G447" s="13"/>
      <c r="H447" s="14"/>
      <c r="I447" s="596"/>
      <c r="J447" s="9">
        <v>1</v>
      </c>
      <c r="K447" s="14"/>
      <c r="L447" s="9"/>
      <c r="M447" s="23">
        <v>1</v>
      </c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9"/>
      <c r="AB447" s="15"/>
      <c r="AC447" s="15"/>
      <c r="AD447" s="15"/>
      <c r="AE447" s="15">
        <f>ABS(ER447-DU448)</f>
        <v>1.590962209485002</v>
      </c>
      <c r="AF447" s="15">
        <f>ABS(ES447-DV448)</f>
        <v>0.15519042437431985</v>
      </c>
      <c r="AG447" s="15">
        <f>SQRT(AE447^2+AF447^2)</f>
        <v>1.5985133154987734</v>
      </c>
      <c r="AH447" s="15">
        <f>AM448-BP447</f>
        <v>1.4357463841693923</v>
      </c>
      <c r="AI447" s="15">
        <f>AN448-BQ447</f>
        <v>17.109744287268772</v>
      </c>
      <c r="AJ447" s="15"/>
      <c r="AK447" s="15"/>
      <c r="AL447" s="632">
        <f>((AH447*AH448)+(AI447*AI448))/(SQRT(AH447^2+AI447^2)*SQRT(AH448^2+AI448^2))</f>
        <v>0.99449764066133639</v>
      </c>
      <c r="AM447" s="633"/>
      <c r="AN447" s="634"/>
      <c r="AO447" s="633"/>
      <c r="AP447" s="634"/>
      <c r="AQ447" s="634"/>
      <c r="AR447" s="634"/>
      <c r="AS447" s="634"/>
      <c r="AT447" s="634"/>
      <c r="AU447" s="634"/>
      <c r="AV447" s="634"/>
      <c r="AW447" s="634"/>
      <c r="AX447" s="634"/>
      <c r="AY447" s="634"/>
      <c r="AZ447" s="634"/>
      <c r="BA447" s="634"/>
      <c r="BB447" s="633"/>
      <c r="BC447" s="634"/>
      <c r="BD447" s="634"/>
      <c r="BE447" s="634"/>
      <c r="BF447" s="634"/>
      <c r="BG447" s="634"/>
      <c r="BH447" s="634"/>
      <c r="BI447" s="634"/>
      <c r="BJ447" s="634"/>
      <c r="BK447" s="634"/>
      <c r="BL447" s="634"/>
      <c r="BM447" s="634"/>
      <c r="BN447" s="573"/>
      <c r="BO447" s="573"/>
      <c r="BP447" s="64">
        <v>-0.64026527942689115</v>
      </c>
      <c r="BQ447" s="64">
        <v>-11.969061479869424</v>
      </c>
      <c r="BR447" s="6"/>
      <c r="BS447" s="527"/>
      <c r="BT447" s="527"/>
      <c r="BU447" s="527"/>
      <c r="BV447" s="527"/>
      <c r="BW447" s="584"/>
      <c r="BX447" s="527"/>
      <c r="BY447" s="527"/>
      <c r="BZ447" s="527"/>
      <c r="CA447" s="527"/>
      <c r="CB447" s="584"/>
      <c r="CC447" s="527"/>
      <c r="CD447" s="584"/>
      <c r="CE447" s="527"/>
      <c r="CF447" s="584"/>
      <c r="CG447" s="527"/>
      <c r="CH447" s="584"/>
      <c r="CI447" s="527"/>
      <c r="CJ447" s="584"/>
      <c r="CK447" s="527"/>
      <c r="CL447" s="584"/>
      <c r="CO447" s="70"/>
      <c r="CP447" s="70"/>
      <c r="CQ447" s="70"/>
      <c r="CR447" s="70"/>
      <c r="CS447" s="70"/>
      <c r="CT447" s="70"/>
      <c r="CU447" s="70"/>
      <c r="CV447" s="70"/>
      <c r="CW447" s="70"/>
      <c r="CX447" s="70"/>
      <c r="CY447" s="70"/>
      <c r="CZ447" s="70"/>
      <c r="DA447" s="70"/>
      <c r="DB447" s="70"/>
      <c r="DC447" s="70"/>
      <c r="DH447" s="516"/>
      <c r="DI447" s="516"/>
      <c r="DJ447" s="105"/>
      <c r="DK447" s="105"/>
      <c r="DL447" s="105"/>
      <c r="DM447" s="105"/>
      <c r="DN447" s="105"/>
      <c r="DO447" s="105"/>
      <c r="DP447" s="105"/>
      <c r="DQ447" s="105"/>
      <c r="DR447" s="105"/>
      <c r="DS447" s="105"/>
      <c r="DT447" s="108" t="s">
        <v>442</v>
      </c>
      <c r="DU447" s="128">
        <v>-0.64026527942689115</v>
      </c>
      <c r="DV447" s="128">
        <v>-11.969061479869424</v>
      </c>
      <c r="ER447" s="105">
        <v>4.2490332180148229</v>
      </c>
      <c r="ES447" s="105">
        <v>13.637358541893363</v>
      </c>
      <c r="EV447" s="284"/>
      <c r="EW447" s="209"/>
      <c r="EX447" s="209"/>
      <c r="EY447" s="209"/>
      <c r="EZ447" s="209"/>
      <c r="FA447" s="209"/>
      <c r="FB447" s="209"/>
      <c r="FC447" s="209"/>
      <c r="FE447" s="141"/>
      <c r="FF447" s="141"/>
      <c r="FH447" s="141"/>
      <c r="FJ447" s="141"/>
      <c r="FK447" s="584"/>
      <c r="FL447" s="527"/>
      <c r="FM447" s="584"/>
      <c r="FN447" s="527"/>
      <c r="FO447" s="584"/>
      <c r="FP447" s="527"/>
      <c r="FQ447" s="284"/>
      <c r="FR447" s="209"/>
      <c r="FS447" s="284"/>
      <c r="FT447" s="209"/>
      <c r="FU447" s="209"/>
      <c r="FV447" s="209"/>
      <c r="FW447" s="209"/>
      <c r="FX447" s="209"/>
      <c r="FY447" s="209"/>
      <c r="FZ447" s="209"/>
      <c r="GA447" s="209"/>
      <c r="GB447" s="209"/>
      <c r="GC447" s="209"/>
      <c r="GD447" s="284"/>
      <c r="GE447" s="209"/>
      <c r="GF447" s="284"/>
      <c r="GG447" s="209"/>
      <c r="GH447" s="209"/>
      <c r="GI447" s="209"/>
      <c r="GJ447" s="209"/>
      <c r="GK447" s="209"/>
      <c r="GL447" s="209"/>
      <c r="GM447" s="209"/>
      <c r="GN447" s="209"/>
      <c r="GO447" s="209"/>
      <c r="GP447" s="209"/>
      <c r="GQ447" s="529"/>
      <c r="GR447" s="587"/>
      <c r="GS447" s="529"/>
      <c r="GT447" s="587"/>
      <c r="GU447" s="529"/>
      <c r="GV447" s="529"/>
      <c r="GW447" s="529"/>
      <c r="GX447" s="529"/>
      <c r="GY447" s="529"/>
      <c r="GZ447" s="587"/>
      <c r="HA447" s="529"/>
      <c r="HB447" s="587"/>
      <c r="HC447" s="529"/>
      <c r="HD447" s="529"/>
      <c r="HE447" s="529"/>
      <c r="HF447" s="529"/>
      <c r="HG447" s="529"/>
      <c r="HH447" s="584"/>
      <c r="HI447" s="527"/>
      <c r="HJ447" s="587"/>
      <c r="HK447" s="529"/>
      <c r="HL447" s="529"/>
      <c r="HM447" s="529"/>
      <c r="HN447" s="529"/>
      <c r="HO447" s="529"/>
      <c r="HP447" s="285"/>
      <c r="HQ447" s="208"/>
      <c r="HR447" s="208"/>
      <c r="HS447" s="208"/>
      <c r="IE447" s="159"/>
      <c r="IF447" s="159"/>
      <c r="IG447" s="159"/>
      <c r="IH447" s="159"/>
      <c r="II447" s="159"/>
      <c r="IJ447" s="159"/>
      <c r="IK447" s="159"/>
      <c r="IL447" s="159"/>
      <c r="IM447" s="159"/>
      <c r="IQ447" s="159"/>
      <c r="IR447" s="159"/>
      <c r="IS447" s="159"/>
      <c r="IZ447" s="159"/>
      <c r="JA447" s="159"/>
      <c r="JB447" s="159"/>
      <c r="JC447" s="159"/>
      <c r="JD447" s="159"/>
      <c r="JE447" s="159"/>
      <c r="JF447" s="159"/>
      <c r="JG447" s="159"/>
      <c r="JH447" s="159"/>
      <c r="JI447" s="159"/>
      <c r="JJ447" s="159"/>
      <c r="JK447" s="159"/>
      <c r="JL447" s="159"/>
      <c r="JM447" s="159"/>
      <c r="JN447" s="159"/>
      <c r="JO447" s="159"/>
      <c r="JP447" s="159"/>
      <c r="JQ447" s="159"/>
      <c r="JR447" s="159"/>
      <c r="JS447" s="159"/>
      <c r="JT447" s="159"/>
      <c r="JV447" s="159"/>
      <c r="JW447" s="159"/>
      <c r="JX447" s="159"/>
      <c r="KE447" s="159"/>
      <c r="KF447" s="159"/>
      <c r="KG447" s="159"/>
      <c r="KH447" s="159"/>
      <c r="KI447" s="159"/>
      <c r="KJ447" s="159"/>
      <c r="KK447" s="159"/>
      <c r="KL447" s="159"/>
      <c r="KM447" s="159"/>
      <c r="KN447" s="159"/>
      <c r="KO447" s="159"/>
      <c r="KP447" s="159"/>
      <c r="KQ447" s="159"/>
      <c r="KR447" s="159"/>
      <c r="KS447" s="159"/>
      <c r="KT447" s="159"/>
      <c r="KU447" s="159"/>
      <c r="KV447" s="159"/>
      <c r="KW447" s="159"/>
      <c r="KX447" s="159"/>
      <c r="KY447" s="159"/>
      <c r="KZ447" s="159"/>
      <c r="LA447" s="159"/>
      <c r="LB447" s="159"/>
    </row>
    <row r="448" spans="1:314" x14ac:dyDescent="0.15">
      <c r="A448" s="214"/>
      <c r="B448" s="262">
        <v>2.3202199074074072</v>
      </c>
      <c r="C448" s="10">
        <v>0.28000000000000003</v>
      </c>
      <c r="D448" s="11">
        <v>0.93324000000000018</v>
      </c>
      <c r="E448" s="12"/>
      <c r="F448" s="14"/>
      <c r="G448" s="13"/>
      <c r="H448" s="14"/>
      <c r="I448" s="596"/>
      <c r="J448" s="9">
        <v>2</v>
      </c>
      <c r="K448" s="14"/>
      <c r="L448" s="9"/>
      <c r="M448" s="14">
        <v>0</v>
      </c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9"/>
      <c r="AB448" s="15"/>
      <c r="AC448" s="15"/>
      <c r="AD448" s="15"/>
      <c r="AE448" s="15"/>
      <c r="AF448" s="15"/>
      <c r="AG448" s="15"/>
      <c r="AH448" s="54">
        <f>ER447-BP447</f>
        <v>4.8892984974417137</v>
      </c>
      <c r="AI448" s="54">
        <f>ES447-BQ447</f>
        <v>25.606420021762787</v>
      </c>
      <c r="AJ448" s="15"/>
      <c r="AK448" s="15"/>
      <c r="AL448" s="635">
        <f>DEGREES(ACOS(AL447))</f>
        <v>6.0132802269455405</v>
      </c>
      <c r="AM448" s="633">
        <v>0.79548110474250111</v>
      </c>
      <c r="AN448" s="634">
        <v>5.1406828073993474</v>
      </c>
      <c r="AO448" s="584"/>
      <c r="AP448" s="638">
        <f>ABS(11.88-AN448)</f>
        <v>6.7393171926006534</v>
      </c>
      <c r="AQ448" s="634"/>
      <c r="AR448" s="634"/>
      <c r="AS448" s="634"/>
      <c r="AT448" s="634"/>
      <c r="AU448" s="634"/>
      <c r="AV448" s="634"/>
      <c r="AW448" s="634"/>
      <c r="AX448" s="634"/>
      <c r="AY448" s="634"/>
      <c r="AZ448" s="634"/>
      <c r="BA448" s="634"/>
      <c r="BB448" s="634">
        <f>ABS(BQ448-AN448)</f>
        <v>8.1862948857453759</v>
      </c>
      <c r="BC448" s="527"/>
      <c r="BD448" s="634"/>
      <c r="BE448" s="634"/>
      <c r="BF448" s="634"/>
      <c r="BG448" s="634"/>
      <c r="BH448" s="634"/>
      <c r="BI448" s="634"/>
      <c r="BJ448" s="634"/>
      <c r="BK448" s="634"/>
      <c r="BL448" s="634"/>
      <c r="BM448" s="634"/>
      <c r="BN448" s="573"/>
      <c r="BO448" s="573"/>
      <c r="BP448" s="4">
        <v>2.0760116635962835</v>
      </c>
      <c r="BQ448" s="4">
        <v>13.326977693144723</v>
      </c>
      <c r="BR448" s="6"/>
      <c r="BS448" s="527">
        <f>(BP447+BP448+BP449)/3</f>
        <v>0.87308901740030598</v>
      </c>
      <c r="BT448" s="527">
        <f>(BQ447+BQ448+BQ449)/3</f>
        <v>-3.6405087051142551</v>
      </c>
      <c r="BU448" s="527"/>
      <c r="BV448" s="527"/>
      <c r="BW448" s="584"/>
      <c r="BX448" s="527"/>
      <c r="BY448" s="527"/>
      <c r="BZ448" s="527"/>
      <c r="CA448" s="527"/>
      <c r="CB448" s="584">
        <f>SQRT((BP447-BP448)^2+(BQ447-BQ448)^2)+SQRT((BP448-BP449)^2+(BQ448-BQ449)^2)+SQRT((BP449-BP447)^2+(BQ449-BQ447)^2)</f>
        <v>52.913434798156125</v>
      </c>
      <c r="CD448" s="584"/>
      <c r="CE448" s="527"/>
      <c r="CF448" s="584"/>
      <c r="CG448" s="527"/>
      <c r="CH448" s="584"/>
      <c r="CI448" s="527"/>
      <c r="CJ448" s="584"/>
      <c r="CK448" s="527"/>
      <c r="CL448" s="584"/>
      <c r="CO448" s="70"/>
      <c r="CP448" s="70"/>
      <c r="CQ448" s="70"/>
      <c r="CR448" s="97">
        <f>DEGREES(ACOS(((BP447-BP448)*(BP449-BP448)+(BQ447-BQ448)*(BQ449-BQ448))/(SQRT((BP447-BP448)^2+(BQ447-BQ448)^2)*SQRT((BP449-BP448)^2+(BQ449-BQ448)^2))))</f>
        <v>4.1327201719892983</v>
      </c>
      <c r="CS448" s="541"/>
      <c r="CT448" s="70"/>
      <c r="CU448" s="70"/>
      <c r="CV448" s="70"/>
      <c r="CW448" s="70"/>
      <c r="CX448" s="70"/>
      <c r="CY448" s="70"/>
      <c r="CZ448" s="70"/>
      <c r="DA448" s="70"/>
      <c r="DB448" s="70"/>
      <c r="DC448" s="70"/>
      <c r="DH448" s="516"/>
      <c r="DI448" s="516"/>
      <c r="DJ448" s="105"/>
      <c r="DK448" s="105"/>
      <c r="DL448" s="105"/>
      <c r="DM448" s="105"/>
      <c r="DN448" s="105"/>
      <c r="DO448" s="105"/>
      <c r="DP448" s="105"/>
      <c r="DQ448" s="105"/>
      <c r="DR448" s="105"/>
      <c r="DS448" s="105"/>
      <c r="DT448" s="108" t="s">
        <v>443</v>
      </c>
      <c r="DU448" s="105">
        <v>2.6580710085298209</v>
      </c>
      <c r="DV448" s="105">
        <v>13.482168117519043</v>
      </c>
      <c r="ER448" s="128">
        <v>0.17461780348006123</v>
      </c>
      <c r="ES448" s="128">
        <v>-11.813871055495104</v>
      </c>
      <c r="EU448" s="518">
        <f>ABS(ER448)</f>
        <v>0.17461780348006123</v>
      </c>
      <c r="EV448" s="284"/>
      <c r="EW448" s="209"/>
      <c r="EX448" s="209"/>
      <c r="EY448" s="209"/>
      <c r="EZ448" s="209"/>
      <c r="FA448" s="209"/>
      <c r="FB448" s="209"/>
      <c r="FC448" s="209"/>
      <c r="FE448" s="141"/>
      <c r="FF448" s="141"/>
      <c r="FH448" s="141"/>
      <c r="FJ448" s="141"/>
      <c r="FK448" s="584"/>
      <c r="FL448" s="527"/>
      <c r="FM448" s="584"/>
      <c r="FN448" s="527"/>
      <c r="FO448" s="584"/>
      <c r="FP448" s="527"/>
      <c r="FQ448" s="284"/>
      <c r="FR448" s="209"/>
      <c r="FS448" s="284"/>
      <c r="FT448" s="209"/>
      <c r="FU448" s="209"/>
      <c r="FV448" s="209"/>
      <c r="FW448" s="209"/>
      <c r="FX448" s="209"/>
      <c r="FY448" s="209"/>
      <c r="FZ448" s="209"/>
      <c r="GA448" s="209"/>
      <c r="GB448" s="209"/>
      <c r="GC448" s="209"/>
      <c r="GD448" s="284"/>
      <c r="GE448" s="209"/>
      <c r="GF448" s="284"/>
      <c r="GG448" s="209"/>
      <c r="GH448" s="209"/>
      <c r="GI448" s="209"/>
      <c r="GJ448" s="209"/>
      <c r="GK448" s="209"/>
      <c r="GL448" s="209"/>
      <c r="GM448" s="209"/>
      <c r="GN448" s="209"/>
      <c r="GO448" s="209"/>
      <c r="GP448" s="209"/>
      <c r="GQ448" s="529"/>
      <c r="GR448" s="587">
        <v>1.590962209485002</v>
      </c>
      <c r="GS448" s="532">
        <v>0.81488308290695244</v>
      </c>
      <c r="GT448" s="584"/>
      <c r="GU448" s="527"/>
      <c r="GV448" s="527"/>
      <c r="GW448" s="527"/>
      <c r="GX448" s="527"/>
      <c r="GY448" s="527"/>
      <c r="GZ448" s="587">
        <v>0.15519042437431985</v>
      </c>
      <c r="HA448" s="532">
        <v>0.15519042437431985</v>
      </c>
      <c r="HB448" s="584"/>
      <c r="HC448" s="527"/>
      <c r="HD448" s="527"/>
      <c r="HE448" s="527"/>
      <c r="HF448" s="527"/>
      <c r="HG448" s="527"/>
      <c r="HH448" s="584">
        <v>1.5985133154987734</v>
      </c>
      <c r="HI448" s="527">
        <v>0.8295290872690485</v>
      </c>
      <c r="HJ448" s="584"/>
      <c r="HK448" s="527"/>
      <c r="HL448" s="527"/>
      <c r="HM448" s="527"/>
      <c r="HN448" s="527"/>
      <c r="HO448" s="527"/>
      <c r="HP448" s="285"/>
      <c r="HQ448" s="208"/>
      <c r="HR448" s="208"/>
      <c r="HS448" s="208"/>
      <c r="IE448" s="159"/>
      <c r="IF448" s="159"/>
      <c r="IG448" s="159"/>
      <c r="IH448" s="159"/>
      <c r="II448" s="175">
        <v>1</v>
      </c>
      <c r="IJ448" s="175">
        <v>0</v>
      </c>
      <c r="IK448" s="175">
        <v>1</v>
      </c>
      <c r="IL448" s="175">
        <v>0</v>
      </c>
      <c r="IM448" s="175">
        <v>0</v>
      </c>
      <c r="IN448" s="464"/>
      <c r="IO448" s="464"/>
      <c r="IP448" s="402"/>
      <c r="IQ448" s="175">
        <v>0</v>
      </c>
      <c r="IR448" s="175">
        <v>1</v>
      </c>
      <c r="IS448" s="175">
        <v>0</v>
      </c>
      <c r="IT448" s="402"/>
      <c r="IU448" s="416"/>
      <c r="IV448" s="402"/>
      <c r="IW448" s="416"/>
      <c r="IX448" s="483"/>
      <c r="IY448" s="416"/>
      <c r="IZ448" s="175">
        <v>1</v>
      </c>
      <c r="JA448" s="175">
        <v>0</v>
      </c>
      <c r="JB448" s="178">
        <v>0</v>
      </c>
      <c r="JC448" s="178">
        <v>0</v>
      </c>
      <c r="JD448" s="178">
        <v>0</v>
      </c>
      <c r="JE448" s="178">
        <v>0</v>
      </c>
      <c r="JF448" s="178">
        <v>0</v>
      </c>
      <c r="JG448" s="178">
        <v>0</v>
      </c>
      <c r="JH448" s="178">
        <v>1</v>
      </c>
      <c r="JI448" s="178">
        <v>0</v>
      </c>
      <c r="JJ448" s="178">
        <v>1</v>
      </c>
      <c r="JK448" s="178">
        <v>0</v>
      </c>
      <c r="JL448" s="178">
        <v>0</v>
      </c>
      <c r="JM448" s="178">
        <v>1</v>
      </c>
      <c r="JN448" s="178">
        <v>0</v>
      </c>
      <c r="JO448" s="178">
        <v>0</v>
      </c>
      <c r="JP448" s="178">
        <v>0</v>
      </c>
      <c r="JQ448" s="178">
        <v>0</v>
      </c>
      <c r="JR448" s="178">
        <v>0</v>
      </c>
      <c r="JS448" s="178">
        <v>0</v>
      </c>
      <c r="JT448" s="178">
        <v>0</v>
      </c>
      <c r="JU448" s="513">
        <v>1</v>
      </c>
      <c r="JV448" s="178">
        <v>0</v>
      </c>
      <c r="JW448" s="178">
        <v>0</v>
      </c>
      <c r="JX448" s="178">
        <v>0</v>
      </c>
      <c r="JY448" s="513"/>
      <c r="JZ448" s="407"/>
      <c r="KA448" s="407"/>
      <c r="KB448" s="407"/>
      <c r="KC448" s="407"/>
      <c r="KD448" s="407"/>
      <c r="KE448" s="162">
        <v>1</v>
      </c>
      <c r="KF448" s="175">
        <v>0</v>
      </c>
      <c r="KG448" s="175">
        <v>0</v>
      </c>
      <c r="KH448" s="175">
        <v>0</v>
      </c>
      <c r="KI448" s="175">
        <v>0</v>
      </c>
      <c r="KJ448" s="175">
        <v>0</v>
      </c>
      <c r="KK448" s="160">
        <v>1</v>
      </c>
      <c r="KL448" s="175">
        <v>1</v>
      </c>
      <c r="KM448" s="175">
        <v>0</v>
      </c>
      <c r="KN448" s="175">
        <v>0</v>
      </c>
      <c r="KO448" s="175">
        <v>0</v>
      </c>
      <c r="KP448" s="175">
        <v>0</v>
      </c>
      <c r="KQ448" s="175">
        <v>0</v>
      </c>
      <c r="KR448" s="160">
        <v>0</v>
      </c>
      <c r="KS448" s="175">
        <v>0</v>
      </c>
      <c r="KT448" s="159"/>
      <c r="KU448" s="159"/>
      <c r="KV448" s="159"/>
      <c r="KW448" s="159"/>
      <c r="KX448" s="159"/>
      <c r="KY448" s="159"/>
      <c r="KZ448" s="159"/>
      <c r="LA448" s="159"/>
      <c r="LB448" s="159"/>
    </row>
    <row r="449" spans="1:313" x14ac:dyDescent="0.15">
      <c r="A449" s="214"/>
      <c r="B449" s="262">
        <v>2.320983796296296</v>
      </c>
      <c r="C449" s="10">
        <v>1.06</v>
      </c>
      <c r="D449" s="11">
        <v>3.5329800000000002</v>
      </c>
      <c r="E449" s="12"/>
      <c r="F449" s="14"/>
      <c r="G449" s="13"/>
      <c r="H449" s="14"/>
      <c r="I449" s="596"/>
      <c r="J449" s="9">
        <v>3</v>
      </c>
      <c r="K449" s="14"/>
      <c r="L449" s="9"/>
      <c r="M449" s="14">
        <v>0</v>
      </c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9"/>
      <c r="AB449" s="15"/>
      <c r="AC449" s="15"/>
      <c r="AD449" s="15"/>
      <c r="AE449" s="15"/>
      <c r="AF449" s="15"/>
      <c r="AG449" s="15"/>
      <c r="AH449" s="54"/>
      <c r="AI449" s="15"/>
      <c r="AJ449" s="15"/>
      <c r="AK449" s="15"/>
      <c r="AL449" s="632"/>
      <c r="AM449" s="633">
        <v>2.114815619925186</v>
      </c>
      <c r="AN449" s="634">
        <v>-10.611145266594125</v>
      </c>
      <c r="AO449" s="634">
        <f>ABS(11.88+AN449)</f>
        <v>1.2688547334058757</v>
      </c>
      <c r="AP449" s="527"/>
      <c r="AQ449" s="634"/>
      <c r="AR449" s="634"/>
      <c r="AS449" s="634"/>
      <c r="AT449" s="634"/>
      <c r="AU449" s="634"/>
      <c r="AV449" s="634"/>
      <c r="AW449" s="634"/>
      <c r="AX449" s="634"/>
      <c r="AY449" s="634"/>
      <c r="AZ449" s="634"/>
      <c r="BA449" s="634"/>
      <c r="BB449" s="584"/>
      <c r="BC449" s="634">
        <f>ABS(BQ449-AN449)</f>
        <v>1.6682970620239388</v>
      </c>
      <c r="BD449" s="634"/>
      <c r="BE449" s="634"/>
      <c r="BF449" s="634"/>
      <c r="BG449" s="634"/>
      <c r="BH449" s="634"/>
      <c r="BI449" s="634"/>
      <c r="BJ449" s="634"/>
      <c r="BK449" s="634"/>
      <c r="BL449" s="634"/>
      <c r="BM449" s="634"/>
      <c r="BN449" s="573"/>
      <c r="BO449" s="573"/>
      <c r="BP449" s="64">
        <v>1.183520668031526</v>
      </c>
      <c r="BQ449" s="64">
        <v>-12.279442328618064</v>
      </c>
      <c r="BR449" s="6"/>
      <c r="BS449" s="527"/>
      <c r="BT449" s="527"/>
      <c r="BU449" s="527">
        <f>(BP448+BP449+BP450)/3</f>
        <v>0.76961180052323286</v>
      </c>
      <c r="BV449" s="527">
        <f>(BQ448+BQ449+BQ450)/3</f>
        <v>4.8303019586507077</v>
      </c>
      <c r="BW449" s="584"/>
      <c r="BX449" s="527"/>
      <c r="BY449" s="527"/>
      <c r="BZ449" s="527"/>
      <c r="CA449" s="527"/>
      <c r="CC449" s="584">
        <f>SQRT((BP448-BP449)^2+(BQ448-BQ449)^2)+SQRT((BP449-BP450)^2+(BQ449-BQ450)^2)+SQRT((BP450-BP448)^2+(BQ450-BQ448)^2)</f>
        <v>54.46211338206394</v>
      </c>
      <c r="CD449" s="584"/>
      <c r="CE449" s="584"/>
      <c r="CF449" s="584"/>
      <c r="CG449" s="527"/>
      <c r="CH449" s="584"/>
      <c r="CI449" s="527"/>
      <c r="CJ449" s="584"/>
      <c r="CK449" s="527"/>
      <c r="CL449" s="584"/>
      <c r="CO449" s="70"/>
      <c r="CP449" s="70"/>
      <c r="CQ449" s="70"/>
      <c r="CR449" s="285"/>
      <c r="CS449" s="542">
        <f>DEGREES(ACOS(((BP448-BP449)*(BP450-BP449)+(BQ448-BQ449)*(BQ450-BQ449))/(SQRT((BP448-BP449)^2+(BQ448-BQ449)^2)*SQRT((BP450-BP449)^2+(BQ450-BQ449)^2))))</f>
        <v>6.7391477575078857</v>
      </c>
      <c r="CT449" s="70"/>
      <c r="CU449" s="70"/>
      <c r="CV449" s="70"/>
      <c r="CW449" s="70"/>
      <c r="CX449" s="70"/>
      <c r="CY449" s="70"/>
      <c r="CZ449" s="70"/>
      <c r="DA449" s="70"/>
      <c r="DB449" s="70"/>
      <c r="DC449" s="70"/>
      <c r="DH449" s="516"/>
      <c r="DI449" s="516"/>
      <c r="DJ449" s="105"/>
      <c r="DK449" s="105"/>
      <c r="DL449" s="105"/>
      <c r="DM449" s="105"/>
      <c r="DN449" s="105"/>
      <c r="DO449" s="105"/>
      <c r="DP449" s="105"/>
      <c r="DQ449" s="105"/>
      <c r="DR449" s="105"/>
      <c r="DS449" s="105"/>
      <c r="DT449" s="108" t="s">
        <v>445</v>
      </c>
      <c r="DU449" s="128">
        <v>2.0760116635962835</v>
      </c>
      <c r="DV449" s="128">
        <v>-12.124251904243744</v>
      </c>
      <c r="ER449" s="105">
        <v>0.2910296724667687</v>
      </c>
      <c r="ES449" s="105">
        <v>13.443370511425464</v>
      </c>
      <c r="ET449" s="518">
        <f>ABS(ER449)</f>
        <v>0.2910296724667687</v>
      </c>
      <c r="EV449" s="284"/>
      <c r="EW449" s="209"/>
      <c r="EX449" s="209"/>
      <c r="EY449" s="209"/>
      <c r="EZ449" s="209"/>
      <c r="FA449" s="209"/>
      <c r="FB449" s="209"/>
      <c r="FC449" s="209"/>
      <c r="FE449" s="151">
        <v>23.488820556556369</v>
      </c>
      <c r="FF449" s="141"/>
      <c r="FH449" s="141"/>
      <c r="FJ449" s="141"/>
      <c r="FK449" s="584"/>
      <c r="FL449" s="527"/>
      <c r="FM449" s="584"/>
      <c r="FN449" s="527"/>
      <c r="FO449" s="584"/>
      <c r="FP449" s="527"/>
      <c r="FQ449" s="284">
        <f>FE449/(D448+D449)</f>
        <v>5.2592170910873994</v>
      </c>
      <c r="FR449" s="209"/>
      <c r="FS449" s="284"/>
      <c r="FT449" s="209"/>
      <c r="FU449" s="209"/>
      <c r="FV449" s="209"/>
      <c r="FW449" s="209"/>
      <c r="FX449" s="209"/>
      <c r="FY449" s="209"/>
      <c r="FZ449" s="209"/>
      <c r="GA449" s="209"/>
      <c r="GB449" s="209"/>
      <c r="GC449" s="209"/>
      <c r="GD449" s="284">
        <f>FE449*(((ABS(DV448-AN448))/(ABS(DV447-DV448))))^2</f>
        <v>2.5230766894399212</v>
      </c>
      <c r="GE449" s="209"/>
      <c r="GF449" s="284"/>
      <c r="GG449" s="209"/>
      <c r="GH449" s="209"/>
      <c r="GI449" s="209"/>
      <c r="GJ449" s="209"/>
      <c r="GK449" s="209"/>
      <c r="GL449" s="209"/>
      <c r="GM449" s="209"/>
      <c r="GN449" s="209"/>
      <c r="GO449" s="209"/>
      <c r="GP449" s="209"/>
      <c r="GQ449" s="529"/>
      <c r="GR449" s="587">
        <v>2.3670413360630524</v>
      </c>
      <c r="GS449" s="529">
        <v>1.9013938601162224</v>
      </c>
      <c r="GT449" s="587"/>
      <c r="GU449" s="529"/>
      <c r="GV449" s="529"/>
      <c r="GW449" s="529"/>
      <c r="GX449" s="529"/>
      <c r="GY449" s="529"/>
      <c r="GZ449" s="587">
        <v>3.8797606093579518E-2</v>
      </c>
      <c r="HA449" s="529">
        <v>0.31038084874863969</v>
      </c>
      <c r="HB449" s="587"/>
      <c r="HC449" s="529"/>
      <c r="HD449" s="529"/>
      <c r="HE449" s="529"/>
      <c r="HF449" s="529"/>
      <c r="HG449" s="529"/>
      <c r="HH449" s="584">
        <v>2.3673592758324102</v>
      </c>
      <c r="HI449" s="527">
        <v>1.92656037604784</v>
      </c>
      <c r="HJ449" s="587"/>
      <c r="HK449" s="529"/>
      <c r="HL449" s="529"/>
      <c r="HM449" s="529"/>
      <c r="HN449" s="529"/>
      <c r="HO449" s="529"/>
      <c r="HP449" s="285"/>
      <c r="HQ449" s="208"/>
      <c r="HR449" s="208"/>
      <c r="HS449" s="208"/>
      <c r="IE449" s="159"/>
      <c r="IF449" s="159"/>
      <c r="IG449" s="159"/>
      <c r="IH449" s="159"/>
      <c r="II449" s="175">
        <v>0</v>
      </c>
      <c r="IJ449" s="175">
        <v>1</v>
      </c>
      <c r="IK449" s="175">
        <v>1</v>
      </c>
      <c r="IL449" s="175">
        <v>0</v>
      </c>
      <c r="IM449" s="175">
        <v>0</v>
      </c>
      <c r="IN449" s="464"/>
      <c r="IO449" s="464"/>
      <c r="IP449" s="402"/>
      <c r="IQ449" s="175">
        <v>0</v>
      </c>
      <c r="IR449" s="175">
        <v>1</v>
      </c>
      <c r="IS449" s="175">
        <v>0</v>
      </c>
      <c r="IT449" s="402"/>
      <c r="IU449" s="416"/>
      <c r="IV449" s="402"/>
      <c r="IW449" s="416"/>
      <c r="IX449" s="483"/>
      <c r="IY449" s="416"/>
      <c r="IZ449" s="175">
        <v>0</v>
      </c>
      <c r="JA449" s="175">
        <v>0</v>
      </c>
      <c r="JB449" s="178">
        <v>1</v>
      </c>
      <c r="JC449" s="178">
        <v>0</v>
      </c>
      <c r="JD449" s="178">
        <v>0</v>
      </c>
      <c r="JE449" s="178">
        <v>0</v>
      </c>
      <c r="JF449" s="178">
        <v>0</v>
      </c>
      <c r="JG449" s="178">
        <v>1</v>
      </c>
      <c r="JH449" s="178">
        <v>0</v>
      </c>
      <c r="JI449" s="178">
        <v>0</v>
      </c>
      <c r="JJ449" s="178">
        <v>0</v>
      </c>
      <c r="JK449" s="178">
        <v>1</v>
      </c>
      <c r="JL449" s="178">
        <v>0</v>
      </c>
      <c r="JM449" s="178">
        <v>1</v>
      </c>
      <c r="JN449" s="178">
        <v>0</v>
      </c>
      <c r="JO449" s="178">
        <v>0</v>
      </c>
      <c r="JP449" s="178">
        <v>0</v>
      </c>
      <c r="JQ449" s="178">
        <v>0</v>
      </c>
      <c r="JR449" s="178">
        <v>0</v>
      </c>
      <c r="JS449" s="178">
        <v>0</v>
      </c>
      <c r="JT449" s="178">
        <v>0</v>
      </c>
      <c r="JU449" s="513">
        <v>1</v>
      </c>
      <c r="JV449" s="178">
        <v>0</v>
      </c>
      <c r="JW449" s="178">
        <v>0</v>
      </c>
      <c r="JX449" s="178">
        <v>0</v>
      </c>
      <c r="JY449" s="513"/>
      <c r="JZ449" s="407"/>
      <c r="KA449" s="407"/>
      <c r="KB449" s="407"/>
      <c r="KC449" s="407"/>
      <c r="KD449" s="407"/>
      <c r="KE449" s="162">
        <v>1</v>
      </c>
      <c r="KF449" s="175">
        <v>0</v>
      </c>
      <c r="KG449" s="175">
        <v>0</v>
      </c>
      <c r="KH449" s="175">
        <v>0</v>
      </c>
      <c r="KI449" s="175">
        <v>0</v>
      </c>
      <c r="KJ449" s="175">
        <v>1</v>
      </c>
      <c r="KK449" s="160">
        <v>0</v>
      </c>
      <c r="KL449" s="175">
        <v>1</v>
      </c>
      <c r="KM449" s="175">
        <v>0</v>
      </c>
      <c r="KN449" s="175">
        <v>0</v>
      </c>
      <c r="KO449" s="175">
        <v>0</v>
      </c>
      <c r="KP449" s="175">
        <v>0</v>
      </c>
      <c r="KQ449" s="175">
        <v>0</v>
      </c>
      <c r="KR449" s="160">
        <v>0</v>
      </c>
      <c r="KS449" s="175">
        <v>0</v>
      </c>
      <c r="KT449" s="159"/>
      <c r="KU449" s="159"/>
      <c r="KV449" s="159"/>
      <c r="KW449" s="159"/>
      <c r="KX449" s="159"/>
      <c r="KY449" s="159"/>
      <c r="KZ449" s="159"/>
      <c r="LA449" s="159"/>
    </row>
    <row r="450" spans="1:313" x14ac:dyDescent="0.15">
      <c r="A450" s="214"/>
      <c r="B450" s="262">
        <v>2.3218055555555557</v>
      </c>
      <c r="C450" s="10">
        <v>1.1100000000000001</v>
      </c>
      <c r="D450" s="11">
        <v>3.6996300000000004</v>
      </c>
      <c r="E450" s="12"/>
      <c r="F450" s="14"/>
      <c r="G450" s="13"/>
      <c r="H450" s="14"/>
      <c r="I450" s="596"/>
      <c r="J450" s="9">
        <v>4</v>
      </c>
      <c r="K450" s="14"/>
      <c r="L450" s="9"/>
      <c r="M450" s="14">
        <v>0</v>
      </c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9"/>
      <c r="AB450" s="15"/>
      <c r="AC450" s="15"/>
      <c r="AD450" s="15"/>
      <c r="AE450" s="15"/>
      <c r="AF450" s="15"/>
      <c r="AG450" s="15"/>
      <c r="AH450" s="54"/>
      <c r="AI450" s="15"/>
      <c r="AJ450" s="15"/>
      <c r="AK450" s="15"/>
      <c r="AL450" s="632"/>
      <c r="AM450" s="633">
        <v>0.75667714841359857</v>
      </c>
      <c r="AN450" s="634">
        <v>11.464692600652883</v>
      </c>
      <c r="AO450" s="584"/>
      <c r="AP450" s="640">
        <f>ABS(11.88-AN450)</f>
        <v>0.41530739934711747</v>
      </c>
      <c r="AQ450" s="634"/>
      <c r="AR450" s="634"/>
      <c r="AS450" s="634"/>
      <c r="AT450" s="634"/>
      <c r="AU450" s="634"/>
      <c r="AV450" s="634"/>
      <c r="AW450" s="634"/>
      <c r="AX450" s="634"/>
      <c r="AY450" s="634"/>
      <c r="AZ450" s="634"/>
      <c r="BA450" s="634"/>
      <c r="BB450" s="634">
        <f>ABS(BQ450-AN450)</f>
        <v>1.9786779107725803</v>
      </c>
      <c r="BC450" s="527"/>
      <c r="BD450" s="634"/>
      <c r="BE450" s="634"/>
      <c r="BF450" s="634"/>
      <c r="BG450" s="634"/>
      <c r="BH450" s="634"/>
      <c r="BI450" s="634"/>
      <c r="BJ450" s="634"/>
      <c r="BK450" s="634"/>
      <c r="BL450" s="634"/>
      <c r="BM450" s="634"/>
      <c r="BN450" s="573"/>
      <c r="BO450" s="573"/>
      <c r="BP450" s="4">
        <v>-0.95069693005811107</v>
      </c>
      <c r="BQ450" s="4">
        <v>13.443370511425464</v>
      </c>
      <c r="BR450" s="6"/>
      <c r="BS450" s="527">
        <f>(BP449+BP450+BP451)/3</f>
        <v>0.47211480200164696</v>
      </c>
      <c r="BT450" s="527">
        <f>(BQ449+BQ450+BQ451)/3</f>
        <v>-3.6534412404787813</v>
      </c>
      <c r="BU450" s="527"/>
      <c r="BV450" s="527"/>
      <c r="BW450" s="584"/>
      <c r="BX450" s="527"/>
      <c r="BY450" s="527"/>
      <c r="BZ450" s="527"/>
      <c r="CA450" s="527"/>
      <c r="CB450" s="584">
        <f>SQRT((BP449-BP450)^2+(BQ449-BQ450)^2)+SQRT((BP450-BP451)^2+(BQ450-BQ451)^2)+SQRT((BP451-BP449)^2+(BQ451-BQ449)^2)</f>
        <v>51.622932296328131</v>
      </c>
      <c r="CD450" s="584"/>
      <c r="CE450" s="527"/>
      <c r="CF450" s="584"/>
      <c r="CG450" s="527"/>
      <c r="CH450" s="584"/>
      <c r="CI450" s="527"/>
      <c r="CJ450" s="584"/>
      <c r="CK450" s="527"/>
      <c r="CL450" s="584"/>
      <c r="CO450" s="70"/>
      <c r="CP450" s="70"/>
      <c r="CQ450" s="70"/>
      <c r="CR450" s="97">
        <f>DEGREES(ACOS(((BP449-BP450)*(BP451-BP450)+(BQ449-BQ450)*(BQ451-BQ450))/(SQRT((BP449-BP450)^2+(BQ449-BQ450)^2)*SQRT((BP451-BP450)^2+(BQ451-BQ450)^2))))</f>
        <v>2.8656289256081678E-2</v>
      </c>
      <c r="CS450" s="541"/>
      <c r="CT450" s="70"/>
      <c r="CU450" s="70"/>
      <c r="CV450" s="70"/>
      <c r="CW450" s="70"/>
      <c r="CX450" s="70"/>
      <c r="CY450" s="70"/>
      <c r="CZ450" s="70"/>
      <c r="DA450" s="70"/>
      <c r="DB450" s="70"/>
      <c r="DC450" s="70"/>
      <c r="DH450" s="211">
        <f>DEGREES(ACOS(((BP449-BP448)*(BP451-BP450)+(BQ449-BQ448)*(BQ451-BQ450))/(SQRT((BP449-BP448)^2+(BQ449-BQ448)^2)*SQRT((BP451-BP450)^2+(BQ451-BQ450)^2))))</f>
        <v>6.7678040467684202</v>
      </c>
      <c r="DI450" s="519"/>
      <c r="DJ450" s="105"/>
      <c r="DK450" s="105"/>
      <c r="DL450" s="105"/>
      <c r="DM450" s="105"/>
      <c r="DN450" s="105"/>
      <c r="DO450" s="105"/>
      <c r="DP450" s="105"/>
      <c r="DQ450" s="105"/>
      <c r="DR450" s="105"/>
      <c r="DS450" s="105"/>
      <c r="DT450" s="108" t="s">
        <v>445</v>
      </c>
      <c r="DU450" s="105">
        <v>-0.2910296724667687</v>
      </c>
      <c r="DV450" s="105">
        <v>12.939001632208923</v>
      </c>
      <c r="ER450" s="128">
        <v>0.17461780348006123</v>
      </c>
      <c r="ES450" s="128">
        <v>-12.085454298150164</v>
      </c>
      <c r="EU450" s="518">
        <f>ABS(ER450)</f>
        <v>0.17461780348006123</v>
      </c>
      <c r="EV450" s="284"/>
      <c r="EW450" s="209"/>
      <c r="EX450" s="209"/>
      <c r="EY450" s="209"/>
      <c r="EZ450" s="209"/>
      <c r="FA450" s="209"/>
      <c r="FB450" s="209"/>
      <c r="FC450" s="209"/>
      <c r="FE450" s="141"/>
      <c r="FF450" s="144">
        <v>38.803525537428669</v>
      </c>
      <c r="FH450" s="141"/>
      <c r="FJ450" s="141"/>
      <c r="FK450" s="584"/>
      <c r="FL450" s="527"/>
      <c r="FM450" s="584"/>
      <c r="FN450" s="527"/>
      <c r="FO450" s="584"/>
      <c r="FP450" s="527"/>
      <c r="FQ450" s="284"/>
      <c r="FR450" s="284">
        <f>FF450/(D449+D450)</f>
        <v>5.3650792089478987</v>
      </c>
      <c r="FS450" s="284"/>
      <c r="FT450" s="209"/>
      <c r="FU450" s="209"/>
      <c r="FV450" s="209"/>
      <c r="FW450" s="209"/>
      <c r="FX450" s="209"/>
      <c r="FY450" s="209"/>
      <c r="FZ450" s="209"/>
      <c r="GA450" s="209"/>
      <c r="GB450" s="209"/>
      <c r="GC450" s="209"/>
      <c r="GD450" s="284"/>
      <c r="GE450" s="284">
        <f>FF450*(((DV449-AN449)/(ABS(DV448-DV449))))^2</f>
        <v>0.13549164908730255</v>
      </c>
      <c r="GF450" s="284"/>
      <c r="GG450" s="209"/>
      <c r="GH450" s="209"/>
      <c r="GI450" s="209"/>
      <c r="GJ450" s="209"/>
      <c r="GK450" s="209"/>
      <c r="GL450" s="209"/>
      <c r="GM450" s="209"/>
      <c r="GN450" s="209"/>
      <c r="GO450" s="209"/>
      <c r="GP450" s="209"/>
      <c r="GQ450" s="529"/>
      <c r="GR450" s="587">
        <v>0.58205934493353739</v>
      </c>
      <c r="GS450" s="532">
        <v>1.9013938601162224</v>
      </c>
      <c r="GT450" s="584"/>
      <c r="GU450" s="527"/>
      <c r="GV450" s="527"/>
      <c r="GW450" s="527"/>
      <c r="GX450" s="527"/>
      <c r="GY450" s="527"/>
      <c r="GZ450" s="587">
        <v>0.50436887921654083</v>
      </c>
      <c r="HA450" s="532">
        <v>3.8797606093579518E-2</v>
      </c>
      <c r="HB450" s="584"/>
      <c r="HC450" s="527"/>
      <c r="HD450" s="527"/>
      <c r="HE450" s="527"/>
      <c r="HF450" s="527"/>
      <c r="HG450" s="527"/>
      <c r="HH450" s="584">
        <v>0.77018247665511586</v>
      </c>
      <c r="HI450" s="527">
        <v>1.9017896480752705</v>
      </c>
      <c r="HJ450" s="584"/>
      <c r="HK450" s="527"/>
      <c r="HL450" s="527"/>
      <c r="HM450" s="527"/>
      <c r="HN450" s="527"/>
      <c r="HO450" s="527"/>
      <c r="HP450" s="285"/>
      <c r="HQ450" s="208"/>
      <c r="HR450" s="208"/>
      <c r="HS450" s="208"/>
      <c r="IE450" s="159"/>
      <c r="IF450" s="159"/>
      <c r="IG450" s="159"/>
      <c r="IH450" s="159"/>
      <c r="II450" s="175">
        <v>0</v>
      </c>
      <c r="IJ450" s="175">
        <v>1</v>
      </c>
      <c r="IK450" s="175">
        <v>0</v>
      </c>
      <c r="IL450" s="175">
        <v>1</v>
      </c>
      <c r="IM450" s="175">
        <v>0</v>
      </c>
      <c r="IN450" s="464"/>
      <c r="IO450" s="464"/>
      <c r="IP450" s="402"/>
      <c r="IQ450" s="159"/>
      <c r="IR450" s="159">
        <v>0</v>
      </c>
      <c r="IS450" s="159">
        <v>0</v>
      </c>
      <c r="IZ450" s="159">
        <v>0</v>
      </c>
      <c r="JA450" s="159">
        <v>1</v>
      </c>
      <c r="JB450" s="176">
        <v>0</v>
      </c>
      <c r="JC450" s="176">
        <v>0</v>
      </c>
      <c r="JD450" s="176">
        <v>0</v>
      </c>
      <c r="JE450" s="176">
        <v>0</v>
      </c>
      <c r="JF450" s="176">
        <v>0</v>
      </c>
      <c r="JG450" s="176">
        <v>1</v>
      </c>
      <c r="JH450" s="176">
        <v>0</v>
      </c>
      <c r="JI450" s="176">
        <v>0</v>
      </c>
      <c r="JJ450" s="176">
        <v>0</v>
      </c>
      <c r="JK450" s="176">
        <v>1</v>
      </c>
      <c r="JL450" s="176">
        <v>0</v>
      </c>
      <c r="JM450" s="176">
        <v>1</v>
      </c>
      <c r="JN450" s="176">
        <v>0</v>
      </c>
      <c r="JO450" s="176">
        <v>0</v>
      </c>
      <c r="JP450" s="176">
        <v>0</v>
      </c>
      <c r="JQ450" s="176">
        <v>0</v>
      </c>
      <c r="JR450" s="176">
        <v>0</v>
      </c>
      <c r="JS450" s="176">
        <v>0</v>
      </c>
      <c r="JT450" s="176">
        <v>0</v>
      </c>
      <c r="JU450" s="501">
        <v>1</v>
      </c>
      <c r="JV450" s="176">
        <v>0</v>
      </c>
      <c r="JW450" s="176">
        <v>0</v>
      </c>
      <c r="JX450" s="176">
        <v>0</v>
      </c>
      <c r="JY450" s="501"/>
      <c r="JZ450" s="405"/>
      <c r="KA450" s="405"/>
      <c r="KB450" s="405"/>
      <c r="KC450" s="405"/>
      <c r="KD450" s="405"/>
      <c r="KE450" s="162">
        <v>0</v>
      </c>
      <c r="KF450" s="175">
        <v>1</v>
      </c>
      <c r="KG450" s="175">
        <v>0</v>
      </c>
      <c r="KH450" s="175">
        <v>0</v>
      </c>
      <c r="KI450" s="175">
        <v>0</v>
      </c>
      <c r="KJ450" s="175">
        <v>1</v>
      </c>
      <c r="KK450" s="160">
        <v>0</v>
      </c>
      <c r="KL450" s="175">
        <v>1</v>
      </c>
      <c r="KM450" s="175">
        <v>0</v>
      </c>
      <c r="KN450" s="175">
        <v>0</v>
      </c>
      <c r="KO450" s="175">
        <v>0</v>
      </c>
      <c r="KP450" s="175">
        <v>0</v>
      </c>
      <c r="KQ450" s="175">
        <v>0</v>
      </c>
      <c r="KR450" s="160">
        <v>0</v>
      </c>
      <c r="KS450" s="175">
        <v>0</v>
      </c>
      <c r="KT450" s="159"/>
      <c r="KU450" s="159"/>
      <c r="KV450" s="159"/>
      <c r="KW450" s="159"/>
      <c r="KX450" s="159"/>
      <c r="KY450" s="159"/>
      <c r="KZ450" s="159"/>
      <c r="LA450" s="159"/>
    </row>
    <row r="451" spans="1:313" x14ac:dyDescent="0.15">
      <c r="A451" s="214"/>
      <c r="B451" s="262">
        <v>2.3225578703703706</v>
      </c>
      <c r="C451" s="10">
        <v>1.05</v>
      </c>
      <c r="D451" s="11">
        <v>3.4996500000000004</v>
      </c>
      <c r="E451" s="12"/>
      <c r="F451" s="14"/>
      <c r="G451" s="13"/>
      <c r="H451" s="14"/>
      <c r="I451" s="596"/>
      <c r="J451" s="9">
        <v>5</v>
      </c>
      <c r="K451" s="14"/>
      <c r="L451" s="9"/>
      <c r="M451" s="14">
        <v>0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9"/>
      <c r="AB451" s="15"/>
      <c r="AC451" s="15"/>
      <c r="AD451" s="15"/>
      <c r="AE451" s="15"/>
      <c r="AF451" s="15"/>
      <c r="AG451" s="15"/>
      <c r="AH451" s="54"/>
      <c r="AI451" s="15"/>
      <c r="AJ451" s="15"/>
      <c r="AK451" s="15"/>
      <c r="AL451" s="632"/>
      <c r="AM451" s="633">
        <v>0.95069693005811107</v>
      </c>
      <c r="AN451" s="634">
        <v>-6.8089798694232861</v>
      </c>
      <c r="AO451" s="634">
        <f>ABS(11.88+AN451)</f>
        <v>5.0710201305767146</v>
      </c>
      <c r="AP451" s="527"/>
      <c r="AQ451" s="634"/>
      <c r="AR451" s="634"/>
      <c r="AS451" s="634"/>
      <c r="AT451" s="634"/>
      <c r="AU451" s="634"/>
      <c r="AV451" s="634"/>
      <c r="AW451" s="634"/>
      <c r="AX451" s="634"/>
      <c r="AY451" s="634"/>
      <c r="AZ451" s="634"/>
      <c r="BA451" s="634"/>
      <c r="BB451" s="584"/>
      <c r="BC451" s="634">
        <f>ABS(BQ451-AN451)</f>
        <v>5.3152720348204578</v>
      </c>
      <c r="BD451" s="634"/>
      <c r="BE451" s="634"/>
      <c r="BF451" s="634"/>
      <c r="BG451" s="634"/>
      <c r="BH451" s="634"/>
      <c r="BI451" s="634"/>
      <c r="BJ451" s="634"/>
      <c r="BK451" s="634"/>
      <c r="BL451" s="634"/>
      <c r="BM451" s="634"/>
      <c r="BN451" s="573"/>
      <c r="BO451" s="573"/>
      <c r="BP451" s="64">
        <v>1.183520668031526</v>
      </c>
      <c r="BQ451" s="64">
        <v>-12.124251904243744</v>
      </c>
      <c r="BR451" s="6"/>
      <c r="BS451" s="527"/>
      <c r="BT451" s="527"/>
      <c r="BU451" s="527"/>
      <c r="BV451" s="527"/>
      <c r="BW451" s="584"/>
      <c r="BX451" s="527"/>
      <c r="BY451" s="527"/>
      <c r="BZ451" s="527"/>
      <c r="CA451" s="527"/>
      <c r="CB451" s="584"/>
      <c r="CC451" s="527"/>
      <c r="CD451" s="584"/>
      <c r="CE451" s="527"/>
      <c r="CF451" s="584"/>
      <c r="CG451" s="527"/>
      <c r="CH451" s="584"/>
      <c r="CI451" s="527"/>
      <c r="CJ451" s="584"/>
      <c r="CK451" s="527"/>
      <c r="CL451" s="584"/>
      <c r="CO451" s="70"/>
      <c r="CP451" s="70"/>
      <c r="CQ451" s="70"/>
      <c r="CR451" s="285"/>
      <c r="CS451" s="542"/>
      <c r="CT451" s="70"/>
      <c r="CU451" s="70"/>
      <c r="CV451" s="70"/>
      <c r="CW451" s="70"/>
      <c r="CX451" s="70"/>
      <c r="CY451" s="70"/>
      <c r="CZ451" s="70"/>
      <c r="DA451" s="70"/>
      <c r="DB451" s="70"/>
      <c r="DC451" s="70"/>
      <c r="DH451" s="519"/>
      <c r="DI451" s="211"/>
      <c r="DJ451" s="105"/>
      <c r="DK451" s="105"/>
      <c r="DL451" s="105"/>
      <c r="DM451" s="105"/>
      <c r="DN451" s="105"/>
      <c r="DO451" s="105"/>
      <c r="DP451" s="105"/>
      <c r="DQ451" s="105"/>
      <c r="DR451" s="105"/>
      <c r="DS451" s="105"/>
      <c r="DT451" s="108" t="s">
        <v>445</v>
      </c>
      <c r="DU451" s="128">
        <v>2.3088354015696981</v>
      </c>
      <c r="DV451" s="128">
        <v>-12.085454298150164</v>
      </c>
      <c r="ER451" s="105">
        <v>-1.028304842715916</v>
      </c>
      <c r="ES451" s="105">
        <v>12.977799238302504</v>
      </c>
      <c r="ET451" s="518">
        <f>ABS(ER451)</f>
        <v>1.028304842715916</v>
      </c>
      <c r="EV451" s="284"/>
      <c r="EW451" s="209"/>
      <c r="EX451" s="209"/>
      <c r="EY451" s="209"/>
      <c r="EZ451" s="209"/>
      <c r="FA451" s="209"/>
      <c r="FB451" s="209"/>
      <c r="FC451" s="209"/>
      <c r="FE451" s="151">
        <v>0.16560506737733682</v>
      </c>
      <c r="FF451" s="141"/>
      <c r="FH451" s="516"/>
      <c r="FJ451" s="516"/>
      <c r="FL451" s="516"/>
      <c r="FN451" s="516"/>
      <c r="FQ451" s="284">
        <f>FE451/(D450+D451)</f>
        <v>2.3003004102818171E-2</v>
      </c>
      <c r="FR451" s="209"/>
      <c r="FS451" s="284"/>
      <c r="FT451" s="209"/>
      <c r="FU451" s="209"/>
      <c r="FV451" s="209"/>
      <c r="FW451" s="209"/>
      <c r="FX451" s="209"/>
      <c r="FY451" s="209"/>
      <c r="FZ451" s="209"/>
      <c r="GA451" s="209"/>
      <c r="GB451" s="209"/>
      <c r="GC451" s="209"/>
      <c r="GD451" s="284">
        <f>FE451*(((ABS(DV450-AN450))/(ABS(DV449-DV450))))^2</f>
        <v>5.7302791480047348E-4</v>
      </c>
      <c r="GE451" s="209"/>
      <c r="GF451" s="284"/>
      <c r="GG451" s="209"/>
      <c r="GH451" s="209"/>
      <c r="GI451" s="209"/>
      <c r="GJ451" s="209"/>
      <c r="GK451" s="209"/>
      <c r="GL451" s="209"/>
      <c r="GM451" s="209"/>
      <c r="GN451" s="209"/>
      <c r="GO451" s="209"/>
      <c r="GP451" s="209"/>
      <c r="GQ451" s="529"/>
      <c r="GR451" s="587">
        <v>0.73727517024914735</v>
      </c>
      <c r="GS451" s="529">
        <v>2.134217598089637</v>
      </c>
      <c r="GT451" s="587"/>
      <c r="GU451" s="529"/>
      <c r="GV451" s="529"/>
      <c r="GW451" s="529"/>
      <c r="GX451" s="529"/>
      <c r="GY451" s="529"/>
      <c r="GZ451" s="587">
        <v>3.8797606093581294E-2</v>
      </c>
      <c r="HA451" s="529">
        <v>0</v>
      </c>
      <c r="HB451" s="587"/>
      <c r="HC451" s="529"/>
      <c r="HD451" s="529"/>
      <c r="HE451" s="529"/>
      <c r="HF451" s="529"/>
      <c r="HG451" s="529"/>
      <c r="HH451" s="584">
        <v>0.73829528706642977</v>
      </c>
      <c r="HI451" s="527">
        <v>2.134217598089637</v>
      </c>
      <c r="HJ451" s="587"/>
      <c r="HK451" s="529"/>
      <c r="HL451" s="529"/>
      <c r="HM451" s="529"/>
      <c r="HN451" s="529"/>
      <c r="HO451" s="529"/>
      <c r="HP451" s="285"/>
      <c r="HQ451" s="208"/>
      <c r="HR451" s="208"/>
      <c r="HS451" s="208"/>
      <c r="IE451" s="159"/>
      <c r="IF451" s="159"/>
      <c r="IG451" s="159"/>
      <c r="IH451" s="159"/>
      <c r="II451" s="175">
        <v>0</v>
      </c>
      <c r="IJ451" s="175">
        <v>1</v>
      </c>
      <c r="IK451" s="175">
        <v>0</v>
      </c>
      <c r="IL451" s="175">
        <v>1</v>
      </c>
      <c r="IM451" s="175">
        <v>0</v>
      </c>
      <c r="IN451" s="464"/>
      <c r="IO451" s="464"/>
      <c r="IP451" s="402"/>
      <c r="IQ451" s="175">
        <v>1</v>
      </c>
      <c r="IR451" s="175">
        <v>0</v>
      </c>
      <c r="IS451" s="175">
        <v>0</v>
      </c>
      <c r="IT451" s="402"/>
      <c r="IU451" s="416"/>
      <c r="IV451" s="402"/>
      <c r="IW451" s="416"/>
      <c r="IX451" s="483"/>
      <c r="IY451" s="416"/>
      <c r="IZ451" s="175">
        <v>0</v>
      </c>
      <c r="JA451" s="175">
        <v>1</v>
      </c>
      <c r="JB451" s="178">
        <v>0</v>
      </c>
      <c r="JC451" s="178">
        <v>0</v>
      </c>
      <c r="JD451" s="178">
        <v>0</v>
      </c>
      <c r="JE451" s="178">
        <v>0</v>
      </c>
      <c r="JF451" s="178">
        <v>0</v>
      </c>
      <c r="JG451" s="178">
        <v>1</v>
      </c>
      <c r="JH451" s="178">
        <v>0</v>
      </c>
      <c r="JI451" s="178">
        <v>0</v>
      </c>
      <c r="JJ451" s="178">
        <v>0</v>
      </c>
      <c r="JK451" s="178">
        <v>1</v>
      </c>
      <c r="JL451" s="178">
        <v>0</v>
      </c>
      <c r="JM451" s="178">
        <v>1</v>
      </c>
      <c r="JN451" s="178">
        <v>0</v>
      </c>
      <c r="JO451" s="178">
        <v>0</v>
      </c>
      <c r="JP451" s="178">
        <v>0</v>
      </c>
      <c r="JQ451" s="178">
        <v>0</v>
      </c>
      <c r="JR451" s="178">
        <v>0</v>
      </c>
      <c r="JS451" s="178">
        <v>0</v>
      </c>
      <c r="JT451" s="178">
        <v>0</v>
      </c>
      <c r="JU451" s="513">
        <v>1</v>
      </c>
      <c r="JV451" s="178">
        <v>0</v>
      </c>
      <c r="JW451" s="178">
        <v>0</v>
      </c>
      <c r="JX451" s="178">
        <v>0</v>
      </c>
      <c r="JY451" s="513"/>
      <c r="JZ451" s="407"/>
      <c r="KA451" s="407"/>
      <c r="KB451" s="407"/>
      <c r="KC451" s="407"/>
      <c r="KD451" s="407"/>
      <c r="KE451" s="162">
        <v>0</v>
      </c>
      <c r="KF451" s="175">
        <v>1</v>
      </c>
      <c r="KG451" s="175">
        <v>0</v>
      </c>
      <c r="KH451" s="175">
        <v>0</v>
      </c>
      <c r="KI451" s="175">
        <v>0</v>
      </c>
      <c r="KJ451" s="175">
        <v>1</v>
      </c>
      <c r="KK451" s="160">
        <v>0</v>
      </c>
      <c r="KL451" s="175">
        <v>1</v>
      </c>
      <c r="KM451" s="175">
        <v>0</v>
      </c>
      <c r="KN451" s="175">
        <v>0</v>
      </c>
      <c r="KO451" s="175">
        <v>0</v>
      </c>
      <c r="KP451" s="175">
        <v>0</v>
      </c>
      <c r="KQ451" s="175">
        <v>0</v>
      </c>
      <c r="KR451" s="160">
        <v>0</v>
      </c>
      <c r="KS451" s="175">
        <v>1</v>
      </c>
      <c r="KT451" s="159"/>
      <c r="KU451" s="159"/>
      <c r="KV451" s="159"/>
      <c r="KW451" s="159"/>
      <c r="KX451" s="159"/>
      <c r="KY451" s="159"/>
      <c r="KZ451" s="159"/>
      <c r="LA451" s="159"/>
    </row>
    <row r="452" spans="1:313" x14ac:dyDescent="0.15">
      <c r="A452" s="218" t="s">
        <v>593</v>
      </c>
      <c r="B452" s="263">
        <v>2.3231828703703701</v>
      </c>
      <c r="C452" s="17"/>
      <c r="D452" s="18"/>
      <c r="E452" s="12"/>
      <c r="F452" s="20"/>
      <c r="G452" s="19"/>
      <c r="H452" s="20"/>
      <c r="I452" s="597"/>
      <c r="J452" s="16"/>
      <c r="K452" s="20"/>
      <c r="L452" s="16"/>
      <c r="M452" s="20"/>
      <c r="N452" s="20"/>
      <c r="O452" s="20"/>
      <c r="P452" s="60" t="s">
        <v>417</v>
      </c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16"/>
      <c r="AB452" s="20"/>
      <c r="AC452" s="20"/>
      <c r="AD452" s="20"/>
      <c r="AE452" s="20"/>
      <c r="AF452" s="20"/>
      <c r="AG452" s="20"/>
      <c r="AH452" s="58"/>
      <c r="AI452" s="20"/>
      <c r="AJ452" s="20"/>
      <c r="AK452" s="20"/>
      <c r="AL452" s="642"/>
      <c r="AM452" s="636"/>
      <c r="AN452" s="637"/>
      <c r="AO452" s="636"/>
      <c r="AP452" s="637"/>
      <c r="AQ452" s="528">
        <f>SUM(AO446:AO452)</f>
        <v>6.3398748639825904</v>
      </c>
      <c r="AR452" s="528">
        <f>SUM(AP446:AP452)</f>
        <v>7.1546245919477709</v>
      </c>
      <c r="AS452" s="528">
        <f>AVERAGE(AO446:AO452)</f>
        <v>3.1699374319912952</v>
      </c>
      <c r="AT452" s="528">
        <f>AVERAGE(AP446:AP452)</f>
        <v>3.5773122959738854</v>
      </c>
      <c r="AU452" s="528">
        <f>MAX(AO446:AO452)</f>
        <v>5.0710201305767146</v>
      </c>
      <c r="AV452" s="528">
        <f>MAX(AP446:AP452)</f>
        <v>6.7393171926006534</v>
      </c>
      <c r="AW452" s="528">
        <f>MIN(AO446:AO452)</f>
        <v>1.2688547334058757</v>
      </c>
      <c r="AX452" s="528">
        <f>MIN(AP446:AP452)</f>
        <v>0.41530739934711747</v>
      </c>
      <c r="AY452" s="528">
        <f>AU452-AW452</f>
        <v>3.8021653971708389</v>
      </c>
      <c r="AZ452" s="528">
        <f>AV452-AX452</f>
        <v>6.324009793253536</v>
      </c>
      <c r="BA452" s="528"/>
      <c r="BB452" s="636"/>
      <c r="BC452" s="637"/>
      <c r="BD452" s="528">
        <f>SUM(BB446:BB452)</f>
        <v>10.164972796517956</v>
      </c>
      <c r="BE452" s="528">
        <f>SUM(BC446:BC452)</f>
        <v>6.9835690968443966</v>
      </c>
      <c r="BF452" s="528">
        <f>AVERAGE(BB446:BB452)</f>
        <v>5.0824863982589781</v>
      </c>
      <c r="BG452" s="528">
        <f>AVERAGE(BC446:BC452)</f>
        <v>3.4917845484221983</v>
      </c>
      <c r="BH452" s="528">
        <f>MAX(BB446:BB452)</f>
        <v>8.1862948857453759</v>
      </c>
      <c r="BI452" s="528">
        <f>MAX(BC446:BC452)</f>
        <v>5.3152720348204578</v>
      </c>
      <c r="BJ452" s="528">
        <f>MIN(BB446:BB452)</f>
        <v>1.9786779107725803</v>
      </c>
      <c r="BK452" s="528">
        <f>MIN(BC446:BC452)</f>
        <v>1.6682970620239388</v>
      </c>
      <c r="BL452" s="528">
        <f>BH452-BJ452</f>
        <v>6.2076169749727956</v>
      </c>
      <c r="BM452" s="528">
        <f>BI452-BK452</f>
        <v>3.6469749727965191</v>
      </c>
      <c r="BN452" s="574"/>
      <c r="BO452" s="574"/>
      <c r="BP452" s="2" t="s">
        <v>337</v>
      </c>
      <c r="BQ452" s="2" t="s">
        <v>337</v>
      </c>
      <c r="BR452" s="7"/>
      <c r="BS452" s="530"/>
      <c r="BT452" s="530"/>
      <c r="BU452" s="530"/>
      <c r="BV452" s="530"/>
      <c r="BW452" s="585">
        <f>AVERAGE(BS447:BS452)</f>
        <v>0.67260190970097644</v>
      </c>
      <c r="BX452" s="585">
        <f>AVERAGE(BT447:BT452)</f>
        <v>-3.6469749727965182</v>
      </c>
      <c r="BY452" s="585">
        <f>AVERAGE(BU447:BU452)</f>
        <v>0.76961180052323286</v>
      </c>
      <c r="BZ452" s="585">
        <f>AVERAGE(BV447:BV452)</f>
        <v>4.8303019586507077</v>
      </c>
      <c r="CA452" s="530"/>
      <c r="CB452" s="584"/>
      <c r="CC452" s="530"/>
      <c r="CD452" s="585">
        <f>SUM(CB442:CB451)</f>
        <v>104.53636709448426</v>
      </c>
      <c r="CE452" s="585">
        <f>SUM(CC442:CC451)</f>
        <v>54.46211338206394</v>
      </c>
      <c r="CF452" s="585" t="e">
        <f ca="1">[1]!Mean(CB447:CB451)</f>
        <v>#NAME?</v>
      </c>
      <c r="CG452" s="585" t="e">
        <f ca="1">[1]!Mean(CC447:CC451)</f>
        <v>#NAME?</v>
      </c>
      <c r="CH452" s="585">
        <f>MAX(CB448:CB451)</f>
        <v>52.913434798156125</v>
      </c>
      <c r="CI452" s="585">
        <f>MAX(CC448:CC451)</f>
        <v>54.46211338206394</v>
      </c>
      <c r="CJ452" s="585">
        <f>MIN(CB448:CB451)</f>
        <v>51.622932296328131</v>
      </c>
      <c r="CK452" s="585">
        <f>MIN(CC448:CC451)</f>
        <v>54.46211338206394</v>
      </c>
      <c r="CL452" s="585">
        <f>CH452-CJ452</f>
        <v>1.2905025018279943</v>
      </c>
      <c r="CM452" s="528"/>
      <c r="CN452" s="393"/>
      <c r="CO452" s="73"/>
      <c r="CP452" s="73"/>
      <c r="CQ452" s="73"/>
      <c r="CR452" s="96"/>
      <c r="CS452" s="83"/>
      <c r="CT452" s="281">
        <f>SUM(CR446:CR451)</f>
        <v>4.1613764612453803</v>
      </c>
      <c r="CU452" s="281">
        <f>SUM(CS447:CS451)</f>
        <v>6.7391477575078857</v>
      </c>
      <c r="CV452" s="281">
        <f>AVERAGE(CR446:CR451)</f>
        <v>2.0806882306226901</v>
      </c>
      <c r="CW452" s="281">
        <f>AVERAGE(CS447:CS451)</f>
        <v>6.7391477575078857</v>
      </c>
      <c r="CX452" s="281">
        <f>MAX(CR446:CR451)</f>
        <v>4.1327201719892983</v>
      </c>
      <c r="CY452" s="281">
        <f>MAX(CS446:CS451)</f>
        <v>6.7391477575078857</v>
      </c>
      <c r="CZ452" s="281">
        <f>MIN(CR448:CR451)</f>
        <v>2.8656289256081678E-2</v>
      </c>
      <c r="DA452" s="281">
        <f>MIN(CS447:CS451)</f>
        <v>6.7391477575078857</v>
      </c>
      <c r="DB452" s="281">
        <f>CX452-CZ452</f>
        <v>4.1040638827332163</v>
      </c>
      <c r="DC452" s="281">
        <f>CY452-DA452</f>
        <v>0</v>
      </c>
      <c r="DD452" s="281"/>
      <c r="DE452" s="281"/>
      <c r="DF452" s="281"/>
      <c r="DG452" s="281"/>
      <c r="DH452" s="281"/>
      <c r="DI452" s="281"/>
      <c r="DJ452" s="281">
        <f>SUM(DH445:DH451)</f>
        <v>6.7678040467684202</v>
      </c>
      <c r="DK452" s="281"/>
      <c r="DL452" s="281">
        <f>AVERAGE(DH445:DH451)</f>
        <v>6.7678040467684202</v>
      </c>
      <c r="DM452" s="281"/>
      <c r="DN452" s="281">
        <f>MAX(DH445:DH451)</f>
        <v>6.7678040467684202</v>
      </c>
      <c r="DO452" s="281"/>
      <c r="DP452" s="281">
        <f>MIN(DH445:DH451)</f>
        <v>6.7678040467684202</v>
      </c>
      <c r="DQ452" s="281"/>
      <c r="DR452" s="281">
        <f>DN452-DP452</f>
        <v>0</v>
      </c>
      <c r="DS452" s="281"/>
      <c r="DT452" s="112"/>
      <c r="DU452" s="110"/>
      <c r="DV452" s="110"/>
      <c r="DW452" s="495"/>
      <c r="DX452" s="495"/>
      <c r="DY452" s="495"/>
      <c r="DZ452" s="495"/>
      <c r="EA452" s="495"/>
      <c r="EB452" s="512"/>
      <c r="EC452" s="495"/>
      <c r="ED452" s="495"/>
      <c r="EE452" s="512"/>
      <c r="EF452" s="244"/>
      <c r="EG452" s="244"/>
      <c r="EH452" s="244"/>
      <c r="EI452" s="244"/>
      <c r="EJ452" s="244"/>
      <c r="EK452" s="244"/>
      <c r="EL452" s="244"/>
      <c r="EM452" s="244"/>
      <c r="EN452" s="244"/>
      <c r="EO452" s="244"/>
      <c r="EP452" s="244"/>
      <c r="EQ452" s="244"/>
      <c r="ER452" s="110"/>
      <c r="ES452" s="111"/>
      <c r="ET452" s="523"/>
      <c r="EU452" s="523"/>
      <c r="EV452" s="287">
        <f>SUM(ET446:ET452)</f>
        <v>1.3193345151826847</v>
      </c>
      <c r="EW452" s="281">
        <f>SUM(EU446:EU452)</f>
        <v>0.34923560696012246</v>
      </c>
      <c r="EX452" s="278">
        <f>AVERAGE(ET446:ET452)</f>
        <v>0.65966725759134237</v>
      </c>
      <c r="EY452" s="278">
        <f>AVERAGE(EU446:EU452)</f>
        <v>0.17461780348006123</v>
      </c>
      <c r="EZ452" s="281">
        <f>_xlfn.VAR.P(ET446:ET452)</f>
        <v>0.13589366916647733</v>
      </c>
      <c r="FA452" s="281">
        <f>_xlfn.VAR.P(EU446:EU452)</f>
        <v>0</v>
      </c>
      <c r="FB452" s="281">
        <f>MAX(ET446:ET452)</f>
        <v>1.028304842715916</v>
      </c>
      <c r="FC452" s="281">
        <f>MAX(EU446:EU452)</f>
        <v>0.17461780348006123</v>
      </c>
      <c r="FD452" s="523"/>
      <c r="FE452" s="152"/>
      <c r="FF452" s="145"/>
      <c r="FG452" s="521">
        <f>SUM(FE448:FE452)</f>
        <v>23.654425623933705</v>
      </c>
      <c r="FH452" s="521">
        <f>SUM(FF448:FF452)</f>
        <v>38.803525537428669</v>
      </c>
      <c r="FI452" s="521">
        <f>AVERAGE(FE448:FE452)</f>
        <v>11.827212811966852</v>
      </c>
      <c r="FJ452" s="521">
        <f>AVERAGE(FF448:FF452)</f>
        <v>38.803525537428669</v>
      </c>
      <c r="FK452" s="521">
        <f>MAX(FE448:FE452)</f>
        <v>23.488820556556369</v>
      </c>
      <c r="FL452" s="521">
        <f>MAX(FF448:FF452)</f>
        <v>38.803525537428669</v>
      </c>
      <c r="FM452" s="521">
        <f>MIN(FE448:FE452)</f>
        <v>0.16560506737733682</v>
      </c>
      <c r="FN452" s="521">
        <f>MIN(FF448:FF452)</f>
        <v>38.803525537428669</v>
      </c>
      <c r="FO452" s="521">
        <f>FK452-FM452</f>
        <v>23.323215489179034</v>
      </c>
      <c r="FP452" s="520">
        <f>FL452-FN452</f>
        <v>0</v>
      </c>
      <c r="FQ452" s="284"/>
      <c r="FR452" s="284"/>
      <c r="FS452" s="278">
        <f>SUM(FQ448:FQ452)</f>
        <v>5.2822200951902172</v>
      </c>
      <c r="FT452" s="278">
        <f>SUM(FR448:FR452)</f>
        <v>5.3650792089478987</v>
      </c>
      <c r="FU452" s="278">
        <f>AVERAGE(FQ448:FQ452)</f>
        <v>2.6411100475951086</v>
      </c>
      <c r="FV452" s="278">
        <f>AVERAGE(FR448:FR452)</f>
        <v>5.3650792089478987</v>
      </c>
      <c r="FW452" s="278">
        <f>MAX(FQ448:FQ452)</f>
        <v>5.2592170910873994</v>
      </c>
      <c r="FX452" s="278">
        <f>MAX(FR448:FR452)</f>
        <v>5.3650792089478987</v>
      </c>
      <c r="FY452" s="278">
        <f>MIN(FQ448:FQ452)</f>
        <v>2.3003004102818171E-2</v>
      </c>
      <c r="FZ452" s="278">
        <f>MIN(FR448:FR452)</f>
        <v>5.3650792089478987</v>
      </c>
      <c r="GA452" s="278">
        <f>FW452-FY452</f>
        <v>5.2362140869845817</v>
      </c>
      <c r="GB452" s="278">
        <f>FX452-FZ452</f>
        <v>0</v>
      </c>
      <c r="GC452" s="280"/>
      <c r="GD452" s="285"/>
      <c r="GE452" s="280"/>
      <c r="GF452" s="278">
        <f>SUM(GD448:GD452)</f>
        <v>2.5236497173547217</v>
      </c>
      <c r="GG452" s="278">
        <f>SUM(GE448:GE452)</f>
        <v>0.13549164908730255</v>
      </c>
      <c r="GH452" s="278">
        <f>AVERAGE(GD448:GD452)</f>
        <v>1.2618248586773608</v>
      </c>
      <c r="GI452" s="278">
        <f>AVERAGE(GE448:GE452)</f>
        <v>0.13549164908730255</v>
      </c>
      <c r="GJ452" s="278">
        <f>MAX(GD448:GD452)</f>
        <v>2.5230766894399212</v>
      </c>
      <c r="GK452" s="278">
        <f>MAX(GE448:GE452)</f>
        <v>0.13549164908730255</v>
      </c>
      <c r="GL452" s="278">
        <f>MIN(GD448:GD452)</f>
        <v>5.7302791480047348E-4</v>
      </c>
      <c r="GM452" s="278">
        <f>MIN(GE448:GE452)</f>
        <v>0.13549164908730255</v>
      </c>
      <c r="GN452" s="278">
        <f>GJ452-GL452</f>
        <v>2.5225036615251208</v>
      </c>
      <c r="GO452" s="278">
        <f>GK452-GM452</f>
        <v>0</v>
      </c>
      <c r="GP452" s="284"/>
      <c r="GQ452" s="587"/>
      <c r="GR452" s="587"/>
      <c r="GS452" s="532"/>
      <c r="GT452" s="586">
        <f>SUM(GR446:GR451)</f>
        <v>5.277338060730739</v>
      </c>
      <c r="GU452" s="586">
        <f>SUM(GS446:GS451)</f>
        <v>6.7518884012290341</v>
      </c>
      <c r="GV452" s="531">
        <f>AVERAGE(GR446:GR451)</f>
        <v>1.3193345151826847</v>
      </c>
      <c r="GW452" s="531">
        <f>AVERAGE(GS446:GS451)</f>
        <v>1.6879721003072585</v>
      </c>
      <c r="GX452" s="531">
        <f>AVERAGE(GR447:GR452)</f>
        <v>1.3193345151826847</v>
      </c>
      <c r="GY452" s="531">
        <f>AVERAGE(GS447:GS452)</f>
        <v>1.6879721003072585</v>
      </c>
      <c r="GZ452" s="587"/>
      <c r="HA452" s="532"/>
      <c r="HB452" s="586">
        <f>SUM(GZ446:GZ451)</f>
        <v>0.73715451577802149</v>
      </c>
      <c r="HC452" s="586">
        <f>SUM(HA446:HA451)</f>
        <v>0.50436887921653906</v>
      </c>
      <c r="HD452" s="531">
        <f>AVERAGE(GZ446:GZ451)</f>
        <v>0.18428862894450537</v>
      </c>
      <c r="HE452" s="531">
        <f>AVERAGE(HA446:HA451)</f>
        <v>0.12609221980413476</v>
      </c>
      <c r="HF452" s="531">
        <f>AVERAGE(GZ447:GZ452)</f>
        <v>0.18428862894450537</v>
      </c>
      <c r="HG452" s="531">
        <f>AVERAGE(HA447:HA452)</f>
        <v>0.12609221980413476</v>
      </c>
      <c r="HH452" s="584"/>
      <c r="HI452" s="527"/>
      <c r="HJ452" s="586">
        <f>SUM(HH448:HH452)</f>
        <v>5.4743503550527297</v>
      </c>
      <c r="HK452" s="586">
        <f>SUM(HI448:HI452)</f>
        <v>6.7920967094817959</v>
      </c>
      <c r="HL452" s="531">
        <f>AVERAGE(HH448:HH452)</f>
        <v>1.3685875887631824</v>
      </c>
      <c r="HM452" s="531">
        <f>AVERAGE(HI448:HI452)</f>
        <v>1.698024177370449</v>
      </c>
      <c r="HN452" s="531">
        <f>MAX(HH448:HH452)</f>
        <v>2.3673592758324102</v>
      </c>
      <c r="HO452" s="531">
        <f>MAX(HI448:HI452)</f>
        <v>2.134217598089637</v>
      </c>
      <c r="HP452" s="286">
        <f>MIN(HH448:HH452)</f>
        <v>0.73829528706642977</v>
      </c>
      <c r="HQ452" s="286">
        <f>MIN(HI448:HI452)</f>
        <v>0.8295290872690485</v>
      </c>
      <c r="HR452" s="278">
        <f>HN452-HP452</f>
        <v>1.6290639887659806</v>
      </c>
      <c r="HS452" s="278">
        <f>HO452-HQ452</f>
        <v>1.3046885108205886</v>
      </c>
      <c r="HT452" s="393"/>
      <c r="HU452" s="520"/>
      <c r="HV452" s="393"/>
      <c r="HW452" s="520"/>
      <c r="HX452" s="393"/>
      <c r="HY452" s="520"/>
      <c r="HZ452" s="393"/>
      <c r="IA452" s="520"/>
      <c r="IB452" s="393"/>
      <c r="IC452" s="520"/>
      <c r="ID452" s="393"/>
      <c r="IE452" s="168"/>
      <c r="IF452" s="168"/>
      <c r="IG452" s="168">
        <v>3.8221896983968957</v>
      </c>
      <c r="IH452" s="168">
        <v>10.533550054406964</v>
      </c>
      <c r="II452" s="168" t="s">
        <v>573</v>
      </c>
      <c r="IJ452" s="168"/>
      <c r="IK452" s="168"/>
      <c r="IL452" s="168"/>
      <c r="IM452" s="168"/>
      <c r="IN452" s="462"/>
      <c r="IO452" s="462"/>
      <c r="IP452" s="390">
        <v>2</v>
      </c>
      <c r="IQ452" s="168"/>
      <c r="IR452" s="168"/>
      <c r="IS452" s="168"/>
      <c r="IT452" s="390"/>
      <c r="IU452" s="393"/>
      <c r="IV452" s="390"/>
      <c r="IW452" s="393"/>
      <c r="IX452" s="484"/>
      <c r="IY452" s="393"/>
      <c r="IZ452" s="168"/>
      <c r="JA452" s="168"/>
      <c r="JB452" s="177"/>
      <c r="JC452" s="177"/>
      <c r="JD452" s="177"/>
      <c r="JE452" s="168"/>
      <c r="JF452" s="168"/>
      <c r="JG452" s="168"/>
      <c r="JH452" s="168"/>
      <c r="JI452" s="168"/>
      <c r="JJ452" s="168"/>
      <c r="JK452" s="168"/>
      <c r="JL452" s="168"/>
      <c r="JM452" s="168"/>
      <c r="JN452" s="168"/>
      <c r="JO452" s="168"/>
      <c r="JP452" s="177"/>
      <c r="JQ452" s="177"/>
      <c r="JR452" s="177"/>
      <c r="JS452" s="168"/>
      <c r="JT452" s="168"/>
      <c r="JU452" s="393"/>
      <c r="JV452" s="168"/>
      <c r="JW452" s="168"/>
      <c r="JX452" s="168"/>
      <c r="JY452" s="393"/>
      <c r="JZ452" s="507"/>
      <c r="KA452" s="507"/>
      <c r="KB452" s="520"/>
      <c r="KC452" s="520"/>
      <c r="KD452" s="507"/>
      <c r="KE452" s="170"/>
      <c r="KF452" s="168"/>
      <c r="KG452" s="168"/>
      <c r="KH452" s="168"/>
      <c r="KI452" s="204">
        <v>1</v>
      </c>
      <c r="KJ452" s="168"/>
      <c r="KK452" s="169"/>
      <c r="KL452" s="168"/>
      <c r="KM452" s="168"/>
      <c r="KN452" s="168"/>
      <c r="KO452" s="168"/>
      <c r="KP452" s="168"/>
      <c r="KQ452" s="168"/>
      <c r="KR452" s="169"/>
      <c r="KS452" s="168"/>
      <c r="KT452" s="168"/>
      <c r="KU452" s="168"/>
      <c r="KV452" s="168"/>
      <c r="KW452" s="168"/>
      <c r="KX452" s="168"/>
      <c r="KY452" s="168"/>
      <c r="KZ452" s="168"/>
      <c r="LA452" s="169"/>
    </row>
    <row r="453" spans="1:313" x14ac:dyDescent="0.15">
      <c r="A453" s="214"/>
      <c r="B453" s="232">
        <v>2.3486689814814814</v>
      </c>
      <c r="C453" s="10"/>
      <c r="D453" s="11"/>
      <c r="E453" s="12"/>
      <c r="F453" s="14"/>
      <c r="G453" s="13" t="s">
        <v>356</v>
      </c>
      <c r="H453" s="14" t="s">
        <v>335</v>
      </c>
      <c r="I453" s="596">
        <v>89</v>
      </c>
      <c r="J453" s="9">
        <v>1</v>
      </c>
      <c r="K453" s="14">
        <v>1</v>
      </c>
      <c r="L453" s="9">
        <v>0</v>
      </c>
      <c r="M453" s="23">
        <v>1</v>
      </c>
      <c r="N453" s="23">
        <v>1</v>
      </c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9"/>
      <c r="AB453" s="15">
        <f>ABS(ER453-DU454)</f>
        <v>1.3969424278404894</v>
      </c>
      <c r="AC453" s="15">
        <f>ABS(ES453-DV454)</f>
        <v>0.77595212187159923</v>
      </c>
      <c r="AD453" s="15">
        <f>SQRT(AB453^2+AC453^2)</f>
        <v>1.5979830543963593</v>
      </c>
      <c r="AE453" s="15"/>
      <c r="AF453" s="15"/>
      <c r="AG453" s="15"/>
      <c r="AH453" s="15">
        <f>AM454-BP453</f>
        <v>-5.0833182790862264</v>
      </c>
      <c r="AI453" s="15">
        <f>AN454-BQ453</f>
        <v>-17.575315560391729</v>
      </c>
      <c r="AJ453" s="15"/>
      <c r="AK453" s="15"/>
      <c r="AL453" s="632">
        <f>((AH453*AH454)+(AI453*AI454))/(SQRT(AH453^2+AI453^2)*SQRT(AH454^2+AI454^2))</f>
        <v>0.99491916147840898</v>
      </c>
      <c r="AM453" s="633"/>
      <c r="AN453" s="634"/>
      <c r="AO453" s="633"/>
      <c r="AP453" s="634"/>
      <c r="AQ453" s="634"/>
      <c r="AR453" s="634"/>
      <c r="AS453" s="634"/>
      <c r="AT453" s="634"/>
      <c r="AU453" s="634"/>
      <c r="AV453" s="634"/>
      <c r="AW453" s="634"/>
      <c r="AX453" s="634"/>
      <c r="AY453" s="634"/>
      <c r="AZ453" s="634"/>
      <c r="BA453" s="634"/>
      <c r="BB453" s="633"/>
      <c r="BC453" s="634"/>
      <c r="BD453" s="634"/>
      <c r="BE453" s="634"/>
      <c r="BF453" s="634"/>
      <c r="BG453" s="634"/>
      <c r="BH453" s="634"/>
      <c r="BI453" s="634"/>
      <c r="BJ453" s="634"/>
      <c r="BK453" s="634"/>
      <c r="BL453" s="634"/>
      <c r="BM453" s="634"/>
      <c r="BN453" s="573"/>
      <c r="BO453" s="573"/>
      <c r="BP453" s="4">
        <v>1.028304842715916</v>
      </c>
      <c r="BQ453" s="4">
        <v>11.969061479869424</v>
      </c>
      <c r="BR453" s="6"/>
      <c r="BS453" s="527"/>
      <c r="BT453" s="527"/>
      <c r="BU453" s="527"/>
      <c r="BV453" s="527"/>
      <c r="BW453" s="584"/>
      <c r="BX453" s="527"/>
      <c r="BY453" s="527"/>
      <c r="BZ453" s="527"/>
      <c r="CA453" s="527"/>
      <c r="CB453" s="584"/>
      <c r="CC453" s="527"/>
      <c r="CD453" s="584"/>
      <c r="CE453" s="527"/>
      <c r="CF453" s="584"/>
      <c r="CG453" s="527"/>
      <c r="CH453" s="584"/>
      <c r="CI453" s="527"/>
      <c r="CJ453" s="584"/>
      <c r="CK453" s="527"/>
      <c r="CL453" s="584"/>
      <c r="CO453" s="70"/>
      <c r="CP453" s="70"/>
      <c r="CQ453" s="70"/>
      <c r="CR453" s="518"/>
      <c r="CS453" s="518"/>
      <c r="CT453" s="70"/>
      <c r="CU453" s="70"/>
      <c r="CV453" s="70"/>
      <c r="CW453" s="70"/>
      <c r="CX453" s="70"/>
      <c r="CY453" s="70"/>
      <c r="CZ453" s="70"/>
      <c r="DA453" s="70"/>
      <c r="DB453" s="70"/>
      <c r="DC453" s="70"/>
      <c r="DH453" s="516"/>
      <c r="DI453" s="516"/>
      <c r="DJ453" s="105"/>
      <c r="DK453" s="105"/>
      <c r="DL453" s="105"/>
      <c r="DM453" s="105"/>
      <c r="DN453" s="105"/>
      <c r="DO453" s="105"/>
      <c r="DP453" s="105"/>
      <c r="DQ453" s="105"/>
      <c r="DR453" s="105"/>
      <c r="DS453" s="105"/>
      <c r="DT453" s="108" t="s">
        <v>442</v>
      </c>
      <c r="DU453" s="105">
        <v>1.028304842715916</v>
      </c>
      <c r="DV453" s="105">
        <v>11.969061479869424</v>
      </c>
      <c r="ER453" s="128">
        <v>-3.5505620040945782</v>
      </c>
      <c r="ES453" s="128">
        <v>-13.094192056583243</v>
      </c>
      <c r="EV453" s="284"/>
      <c r="EW453" s="209"/>
      <c r="EX453" s="209"/>
      <c r="EY453" s="209"/>
      <c r="EZ453" s="209"/>
      <c r="FA453" s="209"/>
      <c r="FB453" s="209"/>
      <c r="FC453" s="209"/>
      <c r="FE453" s="141"/>
      <c r="FF453" s="141"/>
      <c r="FH453" s="141"/>
      <c r="FJ453" s="141"/>
      <c r="FK453" s="584"/>
      <c r="FL453" s="527"/>
      <c r="FM453" s="584"/>
      <c r="FN453" s="527"/>
      <c r="FO453" s="584"/>
      <c r="FP453" s="527"/>
      <c r="FQ453" s="284"/>
      <c r="FR453" s="209"/>
      <c r="FS453" s="284"/>
      <c r="FT453" s="209"/>
      <c r="FU453" s="209"/>
      <c r="FV453" s="209"/>
      <c r="FW453" s="209"/>
      <c r="FX453" s="209"/>
      <c r="FY453" s="209"/>
      <c r="FZ453" s="209"/>
      <c r="GA453" s="209"/>
      <c r="GB453" s="209"/>
      <c r="GC453" s="209"/>
      <c r="GD453" s="284"/>
      <c r="GE453" s="209"/>
      <c r="GF453" s="284"/>
      <c r="GG453" s="209"/>
      <c r="GH453" s="209"/>
      <c r="GI453" s="209"/>
      <c r="GJ453" s="209"/>
      <c r="GK453" s="209"/>
      <c r="GL453" s="209"/>
      <c r="GM453" s="209"/>
      <c r="GN453" s="209"/>
      <c r="GO453" s="209"/>
      <c r="GP453" s="209"/>
      <c r="GQ453" s="529"/>
      <c r="GR453" s="587"/>
      <c r="GS453" s="529"/>
      <c r="GT453" s="587"/>
      <c r="GU453" s="529"/>
      <c r="GV453" s="529"/>
      <c r="GW453" s="529"/>
      <c r="GX453" s="529"/>
      <c r="GY453" s="529"/>
      <c r="GZ453" s="587"/>
      <c r="HA453" s="529"/>
      <c r="HB453" s="587"/>
      <c r="HC453" s="529"/>
      <c r="HD453" s="529"/>
      <c r="HE453" s="529"/>
      <c r="HF453" s="529"/>
      <c r="HG453" s="529"/>
      <c r="HH453" s="584"/>
      <c r="HI453" s="527"/>
      <c r="HJ453" s="587"/>
      <c r="HK453" s="529"/>
      <c r="HL453" s="529"/>
      <c r="HM453" s="529"/>
      <c r="HN453" s="529"/>
      <c r="HO453" s="529"/>
      <c r="HP453" s="285"/>
      <c r="HQ453" s="208"/>
      <c r="HR453" s="208"/>
      <c r="HS453" s="208"/>
      <c r="IE453" s="159"/>
      <c r="IF453" s="159"/>
      <c r="IG453" s="159"/>
      <c r="IH453" s="159"/>
      <c r="II453" s="159"/>
      <c r="IJ453" s="159"/>
      <c r="IK453" s="159"/>
      <c r="IL453" s="159"/>
      <c r="IM453" s="159"/>
      <c r="IQ453" s="159"/>
      <c r="IR453" s="159"/>
      <c r="IS453" s="159"/>
      <c r="IZ453" s="159"/>
      <c r="JA453" s="159"/>
      <c r="JB453" s="159"/>
      <c r="JC453" s="159"/>
      <c r="JD453" s="159"/>
      <c r="JE453" s="159"/>
      <c r="JF453" s="159"/>
      <c r="JG453" s="159"/>
      <c r="JH453" s="159"/>
      <c r="JI453" s="159"/>
      <c r="JJ453" s="159"/>
      <c r="JK453" s="159"/>
      <c r="JL453" s="159"/>
      <c r="JM453" s="159"/>
      <c r="JN453" s="159"/>
      <c r="JO453" s="159"/>
      <c r="JP453" s="159"/>
      <c r="JQ453" s="159"/>
      <c r="JR453" s="159"/>
      <c r="JS453" s="159"/>
      <c r="JT453" s="159"/>
      <c r="JV453" s="159"/>
      <c r="JW453" s="159"/>
      <c r="JX453" s="159"/>
      <c r="KE453" s="159"/>
      <c r="KF453" s="159"/>
      <c r="KG453" s="159"/>
      <c r="KH453" s="159"/>
      <c r="KI453" s="159"/>
      <c r="KJ453" s="159"/>
      <c r="KK453" s="159"/>
      <c r="KL453" s="159"/>
      <c r="KM453" s="159"/>
      <c r="KN453" s="159"/>
      <c r="KO453" s="159"/>
      <c r="KP453" s="159"/>
      <c r="KQ453" s="159"/>
      <c r="KR453" s="159"/>
      <c r="KS453" s="159"/>
      <c r="KT453" s="159"/>
      <c r="KU453" s="159"/>
      <c r="KV453" s="159"/>
      <c r="KW453" s="159"/>
      <c r="KX453" s="159"/>
      <c r="KY453" s="159"/>
      <c r="KZ453" s="159"/>
      <c r="LA453" s="159"/>
    </row>
    <row r="454" spans="1:313" x14ac:dyDescent="0.15">
      <c r="A454" s="214"/>
      <c r="B454" s="232">
        <v>2.3493171296296294</v>
      </c>
      <c r="C454" s="10">
        <v>0.26</v>
      </c>
      <c r="D454" s="11">
        <v>0.86658000000000013</v>
      </c>
      <c r="E454" s="12"/>
      <c r="F454" s="14"/>
      <c r="G454" s="13"/>
      <c r="H454" s="14"/>
      <c r="I454" s="596"/>
      <c r="J454" s="9">
        <v>2</v>
      </c>
      <c r="K454" s="14"/>
      <c r="L454" s="9"/>
      <c r="M454" s="23">
        <v>0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9"/>
      <c r="AB454" s="15"/>
      <c r="AC454" s="15"/>
      <c r="AD454" s="15"/>
      <c r="AE454" s="15"/>
      <c r="AF454" s="15"/>
      <c r="AG454" s="15"/>
      <c r="AH454" s="54">
        <f>ER453-BP453</f>
        <v>-4.5788668468104943</v>
      </c>
      <c r="AI454" s="54">
        <f>ES453-BQ453</f>
        <v>-25.063253536452667</v>
      </c>
      <c r="AJ454" s="15"/>
      <c r="AK454" s="15"/>
      <c r="AL454" s="635">
        <f>DEGREES(ACOS(AL453))</f>
        <v>5.7781575542296544</v>
      </c>
      <c r="AM454" s="633">
        <v>-4.0550134363703103</v>
      </c>
      <c r="AN454" s="634">
        <v>-5.6062540805223069</v>
      </c>
      <c r="AO454" s="638">
        <f>ABS(11.88+AN454)</f>
        <v>6.2737459194776939</v>
      </c>
      <c r="AP454" s="527"/>
      <c r="AQ454" s="634"/>
      <c r="AR454" s="634"/>
      <c r="AS454" s="634"/>
      <c r="AT454" s="634"/>
      <c r="AU454" s="634"/>
      <c r="AV454" s="634"/>
      <c r="AW454" s="634"/>
      <c r="AX454" s="634"/>
      <c r="AY454" s="634"/>
      <c r="AZ454" s="634"/>
      <c r="BA454" s="634"/>
      <c r="BB454" s="633"/>
      <c r="BC454" s="634">
        <f>ABS(BQ454-AN454)</f>
        <v>6.7119858541893365</v>
      </c>
      <c r="BD454" s="634"/>
      <c r="BE454" s="634"/>
      <c r="BF454" s="634"/>
      <c r="BG454" s="634"/>
      <c r="BH454" s="634"/>
      <c r="BI454" s="634"/>
      <c r="BJ454" s="634"/>
      <c r="BK454" s="634"/>
      <c r="BL454" s="634"/>
      <c r="BM454" s="634"/>
      <c r="BN454" s="573"/>
      <c r="BO454" s="573"/>
      <c r="BP454" s="64">
        <v>-6.2280349907888501</v>
      </c>
      <c r="BQ454" s="64">
        <v>-12.318239934711643</v>
      </c>
      <c r="BR454" s="6"/>
      <c r="BS454" s="527"/>
      <c r="BT454" s="527"/>
      <c r="BU454" s="527">
        <f>(BP453+BP454+BP455)/3</f>
        <v>-1.9725344467192099</v>
      </c>
      <c r="BV454" s="527">
        <f>(BQ453+BQ454+BQ455)/3</f>
        <v>3.8215642002176282</v>
      </c>
      <c r="BW454" s="584"/>
      <c r="BX454" s="527"/>
      <c r="BY454" s="527"/>
      <c r="BZ454" s="527"/>
      <c r="CA454" s="527"/>
      <c r="CC454" s="584">
        <f>SQRT((BP453-BP454)^2+(BQ453-BQ454)^2)+SQRT((BP454-BP455)^2+(BQ454-BQ455)^2)+SQRT((BP455-BP453)^2+(BQ455-BQ453)^2)</f>
        <v>51.854381443189844</v>
      </c>
      <c r="CD454" s="584"/>
      <c r="CE454" s="584"/>
      <c r="CF454" s="584"/>
      <c r="CG454" s="527"/>
      <c r="CH454" s="584"/>
      <c r="CI454" s="527"/>
      <c r="CJ454" s="584"/>
      <c r="CK454" s="527"/>
      <c r="CL454" s="584"/>
      <c r="CO454" s="70"/>
      <c r="CP454" s="70"/>
      <c r="CQ454" s="70"/>
      <c r="CR454" s="518"/>
      <c r="CS454" s="284">
        <f>DEGREES(ACOS(((BP453-BP454)*(BP455-BP454)+(BQ453-BQ454)*(BQ455-BQ454))/(SQRT((BP453-BP454)^2+(BQ453-BQ454)^2)*SQRT((BP455-BP454)^2+(BQ455-BQ454)^2))))</f>
        <v>3.7725884836212384</v>
      </c>
      <c r="CT454" s="70"/>
      <c r="CU454" s="70"/>
      <c r="CV454" s="70"/>
      <c r="CW454" s="70"/>
      <c r="CX454" s="70"/>
      <c r="CY454" s="70"/>
      <c r="CZ454" s="70"/>
      <c r="DA454" s="70"/>
      <c r="DB454" s="70"/>
      <c r="DC454" s="70"/>
      <c r="DH454" s="516"/>
      <c r="DI454" s="516"/>
      <c r="DJ454" s="105"/>
      <c r="DK454" s="105"/>
      <c r="DL454" s="105"/>
      <c r="DM454" s="105"/>
      <c r="DN454" s="105"/>
      <c r="DO454" s="105"/>
      <c r="DP454" s="105"/>
      <c r="DQ454" s="105"/>
      <c r="DR454" s="105"/>
      <c r="DS454" s="105"/>
      <c r="DT454" s="108" t="s">
        <v>443</v>
      </c>
      <c r="DU454" s="128">
        <v>-4.9475044319350676</v>
      </c>
      <c r="DV454" s="128">
        <v>-12.318239934711643</v>
      </c>
      <c r="ER454" s="105">
        <v>1.0671087990448185</v>
      </c>
      <c r="ES454" s="105">
        <v>11.697478237214364</v>
      </c>
      <c r="ET454" s="518">
        <f>ABS(ER454)</f>
        <v>1.0671087990448185</v>
      </c>
      <c r="EV454" s="284"/>
      <c r="EW454" s="209"/>
      <c r="EX454" s="209"/>
      <c r="EY454" s="209"/>
      <c r="EZ454" s="209"/>
      <c r="FA454" s="209"/>
      <c r="FB454" s="209"/>
      <c r="FC454" s="209"/>
      <c r="FE454" s="141"/>
      <c r="FF454" s="141"/>
      <c r="FH454" s="141"/>
      <c r="FJ454" s="141"/>
      <c r="FK454" s="584"/>
      <c r="FL454" s="527"/>
      <c r="FM454" s="584"/>
      <c r="FN454" s="527"/>
      <c r="FO454" s="584"/>
      <c r="FP454" s="527"/>
      <c r="FQ454" s="284"/>
      <c r="FR454" s="209"/>
      <c r="FS454" s="284"/>
      <c r="FT454" s="209"/>
      <c r="FU454" s="209"/>
      <c r="FV454" s="209"/>
      <c r="FW454" s="209"/>
      <c r="FX454" s="209"/>
      <c r="FY454" s="209"/>
      <c r="FZ454" s="209"/>
      <c r="GA454" s="209"/>
      <c r="GB454" s="209"/>
      <c r="GC454" s="209"/>
      <c r="GD454" s="284"/>
      <c r="GE454" s="209"/>
      <c r="GF454" s="284"/>
      <c r="GG454" s="209"/>
      <c r="GH454" s="209"/>
      <c r="GI454" s="209"/>
      <c r="GJ454" s="209"/>
      <c r="GK454" s="209"/>
      <c r="GL454" s="209"/>
      <c r="GM454" s="209"/>
      <c r="GN454" s="209"/>
      <c r="GO454" s="209"/>
      <c r="GP454" s="209"/>
      <c r="GQ454" s="529"/>
      <c r="GR454" s="587">
        <v>3.8803956328902434E-2</v>
      </c>
      <c r="GS454" s="532">
        <v>1.3969424278404894</v>
      </c>
      <c r="GT454" s="584"/>
      <c r="GU454" s="527"/>
      <c r="GV454" s="527"/>
      <c r="GW454" s="527"/>
      <c r="GX454" s="527"/>
      <c r="GY454" s="527"/>
      <c r="GZ454" s="587">
        <v>0.27158324265506018</v>
      </c>
      <c r="HA454" s="532">
        <v>0.77595212187159923</v>
      </c>
      <c r="HB454" s="584"/>
      <c r="HC454" s="527"/>
      <c r="HD454" s="527"/>
      <c r="HE454" s="527"/>
      <c r="HF454" s="527"/>
      <c r="HG454" s="527"/>
      <c r="HH454" s="584">
        <v>0.27434140175666644</v>
      </c>
      <c r="HI454" s="527">
        <v>1.5979830543963593</v>
      </c>
      <c r="HJ454" s="584"/>
      <c r="HK454" s="527"/>
      <c r="HL454" s="527"/>
      <c r="HM454" s="527"/>
      <c r="HN454" s="527"/>
      <c r="HO454" s="527"/>
      <c r="HP454" s="285"/>
      <c r="HQ454" s="208"/>
      <c r="HR454" s="208"/>
      <c r="HS454" s="208"/>
      <c r="IE454" s="159"/>
      <c r="IF454" s="159"/>
      <c r="IG454" s="159"/>
      <c r="IH454" s="159"/>
      <c r="II454" s="175">
        <v>1</v>
      </c>
      <c r="IJ454" s="175">
        <v>0</v>
      </c>
      <c r="IK454" s="175">
        <v>1</v>
      </c>
      <c r="IL454" s="175">
        <v>0</v>
      </c>
      <c r="IM454" s="175">
        <v>0</v>
      </c>
      <c r="IN454" s="464"/>
      <c r="IO454" s="464"/>
      <c r="IP454" s="402"/>
      <c r="IQ454" s="175">
        <v>1</v>
      </c>
      <c r="IR454" s="175">
        <v>0</v>
      </c>
      <c r="IS454" s="175">
        <v>0</v>
      </c>
      <c r="IT454" s="402"/>
      <c r="IU454" s="416"/>
      <c r="IV454" s="402"/>
      <c r="IW454" s="416"/>
      <c r="IX454" s="483"/>
      <c r="IY454" s="416"/>
      <c r="IZ454" s="164">
        <v>1</v>
      </c>
      <c r="JA454" s="175">
        <v>0</v>
      </c>
      <c r="JB454" s="178">
        <v>0</v>
      </c>
      <c r="JC454" s="178">
        <v>0</v>
      </c>
      <c r="JD454" s="195">
        <v>1</v>
      </c>
      <c r="JE454" s="178">
        <v>0</v>
      </c>
      <c r="JF454" s="178">
        <v>0</v>
      </c>
      <c r="JG454" s="178">
        <v>0</v>
      </c>
      <c r="JH454" s="178">
        <v>1</v>
      </c>
      <c r="JI454" s="178">
        <v>0</v>
      </c>
      <c r="JJ454" s="178">
        <v>0</v>
      </c>
      <c r="JK454" s="178">
        <v>0</v>
      </c>
      <c r="JL454" s="178">
        <v>1</v>
      </c>
      <c r="JM454" s="178">
        <v>1</v>
      </c>
      <c r="JN454" s="178">
        <v>0</v>
      </c>
      <c r="JO454" s="178">
        <v>0</v>
      </c>
      <c r="JP454" s="178">
        <v>0</v>
      </c>
      <c r="JQ454" s="178">
        <v>0</v>
      </c>
      <c r="JR454" s="178">
        <v>0</v>
      </c>
      <c r="JS454" s="178">
        <v>0</v>
      </c>
      <c r="JT454" s="178">
        <v>0</v>
      </c>
      <c r="JU454" s="513">
        <v>1</v>
      </c>
      <c r="JV454" s="178">
        <v>0</v>
      </c>
      <c r="JW454" s="178">
        <v>0</v>
      </c>
      <c r="JX454" s="178">
        <v>0</v>
      </c>
      <c r="JY454" s="513"/>
      <c r="JZ454" s="407"/>
      <c r="KA454" s="407"/>
      <c r="KB454" s="407"/>
      <c r="KC454" s="407"/>
      <c r="KD454" s="407"/>
      <c r="KE454" s="162">
        <v>1</v>
      </c>
      <c r="KF454" s="175">
        <v>0</v>
      </c>
      <c r="KG454" s="175">
        <v>0</v>
      </c>
      <c r="KH454" s="175">
        <v>0</v>
      </c>
      <c r="KI454" s="175">
        <v>0</v>
      </c>
      <c r="KJ454" s="175">
        <v>1</v>
      </c>
      <c r="KK454" s="160">
        <v>0</v>
      </c>
      <c r="KL454" s="175">
        <v>1</v>
      </c>
      <c r="KM454" s="175">
        <v>0</v>
      </c>
      <c r="KN454" s="175">
        <v>0</v>
      </c>
      <c r="KO454" s="175">
        <v>0</v>
      </c>
      <c r="KP454" s="175">
        <v>0</v>
      </c>
      <c r="KQ454" s="175">
        <v>0</v>
      </c>
      <c r="KR454" s="160">
        <v>0</v>
      </c>
      <c r="KS454" s="175">
        <v>0</v>
      </c>
      <c r="KT454" s="159"/>
      <c r="KU454" s="159"/>
      <c r="KV454" s="159"/>
      <c r="KW454" s="159"/>
      <c r="KX454" s="159"/>
      <c r="KY454" s="159"/>
      <c r="KZ454" s="159"/>
      <c r="LA454" s="159"/>
    </row>
    <row r="455" spans="1:313" x14ac:dyDescent="0.15">
      <c r="A455" s="214"/>
      <c r="B455" s="232">
        <v>2.3501041666666667</v>
      </c>
      <c r="C455" s="10">
        <v>1.08</v>
      </c>
      <c r="D455" s="11">
        <v>3.5996400000000004</v>
      </c>
      <c r="E455" s="12"/>
      <c r="F455" s="14"/>
      <c r="G455" s="13"/>
      <c r="H455" s="14"/>
      <c r="I455" s="596"/>
      <c r="J455" s="9">
        <v>3</v>
      </c>
      <c r="K455" s="14"/>
      <c r="L455" s="9"/>
      <c r="M455" s="23">
        <v>0</v>
      </c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9"/>
      <c r="AB455" s="15"/>
      <c r="AC455" s="15"/>
      <c r="AD455" s="15"/>
      <c r="AE455" s="15"/>
      <c r="AF455" s="15"/>
      <c r="AG455" s="15"/>
      <c r="AH455" s="54"/>
      <c r="AI455" s="15"/>
      <c r="AJ455" s="15"/>
      <c r="AK455" s="15"/>
      <c r="AL455" s="632"/>
      <c r="AM455" s="633">
        <v>-1.6491681439783559</v>
      </c>
      <c r="AN455" s="634">
        <v>7.5849319912948863</v>
      </c>
      <c r="AO455" s="584"/>
      <c r="AP455" s="634">
        <f>ABS(11.88-AN455)</f>
        <v>4.2950680087051145</v>
      </c>
      <c r="AQ455" s="634"/>
      <c r="AR455" s="634"/>
      <c r="AS455" s="634"/>
      <c r="AT455" s="634"/>
      <c r="AU455" s="634"/>
      <c r="AV455" s="634"/>
      <c r="AW455" s="634"/>
      <c r="AX455" s="634"/>
      <c r="AY455" s="634"/>
      <c r="AZ455" s="634"/>
      <c r="BA455" s="634"/>
      <c r="BB455" s="634">
        <f>ABS(BQ455-AN455)</f>
        <v>4.228939064200218</v>
      </c>
      <c r="BC455" s="634"/>
      <c r="BD455" s="634"/>
      <c r="BE455" s="634"/>
      <c r="BF455" s="634"/>
      <c r="BG455" s="634"/>
      <c r="BH455" s="634"/>
      <c r="BI455" s="634"/>
      <c r="BJ455" s="634"/>
      <c r="BK455" s="634"/>
      <c r="BL455" s="634"/>
      <c r="BM455" s="634"/>
      <c r="BN455" s="573"/>
      <c r="BO455" s="573"/>
      <c r="BP455" s="4">
        <v>-0.71787319208469613</v>
      </c>
      <c r="BQ455" s="4">
        <v>11.813871055495104</v>
      </c>
      <c r="BR455" s="6"/>
      <c r="BS455" s="527">
        <f>(BP454+BP455+BP456)/3</f>
        <v>-1.2869978849085995</v>
      </c>
      <c r="BT455" s="527">
        <f>(BQ454+BQ455+BQ456)/3</f>
        <v>-4.1966077257889012</v>
      </c>
      <c r="BU455" s="527"/>
      <c r="BV455" s="527"/>
      <c r="BW455" s="584"/>
      <c r="BX455" s="527"/>
      <c r="BY455" s="527"/>
      <c r="BZ455" s="527"/>
      <c r="CA455" s="527"/>
      <c r="CB455" s="584">
        <f>SQRT((BP454-BP455)^2+(BQ454-BQ455)^2)+SQRT((BP455-BP456)^2+(BQ455-BQ456)^2)+SQRT((BP456-BP454)^2+(BQ456-BQ454)^2)</f>
        <v>58.26903167256966</v>
      </c>
      <c r="CD455" s="584"/>
      <c r="CE455" s="527"/>
      <c r="CF455" s="584"/>
      <c r="CG455" s="527"/>
      <c r="CH455" s="584"/>
      <c r="CI455" s="527"/>
      <c r="CJ455" s="584"/>
      <c r="CK455" s="527"/>
      <c r="CL455" s="584"/>
      <c r="CO455" s="70"/>
      <c r="CP455" s="70"/>
      <c r="CQ455" s="70"/>
      <c r="CR455" s="548">
        <f>DEGREES(ACOS(((BP454-BP455)*(BP456-BP455)+(BQ454-BQ455)*(BQ456-BQ455))/(SQRT((BP454-BP455)^2+(BQ454-BQ455)^2)*SQRT((BP456-BP455)^2+(BQ456-BQ455)^2))))</f>
        <v>21.902966283458358</v>
      </c>
      <c r="CS455" s="518"/>
      <c r="CT455" s="70"/>
      <c r="CU455" s="70"/>
      <c r="CV455" s="70"/>
      <c r="CW455" s="70"/>
      <c r="CX455" s="70"/>
      <c r="CY455" s="70"/>
      <c r="CZ455" s="70"/>
      <c r="DA455" s="70"/>
      <c r="DB455" s="70"/>
      <c r="DC455" s="70"/>
      <c r="DH455" s="516"/>
      <c r="DI455" s="516"/>
      <c r="DJ455" s="105"/>
      <c r="DK455" s="105"/>
      <c r="DL455" s="105"/>
      <c r="DM455" s="105"/>
      <c r="DN455" s="105"/>
      <c r="DO455" s="105"/>
      <c r="DP455" s="105"/>
      <c r="DQ455" s="105"/>
      <c r="DR455" s="105"/>
      <c r="DS455" s="105"/>
      <c r="DT455" s="108" t="s">
        <v>445</v>
      </c>
      <c r="DU455" s="105">
        <v>0.21342175980896372</v>
      </c>
      <c r="DV455" s="105">
        <v>12.085454298150164</v>
      </c>
      <c r="ER455" s="128">
        <v>-4.4430529996593355</v>
      </c>
      <c r="ES455" s="128">
        <v>-12.201847116430903</v>
      </c>
      <c r="EU455" s="518">
        <f>ABS(ER455)</f>
        <v>4.4430529996593355</v>
      </c>
      <c r="EV455" s="284"/>
      <c r="EW455" s="209"/>
      <c r="EX455" s="209"/>
      <c r="EY455" s="209"/>
      <c r="EZ455" s="209"/>
      <c r="FA455" s="209"/>
      <c r="FB455" s="209"/>
      <c r="FC455" s="209"/>
      <c r="FE455" s="141"/>
      <c r="FF455" s="144">
        <v>20.641918898278707</v>
      </c>
      <c r="FH455" s="141"/>
      <c r="FJ455" s="141"/>
      <c r="FK455" s="584"/>
      <c r="FL455" s="527"/>
      <c r="FM455" s="584"/>
      <c r="FN455" s="527"/>
      <c r="FO455" s="584"/>
      <c r="FP455" s="527"/>
      <c r="FQ455" s="284"/>
      <c r="FR455" s="209">
        <f>FF455/(D454+D455)</f>
        <v>4.6217873052108276</v>
      </c>
      <c r="FS455" s="284"/>
      <c r="FT455" s="209"/>
      <c r="FU455" s="209"/>
      <c r="FV455" s="209"/>
      <c r="FW455" s="209"/>
      <c r="FX455" s="209"/>
      <c r="FY455" s="209"/>
      <c r="FZ455" s="209"/>
      <c r="GA455" s="209"/>
      <c r="GB455" s="209"/>
      <c r="GC455" s="209"/>
      <c r="GD455" s="284"/>
      <c r="GE455" s="284">
        <f>FF455*(((ABS(DV454-AN454))/(ABS(DV453-DV454))))^2</f>
        <v>1.5764986646454071</v>
      </c>
      <c r="GF455" s="284"/>
      <c r="GG455" s="209"/>
      <c r="GH455" s="209"/>
      <c r="GI455" s="209"/>
      <c r="GJ455" s="209"/>
      <c r="GK455" s="209"/>
      <c r="GL455" s="209"/>
      <c r="GM455" s="209"/>
      <c r="GN455" s="209"/>
      <c r="GO455" s="209"/>
      <c r="GP455" s="209"/>
      <c r="GQ455" s="529"/>
      <c r="GR455" s="587">
        <v>0.85368703923585476</v>
      </c>
      <c r="GS455" s="529">
        <v>0.50445143227573208</v>
      </c>
      <c r="GT455" s="587"/>
      <c r="GU455" s="529"/>
      <c r="GV455" s="529"/>
      <c r="GW455" s="529"/>
      <c r="GX455" s="529"/>
      <c r="GY455" s="529"/>
      <c r="GZ455" s="587">
        <v>0.3879760609358005</v>
      </c>
      <c r="HA455" s="529">
        <v>0.11639281828074033</v>
      </c>
      <c r="HB455" s="587"/>
      <c r="HC455" s="529"/>
      <c r="HD455" s="529"/>
      <c r="HE455" s="529"/>
      <c r="HF455" s="529"/>
      <c r="HG455" s="529"/>
      <c r="HH455" s="584">
        <v>0.93771370088025252</v>
      </c>
      <c r="HI455" s="527">
        <v>0.51770506629969437</v>
      </c>
      <c r="HJ455" s="587"/>
      <c r="HK455" s="529"/>
      <c r="HL455" s="529"/>
      <c r="HM455" s="529"/>
      <c r="HN455" s="529"/>
      <c r="HO455" s="529"/>
      <c r="HP455" s="285"/>
      <c r="HQ455" s="208"/>
      <c r="HR455" s="208"/>
      <c r="HS455" s="208"/>
      <c r="IE455" s="159"/>
      <c r="IF455" s="159"/>
      <c r="IG455" s="159"/>
      <c r="IH455" s="159"/>
      <c r="II455" s="175">
        <v>0</v>
      </c>
      <c r="IJ455" s="175">
        <v>1</v>
      </c>
      <c r="IK455" s="175">
        <v>0</v>
      </c>
      <c r="IL455" s="175">
        <v>1</v>
      </c>
      <c r="IM455" s="175">
        <v>0</v>
      </c>
      <c r="IN455" s="464"/>
      <c r="IO455" s="464"/>
      <c r="IP455" s="402"/>
      <c r="IQ455" s="175">
        <v>0</v>
      </c>
      <c r="IR455" s="175">
        <v>1</v>
      </c>
      <c r="IS455" s="175">
        <v>0</v>
      </c>
      <c r="IT455" s="402"/>
      <c r="IU455" s="416"/>
      <c r="IV455" s="402"/>
      <c r="IW455" s="416"/>
      <c r="IX455" s="483"/>
      <c r="IY455" s="416"/>
      <c r="IZ455" s="175">
        <v>0</v>
      </c>
      <c r="JA455" s="175">
        <v>0</v>
      </c>
      <c r="JB455" s="178">
        <v>1</v>
      </c>
      <c r="JC455" s="178">
        <v>0</v>
      </c>
      <c r="JD455" s="178">
        <v>0</v>
      </c>
      <c r="JE455" s="178">
        <v>0</v>
      </c>
      <c r="JF455" s="178">
        <v>0</v>
      </c>
      <c r="JG455" s="178">
        <v>1</v>
      </c>
      <c r="JH455" s="178">
        <v>0</v>
      </c>
      <c r="JI455" s="178">
        <v>0</v>
      </c>
      <c r="JJ455" s="178">
        <v>0</v>
      </c>
      <c r="JK455" s="178">
        <v>1</v>
      </c>
      <c r="JL455" s="178">
        <v>0</v>
      </c>
      <c r="JM455" s="178">
        <v>1</v>
      </c>
      <c r="JN455" s="178">
        <v>0</v>
      </c>
      <c r="JO455" s="178">
        <v>0</v>
      </c>
      <c r="JP455" s="178">
        <v>0</v>
      </c>
      <c r="JQ455" s="178">
        <v>0</v>
      </c>
      <c r="JR455" s="178">
        <v>0</v>
      </c>
      <c r="JS455" s="178">
        <v>0</v>
      </c>
      <c r="JT455" s="178">
        <v>0</v>
      </c>
      <c r="JU455" s="513">
        <v>1</v>
      </c>
      <c r="JV455" s="178">
        <v>0</v>
      </c>
      <c r="JW455" s="178">
        <v>0</v>
      </c>
      <c r="JX455" s="178">
        <v>0</v>
      </c>
      <c r="JY455" s="513"/>
      <c r="JZ455" s="407"/>
      <c r="KA455" s="407"/>
      <c r="KB455" s="407"/>
      <c r="KC455" s="407"/>
      <c r="KD455" s="407"/>
      <c r="KE455" s="162">
        <v>0</v>
      </c>
      <c r="KF455" s="175">
        <v>1</v>
      </c>
      <c r="KG455" s="175">
        <v>0</v>
      </c>
      <c r="KH455" s="175">
        <v>0</v>
      </c>
      <c r="KI455" s="175">
        <v>0</v>
      </c>
      <c r="KJ455" s="175">
        <v>1</v>
      </c>
      <c r="KK455" s="160">
        <v>0</v>
      </c>
      <c r="KL455" s="175">
        <v>1</v>
      </c>
      <c r="KM455" s="175">
        <v>0</v>
      </c>
      <c r="KN455" s="175">
        <v>0</v>
      </c>
      <c r="KO455" s="175">
        <v>0</v>
      </c>
      <c r="KP455" s="175">
        <v>0</v>
      </c>
      <c r="KQ455" s="175">
        <v>0</v>
      </c>
      <c r="KR455" s="160">
        <v>0</v>
      </c>
      <c r="KS455" s="175">
        <v>1</v>
      </c>
      <c r="KT455" s="159"/>
      <c r="KU455" s="159"/>
      <c r="KV455" s="159"/>
      <c r="KW455" s="159"/>
      <c r="KX455" s="159"/>
      <c r="KY455" s="159"/>
      <c r="KZ455" s="159"/>
      <c r="LA455" s="159"/>
    </row>
    <row r="456" spans="1:313" x14ac:dyDescent="0.15">
      <c r="A456" s="214"/>
      <c r="B456" s="232">
        <v>2.350891203703704</v>
      </c>
      <c r="C456" s="10">
        <v>1.08</v>
      </c>
      <c r="D456" s="11">
        <v>3.5996400000000004</v>
      </c>
      <c r="E456" s="12"/>
      <c r="F456" s="14"/>
      <c r="G456" s="13"/>
      <c r="H456" s="14"/>
      <c r="I456" s="596"/>
      <c r="J456" s="9">
        <v>4</v>
      </c>
      <c r="K456" s="14"/>
      <c r="L456" s="9"/>
      <c r="M456" s="23">
        <v>0</v>
      </c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9"/>
      <c r="AB456" s="15"/>
      <c r="AC456" s="15"/>
      <c r="AD456" s="15"/>
      <c r="AE456" s="15"/>
      <c r="AF456" s="15"/>
      <c r="AG456" s="15"/>
      <c r="AH456" s="54"/>
      <c r="AI456" s="15"/>
      <c r="AJ456" s="15"/>
      <c r="AK456" s="15"/>
      <c r="AL456" s="632"/>
      <c r="AM456" s="633">
        <v>1.9984037509384784</v>
      </c>
      <c r="AN456" s="634">
        <v>-7.0029678998911864</v>
      </c>
      <c r="AO456" s="640">
        <f t="shared" ref="AO456" si="291">ABS(11.88+AN456)</f>
        <v>4.8770321001088144</v>
      </c>
      <c r="AP456" s="527"/>
      <c r="AQ456" s="634"/>
      <c r="AR456" s="634"/>
      <c r="AS456" s="634"/>
      <c r="AT456" s="634"/>
      <c r="AU456" s="634"/>
      <c r="AV456" s="634"/>
      <c r="AW456" s="634"/>
      <c r="AX456" s="634"/>
      <c r="AY456" s="634"/>
      <c r="AZ456" s="634"/>
      <c r="BA456" s="634"/>
      <c r="BB456" s="633"/>
      <c r="BC456" s="634">
        <f t="shared" ref="BC456:BC458" si="292">ABS(BQ456-AN456)</f>
        <v>5.0824863982589781</v>
      </c>
      <c r="BD456" s="634"/>
      <c r="BE456" s="634"/>
      <c r="BF456" s="634"/>
      <c r="BG456" s="634"/>
      <c r="BH456" s="634"/>
      <c r="BI456" s="634"/>
      <c r="BJ456" s="634"/>
      <c r="BK456" s="634"/>
      <c r="BL456" s="634"/>
      <c r="BM456" s="634"/>
      <c r="BN456" s="573"/>
      <c r="BO456" s="573"/>
      <c r="BP456" s="64">
        <v>3.0849145281477481</v>
      </c>
      <c r="BQ456" s="64">
        <v>-12.085454298150164</v>
      </c>
      <c r="BR456" s="6"/>
      <c r="BS456" s="527"/>
      <c r="BT456" s="527"/>
      <c r="BU456" s="527">
        <f>(BP455+BP456+BP457)/3</f>
        <v>0.18755245558969538</v>
      </c>
      <c r="BV456" s="527">
        <f>(BQ455+BQ456+BQ457)/3</f>
        <v>4.1060799782372142</v>
      </c>
      <c r="BW456" s="584"/>
      <c r="BX456" s="527"/>
      <c r="BY456" s="527"/>
      <c r="BZ456" s="527"/>
      <c r="CA456" s="527"/>
      <c r="CC456" s="584">
        <f>SQRT((BP455-BP456)^2+(BQ455-BQ456)^2)+SQRT((BP456-BP457)^2+(BQ456-BQ457)^2)+SQRT((BP457-BP455)^2+(BQ457-BQ455)^2)</f>
        <v>50.690132039818423</v>
      </c>
      <c r="CD456" s="584"/>
      <c r="CE456" s="584"/>
      <c r="CF456" s="584"/>
      <c r="CG456" s="527"/>
      <c r="CH456" s="584"/>
      <c r="CI456" s="527"/>
      <c r="CJ456" s="584"/>
      <c r="CK456" s="527"/>
      <c r="CL456" s="584"/>
      <c r="CO456" s="70"/>
      <c r="CP456" s="70"/>
      <c r="CQ456" s="70"/>
      <c r="CR456" s="518"/>
      <c r="CS456" s="284">
        <f>DEGREES(ACOS(((BP455-BP456)*(BP457-BP456)+(BQ455-BQ456)*(BQ457-BQ456))/(SQRT((BP455-BP456)^2+(BQ455-BQ456)^2)*SQRT((BP457-BP456)^2+(BQ457-BQ456)^2))))</f>
        <v>2.1667973103365155</v>
      </c>
      <c r="CT456" s="70"/>
      <c r="CU456" s="70"/>
      <c r="CV456" s="70"/>
      <c r="CW456" s="70"/>
      <c r="CX456" s="70"/>
      <c r="CY456" s="70"/>
      <c r="CZ456" s="70"/>
      <c r="DA456" s="70"/>
      <c r="DB456" s="70"/>
      <c r="DC456" s="70"/>
      <c r="DH456" s="516"/>
      <c r="DI456" s="211">
        <f>DEGREES(ACOS(((BP455-BP454)*(BP457-BP456)+(BQ455-BQ454)*(BQ457-BQ456))/(SQRT((BP455-BP454)^2+(BQ455-BQ454)^2)*SQRT((BP457-BP456)^2+(BQ457-BQ456)^2))))</f>
        <v>24.069763593794786</v>
      </c>
      <c r="DJ456" s="105"/>
      <c r="DK456" s="105"/>
      <c r="DL456" s="105"/>
      <c r="DM456" s="105"/>
      <c r="DN456" s="105"/>
      <c r="DO456" s="105"/>
      <c r="DP456" s="105"/>
      <c r="DQ456" s="105"/>
      <c r="DR456" s="105"/>
      <c r="DS456" s="105"/>
      <c r="DT456" s="108" t="s">
        <v>337</v>
      </c>
      <c r="DU456" s="128">
        <v>2.1536195762540884</v>
      </c>
      <c r="DV456" s="128">
        <v>-12.046656692056583</v>
      </c>
      <c r="ER456" s="105">
        <v>-0.21342175980896372</v>
      </c>
      <c r="ES456" s="105">
        <v>11.930263873775845</v>
      </c>
      <c r="ET456" s="518">
        <f>ABS(ER456)</f>
        <v>0.21342175980896372</v>
      </c>
      <c r="EV456" s="284"/>
      <c r="EW456" s="209"/>
      <c r="EX456" s="209"/>
      <c r="EY456" s="209"/>
      <c r="EZ456" s="209"/>
      <c r="FA456" s="209"/>
      <c r="FB456" s="209"/>
      <c r="FC456" s="209"/>
      <c r="FE456" s="151">
        <v>111.72922245765122</v>
      </c>
      <c r="FF456" s="141"/>
      <c r="FH456" s="141"/>
      <c r="FJ456" s="141"/>
      <c r="FK456" s="584"/>
      <c r="FL456" s="527"/>
      <c r="FM456" s="584"/>
      <c r="FN456" s="527"/>
      <c r="FO456" s="584"/>
      <c r="FP456" s="527"/>
      <c r="FQ456" s="284">
        <f>FE456/(D455+D456)</f>
        <v>15.519499513514019</v>
      </c>
      <c r="FR456" s="209"/>
      <c r="FS456" s="284"/>
      <c r="FT456" s="209"/>
      <c r="FU456" s="209"/>
      <c r="FV456" s="209"/>
      <c r="FW456" s="209"/>
      <c r="FX456" s="209"/>
      <c r="FY456" s="209"/>
      <c r="FZ456" s="209"/>
      <c r="GA456" s="209"/>
      <c r="GB456" s="209"/>
      <c r="GC456" s="209"/>
      <c r="GD456" s="284">
        <f>FE456*(((DV455-AN455)/(ABS(DV454-DV455))))^2</f>
        <v>3.7999813401294475</v>
      </c>
      <c r="GE456" s="209"/>
      <c r="GF456" s="284"/>
      <c r="GG456" s="209"/>
      <c r="GH456" s="209"/>
      <c r="GI456" s="209"/>
      <c r="GJ456" s="209"/>
      <c r="GK456" s="209"/>
      <c r="GL456" s="209"/>
      <c r="GM456" s="209"/>
      <c r="GN456" s="209"/>
      <c r="GO456" s="209"/>
      <c r="GP456" s="209"/>
      <c r="GQ456" s="529"/>
      <c r="GR456" s="587">
        <v>0.42684351961792744</v>
      </c>
      <c r="GS456" s="532">
        <v>6.5966725759134235</v>
      </c>
      <c r="GT456" s="584"/>
      <c r="GU456" s="527"/>
      <c r="GV456" s="527"/>
      <c r="GW456" s="527"/>
      <c r="GX456" s="527"/>
      <c r="GY456" s="527"/>
      <c r="GZ456" s="587">
        <v>0.15519042437431985</v>
      </c>
      <c r="HA456" s="532">
        <v>0.15519042437431985</v>
      </c>
      <c r="HB456" s="584"/>
      <c r="HC456" s="527"/>
      <c r="HD456" s="527"/>
      <c r="HE456" s="527"/>
      <c r="HF456" s="527"/>
      <c r="HG456" s="527"/>
      <c r="HH456" s="584">
        <v>0.45417998421033651</v>
      </c>
      <c r="HI456" s="527">
        <v>6.5984977943184706</v>
      </c>
      <c r="HJ456" s="584"/>
      <c r="HK456" s="527"/>
      <c r="HL456" s="527"/>
      <c r="HM456" s="527"/>
      <c r="HN456" s="527"/>
      <c r="HO456" s="527"/>
      <c r="HP456" s="285"/>
      <c r="HQ456" s="208"/>
      <c r="HR456" s="208"/>
      <c r="HS456" s="208"/>
      <c r="IE456" s="159"/>
      <c r="IF456" s="159"/>
      <c r="IG456" s="159"/>
      <c r="IH456" s="159"/>
      <c r="II456" s="175">
        <v>0</v>
      </c>
      <c r="IJ456" s="175">
        <v>1</v>
      </c>
      <c r="IK456" s="175">
        <v>1</v>
      </c>
      <c r="IL456" s="175">
        <v>0</v>
      </c>
      <c r="IM456" s="175">
        <v>0</v>
      </c>
      <c r="IN456" s="464"/>
      <c r="IO456" s="464"/>
      <c r="IP456" s="402"/>
      <c r="IQ456" s="175">
        <v>0</v>
      </c>
      <c r="IR456" s="175">
        <v>1</v>
      </c>
      <c r="IS456" s="175">
        <v>0</v>
      </c>
      <c r="IT456" s="402"/>
      <c r="IU456" s="416"/>
      <c r="IV456" s="402"/>
      <c r="IW456" s="416"/>
      <c r="IX456" s="483"/>
      <c r="IY456" s="416"/>
      <c r="IZ456" s="175">
        <v>0</v>
      </c>
      <c r="JA456" s="175">
        <v>0</v>
      </c>
      <c r="JB456" s="178">
        <v>0</v>
      </c>
      <c r="JC456" s="178">
        <v>1</v>
      </c>
      <c r="JD456" s="178">
        <v>0</v>
      </c>
      <c r="JE456" s="178">
        <v>0</v>
      </c>
      <c r="JF456" s="178">
        <v>1</v>
      </c>
      <c r="JG456" s="178">
        <v>0</v>
      </c>
      <c r="JH456" s="178">
        <v>0</v>
      </c>
      <c r="JI456" s="178">
        <v>0</v>
      </c>
      <c r="JJ456" s="178">
        <v>0</v>
      </c>
      <c r="JK456" s="178">
        <v>0</v>
      </c>
      <c r="JL456" s="178">
        <v>1</v>
      </c>
      <c r="JM456" s="178">
        <v>1</v>
      </c>
      <c r="JN456" s="178">
        <v>0</v>
      </c>
      <c r="JO456" s="178">
        <v>0</v>
      </c>
      <c r="JP456" s="178">
        <v>0</v>
      </c>
      <c r="JQ456" s="178">
        <v>0</v>
      </c>
      <c r="JR456" s="178">
        <v>0</v>
      </c>
      <c r="JS456" s="178">
        <v>0</v>
      </c>
      <c r="JT456" s="178">
        <v>0</v>
      </c>
      <c r="JU456" s="513">
        <v>0</v>
      </c>
      <c r="JV456" s="178">
        <v>1</v>
      </c>
      <c r="JW456" s="178">
        <v>0</v>
      </c>
      <c r="JX456" s="178">
        <v>0</v>
      </c>
      <c r="JY456" s="513"/>
      <c r="JZ456" s="407"/>
      <c r="KA456" s="407"/>
      <c r="KB456" s="407"/>
      <c r="KC456" s="407"/>
      <c r="KD456" s="407"/>
      <c r="KE456" s="162">
        <v>0</v>
      </c>
      <c r="KF456" s="175">
        <v>1</v>
      </c>
      <c r="KG456" s="175">
        <v>0</v>
      </c>
      <c r="KH456" s="175">
        <v>0</v>
      </c>
      <c r="KI456" s="175">
        <v>0</v>
      </c>
      <c r="KJ456" s="175">
        <v>0</v>
      </c>
      <c r="KK456" s="160">
        <v>1</v>
      </c>
      <c r="KL456" s="175">
        <v>1</v>
      </c>
      <c r="KM456" s="175">
        <v>0</v>
      </c>
      <c r="KN456" s="175">
        <v>0</v>
      </c>
      <c r="KO456" s="175">
        <v>0</v>
      </c>
      <c r="KP456" s="175">
        <v>0</v>
      </c>
      <c r="KQ456" s="175">
        <v>0</v>
      </c>
      <c r="KR456" s="160">
        <v>0</v>
      </c>
      <c r="KS456" s="175">
        <v>0</v>
      </c>
      <c r="KT456" s="159"/>
      <c r="KU456" s="159"/>
      <c r="KV456" s="159"/>
      <c r="KW456" s="159"/>
      <c r="KX456" s="159"/>
      <c r="KY456" s="159"/>
      <c r="KZ456" s="159"/>
      <c r="LA456" s="159"/>
    </row>
    <row r="457" spans="1:313" x14ac:dyDescent="0.15">
      <c r="A457" s="214"/>
      <c r="B457" s="232">
        <v>2.3523495370370369</v>
      </c>
      <c r="C457" s="10">
        <v>2.08</v>
      </c>
      <c r="D457" s="11">
        <v>6.932640000000001</v>
      </c>
      <c r="E457" s="12"/>
      <c r="F457" s="14"/>
      <c r="G457" s="13"/>
      <c r="H457" s="14"/>
      <c r="I457" s="596"/>
      <c r="J457" s="9">
        <v>5</v>
      </c>
      <c r="K457" s="14"/>
      <c r="L457" s="9"/>
      <c r="M457" s="23">
        <v>0</v>
      </c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9"/>
      <c r="AB457" s="15"/>
      <c r="AC457" s="15"/>
      <c r="AD457" s="15"/>
      <c r="AE457" s="15"/>
      <c r="AF457" s="15"/>
      <c r="AG457" s="15"/>
      <c r="AH457" s="54"/>
      <c r="AI457" s="15"/>
      <c r="AJ457" s="15"/>
      <c r="AK457" s="15"/>
      <c r="AL457" s="632"/>
      <c r="AM457" s="633">
        <v>-0.91189297372920863</v>
      </c>
      <c r="AN457" s="634">
        <v>10.805133297062024</v>
      </c>
      <c r="AO457" s="587"/>
      <c r="AP457" s="634">
        <f t="shared" ref="AP457:AP458" si="293">ABS(11.88-AN457)</f>
        <v>1.0748667029379764</v>
      </c>
      <c r="AQ457" s="634"/>
      <c r="AR457" s="634"/>
      <c r="AS457" s="634"/>
      <c r="AT457" s="634"/>
      <c r="AU457" s="634"/>
      <c r="AV457" s="634"/>
      <c r="AW457" s="634"/>
      <c r="AX457" s="634"/>
      <c r="AY457" s="634"/>
      <c r="AZ457" s="634"/>
      <c r="BA457" s="634"/>
      <c r="BB457" s="634">
        <f t="shared" ref="BB457:BB458" si="294">ABS(BQ457-AN457)</f>
        <v>1.7846898803046791</v>
      </c>
      <c r="BC457" s="634"/>
      <c r="BD457" s="634"/>
      <c r="BE457" s="634"/>
      <c r="BF457" s="634"/>
      <c r="BG457" s="634"/>
      <c r="BH457" s="634"/>
      <c r="BI457" s="634"/>
      <c r="BJ457" s="634"/>
      <c r="BK457" s="634"/>
      <c r="BL457" s="634"/>
      <c r="BM457" s="634"/>
      <c r="BN457" s="573"/>
      <c r="BO457" s="573"/>
      <c r="BP457" s="4">
        <v>-1.8043839692939658</v>
      </c>
      <c r="BQ457" s="4">
        <v>12.589823177366704</v>
      </c>
      <c r="BR457" s="6"/>
      <c r="BS457" s="527">
        <f>(BP456+BP457+BP458)/3</f>
        <v>-0.66613458364615952</v>
      </c>
      <c r="BT457" s="527">
        <f>(BQ456+BQ457+BQ458)/3</f>
        <v>-3.9896871599564747</v>
      </c>
      <c r="BU457" s="527"/>
      <c r="BV457" s="527"/>
      <c r="BW457" s="584"/>
      <c r="BX457" s="527"/>
      <c r="BY457" s="527"/>
      <c r="BZ457" s="527"/>
      <c r="CA457" s="527"/>
      <c r="CB457" s="584">
        <f>SQRT((BP456-BP457)^2+(BQ456-BQ457)^2)+SQRT((BP457-BP458)^2+(BQ457-BQ458)^2)+SQRT((BP458-BP456)^2+(BQ458-BQ456)^2)</f>
        <v>56.63726736426559</v>
      </c>
      <c r="CD457" s="584"/>
      <c r="CE457" s="527"/>
      <c r="CF457" s="584"/>
      <c r="CG457" s="527"/>
      <c r="CH457" s="584"/>
      <c r="CI457" s="527"/>
      <c r="CJ457" s="584"/>
      <c r="CK457" s="527"/>
      <c r="CL457" s="584"/>
      <c r="CO457" s="70"/>
      <c r="CP457" s="70"/>
      <c r="CQ457" s="70"/>
      <c r="CR457" s="548">
        <f>DEGREES(ACOS(((BP456-BP457)*(BP458-BP457)+(BQ456-BQ457)*(BQ458-BQ457))/(SQRT((BP456-BP457)^2+(BQ456-BQ457)^2)*SQRT((BP458-BP457)^2+(BQ458-BQ457)^2))))</f>
        <v>14.574745628707946</v>
      </c>
      <c r="CS457" s="518"/>
      <c r="CT457" s="70"/>
      <c r="CU457" s="70"/>
      <c r="CV457" s="70"/>
      <c r="CW457" s="70"/>
      <c r="CX457" s="70"/>
      <c r="CY457" s="70"/>
      <c r="CZ457" s="70"/>
      <c r="DA457" s="70"/>
      <c r="DB457" s="70"/>
      <c r="DC457" s="70"/>
      <c r="DH457" s="211">
        <f>DEGREES(ACOS(((BP456-BP455)*(BP458-BP457)+(BQ456-BQ455)*(BQ458-BQ457))/(SQRT((BP456-BP455)^2+(BQ456-BQ455)^2)*SQRT((BP458-BP457)^2+(BQ458-BQ457)^2))))</f>
        <v>12.407948318371572</v>
      </c>
      <c r="DI457" s="516"/>
      <c r="DJ457" s="105"/>
      <c r="DK457" s="105"/>
      <c r="DL457" s="105"/>
      <c r="DM457" s="105"/>
      <c r="DN457" s="105"/>
      <c r="DO457" s="105"/>
      <c r="DP457" s="105"/>
      <c r="DQ457" s="105"/>
      <c r="DR457" s="105"/>
      <c r="DS457" s="105"/>
      <c r="DT457" s="108" t="s">
        <v>443</v>
      </c>
      <c r="DU457" s="105">
        <v>-2.8132868338454307</v>
      </c>
      <c r="DV457" s="105">
        <v>12.706215995647444</v>
      </c>
      <c r="ER457" s="128">
        <v>-1.9401978164451248E-2</v>
      </c>
      <c r="ES457" s="128">
        <v>-13.210584874863983</v>
      </c>
      <c r="EU457" s="518">
        <f>ABS(ER457)</f>
        <v>1.9401978164451248E-2</v>
      </c>
      <c r="EV457" s="284"/>
      <c r="EW457" s="209"/>
      <c r="EX457" s="209"/>
      <c r="EY457" s="209"/>
      <c r="EZ457" s="209"/>
      <c r="FA457" s="209"/>
      <c r="FB457" s="209"/>
      <c r="FC457" s="209"/>
      <c r="FE457" s="141"/>
      <c r="FF457" s="144">
        <v>11.508046682112347</v>
      </c>
      <c r="FH457" s="141"/>
      <c r="FJ457" s="141"/>
      <c r="FK457" s="584"/>
      <c r="FL457" s="527"/>
      <c r="FM457" s="584"/>
      <c r="FN457" s="527"/>
      <c r="FO457" s="584"/>
      <c r="FP457" s="527"/>
      <c r="FQ457" s="284"/>
      <c r="FR457" s="209">
        <f>FF457/(D456+D457)</f>
        <v>1.092645341949924</v>
      </c>
      <c r="FS457" s="284"/>
      <c r="FT457" s="209"/>
      <c r="FU457" s="209"/>
      <c r="FV457" s="209"/>
      <c r="FW457" s="209"/>
      <c r="FX457" s="209"/>
      <c r="FY457" s="209"/>
      <c r="FZ457" s="209"/>
      <c r="GA457" s="209"/>
      <c r="GB457" s="209"/>
      <c r="GC457" s="209"/>
      <c r="GD457" s="284"/>
      <c r="GE457" s="284">
        <f>FF457*(((ABS(DV456-AN456))/(ABS(DV455-DV456))))^2</f>
        <v>0.50269845464712581</v>
      </c>
      <c r="GF457" s="284"/>
      <c r="GG457" s="209"/>
      <c r="GH457" s="209"/>
      <c r="GI457" s="209"/>
      <c r="GJ457" s="209"/>
      <c r="GK457" s="209"/>
      <c r="GL457" s="209"/>
      <c r="GM457" s="209"/>
      <c r="GN457" s="209"/>
      <c r="GO457" s="209"/>
      <c r="GP457" s="209"/>
      <c r="GQ457" s="529"/>
      <c r="GR457" s="587">
        <v>2.599865074036467</v>
      </c>
      <c r="GS457" s="529">
        <v>2.1730215544185398</v>
      </c>
      <c r="GT457" s="587"/>
      <c r="GU457" s="529"/>
      <c r="GV457" s="529"/>
      <c r="GW457" s="529"/>
      <c r="GX457" s="529"/>
      <c r="GY457" s="529"/>
      <c r="GZ457" s="587">
        <v>0.77595212187159923</v>
      </c>
      <c r="HA457" s="529">
        <v>1.1639281828073997</v>
      </c>
      <c r="HB457" s="587"/>
      <c r="HC457" s="529"/>
      <c r="HD457" s="529"/>
      <c r="HE457" s="529"/>
      <c r="HF457" s="529"/>
      <c r="HG457" s="529"/>
      <c r="HH457" s="584">
        <v>2.7131900225807408</v>
      </c>
      <c r="HI457" s="527">
        <v>2.4651067909323729</v>
      </c>
      <c r="HJ457" s="587"/>
      <c r="HK457" s="529"/>
      <c r="HL457" s="529"/>
      <c r="HM457" s="529"/>
      <c r="HN457" s="529"/>
      <c r="HO457" s="529"/>
      <c r="HP457" s="285"/>
      <c r="HQ457" s="208"/>
      <c r="HR457" s="208"/>
      <c r="HS457" s="208"/>
      <c r="IE457" s="159"/>
      <c r="IF457" s="159"/>
      <c r="IG457" s="159"/>
      <c r="IH457" s="159"/>
      <c r="II457" s="175">
        <v>0</v>
      </c>
      <c r="IJ457" s="175">
        <v>1</v>
      </c>
      <c r="IK457" s="175">
        <v>0</v>
      </c>
      <c r="IL457" s="175">
        <v>1</v>
      </c>
      <c r="IM457" s="175">
        <v>0</v>
      </c>
      <c r="IN457" s="464"/>
      <c r="IO457" s="464"/>
      <c r="IP457" s="402"/>
      <c r="IQ457" s="175">
        <v>1</v>
      </c>
      <c r="IR457" s="175">
        <v>0</v>
      </c>
      <c r="IS457" s="175">
        <v>0</v>
      </c>
      <c r="IT457" s="402"/>
      <c r="IU457" s="416"/>
      <c r="IV457" s="402"/>
      <c r="IW457" s="416"/>
      <c r="IX457" s="483"/>
      <c r="IY457" s="416"/>
      <c r="IZ457" s="175">
        <v>0</v>
      </c>
      <c r="JA457" s="175">
        <v>1</v>
      </c>
      <c r="JB457" s="178">
        <v>0</v>
      </c>
      <c r="JC457" s="178">
        <v>0</v>
      </c>
      <c r="JD457" s="178">
        <v>0</v>
      </c>
      <c r="JE457" s="178">
        <v>0</v>
      </c>
      <c r="JF457" s="178">
        <v>0</v>
      </c>
      <c r="JG457" s="178">
        <v>0</v>
      </c>
      <c r="JH457" s="178">
        <v>1</v>
      </c>
      <c r="JI457" s="178">
        <v>0</v>
      </c>
      <c r="JJ457" s="178">
        <v>0</v>
      </c>
      <c r="JK457" s="178">
        <v>1</v>
      </c>
      <c r="JL457" s="178">
        <v>0</v>
      </c>
      <c r="JM457" s="178">
        <v>1</v>
      </c>
      <c r="JN457" s="178">
        <v>0</v>
      </c>
      <c r="JO457" s="178">
        <v>0</v>
      </c>
      <c r="JP457" s="178">
        <v>0</v>
      </c>
      <c r="JQ457" s="178">
        <v>0</v>
      </c>
      <c r="JR457" s="178">
        <v>0</v>
      </c>
      <c r="JS457" s="178">
        <v>0</v>
      </c>
      <c r="JT457" s="178">
        <v>0</v>
      </c>
      <c r="JU457" s="513">
        <v>1</v>
      </c>
      <c r="JV457" s="178">
        <v>0</v>
      </c>
      <c r="JW457" s="178">
        <v>0</v>
      </c>
      <c r="JX457" s="178">
        <v>0</v>
      </c>
      <c r="JY457" s="513"/>
      <c r="JZ457" s="407"/>
      <c r="KA457" s="407"/>
      <c r="KB457" s="407"/>
      <c r="KC457" s="407"/>
      <c r="KD457" s="407"/>
      <c r="KE457" s="162">
        <v>0</v>
      </c>
      <c r="KF457" s="175">
        <v>1</v>
      </c>
      <c r="KG457" s="175">
        <v>0</v>
      </c>
      <c r="KH457" s="175">
        <v>0</v>
      </c>
      <c r="KI457" s="175">
        <v>0</v>
      </c>
      <c r="KJ457" s="175">
        <v>1</v>
      </c>
      <c r="KK457" s="160">
        <v>0</v>
      </c>
      <c r="KL457" s="175">
        <v>1</v>
      </c>
      <c r="KM457" s="175">
        <v>0</v>
      </c>
      <c r="KN457" s="175">
        <v>0</v>
      </c>
      <c r="KO457" s="175">
        <v>0</v>
      </c>
      <c r="KP457" s="175">
        <v>0</v>
      </c>
      <c r="KQ457" s="175">
        <v>0</v>
      </c>
      <c r="KR457" s="160">
        <v>0</v>
      </c>
      <c r="KS457" s="175">
        <v>1</v>
      </c>
      <c r="KT457" s="159"/>
      <c r="KU457" s="159"/>
      <c r="KV457" s="159"/>
      <c r="KW457" s="159"/>
      <c r="KX457" s="159"/>
      <c r="KY457" s="159"/>
      <c r="KZ457" s="159"/>
      <c r="LA457" s="159"/>
    </row>
    <row r="458" spans="1:313" x14ac:dyDescent="0.15">
      <c r="A458" s="214"/>
      <c r="B458" s="232">
        <v>2.3531018518518518</v>
      </c>
      <c r="C458" s="10">
        <v>1.05</v>
      </c>
      <c r="D458" s="11">
        <v>3.4996500000000004</v>
      </c>
      <c r="E458" s="12"/>
      <c r="F458" s="14"/>
      <c r="G458" s="13"/>
      <c r="H458" s="14"/>
      <c r="I458" s="596"/>
      <c r="J458" s="9">
        <v>6</v>
      </c>
      <c r="K458" s="14"/>
      <c r="L458" s="9"/>
      <c r="M458" s="23">
        <v>0</v>
      </c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9"/>
      <c r="AB458" s="15"/>
      <c r="AC458" s="15"/>
      <c r="AD458" s="15"/>
      <c r="AE458" s="15"/>
      <c r="AF458" s="15"/>
      <c r="AG458" s="15"/>
      <c r="AH458" s="54"/>
      <c r="AI458" s="15"/>
      <c r="AJ458" s="15"/>
      <c r="AK458" s="15"/>
      <c r="AL458" s="632"/>
      <c r="AM458" s="633">
        <v>-3.2789343097922607</v>
      </c>
      <c r="AN458" s="634">
        <v>-11.813871055495104</v>
      </c>
      <c r="AO458" s="640">
        <f t="shared" ref="AO458" si="295">ABS(11.88+AN458)</f>
        <v>6.6128944504896481E-2</v>
      </c>
      <c r="AP458" s="527"/>
      <c r="AQ458" s="634"/>
      <c r="AR458" s="634"/>
      <c r="AS458" s="634"/>
      <c r="AT458" s="634"/>
      <c r="AU458" s="634"/>
      <c r="AV458" s="634"/>
      <c r="AW458" s="634"/>
      <c r="AX458" s="634"/>
      <c r="AY458" s="634"/>
      <c r="AZ458" s="634"/>
      <c r="BA458" s="634"/>
      <c r="BB458" s="633"/>
      <c r="BC458" s="634">
        <f t="shared" ref="BC458" si="296">ABS(BQ458-AN458)</f>
        <v>0.6595593035908589</v>
      </c>
      <c r="BD458" s="634"/>
      <c r="BE458" s="634"/>
      <c r="BF458" s="634"/>
      <c r="BG458" s="634"/>
      <c r="BH458" s="634"/>
      <c r="BI458" s="634"/>
      <c r="BJ458" s="634"/>
      <c r="BK458" s="634"/>
      <c r="BL458" s="634"/>
      <c r="BM458" s="634"/>
      <c r="BN458" s="573"/>
      <c r="BO458" s="573"/>
      <c r="BP458" s="64">
        <v>-3.2789343097922607</v>
      </c>
      <c r="BQ458" s="64">
        <v>-12.473430359085963</v>
      </c>
      <c r="BR458" s="6"/>
      <c r="BS458" s="527"/>
      <c r="BT458" s="527"/>
      <c r="BU458" s="527"/>
      <c r="BV458" s="527"/>
      <c r="BW458" s="584"/>
      <c r="BX458" s="527"/>
      <c r="BY458" s="527"/>
      <c r="BZ458" s="527"/>
      <c r="CA458" s="527"/>
      <c r="CC458" s="584"/>
      <c r="CD458" s="584"/>
      <c r="CE458" s="584"/>
      <c r="CF458" s="584"/>
      <c r="CG458" s="527"/>
      <c r="CH458" s="584"/>
      <c r="CI458" s="527"/>
      <c r="CJ458" s="584"/>
      <c r="CK458" s="527"/>
      <c r="CL458" s="584"/>
      <c r="CO458" s="70"/>
      <c r="CP458" s="70"/>
      <c r="CQ458" s="70"/>
      <c r="CR458" s="518"/>
      <c r="CS458" s="284"/>
      <c r="CT458" s="70"/>
      <c r="CU458" s="70"/>
      <c r="CV458" s="70"/>
      <c r="CW458" s="70"/>
      <c r="CX458" s="70"/>
      <c r="CY458" s="70"/>
      <c r="CZ458" s="70"/>
      <c r="DA458" s="70"/>
      <c r="DB458" s="70"/>
      <c r="DC458" s="70"/>
      <c r="DH458" s="516"/>
      <c r="DI458" s="516"/>
      <c r="DJ458" s="105"/>
      <c r="DK458" s="105"/>
      <c r="DL458" s="105"/>
      <c r="DM458" s="105"/>
      <c r="DN458" s="105"/>
      <c r="DO458" s="105"/>
      <c r="DP458" s="105"/>
      <c r="DQ458" s="105"/>
      <c r="DR458" s="105"/>
      <c r="DS458" s="105"/>
      <c r="DT458" s="108" t="s">
        <v>443</v>
      </c>
      <c r="DU458" s="128">
        <v>-2.2700314452407957</v>
      </c>
      <c r="DV458" s="128">
        <v>-12.395835146898804</v>
      </c>
      <c r="ER458" s="105">
        <v>-1.416344406004941</v>
      </c>
      <c r="ES458" s="105">
        <v>12.357037540805223</v>
      </c>
      <c r="ET458" s="518">
        <f>ABS(ER458)</f>
        <v>1.416344406004941</v>
      </c>
      <c r="EV458" s="284"/>
      <c r="EW458" s="209"/>
      <c r="EX458" s="209"/>
      <c r="EY458" s="209"/>
      <c r="EZ458" s="209"/>
      <c r="FA458" s="209"/>
      <c r="FB458" s="209"/>
      <c r="FC458" s="209"/>
      <c r="FE458" s="151">
        <v>79.46333333009602</v>
      </c>
      <c r="FF458" s="141"/>
      <c r="FH458" s="516"/>
      <c r="FJ458" s="516"/>
      <c r="FL458" s="516"/>
      <c r="FN458" s="516"/>
      <c r="FQ458" s="284">
        <f>FE458/(D457+D458)</f>
        <v>7.61705563496567</v>
      </c>
      <c r="FR458" s="209"/>
      <c r="FS458" s="284"/>
      <c r="FT458" s="209"/>
      <c r="FU458" s="209"/>
      <c r="FV458" s="209"/>
      <c r="FW458" s="209"/>
      <c r="FX458" s="209"/>
      <c r="FY458" s="209"/>
      <c r="FZ458" s="209"/>
      <c r="GA458" s="209"/>
      <c r="GB458" s="209"/>
      <c r="GC458" s="209"/>
      <c r="GD458" s="284">
        <f>FE458*(((DV457-AN457)/(ABS(DV456-DV457))))^2</f>
        <v>0.46872442125559055</v>
      </c>
      <c r="GE458" s="209"/>
      <c r="GF458" s="284"/>
      <c r="GG458" s="209"/>
      <c r="GH458" s="209"/>
      <c r="GI458" s="209"/>
      <c r="GJ458" s="209"/>
      <c r="GK458" s="209"/>
      <c r="GL458" s="209"/>
      <c r="GM458" s="209"/>
      <c r="GN458" s="209"/>
      <c r="GO458" s="209"/>
      <c r="GP458" s="209"/>
      <c r="GQ458" s="529"/>
      <c r="GR458" s="587">
        <v>1.3969424278404896</v>
      </c>
      <c r="GS458" s="532">
        <v>2.2506294670763443</v>
      </c>
      <c r="GT458" s="584"/>
      <c r="GU458" s="527"/>
      <c r="GV458" s="527"/>
      <c r="GW458" s="527"/>
      <c r="GX458" s="527"/>
      <c r="GY458" s="527"/>
      <c r="GZ458" s="587">
        <v>0.34917845484222099</v>
      </c>
      <c r="HA458" s="532">
        <v>0.81474972796517875</v>
      </c>
      <c r="HB458" s="584"/>
      <c r="HC458" s="527"/>
      <c r="HD458" s="527"/>
      <c r="HE458" s="527"/>
      <c r="HF458" s="527"/>
      <c r="HG458" s="527"/>
      <c r="HH458" s="584">
        <v>1.4399214353661391</v>
      </c>
      <c r="HI458" s="527">
        <v>2.3935643123366628</v>
      </c>
      <c r="HJ458" s="584"/>
      <c r="HK458" s="527"/>
      <c r="HL458" s="527"/>
      <c r="HM458" s="527"/>
      <c r="HN458" s="527"/>
      <c r="HO458" s="527"/>
      <c r="HP458" s="285"/>
      <c r="HQ458" s="208"/>
      <c r="HR458" s="208"/>
      <c r="HS458" s="208"/>
      <c r="IE458" s="159"/>
      <c r="IF458" s="159"/>
      <c r="IG458" s="159"/>
      <c r="IH458" s="159"/>
      <c r="II458" s="175">
        <v>0</v>
      </c>
      <c r="IJ458" s="175">
        <v>1</v>
      </c>
      <c r="IK458" s="175">
        <v>1</v>
      </c>
      <c r="IL458" s="175">
        <v>0</v>
      </c>
      <c r="IM458" s="175">
        <v>0</v>
      </c>
      <c r="IN458" s="464"/>
      <c r="IO458" s="464"/>
      <c r="IP458" s="402"/>
      <c r="IQ458" s="175">
        <v>1</v>
      </c>
      <c r="IR458" s="175">
        <v>0</v>
      </c>
      <c r="IS458" s="175">
        <v>0</v>
      </c>
      <c r="IT458" s="402"/>
      <c r="IU458" s="416"/>
      <c r="IV458" s="402"/>
      <c r="IW458" s="416"/>
      <c r="IX458" s="483"/>
      <c r="IY458" s="416"/>
      <c r="IZ458" s="175">
        <v>0</v>
      </c>
      <c r="JA458" s="175">
        <v>0</v>
      </c>
      <c r="JB458" s="178">
        <v>0</v>
      </c>
      <c r="JC458" s="178">
        <v>0</v>
      </c>
      <c r="JD458" s="178">
        <v>1</v>
      </c>
      <c r="JE458" s="178">
        <v>0</v>
      </c>
      <c r="JF458" s="178">
        <v>0</v>
      </c>
      <c r="JG458" s="178">
        <v>0</v>
      </c>
      <c r="JH458" s="178">
        <v>1</v>
      </c>
      <c r="JI458" s="178">
        <v>0</v>
      </c>
      <c r="JJ458" s="178">
        <v>0</v>
      </c>
      <c r="JK458" s="178">
        <v>0</v>
      </c>
      <c r="JL458" s="178">
        <v>1</v>
      </c>
      <c r="JM458" s="178">
        <v>1</v>
      </c>
      <c r="JN458" s="178">
        <v>0</v>
      </c>
      <c r="JO458" s="178">
        <v>0</v>
      </c>
      <c r="JP458" s="178">
        <v>0</v>
      </c>
      <c r="JQ458" s="178">
        <v>0</v>
      </c>
      <c r="JR458" s="178">
        <v>0</v>
      </c>
      <c r="JS458" s="178">
        <v>0</v>
      </c>
      <c r="JT458" s="178">
        <v>0</v>
      </c>
      <c r="JU458" s="513">
        <v>1</v>
      </c>
      <c r="JV458" s="178">
        <v>0</v>
      </c>
      <c r="JW458" s="178">
        <v>0</v>
      </c>
      <c r="JX458" s="178">
        <v>0</v>
      </c>
      <c r="JY458" s="513"/>
      <c r="JZ458" s="407"/>
      <c r="KA458" s="407"/>
      <c r="KB458" s="407"/>
      <c r="KC458" s="407"/>
      <c r="KD458" s="407"/>
      <c r="KE458" s="162">
        <v>0</v>
      </c>
      <c r="KF458" s="175">
        <v>0</v>
      </c>
      <c r="KG458" s="175">
        <v>1</v>
      </c>
      <c r="KH458" s="175">
        <v>0</v>
      </c>
      <c r="KI458" s="175">
        <v>0</v>
      </c>
      <c r="KJ458" s="175">
        <v>0</v>
      </c>
      <c r="KK458" s="160">
        <v>1</v>
      </c>
      <c r="KL458" s="175">
        <v>0</v>
      </c>
      <c r="KM458" s="175">
        <v>0</v>
      </c>
      <c r="KN458" s="175">
        <v>0</v>
      </c>
      <c r="KO458" s="175">
        <v>1</v>
      </c>
      <c r="KP458" s="175">
        <v>0</v>
      </c>
      <c r="KQ458" s="175">
        <v>0</v>
      </c>
      <c r="KR458" s="160">
        <v>0</v>
      </c>
      <c r="KS458" s="175">
        <v>0</v>
      </c>
      <c r="KT458" s="159"/>
      <c r="KU458" s="159"/>
      <c r="KV458" s="159"/>
      <c r="KW458" s="159"/>
      <c r="KX458" s="159"/>
      <c r="KY458" s="159"/>
      <c r="KZ458" s="159"/>
      <c r="LA458" s="159"/>
    </row>
    <row r="459" spans="1:313" x14ac:dyDescent="0.15">
      <c r="A459" s="218" t="s">
        <v>593</v>
      </c>
      <c r="B459" s="255">
        <v>2.3542939814814816</v>
      </c>
      <c r="C459" s="17"/>
      <c r="D459" s="18"/>
      <c r="E459" s="12"/>
      <c r="F459" s="20"/>
      <c r="G459" s="19"/>
      <c r="H459" s="20"/>
      <c r="I459" s="597"/>
      <c r="J459" s="16"/>
      <c r="K459" s="20"/>
      <c r="L459" s="16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16"/>
      <c r="AB459" s="20"/>
      <c r="AC459" s="20"/>
      <c r="AD459" s="20"/>
      <c r="AE459" s="20"/>
      <c r="AF459" s="20"/>
      <c r="AG459" s="20"/>
      <c r="AH459" s="58"/>
      <c r="AI459" s="20"/>
      <c r="AJ459" s="20"/>
      <c r="AK459" s="20"/>
      <c r="AL459" s="642"/>
      <c r="AM459" s="636"/>
      <c r="AN459" s="637"/>
      <c r="AO459" s="633"/>
      <c r="AP459" s="645"/>
      <c r="AQ459" s="528">
        <f>SUM(AO453:AO459)</f>
        <v>11.216906964091404</v>
      </c>
      <c r="AR459" s="528">
        <f>SUM(AP453:AP459)</f>
        <v>5.3699347116430909</v>
      </c>
      <c r="AS459" s="528">
        <f>AVERAGE(AO453:AO459)</f>
        <v>3.738968988030468</v>
      </c>
      <c r="AT459" s="528">
        <f>AVERAGE(AP453:AP459)</f>
        <v>2.6849673558215454</v>
      </c>
      <c r="AU459" s="528">
        <f>MAX(AO453:AO459)</f>
        <v>6.2737459194776939</v>
      </c>
      <c r="AV459" s="528">
        <f>MAX(AP453:AP459)</f>
        <v>4.2950680087051145</v>
      </c>
      <c r="AW459" s="528">
        <f>MIN(AO453:AO459)</f>
        <v>6.6128944504896481E-2</v>
      </c>
      <c r="AX459" s="528">
        <f>MIN(AP453:AP459)</f>
        <v>1.0748667029379764</v>
      </c>
      <c r="AY459" s="528">
        <f>AU459-AW459</f>
        <v>6.2076169749727974</v>
      </c>
      <c r="AZ459" s="528">
        <f>AV459-AX459</f>
        <v>3.2202013057671381</v>
      </c>
      <c r="BA459" s="530"/>
      <c r="BB459" s="633"/>
      <c r="BC459" s="645"/>
      <c r="BD459" s="528">
        <f>SUM(BB453:BB459)</f>
        <v>6.0136289445048972</v>
      </c>
      <c r="BE459" s="528">
        <f>SUM(BC453:BC459)</f>
        <v>12.454031556039174</v>
      </c>
      <c r="BF459" s="528">
        <f>AVERAGE(BB453:BB459)</f>
        <v>3.0068144722524486</v>
      </c>
      <c r="BG459" s="528">
        <f>AVERAGE(BC453:BC459)</f>
        <v>4.1513438520130581</v>
      </c>
      <c r="BH459" s="528">
        <f>MAX(BB453:BB459)</f>
        <v>4.228939064200218</v>
      </c>
      <c r="BI459" s="528">
        <f>MAX(BC453:BC459)</f>
        <v>6.7119858541893365</v>
      </c>
      <c r="BJ459" s="528">
        <f>MIN(BB453:BB459)</f>
        <v>1.7846898803046791</v>
      </c>
      <c r="BK459" s="528">
        <f>MIN(BC453:BC459)</f>
        <v>0.6595593035908589</v>
      </c>
      <c r="BL459" s="528">
        <f>BH459-BJ459</f>
        <v>2.4442491838955389</v>
      </c>
      <c r="BM459" s="528">
        <f>BI459-BK459</f>
        <v>6.0524265505984776</v>
      </c>
      <c r="BN459" s="576"/>
      <c r="BO459" s="576"/>
      <c r="BP459" s="4" t="s">
        <v>337</v>
      </c>
      <c r="BQ459" s="4" t="s">
        <v>337</v>
      </c>
      <c r="BR459" s="6"/>
      <c r="BS459" s="530"/>
      <c r="BT459" s="530"/>
      <c r="BU459" s="530"/>
      <c r="BV459" s="530"/>
      <c r="BW459" s="585">
        <f>AVERAGE(BS454:BS459)</f>
        <v>-0.97656623427737954</v>
      </c>
      <c r="BX459" s="585">
        <f>AVERAGE(BT454:BT459)</f>
        <v>-4.0931474428726879</v>
      </c>
      <c r="BY459" s="585">
        <f>AVERAGE(BU454:BU459)</f>
        <v>-0.89249099556475719</v>
      </c>
      <c r="BZ459" s="585">
        <f>AVERAGE(BV454:BV459)</f>
        <v>3.9638220892274214</v>
      </c>
      <c r="CA459" s="530"/>
      <c r="CB459" s="584"/>
      <c r="CC459" s="530"/>
      <c r="CD459" s="585">
        <f>SUM(CB453:CB458)</f>
        <v>114.90629903683525</v>
      </c>
      <c r="CE459" s="585">
        <f>SUM(CC453:CC458)</f>
        <v>102.54451348300827</v>
      </c>
      <c r="CF459" s="585" t="e">
        <f ca="1">[1]!Mean(CB454:CB458)</f>
        <v>#NAME?</v>
      </c>
      <c r="CG459" s="585" t="e">
        <f ca="1">[1]!Mean(CC454:CC458)</f>
        <v>#NAME?</v>
      </c>
      <c r="CH459" s="585">
        <f>MAX(CB454:CB458)</f>
        <v>58.26903167256966</v>
      </c>
      <c r="CI459" s="585">
        <f>MAX(CC454:CC458)</f>
        <v>51.854381443189844</v>
      </c>
      <c r="CJ459" s="585">
        <f>MIN(CB454:CB458)</f>
        <v>56.63726736426559</v>
      </c>
      <c r="CK459" s="585">
        <f>MIN(CC454:CC458)</f>
        <v>50.690132039818423</v>
      </c>
      <c r="CL459" s="585">
        <f>CH459-CJ459</f>
        <v>1.6317643083040707</v>
      </c>
      <c r="CM459" s="528">
        <f>CI459-CK459</f>
        <v>1.1642494033714215</v>
      </c>
      <c r="CN459" s="393"/>
      <c r="CO459" s="73"/>
      <c r="CP459" s="73"/>
      <c r="CQ459" s="73"/>
      <c r="CR459" s="284"/>
      <c r="CS459" s="548"/>
      <c r="CT459" s="281">
        <f>SUM(CR453:CR458)</f>
        <v>36.477711912166306</v>
      </c>
      <c r="CU459" s="281">
        <f>SUM(CS454:CS458)</f>
        <v>5.9393857939577543</v>
      </c>
      <c r="CV459" s="281">
        <f>AVERAGE(CR453:CR458)</f>
        <v>18.238855956083153</v>
      </c>
      <c r="CW459" s="281">
        <f>AVERAGE(CS454:CS458)</f>
        <v>2.9696928969788772</v>
      </c>
      <c r="CX459" s="281">
        <f>MAX(CR453:CR458)</f>
        <v>21.902966283458358</v>
      </c>
      <c r="CY459" s="281">
        <f>MAX(CS453:CS458)</f>
        <v>3.7725884836212384</v>
      </c>
      <c r="CZ459" s="281">
        <f>MIN(CR455:CR458)</f>
        <v>14.574745628707946</v>
      </c>
      <c r="DA459" s="281">
        <f>MIN(CS454:CS458)</f>
        <v>2.1667973103365155</v>
      </c>
      <c r="DB459" s="281">
        <f>CX459-CZ459</f>
        <v>7.3282206547504121</v>
      </c>
      <c r="DC459" s="281">
        <f>CY459-DA459</f>
        <v>1.605791173284723</v>
      </c>
      <c r="DD459" s="281"/>
      <c r="DE459" s="281"/>
      <c r="DF459" s="281"/>
      <c r="DG459" s="281"/>
      <c r="DH459" s="281"/>
      <c r="DI459" s="281"/>
      <c r="DJ459" s="281">
        <f>SUM(DH452:DH458)</f>
        <v>12.407948318371572</v>
      </c>
      <c r="DK459" s="281">
        <f>SUM(DI452:DI458)</f>
        <v>24.069763593794786</v>
      </c>
      <c r="DL459" s="281">
        <f>AVERAGE(DH452:DH458)</f>
        <v>12.407948318371572</v>
      </c>
      <c r="DM459" s="281">
        <f>AVERAGE(DI452:DI458)</f>
        <v>24.069763593794786</v>
      </c>
      <c r="DN459" s="281">
        <f>MAX(DH452:DH458)</f>
        <v>12.407948318371572</v>
      </c>
      <c r="DO459" s="281">
        <f>MAX(DI452:DI458)</f>
        <v>24.069763593794786</v>
      </c>
      <c r="DP459" s="281">
        <f>MIN(DH452:DH458)</f>
        <v>12.407948318371572</v>
      </c>
      <c r="DQ459" s="281">
        <f>MIN(DI452:DI458)</f>
        <v>24.069763593794786</v>
      </c>
      <c r="DR459" s="281">
        <f>DN459-DP459</f>
        <v>0</v>
      </c>
      <c r="DS459" s="281">
        <f>DO459-DQ459</f>
        <v>0</v>
      </c>
      <c r="DT459" s="112"/>
      <c r="DU459" s="105"/>
      <c r="DV459" s="105"/>
      <c r="ER459" s="116"/>
      <c r="ES459" s="116"/>
      <c r="EV459" s="287">
        <f>SUM(ET453:ET459)</f>
        <v>2.6968749648587229</v>
      </c>
      <c r="EW459" s="281">
        <f>SUM(EU453:EU459)</f>
        <v>4.4624549778237865</v>
      </c>
      <c r="EX459" s="278">
        <f>AVERAGE(ET453:ET459)</f>
        <v>0.89895832161957434</v>
      </c>
      <c r="EY459" s="278">
        <f>AVERAGE(EU453:EU459)</f>
        <v>2.2312274889118933</v>
      </c>
      <c r="EZ459" s="281">
        <f>_xlfn.VAR.P(ET453:ET459)</f>
        <v>0.25530777365102453</v>
      </c>
      <c r="FA459" s="281">
        <f>_xlfn.VAR.P(EU453:EU459)</f>
        <v>4.892172089993184</v>
      </c>
      <c r="FB459" s="281">
        <f>MAX(ET453:ET459)</f>
        <v>1.416344406004941</v>
      </c>
      <c r="FC459" s="281">
        <f>MAX(EU453:EU459)</f>
        <v>4.4430529996593355</v>
      </c>
      <c r="FE459" s="152"/>
      <c r="FF459" s="145"/>
      <c r="FG459" s="521">
        <f>SUM(FE455:FE459)</f>
        <v>191.19255578774724</v>
      </c>
      <c r="FH459" s="521">
        <f>SUM(FF455:FF459)</f>
        <v>32.149965580391054</v>
      </c>
      <c r="FI459" s="521">
        <f>AVERAGE(FE455:FE459)</f>
        <v>95.596277893873619</v>
      </c>
      <c r="FJ459" s="521">
        <f>AVERAGE(FF455:FF459)</f>
        <v>16.074982790195527</v>
      </c>
      <c r="FK459" s="521">
        <f>MAX(FE455:FE459)</f>
        <v>111.72922245765122</v>
      </c>
      <c r="FL459" s="521">
        <f>MAX(FF455:FF459)</f>
        <v>20.641918898278707</v>
      </c>
      <c r="FM459" s="521">
        <f>MIN(FE455:FE459)</f>
        <v>79.46333333009602</v>
      </c>
      <c r="FN459" s="521">
        <f>MIN(FF455:FF459)</f>
        <v>11.508046682112347</v>
      </c>
      <c r="FO459" s="521">
        <f>FK459-FM459</f>
        <v>32.265889127555198</v>
      </c>
      <c r="FP459" s="520">
        <f>FL459-FN459</f>
        <v>9.1338722161663597</v>
      </c>
      <c r="FQ459" s="284"/>
      <c r="FR459" s="284"/>
      <c r="FS459" s="278">
        <f>SUM(FQ455:FQ459)</f>
        <v>23.136555148479687</v>
      </c>
      <c r="FT459" s="278">
        <f>SUM(FR455:FR459)</f>
        <v>5.7144326471607521</v>
      </c>
      <c r="FU459" s="278">
        <f>AVERAGE(FQ455:FQ459)</f>
        <v>11.568277574239843</v>
      </c>
      <c r="FV459" s="278">
        <f>AVERAGE(FR455:FR459)</f>
        <v>2.857216323580376</v>
      </c>
      <c r="FW459" s="278">
        <f>MAX(FQ455:FQ459)</f>
        <v>15.519499513514019</v>
      </c>
      <c r="FX459" s="278">
        <f>MAX(FR455:FR459)</f>
        <v>4.6217873052108276</v>
      </c>
      <c r="FY459" s="278">
        <f>MIN(FQ455:FQ459)</f>
        <v>7.61705563496567</v>
      </c>
      <c r="FZ459" s="278">
        <f>MIN(FR455:FR459)</f>
        <v>1.092645341949924</v>
      </c>
      <c r="GA459" s="278">
        <f>FW459-FY459</f>
        <v>7.9024438785483486</v>
      </c>
      <c r="GB459" s="278">
        <f>FX459-FZ459</f>
        <v>3.5291419632609036</v>
      </c>
      <c r="GC459" s="280"/>
      <c r="GD459" s="285"/>
      <c r="GE459" s="280"/>
      <c r="GF459" s="278">
        <f>SUM(GD455:GD459)</f>
        <v>4.2687057613850383</v>
      </c>
      <c r="GG459" s="278">
        <f>SUM(GE455:GE459)</f>
        <v>2.0791971192925329</v>
      </c>
      <c r="GH459" s="278">
        <f>AVERAGE(GD455:GD459)</f>
        <v>2.1343528806925192</v>
      </c>
      <c r="GI459" s="278">
        <f>AVERAGE(GE455:GE459)</f>
        <v>1.0395985596462665</v>
      </c>
      <c r="GJ459" s="278">
        <f>MAX(GD455:GD459)</f>
        <v>3.7999813401294475</v>
      </c>
      <c r="GK459" s="278">
        <f>MAX(GE455:GE459)</f>
        <v>1.5764986646454071</v>
      </c>
      <c r="GL459" s="278">
        <f>MIN(GD455:GD459)</f>
        <v>0.46872442125559055</v>
      </c>
      <c r="GM459" s="278">
        <f>MIN(GE455:GE459)</f>
        <v>0.50269845464712581</v>
      </c>
      <c r="GN459" s="278">
        <f>GJ459-GL459</f>
        <v>3.3312569188738568</v>
      </c>
      <c r="GO459" s="278">
        <f>GK459-GM459</f>
        <v>1.0738002099982813</v>
      </c>
      <c r="GP459" s="284"/>
      <c r="GQ459" s="587"/>
      <c r="GR459" s="587"/>
      <c r="GS459" s="529"/>
      <c r="GT459" s="586">
        <f>SUM(GR453:GR458)</f>
        <v>5.316142017059641</v>
      </c>
      <c r="GU459" s="586">
        <f>SUM(GS454:GS459)</f>
        <v>12.921717457524529</v>
      </c>
      <c r="GV459" s="531">
        <f>AVERAGE(GR453:GR458)</f>
        <v>1.0632284034119281</v>
      </c>
      <c r="GW459" s="531">
        <f>AVERAGE(GS453:GS458)</f>
        <v>2.5843434915049057</v>
      </c>
      <c r="GX459" s="531">
        <f>AVERAGE(GR453:GR458)</f>
        <v>1.0632284034119281</v>
      </c>
      <c r="GY459" s="531">
        <f>AVERAGE(GS453:GS458)</f>
        <v>2.5843434915049057</v>
      </c>
      <c r="GZ459" s="587"/>
      <c r="HA459" s="529"/>
      <c r="HB459" s="586">
        <f>SUM(GZ453:GZ458)</f>
        <v>1.9398803046790007</v>
      </c>
      <c r="HC459" s="586">
        <f>SUM(HA454:HA459)</f>
        <v>3.0262132752992379</v>
      </c>
      <c r="HD459" s="531">
        <f>AVERAGE(GZ453:GZ458)</f>
        <v>0.38797606093580017</v>
      </c>
      <c r="HE459" s="531">
        <f>AVERAGE(HA453:HA458)</f>
        <v>0.60524265505984753</v>
      </c>
      <c r="HF459" s="531">
        <f>AVERAGE(GZ453:GZ458)</f>
        <v>0.38797606093580017</v>
      </c>
      <c r="HG459" s="531">
        <f>AVERAGE(HA453:HA458)</f>
        <v>0.60524265505984753</v>
      </c>
      <c r="HH459" s="584"/>
      <c r="HI459" s="527"/>
      <c r="HJ459" s="586">
        <f>SUM(HH454:HH459)</f>
        <v>5.8193465447941346</v>
      </c>
      <c r="HK459" s="586">
        <f>SUM(HI454:HI459)</f>
        <v>13.57285701828356</v>
      </c>
      <c r="HL459" s="531">
        <f>AVERAGE(HH454:HH459)</f>
        <v>1.163869308958827</v>
      </c>
      <c r="HM459" s="531">
        <f>AVERAGE(HI454:HI459)</f>
        <v>2.7145714036567119</v>
      </c>
      <c r="HN459" s="531">
        <f>MAX(HH454:HH459)</f>
        <v>2.7131900225807408</v>
      </c>
      <c r="HO459" s="531">
        <f>MAX(HI454:HI459)</f>
        <v>6.5984977943184706</v>
      </c>
      <c r="HP459" s="286">
        <f>MIN(HH454:HH459)</f>
        <v>0.27434140175666644</v>
      </c>
      <c r="HQ459" s="286">
        <f>MIN(HI454:HI459)</f>
        <v>0.51770506629969437</v>
      </c>
      <c r="HR459" s="278">
        <f>HN459-HP459</f>
        <v>2.4388486208240745</v>
      </c>
      <c r="HS459" s="278">
        <f>HO459-HQ459</f>
        <v>6.0807927280187766</v>
      </c>
      <c r="HT459" s="393"/>
      <c r="HU459" s="520"/>
      <c r="HV459" s="393"/>
      <c r="HW459" s="520"/>
      <c r="HX459" s="393"/>
      <c r="HY459" s="520"/>
      <c r="HZ459" s="393"/>
      <c r="IA459" s="520"/>
      <c r="IB459" s="393"/>
      <c r="IC459" s="520"/>
      <c r="ID459" s="393"/>
      <c r="IE459" s="168"/>
      <c r="IF459" s="168"/>
      <c r="IG459" s="168">
        <v>4.5982688249749453</v>
      </c>
      <c r="IH459" s="168">
        <v>10.533550054406964</v>
      </c>
      <c r="II459" s="168"/>
      <c r="IJ459" s="168"/>
      <c r="IK459" s="168"/>
      <c r="IL459" s="168"/>
      <c r="IM459" s="168"/>
      <c r="IN459" s="462"/>
      <c r="IO459" s="462"/>
      <c r="IP459" s="390">
        <v>2</v>
      </c>
      <c r="IQ459" s="168"/>
      <c r="IR459" s="168"/>
      <c r="IS459" s="168"/>
      <c r="IT459" s="390"/>
      <c r="IU459" s="393"/>
      <c r="IV459" s="390"/>
      <c r="IW459" s="393"/>
      <c r="IX459" s="484"/>
      <c r="IY459" s="393"/>
      <c r="IZ459" s="168"/>
      <c r="JA459" s="168"/>
      <c r="JB459" s="177"/>
      <c r="JC459" s="177"/>
      <c r="JD459" s="177"/>
      <c r="JE459" s="168"/>
      <c r="JF459" s="168"/>
      <c r="JG459" s="168"/>
      <c r="JH459" s="168"/>
      <c r="JI459" s="168"/>
      <c r="JJ459" s="168"/>
      <c r="JK459" s="168"/>
      <c r="JL459" s="168"/>
      <c r="JM459" s="168"/>
      <c r="JN459" s="168"/>
      <c r="JO459" s="168"/>
      <c r="JP459" s="177"/>
      <c r="JQ459" s="177"/>
      <c r="JR459" s="177"/>
      <c r="JS459" s="168"/>
      <c r="JT459" s="168"/>
      <c r="JU459" s="393"/>
      <c r="JV459" s="168"/>
      <c r="JW459" s="168"/>
      <c r="JX459" s="168"/>
      <c r="JY459" s="393"/>
      <c r="JZ459" s="507"/>
      <c r="KA459" s="507"/>
      <c r="KB459" s="520"/>
      <c r="KC459" s="520"/>
      <c r="KD459" s="507"/>
      <c r="KE459" s="170"/>
      <c r="KF459" s="168"/>
      <c r="KG459" s="168"/>
      <c r="KH459" s="168"/>
      <c r="KI459" s="168"/>
      <c r="KJ459" s="168"/>
      <c r="KK459" s="169"/>
      <c r="KL459" s="168"/>
      <c r="KM459" s="168"/>
      <c r="KN459" s="168"/>
      <c r="KO459" s="168"/>
      <c r="KP459" s="168"/>
      <c r="KQ459" s="168"/>
      <c r="KR459" s="169"/>
      <c r="KS459" s="168"/>
      <c r="KT459" s="168"/>
      <c r="KU459" s="168"/>
      <c r="KV459" s="168"/>
      <c r="KW459" s="168"/>
      <c r="KX459" s="168"/>
      <c r="KY459" s="168"/>
      <c r="KZ459" s="168"/>
      <c r="LA459" s="169"/>
    </row>
    <row r="460" spans="1:313" x14ac:dyDescent="0.15">
      <c r="A460" s="214"/>
      <c r="B460" s="232">
        <v>2.3682523148148147</v>
      </c>
      <c r="C460" s="10"/>
      <c r="D460" s="11"/>
      <c r="E460" s="12"/>
      <c r="F460" s="14"/>
      <c r="G460" s="13"/>
      <c r="H460" s="14" t="s">
        <v>352</v>
      </c>
      <c r="I460" s="596">
        <v>90</v>
      </c>
      <c r="J460" s="9">
        <v>1</v>
      </c>
      <c r="K460" s="14">
        <v>1</v>
      </c>
      <c r="L460" s="9">
        <v>0</v>
      </c>
      <c r="M460" s="23">
        <v>1</v>
      </c>
      <c r="N460" s="23">
        <v>1</v>
      </c>
      <c r="O460" s="23">
        <v>0</v>
      </c>
      <c r="P460" s="14"/>
      <c r="Q460" s="14">
        <v>1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1</v>
      </c>
      <c r="Y460" s="14">
        <v>0</v>
      </c>
      <c r="Z460" s="14">
        <v>0</v>
      </c>
      <c r="AA460" s="9">
        <v>1</v>
      </c>
      <c r="AB460" s="15" t="e">
        <f>ABS(ER460-#REF!)</f>
        <v>#REF!</v>
      </c>
      <c r="AC460" s="15" t="e">
        <f>ABS(ES460-#REF!)</f>
        <v>#REF!</v>
      </c>
      <c r="AD460" s="15" t="e">
        <f>SQRT(AB460^2+AC460^2)</f>
        <v>#REF!</v>
      </c>
      <c r="AE460" s="15"/>
      <c r="AF460" s="15"/>
      <c r="AG460" s="15"/>
      <c r="AH460" s="54"/>
      <c r="AI460" s="15"/>
      <c r="AJ460" s="15"/>
      <c r="AK460" s="15"/>
      <c r="AL460" s="632"/>
      <c r="AM460" s="633"/>
      <c r="AN460" s="634"/>
      <c r="AO460" s="633"/>
      <c r="AP460" s="634"/>
      <c r="AQ460" s="634"/>
      <c r="AR460" s="634"/>
      <c r="AS460" s="634"/>
      <c r="AT460" s="634"/>
      <c r="AU460" s="634"/>
      <c r="AV460" s="634"/>
      <c r="AW460" s="634"/>
      <c r="AX460" s="634"/>
      <c r="AY460" s="634"/>
      <c r="AZ460" s="634"/>
      <c r="BA460" s="634"/>
      <c r="BB460" s="633"/>
      <c r="BC460" s="634"/>
      <c r="BD460" s="634"/>
      <c r="BE460" s="634"/>
      <c r="BF460" s="634"/>
      <c r="BG460" s="634"/>
      <c r="BH460" s="634"/>
      <c r="BI460" s="634"/>
      <c r="BJ460" s="634"/>
      <c r="BK460" s="634"/>
      <c r="BL460" s="634"/>
      <c r="BM460" s="634"/>
      <c r="BN460" s="573"/>
      <c r="BO460" s="573"/>
      <c r="BP460" s="4">
        <v>-1.1447167117026236</v>
      </c>
      <c r="BQ460" s="4">
        <v>11.930263873775845</v>
      </c>
      <c r="BR460" s="6"/>
      <c r="BS460" s="527"/>
      <c r="BT460" s="527"/>
      <c r="BU460" s="527"/>
      <c r="BV460" s="527"/>
      <c r="BW460" s="584"/>
      <c r="BX460" s="527"/>
      <c r="BY460" s="527"/>
      <c r="BZ460" s="527"/>
      <c r="CA460" s="527"/>
      <c r="CB460" s="584"/>
      <c r="CC460" s="527"/>
      <c r="CD460" s="584"/>
      <c r="CE460" s="527"/>
      <c r="CF460" s="584"/>
      <c r="CG460" s="527"/>
      <c r="CH460" s="584"/>
      <c r="CI460" s="527"/>
      <c r="CJ460" s="584"/>
      <c r="CK460" s="527"/>
      <c r="CL460" s="584"/>
      <c r="CO460" s="70"/>
      <c r="CP460" s="70"/>
      <c r="CQ460" s="70"/>
      <c r="CR460" s="518"/>
      <c r="CS460" s="518"/>
      <c r="CT460" s="70"/>
      <c r="CU460" s="70"/>
      <c r="CV460" s="70"/>
      <c r="CW460" s="70"/>
      <c r="CX460" s="70"/>
      <c r="CY460" s="70"/>
      <c r="CZ460" s="70"/>
      <c r="DA460" s="70"/>
      <c r="DB460" s="70"/>
      <c r="DC460" s="70"/>
      <c r="DH460" s="516"/>
      <c r="DI460" s="516"/>
      <c r="DJ460" s="105"/>
      <c r="DK460" s="105"/>
      <c r="DL460" s="105"/>
      <c r="DM460" s="105"/>
      <c r="DN460" s="105"/>
      <c r="DO460" s="105"/>
      <c r="DP460" s="105"/>
      <c r="DQ460" s="105"/>
      <c r="DR460" s="105"/>
      <c r="DS460" s="105"/>
      <c r="DT460" s="108" t="s">
        <v>442</v>
      </c>
      <c r="DU460" s="105">
        <v>-1.1447167117026236</v>
      </c>
      <c r="DV460" s="105">
        <v>11.930263873775845</v>
      </c>
      <c r="ER460" s="128">
        <v>3.7445817857390904</v>
      </c>
      <c r="ES460" s="128">
        <v>-13.559763329706204</v>
      </c>
      <c r="EV460" s="284"/>
      <c r="EW460" s="209"/>
      <c r="EX460" s="209"/>
      <c r="EY460" s="209"/>
      <c r="EZ460" s="209"/>
      <c r="FA460" s="209"/>
      <c r="FB460" s="209"/>
      <c r="FC460" s="209"/>
      <c r="FE460" s="141"/>
      <c r="FF460" s="141"/>
      <c r="FH460" s="141"/>
      <c r="FJ460" s="141"/>
      <c r="FK460" s="584"/>
      <c r="FL460" s="527"/>
      <c r="FM460" s="584"/>
      <c r="FN460" s="527"/>
      <c r="FO460" s="584"/>
      <c r="FP460" s="527"/>
      <c r="FQ460" s="284"/>
      <c r="FR460" s="209"/>
      <c r="FS460" s="284"/>
      <c r="FT460" s="209"/>
      <c r="FU460" s="209"/>
      <c r="FV460" s="209"/>
      <c r="FW460" s="209"/>
      <c r="FX460" s="209"/>
      <c r="FY460" s="209"/>
      <c r="FZ460" s="209"/>
      <c r="GA460" s="209"/>
      <c r="GB460" s="209"/>
      <c r="GC460" s="209"/>
      <c r="GD460" s="284"/>
      <c r="GE460" s="209"/>
      <c r="GF460" s="284"/>
      <c r="GG460" s="209"/>
      <c r="GH460" s="209"/>
      <c r="GI460" s="209"/>
      <c r="GJ460" s="209"/>
      <c r="GK460" s="209"/>
      <c r="GL460" s="209"/>
      <c r="GM460" s="209"/>
      <c r="GN460" s="209"/>
      <c r="GO460" s="209"/>
      <c r="GP460" s="209"/>
      <c r="GQ460" s="529"/>
      <c r="GR460" s="587"/>
      <c r="GS460" s="529"/>
      <c r="GZ460" s="587"/>
      <c r="HA460" s="529"/>
      <c r="HC460" s="516"/>
      <c r="HD460" s="516"/>
      <c r="HE460" s="516"/>
      <c r="HH460" s="584"/>
      <c r="HI460" s="527"/>
      <c r="HK460" s="516"/>
      <c r="HL460" s="516"/>
      <c r="HM460" s="516"/>
      <c r="HN460" s="516"/>
      <c r="HO460" s="516"/>
      <c r="HP460" s="285"/>
      <c r="HQ460" s="208"/>
      <c r="HR460" s="208"/>
      <c r="HS460" s="208"/>
      <c r="IE460" s="159"/>
      <c r="IF460" s="159"/>
      <c r="IG460" s="159"/>
      <c r="IH460" s="159"/>
      <c r="II460" s="159"/>
      <c r="IJ460" s="159"/>
      <c r="IK460" s="159"/>
      <c r="IL460" s="159"/>
      <c r="IM460" s="159"/>
      <c r="IQ460" s="159"/>
      <c r="IR460" s="159"/>
      <c r="IS460" s="159"/>
      <c r="IZ460" s="159"/>
      <c r="JA460" s="159"/>
      <c r="JB460" s="159"/>
      <c r="JC460" s="159"/>
      <c r="JD460" s="159"/>
      <c r="JE460" s="159"/>
      <c r="JF460" s="159"/>
      <c r="JG460" s="159"/>
      <c r="JH460" s="159"/>
      <c r="JI460" s="159"/>
      <c r="JJ460" s="159"/>
      <c r="JK460" s="159"/>
      <c r="JL460" s="159"/>
      <c r="JM460" s="159"/>
      <c r="JN460" s="159"/>
      <c r="JO460" s="159"/>
      <c r="JP460" s="159"/>
      <c r="JQ460" s="159"/>
      <c r="JR460" s="159"/>
      <c r="JS460" s="159"/>
      <c r="JT460" s="159"/>
      <c r="JV460" s="159"/>
      <c r="JW460" s="159"/>
      <c r="JX460" s="159"/>
      <c r="KE460" s="159"/>
      <c r="KF460" s="159"/>
      <c r="KG460" s="159"/>
      <c r="KH460" s="159"/>
      <c r="KI460" s="159"/>
      <c r="KJ460" s="159"/>
      <c r="KK460" s="159"/>
      <c r="KL460" s="159"/>
      <c r="KM460" s="159"/>
      <c r="KN460" s="159"/>
      <c r="KO460" s="159"/>
      <c r="KP460" s="159"/>
      <c r="KQ460" s="159"/>
      <c r="KR460" s="159"/>
      <c r="KS460" s="159"/>
      <c r="KT460" s="159"/>
      <c r="KU460" s="159"/>
      <c r="KV460" s="159"/>
      <c r="KW460" s="159"/>
      <c r="KX460" s="159"/>
      <c r="KY460" s="159"/>
      <c r="KZ460" s="159"/>
      <c r="LA460" s="159"/>
    </row>
    <row r="461" spans="1:313" x14ac:dyDescent="0.15">
      <c r="A461" s="214"/>
      <c r="B461" s="232">
        <v>2.3760300925925928</v>
      </c>
      <c r="C461" s="10"/>
      <c r="D461" s="11"/>
      <c r="E461" s="12"/>
      <c r="F461" s="14"/>
      <c r="G461" s="13"/>
      <c r="H461" s="27"/>
      <c r="I461" s="596"/>
      <c r="J461" s="9">
        <v>1</v>
      </c>
      <c r="K461" s="14">
        <v>1</v>
      </c>
      <c r="L461" s="9">
        <v>0</v>
      </c>
      <c r="M461" s="23">
        <v>1</v>
      </c>
      <c r="N461" s="23">
        <v>0</v>
      </c>
      <c r="O461" s="23">
        <v>1</v>
      </c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9"/>
      <c r="AB461" s="15">
        <f>ABS(ER461-DU462)</f>
        <v>0.31043165063121991</v>
      </c>
      <c r="AC461" s="15">
        <f>ABS(ES461-DV462)</f>
        <v>0.85354733405875827</v>
      </c>
      <c r="AD461" s="15">
        <f>SQRT(AB461^2+AC461^2)</f>
        <v>0.90824603560513117</v>
      </c>
      <c r="AE461" s="15"/>
      <c r="AF461" s="15"/>
      <c r="AG461" s="15"/>
      <c r="AH461" s="15">
        <f>AM462-BP461</f>
        <v>3.143120462641102</v>
      </c>
      <c r="AI461" s="15">
        <f>AN462-BQ461</f>
        <v>-16.95455386289445</v>
      </c>
      <c r="AJ461" s="15"/>
      <c r="AK461" s="15"/>
      <c r="AL461" s="632">
        <f>((AH461*AH462)+(AI461*AI462))/(SQRT(AH461^2+AI461^2)*SQRT(AH462^2+AI462^2))</f>
        <v>0.99974546865553837</v>
      </c>
      <c r="AM461" s="633"/>
      <c r="AN461" s="634"/>
      <c r="AO461" s="633"/>
      <c r="AP461" s="634"/>
      <c r="AQ461" s="634"/>
      <c r="AR461" s="634"/>
      <c r="AS461" s="634"/>
      <c r="AT461" s="634"/>
      <c r="AU461" s="634"/>
      <c r="AV461" s="634"/>
      <c r="AW461" s="634"/>
      <c r="AX461" s="634"/>
      <c r="AY461" s="634"/>
      <c r="AZ461" s="634"/>
      <c r="BA461" s="634"/>
      <c r="BB461" s="633"/>
      <c r="BC461" s="634"/>
      <c r="BD461" s="634"/>
      <c r="BE461" s="634"/>
      <c r="BF461" s="634"/>
      <c r="BG461" s="634"/>
      <c r="BH461" s="634"/>
      <c r="BI461" s="634"/>
      <c r="BJ461" s="634"/>
      <c r="BK461" s="634"/>
      <c r="BL461" s="634"/>
      <c r="BM461" s="634"/>
      <c r="BN461" s="573"/>
      <c r="BO461" s="573"/>
      <c r="BP461" s="4">
        <v>-1.2999325370182335</v>
      </c>
      <c r="BQ461" s="4">
        <v>11.930263873775845</v>
      </c>
      <c r="BR461" s="6"/>
      <c r="BS461" s="527"/>
      <c r="BT461" s="527"/>
      <c r="BU461" s="527"/>
      <c r="BV461" s="527"/>
      <c r="BW461" s="584"/>
      <c r="BX461" s="527"/>
      <c r="BY461" s="527"/>
      <c r="BZ461" s="527"/>
      <c r="CA461" s="527"/>
      <c r="CB461" s="584"/>
      <c r="CC461" s="527"/>
      <c r="CD461" s="584"/>
      <c r="CE461" s="527"/>
      <c r="CF461" s="584"/>
      <c r="CG461" s="527"/>
      <c r="CH461" s="584"/>
      <c r="CI461" s="527"/>
      <c r="CJ461" s="584"/>
      <c r="CK461" s="527"/>
      <c r="CL461" s="584"/>
      <c r="CO461" s="70"/>
      <c r="CP461" s="70"/>
      <c r="CQ461" s="70"/>
      <c r="CR461" s="518"/>
      <c r="CS461" s="518"/>
      <c r="CT461" s="70"/>
      <c r="CU461" s="70"/>
      <c r="CV461" s="70"/>
      <c r="CW461" s="70"/>
      <c r="CX461" s="70"/>
      <c r="CY461" s="70"/>
      <c r="CZ461" s="70"/>
      <c r="DA461" s="70"/>
      <c r="DB461" s="70"/>
      <c r="DC461" s="70"/>
      <c r="DH461" s="516"/>
      <c r="DI461" s="516"/>
      <c r="DJ461" s="105"/>
      <c r="DK461" s="105"/>
      <c r="DL461" s="105"/>
      <c r="DM461" s="105"/>
      <c r="DN461" s="105"/>
      <c r="DO461" s="105"/>
      <c r="DP461" s="105"/>
      <c r="DQ461" s="105"/>
      <c r="DR461" s="105"/>
      <c r="DS461" s="105"/>
      <c r="DT461" s="108" t="s">
        <v>442</v>
      </c>
      <c r="DU461" s="105">
        <v>-1.2999325370182335</v>
      </c>
      <c r="DV461" s="105">
        <v>11.930263873775845</v>
      </c>
      <c r="ER461" s="128">
        <v>3.8609936547257981</v>
      </c>
      <c r="ES461" s="128">
        <v>-12.783811207834603</v>
      </c>
      <c r="EV461" s="284"/>
      <c r="EW461" s="209"/>
      <c r="EX461" s="209"/>
      <c r="EY461" s="209"/>
      <c r="EZ461" s="209"/>
      <c r="FA461" s="209"/>
      <c r="FB461" s="209"/>
      <c r="FC461" s="209"/>
      <c r="FE461" s="141"/>
      <c r="FF461" s="141"/>
      <c r="FH461" s="141"/>
      <c r="FJ461" s="141"/>
      <c r="FK461" s="584"/>
      <c r="FL461" s="527"/>
      <c r="FM461" s="584"/>
      <c r="FN461" s="527"/>
      <c r="FO461" s="584"/>
      <c r="FP461" s="527"/>
      <c r="FQ461" s="284"/>
      <c r="FR461" s="209"/>
      <c r="FS461" s="284"/>
      <c r="FT461" s="209"/>
      <c r="FU461" s="209"/>
      <c r="FV461" s="209"/>
      <c r="FW461" s="209"/>
      <c r="FX461" s="209"/>
      <c r="FY461" s="209"/>
      <c r="FZ461" s="209"/>
      <c r="GA461" s="209"/>
      <c r="GB461" s="209"/>
      <c r="GC461" s="209"/>
      <c r="GD461" s="284"/>
      <c r="GE461" s="209"/>
      <c r="GF461" s="284"/>
      <c r="GG461" s="209"/>
      <c r="GH461" s="209"/>
      <c r="GI461" s="209"/>
      <c r="GJ461" s="209"/>
      <c r="GK461" s="209"/>
      <c r="GL461" s="209"/>
      <c r="GM461" s="209"/>
      <c r="GN461" s="209"/>
      <c r="GO461" s="209"/>
      <c r="GP461" s="209"/>
      <c r="GQ461" s="529"/>
      <c r="GR461" s="587"/>
      <c r="GS461" s="529"/>
      <c r="GT461" s="587"/>
      <c r="GU461" s="529"/>
      <c r="GV461" s="529"/>
      <c r="GW461" s="529"/>
      <c r="GX461" s="529"/>
      <c r="GY461" s="529"/>
      <c r="GZ461" s="587"/>
      <c r="HA461" s="529"/>
      <c r="HB461" s="587"/>
      <c r="HC461" s="529"/>
      <c r="HD461" s="529"/>
      <c r="HE461" s="529"/>
      <c r="HF461" s="529"/>
      <c r="HG461" s="529"/>
      <c r="HH461" s="584"/>
      <c r="HI461" s="527"/>
      <c r="HJ461" s="587"/>
      <c r="HK461" s="529"/>
      <c r="HL461" s="529"/>
      <c r="HM461" s="529"/>
      <c r="HN461" s="529"/>
      <c r="HO461" s="529"/>
      <c r="HP461" s="285"/>
      <c r="HQ461" s="208"/>
      <c r="HR461" s="208"/>
      <c r="HS461" s="208"/>
      <c r="IE461" s="159"/>
      <c r="IF461" s="159"/>
      <c r="IG461" s="159"/>
      <c r="IH461" s="159"/>
      <c r="II461" s="159"/>
      <c r="IJ461" s="159"/>
      <c r="IK461" s="159"/>
      <c r="IL461" s="159"/>
      <c r="IM461" s="159"/>
      <c r="IQ461" s="159"/>
      <c r="IR461" s="159"/>
      <c r="IS461" s="159"/>
      <c r="IZ461" s="159"/>
      <c r="JA461" s="159"/>
      <c r="JB461" s="159"/>
      <c r="JC461" s="159"/>
      <c r="JD461" s="159"/>
      <c r="JE461" s="159"/>
      <c r="JF461" s="159"/>
      <c r="JG461" s="159"/>
      <c r="JH461" s="159"/>
      <c r="JI461" s="159"/>
      <c r="JJ461" s="159"/>
      <c r="JK461" s="159"/>
      <c r="JL461" s="159"/>
      <c r="JM461" s="159"/>
      <c r="JN461" s="159"/>
      <c r="JO461" s="159"/>
      <c r="JP461" s="159"/>
      <c r="JQ461" s="159"/>
      <c r="JR461" s="159"/>
      <c r="JS461" s="159"/>
      <c r="JT461" s="159"/>
      <c r="JV461" s="159"/>
      <c r="JW461" s="159"/>
      <c r="JX461" s="159"/>
      <c r="KE461" s="159"/>
      <c r="KF461" s="159"/>
      <c r="KG461" s="159"/>
      <c r="KH461" s="159"/>
      <c r="KI461" s="159"/>
      <c r="KJ461" s="159"/>
      <c r="KK461" s="159"/>
      <c r="KL461" s="159"/>
      <c r="KM461" s="159"/>
      <c r="KN461" s="159"/>
      <c r="KO461" s="159"/>
      <c r="KP461" s="159"/>
      <c r="KQ461" s="159"/>
      <c r="KR461" s="159"/>
      <c r="KS461" s="159"/>
      <c r="KT461" s="159"/>
      <c r="KU461" s="159"/>
      <c r="KV461" s="159"/>
      <c r="KW461" s="159"/>
      <c r="KX461" s="159"/>
      <c r="KY461" s="159"/>
      <c r="KZ461" s="159"/>
      <c r="LA461" s="159"/>
    </row>
    <row r="462" spans="1:313" x14ac:dyDescent="0.15">
      <c r="A462" s="214"/>
      <c r="B462" s="232">
        <v>2.3766550925925927</v>
      </c>
      <c r="C462" s="10">
        <v>0.24</v>
      </c>
      <c r="D462" s="11">
        <v>0.79991999999999996</v>
      </c>
      <c r="E462" s="12"/>
      <c r="F462" s="14"/>
      <c r="G462" s="13"/>
      <c r="H462" s="27"/>
      <c r="I462" s="596"/>
      <c r="J462" s="9">
        <v>2</v>
      </c>
      <c r="K462" s="14"/>
      <c r="L462" s="9"/>
      <c r="M462" s="23">
        <v>0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9"/>
      <c r="AB462" s="15"/>
      <c r="AC462" s="15"/>
      <c r="AD462" s="15"/>
      <c r="AE462" s="15"/>
      <c r="AF462" s="15"/>
      <c r="AG462" s="15"/>
      <c r="AH462" s="54">
        <f>ER461-BP461</f>
        <v>5.1609261917440321</v>
      </c>
      <c r="AI462" s="54">
        <f>ES461-BQ461</f>
        <v>-24.714075081610446</v>
      </c>
      <c r="AJ462" s="15"/>
      <c r="AK462" s="15"/>
      <c r="AL462" s="635">
        <f>DEGREES(ACOS(AL461))</f>
        <v>1.2927587269423728</v>
      </c>
      <c r="AM462" s="633">
        <v>1.8431879256228685</v>
      </c>
      <c r="AN462" s="634">
        <v>-5.024289989118607</v>
      </c>
      <c r="AO462" s="638">
        <f>ABS(11.88+AN462)</f>
        <v>6.8557100108813938</v>
      </c>
      <c r="AP462" s="527"/>
      <c r="AQ462" s="634"/>
      <c r="AR462" s="634"/>
      <c r="AS462" s="634"/>
      <c r="AT462" s="634"/>
      <c r="AU462" s="634"/>
      <c r="AV462" s="634"/>
      <c r="AW462" s="634"/>
      <c r="AX462" s="634"/>
      <c r="AY462" s="634"/>
      <c r="AZ462" s="634"/>
      <c r="BA462" s="634"/>
      <c r="BB462" s="633"/>
      <c r="BC462" s="634">
        <f>ABS(BQ462-AN462)</f>
        <v>6.8671762785636563</v>
      </c>
      <c r="BD462" s="634"/>
      <c r="BE462" s="634"/>
      <c r="BF462" s="634"/>
      <c r="BG462" s="634"/>
      <c r="BH462" s="634"/>
      <c r="BI462" s="634"/>
      <c r="BJ462" s="634"/>
      <c r="BK462" s="634"/>
      <c r="BL462" s="634"/>
      <c r="BM462" s="634"/>
      <c r="BN462" s="573"/>
      <c r="BO462" s="573"/>
      <c r="BP462" s="64">
        <v>2.8132868338454307</v>
      </c>
      <c r="BQ462" s="64">
        <v>-11.891466267682263</v>
      </c>
      <c r="BR462" s="6"/>
      <c r="BS462" s="527"/>
      <c r="BT462" s="527"/>
      <c r="BU462" s="527">
        <f>(BP461+BP462+BP463)/3</f>
        <v>-0.45918014989201278</v>
      </c>
      <c r="BV462" s="527">
        <f>(BQ461+BQ462+BQ463)/3</f>
        <v>3.9638220892274219</v>
      </c>
      <c r="BW462" s="584"/>
      <c r="BX462" s="527"/>
      <c r="BY462" s="527"/>
      <c r="BZ462" s="527"/>
      <c r="CA462" s="527"/>
      <c r="CC462" s="584">
        <f>SQRT((BP461-BP462)^2+(BQ461-BQ462)^2)+SQRT((BP462-BP463)^2+(BQ462-BQ463)^2)+SQRT((BP463-BP461)^2+(BQ463-BQ461)^2)</f>
        <v>50.186781037016999</v>
      </c>
      <c r="CD462" s="584"/>
      <c r="CE462" s="584"/>
      <c r="CF462" s="584"/>
      <c r="CG462" s="527"/>
      <c r="CH462" s="584"/>
      <c r="CI462" s="527"/>
      <c r="CJ462" s="584"/>
      <c r="CK462" s="527"/>
      <c r="CL462" s="584"/>
      <c r="CO462" s="70"/>
      <c r="CP462" s="70"/>
      <c r="CQ462" s="70"/>
      <c r="CR462" s="518"/>
      <c r="CS462" s="284">
        <f>DEGREES(ACOS(((BP461-BP462)*(BP463-BP462)+(BQ461-BQ462)*(BQ463-BQ462))/(SQRT((BP461-BP462)^2+(BQ461-BQ462)^2)*SQRT((BP463-BP462)^2+(BQ463-BQ462)^2))))</f>
        <v>3.7120068279457397</v>
      </c>
      <c r="CT462" s="70"/>
      <c r="CU462" s="70"/>
      <c r="CV462" s="70"/>
      <c r="CW462" s="70"/>
      <c r="CX462" s="70"/>
      <c r="CY462" s="70"/>
      <c r="CZ462" s="70"/>
      <c r="DA462" s="70"/>
      <c r="DB462" s="70"/>
      <c r="DC462" s="70"/>
      <c r="DH462" s="516"/>
      <c r="DI462" s="516"/>
      <c r="DJ462" s="105"/>
      <c r="DK462" s="105"/>
      <c r="DL462" s="105"/>
      <c r="DM462" s="105"/>
      <c r="DN462" s="105"/>
      <c r="DO462" s="105"/>
      <c r="DP462" s="105"/>
      <c r="DQ462" s="105"/>
      <c r="DR462" s="105"/>
      <c r="DS462" s="105"/>
      <c r="DT462" s="108" t="s">
        <v>443</v>
      </c>
      <c r="DU462" s="128">
        <v>4.1714253053570181</v>
      </c>
      <c r="DV462" s="128">
        <v>-11.930263873775845</v>
      </c>
      <c r="ER462" s="105">
        <v>-1.3775404496760386</v>
      </c>
      <c r="ES462" s="105">
        <v>11.581085418933624</v>
      </c>
      <c r="ET462" s="518">
        <f>ABS(ER462)</f>
        <v>1.3775404496760386</v>
      </c>
      <c r="EV462" s="284"/>
      <c r="EW462" s="209"/>
      <c r="EX462" s="209"/>
      <c r="EY462" s="209"/>
      <c r="EZ462" s="209"/>
      <c r="FA462" s="209"/>
      <c r="FB462" s="209"/>
      <c r="FC462" s="209"/>
      <c r="FE462" s="141"/>
      <c r="FF462" s="141"/>
      <c r="FH462" s="141"/>
      <c r="FJ462" s="141"/>
      <c r="FK462" s="584"/>
      <c r="FL462" s="527"/>
      <c r="FM462" s="584"/>
      <c r="FN462" s="527"/>
      <c r="FO462" s="584"/>
      <c r="FP462" s="527"/>
      <c r="FQ462" s="284"/>
      <c r="FR462" s="209"/>
      <c r="FS462" s="284"/>
      <c r="FT462" s="209"/>
      <c r="FU462" s="209"/>
      <c r="FV462" s="209"/>
      <c r="FW462" s="209"/>
      <c r="FX462" s="209"/>
      <c r="FY462" s="209"/>
      <c r="FZ462" s="209"/>
      <c r="GA462" s="209"/>
      <c r="GB462" s="209"/>
      <c r="GC462" s="209"/>
      <c r="GD462" s="284"/>
      <c r="GE462" s="209"/>
      <c r="GF462" s="284"/>
      <c r="GG462" s="209"/>
      <c r="GH462" s="209"/>
      <c r="GI462" s="209"/>
      <c r="GJ462" s="209"/>
      <c r="GK462" s="209"/>
      <c r="GL462" s="209"/>
      <c r="GM462" s="209"/>
      <c r="GN462" s="209"/>
      <c r="GO462" s="209"/>
      <c r="GP462" s="209"/>
      <c r="GQ462" s="529"/>
      <c r="GR462" s="587">
        <v>7.7607912657805089E-2</v>
      </c>
      <c r="GS462" s="532">
        <v>0.31043165063121991</v>
      </c>
      <c r="GT462" s="584"/>
      <c r="GU462" s="527"/>
      <c r="GV462" s="527"/>
      <c r="GW462" s="527"/>
      <c r="GX462" s="527"/>
      <c r="GY462" s="527"/>
      <c r="GZ462" s="587">
        <v>0.34917845484222099</v>
      </c>
      <c r="HA462" s="532">
        <v>0.85354733405875827</v>
      </c>
      <c r="HB462" s="584"/>
      <c r="HC462" s="527"/>
      <c r="HD462" s="527"/>
      <c r="HE462" s="527"/>
      <c r="HF462" s="527"/>
      <c r="HG462" s="527"/>
      <c r="HH462" s="584">
        <v>0.35769900955007194</v>
      </c>
      <c r="HI462" s="527">
        <v>0.90824603560513117</v>
      </c>
      <c r="HJ462" s="584"/>
      <c r="HK462" s="527"/>
      <c r="HL462" s="527"/>
      <c r="HM462" s="527"/>
      <c r="HN462" s="527"/>
      <c r="HO462" s="527"/>
      <c r="HP462" s="285"/>
      <c r="HQ462" s="208"/>
      <c r="HR462" s="208"/>
      <c r="HS462" s="208"/>
      <c r="IE462" s="159"/>
      <c r="IF462" s="159"/>
      <c r="IG462" s="159"/>
      <c r="IH462" s="159"/>
      <c r="II462" s="175">
        <v>1</v>
      </c>
      <c r="IJ462" s="175">
        <v>0</v>
      </c>
      <c r="IK462" s="175">
        <v>0</v>
      </c>
      <c r="IL462" s="175">
        <v>1</v>
      </c>
      <c r="IM462" s="175">
        <v>0</v>
      </c>
      <c r="IN462" s="464"/>
      <c r="IO462" s="464"/>
      <c r="IP462" s="402"/>
      <c r="IQ462" s="175">
        <v>1</v>
      </c>
      <c r="IR462" s="175">
        <v>0</v>
      </c>
      <c r="IS462" s="175">
        <v>0</v>
      </c>
      <c r="IT462" s="402"/>
      <c r="IU462" s="416"/>
      <c r="IV462" s="402"/>
      <c r="IW462" s="416"/>
      <c r="IX462" s="483"/>
      <c r="IY462" s="416"/>
      <c r="IZ462" s="175">
        <v>1</v>
      </c>
      <c r="JA462" s="175">
        <v>0</v>
      </c>
      <c r="JB462" s="178">
        <v>0</v>
      </c>
      <c r="JC462" s="178">
        <v>0</v>
      </c>
      <c r="JD462" s="178">
        <v>0</v>
      </c>
      <c r="JE462" s="178">
        <v>0</v>
      </c>
      <c r="JF462" s="178">
        <v>0</v>
      </c>
      <c r="JG462" s="178">
        <v>0</v>
      </c>
      <c r="JH462" s="159">
        <v>1</v>
      </c>
      <c r="JI462" s="159">
        <v>0</v>
      </c>
      <c r="JJ462" s="159">
        <v>0</v>
      </c>
      <c r="JK462" s="159">
        <v>1</v>
      </c>
      <c r="JL462" s="159">
        <v>0</v>
      </c>
      <c r="JM462" s="159">
        <v>1</v>
      </c>
      <c r="JN462" s="159">
        <v>0</v>
      </c>
      <c r="JO462" s="159">
        <v>0</v>
      </c>
      <c r="JP462" s="176">
        <v>0</v>
      </c>
      <c r="JQ462" s="176">
        <v>0</v>
      </c>
      <c r="JR462" s="176">
        <v>0</v>
      </c>
      <c r="JS462" s="176">
        <v>0</v>
      </c>
      <c r="JT462" s="176">
        <v>0</v>
      </c>
      <c r="JU462" s="501">
        <v>1</v>
      </c>
      <c r="JV462" s="176">
        <v>0</v>
      </c>
      <c r="JW462" s="176">
        <v>0</v>
      </c>
      <c r="JX462" s="176">
        <v>0</v>
      </c>
      <c r="JY462" s="501"/>
      <c r="JZ462" s="405"/>
      <c r="KA462" s="405"/>
      <c r="KB462" s="405"/>
      <c r="KC462" s="405"/>
      <c r="KD462" s="405"/>
      <c r="KE462" s="162">
        <v>0</v>
      </c>
      <c r="KF462" s="175">
        <v>1</v>
      </c>
      <c r="KG462" s="175">
        <v>0</v>
      </c>
      <c r="KH462" s="175">
        <v>0</v>
      </c>
      <c r="KI462" s="175">
        <v>0</v>
      </c>
      <c r="KJ462" s="175">
        <v>1</v>
      </c>
      <c r="KK462" s="160">
        <v>0</v>
      </c>
      <c r="KL462" s="175">
        <v>1</v>
      </c>
      <c r="KM462" s="175">
        <v>0</v>
      </c>
      <c r="KN462" s="175">
        <v>0</v>
      </c>
      <c r="KO462" s="175">
        <v>0</v>
      </c>
      <c r="KP462" s="175">
        <v>0</v>
      </c>
      <c r="KQ462" s="175">
        <v>0</v>
      </c>
      <c r="KR462" s="160">
        <v>0</v>
      </c>
      <c r="KS462" s="175">
        <v>0</v>
      </c>
      <c r="KT462" s="159"/>
      <c r="KU462" s="159"/>
      <c r="KV462" s="159"/>
      <c r="KW462" s="159"/>
      <c r="KX462" s="159"/>
      <c r="KY462" s="159"/>
      <c r="KZ462" s="159"/>
      <c r="LA462" s="159"/>
    </row>
    <row r="463" spans="1:313" x14ac:dyDescent="0.15">
      <c r="A463" s="214"/>
      <c r="B463" s="232">
        <v>2.3773148148148149</v>
      </c>
      <c r="C463" s="26">
        <v>0.28000000000000003</v>
      </c>
      <c r="D463" s="11">
        <v>0.93324000000000018</v>
      </c>
      <c r="E463" s="12"/>
      <c r="F463" s="14"/>
      <c r="G463" s="13"/>
      <c r="H463" s="27"/>
      <c r="I463" s="596"/>
      <c r="J463" s="9">
        <v>3</v>
      </c>
      <c r="K463" s="14"/>
      <c r="L463" s="9"/>
      <c r="M463" s="23">
        <v>0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9"/>
      <c r="AB463" s="15"/>
      <c r="AC463" s="15"/>
      <c r="AD463" s="15"/>
      <c r="AE463" s="15"/>
      <c r="AF463" s="15"/>
      <c r="AG463" s="15"/>
      <c r="AH463" s="54"/>
      <c r="AI463" s="15"/>
      <c r="AJ463" s="15"/>
      <c r="AK463" s="15"/>
      <c r="AL463" s="632"/>
      <c r="AM463" s="633">
        <v>-2.7356789211876258</v>
      </c>
      <c r="AN463" s="634">
        <v>10.999121327529924</v>
      </c>
      <c r="AO463" s="584"/>
      <c r="AP463" s="634">
        <f>ABS(11.88-AN463)</f>
        <v>0.88087867247007701</v>
      </c>
      <c r="AQ463" s="634"/>
      <c r="AR463" s="634"/>
      <c r="AS463" s="634"/>
      <c r="AT463" s="634"/>
      <c r="AU463" s="634"/>
      <c r="AV463" s="634"/>
      <c r="AW463" s="634"/>
      <c r="AX463" s="634"/>
      <c r="AY463" s="634"/>
      <c r="AZ463" s="634"/>
      <c r="BA463" s="634"/>
      <c r="BB463" s="634">
        <f>ABS(BQ463-AN463)</f>
        <v>0.85354733405876004</v>
      </c>
      <c r="BC463" s="634"/>
      <c r="BD463" s="634"/>
      <c r="BE463" s="634"/>
      <c r="BF463" s="634"/>
      <c r="BG463" s="634"/>
      <c r="BH463" s="634"/>
      <c r="BI463" s="634"/>
      <c r="BJ463" s="634"/>
      <c r="BK463" s="634"/>
      <c r="BL463" s="634"/>
      <c r="BM463" s="634"/>
      <c r="BN463" s="573"/>
      <c r="BO463" s="573"/>
      <c r="BP463" s="4">
        <v>-2.8908947465032355</v>
      </c>
      <c r="BQ463" s="4">
        <v>11.852668661588684</v>
      </c>
      <c r="BR463" s="6"/>
      <c r="BS463" s="527">
        <f>(BP462+BP463+BP464)/3</f>
        <v>0.30396432457640293</v>
      </c>
      <c r="BT463" s="527">
        <f>(BQ462+BQ463+BQ464)/3</f>
        <v>-3.9896871599564747</v>
      </c>
      <c r="BU463" s="527"/>
      <c r="BV463" s="527"/>
      <c r="BW463" s="584"/>
      <c r="BX463" s="527"/>
      <c r="BY463" s="527"/>
      <c r="BZ463" s="527"/>
      <c r="CA463" s="527"/>
      <c r="CB463" s="584">
        <f>SQRT((BP462-BP463)^2+(BQ462-BQ463)^2)+SQRT((BP463-BP464)^2+(BQ463-BQ464)^2)+SQRT((BP464-BP462)^2+(BQ464-BQ462)^2)</f>
        <v>50.341309943939109</v>
      </c>
      <c r="CD463" s="584"/>
      <c r="CE463" s="527"/>
      <c r="CF463" s="584"/>
      <c r="CG463" s="527"/>
      <c r="CH463" s="584"/>
      <c r="CI463" s="527"/>
      <c r="CJ463" s="584"/>
      <c r="CK463" s="527"/>
      <c r="CL463" s="584"/>
      <c r="CO463" s="70"/>
      <c r="CP463" s="70"/>
      <c r="CQ463" s="70"/>
      <c r="CR463" s="548">
        <f>DEGREES(ACOS(((BP462-BP463)*(BP464-BP463)+(BQ462-BQ463)*(BQ464-BQ463))/(SQRT((BP462-BP463)^2+(BQ462-BQ463)^2)*SQRT((BP464-BP463)^2+(BQ464-BQ463)^2))))</f>
        <v>4.241825193150321</v>
      </c>
      <c r="CS463" s="518"/>
      <c r="CT463" s="70"/>
      <c r="CU463" s="70"/>
      <c r="CV463" s="70"/>
      <c r="CW463" s="70"/>
      <c r="CX463" s="70"/>
      <c r="CY463" s="70"/>
      <c r="CZ463" s="70"/>
      <c r="DA463" s="70"/>
      <c r="DB463" s="70"/>
      <c r="DC463" s="70"/>
      <c r="DH463" s="516"/>
      <c r="DI463" s="516"/>
      <c r="DJ463" s="105"/>
      <c r="DK463" s="105"/>
      <c r="DL463" s="105"/>
      <c r="DM463" s="105"/>
      <c r="DN463" s="105"/>
      <c r="DO463" s="105"/>
      <c r="DP463" s="105"/>
      <c r="DQ463" s="105"/>
      <c r="DR463" s="105"/>
      <c r="DS463" s="105"/>
      <c r="DT463" s="108" t="s">
        <v>337</v>
      </c>
      <c r="DU463" s="105">
        <v>-2.2700314452407957</v>
      </c>
      <c r="DV463" s="105">
        <v>12.085454298150164</v>
      </c>
      <c r="ER463" s="128">
        <v>2.347639357898601</v>
      </c>
      <c r="ES463" s="128">
        <v>-11.852668661588684</v>
      </c>
      <c r="EU463" s="518">
        <f>ABS(ER463)</f>
        <v>2.347639357898601</v>
      </c>
      <c r="EV463" s="284"/>
      <c r="EW463" s="209"/>
      <c r="EX463" s="209"/>
      <c r="EY463" s="209"/>
      <c r="EZ463" s="209"/>
      <c r="FA463" s="209"/>
      <c r="FB463" s="209"/>
      <c r="FC463" s="209"/>
      <c r="FE463" s="141"/>
      <c r="FF463" s="144">
        <v>19.10931927473208</v>
      </c>
      <c r="FH463" s="141"/>
      <c r="FJ463" s="141"/>
      <c r="FK463" s="584"/>
      <c r="FL463" s="527"/>
      <c r="FM463" s="584"/>
      <c r="FN463" s="527"/>
      <c r="FO463" s="584"/>
      <c r="FP463" s="527"/>
      <c r="FQ463" s="284"/>
      <c r="FR463" s="209">
        <f>FF463/(D462+D463)</f>
        <v>11.025709844868377</v>
      </c>
      <c r="FS463" s="284"/>
      <c r="FT463" s="209"/>
      <c r="FU463" s="209"/>
      <c r="FV463" s="209"/>
      <c r="FW463" s="209"/>
      <c r="FX463" s="209"/>
      <c r="FY463" s="209"/>
      <c r="FZ463" s="209"/>
      <c r="GA463" s="209"/>
      <c r="GB463" s="209"/>
      <c r="GC463" s="209"/>
      <c r="GD463" s="284"/>
      <c r="GE463" s="284">
        <f>FF463*(((ABS(DV462-AN462))/(ABS(DV461-DV462))))^2</f>
        <v>1.6007923111920457</v>
      </c>
      <c r="GF463" s="284"/>
      <c r="GG463" s="209"/>
      <c r="GH463" s="209"/>
      <c r="GI463" s="209"/>
      <c r="GJ463" s="209"/>
      <c r="GK463" s="209"/>
      <c r="GL463" s="209"/>
      <c r="GM463" s="209"/>
      <c r="GN463" s="209"/>
      <c r="GO463" s="209"/>
      <c r="GP463" s="209"/>
      <c r="GQ463" s="529"/>
      <c r="GR463" s="587">
        <v>0.89249099556475708</v>
      </c>
      <c r="GS463" s="529">
        <v>1.823785947458417</v>
      </c>
      <c r="GT463" s="587"/>
      <c r="GU463" s="529"/>
      <c r="GV463" s="529"/>
      <c r="GW463" s="529"/>
      <c r="GX463" s="529"/>
      <c r="GY463" s="529"/>
      <c r="GZ463" s="587">
        <v>0.50436887921654083</v>
      </c>
      <c r="HA463" s="529">
        <v>7.7595212187160811E-2</v>
      </c>
      <c r="HB463" s="587"/>
      <c r="HC463" s="529"/>
      <c r="HD463" s="529"/>
      <c r="HE463" s="529"/>
      <c r="HF463" s="529"/>
      <c r="HG463" s="529"/>
      <c r="HH463" s="584">
        <v>1.0251478642060963</v>
      </c>
      <c r="HI463" s="527">
        <v>1.8254358929037104</v>
      </c>
      <c r="HJ463" s="587"/>
      <c r="HK463" s="529"/>
      <c r="HL463" s="529"/>
      <c r="HM463" s="529"/>
      <c r="HN463" s="529"/>
      <c r="HO463" s="529"/>
      <c r="HP463" s="285"/>
      <c r="HQ463" s="208"/>
      <c r="HR463" s="208"/>
      <c r="HS463" s="208"/>
      <c r="IE463" s="159"/>
      <c r="IF463" s="159"/>
      <c r="IG463" s="159"/>
      <c r="IH463" s="159"/>
      <c r="II463" s="175">
        <v>0</v>
      </c>
      <c r="IJ463" s="175">
        <v>1</v>
      </c>
      <c r="IK463" s="175">
        <v>0</v>
      </c>
      <c r="IL463" s="175">
        <v>0</v>
      </c>
      <c r="IM463" s="175">
        <v>1</v>
      </c>
      <c r="IN463" s="464"/>
      <c r="IO463" s="464"/>
      <c r="IP463" s="402"/>
      <c r="IQ463" s="175">
        <v>0</v>
      </c>
      <c r="IR463" s="175">
        <v>1</v>
      </c>
      <c r="IS463" s="175">
        <v>0</v>
      </c>
      <c r="IT463" s="402"/>
      <c r="IU463" s="416"/>
      <c r="IV463" s="402"/>
      <c r="IW463" s="416"/>
      <c r="IX463" s="483"/>
      <c r="IY463" s="416"/>
      <c r="IZ463" s="175">
        <v>1</v>
      </c>
      <c r="JA463" s="175">
        <v>0</v>
      </c>
      <c r="JB463" s="178">
        <v>0</v>
      </c>
      <c r="JC463" s="178">
        <v>0</v>
      </c>
      <c r="JD463" s="178">
        <v>0</v>
      </c>
      <c r="JE463" s="178">
        <v>0</v>
      </c>
      <c r="JF463" s="178">
        <v>1</v>
      </c>
      <c r="JG463" s="178">
        <v>0</v>
      </c>
      <c r="JH463" s="178">
        <v>0</v>
      </c>
      <c r="JI463" s="178">
        <v>0</v>
      </c>
      <c r="JJ463" s="178">
        <v>1</v>
      </c>
      <c r="JK463" s="178">
        <v>0</v>
      </c>
      <c r="JL463" s="178">
        <v>0</v>
      </c>
      <c r="JM463" s="178">
        <v>1</v>
      </c>
      <c r="JN463" s="178">
        <v>0</v>
      </c>
      <c r="JO463" s="178">
        <v>0</v>
      </c>
      <c r="JP463" s="178">
        <v>0</v>
      </c>
      <c r="JQ463" s="178">
        <v>0</v>
      </c>
      <c r="JR463" s="178">
        <v>0</v>
      </c>
      <c r="JS463" s="178">
        <v>1</v>
      </c>
      <c r="JT463" s="178">
        <v>0</v>
      </c>
      <c r="JU463" s="513">
        <v>1</v>
      </c>
      <c r="JV463" s="178">
        <v>0</v>
      </c>
      <c r="JW463" s="178">
        <v>0</v>
      </c>
      <c r="JX463" s="178">
        <v>0</v>
      </c>
      <c r="JY463" s="513"/>
      <c r="JZ463" s="407"/>
      <c r="KA463" s="407"/>
      <c r="KB463" s="407"/>
      <c r="KC463" s="407"/>
      <c r="KD463" s="407"/>
      <c r="KE463" s="162">
        <v>0</v>
      </c>
      <c r="KF463" s="175">
        <v>0</v>
      </c>
      <c r="KG463" s="159">
        <v>1</v>
      </c>
      <c r="KH463" s="175">
        <v>0</v>
      </c>
      <c r="KI463" s="175">
        <v>0</v>
      </c>
      <c r="KJ463" s="175">
        <v>0</v>
      </c>
      <c r="KK463" s="160">
        <v>1</v>
      </c>
      <c r="KL463" s="175">
        <v>1</v>
      </c>
      <c r="KM463" s="159">
        <v>0</v>
      </c>
      <c r="KN463" s="159">
        <v>0</v>
      </c>
      <c r="KO463" s="159">
        <v>0</v>
      </c>
      <c r="KP463" s="159">
        <v>0</v>
      </c>
      <c r="KQ463" s="159">
        <v>0</v>
      </c>
      <c r="KR463" s="160">
        <v>0</v>
      </c>
      <c r="KS463" s="175">
        <v>0</v>
      </c>
      <c r="KT463" s="159"/>
      <c r="KU463" s="159"/>
      <c r="KV463" s="159"/>
      <c r="KW463" s="159"/>
      <c r="KX463" s="159"/>
      <c r="KY463" s="159"/>
      <c r="KZ463" s="159"/>
      <c r="LA463" s="159"/>
    </row>
    <row r="464" spans="1:313" x14ac:dyDescent="0.15">
      <c r="A464" s="214"/>
      <c r="B464" s="232">
        <v>2.3785416666666666</v>
      </c>
      <c r="C464" s="10">
        <v>1.1599999999999999</v>
      </c>
      <c r="D464" s="11">
        <v>3.8662800000000002</v>
      </c>
      <c r="E464" s="12"/>
      <c r="F464" s="14"/>
      <c r="G464" s="13"/>
      <c r="H464" s="27"/>
      <c r="I464" s="596"/>
      <c r="J464" s="9">
        <v>4</v>
      </c>
      <c r="K464" s="14"/>
      <c r="L464" s="9"/>
      <c r="M464" s="23">
        <v>0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9"/>
      <c r="AB464" s="15"/>
      <c r="AC464" s="15"/>
      <c r="AD464" s="15"/>
      <c r="AE464" s="15"/>
      <c r="AF464" s="15"/>
      <c r="AG464" s="15"/>
      <c r="AH464" s="54"/>
      <c r="AI464" s="15"/>
      <c r="AJ464" s="15"/>
      <c r="AK464" s="15"/>
      <c r="AL464" s="632"/>
      <c r="AM464" s="633">
        <v>0.67906923575579359</v>
      </c>
      <c r="AN464" s="634">
        <v>-9.4472170837867253</v>
      </c>
      <c r="AO464" s="640">
        <f t="shared" ref="AO464" si="297">ABS(11.88+AN464)</f>
        <v>2.4327829162132755</v>
      </c>
      <c r="AP464" s="527"/>
      <c r="AQ464" s="634"/>
      <c r="AR464" s="634"/>
      <c r="AS464" s="634"/>
      <c r="AT464" s="634"/>
      <c r="AU464" s="634"/>
      <c r="AV464" s="634"/>
      <c r="AW464" s="634"/>
      <c r="AX464" s="634"/>
      <c r="AY464" s="634"/>
      <c r="AZ464" s="634"/>
      <c r="BA464" s="634"/>
      <c r="BB464" s="633"/>
      <c r="BC464" s="634">
        <f>ABS(BQ464-AN464)</f>
        <v>2.4830467899891193</v>
      </c>
      <c r="BD464" s="634"/>
      <c r="BE464" s="634"/>
      <c r="BF464" s="634"/>
      <c r="BG464" s="634"/>
      <c r="BH464" s="634"/>
      <c r="BI464" s="634"/>
      <c r="BJ464" s="634"/>
      <c r="BK464" s="634"/>
      <c r="BL464" s="634"/>
      <c r="BM464" s="634"/>
      <c r="BN464" s="573"/>
      <c r="BO464" s="573"/>
      <c r="BP464" s="64">
        <v>0.98950088638701361</v>
      </c>
      <c r="BQ464" s="64">
        <v>-11.930263873775845</v>
      </c>
      <c r="BR464" s="6"/>
      <c r="BS464" s="527"/>
      <c r="BT464" s="527"/>
      <c r="BU464" s="527"/>
      <c r="BV464" s="527"/>
      <c r="BW464" s="584"/>
      <c r="BX464" s="527"/>
      <c r="BY464" s="527"/>
      <c r="BZ464" s="527"/>
      <c r="CA464" s="527"/>
      <c r="CB464" s="584"/>
      <c r="CC464" s="527"/>
      <c r="CD464" s="584"/>
      <c r="CE464" s="527"/>
      <c r="CF464" s="584"/>
      <c r="CG464" s="527"/>
      <c r="CH464" s="584"/>
      <c r="CI464" s="527"/>
      <c r="CJ464" s="584"/>
      <c r="CK464" s="527"/>
      <c r="CL464" s="584"/>
      <c r="CO464" s="70"/>
      <c r="CP464" s="70"/>
      <c r="CQ464" s="70"/>
      <c r="CR464" s="518"/>
      <c r="CS464" s="518"/>
      <c r="CT464" s="70"/>
      <c r="CU464" s="70"/>
      <c r="CV464" s="70"/>
      <c r="CW464" s="70"/>
      <c r="CX464" s="70"/>
      <c r="CY464" s="70"/>
      <c r="CZ464" s="70"/>
      <c r="DA464" s="70"/>
      <c r="DB464" s="70"/>
      <c r="DC464" s="70"/>
      <c r="DH464" s="516"/>
      <c r="DI464" s="516"/>
      <c r="DJ464" s="105"/>
      <c r="DK464" s="105"/>
      <c r="DL464" s="105"/>
      <c r="DM464" s="105"/>
      <c r="DN464" s="105"/>
      <c r="DO464" s="105"/>
      <c r="DP464" s="105"/>
      <c r="DQ464" s="105"/>
      <c r="DR464" s="105"/>
      <c r="DS464" s="105"/>
      <c r="DT464" s="108" t="s">
        <v>443</v>
      </c>
      <c r="DU464" s="128">
        <v>2.4640512268853083</v>
      </c>
      <c r="DV464" s="128">
        <v>-12.007859085963004</v>
      </c>
      <c r="ER464" s="105">
        <v>-0.75667714841359857</v>
      </c>
      <c r="ES464" s="105">
        <v>12.939001632208923</v>
      </c>
      <c r="ET464" s="518">
        <f>ABS(ER464)</f>
        <v>0.75667714841359857</v>
      </c>
      <c r="EV464" s="284"/>
      <c r="EW464" s="209"/>
      <c r="EX464" s="209"/>
      <c r="EY464" s="209"/>
      <c r="EZ464" s="209"/>
      <c r="FA464" s="209"/>
      <c r="FB464" s="209"/>
      <c r="FC464" s="209"/>
      <c r="FE464" s="151">
        <v>21.762764104300775</v>
      </c>
      <c r="FF464" s="141"/>
      <c r="FH464" s="516"/>
      <c r="FJ464" s="516"/>
      <c r="FL464" s="516"/>
      <c r="FN464" s="516"/>
      <c r="FQ464" s="284">
        <f>FE464/(D463+D464)</f>
        <v>4.5343626246584607</v>
      </c>
      <c r="FR464" s="209"/>
      <c r="FS464" s="284"/>
      <c r="FT464" s="209"/>
      <c r="FU464" s="209"/>
      <c r="FV464" s="209"/>
      <c r="FW464" s="209"/>
      <c r="FX464" s="209"/>
      <c r="FY464" s="209"/>
      <c r="FZ464" s="209"/>
      <c r="GA464" s="209"/>
      <c r="GB464" s="209"/>
      <c r="GC464" s="209"/>
      <c r="GD464" s="284">
        <f>FE464*(((DV463-AN463)/(ABS(DV462-DV463))))^2</f>
        <v>4.4529602589438493E-2</v>
      </c>
      <c r="GE464" s="209"/>
      <c r="GF464" s="284"/>
      <c r="GG464" s="209"/>
      <c r="GH464" s="209"/>
      <c r="GI464" s="209"/>
      <c r="GJ464" s="209"/>
      <c r="GK464" s="209"/>
      <c r="GL464" s="209"/>
      <c r="GM464" s="209"/>
      <c r="GN464" s="209"/>
      <c r="GO464" s="209"/>
      <c r="GP464" s="209"/>
      <c r="GQ464" s="529"/>
      <c r="GR464" s="587">
        <v>1.5133542968271971</v>
      </c>
      <c r="GS464" s="532">
        <v>0.1164118689867073</v>
      </c>
      <c r="GT464" s="584"/>
      <c r="GU464" s="527"/>
      <c r="GV464" s="527"/>
      <c r="GW464" s="527"/>
      <c r="GX464" s="527"/>
      <c r="GY464" s="527"/>
      <c r="GZ464" s="587">
        <v>0.85354733405875827</v>
      </c>
      <c r="HA464" s="532">
        <v>0.15519042437431985</v>
      </c>
      <c r="HB464" s="584"/>
      <c r="HC464" s="527"/>
      <c r="HD464" s="527"/>
      <c r="HE464" s="527"/>
      <c r="HF464" s="527"/>
      <c r="HG464" s="527"/>
      <c r="HH464" s="584">
        <v>1.7374649001358715</v>
      </c>
      <c r="HI464" s="527">
        <v>0.19399946149012837</v>
      </c>
      <c r="HJ464" s="584"/>
      <c r="HK464" s="527"/>
      <c r="HL464" s="527"/>
      <c r="HM464" s="527"/>
      <c r="HN464" s="527"/>
      <c r="HO464" s="527"/>
      <c r="HP464" s="285"/>
      <c r="HQ464" s="208"/>
      <c r="HR464" s="208"/>
      <c r="HS464" s="208"/>
      <c r="IE464" s="159"/>
      <c r="IF464" s="159"/>
      <c r="IG464" s="159"/>
      <c r="IH464" s="159"/>
      <c r="II464" s="175">
        <v>0</v>
      </c>
      <c r="IJ464" s="175">
        <v>1</v>
      </c>
      <c r="IK464" s="175">
        <v>0</v>
      </c>
      <c r="IL464" s="175">
        <v>1</v>
      </c>
      <c r="IM464" s="175">
        <v>0</v>
      </c>
      <c r="IN464" s="464"/>
      <c r="IO464" s="464"/>
      <c r="IP464" s="402"/>
      <c r="IQ464" s="175">
        <v>1</v>
      </c>
      <c r="IR464" s="175">
        <v>0</v>
      </c>
      <c r="IS464" s="175">
        <v>0</v>
      </c>
      <c r="IT464" s="402"/>
      <c r="IU464" s="416"/>
      <c r="IV464" s="402"/>
      <c r="IW464" s="416"/>
      <c r="IX464" s="483"/>
      <c r="IY464" s="416"/>
      <c r="IZ464" s="175">
        <v>0</v>
      </c>
      <c r="JA464" s="175">
        <v>1</v>
      </c>
      <c r="JB464" s="178">
        <v>0</v>
      </c>
      <c r="JC464" s="178">
        <v>0</v>
      </c>
      <c r="JD464" s="178">
        <v>0</v>
      </c>
      <c r="JE464" s="178">
        <v>0</v>
      </c>
      <c r="JF464" s="178">
        <v>0</v>
      </c>
      <c r="JG464" s="178">
        <v>1</v>
      </c>
      <c r="JH464" s="178">
        <v>0</v>
      </c>
      <c r="JI464" s="178">
        <v>0</v>
      </c>
      <c r="JJ464" s="178">
        <v>0</v>
      </c>
      <c r="JK464" s="178">
        <v>1</v>
      </c>
      <c r="JL464" s="178">
        <v>0</v>
      </c>
      <c r="JM464" s="178">
        <v>1</v>
      </c>
      <c r="JN464" s="178">
        <v>0</v>
      </c>
      <c r="JO464" s="178">
        <v>0</v>
      </c>
      <c r="JP464" s="178">
        <v>0</v>
      </c>
      <c r="JQ464" s="178">
        <v>0</v>
      </c>
      <c r="JR464" s="178">
        <v>0</v>
      </c>
      <c r="JS464" s="178">
        <v>0</v>
      </c>
      <c r="JT464" s="178">
        <v>0</v>
      </c>
      <c r="JU464" s="513">
        <v>1</v>
      </c>
      <c r="JV464" s="178">
        <v>0</v>
      </c>
      <c r="JW464" s="178">
        <v>0</v>
      </c>
      <c r="JX464" s="178">
        <v>0</v>
      </c>
      <c r="JY464" s="513"/>
      <c r="JZ464" s="407"/>
      <c r="KA464" s="407"/>
      <c r="KB464" s="407"/>
      <c r="KC464" s="407"/>
      <c r="KD464" s="407"/>
      <c r="KE464" s="162">
        <v>0</v>
      </c>
      <c r="KF464" s="175">
        <v>1</v>
      </c>
      <c r="KG464" s="175">
        <v>0</v>
      </c>
      <c r="KH464" s="175">
        <v>0</v>
      </c>
      <c r="KI464" s="175">
        <v>0</v>
      </c>
      <c r="KJ464" s="175">
        <v>1</v>
      </c>
      <c r="KK464" s="160">
        <v>0</v>
      </c>
      <c r="KL464" s="175">
        <v>0</v>
      </c>
      <c r="KM464" s="175">
        <v>0</v>
      </c>
      <c r="KN464" s="175">
        <v>0</v>
      </c>
      <c r="KO464" s="175">
        <v>1</v>
      </c>
      <c r="KP464" s="175">
        <v>0</v>
      </c>
      <c r="KQ464" s="175">
        <v>0</v>
      </c>
      <c r="KR464" s="160">
        <v>0</v>
      </c>
      <c r="KS464" s="175">
        <v>1</v>
      </c>
      <c r="KT464" s="159"/>
      <c r="KU464" s="159"/>
      <c r="KV464" s="159"/>
      <c r="KW464" s="159"/>
      <c r="KX464" s="159"/>
      <c r="KY464" s="159"/>
      <c r="KZ464" s="159"/>
      <c r="LA464" s="159"/>
    </row>
    <row r="465" spans="1:313" x14ac:dyDescent="0.15">
      <c r="A465" s="218" t="s">
        <v>593</v>
      </c>
      <c r="B465" s="255">
        <v>2.3787847222222225</v>
      </c>
      <c r="C465" s="17"/>
      <c r="D465" s="18"/>
      <c r="E465" s="12"/>
      <c r="F465" s="20"/>
      <c r="G465" s="19"/>
      <c r="H465" s="25"/>
      <c r="I465" s="597"/>
      <c r="J465" s="16"/>
      <c r="K465" s="20"/>
      <c r="L465" s="16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16"/>
      <c r="AB465" s="20"/>
      <c r="AC465" s="20"/>
      <c r="AD465" s="20"/>
      <c r="AE465" s="20"/>
      <c r="AF465" s="20"/>
      <c r="AG465" s="20"/>
      <c r="AH465" s="58"/>
      <c r="AI465" s="20"/>
      <c r="AJ465" s="20"/>
      <c r="AK465" s="20"/>
      <c r="AL465" s="642"/>
      <c r="AM465" s="636"/>
      <c r="AN465" s="637"/>
      <c r="AO465" s="587"/>
      <c r="AP465" s="634"/>
      <c r="AQ465" s="528">
        <f>SUM(AO462:AO465)</f>
        <v>9.2884929270946692</v>
      </c>
      <c r="AR465" s="528">
        <f>SUM(AP462:AP465)</f>
        <v>0.88087867247007701</v>
      </c>
      <c r="AS465" s="528">
        <f>AVERAGE(AO462:AO465)</f>
        <v>4.6442464635473346</v>
      </c>
      <c r="AT465" s="528">
        <f>AVERAGE(AP462:AP465)</f>
        <v>0.88087867247007701</v>
      </c>
      <c r="AU465" s="528">
        <f>MAX(AO462:AO465)</f>
        <v>6.8557100108813938</v>
      </c>
      <c r="AV465" s="528">
        <f>MAX(AP462:AP465)</f>
        <v>0.88087867247007701</v>
      </c>
      <c r="AW465" s="528">
        <f>MIN(AO462:AO465)</f>
        <v>2.4327829162132755</v>
      </c>
      <c r="AX465" s="528">
        <f>MIN(AP462:AP465)</f>
        <v>0.88087867247007701</v>
      </c>
      <c r="AY465" s="528">
        <f>AU465-AW465</f>
        <v>4.4229270946681183</v>
      </c>
      <c r="AZ465" s="528">
        <f>AV465-AX465</f>
        <v>0</v>
      </c>
      <c r="BA465" s="528"/>
      <c r="BB465" s="636"/>
      <c r="BC465" s="637"/>
      <c r="BD465" s="528">
        <f>SUM(BB462:BB465)</f>
        <v>0.85354733405876004</v>
      </c>
      <c r="BE465" s="528">
        <f>SUM(BC462:BC465)</f>
        <v>9.3502230685527756</v>
      </c>
      <c r="BF465" s="528">
        <f>AVERAGE(BB462:BB465)</f>
        <v>0.85354733405876004</v>
      </c>
      <c r="BG465" s="528">
        <f>AVERAGE(BC462:BC465)</f>
        <v>4.6751115342763878</v>
      </c>
      <c r="BH465" s="528">
        <f>MAX(BB462:BB465)</f>
        <v>0.85354733405876004</v>
      </c>
      <c r="BI465" s="528">
        <f>MAX(BC462:BC465)</f>
        <v>6.8671762785636563</v>
      </c>
      <c r="BJ465" s="528">
        <f>MIN(BB462:BB465)</f>
        <v>0.85354733405876004</v>
      </c>
      <c r="BK465" s="528">
        <f>MIN(BC462:BC465)</f>
        <v>2.4830467899891193</v>
      </c>
      <c r="BL465" s="528">
        <f>BH465-BJ465</f>
        <v>0</v>
      </c>
      <c r="BM465" s="528">
        <f>BI465-BK465</f>
        <v>4.384129488574537</v>
      </c>
      <c r="BN465" s="574"/>
      <c r="BO465" s="574"/>
      <c r="BP465" s="2" t="s">
        <v>337</v>
      </c>
      <c r="BQ465" s="2" t="s">
        <v>337</v>
      </c>
      <c r="BR465" s="7"/>
      <c r="BS465" s="530"/>
      <c r="BT465" s="530"/>
      <c r="BU465" s="530"/>
      <c r="BV465" s="530"/>
      <c r="BW465" s="585">
        <f>AVERAGE(BS460:BS465)</f>
        <v>0.30396432457640293</v>
      </c>
      <c r="BX465" s="585">
        <f>AVERAGE(BT460:BT465)</f>
        <v>-3.9896871599564747</v>
      </c>
      <c r="BY465" s="585">
        <f>AVERAGE(BU460:BU465)</f>
        <v>-0.45918014989201278</v>
      </c>
      <c r="BZ465" s="585">
        <f>AVERAGE(BV460:BV465)</f>
        <v>3.9638220892274219</v>
      </c>
      <c r="CA465" s="530"/>
      <c r="CB465" s="584"/>
      <c r="CC465" s="530"/>
      <c r="CD465" s="585">
        <f>SUM(CB460:CB464)</f>
        <v>50.341309943939109</v>
      </c>
      <c r="CE465" s="585">
        <f>SUM(CC460:CC464)</f>
        <v>50.186781037016999</v>
      </c>
      <c r="CF465" s="585" t="e">
        <f ca="1">[1]!Mean(CB460:CB464)</f>
        <v>#NAME?</v>
      </c>
      <c r="CG465" s="585" t="e">
        <f ca="1">[1]!Mean(CC460:CC464)</f>
        <v>#NAME?</v>
      </c>
      <c r="CH465" s="585">
        <f>MAX(CB460:CB464)</f>
        <v>50.341309943939109</v>
      </c>
      <c r="CI465" s="585">
        <f>MAX(CC460:CC464)</f>
        <v>50.186781037016999</v>
      </c>
      <c r="CJ465" s="585">
        <f>MIN(CB460:CB464)</f>
        <v>50.341309943939109</v>
      </c>
      <c r="CK465" s="585">
        <f>MIN(CC460:CC464)</f>
        <v>50.186781037016999</v>
      </c>
      <c r="CL465" s="585"/>
      <c r="CM465" s="528"/>
      <c r="CN465" s="393"/>
      <c r="CO465" s="73"/>
      <c r="CP465" s="73"/>
      <c r="CQ465" s="73"/>
      <c r="CR465" s="287"/>
      <c r="CS465" s="281"/>
      <c r="CT465" s="281">
        <f>SUM(CR461:CR464)</f>
        <v>4.241825193150321</v>
      </c>
      <c r="CU465" s="281">
        <f>SUM(CS461:CS464)</f>
        <v>3.7120068279457397</v>
      </c>
      <c r="CV465" s="281">
        <f>AVERAGE(CR461:CR464)</f>
        <v>4.241825193150321</v>
      </c>
      <c r="CW465" s="281">
        <f>AVERAGE(CS461:CS464)</f>
        <v>3.7120068279457397</v>
      </c>
      <c r="CX465" s="281">
        <f>MAX(CR461:CR464)</f>
        <v>4.241825193150321</v>
      </c>
      <c r="CY465" s="281">
        <f>MAX(CS461:CS464)</f>
        <v>3.7120068279457397</v>
      </c>
      <c r="CZ465" s="281">
        <f>MIN(CR461:CR464)</f>
        <v>4.241825193150321</v>
      </c>
      <c r="DA465" s="281">
        <f>MIN(CS461:CS464)</f>
        <v>3.7120068279457397</v>
      </c>
      <c r="DB465" s="281">
        <f>CX465-CZ465</f>
        <v>0</v>
      </c>
      <c r="DC465" s="281">
        <f>CY465-DA465</f>
        <v>0</v>
      </c>
      <c r="DD465" s="281"/>
      <c r="DE465" s="281"/>
      <c r="DF465" s="281"/>
      <c r="DG465" s="281"/>
      <c r="DH465" s="281"/>
      <c r="DI465" s="281"/>
      <c r="DJ465" s="110"/>
      <c r="DK465" s="110"/>
      <c r="DL465" s="133"/>
      <c r="DM465" s="133"/>
      <c r="DN465" s="133"/>
      <c r="DO465" s="133"/>
      <c r="DP465" s="133"/>
      <c r="DQ465" s="133"/>
      <c r="DR465" s="133"/>
      <c r="DS465" s="110"/>
      <c r="DT465" s="112"/>
      <c r="DU465" s="110"/>
      <c r="DV465" s="110"/>
      <c r="DW465" s="495"/>
      <c r="DX465" s="495"/>
      <c r="DY465" s="495"/>
      <c r="DZ465" s="495"/>
      <c r="EA465" s="495"/>
      <c r="EB465" s="512"/>
      <c r="EC465" s="495"/>
      <c r="ED465" s="495"/>
      <c r="EE465" s="512"/>
      <c r="EF465" s="244"/>
      <c r="EG465" s="244"/>
      <c r="EH465" s="244"/>
      <c r="EI465" s="244"/>
      <c r="EJ465" s="244"/>
      <c r="EK465" s="244"/>
      <c r="EL465" s="244"/>
      <c r="EM465" s="244"/>
      <c r="EN465" s="244"/>
      <c r="EO465" s="244"/>
      <c r="EP465" s="244"/>
      <c r="EQ465" s="244"/>
      <c r="ER465" s="110"/>
      <c r="ES465" s="111"/>
      <c r="ET465" s="523"/>
      <c r="EU465" s="523"/>
      <c r="EV465" s="287">
        <f>SUM(ET459:ET465)</f>
        <v>2.134217598089637</v>
      </c>
      <c r="EW465" s="281">
        <f>SUM(EU459:EU465)</f>
        <v>2.347639357898601</v>
      </c>
      <c r="EX465" s="278">
        <f>AVERAGE(ET459:ET465)</f>
        <v>1.0671087990448185</v>
      </c>
      <c r="EY465" s="278">
        <f>AVERAGE(EU459:EU465)</f>
        <v>2.347639357898601</v>
      </c>
      <c r="EZ465" s="281">
        <f>_xlfn.VAR.P(ET459:ET465)</f>
        <v>9.636780971362402E-2</v>
      </c>
      <c r="FA465" s="281">
        <f>_xlfn.VAR.P(EU459:EU465)</f>
        <v>0</v>
      </c>
      <c r="FB465" s="281">
        <f>MAX(ET459:ET465)</f>
        <v>1.3775404496760386</v>
      </c>
      <c r="FC465" s="281">
        <f>MAX(EU459:EU465)</f>
        <v>2.347639357898601</v>
      </c>
      <c r="FD465" s="523"/>
      <c r="FE465" s="152"/>
      <c r="FF465" s="145"/>
      <c r="FG465" s="521">
        <f>SUM(FE461:FE465)</f>
        <v>21.762764104300775</v>
      </c>
      <c r="FH465" s="521">
        <f>SUM(FF461:FF465)</f>
        <v>19.10931927473208</v>
      </c>
      <c r="FI465" s="521">
        <f>AVERAGE(FE461:FE465)</f>
        <v>21.762764104300775</v>
      </c>
      <c r="FJ465" s="521">
        <f>AVERAGE(FF461:FF465)</f>
        <v>19.10931927473208</v>
      </c>
      <c r="FK465" s="521">
        <f>MAX(FE461:FE465)</f>
        <v>21.762764104300775</v>
      </c>
      <c r="FL465" s="521">
        <f>MAX(FF461:FF465)</f>
        <v>19.10931927473208</v>
      </c>
      <c r="FM465" s="521">
        <f>MIN(FE461:FE465)</f>
        <v>21.762764104300775</v>
      </c>
      <c r="FN465" s="521">
        <f>MIN(FF461:FF465)</f>
        <v>19.10931927473208</v>
      </c>
      <c r="FO465" s="521">
        <f>FK465-FM465</f>
        <v>0</v>
      </c>
      <c r="FP465" s="520">
        <f>FL465-FN465</f>
        <v>0</v>
      </c>
      <c r="FQ465" s="284"/>
      <c r="FR465" s="284"/>
      <c r="FS465" s="278">
        <f>SUM(FQ461:FQ465)</f>
        <v>4.5343626246584607</v>
      </c>
      <c r="FT465" s="278">
        <f>SUM(FR461:FR465)</f>
        <v>11.025709844868377</v>
      </c>
      <c r="FU465" s="278">
        <f>AVERAGE(FQ461:FQ465)</f>
        <v>4.5343626246584607</v>
      </c>
      <c r="FV465" s="278">
        <f>AVERAGE(FR461:FR465)</f>
        <v>11.025709844868377</v>
      </c>
      <c r="FW465" s="278">
        <f>MAX(FQ461:FQ465)</f>
        <v>4.5343626246584607</v>
      </c>
      <c r="FX465" s="278">
        <f>MAX(FR461:FR465)</f>
        <v>11.025709844868377</v>
      </c>
      <c r="FY465" s="278">
        <f>MIN(FQ461:FQ465)</f>
        <v>4.5343626246584607</v>
      </c>
      <c r="FZ465" s="278">
        <f>MIN(FR461:FR465)</f>
        <v>11.025709844868377</v>
      </c>
      <c r="GA465" s="278">
        <f>FW465-FY465</f>
        <v>0</v>
      </c>
      <c r="GB465" s="278">
        <f>FX465-FZ465</f>
        <v>0</v>
      </c>
      <c r="GC465" s="280"/>
      <c r="GD465" s="285"/>
      <c r="GE465" s="280"/>
      <c r="GF465" s="278">
        <f>SUM(GD461:GD465)</f>
        <v>4.4529602589438493E-2</v>
      </c>
      <c r="GG465" s="278">
        <f>SUM(GE461:GE465)</f>
        <v>1.6007923111920457</v>
      </c>
      <c r="GH465" s="278">
        <f>AVERAGE(GD461:GD465)</f>
        <v>4.4529602589438493E-2</v>
      </c>
      <c r="GI465" s="278">
        <f>AVERAGE(GE461:GE465)</f>
        <v>1.6007923111920457</v>
      </c>
      <c r="GJ465" s="278">
        <f>MAX(GD461:GD465)</f>
        <v>4.4529602589438493E-2</v>
      </c>
      <c r="GK465" s="278">
        <f>MAX(GE461:GE465)</f>
        <v>1.6007923111920457</v>
      </c>
      <c r="GL465" s="278">
        <f>MIN(GD461:GD465)</f>
        <v>4.4529602589438493E-2</v>
      </c>
      <c r="GM465" s="278">
        <f>MIN(GE461:GE465)</f>
        <v>1.6007923111920457</v>
      </c>
      <c r="GN465" s="278">
        <f>GJ465-GL465</f>
        <v>0</v>
      </c>
      <c r="GO465" s="278">
        <f>GK465-GM465</f>
        <v>0</v>
      </c>
      <c r="GP465" s="280"/>
      <c r="GQ465" s="587"/>
      <c r="GR465" s="587"/>
      <c r="GS465" s="532"/>
      <c r="GT465" s="586">
        <f>SUM(GR459:GR464)</f>
        <v>2.4834532050497593</v>
      </c>
      <c r="GU465" s="586">
        <f>SUM(GS460:GS465)</f>
        <v>2.2506294670763443</v>
      </c>
      <c r="GV465" s="531">
        <f>AVERAGE(GR459:GR464)</f>
        <v>0.8278177350165864</v>
      </c>
      <c r="GW465" s="531">
        <f>AVERAGE(GS459:GS464)</f>
        <v>0.75020982235878142</v>
      </c>
      <c r="GX465" s="531">
        <f>AVERAGE(GR459:GR464)</f>
        <v>0.8278177350165864</v>
      </c>
      <c r="GY465" s="531">
        <f>AVERAGE(GS459:GS464)</f>
        <v>0.75020982235878142</v>
      </c>
      <c r="GZ465" s="587"/>
      <c r="HA465" s="532"/>
      <c r="HB465" s="586">
        <f>SUM(GZ459:GZ464)</f>
        <v>1.7070946681175201</v>
      </c>
      <c r="HC465" s="586">
        <f>SUM(HA460:HA465)</f>
        <v>1.0863329706202389</v>
      </c>
      <c r="HD465" s="531">
        <f>AVERAGE(GZ459:GZ464)</f>
        <v>0.56903155603917333</v>
      </c>
      <c r="HE465" s="531">
        <f>AVERAGE(HA459:HA464)</f>
        <v>0.36211099020674631</v>
      </c>
      <c r="HF465" s="531">
        <f>AVERAGE(GZ459:GZ464)</f>
        <v>0.56903155603917333</v>
      </c>
      <c r="HG465" s="531">
        <f>AVERAGE(HA459:HA464)</f>
        <v>0.36211099020674631</v>
      </c>
      <c r="HH465" s="584"/>
      <c r="HI465" s="527"/>
      <c r="HJ465" s="586">
        <f>SUM(HH460:HH465)</f>
        <v>3.1203117738920394</v>
      </c>
      <c r="HK465" s="586">
        <f>SUM(HI460:HI465)</f>
        <v>2.9276813899989698</v>
      </c>
      <c r="HL465" s="531">
        <f>AVERAGE(HH460:HH465)</f>
        <v>1.0401039246306798</v>
      </c>
      <c r="HM465" s="531">
        <f>AVERAGE(HI460:HI465)</f>
        <v>0.97589379666632325</v>
      </c>
      <c r="HN465" s="531">
        <f>MAX(HH460:HH465)</f>
        <v>1.7374649001358715</v>
      </c>
      <c r="HO465" s="531">
        <f>MAX(HI460:HI465)</f>
        <v>1.8254358929037104</v>
      </c>
      <c r="HP465" s="286">
        <f>MIN(HH460:HH465)</f>
        <v>0.35769900955007194</v>
      </c>
      <c r="HQ465" s="286">
        <f>MIN(HI460:HI465)</f>
        <v>0.19399946149012837</v>
      </c>
      <c r="HR465" s="278">
        <f>HN465-HP465</f>
        <v>1.3797658905857997</v>
      </c>
      <c r="HS465" s="278">
        <f>HO465-HQ465</f>
        <v>1.6314364314135821</v>
      </c>
      <c r="HT465" s="393"/>
      <c r="HU465" s="520"/>
      <c r="HV465" s="393"/>
      <c r="HW465" s="520"/>
      <c r="HX465" s="393"/>
      <c r="HY465" s="520"/>
      <c r="HZ465" s="393"/>
      <c r="IA465" s="520"/>
      <c r="IB465" s="393"/>
      <c r="IC465" s="520"/>
      <c r="ID465" s="393"/>
      <c r="IE465" s="168"/>
      <c r="IF465" s="168"/>
      <c r="IG465" s="168">
        <v>-4.2878371743437258</v>
      </c>
      <c r="IH465" s="168">
        <v>10.533550054406964</v>
      </c>
      <c r="II465" s="168"/>
      <c r="IJ465" s="168"/>
      <c r="IK465" s="168"/>
      <c r="IL465" s="168"/>
      <c r="IM465" s="168"/>
      <c r="IN465" s="462"/>
      <c r="IO465" s="462"/>
      <c r="IP465" s="390">
        <v>2</v>
      </c>
      <c r="IQ465" s="168"/>
      <c r="IR465" s="168"/>
      <c r="IS465" s="168"/>
      <c r="IT465" s="390"/>
      <c r="IU465" s="393"/>
      <c r="IV465" s="390"/>
      <c r="IW465" s="393"/>
      <c r="IX465" s="484"/>
      <c r="IY465" s="393"/>
      <c r="IZ465" s="168"/>
      <c r="JA465" s="168"/>
      <c r="JB465" s="177"/>
      <c r="JC465" s="177"/>
      <c r="JD465" s="177"/>
      <c r="JE465" s="168"/>
      <c r="JF465" s="168"/>
      <c r="JG465" s="168"/>
      <c r="JH465" s="168"/>
      <c r="JI465" s="168"/>
      <c r="JJ465" s="168"/>
      <c r="JK465" s="168"/>
      <c r="JL465" s="168"/>
      <c r="JM465" s="168"/>
      <c r="JN465" s="168"/>
      <c r="JO465" s="168"/>
      <c r="JP465" s="177"/>
      <c r="JQ465" s="177"/>
      <c r="JR465" s="177"/>
      <c r="JS465" s="168"/>
      <c r="JT465" s="168"/>
      <c r="JU465" s="393"/>
      <c r="JV465" s="168"/>
      <c r="JW465" s="168"/>
      <c r="JX465" s="168"/>
      <c r="JY465" s="393"/>
      <c r="JZ465" s="507"/>
      <c r="KA465" s="507"/>
      <c r="KB465" s="520"/>
      <c r="KC465" s="520"/>
      <c r="KD465" s="507"/>
      <c r="KE465" s="170"/>
      <c r="KF465" s="168"/>
      <c r="KG465" s="168"/>
      <c r="KH465" s="168"/>
      <c r="KI465" s="168"/>
      <c r="KJ465" s="168"/>
      <c r="KK465" s="169"/>
      <c r="KL465" s="168"/>
      <c r="KM465" s="168"/>
      <c r="KN465" s="168"/>
      <c r="KO465" s="168"/>
      <c r="KP465" s="168"/>
      <c r="KQ465" s="168"/>
      <c r="KR465" s="169"/>
      <c r="KS465" s="168"/>
      <c r="KT465" s="168"/>
      <c r="KU465" s="168"/>
      <c r="KV465" s="168"/>
      <c r="KW465" s="168"/>
      <c r="KX465" s="168"/>
      <c r="KY465" s="168"/>
      <c r="KZ465" s="168"/>
      <c r="LA465" s="169"/>
    </row>
    <row r="466" spans="1:313" x14ac:dyDescent="0.15">
      <c r="A466" s="214"/>
      <c r="B466" s="236">
        <v>2.4543171296296298</v>
      </c>
      <c r="C466" s="10"/>
      <c r="D466" s="11"/>
      <c r="E466" s="12"/>
      <c r="F466" s="14"/>
      <c r="G466" s="13"/>
      <c r="H466" s="14" t="s">
        <v>353</v>
      </c>
      <c r="I466" s="596">
        <v>91</v>
      </c>
      <c r="J466" s="9">
        <v>1</v>
      </c>
      <c r="K466" s="14">
        <v>1</v>
      </c>
      <c r="L466" s="9">
        <v>0</v>
      </c>
      <c r="M466" s="23">
        <v>1</v>
      </c>
      <c r="N466" s="23">
        <v>1</v>
      </c>
      <c r="O466" s="23">
        <v>0</v>
      </c>
      <c r="P466" s="14"/>
      <c r="Q466" s="14">
        <v>1</v>
      </c>
      <c r="R466" s="14">
        <v>0</v>
      </c>
      <c r="S466" s="14">
        <v>0</v>
      </c>
      <c r="T466" s="14">
        <v>1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9">
        <v>1</v>
      </c>
      <c r="AB466" s="15">
        <f>ABS(ER466-DU467)</f>
        <v>0.97009890822256262</v>
      </c>
      <c r="AC466" s="15">
        <f>ABS(ES466-DV467)</f>
        <v>0.9699401523394986</v>
      </c>
      <c r="AD466" s="15">
        <f>SQRT(AB466^2+AC466^2)</f>
        <v>1.3718147800832945</v>
      </c>
      <c r="AE466" s="15"/>
      <c r="AF466" s="15"/>
      <c r="AG466" s="15"/>
      <c r="AH466" s="15">
        <f>AM467-BP466</f>
        <v>-5.1609261917440321</v>
      </c>
      <c r="AI466" s="15">
        <f>AN467-BQ466</f>
        <v>-17.885696409140373</v>
      </c>
      <c r="AJ466" s="15"/>
      <c r="AK466" s="15"/>
      <c r="AL466" s="632">
        <f>((AH466*AH467)+(AI466*AI467))/(SQRT(AH466^2+AI466^2)*SQRT(AH467^2+AI467^2))</f>
        <v>0.99481801694326011</v>
      </c>
      <c r="AM466" s="633"/>
      <c r="AN466" s="634"/>
      <c r="AO466" s="633"/>
      <c r="AP466" s="634"/>
      <c r="AQ466" s="634"/>
      <c r="AR466" s="634"/>
      <c r="AS466" s="634"/>
      <c r="AT466" s="634"/>
      <c r="AU466" s="634"/>
      <c r="AV466" s="634"/>
      <c r="AW466" s="634"/>
      <c r="AX466" s="634"/>
      <c r="AY466" s="634"/>
      <c r="AZ466" s="634"/>
      <c r="BA466" s="634"/>
      <c r="BB466" s="633"/>
      <c r="BC466" s="634"/>
      <c r="BD466" s="634"/>
      <c r="BE466" s="634"/>
      <c r="BF466" s="634"/>
      <c r="BG466" s="634"/>
      <c r="BH466" s="634"/>
      <c r="BI466" s="634"/>
      <c r="BJ466" s="634"/>
      <c r="BK466" s="634"/>
      <c r="BL466" s="634"/>
      <c r="BM466" s="634"/>
      <c r="BN466" s="573"/>
      <c r="BO466" s="573"/>
      <c r="BP466" s="4">
        <v>0.98950088638701361</v>
      </c>
      <c r="BQ466" s="4">
        <v>11.930263873775845</v>
      </c>
      <c r="BR466" s="6"/>
      <c r="BS466" s="527"/>
      <c r="BT466" s="527"/>
      <c r="BU466" s="527"/>
      <c r="BV466" s="527"/>
      <c r="BW466" s="584"/>
      <c r="BX466" s="527"/>
      <c r="BY466" s="527"/>
      <c r="BZ466" s="527"/>
      <c r="CA466" s="527"/>
      <c r="CB466" s="584"/>
      <c r="CC466" s="527"/>
      <c r="CD466" s="584"/>
      <c r="CE466" s="527"/>
      <c r="CF466" s="584"/>
      <c r="CG466" s="527"/>
      <c r="CH466" s="584"/>
      <c r="CI466" s="527"/>
      <c r="CJ466" s="584"/>
      <c r="CK466" s="527"/>
      <c r="CL466" s="584"/>
      <c r="CO466" s="70"/>
      <c r="CP466" s="70"/>
      <c r="CQ466" s="70"/>
      <c r="CR466" s="518"/>
      <c r="CS466" s="518"/>
      <c r="CT466" s="70"/>
      <c r="CU466" s="70"/>
      <c r="CV466" s="70"/>
      <c r="CW466" s="70"/>
      <c r="CX466" s="70"/>
      <c r="CY466" s="70"/>
      <c r="CZ466" s="70"/>
      <c r="DA466" s="70"/>
      <c r="DB466" s="70"/>
      <c r="DC466" s="70"/>
      <c r="DH466" s="516"/>
      <c r="DI466" s="516"/>
      <c r="DJ466" s="105"/>
      <c r="DK466" s="105"/>
      <c r="DL466" s="105"/>
      <c r="DM466" s="105"/>
      <c r="DN466" s="105"/>
      <c r="DO466" s="105"/>
      <c r="DP466" s="105"/>
      <c r="DQ466" s="105"/>
      <c r="DR466" s="105"/>
      <c r="DS466" s="105"/>
      <c r="DT466" s="108" t="s">
        <v>442</v>
      </c>
      <c r="DU466" s="105">
        <v>0.98950088638701361</v>
      </c>
      <c r="DV466" s="105">
        <v>11.930263873775845</v>
      </c>
      <c r="ER466" s="128">
        <v>-3.5893659604234807</v>
      </c>
      <c r="ES466" s="128">
        <v>-13.365775299238303</v>
      </c>
      <c r="EV466" s="284"/>
      <c r="EW466" s="209"/>
      <c r="EX466" s="209"/>
      <c r="EY466" s="209"/>
      <c r="EZ466" s="209"/>
      <c r="FA466" s="209"/>
      <c r="FB466" s="209"/>
      <c r="FC466" s="209"/>
      <c r="FE466" s="141"/>
      <c r="FF466" s="141"/>
      <c r="FH466" s="141"/>
      <c r="FJ466" s="141"/>
      <c r="FK466" s="584"/>
      <c r="FL466" s="527"/>
      <c r="FM466" s="584"/>
      <c r="FN466" s="527"/>
      <c r="FO466" s="584"/>
      <c r="FP466" s="527"/>
      <c r="FQ466" s="284"/>
      <c r="FR466" s="209"/>
      <c r="FS466" s="284"/>
      <c r="FT466" s="209"/>
      <c r="FU466" s="209"/>
      <c r="FV466" s="209"/>
      <c r="FW466" s="209"/>
      <c r="FX466" s="209"/>
      <c r="FY466" s="209"/>
      <c r="FZ466" s="209"/>
      <c r="GA466" s="209"/>
      <c r="GB466" s="209"/>
      <c r="GC466" s="209"/>
      <c r="GD466" s="284"/>
      <c r="GE466" s="209"/>
      <c r="GF466" s="284"/>
      <c r="GG466" s="209"/>
      <c r="GH466" s="209"/>
      <c r="GI466" s="209"/>
      <c r="GJ466" s="209"/>
      <c r="GK466" s="209"/>
      <c r="GL466" s="209"/>
      <c r="GM466" s="209"/>
      <c r="GN466" s="209"/>
      <c r="GO466" s="209"/>
      <c r="GP466" s="209"/>
      <c r="GQ466" s="529"/>
      <c r="GR466" s="587"/>
      <c r="GS466" s="529"/>
      <c r="GT466" s="587"/>
      <c r="GU466" s="529"/>
      <c r="GV466" s="529"/>
      <c r="GW466" s="529"/>
      <c r="GX466" s="529"/>
      <c r="GY466" s="529"/>
      <c r="GZ466" s="587"/>
      <c r="HA466" s="529"/>
      <c r="HB466" s="587"/>
      <c r="HC466" s="529"/>
      <c r="HD466" s="529"/>
      <c r="HE466" s="529"/>
      <c r="HF466" s="529"/>
      <c r="HG466" s="529"/>
      <c r="HH466" s="584"/>
      <c r="HI466" s="527"/>
      <c r="HJ466" s="587"/>
      <c r="HK466" s="529"/>
      <c r="HL466" s="529"/>
      <c r="HM466" s="529"/>
      <c r="HN466" s="529"/>
      <c r="HO466" s="529"/>
      <c r="HP466" s="285"/>
      <c r="HQ466" s="208"/>
      <c r="HR466" s="208"/>
      <c r="HS466" s="208"/>
      <c r="IE466" s="159"/>
      <c r="IF466" s="159"/>
      <c r="IG466" s="159"/>
      <c r="IH466" s="159"/>
      <c r="II466" s="159"/>
      <c r="IJ466" s="159"/>
      <c r="IK466" s="159"/>
      <c r="IL466" s="159"/>
      <c r="IM466" s="159"/>
      <c r="IQ466" s="159"/>
      <c r="IR466" s="159"/>
      <c r="IS466" s="159"/>
      <c r="IZ466" s="159"/>
      <c r="JA466" s="159"/>
      <c r="JB466" s="159"/>
      <c r="JC466" s="159"/>
      <c r="JD466" s="159"/>
      <c r="JE466" s="159"/>
      <c r="JF466" s="159"/>
      <c r="JG466" s="159"/>
      <c r="JH466" s="159"/>
      <c r="JI466" s="159"/>
      <c r="JJ466" s="159"/>
      <c r="JK466" s="159"/>
      <c r="JL466" s="159"/>
      <c r="JM466" s="159"/>
      <c r="JN466" s="159"/>
      <c r="JO466" s="159"/>
      <c r="JP466" s="159"/>
      <c r="JQ466" s="159"/>
      <c r="JR466" s="159"/>
      <c r="JS466" s="159"/>
      <c r="JT466" s="159"/>
      <c r="JV466" s="159"/>
      <c r="JW466" s="159"/>
      <c r="JX466" s="159"/>
      <c r="KE466" s="159"/>
      <c r="KF466" s="159"/>
      <c r="KG466" s="159"/>
      <c r="KH466" s="159"/>
      <c r="KI466" s="159"/>
      <c r="KJ466" s="159"/>
      <c r="KK466" s="159"/>
      <c r="KL466" s="159"/>
      <c r="KM466" s="159"/>
      <c r="KN466" s="159"/>
      <c r="KO466" s="159"/>
      <c r="KP466" s="159"/>
      <c r="KQ466" s="159"/>
      <c r="KR466" s="159"/>
      <c r="KS466" s="159">
        <v>1</v>
      </c>
      <c r="KT466" s="159"/>
      <c r="KU466" s="159"/>
      <c r="KV466" s="159"/>
      <c r="KW466" s="159"/>
      <c r="KX466" s="159"/>
      <c r="KY466" s="159"/>
      <c r="KZ466" s="159"/>
      <c r="LA466" s="159"/>
    </row>
    <row r="467" spans="1:313" x14ac:dyDescent="0.15">
      <c r="A467" s="214"/>
      <c r="B467" s="232">
        <v>2.4549421296296297</v>
      </c>
      <c r="C467" s="10">
        <v>0.24</v>
      </c>
      <c r="D467" s="11">
        <v>0.79991999999999996</v>
      </c>
      <c r="E467" s="12"/>
      <c r="F467" s="14"/>
      <c r="G467" s="13"/>
      <c r="H467" s="14"/>
      <c r="I467" s="596"/>
      <c r="J467" s="9">
        <v>2</v>
      </c>
      <c r="K467" s="14"/>
      <c r="L467" s="9"/>
      <c r="M467" s="23">
        <v>0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9"/>
      <c r="AB467" s="15"/>
      <c r="AC467" s="15"/>
      <c r="AD467" s="15"/>
      <c r="AE467" s="15"/>
      <c r="AF467" s="15"/>
      <c r="AG467" s="15"/>
      <c r="AH467" s="54">
        <f>ER466-BP466</f>
        <v>-4.5788668468104943</v>
      </c>
      <c r="AI467" s="54">
        <f>ES466-BQ466</f>
        <v>-25.296039173014147</v>
      </c>
      <c r="AJ467" s="15"/>
      <c r="AK467" s="15"/>
      <c r="AL467" s="635">
        <f>DEGREES(ACOS(AL466))</f>
        <v>5.835436469081194</v>
      </c>
      <c r="AM467" s="633">
        <v>-4.1714253053570181</v>
      </c>
      <c r="AN467" s="634">
        <v>-5.955432535364527</v>
      </c>
      <c r="AO467" s="638">
        <f>ABS(11.88+AN467)</f>
        <v>5.9245674646354738</v>
      </c>
      <c r="AP467" s="634"/>
      <c r="AQ467" s="634"/>
      <c r="AR467" s="634"/>
      <c r="AS467" s="634"/>
      <c r="AT467" s="634"/>
      <c r="AU467" s="634"/>
      <c r="AV467" s="634"/>
      <c r="AW467" s="634"/>
      <c r="AX467" s="634"/>
      <c r="AY467" s="634"/>
      <c r="AZ467" s="634"/>
      <c r="BA467" s="634"/>
      <c r="BB467" s="633"/>
      <c r="BC467" s="634">
        <f>ABS(BQ467-AN467)</f>
        <v>6.246414581066376</v>
      </c>
      <c r="BD467" s="634"/>
      <c r="BE467" s="634"/>
      <c r="BF467" s="634"/>
      <c r="BG467" s="634"/>
      <c r="BH467" s="634"/>
      <c r="BI467" s="634"/>
      <c r="BJ467" s="634"/>
      <c r="BK467" s="634"/>
      <c r="BL467" s="634"/>
      <c r="BM467" s="634"/>
      <c r="BN467" s="573"/>
      <c r="BO467" s="573"/>
      <c r="BP467" s="64">
        <v>-6.305642903446655</v>
      </c>
      <c r="BQ467" s="64">
        <v>-12.201847116430903</v>
      </c>
      <c r="BR467" s="6"/>
      <c r="BS467" s="527"/>
      <c r="BT467" s="527"/>
      <c r="BU467" s="527"/>
      <c r="BV467" s="527"/>
      <c r="BW467" s="584"/>
      <c r="BX467" s="527"/>
      <c r="BY467" s="527"/>
      <c r="BZ467" s="527"/>
      <c r="CA467" s="527"/>
      <c r="CB467" s="584"/>
      <c r="CC467" s="527"/>
      <c r="CD467" s="584"/>
      <c r="CE467" s="527"/>
      <c r="CF467" s="584"/>
      <c r="CG467" s="527"/>
      <c r="CH467" s="584"/>
      <c r="CI467" s="527"/>
      <c r="CJ467" s="584"/>
      <c r="CK467" s="527"/>
      <c r="CL467" s="584"/>
      <c r="CO467" s="70"/>
      <c r="CP467" s="70"/>
      <c r="CQ467" s="70"/>
      <c r="CR467" s="284"/>
      <c r="CS467" s="548"/>
      <c r="CT467" s="70"/>
      <c r="CU467" s="70"/>
      <c r="CV467" s="70"/>
      <c r="CW467" s="70"/>
      <c r="CX467" s="70"/>
      <c r="CY467" s="70"/>
      <c r="CZ467" s="70"/>
      <c r="DA467" s="70"/>
      <c r="DB467" s="70"/>
      <c r="DC467" s="70"/>
      <c r="DH467" s="516"/>
      <c r="DI467" s="516"/>
      <c r="DJ467" s="105"/>
      <c r="DK467" s="105"/>
      <c r="DL467" s="105"/>
      <c r="DM467" s="105"/>
      <c r="DN467" s="105"/>
      <c r="DO467" s="105"/>
      <c r="DP467" s="105"/>
      <c r="DQ467" s="105"/>
      <c r="DR467" s="105"/>
      <c r="DS467" s="105"/>
      <c r="DT467" s="108" t="s">
        <v>443</v>
      </c>
      <c r="DU467" s="128">
        <v>-4.5594648686460433</v>
      </c>
      <c r="DV467" s="128">
        <v>-12.395835146898804</v>
      </c>
      <c r="ER467" s="105">
        <v>1.2611285806893311</v>
      </c>
      <c r="ES467" s="105">
        <v>11.425894994559304</v>
      </c>
      <c r="ET467" s="518">
        <f>ABS(ER467)</f>
        <v>1.2611285806893311</v>
      </c>
      <c r="EV467" s="284"/>
      <c r="EW467" s="209"/>
      <c r="EX467" s="209"/>
      <c r="EY467" s="209"/>
      <c r="EZ467" s="209"/>
      <c r="FA467" s="209"/>
      <c r="FB467" s="209"/>
      <c r="FC467" s="209"/>
      <c r="FE467" s="141"/>
      <c r="FF467" s="141"/>
      <c r="FH467" s="141"/>
      <c r="FJ467" s="141"/>
      <c r="FK467" s="584"/>
      <c r="FL467" s="527"/>
      <c r="FM467" s="584"/>
      <c r="FN467" s="527"/>
      <c r="FO467" s="584"/>
      <c r="FP467" s="527"/>
      <c r="FQ467" s="284"/>
      <c r="FR467" s="209"/>
      <c r="FS467" s="284"/>
      <c r="FT467" s="209"/>
      <c r="FU467" s="209"/>
      <c r="FV467" s="209"/>
      <c r="FW467" s="209"/>
      <c r="FX467" s="209"/>
      <c r="FY467" s="209"/>
      <c r="FZ467" s="209"/>
      <c r="GA467" s="209"/>
      <c r="GB467" s="209"/>
      <c r="GC467" s="209"/>
      <c r="GD467" s="284"/>
      <c r="GE467" s="209"/>
      <c r="GF467" s="284"/>
      <c r="GG467" s="209"/>
      <c r="GH467" s="209"/>
      <c r="GI467" s="209"/>
      <c r="GJ467" s="209"/>
      <c r="GK467" s="209"/>
      <c r="GL467" s="209"/>
      <c r="GM467" s="209"/>
      <c r="GN467" s="209"/>
      <c r="GO467" s="209"/>
      <c r="GP467" s="209"/>
      <c r="GQ467" s="529"/>
      <c r="GR467" s="587">
        <v>0.27162769430231748</v>
      </c>
      <c r="GS467" s="532">
        <v>0.97009890822256262</v>
      </c>
      <c r="GT467" s="584"/>
      <c r="GU467" s="527"/>
      <c r="GV467" s="527"/>
      <c r="GW467" s="527"/>
      <c r="GX467" s="527"/>
      <c r="GY467" s="527"/>
      <c r="GZ467" s="587">
        <v>0.50436887921654083</v>
      </c>
      <c r="HA467" s="532">
        <v>0.9699401523394986</v>
      </c>
      <c r="HB467" s="584"/>
      <c r="HC467" s="527"/>
      <c r="HD467" s="527"/>
      <c r="HE467" s="527"/>
      <c r="HF467" s="527"/>
      <c r="HG467" s="527"/>
      <c r="HH467" s="584">
        <v>0.57286086498742672</v>
      </c>
      <c r="HI467" s="527">
        <v>1.3718147800832945</v>
      </c>
      <c r="HJ467" s="584"/>
      <c r="HK467" s="527"/>
      <c r="HL467" s="527"/>
      <c r="HM467" s="527"/>
      <c r="HN467" s="527"/>
      <c r="HO467" s="527"/>
      <c r="HP467" s="285"/>
      <c r="HQ467" s="208"/>
      <c r="HR467" s="208"/>
      <c r="HS467" s="208"/>
      <c r="IE467" s="159"/>
      <c r="IF467" s="159"/>
      <c r="IG467" s="159"/>
      <c r="IH467" s="159"/>
      <c r="II467" s="175">
        <v>1</v>
      </c>
      <c r="IJ467" s="175">
        <v>0</v>
      </c>
      <c r="IK467" s="175">
        <v>1</v>
      </c>
      <c r="IL467" s="175">
        <v>0</v>
      </c>
      <c r="IM467" s="175">
        <v>0</v>
      </c>
      <c r="IN467" s="464"/>
      <c r="IO467" s="464"/>
      <c r="IP467" s="402"/>
      <c r="IQ467" s="175">
        <v>1</v>
      </c>
      <c r="IR467" s="175">
        <v>0</v>
      </c>
      <c r="IS467" s="175">
        <v>0</v>
      </c>
      <c r="IT467" s="402"/>
      <c r="IU467" s="416"/>
      <c r="IV467" s="402"/>
      <c r="IW467" s="416"/>
      <c r="IX467" s="483"/>
      <c r="IY467" s="416"/>
      <c r="IZ467" s="175">
        <v>1</v>
      </c>
      <c r="JA467" s="175">
        <v>0</v>
      </c>
      <c r="JB467" s="178">
        <v>0</v>
      </c>
      <c r="JC467" s="178">
        <v>0</v>
      </c>
      <c r="JD467" s="178">
        <v>0</v>
      </c>
      <c r="JE467" s="178">
        <v>0</v>
      </c>
      <c r="JF467" s="178">
        <v>0</v>
      </c>
      <c r="JG467" s="178">
        <v>1</v>
      </c>
      <c r="JH467" s="178">
        <v>0</v>
      </c>
      <c r="JI467" s="178">
        <v>0</v>
      </c>
      <c r="JJ467" s="178">
        <v>0</v>
      </c>
      <c r="JK467" s="178">
        <v>0</v>
      </c>
      <c r="JL467" s="178">
        <v>1</v>
      </c>
      <c r="JM467" s="178">
        <v>1</v>
      </c>
      <c r="JN467" s="178">
        <v>0</v>
      </c>
      <c r="JO467" s="178">
        <v>0</v>
      </c>
      <c r="JP467" s="178">
        <v>0</v>
      </c>
      <c r="JQ467" s="178">
        <v>0</v>
      </c>
      <c r="JR467" s="178">
        <v>0</v>
      </c>
      <c r="JS467" s="178">
        <v>0</v>
      </c>
      <c r="JT467" s="178">
        <v>0</v>
      </c>
      <c r="JU467" s="513">
        <v>1</v>
      </c>
      <c r="JV467" s="178">
        <v>0</v>
      </c>
      <c r="JW467" s="178">
        <v>0</v>
      </c>
      <c r="JX467" s="178">
        <v>0</v>
      </c>
      <c r="JY467" s="513"/>
      <c r="JZ467" s="407"/>
      <c r="KA467" s="407"/>
      <c r="KB467" s="407"/>
      <c r="KC467" s="407"/>
      <c r="KD467" s="407"/>
      <c r="KE467" s="162">
        <v>0</v>
      </c>
      <c r="KF467" s="175">
        <v>0</v>
      </c>
      <c r="KG467" s="175">
        <v>1</v>
      </c>
      <c r="KH467" s="175">
        <v>0</v>
      </c>
      <c r="KI467" s="175">
        <v>0</v>
      </c>
      <c r="KJ467" s="175">
        <v>1</v>
      </c>
      <c r="KK467" s="160">
        <v>0</v>
      </c>
      <c r="KL467" s="175">
        <v>0</v>
      </c>
      <c r="KM467" s="175">
        <v>0</v>
      </c>
      <c r="KN467" s="175">
        <v>0</v>
      </c>
      <c r="KO467" s="175">
        <v>0</v>
      </c>
      <c r="KP467" s="175">
        <v>1</v>
      </c>
      <c r="KQ467" s="175">
        <v>0</v>
      </c>
      <c r="KR467" s="160">
        <v>0</v>
      </c>
      <c r="KS467" s="175">
        <v>0</v>
      </c>
      <c r="KT467" s="159"/>
      <c r="KU467" s="159"/>
      <c r="KV467" s="159"/>
      <c r="KW467" s="159"/>
      <c r="KX467" s="159"/>
      <c r="KY467" s="159"/>
      <c r="KZ467" s="159"/>
      <c r="LA467" s="159"/>
    </row>
    <row r="468" spans="1:313" x14ac:dyDescent="0.15">
      <c r="A468" s="218" t="s">
        <v>593</v>
      </c>
      <c r="B468" s="255">
        <v>2.4555787037037038</v>
      </c>
      <c r="C468" s="17"/>
      <c r="D468" s="18"/>
      <c r="E468" s="12"/>
      <c r="F468" s="20"/>
      <c r="G468" s="19"/>
      <c r="H468" s="20"/>
      <c r="I468" s="597"/>
      <c r="J468" s="16"/>
      <c r="K468" s="20"/>
      <c r="L468" s="16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16"/>
      <c r="AB468" s="20"/>
      <c r="AC468" s="20"/>
      <c r="AD468" s="20"/>
      <c r="AE468" s="20"/>
      <c r="AF468" s="20"/>
      <c r="AG468" s="20"/>
      <c r="AH468" s="58"/>
      <c r="AI468" s="20"/>
      <c r="AJ468" s="20"/>
      <c r="AK468" s="20"/>
      <c r="AL468" s="642"/>
      <c r="AM468" s="636"/>
      <c r="AN468" s="637"/>
      <c r="AO468" s="636"/>
      <c r="AP468" s="637"/>
      <c r="AQ468" s="528">
        <f>SUM(AO465:AO468)</f>
        <v>5.9245674646354738</v>
      </c>
      <c r="AR468" s="528">
        <f>SUM(AP465:AP468)</f>
        <v>0</v>
      </c>
      <c r="AS468" s="528">
        <f>AVERAGE(AO465:AO468)</f>
        <v>5.9245674646354738</v>
      </c>
      <c r="AT468" s="528" t="e">
        <f>AVERAGE(AP465:AP468)</f>
        <v>#DIV/0!</v>
      </c>
      <c r="AU468" s="528">
        <f>MAX(AO465:AO468)</f>
        <v>5.9245674646354738</v>
      </c>
      <c r="AV468" s="528">
        <f>MAX(AP465:AP468)</f>
        <v>0</v>
      </c>
      <c r="AW468" s="528">
        <f>MIN(AO465:AO468)</f>
        <v>5.9245674646354738</v>
      </c>
      <c r="AX468" s="528">
        <f>MIN(AP465:AP468)</f>
        <v>0</v>
      </c>
      <c r="AY468" s="528">
        <f>AU468-AW468</f>
        <v>0</v>
      </c>
      <c r="AZ468" s="528">
        <f>AV468-AX468</f>
        <v>0</v>
      </c>
      <c r="BA468" s="528"/>
      <c r="BB468" s="636"/>
      <c r="BC468" s="637"/>
      <c r="BD468" s="528">
        <f>SUM(BB465:BB468)</f>
        <v>0</v>
      </c>
      <c r="BE468" s="528">
        <f>SUM(BC465:BC468)</f>
        <v>6.246414581066376</v>
      </c>
      <c r="BF468" s="528" t="e">
        <f>AVERAGE(BB465:BB468)</f>
        <v>#DIV/0!</v>
      </c>
      <c r="BG468" s="528">
        <f>AVERAGE(BC465:BC468)</f>
        <v>6.246414581066376</v>
      </c>
      <c r="BH468" s="528">
        <f>MAX(BB465:BB468)</f>
        <v>0</v>
      </c>
      <c r="BI468" s="528">
        <f>MAX(BC465:BC468)</f>
        <v>6.246414581066376</v>
      </c>
      <c r="BJ468" s="528">
        <f>MIN(BB465:BB468)</f>
        <v>0</v>
      </c>
      <c r="BK468" s="528">
        <f>MIN(BC465:BC468)</f>
        <v>6.246414581066376</v>
      </c>
      <c r="BL468" s="528">
        <f>BH468-BJ468</f>
        <v>0</v>
      </c>
      <c r="BM468" s="528">
        <f>BI468-BK468</f>
        <v>0</v>
      </c>
      <c r="BN468" s="574"/>
      <c r="BO468" s="574"/>
      <c r="BP468" s="2" t="s">
        <v>337</v>
      </c>
      <c r="BQ468" s="2" t="s">
        <v>337</v>
      </c>
      <c r="BR468" s="7"/>
      <c r="BS468" s="530"/>
      <c r="BT468" s="530"/>
      <c r="BU468" s="530"/>
      <c r="BV468" s="530"/>
      <c r="BW468" s="584"/>
      <c r="BX468" s="530"/>
      <c r="BY468" s="530"/>
      <c r="BZ468" s="530"/>
      <c r="CA468" s="530"/>
      <c r="CB468" s="584"/>
      <c r="CC468" s="530"/>
      <c r="CD468" s="584"/>
      <c r="CE468" s="530"/>
      <c r="CF468" s="584"/>
      <c r="CG468" s="530"/>
      <c r="CH468" s="584"/>
      <c r="CI468" s="530"/>
      <c r="CJ468" s="584"/>
      <c r="CK468" s="530"/>
      <c r="CL468" s="584"/>
      <c r="CM468" s="271"/>
      <c r="CN468" s="393"/>
      <c r="CO468" s="73"/>
      <c r="CP468" s="73"/>
      <c r="CQ468" s="73"/>
      <c r="CR468" s="284"/>
      <c r="CS468" s="548"/>
      <c r="CT468" s="87"/>
      <c r="CU468" s="87"/>
      <c r="CV468" s="87"/>
      <c r="CW468" s="87"/>
      <c r="CX468" s="87"/>
      <c r="CY468" s="87"/>
      <c r="CZ468" s="87"/>
      <c r="DA468" s="87"/>
      <c r="DB468" s="87"/>
      <c r="DC468" s="81"/>
      <c r="DD468" s="281"/>
      <c r="DE468" s="281"/>
      <c r="DF468" s="281"/>
      <c r="DG468" s="281"/>
      <c r="DH468" s="281"/>
      <c r="DI468" s="281"/>
      <c r="DJ468" s="110"/>
      <c r="DK468" s="110"/>
      <c r="DL468" s="133"/>
      <c r="DM468" s="133"/>
      <c r="DN468" s="133"/>
      <c r="DO468" s="133"/>
      <c r="DP468" s="133"/>
      <c r="DQ468" s="133"/>
      <c r="DR468" s="133"/>
      <c r="DS468" s="110"/>
      <c r="DT468" s="112"/>
      <c r="DU468" s="110"/>
      <c r="DV468" s="110"/>
      <c r="DW468" s="495"/>
      <c r="DX468" s="495"/>
      <c r="DY468" s="495"/>
      <c r="DZ468" s="495"/>
      <c r="EA468" s="495"/>
      <c r="EB468" s="512"/>
      <c r="EC468" s="495"/>
      <c r="ED468" s="495"/>
      <c r="EE468" s="512"/>
      <c r="EF468" s="244"/>
      <c r="EG468" s="244"/>
      <c r="EH468" s="244"/>
      <c r="EI468" s="244"/>
      <c r="EJ468" s="244"/>
      <c r="EK468" s="244"/>
      <c r="EL468" s="244"/>
      <c r="EM468" s="244"/>
      <c r="EN468" s="244"/>
      <c r="EO468" s="244"/>
      <c r="EP468" s="244"/>
      <c r="EQ468" s="244"/>
      <c r="ER468" s="110"/>
      <c r="ES468" s="111"/>
      <c r="EV468" s="287">
        <f>SUM(ET465:ET468)</f>
        <v>1.2611285806893311</v>
      </c>
      <c r="EW468" s="281"/>
      <c r="EX468" s="278">
        <f>AVERAGE(ET465:ET468)</f>
        <v>1.2611285806893311</v>
      </c>
      <c r="EY468" s="278"/>
      <c r="EZ468" s="281">
        <f>_xlfn.VAR.P(ET465:ET468)</f>
        <v>0</v>
      </c>
      <c r="FA468" s="281"/>
      <c r="FB468" s="281">
        <f>MAX(ET465:ET468)</f>
        <v>1.2611285806893311</v>
      </c>
      <c r="FC468" s="281"/>
      <c r="FD468" s="523"/>
      <c r="FE468" s="152"/>
      <c r="FF468" s="145"/>
      <c r="FG468" s="268"/>
      <c r="FH468" s="145"/>
      <c r="FI468" s="268"/>
      <c r="FJ468" s="145"/>
      <c r="FK468" s="584"/>
      <c r="FL468" s="527"/>
      <c r="FM468" s="584"/>
      <c r="FN468" s="530"/>
      <c r="FO468" s="584"/>
      <c r="FP468" s="530"/>
      <c r="FQ468" s="284"/>
      <c r="FR468" s="282"/>
      <c r="FS468" s="284"/>
      <c r="FT468" s="282"/>
      <c r="FU468" s="282"/>
      <c r="FV468" s="282"/>
      <c r="FW468" s="282"/>
      <c r="FX468" s="282"/>
      <c r="FY468" s="282"/>
      <c r="FZ468" s="282"/>
      <c r="GA468" s="282"/>
      <c r="GB468" s="282"/>
      <c r="GC468" s="282"/>
      <c r="GD468" s="284"/>
      <c r="GE468" s="282"/>
      <c r="GF468" s="284"/>
      <c r="GG468" s="282"/>
      <c r="GH468" s="282"/>
      <c r="GI468" s="282"/>
      <c r="GJ468" s="282"/>
      <c r="GK468" s="282"/>
      <c r="GL468" s="282"/>
      <c r="GM468" s="282"/>
      <c r="GN468" s="282"/>
      <c r="GO468" s="282"/>
      <c r="GP468" s="282"/>
      <c r="GQ468" s="532"/>
      <c r="GR468" s="587"/>
      <c r="GS468" s="532"/>
      <c r="GT468" s="586">
        <f>SUM(GR466:GR468)</f>
        <v>0.27162769430231748</v>
      </c>
      <c r="GU468" s="586">
        <f>SUM(GS466:GS468)</f>
        <v>0.97009890822256262</v>
      </c>
      <c r="GV468" s="531">
        <f>AVERAGE(GR466:GR468)</f>
        <v>0.27162769430231748</v>
      </c>
      <c r="GW468" s="531">
        <f>AVERAGE(GS466:GS468)</f>
        <v>0.97009890822256262</v>
      </c>
      <c r="GX468" s="531">
        <f>MAX(GR466:GR468)</f>
        <v>0.27162769430231748</v>
      </c>
      <c r="GY468" s="531">
        <f>MAX(GS466:GS468)</f>
        <v>0.97009890822256262</v>
      </c>
      <c r="GZ468" s="587"/>
      <c r="HA468" s="532"/>
      <c r="HB468" s="586">
        <f>SUM(GZ466:GZ468)</f>
        <v>0.50436887921654083</v>
      </c>
      <c r="HC468" s="586">
        <f>SUM(HA466:HA468)</f>
        <v>0.9699401523394986</v>
      </c>
      <c r="HD468" s="531">
        <f>AVERAGE(GZ466:GZ468)</f>
        <v>0.50436887921654083</v>
      </c>
      <c r="HE468" s="531">
        <f>AVERAGE(HA466:HA468)</f>
        <v>0.9699401523394986</v>
      </c>
      <c r="HF468" s="531">
        <f>MAX(GZ466:GZ468)</f>
        <v>0.50436887921654083</v>
      </c>
      <c r="HG468" s="531">
        <f>MAX(HA466:HA468)</f>
        <v>0.9699401523394986</v>
      </c>
      <c r="HH468" s="584"/>
      <c r="HI468" s="527"/>
      <c r="HJ468" s="586">
        <f>SUM(HH466:HH468)</f>
        <v>0.57286086498742672</v>
      </c>
      <c r="HK468" s="586">
        <f>SUM(HI466:HI468)</f>
        <v>1.3718147800832945</v>
      </c>
      <c r="HL468" s="531">
        <f>AVERAGE(HH466:HH468)</f>
        <v>0.57286086498742672</v>
      </c>
      <c r="HM468" s="531">
        <f>AVERAGE(HI466:HI468)</f>
        <v>1.3718147800832945</v>
      </c>
      <c r="HN468" s="531">
        <f>MAX(HH466:HH468)</f>
        <v>0.57286086498742672</v>
      </c>
      <c r="HO468" s="531">
        <f>MAX(HI466:HI468)</f>
        <v>1.3718147800832945</v>
      </c>
      <c r="HP468" s="286">
        <f>MIN(HH466:HH468)</f>
        <v>0.57286086498742672</v>
      </c>
      <c r="HQ468" s="286">
        <f>MIN(HI466:HI468)</f>
        <v>1.3718147800832945</v>
      </c>
      <c r="HR468" s="278">
        <f>HN468-HP468</f>
        <v>0</v>
      </c>
      <c r="HS468" s="278">
        <f>HO468-HQ468</f>
        <v>0</v>
      </c>
      <c r="HT468" s="393"/>
      <c r="HU468" s="520"/>
      <c r="HV468" s="393"/>
      <c r="HW468" s="520"/>
      <c r="HX468" s="393"/>
      <c r="HY468" s="520"/>
      <c r="HZ468" s="393"/>
      <c r="IA468" s="520"/>
      <c r="IB468" s="393"/>
      <c r="IC468" s="520"/>
      <c r="ID468" s="393"/>
      <c r="IE468" s="168"/>
      <c r="IF468" s="168"/>
      <c r="IG468" s="168">
        <v>-4.0938173926992132</v>
      </c>
      <c r="IH468" s="168">
        <v>13.210584874863983</v>
      </c>
      <c r="II468" s="168"/>
      <c r="IJ468" s="168"/>
      <c r="IK468" s="168"/>
      <c r="IL468" s="168"/>
      <c r="IM468" s="168"/>
      <c r="IN468" s="462"/>
      <c r="IO468" s="462"/>
      <c r="IP468" s="390">
        <v>0</v>
      </c>
      <c r="IQ468" s="168"/>
      <c r="IR468" s="168"/>
      <c r="IS468" s="168"/>
      <c r="IT468" s="390"/>
      <c r="IU468" s="393"/>
      <c r="IV468" s="390"/>
      <c r="IW468" s="393"/>
      <c r="IX468" s="484"/>
      <c r="IY468" s="393"/>
      <c r="IZ468" s="168"/>
      <c r="JA468" s="168"/>
      <c r="JB468" s="177"/>
      <c r="JC468" s="177"/>
      <c r="JD468" s="177"/>
      <c r="JE468" s="168"/>
      <c r="JF468" s="168"/>
      <c r="JG468" s="168"/>
      <c r="JH468" s="168"/>
      <c r="JI468" s="168"/>
      <c r="JJ468" s="168"/>
      <c r="JK468" s="168"/>
      <c r="JL468" s="168"/>
      <c r="JM468" s="168"/>
      <c r="JN468" s="168"/>
      <c r="JO468" s="168"/>
      <c r="JP468" s="177"/>
      <c r="JQ468" s="177"/>
      <c r="JR468" s="177"/>
      <c r="JS468" s="168"/>
      <c r="JT468" s="168"/>
      <c r="JU468" s="393"/>
      <c r="JV468" s="168"/>
      <c r="JW468" s="168"/>
      <c r="JX468" s="168"/>
      <c r="JY468" s="393"/>
      <c r="JZ468" s="507"/>
      <c r="KA468" s="507"/>
      <c r="KB468" s="520"/>
      <c r="KC468" s="520"/>
      <c r="KD468" s="507"/>
      <c r="KE468" s="170"/>
      <c r="KF468" s="168"/>
      <c r="KG468" s="168"/>
      <c r="KH468" s="168"/>
      <c r="KI468" s="168"/>
      <c r="KJ468" s="168"/>
      <c r="KK468" s="169"/>
      <c r="KL468" s="168"/>
      <c r="KM468" s="168"/>
      <c r="KN468" s="168"/>
      <c r="KO468" s="168"/>
      <c r="KP468" s="168"/>
      <c r="KQ468" s="168"/>
      <c r="KR468" s="169"/>
      <c r="KS468" s="168"/>
      <c r="KT468" s="168"/>
      <c r="KU468" s="168"/>
      <c r="KV468" s="168"/>
      <c r="KW468" s="168"/>
      <c r="KX468" s="168"/>
      <c r="KY468" s="168"/>
      <c r="KZ468" s="168"/>
      <c r="LA468" s="169"/>
    </row>
    <row r="469" spans="1:313" x14ac:dyDescent="0.15">
      <c r="A469" s="214"/>
      <c r="B469" s="232">
        <v>2.4654282407407409</v>
      </c>
      <c r="C469" s="10"/>
      <c r="D469" s="11"/>
      <c r="E469" s="12"/>
      <c r="F469" s="14"/>
      <c r="G469" s="13"/>
      <c r="H469" s="14" t="s">
        <v>360</v>
      </c>
      <c r="I469" s="596">
        <v>92</v>
      </c>
      <c r="J469" s="9">
        <v>1</v>
      </c>
      <c r="K469" s="14">
        <v>1</v>
      </c>
      <c r="L469" s="9">
        <v>0</v>
      </c>
      <c r="M469" s="23">
        <v>1</v>
      </c>
      <c r="N469" s="14">
        <v>1</v>
      </c>
      <c r="O469" s="14">
        <v>0</v>
      </c>
      <c r="P469" s="14"/>
      <c r="Q469" s="14">
        <v>1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1</v>
      </c>
      <c r="Y469" s="14">
        <v>0</v>
      </c>
      <c r="Z469" s="14">
        <v>0</v>
      </c>
      <c r="AA469" s="9">
        <v>1</v>
      </c>
      <c r="AB469" s="15"/>
      <c r="AC469" s="15"/>
      <c r="AD469" s="15"/>
      <c r="AE469" s="15"/>
      <c r="AF469" s="15"/>
      <c r="AG469" s="15"/>
      <c r="AH469" s="54"/>
      <c r="AI469" s="15"/>
      <c r="AJ469" s="15"/>
      <c r="AK469" s="15"/>
      <c r="AL469" s="632"/>
      <c r="AM469" s="633"/>
      <c r="AN469" s="634"/>
      <c r="AO469" s="633"/>
      <c r="AP469" s="634"/>
      <c r="AQ469" s="634"/>
      <c r="AR469" s="634"/>
      <c r="AS469" s="634"/>
      <c r="AT469" s="634"/>
      <c r="AU469" s="634"/>
      <c r="AV469" s="634"/>
      <c r="AW469" s="634"/>
      <c r="AX469" s="634"/>
      <c r="AY469" s="634"/>
      <c r="AZ469" s="634"/>
      <c r="BA469" s="634"/>
      <c r="BB469" s="633"/>
      <c r="BC469" s="634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573"/>
      <c r="BO469" s="573"/>
      <c r="BP469" s="4">
        <v>-1.1059127553737211</v>
      </c>
      <c r="BQ469" s="4">
        <v>11.891466267682263</v>
      </c>
      <c r="BR469" s="6"/>
      <c r="BS469" s="527"/>
      <c r="BT469" s="527"/>
      <c r="BU469" s="527"/>
      <c r="BV469" s="527"/>
      <c r="BW469" s="584"/>
      <c r="BX469" s="527"/>
      <c r="BY469" s="527"/>
      <c r="BZ469" s="527"/>
      <c r="CA469" s="527"/>
      <c r="CB469" s="584"/>
      <c r="CC469" s="527"/>
      <c r="CD469" s="584"/>
      <c r="CE469" s="527"/>
      <c r="CF469" s="584"/>
      <c r="CG469" s="527"/>
      <c r="CH469" s="584"/>
      <c r="CI469" s="527"/>
      <c r="CJ469" s="584"/>
      <c r="CK469" s="527"/>
      <c r="CL469" s="584"/>
      <c r="CO469" s="70"/>
      <c r="CP469" s="70"/>
      <c r="CQ469" s="70"/>
      <c r="CR469" s="518"/>
      <c r="CS469" s="518"/>
      <c r="CT469" s="70"/>
      <c r="CU469" s="70"/>
      <c r="CV469" s="70"/>
      <c r="CW469" s="70"/>
      <c r="CX469" s="70"/>
      <c r="CY469" s="70"/>
      <c r="CZ469" s="70"/>
      <c r="DA469" s="70"/>
      <c r="DB469" s="70"/>
      <c r="DC469" s="70"/>
      <c r="DH469" s="516"/>
      <c r="DI469" s="516"/>
      <c r="DJ469" s="105"/>
      <c r="DK469" s="105"/>
      <c r="DL469" s="105"/>
      <c r="DM469" s="105"/>
      <c r="DN469" s="105"/>
      <c r="DO469" s="105"/>
      <c r="DP469" s="105"/>
      <c r="DQ469" s="105"/>
      <c r="DR469" s="105"/>
      <c r="DS469" s="105"/>
      <c r="DT469" s="108" t="s">
        <v>442</v>
      </c>
      <c r="DU469" s="105">
        <v>-1.1059127553737211</v>
      </c>
      <c r="DV469" s="105">
        <v>11.891466267682263</v>
      </c>
      <c r="ER469" s="128">
        <v>3.705777829410188</v>
      </c>
      <c r="ES469" s="128">
        <v>-13.249382480957562</v>
      </c>
      <c r="EV469" s="284"/>
      <c r="EW469" s="209"/>
      <c r="EX469" s="209"/>
      <c r="EY469" s="209"/>
      <c r="EZ469" s="209"/>
      <c r="FA469" s="209"/>
      <c r="FB469" s="209"/>
      <c r="FC469" s="209"/>
      <c r="FE469" s="141"/>
      <c r="FF469" s="141"/>
      <c r="FH469" s="141"/>
      <c r="FJ469" s="141"/>
      <c r="FK469" s="584"/>
      <c r="FL469" s="527"/>
      <c r="FM469" s="584"/>
      <c r="FN469" s="527"/>
      <c r="FO469" s="584"/>
      <c r="FP469" s="527"/>
      <c r="FQ469" s="284"/>
      <c r="FR469" s="209"/>
      <c r="FS469" s="284"/>
      <c r="FT469" s="209"/>
      <c r="FU469" s="209"/>
      <c r="FV469" s="209"/>
      <c r="FW469" s="209"/>
      <c r="FX469" s="209"/>
      <c r="FY469" s="209"/>
      <c r="FZ469" s="209"/>
      <c r="GA469" s="209"/>
      <c r="GB469" s="209"/>
      <c r="GC469" s="209"/>
      <c r="GD469" s="284"/>
      <c r="GE469" s="209"/>
      <c r="GF469" s="284"/>
      <c r="GG469" s="209"/>
      <c r="GH469" s="209"/>
      <c r="GI469" s="209"/>
      <c r="GJ469" s="209"/>
      <c r="GK469" s="209"/>
      <c r="GL469" s="209"/>
      <c r="GM469" s="209"/>
      <c r="GN469" s="209"/>
      <c r="GO469" s="209"/>
      <c r="GP469" s="209"/>
      <c r="GQ469" s="529"/>
      <c r="GR469" s="587"/>
      <c r="GS469" s="529"/>
      <c r="GT469" s="587"/>
      <c r="GU469" s="529"/>
      <c r="GV469" s="529"/>
      <c r="GW469" s="529"/>
      <c r="GX469" s="529"/>
      <c r="GY469" s="529"/>
      <c r="GZ469" s="587"/>
      <c r="HA469" s="529"/>
      <c r="HB469" s="587"/>
      <c r="HC469" s="529"/>
      <c r="HD469" s="529"/>
      <c r="HE469" s="529"/>
      <c r="HF469" s="529"/>
      <c r="HG469" s="529"/>
      <c r="HH469" s="584"/>
      <c r="HI469" s="527"/>
      <c r="HJ469" s="587"/>
      <c r="HK469" s="529"/>
      <c r="HL469" s="529"/>
      <c r="HM469" s="529"/>
      <c r="HN469" s="529"/>
      <c r="HO469" s="529"/>
      <c r="HP469" s="285"/>
      <c r="HQ469" s="208"/>
      <c r="HR469" s="208"/>
      <c r="HS469" s="208"/>
      <c r="IE469" s="159"/>
      <c r="IF469" s="159"/>
      <c r="IG469" s="159">
        <v>4.0938173926992132</v>
      </c>
      <c r="IH469" s="159">
        <v>-6.5761942328618064</v>
      </c>
      <c r="II469" s="159"/>
      <c r="IJ469" s="159"/>
      <c r="IK469" s="159"/>
      <c r="IL469" s="159"/>
      <c r="IM469" s="159"/>
      <c r="IQ469" s="159"/>
      <c r="IR469" s="159"/>
      <c r="IS469" s="159"/>
      <c r="IZ469" s="159"/>
      <c r="JA469" s="159"/>
      <c r="JB469" s="159"/>
      <c r="JC469" s="159"/>
      <c r="JD469" s="159"/>
      <c r="JE469" s="159"/>
      <c r="JF469" s="159"/>
      <c r="JG469" s="159"/>
      <c r="JH469" s="159"/>
      <c r="JI469" s="159"/>
      <c r="JJ469" s="159"/>
      <c r="JK469" s="159"/>
      <c r="JL469" s="159"/>
      <c r="JM469" s="159"/>
      <c r="JN469" s="159"/>
      <c r="JO469" s="159"/>
      <c r="JP469" s="159"/>
      <c r="JQ469" s="159"/>
      <c r="JR469" s="159"/>
      <c r="JS469" s="159"/>
      <c r="JT469" s="159"/>
      <c r="JV469" s="159"/>
      <c r="JW469" s="159"/>
      <c r="JX469" s="159"/>
      <c r="KE469" s="159"/>
      <c r="KF469" s="159"/>
      <c r="KG469" s="159"/>
      <c r="KH469" s="159"/>
      <c r="KI469" s="159"/>
      <c r="KJ469" s="159"/>
      <c r="KK469" s="159"/>
      <c r="KL469" s="159"/>
      <c r="KM469" s="159"/>
      <c r="KN469" s="159"/>
      <c r="KO469" s="159"/>
      <c r="KP469" s="159"/>
      <c r="KQ469" s="159"/>
      <c r="KR469" s="159"/>
      <c r="KS469" s="159"/>
      <c r="KT469" s="159"/>
      <c r="KU469" s="159"/>
      <c r="KV469" s="159"/>
      <c r="KW469" s="159"/>
      <c r="KX469" s="159"/>
      <c r="KY469" s="159"/>
      <c r="KZ469" s="159"/>
      <c r="LA469" s="159"/>
    </row>
    <row r="470" spans="1:313" x14ac:dyDescent="0.15">
      <c r="A470" s="214"/>
      <c r="B470" s="232">
        <v>2.4708564814814813</v>
      </c>
      <c r="C470" s="10"/>
      <c r="D470" s="11"/>
      <c r="E470" s="12"/>
      <c r="F470" s="14"/>
      <c r="G470" s="13"/>
      <c r="H470" s="14"/>
      <c r="I470" s="596"/>
      <c r="J470" s="9">
        <v>1</v>
      </c>
      <c r="K470" s="14">
        <v>1</v>
      </c>
      <c r="L470" s="9">
        <v>0</v>
      </c>
      <c r="M470" s="23">
        <v>1</v>
      </c>
      <c r="N470" s="23">
        <v>0</v>
      </c>
      <c r="O470" s="23">
        <v>1</v>
      </c>
      <c r="P470" s="14"/>
      <c r="Q470" s="14">
        <v>0</v>
      </c>
      <c r="R470" s="14">
        <v>0</v>
      </c>
      <c r="S470" s="14">
        <v>1</v>
      </c>
      <c r="T470" s="14">
        <v>1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9">
        <v>1</v>
      </c>
      <c r="AB470" s="15">
        <f>ABS(ER470-DU471)</f>
        <v>0.42684351961792766</v>
      </c>
      <c r="AC470" s="15">
        <f>ABS(ES470-DV471)</f>
        <v>0.77595212187159923</v>
      </c>
      <c r="AD470" s="15">
        <f>SQRT(AB470^2+AC470^2)</f>
        <v>0.88560549099294628</v>
      </c>
      <c r="AE470" s="15"/>
      <c r="AF470" s="15"/>
      <c r="AG470" s="15"/>
      <c r="AH470" s="15">
        <f>AM471-BP470</f>
        <v>4.5012589341526894</v>
      </c>
      <c r="AI470" s="15">
        <f>AN471-BQ470</f>
        <v>-17.303732317736671</v>
      </c>
      <c r="AJ470" s="15"/>
      <c r="AK470" s="15"/>
      <c r="AL470" s="632">
        <f>((AH470*AH471)+(AI470*AI471))/(SQRT(AH470^2+AI470^2)*SQRT(AH471^2+AI471^2))</f>
        <v>0.99868312788244462</v>
      </c>
      <c r="AM470" s="633"/>
      <c r="AN470" s="634"/>
      <c r="AO470" s="633"/>
      <c r="AP470" s="634"/>
      <c r="AQ470" s="634"/>
      <c r="AR470" s="634"/>
      <c r="AS470" s="634"/>
      <c r="AT470" s="634"/>
      <c r="AU470" s="634"/>
      <c r="AV470" s="634"/>
      <c r="AW470" s="634"/>
      <c r="AX470" s="634"/>
      <c r="AY470" s="634"/>
      <c r="AZ470" s="634"/>
      <c r="BA470" s="634"/>
      <c r="BB470" s="633"/>
      <c r="BC470" s="634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573"/>
      <c r="BO470" s="573"/>
      <c r="BP470" s="4">
        <v>-1.338736493347136</v>
      </c>
      <c r="BQ470" s="4">
        <v>11.891466267682263</v>
      </c>
      <c r="BR470" s="6"/>
      <c r="BS470" s="527"/>
      <c r="BT470" s="527"/>
      <c r="BU470" s="527"/>
      <c r="BV470" s="527"/>
      <c r="BW470" s="584"/>
      <c r="BX470" s="527"/>
      <c r="BY470" s="527"/>
      <c r="BZ470" s="527"/>
      <c r="CA470" s="527"/>
      <c r="CB470" s="584"/>
      <c r="CC470" s="527"/>
      <c r="CD470" s="584"/>
      <c r="CE470" s="527"/>
      <c r="CF470" s="584"/>
      <c r="CG470" s="527"/>
      <c r="CH470" s="584"/>
      <c r="CI470" s="527"/>
      <c r="CJ470" s="584"/>
      <c r="CK470" s="527"/>
      <c r="CL470" s="584"/>
      <c r="CO470" s="70"/>
      <c r="CP470" s="70"/>
      <c r="CQ470" s="70"/>
      <c r="CR470" s="518"/>
      <c r="CS470" s="518"/>
      <c r="CT470" s="70"/>
      <c r="CU470" s="70"/>
      <c r="CV470" s="70"/>
      <c r="CW470" s="70"/>
      <c r="CX470" s="70"/>
      <c r="CY470" s="70"/>
      <c r="CZ470" s="70"/>
      <c r="DA470" s="70"/>
      <c r="DB470" s="70"/>
      <c r="DC470" s="70"/>
      <c r="DH470" s="516"/>
      <c r="DI470" s="516"/>
      <c r="DJ470" s="105"/>
      <c r="DK470" s="105"/>
      <c r="DL470" s="105"/>
      <c r="DM470" s="105"/>
      <c r="DN470" s="105"/>
      <c r="DO470" s="105"/>
      <c r="DP470" s="105"/>
      <c r="DQ470" s="105"/>
      <c r="DR470" s="105"/>
      <c r="DS470" s="105"/>
      <c r="DT470" s="108" t="s">
        <v>442</v>
      </c>
      <c r="DU470" s="105">
        <v>-1.338736493347136</v>
      </c>
      <c r="DV470" s="105">
        <v>11.891466267682263</v>
      </c>
      <c r="ER470" s="128">
        <v>3.7445817857390904</v>
      </c>
      <c r="ES470" s="128">
        <v>-12.783811207834603</v>
      </c>
      <c r="EV470" s="284"/>
      <c r="EW470" s="209"/>
      <c r="EX470" s="209"/>
      <c r="EY470" s="209"/>
      <c r="EZ470" s="209"/>
      <c r="FA470" s="209"/>
      <c r="FB470" s="209"/>
      <c r="FC470" s="209"/>
      <c r="FE470" s="141"/>
      <c r="FF470" s="141"/>
      <c r="FH470" s="141"/>
      <c r="FJ470" s="141"/>
      <c r="FK470" s="584"/>
      <c r="FL470" s="527"/>
      <c r="FM470" s="584"/>
      <c r="FN470" s="527"/>
      <c r="FO470" s="584"/>
      <c r="FP470" s="527"/>
      <c r="FQ470" s="284"/>
      <c r="FR470" s="209"/>
      <c r="FS470" s="284"/>
      <c r="FT470" s="209"/>
      <c r="FU470" s="209"/>
      <c r="FV470" s="209"/>
      <c r="FW470" s="209"/>
      <c r="FX470" s="209"/>
      <c r="FY470" s="209"/>
      <c r="FZ470" s="209"/>
      <c r="GA470" s="209"/>
      <c r="GB470" s="209"/>
      <c r="GC470" s="209"/>
      <c r="GD470" s="284"/>
      <c r="GE470" s="209"/>
      <c r="GF470" s="284"/>
      <c r="GG470" s="209"/>
      <c r="GH470" s="209"/>
      <c r="GI470" s="209"/>
      <c r="GJ470" s="209"/>
      <c r="GK470" s="209"/>
      <c r="GL470" s="209"/>
      <c r="GM470" s="209"/>
      <c r="GN470" s="209"/>
      <c r="GO470" s="209"/>
      <c r="GP470" s="209"/>
      <c r="GQ470" s="529"/>
      <c r="GR470" s="587"/>
      <c r="GS470" s="529"/>
      <c r="GT470" s="587"/>
      <c r="GU470" s="529"/>
      <c r="GV470" s="529"/>
      <c r="GW470" s="529"/>
      <c r="GX470" s="529"/>
      <c r="GY470" s="529"/>
      <c r="GZ470" s="587"/>
      <c r="HA470" s="529"/>
      <c r="HB470" s="587"/>
      <c r="HC470" s="529"/>
      <c r="HD470" s="529"/>
      <c r="HE470" s="529"/>
      <c r="HF470" s="529"/>
      <c r="HG470" s="529"/>
      <c r="HH470" s="584"/>
      <c r="HI470" s="527"/>
      <c r="HJ470" s="587"/>
      <c r="HK470" s="529"/>
      <c r="HL470" s="529"/>
      <c r="HM470" s="529"/>
      <c r="HN470" s="529"/>
      <c r="HO470" s="529"/>
      <c r="HP470" s="285"/>
      <c r="HQ470" s="208"/>
      <c r="HR470" s="208"/>
      <c r="HS470" s="208"/>
      <c r="IE470" s="159"/>
      <c r="IF470" s="159"/>
      <c r="IG470" s="159"/>
      <c r="IH470" s="159"/>
      <c r="II470" s="159"/>
      <c r="IJ470" s="159"/>
      <c r="IK470" s="159"/>
      <c r="IL470" s="159"/>
      <c r="IM470" s="159"/>
      <c r="IQ470" s="159"/>
      <c r="IR470" s="159"/>
      <c r="IS470" s="159"/>
      <c r="IZ470" s="159"/>
      <c r="JA470" s="159"/>
      <c r="JB470" s="159"/>
      <c r="JC470" s="159"/>
      <c r="JD470" s="159"/>
      <c r="JE470" s="159"/>
      <c r="JF470" s="159"/>
      <c r="JG470" s="159"/>
      <c r="JH470" s="159"/>
      <c r="JI470" s="159"/>
      <c r="JJ470" s="159"/>
      <c r="JK470" s="159"/>
      <c r="JL470" s="159"/>
      <c r="JM470" s="159"/>
      <c r="JN470" s="159"/>
      <c r="JO470" s="159"/>
      <c r="JP470" s="159"/>
      <c r="JQ470" s="159"/>
      <c r="JR470" s="159"/>
      <c r="JS470" s="159"/>
      <c r="JT470" s="159"/>
      <c r="JV470" s="159"/>
      <c r="JW470" s="159"/>
      <c r="JX470" s="159"/>
      <c r="KE470" s="159"/>
      <c r="KF470" s="159"/>
      <c r="KG470" s="159"/>
      <c r="KH470" s="159"/>
      <c r="KI470" s="159"/>
      <c r="KJ470" s="159"/>
      <c r="KK470" s="159"/>
      <c r="KL470" s="159"/>
      <c r="KM470" s="159"/>
      <c r="KN470" s="159"/>
      <c r="KO470" s="159"/>
      <c r="KP470" s="159"/>
      <c r="KQ470" s="159"/>
      <c r="KR470" s="159"/>
      <c r="KS470" s="159"/>
      <c r="KT470" s="159"/>
      <c r="KU470" s="159"/>
      <c r="KV470" s="159"/>
      <c r="KW470" s="159"/>
      <c r="KX470" s="159"/>
      <c r="KY470" s="159"/>
      <c r="KZ470" s="159"/>
      <c r="LA470" s="159"/>
    </row>
    <row r="471" spans="1:313" x14ac:dyDescent="0.15">
      <c r="A471" s="214"/>
      <c r="B471" s="232">
        <v>2.4711458333333334</v>
      </c>
      <c r="C471" s="10">
        <v>0.25</v>
      </c>
      <c r="D471" s="11">
        <v>0.83325000000000005</v>
      </c>
      <c r="E471" s="12"/>
      <c r="F471" s="14"/>
      <c r="G471" s="13"/>
      <c r="H471" s="14"/>
      <c r="I471" s="596"/>
      <c r="J471" s="9">
        <v>2</v>
      </c>
      <c r="K471" s="14"/>
      <c r="L471" s="9"/>
      <c r="M471" s="23">
        <v>0</v>
      </c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9"/>
      <c r="AB471" s="15"/>
      <c r="AC471" s="15"/>
      <c r="AD471" s="15"/>
      <c r="AE471" s="15"/>
      <c r="AF471" s="15"/>
      <c r="AG471" s="15"/>
      <c r="AH471" s="54">
        <f>ER470-BP470</f>
        <v>5.0833182790862264</v>
      </c>
      <c r="AI471" s="54">
        <f>ES470-BQ470</f>
        <v>-24.675277475516864</v>
      </c>
      <c r="AJ471" s="15"/>
      <c r="AK471" s="15"/>
      <c r="AL471" s="635">
        <f>DEGREES(ACOS(AL470))</f>
        <v>2.940743204460845</v>
      </c>
      <c r="AM471" s="633">
        <v>3.162522440805553</v>
      </c>
      <c r="AN471" s="634">
        <v>-5.4122660500544075</v>
      </c>
      <c r="AO471" s="638">
        <f>ABS(11.88+AN471)</f>
        <v>6.4677339499455933</v>
      </c>
      <c r="AP471" s="527"/>
      <c r="AQ471" s="634"/>
      <c r="AR471" s="634"/>
      <c r="AS471" s="634"/>
      <c r="AT471" s="634"/>
      <c r="AU471" s="634"/>
      <c r="AV471" s="634"/>
      <c r="AW471" s="634"/>
      <c r="AX471" s="634"/>
      <c r="AY471" s="634"/>
      <c r="AZ471" s="634"/>
      <c r="BA471" s="634"/>
      <c r="BB471" s="633"/>
      <c r="BC471" s="634">
        <f>ABS(BQ471-AN471)</f>
        <v>6.5567954298150166</v>
      </c>
      <c r="BD471" s="634"/>
      <c r="BE471" s="634"/>
      <c r="BF471" s="634"/>
      <c r="BG471" s="634"/>
      <c r="BH471" s="634"/>
      <c r="BI471" s="634"/>
      <c r="BJ471" s="634"/>
      <c r="BK471" s="634"/>
      <c r="BL471" s="634"/>
      <c r="BM471" s="634"/>
      <c r="BN471" s="573"/>
      <c r="BO471" s="573"/>
      <c r="BP471" s="64">
        <v>5.2191321262373851</v>
      </c>
      <c r="BQ471" s="64">
        <v>-11.969061479869424</v>
      </c>
      <c r="BR471" s="6"/>
      <c r="BS471" s="527"/>
      <c r="BT471" s="527"/>
      <c r="BU471" s="527">
        <f>(BP470+BP471+BP472)/3</f>
        <v>-8.4075238712622014E-2</v>
      </c>
      <c r="BV471" s="527">
        <f>(BQ470+BQ471+BQ472)/3</f>
        <v>3.6405087051142542</v>
      </c>
      <c r="BW471" s="584"/>
      <c r="BX471" s="527"/>
      <c r="BY471" s="527"/>
      <c r="BZ471" s="527"/>
      <c r="CA471" s="527"/>
      <c r="CC471" s="584">
        <f>SQRT((BP470-BP471)^2+(BQ470-BQ471)^2)+SQRT((BP471-BP472)^2+(BQ471-BQ472)^2)+SQRT((BP472-BP470)^2+(BQ472-BQ470)^2)</f>
        <v>52.477286747231354</v>
      </c>
      <c r="CD471" s="584"/>
      <c r="CE471" s="584"/>
      <c r="CF471" s="584"/>
      <c r="CG471" s="527"/>
      <c r="CH471" s="584"/>
      <c r="CI471" s="527"/>
      <c r="CJ471" s="584"/>
      <c r="CK471" s="527"/>
      <c r="CL471" s="584"/>
      <c r="CO471" s="70"/>
      <c r="CP471" s="70"/>
      <c r="CQ471" s="70"/>
      <c r="CR471" s="518"/>
      <c r="CS471" s="284">
        <f>DEGREES(ACOS(((BP470-BP471)*(BP472-BP471)+(BQ470-BQ471)*(BQ472-BQ471))/(SQRT((BP470-BP471)^2+(BQ470-BQ471)^2)*SQRT((BP472-BP471)^2+(BQ472-BQ471)^2))))</f>
        <v>6.7864275092259936</v>
      </c>
      <c r="CT471" s="70"/>
      <c r="CU471" s="70"/>
      <c r="CV471" s="70"/>
      <c r="CW471" s="70"/>
      <c r="CX471" s="70"/>
      <c r="CY471" s="70"/>
      <c r="CZ471" s="70"/>
      <c r="DA471" s="70"/>
      <c r="DB471" s="70"/>
      <c r="DC471" s="70"/>
      <c r="DH471" s="516"/>
      <c r="DI471" s="516"/>
      <c r="DJ471" s="105"/>
      <c r="DK471" s="105"/>
      <c r="DL471" s="105"/>
      <c r="DM471" s="105"/>
      <c r="DN471" s="105"/>
      <c r="DO471" s="105"/>
      <c r="DP471" s="105"/>
      <c r="DQ471" s="105"/>
      <c r="DR471" s="105"/>
      <c r="DS471" s="105"/>
      <c r="DT471" s="108" t="s">
        <v>443</v>
      </c>
      <c r="DU471" s="128">
        <v>4.1714253053570181</v>
      </c>
      <c r="DV471" s="128">
        <v>-12.007859085963004</v>
      </c>
      <c r="ER471" s="105">
        <v>-1.3775404496760386</v>
      </c>
      <c r="ES471" s="105">
        <v>11.387097388465724</v>
      </c>
      <c r="ET471" s="518">
        <f>ABS(ER471)</f>
        <v>1.3775404496760386</v>
      </c>
      <c r="EV471" s="284"/>
      <c r="EW471" s="209"/>
      <c r="EX471" s="209"/>
      <c r="EY471" s="209"/>
      <c r="EZ471" s="209"/>
      <c r="FA471" s="209"/>
      <c r="FB471" s="209"/>
      <c r="FC471" s="209"/>
      <c r="FE471" s="141"/>
      <c r="FF471" s="141"/>
      <c r="FH471" s="141"/>
      <c r="FJ471" s="141"/>
      <c r="FK471" s="584"/>
      <c r="FL471" s="527"/>
      <c r="FM471" s="584"/>
      <c r="FN471" s="527"/>
      <c r="FO471" s="584"/>
      <c r="FP471" s="527"/>
      <c r="FQ471" s="284"/>
      <c r="FR471" s="209"/>
      <c r="FS471" s="284"/>
      <c r="FT471" s="209"/>
      <c r="FU471" s="209"/>
      <c r="FV471" s="209"/>
      <c r="FW471" s="209"/>
      <c r="FX471" s="209"/>
      <c r="FY471" s="209"/>
      <c r="FZ471" s="209"/>
      <c r="GA471" s="209"/>
      <c r="GB471" s="209"/>
      <c r="GC471" s="209"/>
      <c r="GD471" s="284"/>
      <c r="GE471" s="209"/>
      <c r="GF471" s="284"/>
      <c r="GG471" s="209"/>
      <c r="GH471" s="209"/>
      <c r="GI471" s="209"/>
      <c r="GJ471" s="209"/>
      <c r="GK471" s="209"/>
      <c r="GL471" s="209"/>
      <c r="GM471" s="209"/>
      <c r="GN471" s="209"/>
      <c r="GO471" s="209"/>
      <c r="GP471" s="209"/>
      <c r="GQ471" s="529"/>
      <c r="GR471" s="587">
        <v>3.8803956328902656E-2</v>
      </c>
      <c r="GS471" s="532">
        <v>0.42684351961792766</v>
      </c>
      <c r="GT471" s="584"/>
      <c r="GU471" s="527"/>
      <c r="GV471" s="527"/>
      <c r="GW471" s="527"/>
      <c r="GX471" s="527"/>
      <c r="GY471" s="527"/>
      <c r="GZ471" s="587">
        <v>0.50436887921653906</v>
      </c>
      <c r="HA471" s="532">
        <v>0.77595212187159923</v>
      </c>
      <c r="HB471" s="584"/>
      <c r="HC471" s="527"/>
      <c r="HD471" s="527"/>
      <c r="HE471" s="527"/>
      <c r="HF471" s="527"/>
      <c r="HG471" s="527"/>
      <c r="HH471" s="584">
        <v>0.50585938100318273</v>
      </c>
      <c r="HI471" s="527">
        <v>0.88560549099294628</v>
      </c>
      <c r="HJ471" s="584"/>
      <c r="HK471" s="527"/>
      <c r="HL471" s="527"/>
      <c r="HM471" s="527"/>
      <c r="HN471" s="527"/>
      <c r="HO471" s="527"/>
      <c r="HP471" s="285"/>
      <c r="HQ471" s="208"/>
      <c r="HR471" s="208"/>
      <c r="HS471" s="208"/>
      <c r="IE471" s="159"/>
      <c r="IF471" s="159"/>
      <c r="IG471" s="159"/>
      <c r="IH471" s="159"/>
      <c r="II471" s="175">
        <v>1</v>
      </c>
      <c r="IJ471" s="175">
        <v>0</v>
      </c>
      <c r="IK471" s="175">
        <v>1</v>
      </c>
      <c r="IL471" s="175">
        <v>0</v>
      </c>
      <c r="IM471" s="175">
        <v>0</v>
      </c>
      <c r="IN471" s="464"/>
      <c r="IO471" s="464"/>
      <c r="IP471" s="402"/>
      <c r="IQ471" s="175">
        <v>0</v>
      </c>
      <c r="IR471" s="175">
        <v>1</v>
      </c>
      <c r="IS471" s="175">
        <v>0</v>
      </c>
      <c r="IT471" s="402"/>
      <c r="IU471" s="416"/>
      <c r="IV471" s="402"/>
      <c r="IW471" s="416"/>
      <c r="IX471" s="483"/>
      <c r="IY471" s="416"/>
      <c r="IZ471" s="175">
        <v>0</v>
      </c>
      <c r="JA471" s="175">
        <v>0</v>
      </c>
      <c r="JB471" s="178">
        <v>0</v>
      </c>
      <c r="JC471" s="178">
        <v>1</v>
      </c>
      <c r="JD471" s="178">
        <v>0</v>
      </c>
      <c r="JE471" s="178">
        <v>0</v>
      </c>
      <c r="JF471" s="178">
        <v>0</v>
      </c>
      <c r="JG471" s="178">
        <v>0</v>
      </c>
      <c r="JH471" s="178">
        <v>1</v>
      </c>
      <c r="JI471" s="178">
        <v>0</v>
      </c>
      <c r="JJ471" s="178">
        <v>0</v>
      </c>
      <c r="JK471" s="178">
        <v>1</v>
      </c>
      <c r="JL471" s="178">
        <v>0</v>
      </c>
      <c r="JM471" s="178">
        <v>1</v>
      </c>
      <c r="JN471" s="178">
        <v>0</v>
      </c>
      <c r="JO471" s="178">
        <v>0</v>
      </c>
      <c r="JP471" s="178">
        <v>0</v>
      </c>
      <c r="JQ471" s="178">
        <v>0</v>
      </c>
      <c r="JR471" s="178">
        <v>0</v>
      </c>
      <c r="JS471" s="178">
        <v>0</v>
      </c>
      <c r="JT471" s="178">
        <v>0</v>
      </c>
      <c r="JU471" s="513">
        <v>0</v>
      </c>
      <c r="JV471" s="178">
        <v>1</v>
      </c>
      <c r="JW471" s="178">
        <v>0</v>
      </c>
      <c r="JX471" s="178">
        <v>0</v>
      </c>
      <c r="JY471" s="513"/>
      <c r="JZ471" s="407"/>
      <c r="KA471" s="407"/>
      <c r="KB471" s="407"/>
      <c r="KC471" s="407"/>
      <c r="KD471" s="407"/>
      <c r="KE471" s="162">
        <v>1</v>
      </c>
      <c r="KF471" s="175">
        <v>0</v>
      </c>
      <c r="KG471" s="175">
        <v>0</v>
      </c>
      <c r="KH471" s="175">
        <v>0</v>
      </c>
      <c r="KI471" s="175">
        <v>0</v>
      </c>
      <c r="KJ471" s="159">
        <v>1</v>
      </c>
      <c r="KK471" s="160">
        <v>0</v>
      </c>
      <c r="KL471" s="175">
        <v>1</v>
      </c>
      <c r="KM471" s="175">
        <v>0</v>
      </c>
      <c r="KN471" s="175">
        <v>0</v>
      </c>
      <c r="KO471" s="175">
        <v>0</v>
      </c>
      <c r="KP471" s="175">
        <v>0</v>
      </c>
      <c r="KQ471" s="175">
        <v>0</v>
      </c>
      <c r="KR471" s="160">
        <v>0</v>
      </c>
      <c r="KS471" s="175">
        <v>0</v>
      </c>
      <c r="KT471" s="159"/>
      <c r="KU471" s="159"/>
      <c r="KV471" s="159"/>
      <c r="KW471" s="159"/>
      <c r="KX471" s="159"/>
      <c r="KY471" s="159"/>
      <c r="KZ471" s="159"/>
      <c r="LA471" s="159"/>
    </row>
    <row r="472" spans="1:313" x14ac:dyDescent="0.15">
      <c r="A472" s="214"/>
      <c r="B472" s="232">
        <v>2.4723611111111112</v>
      </c>
      <c r="C472" s="10">
        <v>1.1499999999999999</v>
      </c>
      <c r="D472" s="11">
        <v>3.8329499999999999</v>
      </c>
      <c r="E472" s="12"/>
      <c r="F472" s="14"/>
      <c r="G472" s="13"/>
      <c r="H472" s="14"/>
      <c r="I472" s="596"/>
      <c r="J472" s="9">
        <v>3</v>
      </c>
      <c r="K472" s="14"/>
      <c r="L472" s="9"/>
      <c r="M472" s="23">
        <v>0</v>
      </c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9"/>
      <c r="AB472" s="15"/>
      <c r="AC472" s="15"/>
      <c r="AD472" s="15"/>
      <c r="AE472" s="15"/>
      <c r="AF472" s="15"/>
      <c r="AG472" s="15"/>
      <c r="AH472" s="54"/>
      <c r="AI472" s="15"/>
      <c r="AJ472" s="15"/>
      <c r="AK472" s="15"/>
      <c r="AL472" s="632"/>
      <c r="AM472" s="633">
        <v>-2.8132868338454307</v>
      </c>
      <c r="AN472" s="634">
        <v>8.3220865070729051</v>
      </c>
      <c r="AO472" s="584"/>
      <c r="AP472" s="634">
        <f>ABS(11.88-AN472)</f>
        <v>3.5579134929270957</v>
      </c>
      <c r="AQ472" s="634"/>
      <c r="AR472" s="634"/>
      <c r="AS472" s="634"/>
      <c r="AT472" s="634"/>
      <c r="AU472" s="634"/>
      <c r="AV472" s="634"/>
      <c r="AW472" s="634"/>
      <c r="AX472" s="634"/>
      <c r="AY472" s="634"/>
      <c r="AZ472" s="634"/>
      <c r="BA472" s="634"/>
      <c r="BB472" s="634">
        <f>ABS(BQ472-AN472)</f>
        <v>2.6770348204570187</v>
      </c>
      <c r="BC472" s="634"/>
      <c r="BD472" s="634"/>
      <c r="BE472" s="634"/>
      <c r="BF472" s="634"/>
      <c r="BG472" s="634"/>
      <c r="BH472" s="634"/>
      <c r="BI472" s="634"/>
      <c r="BJ472" s="634"/>
      <c r="BK472" s="634"/>
      <c r="BL472" s="634"/>
      <c r="BM472" s="634"/>
      <c r="BN472" s="573"/>
      <c r="BO472" s="573"/>
      <c r="BP472" s="4">
        <v>-4.1326213490281152</v>
      </c>
      <c r="BQ472" s="4">
        <v>10.999121327529924</v>
      </c>
      <c r="BR472" s="6"/>
      <c r="BS472" s="527">
        <f>(BP471+BP472+BP473)/3</f>
        <v>-0.62733062731725697</v>
      </c>
      <c r="BT472" s="527">
        <f>(BQ471+BQ472+BQ473)/3</f>
        <v>-2.3989853101196958</v>
      </c>
      <c r="BU472" s="527"/>
      <c r="BV472" s="527"/>
      <c r="BW472" s="584"/>
      <c r="BX472" s="527"/>
      <c r="BY472" s="527"/>
      <c r="BZ472" s="527"/>
      <c r="CA472" s="527"/>
      <c r="CB472" s="584">
        <f>SQRT((BP471-BP472)^2+(BQ471-BQ472)^2)+SQRT((BP472-BP473)^2+(BQ472-BQ473)^2)+SQRT((BP473-BP471)^2+(BQ473-BQ471)^2)</f>
        <v>52.064896317663838</v>
      </c>
      <c r="CD472" s="584"/>
      <c r="CE472" s="527"/>
      <c r="CF472" s="584"/>
      <c r="CG472" s="527"/>
      <c r="CH472" s="584"/>
      <c r="CI472" s="527"/>
      <c r="CJ472" s="584"/>
      <c r="CK472" s="527"/>
      <c r="CL472" s="584"/>
      <c r="CO472" s="70"/>
      <c r="CP472" s="70"/>
      <c r="CQ472" s="70"/>
      <c r="CR472" s="548">
        <f>DEGREES(ACOS(((BP471-BP472)*(BP473-BP472)+(BQ471-BQ472)*(BQ473-BQ472))/(SQRT((BP471-BP472)^2+(BQ471-BQ472)^2)*SQRT((BP473-BP472)^2+(BQ473-BQ472)^2))))</f>
        <v>18.288155611374542</v>
      </c>
      <c r="CS472" s="518"/>
      <c r="CT472" s="70"/>
      <c r="CU472" s="70"/>
      <c r="CV472" s="70"/>
      <c r="CW472" s="70"/>
      <c r="CX472" s="70"/>
      <c r="CY472" s="70"/>
      <c r="CZ472" s="70"/>
      <c r="DA472" s="70"/>
      <c r="DB472" s="70"/>
      <c r="DC472" s="70"/>
      <c r="DH472" s="516"/>
      <c r="DI472" s="516"/>
      <c r="DJ472" s="105"/>
      <c r="DK472" s="105"/>
      <c r="DL472" s="105"/>
      <c r="DM472" s="105"/>
      <c r="DN472" s="105"/>
      <c r="DO472" s="105"/>
      <c r="DP472" s="105"/>
      <c r="DQ472" s="105"/>
      <c r="DR472" s="105"/>
      <c r="DS472" s="105"/>
      <c r="DT472" s="108" t="s">
        <v>337</v>
      </c>
      <c r="DU472" s="105">
        <v>-3.162522440805553</v>
      </c>
      <c r="DV472" s="105">
        <v>11.542287812840044</v>
      </c>
      <c r="ER472" s="128">
        <v>1.1447167117026236</v>
      </c>
      <c r="ES472" s="128">
        <v>-6.5761942328618064</v>
      </c>
      <c r="EU472" s="518">
        <f>ABS(ER472)</f>
        <v>1.1447167117026236</v>
      </c>
      <c r="EV472" s="284"/>
      <c r="EW472" s="209"/>
      <c r="EX472" s="209"/>
      <c r="EY472" s="209"/>
      <c r="EZ472" s="209"/>
      <c r="FA472" s="209"/>
      <c r="FB472" s="209"/>
      <c r="FC472" s="209"/>
      <c r="FE472" s="141"/>
      <c r="FF472" s="144">
        <v>36.257724001655248</v>
      </c>
      <c r="FH472" s="141"/>
      <c r="FJ472" s="141"/>
      <c r="FK472" s="584"/>
      <c r="FL472" s="527"/>
      <c r="FM472" s="584"/>
      <c r="FN472" s="527"/>
      <c r="FO472" s="584"/>
      <c r="FP472" s="527"/>
      <c r="FQ472" s="284"/>
      <c r="FR472" s="209">
        <f>FF472/(D471+D472)</f>
        <v>7.7702893150004817</v>
      </c>
      <c r="FS472" s="284"/>
      <c r="FT472" s="209"/>
      <c r="FU472" s="209"/>
      <c r="FV472" s="209"/>
      <c r="FW472" s="209"/>
      <c r="FX472" s="209"/>
      <c r="FY472" s="209"/>
      <c r="FZ472" s="209"/>
      <c r="GA472" s="209"/>
      <c r="GB472" s="209"/>
      <c r="GC472" s="209"/>
      <c r="GD472" s="284"/>
      <c r="GE472" s="284">
        <f>FF472*(((ABS(DV471-AN471))/(ABS(DV470-DV471))))^2</f>
        <v>2.7614485570074967</v>
      </c>
      <c r="GF472" s="284"/>
      <c r="GG472" s="209"/>
      <c r="GH472" s="209"/>
      <c r="GI472" s="209"/>
      <c r="GJ472" s="209"/>
      <c r="GK472" s="209"/>
      <c r="GL472" s="209"/>
      <c r="GM472" s="209"/>
      <c r="GN472" s="209"/>
      <c r="GO472" s="209"/>
      <c r="GP472" s="209"/>
      <c r="GQ472" s="529"/>
      <c r="GR472" s="587">
        <v>1.7849819911295144</v>
      </c>
      <c r="GS472" s="529">
        <v>3.0267085936543943</v>
      </c>
      <c r="GT472" s="587"/>
      <c r="GU472" s="529"/>
      <c r="GV472" s="529"/>
      <c r="GW472" s="529"/>
      <c r="GX472" s="529"/>
      <c r="GY472" s="529"/>
      <c r="GZ472" s="587">
        <v>0.15519042437431985</v>
      </c>
      <c r="HA472" s="529">
        <v>5.4316648531011973</v>
      </c>
      <c r="HB472" s="587"/>
      <c r="HC472" s="529"/>
      <c r="HD472" s="529"/>
      <c r="HE472" s="529"/>
      <c r="HF472" s="529"/>
      <c r="HG472" s="529"/>
      <c r="HH472" s="584">
        <v>1.791715595867315</v>
      </c>
      <c r="HI472" s="527">
        <v>6.2180340934507763</v>
      </c>
      <c r="HJ472" s="587"/>
      <c r="HK472" s="529"/>
      <c r="HL472" s="529"/>
      <c r="HM472" s="529"/>
      <c r="HN472" s="529"/>
      <c r="HO472" s="529"/>
      <c r="HP472" s="285"/>
      <c r="HQ472" s="208"/>
      <c r="HR472" s="208"/>
      <c r="HS472" s="208"/>
      <c r="IE472" s="159"/>
      <c r="IF472" s="159"/>
      <c r="IG472" s="159"/>
      <c r="IH472" s="159"/>
      <c r="II472" s="175">
        <v>0</v>
      </c>
      <c r="IJ472" s="175">
        <v>1</v>
      </c>
      <c r="IK472" s="175">
        <v>0</v>
      </c>
      <c r="IL472" s="175">
        <v>1</v>
      </c>
      <c r="IM472" s="175">
        <v>0</v>
      </c>
      <c r="IN472" s="464"/>
      <c r="IO472" s="464"/>
      <c r="IP472" s="402"/>
      <c r="IQ472" s="175">
        <v>0</v>
      </c>
      <c r="IR472" s="175">
        <v>1</v>
      </c>
      <c r="IS472" s="175">
        <v>0</v>
      </c>
      <c r="IT472" s="402"/>
      <c r="IU472" s="416"/>
      <c r="IV472" s="402"/>
      <c r="IW472" s="416"/>
      <c r="IX472" s="483"/>
      <c r="IY472" s="416"/>
      <c r="IZ472" s="175">
        <v>0</v>
      </c>
      <c r="JA472" s="175">
        <v>0</v>
      </c>
      <c r="JB472" s="178">
        <v>0</v>
      </c>
      <c r="JC472" s="178">
        <v>1</v>
      </c>
      <c r="JD472" s="178">
        <v>0</v>
      </c>
      <c r="JE472" s="178">
        <v>0</v>
      </c>
      <c r="JF472" s="178">
        <v>1</v>
      </c>
      <c r="JG472" s="178">
        <v>0</v>
      </c>
      <c r="JH472" s="178">
        <v>0</v>
      </c>
      <c r="JI472" s="178">
        <v>0</v>
      </c>
      <c r="JJ472" s="178">
        <v>0</v>
      </c>
      <c r="JK472" s="178">
        <v>1</v>
      </c>
      <c r="JL472" s="178">
        <v>0</v>
      </c>
      <c r="JM472" s="178">
        <v>1</v>
      </c>
      <c r="JN472" s="178">
        <v>0</v>
      </c>
      <c r="JO472" s="178">
        <v>0</v>
      </c>
      <c r="JP472" s="178">
        <v>0</v>
      </c>
      <c r="JQ472" s="178">
        <v>0</v>
      </c>
      <c r="JR472" s="178">
        <v>0</v>
      </c>
      <c r="JS472" s="178">
        <v>0</v>
      </c>
      <c r="JT472" s="178">
        <v>0</v>
      </c>
      <c r="JU472" s="513">
        <v>1</v>
      </c>
      <c r="JV472" s="178">
        <v>0</v>
      </c>
      <c r="JW472" s="178">
        <v>0</v>
      </c>
      <c r="JX472" s="178">
        <v>0</v>
      </c>
      <c r="JY472" s="513"/>
      <c r="JZ472" s="407"/>
      <c r="KA472" s="407"/>
      <c r="KB472" s="407"/>
      <c r="KC472" s="407"/>
      <c r="KD472" s="407"/>
      <c r="KE472" s="162">
        <v>1</v>
      </c>
      <c r="KF472" s="175">
        <v>0</v>
      </c>
      <c r="KG472" s="175">
        <v>0</v>
      </c>
      <c r="KH472" s="175">
        <v>0</v>
      </c>
      <c r="KI472" s="175">
        <v>0</v>
      </c>
      <c r="KJ472" s="175">
        <v>1</v>
      </c>
      <c r="KK472" s="160">
        <v>0</v>
      </c>
      <c r="KL472" s="175">
        <v>1</v>
      </c>
      <c r="KM472" s="175">
        <v>0</v>
      </c>
      <c r="KN472" s="175">
        <v>0</v>
      </c>
      <c r="KO472" s="175">
        <v>0</v>
      </c>
      <c r="KP472" s="175">
        <v>0</v>
      </c>
      <c r="KQ472" s="175">
        <v>0</v>
      </c>
      <c r="KR472" s="160">
        <v>0</v>
      </c>
      <c r="KS472" s="175">
        <v>0</v>
      </c>
      <c r="KT472" s="159"/>
      <c r="KU472" s="159"/>
      <c r="KV472" s="159"/>
      <c r="KW472" s="159"/>
      <c r="KX472" s="159"/>
      <c r="KY472" s="159"/>
      <c r="KZ472" s="159"/>
      <c r="LA472" s="159"/>
    </row>
    <row r="473" spans="1:313" x14ac:dyDescent="0.15">
      <c r="A473" s="214"/>
      <c r="B473" s="232">
        <v>2.472962962962963</v>
      </c>
      <c r="C473" s="52">
        <v>0.22</v>
      </c>
      <c r="D473" s="11">
        <v>0.73326000000000002</v>
      </c>
      <c r="E473" s="12"/>
      <c r="F473" s="14"/>
      <c r="G473" s="13"/>
      <c r="H473" s="14"/>
      <c r="I473" s="596"/>
      <c r="J473" s="9">
        <v>4</v>
      </c>
      <c r="K473" s="14"/>
      <c r="L473" s="9"/>
      <c r="M473" s="23">
        <v>0</v>
      </c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9"/>
      <c r="AB473" s="15"/>
      <c r="AC473" s="15"/>
      <c r="AD473" s="15"/>
      <c r="AE473" s="15"/>
      <c r="AF473" s="15"/>
      <c r="AG473" s="15"/>
      <c r="AH473" s="54"/>
      <c r="AI473" s="15"/>
      <c r="AJ473" s="15"/>
      <c r="AK473" s="15"/>
      <c r="AL473" s="632"/>
      <c r="AM473" s="643"/>
      <c r="AN473" s="644"/>
      <c r="AO473" s="644">
        <f t="shared" ref="AO473" si="298">ABS(11.88+AN473)</f>
        <v>11.88</v>
      </c>
      <c r="AP473" s="651"/>
      <c r="AQ473" s="634"/>
      <c r="AR473" s="634"/>
      <c r="AS473" s="634"/>
      <c r="AT473" s="634"/>
      <c r="AU473" s="634"/>
      <c r="AV473" s="634"/>
      <c r="AW473" s="634"/>
      <c r="AX473" s="634"/>
      <c r="AY473" s="634"/>
      <c r="AZ473" s="634"/>
      <c r="BA473" s="634"/>
      <c r="BB473" s="633"/>
      <c r="BC473" s="634">
        <f>ABS(BQ473-AN473)</f>
        <v>6.2270157780195872</v>
      </c>
      <c r="BD473" s="634"/>
      <c r="BE473" s="634"/>
      <c r="BF473" s="634"/>
      <c r="BG473" s="634"/>
      <c r="BH473" s="634"/>
      <c r="BI473" s="634"/>
      <c r="BJ473" s="634"/>
      <c r="BK473" s="634"/>
      <c r="BL473" s="634"/>
      <c r="BM473" s="634"/>
      <c r="BN473" s="573"/>
      <c r="BO473" s="573"/>
      <c r="BP473" s="64">
        <v>-2.9685026591610408</v>
      </c>
      <c r="BQ473" s="64">
        <v>-6.2270157780195872</v>
      </c>
      <c r="BR473" s="6"/>
      <c r="BS473" s="527"/>
      <c r="BT473" s="527"/>
      <c r="BU473" s="527">
        <f>(BP472+BP473+BP474)/3</f>
        <v>-0.52385341044018363</v>
      </c>
      <c r="BV473" s="527">
        <f>(BQ472+BQ473+BQ474)/3</f>
        <v>4.6492464635473345</v>
      </c>
      <c r="BW473" s="584"/>
      <c r="BX473" s="527"/>
      <c r="BY473" s="527"/>
      <c r="BZ473" s="527"/>
      <c r="CA473" s="527"/>
      <c r="CC473" s="584">
        <f>SQRT((BP472-BP473)^2+(BQ472-BQ473)^2)+SQRT((BP473-BP474)^2+(BQ473-BQ474)^2)+SQRT((BP474-BP472)^2+(BQ474-BQ472)^2)</f>
        <v>44.689614440095276</v>
      </c>
      <c r="CD473" s="584"/>
      <c r="CE473" s="584"/>
      <c r="CF473" s="584"/>
      <c r="CG473" s="527"/>
      <c r="CH473" s="584"/>
      <c r="CI473" s="527"/>
      <c r="CJ473" s="584"/>
      <c r="CK473" s="527"/>
      <c r="CL473" s="584"/>
      <c r="CO473" s="70"/>
      <c r="CP473" s="70"/>
      <c r="CQ473" s="70"/>
      <c r="CR473" s="518"/>
      <c r="CS473" s="284">
        <f>DEGREES(ACOS(((BP472-BP473)*(BP474-BP473)+(BQ472-BQ473)*(BQ474-BQ473))/(SQRT((BP472-BP473)^2+(BQ472-BQ473)^2)*SQRT((BP474-BP473)^2+(BQ474-BQ473)^2))))</f>
        <v>32.752824426554625</v>
      </c>
      <c r="CT473" s="70"/>
      <c r="CU473" s="70"/>
      <c r="CV473" s="70"/>
      <c r="CW473" s="70"/>
      <c r="CX473" s="70"/>
      <c r="CY473" s="70"/>
      <c r="CZ473" s="70"/>
      <c r="DA473" s="70"/>
      <c r="DB473" s="70"/>
      <c r="DC473" s="70"/>
      <c r="DH473" s="516"/>
      <c r="DI473" s="211">
        <f>DEGREES(ACOS(((BP472-BP471)*(BP474-BP473)+(BQ472-BQ471)*(BQ474-BQ473))/(SQRT((BP472-BP471)^2+(BQ472-BQ471)^2)*SQRT((BP474-BP473)^2+(BQ474-BQ473)^2))))</f>
        <v>51.040980037929153</v>
      </c>
      <c r="DJ473" s="105"/>
      <c r="DK473" s="105"/>
      <c r="DL473" s="105"/>
      <c r="DM473" s="105"/>
      <c r="DN473" s="105"/>
      <c r="DO473" s="105"/>
      <c r="DP473" s="105"/>
      <c r="DQ473" s="105"/>
      <c r="DR473" s="105"/>
      <c r="DS473" s="105"/>
      <c r="DT473" s="108" t="s">
        <v>445</v>
      </c>
      <c r="DU473" s="128">
        <v>-1.571560231320551</v>
      </c>
      <c r="DV473" s="128">
        <v>-6.382206202393907</v>
      </c>
      <c r="ER473" s="105">
        <v>-2.7356789211876258</v>
      </c>
      <c r="ES473" s="105">
        <v>11.852668661588684</v>
      </c>
      <c r="ET473" s="518">
        <f>ABS(ER473)</f>
        <v>2.7356789211876258</v>
      </c>
      <c r="EV473" s="284"/>
      <c r="EW473" s="209"/>
      <c r="EX473" s="209"/>
      <c r="EY473" s="209"/>
      <c r="EZ473" s="209"/>
      <c r="FA473" s="209"/>
      <c r="FB473" s="209"/>
      <c r="FC473" s="209"/>
      <c r="FE473" s="151">
        <v>67.178448331922723</v>
      </c>
      <c r="FF473" s="141"/>
      <c r="FH473" s="141"/>
      <c r="FJ473" s="141"/>
      <c r="FK473" s="584"/>
      <c r="FL473" s="527"/>
      <c r="FM473" s="584"/>
      <c r="FN473" s="527"/>
      <c r="FO473" s="584"/>
      <c r="FP473" s="527"/>
      <c r="FQ473" s="284">
        <f>FE473/(D472+D473)</f>
        <v>14.71208033181188</v>
      </c>
      <c r="FR473" s="209"/>
      <c r="FS473" s="284"/>
      <c r="FT473" s="209"/>
      <c r="FU473" s="209"/>
      <c r="FV473" s="209"/>
      <c r="FW473" s="209"/>
      <c r="FX473" s="209"/>
      <c r="FY473" s="209"/>
      <c r="FZ473" s="209"/>
      <c r="GA473" s="209"/>
      <c r="GB473" s="209"/>
      <c r="GC473" s="209"/>
      <c r="GD473" s="284">
        <f>FE473*(((DV472-AN472)/(ABS(DV471-DV472))))^2</f>
        <v>1.2560553307475817</v>
      </c>
      <c r="GE473" s="209"/>
      <c r="GF473" s="284"/>
      <c r="GG473" s="209"/>
      <c r="GH473" s="209"/>
      <c r="GI473" s="209"/>
      <c r="GJ473" s="209"/>
      <c r="GK473" s="209"/>
      <c r="GL473" s="209"/>
      <c r="GM473" s="209"/>
      <c r="GN473" s="209"/>
      <c r="GO473" s="209"/>
      <c r="GP473" s="209"/>
      <c r="GQ473" s="529"/>
      <c r="GR473" s="587">
        <v>0.42684351961792721</v>
      </c>
      <c r="GS473" s="532">
        <v>2.7162769430231748</v>
      </c>
      <c r="GT473" s="584"/>
      <c r="GU473" s="527"/>
      <c r="GV473" s="527"/>
      <c r="GW473" s="527"/>
      <c r="GX473" s="527"/>
      <c r="GY473" s="527"/>
      <c r="GZ473" s="587">
        <v>0.31038084874863969</v>
      </c>
      <c r="HA473" s="532">
        <v>0.19398803046789936</v>
      </c>
      <c r="HB473" s="584"/>
      <c r="HC473" s="527"/>
      <c r="HD473" s="527"/>
      <c r="HE473" s="527"/>
      <c r="HF473" s="527"/>
      <c r="HG473" s="527"/>
      <c r="HH473" s="584">
        <v>0.52776098899951451</v>
      </c>
      <c r="HI473" s="527">
        <v>2.7231951430560644</v>
      </c>
      <c r="HJ473" s="584"/>
      <c r="HK473" s="527"/>
      <c r="HL473" s="527"/>
      <c r="HM473" s="527"/>
      <c r="HN473" s="527"/>
      <c r="HO473" s="527"/>
      <c r="HP473" s="285"/>
      <c r="HQ473" s="208"/>
      <c r="HR473" s="208"/>
      <c r="HS473" s="208"/>
      <c r="IE473" s="159"/>
      <c r="IF473" s="159"/>
      <c r="IG473" s="159"/>
      <c r="IH473" s="159"/>
      <c r="II473" s="175">
        <v>0</v>
      </c>
      <c r="IJ473" s="175">
        <v>1</v>
      </c>
      <c r="IK473" s="175">
        <v>1</v>
      </c>
      <c r="IL473" s="175">
        <v>0</v>
      </c>
      <c r="IM473" s="175">
        <v>0</v>
      </c>
      <c r="IN473" s="464"/>
      <c r="IO473" s="464"/>
      <c r="IP473" s="402"/>
      <c r="IQ473" s="175">
        <v>1</v>
      </c>
      <c r="IR473" s="175">
        <v>0</v>
      </c>
      <c r="IS473" s="175">
        <v>0</v>
      </c>
      <c r="IT473" s="402"/>
      <c r="IU473" s="416"/>
      <c r="IV473" s="402"/>
      <c r="IW473" s="416"/>
      <c r="IX473" s="483"/>
      <c r="IY473" s="416"/>
      <c r="IZ473" s="175">
        <v>1</v>
      </c>
      <c r="JA473" s="175">
        <v>0</v>
      </c>
      <c r="JB473" s="178">
        <v>0</v>
      </c>
      <c r="JC473" s="178">
        <v>0</v>
      </c>
      <c r="JD473" s="178">
        <v>0</v>
      </c>
      <c r="JE473" s="178">
        <v>0</v>
      </c>
      <c r="JF473" s="178">
        <v>0</v>
      </c>
      <c r="JG473" s="178">
        <v>1</v>
      </c>
      <c r="JH473" s="178">
        <v>0</v>
      </c>
      <c r="JI473" s="178">
        <v>0</v>
      </c>
      <c r="JJ473" s="178">
        <v>0</v>
      </c>
      <c r="JK473" s="178">
        <v>0</v>
      </c>
      <c r="JL473" s="178">
        <v>1</v>
      </c>
      <c r="JM473" s="178">
        <v>0</v>
      </c>
      <c r="JN473" s="178">
        <v>0</v>
      </c>
      <c r="JO473" s="178">
        <v>1</v>
      </c>
      <c r="JP473" s="178">
        <v>0</v>
      </c>
      <c r="JQ473" s="178">
        <v>0</v>
      </c>
      <c r="JR473" s="178">
        <v>0</v>
      </c>
      <c r="JS473" s="178">
        <v>0</v>
      </c>
      <c r="JT473" s="178">
        <v>0</v>
      </c>
      <c r="JU473" s="513">
        <v>0</v>
      </c>
      <c r="JV473" s="178">
        <v>1</v>
      </c>
      <c r="JW473" s="178">
        <v>0</v>
      </c>
      <c r="JX473" s="178">
        <v>0</v>
      </c>
      <c r="JY473" s="513"/>
      <c r="JZ473" s="407"/>
      <c r="KA473" s="407"/>
      <c r="KB473" s="407"/>
      <c r="KC473" s="407"/>
      <c r="KD473" s="407"/>
      <c r="KE473" s="162">
        <v>0</v>
      </c>
      <c r="KF473" s="175">
        <v>1</v>
      </c>
      <c r="KG473" s="175">
        <v>0</v>
      </c>
      <c r="KH473" s="175">
        <v>0</v>
      </c>
      <c r="KI473" s="175">
        <v>0</v>
      </c>
      <c r="KJ473" s="175">
        <v>1</v>
      </c>
      <c r="KK473" s="160">
        <v>0</v>
      </c>
      <c r="KL473" s="175">
        <v>0</v>
      </c>
      <c r="KM473" s="175">
        <v>1</v>
      </c>
      <c r="KN473" s="175">
        <v>0</v>
      </c>
      <c r="KO473" s="175">
        <v>0</v>
      </c>
      <c r="KP473" s="175">
        <v>0</v>
      </c>
      <c r="KQ473" s="175">
        <v>0</v>
      </c>
      <c r="KR473" s="160">
        <v>0</v>
      </c>
      <c r="KS473" s="175">
        <v>1</v>
      </c>
      <c r="KT473" s="159"/>
      <c r="KU473" s="159"/>
      <c r="KV473" s="159"/>
      <c r="KW473" s="159"/>
      <c r="KX473" s="159"/>
      <c r="KY473" s="159"/>
      <c r="KZ473" s="159"/>
      <c r="LA473" s="159"/>
    </row>
    <row r="474" spans="1:313" x14ac:dyDescent="0.15">
      <c r="A474" s="214"/>
      <c r="B474" s="232">
        <v>2.4739467592592592</v>
      </c>
      <c r="C474" s="10">
        <v>1.25</v>
      </c>
      <c r="D474" s="11">
        <v>4.1662499999999998</v>
      </c>
      <c r="E474" s="12"/>
      <c r="F474" s="14"/>
      <c r="G474" s="13"/>
      <c r="H474" s="14"/>
      <c r="I474" s="596"/>
      <c r="J474" s="9">
        <v>5</v>
      </c>
      <c r="K474" s="14"/>
      <c r="L474" s="9"/>
      <c r="M474" s="23">
        <v>0</v>
      </c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9"/>
      <c r="AB474" s="15"/>
      <c r="AC474" s="15"/>
      <c r="AD474" s="15"/>
      <c r="AE474" s="15"/>
      <c r="AF474" s="15"/>
      <c r="AG474" s="15"/>
      <c r="AH474" s="54"/>
      <c r="AI474" s="15"/>
      <c r="AJ474" s="15"/>
      <c r="AK474" s="15"/>
      <c r="AL474" s="632"/>
      <c r="AM474" s="643">
        <v>3.5505620040945782</v>
      </c>
      <c r="AN474" s="644">
        <v>6.2270157780195872</v>
      </c>
      <c r="AO474" s="662"/>
      <c r="AP474" s="644">
        <f t="shared" ref="AP474" si="299">ABS(11.88-AN474)</f>
        <v>5.6529842219804136</v>
      </c>
      <c r="AQ474" s="634"/>
      <c r="AR474" s="634"/>
      <c r="AS474" s="634"/>
      <c r="AT474" s="634"/>
      <c r="AU474" s="634"/>
      <c r="AV474" s="634"/>
      <c r="AW474" s="634"/>
      <c r="AX474" s="634"/>
      <c r="AY474" s="634"/>
      <c r="AZ474" s="634"/>
      <c r="BA474" s="634"/>
      <c r="BB474" s="634">
        <f>ABS(BQ474-AN474)</f>
        <v>2.948618063112078</v>
      </c>
      <c r="BC474" s="634"/>
      <c r="BD474" s="634"/>
      <c r="BE474" s="634"/>
      <c r="BF474" s="634"/>
      <c r="BG474" s="634"/>
      <c r="BH474" s="634"/>
      <c r="BI474" s="634"/>
      <c r="BJ474" s="634"/>
      <c r="BK474" s="634"/>
      <c r="BL474" s="634"/>
      <c r="BM474" s="634"/>
      <c r="BN474" s="573"/>
      <c r="BO474" s="573"/>
      <c r="BP474" s="4">
        <v>5.5295637768686055</v>
      </c>
      <c r="BQ474" s="4">
        <v>9.1756338411316651</v>
      </c>
      <c r="BR474" s="6"/>
      <c r="BS474" s="527">
        <f>(BP473+BP474+BP475)/3</f>
        <v>1.9207958382806734</v>
      </c>
      <c r="BT474" s="527">
        <f>(BQ473+BQ474+BQ475)/3</f>
        <v>-0.97640642002176303</v>
      </c>
      <c r="BU474" s="527"/>
      <c r="BV474" s="527"/>
      <c r="BW474" s="584"/>
      <c r="BX474" s="527"/>
      <c r="BY474" s="527"/>
      <c r="BZ474" s="527"/>
      <c r="CA474" s="527"/>
      <c r="CB474" s="584">
        <f>SQRT((BP473-BP474)^2+(BQ473-BQ474)^2)+SQRT((BP474-BP475)^2+(BQ474-BQ475)^2)+SQRT((BP475-BP473)^2+(BQ475-BQ473)^2)</f>
        <v>39.003596520627475</v>
      </c>
      <c r="CD474" s="584"/>
      <c r="CE474" s="527"/>
      <c r="CF474" s="584"/>
      <c r="CG474" s="527"/>
      <c r="CH474" s="584"/>
      <c r="CI474" s="527"/>
      <c r="CJ474" s="584"/>
      <c r="CK474" s="527"/>
      <c r="CL474" s="584"/>
      <c r="CO474" s="70"/>
      <c r="CP474" s="70"/>
      <c r="CQ474" s="70"/>
      <c r="CR474" s="548">
        <f>DEGREES(ACOS(((BP473-BP474)*(BP475-BP474)+(BQ473-BQ474)*(BQ475-BQ474))/(SQRT((BP473-BP474)^2+(BQ473-BQ474)^2)*SQRT((BP475-BP474)^2+(BQ475-BQ474)^2))))</f>
        <v>20.094772986644841</v>
      </c>
      <c r="CS474" s="518"/>
      <c r="CT474" s="70"/>
      <c r="CU474" s="70"/>
      <c r="CV474" s="70"/>
      <c r="CW474" s="70"/>
      <c r="CX474" s="70"/>
      <c r="CY474" s="70"/>
      <c r="CZ474" s="70"/>
      <c r="DA474" s="70"/>
      <c r="DB474" s="70"/>
      <c r="DC474" s="70"/>
      <c r="DH474" s="211">
        <f>DEGREES(ACOS(((BP473-BP472)*(BP475-BP474)+(BQ473-BQ472)*(BQ475-BQ474))/(SQRT((BP473-BP472)^2+(BQ473-BQ472)^2)*SQRT((BP475-BP474)^2+(BQ475-BQ474)^2))))</f>
        <v>12.658051439909686</v>
      </c>
      <c r="DI474" s="516"/>
      <c r="DJ474" s="105"/>
      <c r="DK474" s="105"/>
      <c r="DL474" s="105"/>
      <c r="DM474" s="105"/>
      <c r="DN474" s="105"/>
      <c r="DO474" s="105"/>
      <c r="DP474" s="105"/>
      <c r="DQ474" s="105"/>
      <c r="DR474" s="105"/>
      <c r="DS474" s="105"/>
      <c r="DT474" s="108" t="s">
        <v>337</v>
      </c>
      <c r="DU474" s="105">
        <v>4.9475044319350676</v>
      </c>
      <c r="DV474" s="105">
        <v>9.4860146898803048</v>
      </c>
      <c r="ER474" s="128">
        <v>-0.64026527942689115</v>
      </c>
      <c r="ES474" s="128">
        <v>-5.8390397170837867</v>
      </c>
      <c r="EU474" s="518">
        <f>ABS(ER474)</f>
        <v>0.64026527942689115</v>
      </c>
      <c r="EV474" s="284"/>
      <c r="EW474" s="209"/>
      <c r="EX474" s="209"/>
      <c r="EY474" s="209"/>
      <c r="EZ474" s="209"/>
      <c r="FA474" s="209"/>
      <c r="FB474" s="209"/>
      <c r="FC474" s="209"/>
      <c r="FE474" s="141"/>
      <c r="FF474" s="144">
        <v>82.15968492712156</v>
      </c>
      <c r="FH474" s="141"/>
      <c r="FJ474" s="141"/>
      <c r="FK474" s="584"/>
      <c r="FL474" s="527"/>
      <c r="FM474" s="584"/>
      <c r="FN474" s="527"/>
      <c r="FO474" s="584"/>
      <c r="FP474" s="527"/>
      <c r="FQ474" s="284"/>
      <c r="FR474" s="209">
        <f>FF474/(D473+D474)</f>
        <v>16.768959534141491</v>
      </c>
      <c r="FS474" s="284"/>
      <c r="FT474" s="209"/>
      <c r="FU474" s="209"/>
      <c r="FV474" s="209"/>
      <c r="FW474" s="209"/>
      <c r="FX474" s="209"/>
      <c r="FY474" s="209"/>
      <c r="FZ474" s="209"/>
      <c r="GA474" s="209"/>
      <c r="GB474" s="209"/>
      <c r="GC474" s="209"/>
      <c r="GD474" s="284"/>
      <c r="GE474" s="284">
        <f>FF474*(((ABS(DV473-AN473))/(ABS(DV472-DV473))))^2</f>
        <v>10.41613544559295</v>
      </c>
      <c r="GF474" s="284"/>
      <c r="GG474" s="209"/>
      <c r="GH474" s="209"/>
      <c r="GI474" s="209"/>
      <c r="GJ474" s="209"/>
      <c r="GK474" s="209"/>
      <c r="GL474" s="209"/>
      <c r="GM474" s="209"/>
      <c r="GN474" s="209"/>
      <c r="GO474" s="209"/>
      <c r="GP474" s="209"/>
      <c r="GQ474" s="529"/>
      <c r="GR474" s="587">
        <v>7.6831833531226934</v>
      </c>
      <c r="GS474" s="529">
        <v>0.93129495189365985</v>
      </c>
      <c r="GT474" s="587"/>
      <c r="GU474" s="529"/>
      <c r="GV474" s="529"/>
      <c r="GW474" s="529"/>
      <c r="GX474" s="529"/>
      <c r="GY474" s="529"/>
      <c r="GZ474" s="587">
        <v>2.366653971708379</v>
      </c>
      <c r="HA474" s="529">
        <v>0.54316648531012035</v>
      </c>
      <c r="HB474" s="587"/>
      <c r="HC474" s="529"/>
      <c r="HD474" s="529"/>
      <c r="HE474" s="529"/>
      <c r="HF474" s="529"/>
      <c r="HG474" s="529"/>
      <c r="HH474" s="584">
        <v>8.0394251945959869</v>
      </c>
      <c r="HI474" s="527">
        <v>1.0781187866774067</v>
      </c>
      <c r="HJ474" s="587"/>
      <c r="HK474" s="529"/>
      <c r="HL474" s="529"/>
      <c r="HM474" s="529"/>
      <c r="HN474" s="529"/>
      <c r="HO474" s="529"/>
      <c r="HP474" s="285"/>
      <c r="HQ474" s="208"/>
      <c r="HR474" s="208"/>
      <c r="HS474" s="208"/>
      <c r="IE474" s="159"/>
      <c r="IF474" s="159"/>
      <c r="IG474" s="159"/>
      <c r="IH474" s="159"/>
      <c r="II474" s="175">
        <v>0</v>
      </c>
      <c r="IJ474" s="175">
        <v>1</v>
      </c>
      <c r="IK474" s="164">
        <v>1</v>
      </c>
      <c r="IL474" s="175">
        <v>0</v>
      </c>
      <c r="IM474" s="175">
        <v>0</v>
      </c>
      <c r="IN474" s="464"/>
      <c r="IO474" s="464"/>
      <c r="IP474" s="402"/>
      <c r="IQ474" s="175">
        <v>1</v>
      </c>
      <c r="IR474" s="175">
        <v>0</v>
      </c>
      <c r="IS474" s="175">
        <v>0</v>
      </c>
      <c r="IT474" s="402"/>
      <c r="IU474" s="416"/>
      <c r="IV474" s="402"/>
      <c r="IW474" s="416"/>
      <c r="IX474" s="483"/>
      <c r="IY474" s="416"/>
      <c r="IZ474" s="175">
        <v>0</v>
      </c>
      <c r="JA474" s="175">
        <v>0</v>
      </c>
      <c r="JB474" s="178">
        <v>0</v>
      </c>
      <c r="JC474" s="178">
        <v>0</v>
      </c>
      <c r="JD474" s="178">
        <v>1</v>
      </c>
      <c r="JE474" s="178">
        <v>0</v>
      </c>
      <c r="JF474" s="178">
        <v>1</v>
      </c>
      <c r="JG474" s="178">
        <v>0</v>
      </c>
      <c r="JH474" s="178">
        <v>0</v>
      </c>
      <c r="JI474" s="178">
        <v>0</v>
      </c>
      <c r="JJ474" s="178">
        <v>0</v>
      </c>
      <c r="JK474" s="178">
        <v>1</v>
      </c>
      <c r="JL474" s="178">
        <v>0</v>
      </c>
      <c r="JM474" s="178">
        <v>1</v>
      </c>
      <c r="JN474" s="178">
        <v>0</v>
      </c>
      <c r="JO474" s="178">
        <v>0</v>
      </c>
      <c r="JP474" s="178">
        <v>0</v>
      </c>
      <c r="JQ474" s="178">
        <v>0</v>
      </c>
      <c r="JR474" s="178">
        <v>0</v>
      </c>
      <c r="JS474" s="178">
        <v>0</v>
      </c>
      <c r="JT474" s="178">
        <v>0</v>
      </c>
      <c r="JU474" s="513">
        <v>1</v>
      </c>
      <c r="JV474" s="178">
        <v>0</v>
      </c>
      <c r="JW474" s="178">
        <v>0</v>
      </c>
      <c r="JX474" s="178">
        <v>0</v>
      </c>
      <c r="JY474" s="513"/>
      <c r="JZ474" s="407"/>
      <c r="KA474" s="407"/>
      <c r="KB474" s="407"/>
      <c r="KC474" s="407"/>
      <c r="KD474" s="407"/>
      <c r="KE474" s="162">
        <v>1</v>
      </c>
      <c r="KF474" s="175">
        <v>0</v>
      </c>
      <c r="KG474" s="175">
        <v>0</v>
      </c>
      <c r="KH474" s="175">
        <v>0</v>
      </c>
      <c r="KI474" s="175">
        <v>0</v>
      </c>
      <c r="KJ474" s="175">
        <v>1</v>
      </c>
      <c r="KK474" s="160">
        <v>0</v>
      </c>
      <c r="KL474" s="175">
        <v>1</v>
      </c>
      <c r="KM474" s="175">
        <v>0</v>
      </c>
      <c r="KN474" s="175">
        <v>0</v>
      </c>
      <c r="KO474" s="175">
        <v>0</v>
      </c>
      <c r="KP474" s="175">
        <v>0</v>
      </c>
      <c r="KQ474" s="175">
        <v>0</v>
      </c>
      <c r="KR474" s="160">
        <v>0</v>
      </c>
      <c r="KS474" s="175">
        <v>0</v>
      </c>
      <c r="KT474" s="159"/>
      <c r="KU474" s="159"/>
      <c r="KV474" s="159"/>
      <c r="KW474" s="159"/>
      <c r="KX474" s="159"/>
      <c r="KY474" s="159"/>
      <c r="KZ474" s="159"/>
      <c r="LA474" s="159"/>
    </row>
    <row r="475" spans="1:313" x14ac:dyDescent="0.15">
      <c r="A475" s="214"/>
      <c r="B475" s="232">
        <v>2.4745601851851853</v>
      </c>
      <c r="C475" s="52">
        <v>0.23</v>
      </c>
      <c r="D475" s="11">
        <v>0.7665900000000001</v>
      </c>
      <c r="E475" s="12"/>
      <c r="F475" s="14"/>
      <c r="G475" s="13"/>
      <c r="H475" s="14"/>
      <c r="I475" s="596"/>
      <c r="J475" s="9">
        <v>6</v>
      </c>
      <c r="K475" s="14"/>
      <c r="L475" s="9"/>
      <c r="M475" s="23">
        <v>0</v>
      </c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9"/>
      <c r="AB475" s="15"/>
      <c r="AC475" s="15"/>
      <c r="AD475" s="15"/>
      <c r="AE475" s="15"/>
      <c r="AF475" s="15"/>
      <c r="AG475" s="15"/>
      <c r="AH475" s="54"/>
      <c r="AI475" s="15"/>
      <c r="AJ475" s="15"/>
      <c r="AK475" s="15"/>
      <c r="AL475" s="632"/>
      <c r="AM475" s="643"/>
      <c r="AN475" s="644"/>
      <c r="AO475" s="643"/>
      <c r="AP475" s="644"/>
      <c r="AQ475" s="634"/>
      <c r="AR475" s="634"/>
      <c r="AS475" s="634"/>
      <c r="AT475" s="634"/>
      <c r="AU475" s="634"/>
      <c r="AV475" s="634"/>
      <c r="AW475" s="634"/>
      <c r="AX475" s="634"/>
      <c r="AY475" s="634"/>
      <c r="AZ475" s="634"/>
      <c r="BA475" s="634"/>
      <c r="BB475" s="633"/>
      <c r="BC475" s="634"/>
      <c r="BD475" s="634"/>
      <c r="BE475" s="634"/>
      <c r="BF475" s="634"/>
      <c r="BG475" s="634"/>
      <c r="BH475" s="634"/>
      <c r="BI475" s="634"/>
      <c r="BJ475" s="634"/>
      <c r="BK475" s="634"/>
      <c r="BL475" s="634"/>
      <c r="BM475" s="634"/>
      <c r="BN475" s="573"/>
      <c r="BO475" s="573"/>
      <c r="BP475" s="64">
        <v>3.2013263971344559</v>
      </c>
      <c r="BQ475" s="64">
        <v>-5.8778373231773671</v>
      </c>
      <c r="BR475" s="6"/>
      <c r="BS475" s="527"/>
      <c r="BT475" s="527"/>
      <c r="BU475" s="527"/>
      <c r="BV475" s="527"/>
      <c r="BW475" s="585">
        <f>AVERAGE(BS470:BS475)</f>
        <v>0.64673260548170819</v>
      </c>
      <c r="BX475" s="585">
        <f>AVERAGE(BT470:BT475)</f>
        <v>-1.6876958650707294</v>
      </c>
      <c r="BY475" s="585">
        <f>AVERAGE(BU470:BU475)</f>
        <v>-0.30396432457640282</v>
      </c>
      <c r="BZ475" s="585">
        <f>AVERAGE(BV470:BV475)</f>
        <v>4.1448775843307946</v>
      </c>
      <c r="CA475" s="527"/>
      <c r="CB475" s="584"/>
      <c r="CC475" s="527"/>
      <c r="CD475" s="585">
        <f>SUM(CB470:CB474)</f>
        <v>91.06849283829132</v>
      </c>
      <c r="CE475" s="585">
        <f>SUM(CC470:CC474)</f>
        <v>97.16690118732663</v>
      </c>
      <c r="CF475" s="585" t="e">
        <f ca="1">[1]!Mean(CB470:CB474)</f>
        <v>#NAME?</v>
      </c>
      <c r="CG475" s="585" t="e">
        <f ca="1">[1]!Mean(CC470:CC474)</f>
        <v>#NAME?</v>
      </c>
      <c r="CH475" s="585">
        <f>MAX(CB470:CB474)</f>
        <v>52.064896317663838</v>
      </c>
      <c r="CI475" s="585">
        <f>MAX(CC470:CC474)</f>
        <v>52.477286747231354</v>
      </c>
      <c r="CJ475" s="585">
        <f>MIN(CB470:CB474)</f>
        <v>39.003596520627475</v>
      </c>
      <c r="CK475" s="585">
        <f>MIN(CC470:CC474)</f>
        <v>44.689614440095276</v>
      </c>
      <c r="CL475" s="585">
        <f>CH475-CJ475</f>
        <v>13.061299797036362</v>
      </c>
      <c r="CM475" s="528">
        <f>CI475-CK475</f>
        <v>7.7876723071360772</v>
      </c>
      <c r="CO475" s="70"/>
      <c r="CP475" s="70"/>
      <c r="CQ475" s="70"/>
      <c r="CR475" s="284"/>
      <c r="CS475" s="548"/>
      <c r="CT475" s="70"/>
      <c r="CU475" s="70"/>
      <c r="CV475" s="70"/>
      <c r="CW475" s="70"/>
      <c r="CX475" s="70"/>
      <c r="CY475" s="70"/>
      <c r="CZ475" s="70"/>
      <c r="DA475" s="70"/>
      <c r="DB475" s="70"/>
      <c r="DC475" s="70"/>
      <c r="DH475" s="516"/>
      <c r="DI475" s="516"/>
      <c r="DJ475" s="105"/>
      <c r="DK475" s="105"/>
      <c r="DL475" s="105"/>
      <c r="DM475" s="105"/>
      <c r="DN475" s="105"/>
      <c r="DO475" s="105"/>
      <c r="DP475" s="105"/>
      <c r="DQ475" s="105"/>
      <c r="DR475" s="105"/>
      <c r="DS475" s="105"/>
      <c r="DT475" s="108" t="s">
        <v>445</v>
      </c>
      <c r="DU475" s="128">
        <v>2.0372077072673811</v>
      </c>
      <c r="DV475" s="128">
        <v>-6.2270157780195872</v>
      </c>
      <c r="ER475" s="105">
        <v>6.4608587287622647</v>
      </c>
      <c r="ES475" s="105">
        <v>9.0204434167573453</v>
      </c>
      <c r="ET475" s="518">
        <f>ABS(ER475)</f>
        <v>6.4608587287622647</v>
      </c>
      <c r="EV475" s="284"/>
      <c r="EW475" s="209"/>
      <c r="EX475" s="209"/>
      <c r="EY475" s="209"/>
      <c r="EZ475" s="209"/>
      <c r="FA475" s="209"/>
      <c r="FB475" s="209"/>
      <c r="FC475" s="209"/>
      <c r="FE475" s="151">
        <v>46.032186728449403</v>
      </c>
      <c r="FF475" s="141"/>
      <c r="FH475" s="516"/>
      <c r="FJ475" s="516"/>
      <c r="FL475" s="516"/>
      <c r="FN475" s="516"/>
      <c r="FQ475" s="284">
        <f>FE475/(D474+D475)</f>
        <v>9.3317818393561129</v>
      </c>
      <c r="FR475" s="209"/>
      <c r="FS475" s="284"/>
      <c r="FT475" s="209"/>
      <c r="FU475" s="209"/>
      <c r="FV475" s="209"/>
      <c r="FW475" s="209"/>
      <c r="FX475" s="209"/>
      <c r="FY475" s="209"/>
      <c r="FZ475" s="209"/>
      <c r="GA475" s="209"/>
      <c r="GB475" s="209"/>
      <c r="GC475" s="209"/>
      <c r="GD475" s="284">
        <f>FE475*(((DV474-AN474)/(ABS(DV473-DV474))))^2</f>
        <v>1.9416616923376764</v>
      </c>
      <c r="GE475" s="209"/>
      <c r="GF475" s="284"/>
      <c r="GG475" s="209"/>
      <c r="GH475" s="209"/>
      <c r="GI475" s="209"/>
      <c r="GJ475" s="209"/>
      <c r="GK475" s="209"/>
      <c r="GL475" s="209"/>
      <c r="GM475" s="209"/>
      <c r="GN475" s="209"/>
      <c r="GO475" s="209"/>
      <c r="GP475" s="209"/>
      <c r="GQ475" s="529"/>
      <c r="GR475" s="587">
        <v>1.5133542968271971</v>
      </c>
      <c r="GS475" s="532">
        <v>2.6774729866942724</v>
      </c>
      <c r="GT475" s="584"/>
      <c r="GU475" s="527"/>
      <c r="GV475" s="527"/>
      <c r="GW475" s="527"/>
      <c r="GX475" s="527"/>
      <c r="GY475" s="527"/>
      <c r="GZ475" s="587">
        <v>0.46557127312295954</v>
      </c>
      <c r="HA475" s="532">
        <v>0.3879760609358005</v>
      </c>
      <c r="HB475" s="584"/>
      <c r="HC475" s="527"/>
      <c r="HD475" s="527"/>
      <c r="HE475" s="527"/>
      <c r="HF475" s="527"/>
      <c r="HG475" s="527"/>
      <c r="HH475" s="584">
        <v>1.5833501943924704</v>
      </c>
      <c r="HI475" s="527">
        <v>2.7054365670510196</v>
      </c>
      <c r="HJ475" s="584"/>
      <c r="HK475" s="527"/>
      <c r="HL475" s="527"/>
      <c r="HM475" s="527"/>
      <c r="HN475" s="527"/>
      <c r="HO475" s="527"/>
      <c r="HP475" s="285"/>
      <c r="HQ475" s="208"/>
      <c r="HR475" s="208"/>
      <c r="HS475" s="208"/>
      <c r="IE475" s="159"/>
      <c r="IF475" s="159"/>
      <c r="IG475" s="159"/>
      <c r="IH475" s="159"/>
      <c r="II475" s="175">
        <v>0</v>
      </c>
      <c r="IJ475" s="175">
        <v>1</v>
      </c>
      <c r="IK475" s="164">
        <v>1</v>
      </c>
      <c r="IL475" s="175">
        <v>0</v>
      </c>
      <c r="IM475" s="175">
        <v>0</v>
      </c>
      <c r="IN475" s="464"/>
      <c r="IO475" s="464"/>
      <c r="IP475" s="402"/>
      <c r="IQ475" s="175">
        <v>0</v>
      </c>
      <c r="IR475" s="175">
        <v>1</v>
      </c>
      <c r="IS475" s="175">
        <v>0</v>
      </c>
      <c r="IT475" s="402"/>
      <c r="IU475" s="416"/>
      <c r="IV475" s="402"/>
      <c r="IW475" s="416"/>
      <c r="IX475" s="483"/>
      <c r="IY475" s="416"/>
      <c r="IZ475" s="175">
        <v>0</v>
      </c>
      <c r="JA475" s="175">
        <v>0</v>
      </c>
      <c r="JB475" s="178">
        <v>0</v>
      </c>
      <c r="JC475" s="178">
        <v>1</v>
      </c>
      <c r="JD475" s="178">
        <v>0</v>
      </c>
      <c r="JE475" s="178">
        <v>0</v>
      </c>
      <c r="JF475" s="178">
        <v>0</v>
      </c>
      <c r="JG475" s="178">
        <v>1</v>
      </c>
      <c r="JH475" s="178">
        <v>0</v>
      </c>
      <c r="JI475" s="178">
        <v>0</v>
      </c>
      <c r="JJ475" s="178">
        <v>0</v>
      </c>
      <c r="JK475" s="178">
        <v>1</v>
      </c>
      <c r="JL475" s="178">
        <v>0</v>
      </c>
      <c r="JM475" s="178">
        <v>0</v>
      </c>
      <c r="JN475" s="178">
        <v>0</v>
      </c>
      <c r="JO475" s="178">
        <v>1</v>
      </c>
      <c r="JP475" s="178">
        <v>0</v>
      </c>
      <c r="JQ475" s="178">
        <v>0</v>
      </c>
      <c r="JR475" s="178">
        <v>0</v>
      </c>
      <c r="JS475" s="178">
        <v>0</v>
      </c>
      <c r="JT475" s="178">
        <v>0</v>
      </c>
      <c r="JU475" s="513">
        <v>0</v>
      </c>
      <c r="JV475" s="178">
        <v>1</v>
      </c>
      <c r="JW475" s="178">
        <v>0</v>
      </c>
      <c r="JX475" s="178">
        <v>0</v>
      </c>
      <c r="JY475" s="513"/>
      <c r="JZ475" s="407"/>
      <c r="KA475" s="407"/>
      <c r="KB475" s="407"/>
      <c r="KC475" s="407"/>
      <c r="KD475" s="407"/>
      <c r="KE475" s="162">
        <v>0</v>
      </c>
      <c r="KF475" s="175">
        <v>1</v>
      </c>
      <c r="KG475" s="175">
        <v>0</v>
      </c>
      <c r="KH475" s="175">
        <v>0</v>
      </c>
      <c r="KI475" s="175">
        <v>0</v>
      </c>
      <c r="KJ475" s="175">
        <v>1</v>
      </c>
      <c r="KK475" s="160">
        <v>0</v>
      </c>
      <c r="KL475" s="175">
        <v>1</v>
      </c>
      <c r="KM475" s="175">
        <v>0</v>
      </c>
      <c r="KN475" s="175">
        <v>0</v>
      </c>
      <c r="KO475" s="175">
        <v>0</v>
      </c>
      <c r="KP475" s="175">
        <v>0</v>
      </c>
      <c r="KQ475" s="175">
        <v>0</v>
      </c>
      <c r="KR475" s="160">
        <v>0</v>
      </c>
      <c r="KS475" s="175">
        <v>1</v>
      </c>
      <c r="KT475" s="159"/>
      <c r="KU475" s="159"/>
      <c r="KV475" s="159"/>
      <c r="KW475" s="159"/>
      <c r="KX475" s="159"/>
      <c r="KY475" s="159"/>
      <c r="KZ475" s="159"/>
      <c r="LA475" s="159"/>
    </row>
    <row r="476" spans="1:313" x14ac:dyDescent="0.15">
      <c r="A476" s="218" t="s">
        <v>593</v>
      </c>
      <c r="B476" s="255">
        <v>2.4753240740740741</v>
      </c>
      <c r="C476" s="17"/>
      <c r="D476" s="18"/>
      <c r="E476" s="12"/>
      <c r="F476" s="20"/>
      <c r="G476" s="19"/>
      <c r="H476" s="20"/>
      <c r="I476" s="597"/>
      <c r="J476" s="16"/>
      <c r="K476" s="20"/>
      <c r="L476" s="16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16"/>
      <c r="AB476" s="20"/>
      <c r="AC476" s="20"/>
      <c r="AD476" s="20"/>
      <c r="AE476" s="20"/>
      <c r="AF476" s="20"/>
      <c r="AG476" s="20"/>
      <c r="AH476" s="58"/>
      <c r="AI476" s="20"/>
      <c r="AJ476" s="20"/>
      <c r="AK476" s="20"/>
      <c r="AL476" s="642"/>
      <c r="AM476" s="636"/>
      <c r="AN476" s="637"/>
      <c r="AO476" s="636"/>
      <c r="AP476" s="637"/>
      <c r="AQ476" s="528">
        <f>SUM(AO470:AO476)</f>
        <v>18.347733949945592</v>
      </c>
      <c r="AR476" s="528">
        <f>SUM(AP470:AP476)</f>
        <v>9.2108977149075102</v>
      </c>
      <c r="AS476" s="528">
        <f>AVERAGE(AO470:AO476)</f>
        <v>9.1738669749727961</v>
      </c>
      <c r="AT476" s="528">
        <f>AVERAGE(AP470:AP476)</f>
        <v>4.6054488574537551</v>
      </c>
      <c r="AU476" s="528">
        <f>MAX(AO470:AO476)</f>
        <v>11.88</v>
      </c>
      <c r="AV476" s="528">
        <f>MAX(AP470:AP476)</f>
        <v>5.6529842219804136</v>
      </c>
      <c r="AW476" s="528">
        <f>MIN(AO470:AO476)</f>
        <v>6.4677339499455933</v>
      </c>
      <c r="AX476" s="528">
        <f>MIN(AP470:AP476)</f>
        <v>3.5579134929270957</v>
      </c>
      <c r="AY476" s="528">
        <f>AU476-AW476</f>
        <v>5.4122660500544075</v>
      </c>
      <c r="AZ476" s="528">
        <f>AV476-AX476</f>
        <v>2.0950707290533179</v>
      </c>
      <c r="BA476" s="528"/>
      <c r="BB476" s="636"/>
      <c r="BC476" s="637"/>
      <c r="BD476" s="528">
        <f>SUM(BB470:BB476)</f>
        <v>5.6256528835690967</v>
      </c>
      <c r="BE476" s="528">
        <f>SUM(BC470:BC476)</f>
        <v>12.783811207834603</v>
      </c>
      <c r="BF476" s="528">
        <f>AVERAGE(BB470:BB476)</f>
        <v>2.8128264417845483</v>
      </c>
      <c r="BG476" s="528">
        <f>AVERAGE(BC470:BC476)</f>
        <v>6.3919056039173014</v>
      </c>
      <c r="BH476" s="528">
        <f>MAX(BB470:BB476)</f>
        <v>2.948618063112078</v>
      </c>
      <c r="BI476" s="528">
        <f>MAX(BC470:BC476)</f>
        <v>6.5567954298150166</v>
      </c>
      <c r="BJ476" s="528">
        <f>MIN(BB470:BB476)</f>
        <v>2.6770348204570187</v>
      </c>
      <c r="BK476" s="528">
        <f>MIN(BC470:BC476)</f>
        <v>6.2270157780195872</v>
      </c>
      <c r="BL476" s="528">
        <f>BH476-BJ476</f>
        <v>0.27158324265505929</v>
      </c>
      <c r="BM476" s="528">
        <f>BI476-BK476</f>
        <v>0.32977965179542945</v>
      </c>
      <c r="BN476" s="574"/>
      <c r="BO476" s="574"/>
      <c r="BP476" s="2" t="s">
        <v>427</v>
      </c>
      <c r="BQ476" s="2" t="s">
        <v>337</v>
      </c>
      <c r="BR476" s="7"/>
      <c r="BS476" s="530"/>
      <c r="BT476" s="530"/>
      <c r="BU476" s="530"/>
      <c r="BV476" s="530"/>
      <c r="BW476" s="584"/>
      <c r="BX476" s="530"/>
      <c r="BY476" s="530"/>
      <c r="BZ476" s="530"/>
      <c r="CA476" s="530"/>
      <c r="CB476" s="584"/>
      <c r="CC476" s="530"/>
      <c r="CD476" s="584"/>
      <c r="CE476" s="530"/>
      <c r="CF476" s="584"/>
      <c r="CG476" s="530"/>
      <c r="CH476" s="584"/>
      <c r="CI476" s="530"/>
      <c r="CJ476" s="584"/>
      <c r="CK476" s="530"/>
      <c r="CL476" s="584"/>
      <c r="CM476" s="271"/>
      <c r="CN476" s="393"/>
      <c r="CO476" s="73"/>
      <c r="CP476" s="73"/>
      <c r="CQ476" s="73"/>
      <c r="CR476" s="284"/>
      <c r="CS476" s="548"/>
      <c r="CT476" s="281">
        <f>SUM(CR470:CR475)</f>
        <v>38.382928598019383</v>
      </c>
      <c r="CU476" s="281">
        <f>SUM(CS471:CS475)</f>
        <v>39.539251935780619</v>
      </c>
      <c r="CV476" s="281">
        <f>AVERAGE(CR470:CR475)</f>
        <v>19.191464299009692</v>
      </c>
      <c r="CW476" s="281">
        <f>AVERAGE(CS471:CS475)</f>
        <v>19.76962596789031</v>
      </c>
      <c r="CX476" s="281">
        <f>MAX(CR470:CR475)</f>
        <v>20.094772986644841</v>
      </c>
      <c r="CY476" s="281">
        <f>MAX(CS470:CS475)</f>
        <v>32.752824426554625</v>
      </c>
      <c r="CZ476" s="281">
        <f>MIN(CR472:CR475)</f>
        <v>18.288155611374542</v>
      </c>
      <c r="DA476" s="281">
        <f>MIN(CS471:CS475)</f>
        <v>6.7864275092259936</v>
      </c>
      <c r="DB476" s="281">
        <f>CX476-CZ476</f>
        <v>1.8066173752702994</v>
      </c>
      <c r="DC476" s="281">
        <f>CY476-DA476</f>
        <v>25.96639691732863</v>
      </c>
      <c r="DD476" s="281"/>
      <c r="DE476" s="281"/>
      <c r="DF476" s="281"/>
      <c r="DG476" s="281"/>
      <c r="DH476" s="281"/>
      <c r="DI476" s="281"/>
      <c r="DJ476" s="281">
        <f>SUM(DH469:DH475)</f>
        <v>12.658051439909686</v>
      </c>
      <c r="DK476" s="281">
        <f>SUM(DI469:DI475)</f>
        <v>51.040980037929153</v>
      </c>
      <c r="DL476" s="281">
        <f>AVERAGE(DH469:DH475)</f>
        <v>12.658051439909686</v>
      </c>
      <c r="DM476" s="281">
        <f>AVERAGE(DI469:DI475)</f>
        <v>51.040980037929153</v>
      </c>
      <c r="DN476" s="281">
        <f>MAX(DH469:DH475)</f>
        <v>12.658051439909686</v>
      </c>
      <c r="DO476" s="281">
        <f>MAX(DI469:DI475)</f>
        <v>51.040980037929153</v>
      </c>
      <c r="DP476" s="281">
        <f>MIN(DH469:DH475)</f>
        <v>12.658051439909686</v>
      </c>
      <c r="DQ476" s="281">
        <f>MIN(DI469:DI475)</f>
        <v>51.040980037929153</v>
      </c>
      <c r="DR476" s="281">
        <f>DN476-DP476</f>
        <v>0</v>
      </c>
      <c r="DS476" s="281">
        <f>DO476-DQ476</f>
        <v>0</v>
      </c>
      <c r="DT476" s="112"/>
      <c r="DU476" s="110"/>
      <c r="DV476" s="110"/>
      <c r="DW476" s="495"/>
      <c r="DX476" s="495"/>
      <c r="DY476" s="495"/>
      <c r="DZ476" s="495"/>
      <c r="EA476" s="495"/>
      <c r="EB476" s="512"/>
      <c r="EC476" s="495"/>
      <c r="ED476" s="495"/>
      <c r="EE476" s="512"/>
      <c r="EF476" s="244"/>
      <c r="EG476" s="244"/>
      <c r="EH476" s="244"/>
      <c r="EI476" s="244"/>
      <c r="EJ476" s="244"/>
      <c r="EK476" s="244"/>
      <c r="EL476" s="244"/>
      <c r="EM476" s="244"/>
      <c r="EN476" s="244"/>
      <c r="EO476" s="244"/>
      <c r="EP476" s="244"/>
      <c r="EQ476" s="244"/>
      <c r="ER476" s="110"/>
      <c r="ES476" s="111"/>
      <c r="ET476" s="523"/>
      <c r="EU476" s="523"/>
      <c r="EV476" s="287">
        <f>SUM(ET470:ET476)</f>
        <v>10.574078099625929</v>
      </c>
      <c r="EW476" s="281">
        <f>SUM(EU470:EU476)</f>
        <v>1.7849819911295146</v>
      </c>
      <c r="EX476" s="278">
        <f>AVERAGE(ET470:ET476)</f>
        <v>3.5246926998753096</v>
      </c>
      <c r="EY476" s="278">
        <f>AVERAGE(EU470:EU476)</f>
        <v>0.89249099556475731</v>
      </c>
      <c r="EZ476" s="281">
        <f>_xlfn.VAR.P(ET470:ET476)</f>
        <v>4.6179588258948678</v>
      </c>
      <c r="FA476" s="281">
        <f>_xlfn.VAR.P(EU470:EU476)</f>
        <v>6.3617811881259478E-2</v>
      </c>
      <c r="FB476" s="281">
        <f>MAX(ET470:ET476)</f>
        <v>6.4608587287622647</v>
      </c>
      <c r="FC476" s="281">
        <f>MAX(EU470:EU476)</f>
        <v>1.1447167117026236</v>
      </c>
      <c r="FD476" s="523"/>
      <c r="FE476" s="152"/>
      <c r="FF476" s="145"/>
      <c r="FG476" s="521">
        <f>SUM(FE472:FE476)</f>
        <v>113.21063506037213</v>
      </c>
      <c r="FH476" s="521">
        <f>SUM(FF472:FF476)</f>
        <v>118.41740892877681</v>
      </c>
      <c r="FI476" s="521">
        <f>AVERAGE(FE472:FE476)</f>
        <v>56.605317530186063</v>
      </c>
      <c r="FJ476" s="521">
        <f>AVERAGE(FF472:FF476)</f>
        <v>59.208704464388404</v>
      </c>
      <c r="FK476" s="521">
        <f>MAX(FE472:FE476)</f>
        <v>67.178448331922723</v>
      </c>
      <c r="FL476" s="521">
        <f>MAX(FF472:FF476)</f>
        <v>82.15968492712156</v>
      </c>
      <c r="FM476" s="521">
        <f>MIN(FE472:FE476)</f>
        <v>46.032186728449403</v>
      </c>
      <c r="FN476" s="521">
        <f>MIN(FF472:FF476)</f>
        <v>36.257724001655248</v>
      </c>
      <c r="FO476" s="521">
        <f>FK476-FM476</f>
        <v>21.14626160347332</v>
      </c>
      <c r="FP476" s="520">
        <f>FL476-FN476</f>
        <v>45.901960925466312</v>
      </c>
      <c r="FQ476" s="284"/>
      <c r="FR476" s="284"/>
      <c r="FS476" s="278">
        <f>SUM(FQ472:FQ476)</f>
        <v>24.043862171167994</v>
      </c>
      <c r="FT476" s="278">
        <f>SUM(FR472:FR476)</f>
        <v>24.539248849141973</v>
      </c>
      <c r="FU476" s="278">
        <f>AVERAGE(FQ472:FQ476)</f>
        <v>12.021931085583997</v>
      </c>
      <c r="FV476" s="278">
        <f>AVERAGE(FR472:FR476)</f>
        <v>12.269624424570987</v>
      </c>
      <c r="FW476" s="278">
        <f>MAX(FQ472:FQ476)</f>
        <v>14.71208033181188</v>
      </c>
      <c r="FX476" s="278">
        <f>MAX(FR472:FR476)</f>
        <v>16.768959534141491</v>
      </c>
      <c r="FY476" s="278">
        <f>MIN(FQ472:FQ476)</f>
        <v>9.3317818393561129</v>
      </c>
      <c r="FZ476" s="278">
        <f>MIN(FR472:FR476)</f>
        <v>7.7702893150004817</v>
      </c>
      <c r="GA476" s="278">
        <f>FW476-FY476</f>
        <v>5.3802984924557666</v>
      </c>
      <c r="GB476" s="278">
        <f>FX476-FZ476</f>
        <v>8.9986702191410082</v>
      </c>
      <c r="GC476" s="280"/>
      <c r="GD476" s="285"/>
      <c r="GE476" s="280"/>
      <c r="GF476" s="278">
        <f>SUM(GD472:GD476)</f>
        <v>3.1977170230852581</v>
      </c>
      <c r="GG476" s="278">
        <f>SUM(GE472:GE476)</f>
        <v>13.177584002600447</v>
      </c>
      <c r="GH476" s="278">
        <f>AVERAGE(GD472:GD476)</f>
        <v>1.598858511542629</v>
      </c>
      <c r="GI476" s="278">
        <f>AVERAGE(GE472:GE476)</f>
        <v>6.5887920013002237</v>
      </c>
      <c r="GJ476" s="278">
        <f>MAX(GD472:GD476)</f>
        <v>1.9416616923376764</v>
      </c>
      <c r="GK476" s="278">
        <f>MAX(GE472:GE476)</f>
        <v>10.41613544559295</v>
      </c>
      <c r="GL476" s="278">
        <f>MIN(GD472:GD476)</f>
        <v>1.2560553307475817</v>
      </c>
      <c r="GM476" s="278">
        <f>MIN(GE472:GE476)</f>
        <v>2.7614485570074967</v>
      </c>
      <c r="GN476" s="278">
        <f>GJ476-GL476</f>
        <v>0.68560636159009469</v>
      </c>
      <c r="GO476" s="278">
        <f>GK476-GM476</f>
        <v>7.6546868885854531</v>
      </c>
      <c r="GP476" s="280"/>
      <c r="GQ476" s="587"/>
      <c r="GR476" s="587"/>
      <c r="GS476" s="532"/>
      <c r="GT476" s="586">
        <f>SUM(GR470:GR475)</f>
        <v>11.447167117026234</v>
      </c>
      <c r="GU476" s="586">
        <f>SUM(GS471:GS476)</f>
        <v>9.7785969948834293</v>
      </c>
      <c r="GV476" s="531">
        <f>AVERAGE(GR470:GR475)</f>
        <v>2.2894334234052467</v>
      </c>
      <c r="GW476" s="531">
        <f>AVERAGE(GS470:GS475)</f>
        <v>1.9557193989766859</v>
      </c>
      <c r="GX476" s="531">
        <f>AVERAGE(GR470:GR475)</f>
        <v>2.2894334234052467</v>
      </c>
      <c r="GY476" s="531">
        <f>AVERAGE(GS470:GS475)</f>
        <v>1.9557193989766859</v>
      </c>
      <c r="GZ476" s="587"/>
      <c r="HA476" s="532"/>
      <c r="HB476" s="586">
        <f>SUM(GZ470:GZ475)</f>
        <v>3.8021653971708371</v>
      </c>
      <c r="HC476" s="586">
        <f>SUM(HA471:HA476)</f>
        <v>7.3327475516866167</v>
      </c>
      <c r="HD476" s="531">
        <f>AVERAGE(GZ470:GZ475)</f>
        <v>0.76043307943416738</v>
      </c>
      <c r="HE476" s="531">
        <f>AVERAGE(HA470:HA475)</f>
        <v>1.4665495103373234</v>
      </c>
      <c r="HF476" s="531">
        <f>AVERAGE(GZ470:GZ475)</f>
        <v>0.76043307943416738</v>
      </c>
      <c r="HG476" s="531">
        <f>AVERAGE(HA470:HA475)</f>
        <v>1.4665495103373234</v>
      </c>
      <c r="HH476" s="584"/>
      <c r="HI476" s="527"/>
      <c r="HJ476" s="586">
        <f>SUM(HH471:HH476)</f>
        <v>12.448111354858469</v>
      </c>
      <c r="HK476" s="586">
        <f>SUM(HI471:HI476)</f>
        <v>13.610390081228214</v>
      </c>
      <c r="HL476" s="531">
        <f>AVERAGE(HH471:HH476)</f>
        <v>2.4896222709716938</v>
      </c>
      <c r="HM476" s="531">
        <f>AVERAGE(HI471:HI476)</f>
        <v>2.7220780162456428</v>
      </c>
      <c r="HN476" s="531">
        <f>MAX(HH471:HH476)</f>
        <v>8.0394251945959869</v>
      </c>
      <c r="HO476" s="531">
        <f>MAX(HI471:HI476)</f>
        <v>6.2180340934507763</v>
      </c>
      <c r="HP476" s="286">
        <f>MIN(HH471:HH476)</f>
        <v>0.50585938100318273</v>
      </c>
      <c r="HQ476" s="286">
        <f>MIN(HI471:HI476)</f>
        <v>0.88560549099294628</v>
      </c>
      <c r="HR476" s="278">
        <f>HN476-HP476</f>
        <v>7.5335658135928041</v>
      </c>
      <c r="HS476" s="278">
        <f>HO476-HQ476</f>
        <v>5.3324286024578296</v>
      </c>
      <c r="HT476" s="393"/>
      <c r="HU476" s="520"/>
      <c r="HV476" s="393"/>
      <c r="HW476" s="520"/>
      <c r="HX476" s="393"/>
      <c r="HY476" s="520"/>
      <c r="HZ476" s="393"/>
      <c r="IA476" s="520"/>
      <c r="IB476" s="393"/>
      <c r="IC476" s="520"/>
      <c r="ID476" s="393"/>
      <c r="IE476" s="168"/>
      <c r="IF476" s="168"/>
      <c r="IG476" s="168">
        <v>-2.4640512268853083</v>
      </c>
      <c r="IH476" s="168">
        <v>6.9641702937976069</v>
      </c>
      <c r="II476" s="168"/>
      <c r="IJ476" s="168"/>
      <c r="IK476" s="168"/>
      <c r="IL476" s="168"/>
      <c r="IM476" s="168"/>
      <c r="IN476" s="462"/>
      <c r="IO476" s="462"/>
      <c r="IP476" s="390">
        <v>1</v>
      </c>
      <c r="IQ476" s="168"/>
      <c r="IR476" s="168"/>
      <c r="IS476" s="168"/>
      <c r="IT476" s="390"/>
      <c r="IU476" s="393"/>
      <c r="IV476" s="390"/>
      <c r="IW476" s="393"/>
      <c r="IX476" s="484"/>
      <c r="IY476" s="393"/>
      <c r="IZ476" s="168"/>
      <c r="JA476" s="168"/>
      <c r="JB476" s="177"/>
      <c r="JC476" s="177"/>
      <c r="JD476" s="177"/>
      <c r="JE476" s="168"/>
      <c r="JF476" s="168"/>
      <c r="JG476" s="168"/>
      <c r="JH476" s="168"/>
      <c r="JI476" s="168"/>
      <c r="JJ476" s="168"/>
      <c r="JK476" s="168"/>
      <c r="JL476" s="168"/>
      <c r="JM476" s="168"/>
      <c r="JN476" s="168"/>
      <c r="JO476" s="168"/>
      <c r="JP476" s="177"/>
      <c r="JQ476" s="177"/>
      <c r="JR476" s="177"/>
      <c r="JS476" s="168"/>
      <c r="JT476" s="168"/>
      <c r="JU476" s="393"/>
      <c r="JV476" s="168"/>
      <c r="JW476" s="168"/>
      <c r="JX476" s="168"/>
      <c r="JY476" s="393"/>
      <c r="JZ476" s="507"/>
      <c r="KA476" s="507"/>
      <c r="KB476" s="520"/>
      <c r="KC476" s="520"/>
      <c r="KD476" s="507"/>
      <c r="KE476" s="170"/>
      <c r="KF476" s="168"/>
      <c r="KG476" s="168"/>
      <c r="KH476" s="168"/>
      <c r="KI476" s="168"/>
      <c r="KJ476" s="168"/>
      <c r="KK476" s="169"/>
      <c r="KL476" s="168"/>
      <c r="KM476" s="168"/>
      <c r="KN476" s="168"/>
      <c r="KO476" s="168"/>
      <c r="KP476" s="168"/>
      <c r="KQ476" s="168"/>
      <c r="KR476" s="169"/>
      <c r="KS476" s="168"/>
      <c r="KT476" s="168"/>
      <c r="KU476" s="168"/>
      <c r="KV476" s="168"/>
      <c r="KW476" s="168"/>
      <c r="KX476" s="168"/>
      <c r="KY476" s="168"/>
      <c r="KZ476" s="168"/>
      <c r="LA476" s="169"/>
    </row>
    <row r="477" spans="1:313" x14ac:dyDescent="0.15">
      <c r="A477" s="214"/>
      <c r="B477" s="232">
        <v>2.4952430555555556</v>
      </c>
      <c r="C477" s="10"/>
      <c r="D477" s="11"/>
      <c r="E477" s="12"/>
      <c r="F477" s="14"/>
      <c r="G477" s="13"/>
      <c r="H477" s="14" t="s">
        <v>355</v>
      </c>
      <c r="I477" s="596">
        <v>93</v>
      </c>
      <c r="J477" s="9">
        <v>1</v>
      </c>
      <c r="K477" s="14">
        <v>1</v>
      </c>
      <c r="L477" s="9">
        <v>0</v>
      </c>
      <c r="M477" s="23">
        <v>0</v>
      </c>
      <c r="N477" s="23">
        <v>1</v>
      </c>
      <c r="O477" s="23">
        <v>0</v>
      </c>
      <c r="P477" s="14"/>
      <c r="Q477" s="14">
        <v>1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1</v>
      </c>
      <c r="Y477" s="14">
        <v>0</v>
      </c>
      <c r="Z477" s="14">
        <v>0</v>
      </c>
      <c r="AA477" s="9">
        <v>1</v>
      </c>
      <c r="AB477" s="15"/>
      <c r="AC477" s="15"/>
      <c r="AD477" s="15"/>
      <c r="AE477" s="15"/>
      <c r="AF477" s="15"/>
      <c r="AG477" s="15"/>
      <c r="AH477" s="54"/>
      <c r="AI477" s="15"/>
      <c r="AJ477" s="15"/>
      <c r="AK477" s="15"/>
      <c r="AL477" s="632"/>
      <c r="AM477" s="633"/>
      <c r="AN477" s="634"/>
      <c r="AO477" s="633"/>
      <c r="AP477" s="634"/>
      <c r="AQ477" s="634"/>
      <c r="AR477" s="634"/>
      <c r="AS477" s="634"/>
      <c r="AT477" s="634"/>
      <c r="AU477" s="634"/>
      <c r="AV477" s="634"/>
      <c r="AW477" s="634"/>
      <c r="AX477" s="634"/>
      <c r="AY477" s="634"/>
      <c r="AZ477" s="634"/>
      <c r="BA477" s="634"/>
      <c r="BB477" s="633"/>
      <c r="BC477" s="634"/>
      <c r="BD477" s="634"/>
      <c r="BE477" s="634"/>
      <c r="BF477" s="634"/>
      <c r="BG477" s="634"/>
      <c r="BH477" s="634"/>
      <c r="BI477" s="634"/>
      <c r="BJ477" s="634"/>
      <c r="BK477" s="634"/>
      <c r="BL477" s="634"/>
      <c r="BM477" s="634"/>
      <c r="BN477" s="573"/>
      <c r="BO477" s="573"/>
      <c r="BP477" s="4">
        <v>2.7744828775165282</v>
      </c>
      <c r="BQ477" s="4">
        <v>11.969061479869424</v>
      </c>
      <c r="BR477" s="6"/>
      <c r="BS477" s="527"/>
      <c r="BT477" s="527"/>
      <c r="BU477" s="527"/>
      <c r="BV477" s="527"/>
      <c r="BW477" s="584"/>
      <c r="BX477" s="527"/>
      <c r="BY477" s="527"/>
      <c r="BZ477" s="527"/>
      <c r="CA477" s="527"/>
      <c r="CB477" s="584"/>
      <c r="CC477" s="527"/>
      <c r="CD477" s="584"/>
      <c r="CE477" s="527"/>
      <c r="CF477" s="584"/>
      <c r="CG477" s="527"/>
      <c r="CH477" s="584"/>
      <c r="CI477" s="527"/>
      <c r="CJ477" s="584"/>
      <c r="CK477" s="527"/>
      <c r="CL477" s="584"/>
      <c r="CO477" s="70"/>
      <c r="CP477" s="70"/>
      <c r="CQ477" s="70"/>
      <c r="CR477" s="518"/>
      <c r="CS477" s="518"/>
      <c r="CT477" s="70"/>
      <c r="CU477" s="70"/>
      <c r="CV477" s="70"/>
      <c r="CW477" s="70"/>
      <c r="CX477" s="70"/>
      <c r="CY477" s="70"/>
      <c r="CZ477" s="70"/>
      <c r="DA477" s="70"/>
      <c r="DB477" s="70"/>
      <c r="DC477" s="70"/>
      <c r="DH477" s="516"/>
      <c r="DI477" s="516"/>
      <c r="DJ477" s="105"/>
      <c r="DK477" s="105"/>
      <c r="DL477" s="105"/>
      <c r="DM477" s="105"/>
      <c r="DN477" s="105"/>
      <c r="DO477" s="105"/>
      <c r="DP477" s="105"/>
      <c r="DQ477" s="105"/>
      <c r="DR477" s="105"/>
      <c r="DS477" s="105"/>
      <c r="DT477" s="108" t="s">
        <v>442</v>
      </c>
      <c r="DU477" s="105">
        <v>2.7744828775165282</v>
      </c>
      <c r="DV477" s="105">
        <v>11.969061479869424</v>
      </c>
      <c r="ER477" s="128">
        <v>-3.9774055237125054</v>
      </c>
      <c r="ES477" s="128">
        <v>-13.249382480957562</v>
      </c>
      <c r="EV477" s="284"/>
      <c r="EW477" s="209"/>
      <c r="EX477" s="209"/>
      <c r="EY477" s="209"/>
      <c r="EZ477" s="209"/>
      <c r="FA477" s="209"/>
      <c r="FB477" s="209"/>
      <c r="FC477" s="209"/>
      <c r="FE477" s="141"/>
      <c r="FF477" s="141"/>
      <c r="FH477" s="141"/>
      <c r="FJ477" s="141"/>
      <c r="FK477" s="584"/>
      <c r="FL477" s="527"/>
      <c r="FM477" s="584"/>
      <c r="FN477" s="527"/>
      <c r="FO477" s="584"/>
      <c r="FP477" s="527"/>
      <c r="FQ477" s="284"/>
      <c r="FR477" s="209"/>
      <c r="FS477" s="284"/>
      <c r="FT477" s="209"/>
      <c r="FU477" s="209"/>
      <c r="FV477" s="209"/>
      <c r="FW477" s="209"/>
      <c r="FX477" s="209"/>
      <c r="FY477" s="209"/>
      <c r="FZ477" s="209"/>
      <c r="GA477" s="209"/>
      <c r="GB477" s="209"/>
      <c r="GC477" s="209"/>
      <c r="GD477" s="284"/>
      <c r="GE477" s="209"/>
      <c r="GF477" s="284"/>
      <c r="GG477" s="209"/>
      <c r="GH477" s="209"/>
      <c r="GI477" s="209"/>
      <c r="GJ477" s="209"/>
      <c r="GK477" s="209"/>
      <c r="GL477" s="209"/>
      <c r="GM477" s="209"/>
      <c r="GN477" s="209"/>
      <c r="GO477" s="209"/>
      <c r="GP477" s="209"/>
      <c r="GQ477" s="529"/>
      <c r="GR477" s="587"/>
      <c r="GS477" s="529"/>
      <c r="GT477" s="587"/>
      <c r="GU477" s="529"/>
      <c r="GV477" s="529"/>
      <c r="GW477" s="529"/>
      <c r="GX477" s="529"/>
      <c r="GY477" s="529"/>
      <c r="GZ477" s="587"/>
      <c r="HA477" s="529"/>
      <c r="HB477" s="587"/>
      <c r="HC477" s="529"/>
      <c r="HD477" s="529"/>
      <c r="HE477" s="529"/>
      <c r="HF477" s="529"/>
      <c r="HG477" s="529"/>
      <c r="HH477" s="584"/>
      <c r="HI477" s="527"/>
      <c r="HJ477" s="587"/>
      <c r="HK477" s="529"/>
      <c r="HL477" s="529"/>
      <c r="HM477" s="529"/>
      <c r="HN477" s="529"/>
      <c r="HO477" s="529"/>
      <c r="HP477" s="285"/>
      <c r="HQ477" s="208"/>
      <c r="HR477" s="208"/>
      <c r="HS477" s="208"/>
      <c r="IE477" s="159"/>
      <c r="IF477" s="159"/>
      <c r="IG477" s="159">
        <v>-4.6758767376327501</v>
      </c>
      <c r="IH477" s="159">
        <v>-6.7313846572361262</v>
      </c>
      <c r="II477" s="159"/>
      <c r="IJ477" s="159"/>
      <c r="IK477" s="159"/>
      <c r="IL477" s="159"/>
      <c r="IM477" s="159"/>
      <c r="IQ477" s="159"/>
      <c r="IR477" s="159"/>
      <c r="IS477" s="159"/>
      <c r="IZ477" s="159"/>
      <c r="JA477" s="159"/>
      <c r="JB477" s="159"/>
      <c r="JC477" s="159"/>
      <c r="JD477" s="159"/>
      <c r="JE477" s="159"/>
      <c r="JF477" s="159"/>
      <c r="JG477" s="159"/>
      <c r="JH477" s="159"/>
      <c r="JI477" s="159"/>
      <c r="JJ477" s="159"/>
      <c r="JK477" s="159"/>
      <c r="JL477" s="159"/>
      <c r="JM477" s="159"/>
      <c r="JN477" s="159"/>
      <c r="JO477" s="159"/>
      <c r="JP477" s="159"/>
      <c r="JQ477" s="159"/>
      <c r="JR477" s="159"/>
      <c r="JS477" s="159"/>
      <c r="JT477" s="159"/>
      <c r="JV477" s="159"/>
      <c r="JW477" s="159"/>
      <c r="JX477" s="159"/>
      <c r="KE477" s="159"/>
      <c r="KF477" s="159"/>
      <c r="KG477" s="159"/>
      <c r="KH477" s="159"/>
      <c r="KI477" s="159"/>
      <c r="KJ477" s="159"/>
      <c r="KK477" s="159"/>
      <c r="KL477" s="159"/>
      <c r="KM477" s="159"/>
      <c r="KN477" s="159"/>
      <c r="KO477" s="159"/>
      <c r="KP477" s="159"/>
      <c r="KQ477" s="159"/>
      <c r="KR477" s="159"/>
      <c r="KS477" s="159"/>
      <c r="KT477" s="159"/>
      <c r="KU477" s="159"/>
      <c r="KV477" s="159"/>
      <c r="KW477" s="159"/>
      <c r="KX477" s="159"/>
      <c r="KY477" s="159"/>
      <c r="KZ477" s="159"/>
      <c r="LA477" s="159"/>
    </row>
    <row r="478" spans="1:313" x14ac:dyDescent="0.15">
      <c r="A478" s="214"/>
      <c r="B478" s="231" t="s">
        <v>2</v>
      </c>
      <c r="C478" s="10"/>
      <c r="D478" s="11"/>
      <c r="E478" s="12"/>
      <c r="F478" s="14"/>
      <c r="G478" s="13"/>
      <c r="H478" s="14"/>
      <c r="I478" s="596"/>
      <c r="J478" s="9">
        <v>1</v>
      </c>
      <c r="K478" s="14">
        <v>1</v>
      </c>
      <c r="L478" s="9">
        <v>0</v>
      </c>
      <c r="M478" s="23">
        <v>0</v>
      </c>
      <c r="N478" s="23">
        <v>0</v>
      </c>
      <c r="O478" s="23">
        <v>1</v>
      </c>
      <c r="P478" s="14"/>
      <c r="Q478" s="14">
        <v>0</v>
      </c>
      <c r="R478" s="14">
        <v>0</v>
      </c>
      <c r="S478" s="14">
        <v>1</v>
      </c>
      <c r="T478" s="14">
        <v>1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1</v>
      </c>
      <c r="AA478" s="9">
        <v>0</v>
      </c>
      <c r="AB478" s="15">
        <f>ABS(ER478-DU479)</f>
        <v>2.4058452923919544</v>
      </c>
      <c r="AC478" s="15">
        <f>ABS(ES478-DV479)</f>
        <v>7.7595212187159035E-2</v>
      </c>
      <c r="AD478" s="15">
        <f>SQRT(AB478^2+AC478^2)</f>
        <v>2.4070962980069779</v>
      </c>
      <c r="AE478" s="15"/>
      <c r="AF478" s="15"/>
      <c r="AG478" s="15"/>
      <c r="AH478" s="15">
        <f>AM479-BP478</f>
        <v>-2.5222571613786622</v>
      </c>
      <c r="AI478" s="15">
        <f>AN479-BQ478</f>
        <v>-17.80810119695321</v>
      </c>
      <c r="AJ478" s="15"/>
      <c r="AK478" s="15"/>
      <c r="AL478" s="632">
        <f>((AH478*AH479)+(AI478*AI479))/(SQRT(AH478^2+AI478^2)*SQRT(AH479^2+AI479^2))</f>
        <v>0.99941891486204071</v>
      </c>
      <c r="AM478" s="633"/>
      <c r="AN478" s="634"/>
      <c r="AO478" s="633"/>
      <c r="AP478" s="634"/>
      <c r="AQ478" s="634"/>
      <c r="AR478" s="634"/>
      <c r="AS478" s="634"/>
      <c r="AT478" s="634"/>
      <c r="AU478" s="634"/>
      <c r="AV478" s="634"/>
      <c r="AW478" s="634"/>
      <c r="AX478" s="634"/>
      <c r="AY478" s="634"/>
      <c r="AZ478" s="634"/>
      <c r="BA478" s="634"/>
      <c r="BB478" s="633"/>
      <c r="BC478" s="634"/>
      <c r="BD478" s="634"/>
      <c r="BE478" s="634"/>
      <c r="BF478" s="634"/>
      <c r="BG478" s="634"/>
      <c r="BH478" s="634"/>
      <c r="BI478" s="634"/>
      <c r="BJ478" s="634"/>
      <c r="BK478" s="634"/>
      <c r="BL478" s="634"/>
      <c r="BM478" s="634"/>
      <c r="BN478" s="573"/>
      <c r="BO478" s="573"/>
      <c r="BP478" s="4">
        <v>1.2223246243604284</v>
      </c>
      <c r="BQ478" s="4">
        <v>12.007859085963004</v>
      </c>
      <c r="BR478" s="6"/>
      <c r="BS478" s="527"/>
      <c r="BT478" s="527"/>
      <c r="BU478" s="527"/>
      <c r="BV478" s="527"/>
      <c r="BW478" s="584"/>
      <c r="BX478" s="527"/>
      <c r="BY478" s="527"/>
      <c r="BZ478" s="527"/>
      <c r="CA478" s="527"/>
      <c r="CB478" s="584"/>
      <c r="CC478" s="527"/>
      <c r="CD478" s="584"/>
      <c r="CE478" s="527"/>
      <c r="CF478" s="584"/>
      <c r="CG478" s="527"/>
      <c r="CH478" s="584"/>
      <c r="CI478" s="527"/>
      <c r="CJ478" s="584"/>
      <c r="CK478" s="527"/>
      <c r="CL478" s="584"/>
      <c r="CO478" s="70"/>
      <c r="CP478" s="70"/>
      <c r="CQ478" s="70"/>
      <c r="CR478" s="518"/>
      <c r="CS478" s="518"/>
      <c r="CT478" s="70"/>
      <c r="CU478" s="70"/>
      <c r="CV478" s="70"/>
      <c r="CW478" s="70"/>
      <c r="CX478" s="70"/>
      <c r="CY478" s="70"/>
      <c r="CZ478" s="70"/>
      <c r="DA478" s="70"/>
      <c r="DB478" s="70"/>
      <c r="DC478" s="70"/>
      <c r="DH478" s="516"/>
      <c r="DI478" s="516"/>
      <c r="DJ478" s="105"/>
      <c r="DK478" s="105"/>
      <c r="DL478" s="105"/>
      <c r="DM478" s="105"/>
      <c r="DN478" s="105"/>
      <c r="DO478" s="105"/>
      <c r="DP478" s="105"/>
      <c r="DQ478" s="105"/>
      <c r="DR478" s="105"/>
      <c r="DS478" s="105"/>
      <c r="DT478" s="108" t="s">
        <v>442</v>
      </c>
      <c r="DU478" s="105">
        <v>1.2223246243604284</v>
      </c>
      <c r="DV478" s="105">
        <v>12.007859085963004</v>
      </c>
      <c r="ER478" s="128">
        <v>-3.0461105718188457</v>
      </c>
      <c r="ES478" s="128">
        <v>-12.163049510337324</v>
      </c>
      <c r="EV478" s="284"/>
      <c r="EW478" s="209"/>
      <c r="EX478" s="209"/>
      <c r="EY478" s="209"/>
      <c r="EZ478" s="209"/>
      <c r="FA478" s="209"/>
      <c r="FB478" s="209"/>
      <c r="FC478" s="209"/>
      <c r="FE478" s="141"/>
      <c r="FF478" s="141"/>
      <c r="FH478" s="141"/>
      <c r="FJ478" s="141"/>
      <c r="FK478" s="584"/>
      <c r="FL478" s="527"/>
      <c r="FM478" s="584"/>
      <c r="FN478" s="527"/>
      <c r="FO478" s="584"/>
      <c r="FP478" s="527"/>
      <c r="FQ478" s="284"/>
      <c r="FR478" s="209"/>
      <c r="FS478" s="284"/>
      <c r="FT478" s="209"/>
      <c r="FU478" s="209"/>
      <c r="FV478" s="209"/>
      <c r="FW478" s="209"/>
      <c r="FX478" s="209"/>
      <c r="FY478" s="209"/>
      <c r="FZ478" s="209"/>
      <c r="GA478" s="209"/>
      <c r="GB478" s="209"/>
      <c r="GC478" s="209"/>
      <c r="GD478" s="284"/>
      <c r="GE478" s="209"/>
      <c r="GF478" s="284"/>
      <c r="GG478" s="209"/>
      <c r="GH478" s="209"/>
      <c r="GI478" s="209"/>
      <c r="GJ478" s="209"/>
      <c r="GK478" s="209"/>
      <c r="GL478" s="209"/>
      <c r="GM478" s="209"/>
      <c r="GN478" s="209"/>
      <c r="GO478" s="209"/>
      <c r="GP478" s="209"/>
      <c r="GQ478" s="529"/>
      <c r="GR478" s="587"/>
      <c r="GS478" s="529"/>
      <c r="GT478" s="587"/>
      <c r="GU478" s="529"/>
      <c r="GV478" s="529"/>
      <c r="GW478" s="529"/>
      <c r="GX478" s="529"/>
      <c r="GY478" s="529"/>
      <c r="GZ478" s="587"/>
      <c r="HA478" s="529"/>
      <c r="HB478" s="587"/>
      <c r="HC478" s="529"/>
      <c r="HD478" s="529"/>
      <c r="HE478" s="529"/>
      <c r="HF478" s="529"/>
      <c r="HG478" s="529"/>
      <c r="HH478" s="584"/>
      <c r="HI478" s="527"/>
      <c r="HJ478" s="587"/>
      <c r="HK478" s="529"/>
      <c r="HL478" s="529"/>
      <c r="HM478" s="529"/>
      <c r="HN478" s="529"/>
      <c r="HO478" s="529"/>
      <c r="HP478" s="285"/>
      <c r="HQ478" s="208"/>
      <c r="HR478" s="208"/>
      <c r="HS478" s="208"/>
      <c r="IE478" s="159"/>
      <c r="IF478" s="159"/>
      <c r="IG478" s="159"/>
      <c r="IH478" s="159"/>
      <c r="II478" s="175">
        <v>0</v>
      </c>
      <c r="IJ478" s="175">
        <v>0</v>
      </c>
      <c r="IK478" s="159"/>
      <c r="IL478" s="159"/>
      <c r="IM478" s="159"/>
      <c r="IQ478" s="159"/>
      <c r="IR478" s="159"/>
      <c r="IS478" s="159"/>
      <c r="IZ478" s="159"/>
      <c r="JA478" s="159"/>
      <c r="JB478" s="159"/>
      <c r="JC478" s="159"/>
      <c r="JD478" s="159"/>
      <c r="JE478" s="159"/>
      <c r="JF478" s="159"/>
      <c r="JG478" s="159"/>
      <c r="JH478" s="159"/>
      <c r="JI478" s="159"/>
      <c r="JJ478" s="159"/>
      <c r="JK478" s="159"/>
      <c r="JL478" s="159"/>
      <c r="JM478" s="159"/>
      <c r="JN478" s="159"/>
      <c r="JO478" s="159"/>
      <c r="JP478" s="159"/>
      <c r="JQ478" s="159"/>
      <c r="JR478" s="159"/>
      <c r="JS478" s="159"/>
      <c r="JT478" s="159"/>
      <c r="JV478" s="159"/>
      <c r="JW478" s="159"/>
      <c r="JX478" s="159"/>
      <c r="KE478" s="159"/>
      <c r="KF478" s="159"/>
      <c r="KG478" s="159"/>
      <c r="KH478" s="159"/>
      <c r="KI478" s="159"/>
      <c r="KJ478" s="159"/>
      <c r="KK478" s="159"/>
      <c r="KL478" s="159"/>
      <c r="KM478" s="159"/>
      <c r="KN478" s="159"/>
      <c r="KO478" s="159"/>
      <c r="KP478" s="159"/>
      <c r="KQ478" s="159"/>
      <c r="KR478" s="159"/>
      <c r="KS478" s="159"/>
      <c r="KT478" s="159"/>
      <c r="KU478" s="159"/>
      <c r="KV478" s="159"/>
      <c r="KW478" s="159"/>
      <c r="KX478" s="159"/>
      <c r="KY478" s="159"/>
      <c r="KZ478" s="159"/>
      <c r="LA478" s="159"/>
    </row>
    <row r="479" spans="1:313" x14ac:dyDescent="0.15">
      <c r="A479" s="214"/>
      <c r="B479" s="231" t="s">
        <v>3</v>
      </c>
      <c r="C479" s="10">
        <v>0.28000000000000003</v>
      </c>
      <c r="D479" s="11">
        <v>0.93324000000000018</v>
      </c>
      <c r="E479" s="12"/>
      <c r="F479" s="14"/>
      <c r="G479" s="13"/>
      <c r="H479" s="14"/>
      <c r="I479" s="596"/>
      <c r="J479" s="9">
        <v>2</v>
      </c>
      <c r="K479" s="14"/>
      <c r="L479" s="9"/>
      <c r="M479" s="23">
        <v>0</v>
      </c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9"/>
      <c r="AB479" s="15"/>
      <c r="AC479" s="15"/>
      <c r="AD479" s="15"/>
      <c r="AE479" s="15"/>
      <c r="AF479" s="15"/>
      <c r="AG479" s="15"/>
      <c r="AH479" s="54">
        <f>ER478-BP478</f>
        <v>-4.2684351961792739</v>
      </c>
      <c r="AI479" s="54">
        <f>ES478-BQ478</f>
        <v>-24.170908596300329</v>
      </c>
      <c r="AJ479" s="15"/>
      <c r="AK479" s="15"/>
      <c r="AL479" s="635">
        <f>DEGREES(ACOS(AL478))</f>
        <v>1.9533431622669313</v>
      </c>
      <c r="AM479" s="633">
        <v>-1.2999325370182335</v>
      </c>
      <c r="AN479" s="634">
        <v>-5.8002421109902071</v>
      </c>
      <c r="AO479" s="638">
        <f>ABS(11.88+AN479)</f>
        <v>6.0797578890097936</v>
      </c>
      <c r="AP479" s="527"/>
      <c r="AQ479" s="634"/>
      <c r="AR479" s="634"/>
      <c r="AS479" s="634"/>
      <c r="AT479" s="634"/>
      <c r="AU479" s="634"/>
      <c r="AV479" s="634"/>
      <c r="AW479" s="634"/>
      <c r="AX479" s="634"/>
      <c r="AY479" s="634"/>
      <c r="AZ479" s="634"/>
      <c r="BA479" s="634"/>
      <c r="BB479" s="633"/>
      <c r="BC479" s="634">
        <f>ABS(BQ479-AN479)</f>
        <v>6.4016050054406959</v>
      </c>
      <c r="BD479" s="634"/>
      <c r="BE479" s="634"/>
      <c r="BF479" s="634"/>
      <c r="BG479" s="634"/>
      <c r="BH479" s="634"/>
      <c r="BI479" s="634"/>
      <c r="BJ479" s="634"/>
      <c r="BK479" s="634"/>
      <c r="BL479" s="634"/>
      <c r="BM479" s="634"/>
      <c r="BN479" s="573"/>
      <c r="BO479" s="573"/>
      <c r="BP479" s="64">
        <v>-1.7655800129650634</v>
      </c>
      <c r="BQ479" s="64">
        <v>-12.201847116430903</v>
      </c>
      <c r="BR479" s="6"/>
      <c r="BS479" s="527"/>
      <c r="BT479" s="527"/>
      <c r="BU479" s="527">
        <f>(BP478+BP479+BP480)/3</f>
        <v>1.1188474074833552</v>
      </c>
      <c r="BV479" s="527">
        <f>(BQ478+BQ479+BQ480)/3</f>
        <v>4.0284847660500551</v>
      </c>
      <c r="BW479" s="584"/>
      <c r="BX479" s="527"/>
      <c r="BY479" s="527"/>
      <c r="BZ479" s="527"/>
      <c r="CA479" s="527"/>
      <c r="CC479" s="584">
        <f>SQRT((BP478-BP479)^2+(BQ478-BQ479)^2)+SQRT((BP479-BP480)^2+(BQ479-BQ480)^2)+SQRT((BP480-BP478)^2+(BQ480-BQ478)^2)</f>
        <v>52.212872548088129</v>
      </c>
      <c r="CD479" s="584"/>
      <c r="CE479" s="584"/>
      <c r="CF479" s="584"/>
      <c r="CG479" s="527"/>
      <c r="CH479" s="584"/>
      <c r="CI479" s="527"/>
      <c r="CJ479" s="584"/>
      <c r="CK479" s="527"/>
      <c r="CL479" s="584"/>
      <c r="CO479" s="70"/>
      <c r="CP479" s="70"/>
      <c r="CQ479" s="70"/>
      <c r="CR479" s="518"/>
      <c r="CS479" s="284">
        <f>DEGREES(ACOS(((BP478-BP479)*(BP480-BP479)+(BQ478-BQ479)*(BQ480-BQ479))/(SQRT((BP478-BP479)^2+(BQ478-BQ479)^2)*SQRT((BP480-BP479)^2+(BQ480-BQ479)^2))))</f>
        <v>5.9940989059519101</v>
      </c>
      <c r="CT479" s="70"/>
      <c r="CU479" s="70"/>
      <c r="CV479" s="70"/>
      <c r="CW479" s="70"/>
      <c r="CX479" s="70"/>
      <c r="CY479" s="70"/>
      <c r="CZ479" s="70"/>
      <c r="DA479" s="70"/>
      <c r="DB479" s="70"/>
      <c r="DC479" s="70"/>
      <c r="DH479" s="516"/>
      <c r="DI479" s="516"/>
      <c r="DJ479" s="105"/>
      <c r="DK479" s="105"/>
      <c r="DL479" s="105"/>
      <c r="DM479" s="105"/>
      <c r="DN479" s="105"/>
      <c r="DO479" s="105"/>
      <c r="DP479" s="105"/>
      <c r="DQ479" s="105"/>
      <c r="DR479" s="105"/>
      <c r="DS479" s="105"/>
      <c r="DT479" s="108" t="s">
        <v>443</v>
      </c>
      <c r="DU479" s="128">
        <v>-0.64026527942689115</v>
      </c>
      <c r="DV479" s="128">
        <v>-12.085454298150164</v>
      </c>
      <c r="ER479" s="105">
        <v>0.79548110474250111</v>
      </c>
      <c r="ES479" s="105">
        <v>11.503490206746465</v>
      </c>
      <c r="ET479" s="518">
        <f>ABS(ER479)</f>
        <v>0.79548110474250111</v>
      </c>
      <c r="EV479" s="284"/>
      <c r="EW479" s="209"/>
      <c r="EX479" s="209"/>
      <c r="EY479" s="209"/>
      <c r="EZ479" s="209"/>
      <c r="FA479" s="209"/>
      <c r="FB479" s="209"/>
      <c r="FC479" s="209"/>
      <c r="FE479" s="141"/>
      <c r="FF479" s="141"/>
      <c r="FH479" s="141"/>
      <c r="FJ479" s="141"/>
      <c r="FK479" s="584"/>
      <c r="FL479" s="527"/>
      <c r="FM479" s="584"/>
      <c r="FN479" s="527"/>
      <c r="FO479" s="584"/>
      <c r="FP479" s="527"/>
      <c r="FQ479" s="284"/>
      <c r="FR479" s="209"/>
      <c r="FS479" s="284"/>
      <c r="FT479" s="209"/>
      <c r="FU479" s="209"/>
      <c r="FV479" s="209"/>
      <c r="FW479" s="209"/>
      <c r="FX479" s="209"/>
      <c r="FY479" s="209"/>
      <c r="FZ479" s="209"/>
      <c r="GA479" s="209"/>
      <c r="GB479" s="209"/>
      <c r="GC479" s="209"/>
      <c r="GD479" s="284"/>
      <c r="GE479" s="209"/>
      <c r="GF479" s="284"/>
      <c r="GG479" s="209"/>
      <c r="GH479" s="209"/>
      <c r="GI479" s="209"/>
      <c r="GJ479" s="209"/>
      <c r="GK479" s="209"/>
      <c r="GL479" s="209"/>
      <c r="GM479" s="209"/>
      <c r="GN479" s="209"/>
      <c r="GO479" s="209"/>
      <c r="GP479" s="209"/>
      <c r="GQ479" s="529"/>
      <c r="GR479" s="587">
        <v>0.42684351961792732</v>
      </c>
      <c r="GS479" s="532">
        <v>2.4058452923919544</v>
      </c>
      <c r="GT479" s="584"/>
      <c r="GU479" s="527"/>
      <c r="GV479" s="527"/>
      <c r="GW479" s="527"/>
      <c r="GX479" s="527"/>
      <c r="GY479" s="527"/>
      <c r="GZ479" s="587">
        <v>0.50436887921653906</v>
      </c>
      <c r="HA479" s="532">
        <v>7.7595212187159035E-2</v>
      </c>
      <c r="HB479" s="584"/>
      <c r="HC479" s="527"/>
      <c r="HD479" s="527"/>
      <c r="HE479" s="527"/>
      <c r="HF479" s="527"/>
      <c r="HG479" s="527"/>
      <c r="HH479" s="584">
        <v>0.66074454712995379</v>
      </c>
      <c r="HI479" s="527">
        <v>2.4070962980069779</v>
      </c>
      <c r="HJ479" s="584"/>
      <c r="HK479" s="527"/>
      <c r="HL479" s="527"/>
      <c r="HM479" s="527"/>
      <c r="HN479" s="527"/>
      <c r="HO479" s="527"/>
      <c r="HP479" s="285"/>
      <c r="HQ479" s="208"/>
      <c r="HR479" s="208"/>
      <c r="HS479" s="208"/>
      <c r="IE479" s="159"/>
      <c r="IF479" s="159"/>
      <c r="IG479" s="159"/>
      <c r="IH479" s="159"/>
      <c r="II479" s="159">
        <v>1</v>
      </c>
      <c r="IJ479" s="159">
        <v>0</v>
      </c>
      <c r="IK479" s="159">
        <v>0</v>
      </c>
      <c r="IL479" s="159">
        <v>1</v>
      </c>
      <c r="IM479" s="159">
        <v>0</v>
      </c>
      <c r="IQ479" s="159">
        <v>1</v>
      </c>
      <c r="IR479" s="159">
        <v>0</v>
      </c>
      <c r="IS479" s="159">
        <v>0</v>
      </c>
      <c r="IZ479" s="159">
        <v>1</v>
      </c>
      <c r="JA479" s="159">
        <v>0</v>
      </c>
      <c r="JB479" s="176">
        <v>0</v>
      </c>
      <c r="JC479" s="176">
        <v>0</v>
      </c>
      <c r="JD479" s="176">
        <v>0</v>
      </c>
      <c r="JE479" s="176">
        <v>0</v>
      </c>
      <c r="JF479" s="176">
        <v>0</v>
      </c>
      <c r="JG479" s="176">
        <v>0</v>
      </c>
      <c r="JH479" s="176">
        <v>1</v>
      </c>
      <c r="JI479" s="176">
        <v>0</v>
      </c>
      <c r="JJ479" s="176">
        <v>0</v>
      </c>
      <c r="JK479" s="176">
        <v>1</v>
      </c>
      <c r="JL479" s="176">
        <v>0</v>
      </c>
      <c r="JM479" s="176">
        <v>1</v>
      </c>
      <c r="JN479" s="176">
        <v>0</v>
      </c>
      <c r="JO479" s="176">
        <v>0</v>
      </c>
      <c r="JP479" s="176">
        <v>0</v>
      </c>
      <c r="JQ479" s="176">
        <v>0</v>
      </c>
      <c r="JR479" s="176">
        <v>0</v>
      </c>
      <c r="JS479" s="176">
        <v>0</v>
      </c>
      <c r="JT479" s="176">
        <v>0</v>
      </c>
      <c r="JU479" s="501">
        <v>1</v>
      </c>
      <c r="JV479" s="176">
        <v>0</v>
      </c>
      <c r="JW479" s="176">
        <v>0</v>
      </c>
      <c r="JX479" s="176">
        <v>0</v>
      </c>
      <c r="JY479" s="501"/>
      <c r="JZ479" s="405"/>
      <c r="KA479" s="405"/>
      <c r="KB479" s="405"/>
      <c r="KC479" s="405"/>
      <c r="KD479" s="405"/>
      <c r="KE479" s="162">
        <v>0</v>
      </c>
      <c r="KF479" s="175">
        <v>1</v>
      </c>
      <c r="KG479" s="175">
        <v>0</v>
      </c>
      <c r="KH479" s="175">
        <v>0</v>
      </c>
      <c r="KI479" s="175">
        <v>0</v>
      </c>
      <c r="KJ479" s="175">
        <v>1</v>
      </c>
      <c r="KK479" s="160">
        <v>0</v>
      </c>
      <c r="KL479" s="175">
        <v>1</v>
      </c>
      <c r="KM479" s="175">
        <v>0</v>
      </c>
      <c r="KN479" s="175">
        <v>0</v>
      </c>
      <c r="KO479" s="175">
        <v>0</v>
      </c>
      <c r="KP479" s="175">
        <v>0</v>
      </c>
      <c r="KQ479" s="175">
        <v>0</v>
      </c>
      <c r="KR479" s="160">
        <v>0</v>
      </c>
      <c r="KS479" s="175">
        <v>0</v>
      </c>
      <c r="KT479" s="159"/>
      <c r="KU479" s="159"/>
      <c r="KV479" s="159"/>
      <c r="KW479" s="159"/>
      <c r="KX479" s="159"/>
      <c r="KY479" s="159"/>
      <c r="KZ479" s="159"/>
      <c r="LA479" s="159"/>
    </row>
    <row r="480" spans="1:313" x14ac:dyDescent="0.15">
      <c r="A480" s="214"/>
      <c r="B480" s="231" t="s">
        <v>4</v>
      </c>
      <c r="C480" s="10">
        <v>1.04</v>
      </c>
      <c r="D480" s="11">
        <v>3.4663200000000005</v>
      </c>
      <c r="E480" s="12"/>
      <c r="F480" s="14"/>
      <c r="G480" s="13"/>
      <c r="H480" s="14"/>
      <c r="I480" s="596"/>
      <c r="J480" s="9">
        <v>3</v>
      </c>
      <c r="K480" s="14"/>
      <c r="L480" s="9"/>
      <c r="M480" s="23">
        <v>0</v>
      </c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9"/>
      <c r="AB480" s="15"/>
      <c r="AC480" s="15"/>
      <c r="AD480" s="15"/>
      <c r="AE480" s="15"/>
      <c r="AF480" s="15"/>
      <c r="AG480" s="15"/>
      <c r="AH480" s="54"/>
      <c r="AI480" s="15"/>
      <c r="AJ480" s="15"/>
      <c r="AK480" s="15"/>
      <c r="AL480" s="632"/>
      <c r="AM480" s="633">
        <v>2.7356789211876258</v>
      </c>
      <c r="AN480" s="634">
        <v>7.1581583242655062</v>
      </c>
      <c r="AO480" s="584"/>
      <c r="AP480" s="634">
        <f>ABS(11.88-AN480)</f>
        <v>4.7218416757344945</v>
      </c>
      <c r="AQ480" s="634"/>
      <c r="AR480" s="634"/>
      <c r="AS480" s="634"/>
      <c r="AT480" s="634"/>
      <c r="AU480" s="634"/>
      <c r="AV480" s="634"/>
      <c r="AW480" s="634"/>
      <c r="AX480" s="634"/>
      <c r="AY480" s="634"/>
      <c r="AZ480" s="634"/>
      <c r="BA480" s="634"/>
      <c r="BB480" s="634">
        <f>ABS(BQ480-AN480)</f>
        <v>5.1212840043525576</v>
      </c>
      <c r="BC480" s="634"/>
      <c r="BD480" s="634"/>
      <c r="BE480" s="634"/>
      <c r="BF480" s="634"/>
      <c r="BG480" s="634"/>
      <c r="BH480" s="634"/>
      <c r="BI480" s="634"/>
      <c r="BJ480" s="634"/>
      <c r="BK480" s="634"/>
      <c r="BL480" s="634"/>
      <c r="BM480" s="634"/>
      <c r="BN480" s="573"/>
      <c r="BO480" s="573"/>
      <c r="BP480" s="4">
        <v>3.8997976110547006</v>
      </c>
      <c r="BQ480" s="4">
        <v>12.279442328618064</v>
      </c>
      <c r="BR480" s="6"/>
      <c r="BS480" s="527">
        <f>(BP479+BP480+BP481)/3</f>
        <v>-0.66613458364615941</v>
      </c>
      <c r="BT480" s="527">
        <f>(BQ479+BQ480+BQ481)/3</f>
        <v>-4.0543498367791075</v>
      </c>
      <c r="BU480" s="527"/>
      <c r="BV480" s="527"/>
      <c r="BW480" s="584"/>
      <c r="BX480" s="527"/>
      <c r="BY480" s="527"/>
      <c r="BZ480" s="527"/>
      <c r="CA480" s="527"/>
      <c r="CB480" s="584">
        <f>SQRT((BP479-BP480)^2+(BQ479-BQ480)^2)+SQRT((BP480-BP481)^2+(BQ480-BQ481)^2)+SQRT((BP481-BP479)^2+(BQ481-BQ479)^2)</f>
        <v>53.297848345182594</v>
      </c>
      <c r="CD480" s="584"/>
      <c r="CE480" s="527"/>
      <c r="CF480" s="584"/>
      <c r="CG480" s="527"/>
      <c r="CH480" s="584"/>
      <c r="CI480" s="527"/>
      <c r="CJ480" s="584"/>
      <c r="CK480" s="527"/>
      <c r="CL480" s="584"/>
      <c r="CO480" s="70"/>
      <c r="CP480" s="70"/>
      <c r="CQ480" s="70"/>
      <c r="CR480" s="548">
        <f>DEGREES(ACOS(((BP479-BP480)*(BP481-BP480)+(BQ479-BQ480)*(BQ481-BQ480))/(SQRT((BP479-BP480)^2+(BQ479-BQ480)^2)*SQRT((BP481-BP480)^2+(BQ481-BQ480)^2))))</f>
        <v>5.1082030745965197</v>
      </c>
      <c r="CS480" s="518"/>
      <c r="CT480" s="70"/>
      <c r="CU480" s="70"/>
      <c r="CV480" s="70"/>
      <c r="CW480" s="70"/>
      <c r="CX480" s="70"/>
      <c r="CY480" s="70"/>
      <c r="CZ480" s="70"/>
      <c r="DA480" s="70"/>
      <c r="DB480" s="70"/>
      <c r="DC480" s="70"/>
      <c r="DH480" s="516"/>
      <c r="DI480" s="516"/>
      <c r="DJ480" s="105"/>
      <c r="DK480" s="105"/>
      <c r="DL480" s="105"/>
      <c r="DM480" s="105"/>
      <c r="DN480" s="105"/>
      <c r="DO480" s="105"/>
      <c r="DP480" s="105"/>
      <c r="DQ480" s="105"/>
      <c r="DR480" s="105"/>
      <c r="DS480" s="105"/>
      <c r="DT480" s="108" t="s">
        <v>443</v>
      </c>
      <c r="DU480" s="105">
        <v>2.8132868338454307</v>
      </c>
      <c r="DV480" s="105">
        <v>12.473430359085963</v>
      </c>
      <c r="ER480" s="128">
        <v>-0.44624549778237865</v>
      </c>
      <c r="ES480" s="128">
        <v>-12.201847116430903</v>
      </c>
      <c r="EU480" s="518">
        <f>ABS(ER480)</f>
        <v>0.44624549778237865</v>
      </c>
      <c r="EV480" s="284"/>
      <c r="EW480" s="209"/>
      <c r="EX480" s="209"/>
      <c r="EY480" s="209"/>
      <c r="EZ480" s="209"/>
      <c r="FA480" s="209"/>
      <c r="FB480" s="209"/>
      <c r="FC480" s="209"/>
      <c r="FE480" s="141"/>
      <c r="FF480" s="144">
        <v>32.004684771282754</v>
      </c>
      <c r="FH480" s="141"/>
      <c r="FJ480" s="141"/>
      <c r="FK480" s="584"/>
      <c r="FL480" s="527"/>
      <c r="FM480" s="584"/>
      <c r="FN480" s="527"/>
      <c r="FO480" s="584"/>
      <c r="FP480" s="527"/>
      <c r="FQ480" s="284"/>
      <c r="FR480" s="209">
        <f>FF480/(D479+D480)</f>
        <v>7.2745194454178934</v>
      </c>
      <c r="FS480" s="284"/>
      <c r="FT480" s="209"/>
      <c r="FU480" s="209"/>
      <c r="FV480" s="209"/>
      <c r="FW480" s="209"/>
      <c r="FX480" s="209"/>
      <c r="FY480" s="209"/>
      <c r="FZ480" s="209"/>
      <c r="GA480" s="209"/>
      <c r="GB480" s="209"/>
      <c r="GC480" s="209"/>
      <c r="GD480" s="284"/>
      <c r="GE480" s="284">
        <f>FF480*(((ABS(DV479-AN479))/(ABS(DV478-DV479))))^2</f>
        <v>2.1780125742271825</v>
      </c>
      <c r="GF480" s="284"/>
      <c r="GG480" s="209"/>
      <c r="GH480" s="209"/>
      <c r="GI480" s="209"/>
      <c r="GJ480" s="209"/>
      <c r="GK480" s="209"/>
      <c r="GL480" s="209"/>
      <c r="GM480" s="209"/>
      <c r="GN480" s="209"/>
      <c r="GO480" s="209"/>
      <c r="GP480" s="209"/>
      <c r="GQ480" s="529"/>
      <c r="GR480" s="587">
        <v>2.0178057291029297</v>
      </c>
      <c r="GS480" s="529">
        <v>0.1940197816445125</v>
      </c>
      <c r="GT480" s="587"/>
      <c r="GU480" s="529"/>
      <c r="GV480" s="529"/>
      <c r="GW480" s="529"/>
      <c r="GX480" s="529"/>
      <c r="GY480" s="529"/>
      <c r="GZ480" s="587">
        <v>0.9699401523394986</v>
      </c>
      <c r="HA480" s="529">
        <v>0.11639281828073855</v>
      </c>
      <c r="HB480" s="587"/>
      <c r="HC480" s="529"/>
      <c r="HD480" s="529"/>
      <c r="HE480" s="529"/>
      <c r="HF480" s="529"/>
      <c r="HG480" s="529"/>
      <c r="HH480" s="584">
        <v>2.2388219803103988</v>
      </c>
      <c r="HI480" s="527">
        <v>0.22625420176588398</v>
      </c>
      <c r="HJ480" s="587"/>
      <c r="HK480" s="529"/>
      <c r="HL480" s="529"/>
      <c r="HM480" s="529"/>
      <c r="HN480" s="529"/>
      <c r="HO480" s="529"/>
      <c r="HP480" s="285"/>
      <c r="HQ480" s="208"/>
      <c r="HR480" s="208"/>
      <c r="HS480" s="208"/>
      <c r="IE480" s="159"/>
      <c r="IF480" s="159"/>
      <c r="IG480" s="159"/>
      <c r="IH480" s="159"/>
      <c r="II480" s="175">
        <v>0</v>
      </c>
      <c r="IJ480" s="175">
        <v>1</v>
      </c>
      <c r="IK480" s="175">
        <v>1</v>
      </c>
      <c r="IL480" s="175">
        <v>0</v>
      </c>
      <c r="IM480" s="175">
        <v>0</v>
      </c>
      <c r="IN480" s="464"/>
      <c r="IO480" s="464"/>
      <c r="IP480" s="402"/>
      <c r="IQ480" s="175">
        <v>1</v>
      </c>
      <c r="IR480" s="175">
        <v>0</v>
      </c>
      <c r="IS480" s="175">
        <v>0</v>
      </c>
      <c r="IT480" s="402"/>
      <c r="IU480" s="416"/>
      <c r="IV480" s="402"/>
      <c r="IW480" s="416"/>
      <c r="IX480" s="483"/>
      <c r="IY480" s="416"/>
      <c r="IZ480" s="175">
        <v>1</v>
      </c>
      <c r="JA480" s="175">
        <v>0</v>
      </c>
      <c r="JB480" s="178">
        <v>0</v>
      </c>
      <c r="JC480" s="178">
        <v>0</v>
      </c>
      <c r="JD480" s="178">
        <v>0</v>
      </c>
      <c r="JE480" s="178">
        <v>0</v>
      </c>
      <c r="JF480" s="178">
        <v>0</v>
      </c>
      <c r="JG480" s="178">
        <v>1</v>
      </c>
      <c r="JH480" s="178">
        <v>0</v>
      </c>
      <c r="JI480" s="178">
        <v>0</v>
      </c>
      <c r="JJ480" s="178">
        <v>0</v>
      </c>
      <c r="JK480" s="178">
        <v>1</v>
      </c>
      <c r="JL480" s="178">
        <v>0</v>
      </c>
      <c r="JM480" s="178">
        <v>1</v>
      </c>
      <c r="JN480" s="178">
        <v>0</v>
      </c>
      <c r="JO480" s="178">
        <v>0</v>
      </c>
      <c r="JP480" s="178">
        <v>0</v>
      </c>
      <c r="JQ480" s="178">
        <v>0</v>
      </c>
      <c r="JR480" s="178">
        <v>0</v>
      </c>
      <c r="JS480" s="178">
        <v>0</v>
      </c>
      <c r="JT480" s="178">
        <v>0</v>
      </c>
      <c r="JU480" s="513">
        <v>1</v>
      </c>
      <c r="JV480" s="178">
        <v>0</v>
      </c>
      <c r="JW480" s="178">
        <v>0</v>
      </c>
      <c r="JX480" s="178">
        <v>0</v>
      </c>
      <c r="JY480" s="513"/>
      <c r="JZ480" s="407"/>
      <c r="KA480" s="407"/>
      <c r="KB480" s="407"/>
      <c r="KC480" s="407"/>
      <c r="KD480" s="407"/>
      <c r="KE480" s="162">
        <v>1</v>
      </c>
      <c r="KF480" s="175">
        <v>0</v>
      </c>
      <c r="KG480" s="175">
        <v>0</v>
      </c>
      <c r="KH480" s="175">
        <v>0</v>
      </c>
      <c r="KI480" s="175">
        <v>0</v>
      </c>
      <c r="KJ480" s="175">
        <v>1</v>
      </c>
      <c r="KK480" s="160">
        <v>0</v>
      </c>
      <c r="KL480" s="175">
        <v>1</v>
      </c>
      <c r="KM480" s="175">
        <v>0</v>
      </c>
      <c r="KN480" s="175">
        <v>0</v>
      </c>
      <c r="KO480" s="175">
        <v>0</v>
      </c>
      <c r="KP480" s="175">
        <v>0</v>
      </c>
      <c r="KQ480" s="175">
        <v>0</v>
      </c>
      <c r="KR480" s="160">
        <v>0</v>
      </c>
      <c r="KS480" s="175">
        <v>0</v>
      </c>
      <c r="KT480" s="159"/>
      <c r="KU480" s="159"/>
      <c r="KV480" s="159"/>
      <c r="KW480" s="159"/>
      <c r="KX480" s="159"/>
      <c r="KY480" s="159"/>
      <c r="KZ480" s="159"/>
      <c r="LA480" s="159"/>
    </row>
    <row r="481" spans="1:314" x14ac:dyDescent="0.15">
      <c r="A481" s="214"/>
      <c r="B481" s="231" t="s">
        <v>5</v>
      </c>
      <c r="C481" s="10">
        <v>1.02</v>
      </c>
      <c r="D481" s="11">
        <v>3.3996600000000003</v>
      </c>
      <c r="E481" s="12"/>
      <c r="F481" s="14"/>
      <c r="G481" s="13"/>
      <c r="H481" s="14"/>
      <c r="I481" s="596"/>
      <c r="J481" s="9">
        <v>4</v>
      </c>
      <c r="K481" s="14"/>
      <c r="L481" s="9"/>
      <c r="M481" s="23">
        <v>0</v>
      </c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9"/>
      <c r="AB481" s="15"/>
      <c r="AC481" s="15"/>
      <c r="AD481" s="15"/>
      <c r="AE481" s="15"/>
      <c r="AF481" s="15"/>
      <c r="AG481" s="15"/>
      <c r="AH481" s="54"/>
      <c r="AI481" s="15"/>
      <c r="AJ481" s="15"/>
      <c r="AK481" s="15"/>
      <c r="AL481" s="632"/>
      <c r="AM481" s="633">
        <v>-2.1924235325829908</v>
      </c>
      <c r="AN481" s="634">
        <v>-6.382206202393907</v>
      </c>
      <c r="AO481" s="640">
        <f t="shared" ref="AO481" si="300">ABS(11.88+AN481)</f>
        <v>5.4977937976060938</v>
      </c>
      <c r="AP481" s="527"/>
      <c r="AQ481" s="634"/>
      <c r="AR481" s="634"/>
      <c r="AS481" s="634"/>
      <c r="AT481" s="634"/>
      <c r="AU481" s="634"/>
      <c r="AV481" s="634"/>
      <c r="AW481" s="634"/>
      <c r="AX481" s="634"/>
      <c r="AY481" s="634"/>
      <c r="AZ481" s="634"/>
      <c r="BA481" s="634"/>
      <c r="BB481" s="633"/>
      <c r="BC481" s="634">
        <f>ABS(BQ481-AN481)</f>
        <v>5.8584385201305773</v>
      </c>
      <c r="BD481" s="634"/>
      <c r="BE481" s="634"/>
      <c r="BF481" s="634"/>
      <c r="BG481" s="634"/>
      <c r="BH481" s="634"/>
      <c r="BI481" s="634"/>
      <c r="BJ481" s="634"/>
      <c r="BK481" s="634"/>
      <c r="BL481" s="634"/>
      <c r="BM481" s="634"/>
      <c r="BN481" s="573"/>
      <c r="BO481" s="573"/>
      <c r="BP481" s="64">
        <v>-4.1326213490281152</v>
      </c>
      <c r="BQ481" s="64">
        <v>-12.240644722524484</v>
      </c>
      <c r="BR481" s="6"/>
      <c r="BS481" s="527"/>
      <c r="BT481" s="527"/>
      <c r="BU481" s="527">
        <f>(BP480+BP481+BP482)/3</f>
        <v>-0.6014613230979885</v>
      </c>
      <c r="BV481" s="527">
        <f>(BQ480+BQ481+BQ482)/3</f>
        <v>4.0284847660500542</v>
      </c>
      <c r="BW481" s="584"/>
      <c r="BX481" s="527"/>
      <c r="BY481" s="527"/>
      <c r="BZ481" s="527"/>
      <c r="CA481" s="527"/>
      <c r="CC481" s="584">
        <f>SQRT((BP480-BP481)^2+(BQ480-BQ481)^2)+SQRT((BP481-BP482)^2+(BQ481-BQ482)^2)+SQRT((BP482-BP480)^2+(BQ482-BQ480)^2)</f>
        <v>55.700483325520047</v>
      </c>
      <c r="CD481" s="584"/>
      <c r="CE481" s="584"/>
      <c r="CF481" s="584"/>
      <c r="CG481" s="527"/>
      <c r="CH481" s="584"/>
      <c r="CI481" s="527"/>
      <c r="CJ481" s="584"/>
      <c r="CK481" s="527"/>
      <c r="CL481" s="584"/>
      <c r="CO481" s="70"/>
      <c r="CP481" s="70"/>
      <c r="CQ481" s="70"/>
      <c r="CR481" s="518"/>
      <c r="CS481" s="284">
        <f>DEGREES(ACOS(((BP480-BP481)*(BP482-BP481)+(BQ480-BQ481)*(BQ482-BQ481))/(SQRT((BP480-BP481)^2+(BQ480-BQ481)^2)*SQRT((BP482-BP481)^2+(BQ482-BQ481)^2))))</f>
        <v>12.118520416289773</v>
      </c>
      <c r="CT481" s="70"/>
      <c r="CU481" s="70"/>
      <c r="CV481" s="70"/>
      <c r="CW481" s="70"/>
      <c r="CX481" s="70"/>
      <c r="CY481" s="70"/>
      <c r="CZ481" s="70"/>
      <c r="DA481" s="70"/>
      <c r="DB481" s="70"/>
      <c r="DC481" s="70"/>
      <c r="DH481" s="516"/>
      <c r="DI481" s="211">
        <f>DEGREES(ACOS(((BP480-BP479)*(BP482-BP481)+(BQ480-BQ479)*(BQ482-BQ481))/(SQRT((BP480-BP479)^2+(BQ480-BQ479)^2)*SQRT((BP482-BP481)^2+(BQ482-BQ481)^2))))</f>
        <v>7.0103173416930993</v>
      </c>
      <c r="DJ481" s="105"/>
      <c r="DK481" s="105"/>
      <c r="DL481" s="105"/>
      <c r="DM481" s="105"/>
      <c r="DN481" s="105"/>
      <c r="DO481" s="105"/>
      <c r="DP481" s="105"/>
      <c r="DQ481" s="105"/>
      <c r="DR481" s="105"/>
      <c r="DS481" s="105"/>
      <c r="DT481" s="108" t="s">
        <v>445</v>
      </c>
      <c r="DU481" s="128">
        <v>-3.0073066154899433</v>
      </c>
      <c r="DV481" s="128">
        <v>-12.201847116430903</v>
      </c>
      <c r="ER481" s="105">
        <v>3.0849145281477481</v>
      </c>
      <c r="ES481" s="105">
        <v>13.171787268770403</v>
      </c>
      <c r="ET481" s="518">
        <f>ABS(ER481)</f>
        <v>3.0849145281477481</v>
      </c>
      <c r="EV481" s="284"/>
      <c r="EW481" s="209"/>
      <c r="EX481" s="209"/>
      <c r="EY481" s="209"/>
      <c r="EZ481" s="209"/>
      <c r="FA481" s="209"/>
      <c r="FB481" s="209"/>
      <c r="FC481" s="209"/>
      <c r="FE481" s="151">
        <v>28.864210493563448</v>
      </c>
      <c r="FF481" s="141"/>
      <c r="FH481" s="141"/>
      <c r="FJ481" s="141"/>
      <c r="FK481" s="584"/>
      <c r="FL481" s="527"/>
      <c r="FM481" s="584"/>
      <c r="FN481" s="527"/>
      <c r="FO481" s="584"/>
      <c r="FP481" s="527"/>
      <c r="FQ481" s="284">
        <f>FE481/(D480+D481)</f>
        <v>4.2039461946529766</v>
      </c>
      <c r="FR481" s="209"/>
      <c r="FS481" s="284"/>
      <c r="FT481" s="209"/>
      <c r="FU481" s="209"/>
      <c r="FV481" s="209"/>
      <c r="FW481" s="209"/>
      <c r="FX481" s="209"/>
      <c r="FY481" s="209"/>
      <c r="FZ481" s="209"/>
      <c r="GA481" s="209"/>
      <c r="GB481" s="209"/>
      <c r="GC481" s="209"/>
      <c r="GD481" s="284">
        <f>FE481*(((DV480-AN480)/(ABS(DV479-DV480))))^2</f>
        <v>1.3520520073016535</v>
      </c>
      <c r="GE481" s="209"/>
      <c r="GF481" s="284"/>
      <c r="GG481" s="209"/>
      <c r="GH481" s="209"/>
      <c r="GI481" s="209"/>
      <c r="GJ481" s="209"/>
      <c r="GK481" s="209"/>
      <c r="GL481" s="209"/>
      <c r="GM481" s="209"/>
      <c r="GN481" s="209"/>
      <c r="GO481" s="209"/>
      <c r="GP481" s="209"/>
      <c r="GQ481" s="529"/>
      <c r="GR481" s="587">
        <v>0.27162769430231748</v>
      </c>
      <c r="GS481" s="532">
        <v>2.5610611177075646</v>
      </c>
      <c r="GT481" s="584"/>
      <c r="GU481" s="527"/>
      <c r="GV481" s="527"/>
      <c r="GW481" s="527"/>
      <c r="GX481" s="527"/>
      <c r="GY481" s="527"/>
      <c r="GZ481" s="587">
        <v>0.6983569096844402</v>
      </c>
      <c r="HA481" s="532">
        <v>0</v>
      </c>
      <c r="HB481" s="584"/>
      <c r="HC481" s="527"/>
      <c r="HD481" s="527"/>
      <c r="HE481" s="527"/>
      <c r="HF481" s="527"/>
      <c r="HG481" s="527"/>
      <c r="HH481" s="584">
        <v>0.7493223456003395</v>
      </c>
      <c r="HI481" s="527">
        <v>2.5610611177075646</v>
      </c>
      <c r="HJ481" s="584"/>
      <c r="HK481" s="527"/>
      <c r="HL481" s="527"/>
      <c r="HM481" s="527"/>
      <c r="HN481" s="527"/>
      <c r="HO481" s="527"/>
      <c r="HP481" s="285"/>
      <c r="HQ481" s="208"/>
      <c r="HR481" s="208"/>
      <c r="HS481" s="208"/>
      <c r="IE481" s="159"/>
      <c r="IF481" s="159"/>
      <c r="IG481" s="159"/>
      <c r="IH481" s="159"/>
      <c r="II481" s="175">
        <v>0</v>
      </c>
      <c r="IJ481" s="175">
        <v>1</v>
      </c>
      <c r="IK481" s="175">
        <v>1</v>
      </c>
      <c r="IL481" s="175">
        <v>0</v>
      </c>
      <c r="IM481" s="175">
        <v>0</v>
      </c>
      <c r="IN481" s="464"/>
      <c r="IO481" s="464"/>
      <c r="IP481" s="402"/>
      <c r="IQ481" s="175">
        <v>1</v>
      </c>
      <c r="IR481" s="175">
        <v>0</v>
      </c>
      <c r="IS481" s="175">
        <v>0</v>
      </c>
      <c r="IT481" s="402"/>
      <c r="IU481" s="416"/>
      <c r="IV481" s="402"/>
      <c r="IW481" s="416"/>
      <c r="IX481" s="483"/>
      <c r="IY481" s="416"/>
      <c r="IZ481" s="175">
        <v>1</v>
      </c>
      <c r="JA481" s="175">
        <v>0</v>
      </c>
      <c r="JB481" s="178">
        <v>0</v>
      </c>
      <c r="JC481" s="178">
        <v>0</v>
      </c>
      <c r="JD481" s="178">
        <v>0</v>
      </c>
      <c r="JE481" s="178">
        <v>0</v>
      </c>
      <c r="JF481" s="178">
        <v>1</v>
      </c>
      <c r="JG481" s="178">
        <v>0</v>
      </c>
      <c r="JH481" s="178">
        <v>0</v>
      </c>
      <c r="JI481" s="178">
        <v>0</v>
      </c>
      <c r="JJ481" s="178">
        <v>0</v>
      </c>
      <c r="JK481" s="178">
        <v>0</v>
      </c>
      <c r="JL481" s="178">
        <v>1</v>
      </c>
      <c r="JM481" s="178">
        <v>1</v>
      </c>
      <c r="JN481" s="178">
        <v>0</v>
      </c>
      <c r="JO481" s="178">
        <v>0</v>
      </c>
      <c r="JP481" s="178">
        <v>0</v>
      </c>
      <c r="JQ481" s="178">
        <v>0</v>
      </c>
      <c r="JR481" s="178">
        <v>0</v>
      </c>
      <c r="JS481" s="178">
        <v>0</v>
      </c>
      <c r="JT481" s="178">
        <v>0</v>
      </c>
      <c r="JU481" s="513">
        <v>1</v>
      </c>
      <c r="JV481" s="178">
        <v>0</v>
      </c>
      <c r="JW481" s="178">
        <v>0</v>
      </c>
      <c r="JX481" s="178">
        <v>0</v>
      </c>
      <c r="JY481" s="513"/>
      <c r="JZ481" s="407"/>
      <c r="KA481" s="407"/>
      <c r="KB481" s="407"/>
      <c r="KC481" s="407"/>
      <c r="KD481" s="407"/>
      <c r="KE481" s="162">
        <v>1</v>
      </c>
      <c r="KF481" s="175">
        <v>0</v>
      </c>
      <c r="KG481" s="175">
        <v>0</v>
      </c>
      <c r="KH481" s="175">
        <v>0</v>
      </c>
      <c r="KI481" s="175">
        <v>0</v>
      </c>
      <c r="KJ481" s="175">
        <v>1</v>
      </c>
      <c r="KK481" s="160">
        <v>0</v>
      </c>
      <c r="KL481" s="175">
        <v>1</v>
      </c>
      <c r="KM481" s="175">
        <v>0</v>
      </c>
      <c r="KN481" s="175">
        <v>0</v>
      </c>
      <c r="KO481" s="175">
        <v>0</v>
      </c>
      <c r="KP481" s="175">
        <v>0</v>
      </c>
      <c r="KQ481" s="175">
        <v>0</v>
      </c>
      <c r="KR481" s="160">
        <v>0</v>
      </c>
      <c r="KS481" s="175">
        <v>0</v>
      </c>
      <c r="KT481" s="159"/>
      <c r="KU481" s="159"/>
      <c r="KV481" s="159"/>
      <c r="KW481" s="159"/>
      <c r="KX481" s="159"/>
      <c r="KY481" s="159"/>
      <c r="KZ481" s="159"/>
      <c r="LA481" s="159"/>
    </row>
    <row r="482" spans="1:314" x14ac:dyDescent="0.15">
      <c r="A482" s="214"/>
      <c r="B482" s="231" t="s">
        <v>6</v>
      </c>
      <c r="C482" s="10">
        <v>1.0900000000000001</v>
      </c>
      <c r="D482" s="11">
        <v>3.6329700000000003</v>
      </c>
      <c r="E482" s="12"/>
      <c r="F482" s="14"/>
      <c r="G482" s="13"/>
      <c r="H482" s="14"/>
      <c r="I482" s="596"/>
      <c r="J482" s="9">
        <v>5</v>
      </c>
      <c r="K482" s="14"/>
      <c r="L482" s="9"/>
      <c r="M482" s="23">
        <v>0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9"/>
      <c r="AB482" s="15"/>
      <c r="AC482" s="15"/>
      <c r="AD482" s="15"/>
      <c r="AE482" s="15"/>
      <c r="AF482" s="15"/>
      <c r="AG482" s="15"/>
      <c r="AH482" s="54"/>
      <c r="AI482" s="15"/>
      <c r="AJ482" s="15"/>
      <c r="AK482" s="15"/>
      <c r="AL482" s="632"/>
      <c r="AM482" s="633">
        <v>-2.0372077072673811</v>
      </c>
      <c r="AN482" s="634">
        <v>8.3220865070729051</v>
      </c>
      <c r="AO482" s="587"/>
      <c r="AP482" s="634">
        <f t="shared" ref="AP482" si="301">ABS(11.88-AN482)</f>
        <v>3.5579134929270957</v>
      </c>
      <c r="AQ482" s="634"/>
      <c r="AR482" s="634"/>
      <c r="AS482" s="634"/>
      <c r="AT482" s="634"/>
      <c r="AU482" s="634"/>
      <c r="AV482" s="634"/>
      <c r="AW482" s="634"/>
      <c r="AX482" s="634"/>
      <c r="AY482" s="634"/>
      <c r="AZ482" s="634"/>
      <c r="BA482" s="634"/>
      <c r="BB482" s="634">
        <f>ABS(BQ482-AN482)</f>
        <v>3.7245701849836781</v>
      </c>
      <c r="BC482" s="634"/>
      <c r="BD482" s="634"/>
      <c r="BE482" s="634"/>
      <c r="BF482" s="634"/>
      <c r="BG482" s="634"/>
      <c r="BH482" s="634"/>
      <c r="BI482" s="634"/>
      <c r="BJ482" s="634"/>
      <c r="BK482" s="634"/>
      <c r="BL482" s="634"/>
      <c r="BM482" s="634"/>
      <c r="BN482" s="573"/>
      <c r="BO482" s="573"/>
      <c r="BP482" s="4">
        <v>-1.571560231320551</v>
      </c>
      <c r="BQ482" s="4">
        <v>12.046656692056583</v>
      </c>
      <c r="BR482" s="6"/>
      <c r="BS482" s="527"/>
      <c r="BT482" s="527"/>
      <c r="BU482" s="527"/>
      <c r="BV482" s="527"/>
      <c r="BW482" s="585">
        <f>AVERAGE(BS477:BS482)</f>
        <v>-0.66613458364615941</v>
      </c>
      <c r="BX482" s="585">
        <f>AVERAGE(BT477:BT482)</f>
        <v>-4.0543498367791075</v>
      </c>
      <c r="BY482" s="585">
        <f>AVERAGE(BU477:BU482)</f>
        <v>0.25869304219268335</v>
      </c>
      <c r="BZ482" s="585">
        <f>AVERAGE(BV477:BV482)</f>
        <v>4.0284847660500542</v>
      </c>
      <c r="CA482" s="527"/>
      <c r="CB482" s="584"/>
      <c r="CC482" s="527"/>
      <c r="CD482" s="585">
        <f>SUM(CB476:CB481)</f>
        <v>53.297848345182594</v>
      </c>
      <c r="CE482" s="585">
        <f>SUM(CC476:CC481)</f>
        <v>107.91335587360817</v>
      </c>
      <c r="CF482" s="585" t="e">
        <f ca="1">[1]!Mean(CB477:CB481)</f>
        <v>#NAME?</v>
      </c>
      <c r="CG482" s="585" t="e">
        <f ca="1">[1]!Mean(CC477:CC481)</f>
        <v>#NAME?</v>
      </c>
      <c r="CH482" s="585">
        <f>MAX(CB477:CB481)</f>
        <v>53.297848345182594</v>
      </c>
      <c r="CI482" s="585">
        <f>MAX(CC477:CC481)</f>
        <v>55.700483325520047</v>
      </c>
      <c r="CJ482" s="585">
        <f>MIN(CB477:CB481)</f>
        <v>53.297848345182594</v>
      </c>
      <c r="CK482" s="585">
        <f>MIN(CC477:CC481)</f>
        <v>52.212872548088129</v>
      </c>
      <c r="CL482" s="585">
        <f>CH482-CJ482</f>
        <v>0</v>
      </c>
      <c r="CM482" s="528">
        <f>CI482-CK482</f>
        <v>3.4876107774319181</v>
      </c>
      <c r="CO482" s="70"/>
      <c r="CP482" s="70"/>
      <c r="CQ482" s="70"/>
      <c r="CR482" s="518"/>
      <c r="CS482" s="518"/>
      <c r="CT482" s="70"/>
      <c r="CU482" s="70"/>
      <c r="CV482" s="70"/>
      <c r="CW482" s="70"/>
      <c r="CX482" s="70"/>
      <c r="CY482" s="70"/>
      <c r="CZ482" s="70"/>
      <c r="DA482" s="70"/>
      <c r="DB482" s="70"/>
      <c r="DC482" s="70"/>
      <c r="DH482" s="211" t="e">
        <f>DEGREES(ACOS(((BP481-BP480)*(BP483-BP482)+(BQ481-BQ480)*(BQ483-BQ482))/(SQRT((BP481-BP480)^2+(BQ481-BQ480)^2)*SQRT((BP483-BP482)^2+(BQ483-BQ482)^2))))</f>
        <v>#VALUE!</v>
      </c>
      <c r="DI482" s="516"/>
      <c r="DJ482" s="105"/>
      <c r="DK482" s="105"/>
      <c r="DL482" s="105"/>
      <c r="DM482" s="105"/>
      <c r="DN482" s="105"/>
      <c r="DO482" s="105"/>
      <c r="DP482" s="105"/>
      <c r="DQ482" s="105"/>
      <c r="DR482" s="105"/>
      <c r="DS482" s="105"/>
      <c r="DT482" s="108" t="s">
        <v>443</v>
      </c>
      <c r="DU482" s="105">
        <v>-0.79548110474250111</v>
      </c>
      <c r="DV482" s="105">
        <v>12.279442328618064</v>
      </c>
      <c r="ER482" s="128">
        <v>-1.4551483623338435</v>
      </c>
      <c r="ES482" s="128">
        <v>-12.357037540805223</v>
      </c>
      <c r="EU482" s="518">
        <f>ABS(ER482)</f>
        <v>1.4551483623338435</v>
      </c>
      <c r="EV482" s="284"/>
      <c r="EW482" s="209"/>
      <c r="EX482" s="209"/>
      <c r="EY482" s="209"/>
      <c r="EZ482" s="209"/>
      <c r="FA482" s="209"/>
      <c r="FB482" s="209"/>
      <c r="FC482" s="209"/>
      <c r="FE482" s="141"/>
      <c r="FF482" s="144">
        <v>66.144169411120629</v>
      </c>
      <c r="FH482" s="516"/>
      <c r="FJ482" s="516"/>
      <c r="FL482" s="516"/>
      <c r="FN482" s="516"/>
      <c r="FQ482" s="284"/>
      <c r="FR482" s="209">
        <f>FF482/(D481+D482)</f>
        <v>9.4053248089435417</v>
      </c>
      <c r="FS482" s="284"/>
      <c r="FT482" s="209"/>
      <c r="FU482" s="209"/>
      <c r="FV482" s="209"/>
      <c r="FW482" s="209"/>
      <c r="FX482" s="209"/>
      <c r="FY482" s="209"/>
      <c r="FZ482" s="209"/>
      <c r="GA482" s="209"/>
      <c r="GB482" s="209"/>
      <c r="GC482" s="209"/>
      <c r="GD482" s="284"/>
      <c r="GE482" s="284">
        <f>FF482*(((ABS(DV481-AN481))/(ABS(DV480-DV481))))^2</f>
        <v>3.6792547064747581</v>
      </c>
      <c r="GF482" s="284"/>
      <c r="GG482" s="209"/>
      <c r="GH482" s="209"/>
      <c r="GI482" s="209"/>
      <c r="GJ482" s="209"/>
      <c r="GK482" s="209"/>
      <c r="GL482" s="209"/>
      <c r="GM482" s="209"/>
      <c r="GN482" s="209"/>
      <c r="GO482" s="209"/>
      <c r="GP482" s="209"/>
      <c r="GQ482" s="529"/>
      <c r="GR482" s="587">
        <v>3.8803956328902491</v>
      </c>
      <c r="GS482" s="529">
        <v>1.5521582531560998</v>
      </c>
      <c r="GT482" s="587"/>
      <c r="GU482" s="529"/>
      <c r="GV482" s="529"/>
      <c r="GW482" s="529"/>
      <c r="GX482" s="529"/>
      <c r="GY482" s="529"/>
      <c r="GZ482" s="587">
        <v>0.89234494015233956</v>
      </c>
      <c r="HA482" s="529">
        <v>0.15519042437431985</v>
      </c>
      <c r="HB482" s="587"/>
      <c r="HC482" s="529"/>
      <c r="HD482" s="529"/>
      <c r="HE482" s="529"/>
      <c r="HF482" s="529"/>
      <c r="HG482" s="529"/>
      <c r="HH482" s="584">
        <v>3.981676752320459</v>
      </c>
      <c r="HI482" s="527">
        <v>1.5598972115681458</v>
      </c>
      <c r="HJ482" s="587"/>
      <c r="HK482" s="529"/>
      <c r="HL482" s="529"/>
      <c r="HM482" s="529"/>
      <c r="HN482" s="529"/>
      <c r="HO482" s="529"/>
      <c r="HP482" s="285"/>
      <c r="HQ482" s="208"/>
      <c r="HR482" s="208"/>
      <c r="HS482" s="208"/>
      <c r="IE482" s="159"/>
      <c r="IF482" s="159"/>
      <c r="IG482" s="159"/>
      <c r="IH482" s="159"/>
      <c r="II482" s="175">
        <v>0</v>
      </c>
      <c r="IJ482" s="175">
        <v>1</v>
      </c>
      <c r="IK482" s="175">
        <v>0</v>
      </c>
      <c r="IL482" s="175">
        <v>1</v>
      </c>
      <c r="IM482" s="175">
        <v>0</v>
      </c>
      <c r="IN482" s="464"/>
      <c r="IO482" s="464"/>
      <c r="IP482" s="402"/>
      <c r="IQ482" s="175">
        <v>0</v>
      </c>
      <c r="IR482" s="175">
        <v>1</v>
      </c>
      <c r="IS482" s="175">
        <v>0</v>
      </c>
      <c r="IT482" s="402"/>
      <c r="IU482" s="416"/>
      <c r="IV482" s="402"/>
      <c r="IW482" s="416"/>
      <c r="IX482" s="483"/>
      <c r="IY482" s="416"/>
      <c r="IZ482" s="175">
        <v>0</v>
      </c>
      <c r="JA482" s="175">
        <v>0</v>
      </c>
      <c r="JB482" s="178">
        <v>1</v>
      </c>
      <c r="JC482" s="178">
        <v>0</v>
      </c>
      <c r="JD482" s="178">
        <v>0</v>
      </c>
      <c r="JE482" s="178">
        <v>0</v>
      </c>
      <c r="JF482" s="178">
        <v>0</v>
      </c>
      <c r="JG482" s="178">
        <v>0</v>
      </c>
      <c r="JH482" s="178">
        <v>1</v>
      </c>
      <c r="JI482" s="178">
        <v>0</v>
      </c>
      <c r="JJ482" s="178">
        <v>0</v>
      </c>
      <c r="JK482" s="178">
        <v>1</v>
      </c>
      <c r="JL482" s="178">
        <v>0</v>
      </c>
      <c r="JM482" s="178">
        <v>1</v>
      </c>
      <c r="JN482" s="178">
        <v>0</v>
      </c>
      <c r="JO482" s="178">
        <v>0</v>
      </c>
      <c r="JP482" s="178">
        <v>0</v>
      </c>
      <c r="JQ482" s="178">
        <v>0</v>
      </c>
      <c r="JR482" s="178">
        <v>0</v>
      </c>
      <c r="JS482" s="178">
        <v>0</v>
      </c>
      <c r="JT482" s="178">
        <v>0</v>
      </c>
      <c r="JU482" s="513">
        <v>1</v>
      </c>
      <c r="JV482" s="178">
        <v>0</v>
      </c>
      <c r="JW482" s="178">
        <v>0</v>
      </c>
      <c r="JX482" s="178">
        <v>0</v>
      </c>
      <c r="JY482" s="513"/>
      <c r="JZ482" s="407"/>
      <c r="KA482" s="407"/>
      <c r="KB482" s="407"/>
      <c r="KC482" s="407"/>
      <c r="KD482" s="407"/>
      <c r="KE482" s="162">
        <v>0</v>
      </c>
      <c r="KF482" s="175">
        <v>1</v>
      </c>
      <c r="KG482" s="175">
        <v>0</v>
      </c>
      <c r="KH482" s="175">
        <v>0</v>
      </c>
      <c r="KI482" s="175">
        <v>0</v>
      </c>
      <c r="KJ482" s="175">
        <v>1</v>
      </c>
      <c r="KK482" s="160">
        <v>0</v>
      </c>
      <c r="KL482" s="175">
        <v>0</v>
      </c>
      <c r="KM482" s="175">
        <v>0</v>
      </c>
      <c r="KN482" s="175">
        <v>0</v>
      </c>
      <c r="KO482" s="175">
        <v>0</v>
      </c>
      <c r="KP482" s="175">
        <v>1</v>
      </c>
      <c r="KQ482" s="175">
        <v>0</v>
      </c>
      <c r="KR482" s="160">
        <v>0</v>
      </c>
      <c r="KS482" s="175">
        <v>0</v>
      </c>
      <c r="KT482" s="159"/>
      <c r="KU482" s="159"/>
      <c r="KV482" s="159"/>
      <c r="KW482" s="159"/>
      <c r="KX482" s="159"/>
      <c r="KY482" s="159"/>
      <c r="KZ482" s="159"/>
      <c r="LA482" s="159"/>
    </row>
    <row r="483" spans="1:314" x14ac:dyDescent="0.15">
      <c r="A483" s="218" t="s">
        <v>593</v>
      </c>
      <c r="B483" s="243" t="s">
        <v>7</v>
      </c>
      <c r="C483" s="17"/>
      <c r="D483" s="18"/>
      <c r="E483" s="12"/>
      <c r="F483" s="20"/>
      <c r="G483" s="19"/>
      <c r="H483" s="20"/>
      <c r="I483" s="597"/>
      <c r="J483" s="16"/>
      <c r="K483" s="20"/>
      <c r="L483" s="16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16"/>
      <c r="AB483" s="20"/>
      <c r="AC483" s="20"/>
      <c r="AD483" s="20"/>
      <c r="AE483" s="20"/>
      <c r="AF483" s="20"/>
      <c r="AG483" s="20"/>
      <c r="AH483" s="58"/>
      <c r="AI483" s="20"/>
      <c r="AJ483" s="20"/>
      <c r="AK483" s="20"/>
      <c r="AL483" s="642"/>
      <c r="AM483" s="636"/>
      <c r="AN483" s="637"/>
      <c r="AO483" s="636"/>
      <c r="AP483" s="637"/>
      <c r="AQ483" s="528">
        <f>SUM(AO477:AO483)</f>
        <v>11.577551686615887</v>
      </c>
      <c r="AR483" s="528">
        <f>SUM(AP477:AP483)</f>
        <v>8.2797551686615911</v>
      </c>
      <c r="AS483" s="528">
        <f>AVERAGE(AO477:AO483)</f>
        <v>5.7887758433079437</v>
      </c>
      <c r="AT483" s="528">
        <f>AVERAGE(AP477:AP483)</f>
        <v>4.1398775843307956</v>
      </c>
      <c r="AU483" s="528">
        <f>MAX(AO477:AO483)</f>
        <v>6.0797578890097936</v>
      </c>
      <c r="AV483" s="528">
        <f>MAX(AP477:AP483)</f>
        <v>4.7218416757344945</v>
      </c>
      <c r="AW483" s="528">
        <f>MIN(AO477:AO483)</f>
        <v>5.4977937976060938</v>
      </c>
      <c r="AX483" s="528">
        <f>MIN(AP477:AP483)</f>
        <v>3.5579134929270957</v>
      </c>
      <c r="AY483" s="528">
        <f>AU483-AW483</f>
        <v>0.58196409140369987</v>
      </c>
      <c r="AZ483" s="528">
        <f>AV483-AX483</f>
        <v>1.1639281828073988</v>
      </c>
      <c r="BA483" s="528"/>
      <c r="BB483" s="636"/>
      <c r="BC483" s="637"/>
      <c r="BD483" s="528">
        <f>SUM(BB477:BB483)</f>
        <v>8.8458541893362366</v>
      </c>
      <c r="BE483" s="528">
        <f>SUM(BC477:BC483)</f>
        <v>12.260043525571273</v>
      </c>
      <c r="BF483" s="528">
        <f>AVERAGE(BB477:BB483)</f>
        <v>4.4229270946681183</v>
      </c>
      <c r="BG483" s="528">
        <f>AVERAGE(BC477:BC483)</f>
        <v>6.1300217627856366</v>
      </c>
      <c r="BH483" s="528">
        <f>MAX(BB477:BB483)</f>
        <v>5.1212840043525576</v>
      </c>
      <c r="BI483" s="528">
        <f>MAX(BC477:BC483)</f>
        <v>6.4016050054406959</v>
      </c>
      <c r="BJ483" s="528">
        <f>MIN(BB477:BB483)</f>
        <v>3.7245701849836781</v>
      </c>
      <c r="BK483" s="528">
        <f>MIN(BC477:BC483)</f>
        <v>5.8584385201305773</v>
      </c>
      <c r="BL483" s="528">
        <f>BH483-BJ483</f>
        <v>1.3967138193688795</v>
      </c>
      <c r="BM483" s="528">
        <f>BI483-BK483</f>
        <v>0.54316648531011857</v>
      </c>
      <c r="BN483" s="574"/>
      <c r="BO483" s="574"/>
      <c r="BP483" s="2" t="s">
        <v>337</v>
      </c>
      <c r="BQ483" s="2" t="s">
        <v>337</v>
      </c>
      <c r="BR483" s="7"/>
      <c r="BS483" s="530"/>
      <c r="BT483" s="530"/>
      <c r="BU483" s="530"/>
      <c r="BV483" s="530"/>
      <c r="BW483" s="584"/>
      <c r="BX483" s="530"/>
      <c r="BY483" s="530"/>
      <c r="BZ483" s="530"/>
      <c r="CA483" s="530"/>
      <c r="CB483" s="584"/>
      <c r="CC483" s="530"/>
      <c r="CD483" s="584"/>
      <c r="CE483" s="530"/>
      <c r="CF483" s="584"/>
      <c r="CG483" s="530"/>
      <c r="CH483" s="584"/>
      <c r="CI483" s="530"/>
      <c r="CJ483" s="584"/>
      <c r="CK483" s="530"/>
      <c r="CL483" s="584"/>
      <c r="CM483" s="271"/>
      <c r="CN483" s="393"/>
      <c r="CO483" s="73"/>
      <c r="CP483" s="73"/>
      <c r="CQ483" s="73"/>
      <c r="CR483" s="287"/>
      <c r="CS483" s="281"/>
      <c r="CT483" s="281">
        <f>SUM(CR477:CR482)</f>
        <v>5.1082030745965197</v>
      </c>
      <c r="CU483" s="281">
        <f>SUM(CS478:CS482)</f>
        <v>18.112619322241684</v>
      </c>
      <c r="CV483" s="281">
        <f>AVERAGE(CR477:CR482)</f>
        <v>5.1082030745965197</v>
      </c>
      <c r="CW483" s="281">
        <f>AVERAGE(CS478:CS482)</f>
        <v>9.0563096611208422</v>
      </c>
      <c r="CX483" s="281">
        <f>MAX(CR477:CR482)</f>
        <v>5.1082030745965197</v>
      </c>
      <c r="CY483" s="281">
        <f>MAX(CS477:CS482)</f>
        <v>12.118520416289773</v>
      </c>
      <c r="CZ483" s="281">
        <f>MIN(CR479:CR482)</f>
        <v>5.1082030745965197</v>
      </c>
      <c r="DA483" s="281">
        <f>MIN(CS478:CS482)</f>
        <v>5.9940989059519101</v>
      </c>
      <c r="DB483" s="281">
        <f>CX483-CZ483</f>
        <v>0</v>
      </c>
      <c r="DC483" s="281">
        <f>CY483-DA483</f>
        <v>6.1244215103378625</v>
      </c>
      <c r="DD483" s="281"/>
      <c r="DE483" s="281"/>
      <c r="DF483" s="281"/>
      <c r="DG483" s="281"/>
      <c r="DH483" s="281"/>
      <c r="DI483" s="281"/>
      <c r="DJ483" s="281"/>
      <c r="DK483" s="281">
        <f>SUM(DI476:DI482)</f>
        <v>7.0103173416930993</v>
      </c>
      <c r="DL483" s="281"/>
      <c r="DM483" s="281">
        <f>AVERAGE(DI476:DI482)</f>
        <v>7.0103173416930993</v>
      </c>
      <c r="DN483" s="281"/>
      <c r="DO483" s="281">
        <f>MAX(DI476:DI482)</f>
        <v>7.0103173416930993</v>
      </c>
      <c r="DP483" s="281"/>
      <c r="DQ483" s="281">
        <f>MIN(DI476:DI482)</f>
        <v>7.0103173416930993</v>
      </c>
      <c r="DR483" s="281"/>
      <c r="DS483" s="281">
        <f>DO483-DQ483</f>
        <v>0</v>
      </c>
      <c r="DT483" s="112"/>
      <c r="DU483" s="110"/>
      <c r="DV483" s="110"/>
      <c r="DW483" s="495"/>
      <c r="DX483" s="495"/>
      <c r="DY483" s="495"/>
      <c r="DZ483" s="495"/>
      <c r="EA483" s="495"/>
      <c r="EB483" s="512"/>
      <c r="EC483" s="495"/>
      <c r="ED483" s="495"/>
      <c r="EE483" s="512"/>
      <c r="EF483" s="244"/>
      <c r="EG483" s="244"/>
      <c r="EH483" s="244"/>
      <c r="EI483" s="244"/>
      <c r="EJ483" s="244"/>
      <c r="EK483" s="244"/>
      <c r="EL483" s="244"/>
      <c r="EM483" s="244"/>
      <c r="EN483" s="244"/>
      <c r="EO483" s="244"/>
      <c r="EP483" s="244"/>
      <c r="EQ483" s="244"/>
      <c r="ER483" s="110"/>
      <c r="ES483" s="111"/>
      <c r="ET483" s="523"/>
      <c r="EU483" s="523"/>
      <c r="EV483" s="287">
        <f>SUM(ET477:ET483)</f>
        <v>3.8803956328902491</v>
      </c>
      <c r="EW483" s="281">
        <f>SUM(EU477:EU483)</f>
        <v>1.9013938601162221</v>
      </c>
      <c r="EX483" s="278">
        <f>AVERAGE(ET477:ET483)</f>
        <v>1.9401978164451246</v>
      </c>
      <c r="EY483" s="278">
        <f>AVERAGE(EU477:EU483)</f>
        <v>0.95069693005811107</v>
      </c>
      <c r="EZ483" s="281">
        <f>_xlfn.VAR.P(ET477:ET483)</f>
        <v>1.3103763500512673</v>
      </c>
      <c r="FA483" s="281">
        <f>_xlfn.VAR.P(EU477:EU483)</f>
        <v>0.25447124752503791</v>
      </c>
      <c r="FB483" s="281">
        <f>MAX(ET477:ET483)</f>
        <v>3.0849145281477481</v>
      </c>
      <c r="FC483" s="281">
        <f>MAX(EU477:EU483)</f>
        <v>1.4551483623338435</v>
      </c>
      <c r="FD483" s="523"/>
      <c r="FE483" s="152"/>
      <c r="FF483" s="145"/>
      <c r="FG483" s="521">
        <f>SUM(FE479:FE483)</f>
        <v>28.864210493563448</v>
      </c>
      <c r="FH483" s="521">
        <f>SUM(FF479:FF483)</f>
        <v>98.148854182403383</v>
      </c>
      <c r="FI483" s="521">
        <f>AVERAGE(FE479:FE483)</f>
        <v>28.864210493563448</v>
      </c>
      <c r="FJ483" s="521">
        <f>AVERAGE(FF479:FF483)</f>
        <v>49.074427091201692</v>
      </c>
      <c r="FK483" s="521">
        <f>MAX(FE479:FE483)</f>
        <v>28.864210493563448</v>
      </c>
      <c r="FL483" s="521">
        <f>MAX(FF479:FF483)</f>
        <v>66.144169411120629</v>
      </c>
      <c r="FM483" s="521">
        <f>MIN(FE479:FE483)</f>
        <v>28.864210493563448</v>
      </c>
      <c r="FN483" s="521">
        <f>MIN(FF479:FF483)</f>
        <v>32.004684771282754</v>
      </c>
      <c r="FO483" s="521">
        <f>FK483-FM483</f>
        <v>0</v>
      </c>
      <c r="FP483" s="520">
        <f>FL483-FN483</f>
        <v>34.139484639837875</v>
      </c>
      <c r="FQ483" s="284"/>
      <c r="FR483" s="284"/>
      <c r="FS483" s="278">
        <f>SUM(FQ479:FQ483)</f>
        <v>4.2039461946529766</v>
      </c>
      <c r="FT483" s="278">
        <f>SUM(FR479:FR483)</f>
        <v>16.679844254361434</v>
      </c>
      <c r="FU483" s="278">
        <f>AVERAGE(FQ479:FQ483)</f>
        <v>4.2039461946529766</v>
      </c>
      <c r="FV483" s="278">
        <f>AVERAGE(FR479:FR483)</f>
        <v>8.3399221271807171</v>
      </c>
      <c r="FW483" s="278">
        <f>MAX(FQ479:FQ483)</f>
        <v>4.2039461946529766</v>
      </c>
      <c r="FX483" s="278">
        <f>MAX(FR479:FR483)</f>
        <v>9.4053248089435417</v>
      </c>
      <c r="FY483" s="278">
        <f>MIN(FQ479:FQ483)</f>
        <v>4.2039461946529766</v>
      </c>
      <c r="FZ483" s="278">
        <f>MIN(FR479:FR483)</f>
        <v>7.2745194454178934</v>
      </c>
      <c r="GA483" s="278">
        <f>FW483-FY483</f>
        <v>0</v>
      </c>
      <c r="GB483" s="278">
        <f>FX483-FZ483</f>
        <v>2.1308053635256483</v>
      </c>
      <c r="GC483" s="280"/>
      <c r="GD483" s="285"/>
      <c r="GE483" s="280"/>
      <c r="GF483" s="278">
        <f>SUM(GD479:GD483)</f>
        <v>1.3520520073016535</v>
      </c>
      <c r="GG483" s="278">
        <f>SUM(GE479:GE483)</f>
        <v>5.8572672807019401</v>
      </c>
      <c r="GH483" s="278">
        <f>AVERAGE(GD479:GD483)</f>
        <v>1.3520520073016535</v>
      </c>
      <c r="GI483" s="278">
        <f>AVERAGE(GE479:GE483)</f>
        <v>2.9286336403509701</v>
      </c>
      <c r="GJ483" s="278">
        <f>MAX(GD479:GD483)</f>
        <v>1.3520520073016535</v>
      </c>
      <c r="GK483" s="278">
        <f>MAX(GE479:GE483)</f>
        <v>3.6792547064747581</v>
      </c>
      <c r="GL483" s="278">
        <f>MIN(GD479:GD483)</f>
        <v>1.3520520073016535</v>
      </c>
      <c r="GM483" s="278">
        <f>MIN(GE479:GE483)</f>
        <v>2.1780125742271825</v>
      </c>
      <c r="GN483" s="278">
        <f>GJ483-GL483</f>
        <v>0</v>
      </c>
      <c r="GO483" s="278">
        <f>GK483-GM483</f>
        <v>1.5012421322475755</v>
      </c>
      <c r="GP483" s="284"/>
      <c r="GQ483" s="587"/>
      <c r="GR483" s="587"/>
      <c r="GS483" s="532"/>
      <c r="GT483" s="586">
        <f>SUM(GR477:GR482)</f>
        <v>6.5966725759134235</v>
      </c>
      <c r="GU483" s="586">
        <f>SUM(GS478:GS483)</f>
        <v>6.7130844449001321</v>
      </c>
      <c r="GV483" s="531">
        <f>AVERAGE(GR477:GR482)</f>
        <v>1.6491681439783559</v>
      </c>
      <c r="GW483" s="531">
        <f>AVERAGE(GS477:GS482)</f>
        <v>1.678271111225033</v>
      </c>
      <c r="GX483" s="531">
        <f>AVERAGE(GR477:GR482)</f>
        <v>1.6491681439783559</v>
      </c>
      <c r="GY483" s="531">
        <f>AVERAGE(GS477:GS482)</f>
        <v>1.678271111225033</v>
      </c>
      <c r="GZ483" s="587"/>
      <c r="HA483" s="532"/>
      <c r="HB483" s="586">
        <f>SUM(GZ477:GZ482)</f>
        <v>3.0650108813928174</v>
      </c>
      <c r="HC483" s="586">
        <f>SUM(HA478:HA483)</f>
        <v>0.34917845484221743</v>
      </c>
      <c r="HD483" s="531">
        <f>AVERAGE(GZ477:GZ482)</f>
        <v>0.76625272034820435</v>
      </c>
      <c r="HE483" s="531">
        <f>AVERAGE(HA477:HA482)</f>
        <v>8.7294613710554358E-2</v>
      </c>
      <c r="HF483" s="531">
        <f>AVERAGE(GZ477:GZ482)</f>
        <v>0.76625272034820435</v>
      </c>
      <c r="HG483" s="531">
        <f>AVERAGE(HA477:HA482)</f>
        <v>8.7294613710554358E-2</v>
      </c>
      <c r="HH483" s="584"/>
      <c r="HI483" s="527"/>
      <c r="HJ483" s="586">
        <f>SUM(HH478:HH483)</f>
        <v>7.630565625361152</v>
      </c>
      <c r="HK483" s="586">
        <f>SUM(HI478:HI483)</f>
        <v>6.754308829048572</v>
      </c>
      <c r="HL483" s="531">
        <f>AVERAGE(HH478:HH483)</f>
        <v>1.907641406340288</v>
      </c>
      <c r="HM483" s="531">
        <f>AVERAGE(HI478:HI483)</f>
        <v>1.688577207262143</v>
      </c>
      <c r="HN483" s="531">
        <f>MAX(HH478:HH483)</f>
        <v>3.981676752320459</v>
      </c>
      <c r="HO483" s="531">
        <f>MAX(HI478:HI483)</f>
        <v>2.5610611177075646</v>
      </c>
      <c r="HP483" s="286">
        <f>MIN(HH478:HH483)</f>
        <v>0.66074454712995379</v>
      </c>
      <c r="HQ483" s="286">
        <f>MIN(HI478:HI483)</f>
        <v>0.22625420176588398</v>
      </c>
      <c r="HR483" s="278">
        <f>HN483-HP483</f>
        <v>3.3209322051905055</v>
      </c>
      <c r="HS483" s="278">
        <f>HO483-HQ483</f>
        <v>2.3348069159416807</v>
      </c>
      <c r="HT483" s="393"/>
      <c r="HU483" s="520"/>
      <c r="HV483" s="393"/>
      <c r="HW483" s="520"/>
      <c r="HX483" s="393"/>
      <c r="HY483" s="520"/>
      <c r="HZ483" s="393"/>
      <c r="IA483" s="520"/>
      <c r="IB483" s="393"/>
      <c r="IC483" s="520"/>
      <c r="ID483" s="393"/>
      <c r="IE483" s="168"/>
      <c r="IF483" s="168"/>
      <c r="IG483" s="168">
        <v>-4.4430529996593355</v>
      </c>
      <c r="IH483" s="168">
        <v>-12.473430359085963</v>
      </c>
      <c r="II483" s="168"/>
      <c r="IJ483" s="168"/>
      <c r="IK483" s="168"/>
      <c r="IL483" s="168"/>
      <c r="IM483" s="168"/>
      <c r="IN483" s="462"/>
      <c r="IO483" s="462"/>
      <c r="IP483" s="390">
        <v>2</v>
      </c>
      <c r="IQ483" s="168"/>
      <c r="IR483" s="168"/>
      <c r="IS483" s="168"/>
      <c r="IT483" s="390"/>
      <c r="IU483" s="393"/>
      <c r="IV483" s="390"/>
      <c r="IW483" s="393"/>
      <c r="IX483" s="484"/>
      <c r="IY483" s="393"/>
      <c r="IZ483" s="168"/>
      <c r="JA483" s="168"/>
      <c r="JB483" s="177"/>
      <c r="JC483" s="177"/>
      <c r="JD483" s="177"/>
      <c r="JE483" s="168"/>
      <c r="JF483" s="168"/>
      <c r="JG483" s="168"/>
      <c r="JH483" s="168"/>
      <c r="JI483" s="168"/>
      <c r="JJ483" s="168"/>
      <c r="JK483" s="168"/>
      <c r="JL483" s="168"/>
      <c r="JM483" s="168"/>
      <c r="JN483" s="168"/>
      <c r="JO483" s="168"/>
      <c r="JP483" s="177"/>
      <c r="JQ483" s="177"/>
      <c r="JR483" s="177"/>
      <c r="JS483" s="168"/>
      <c r="JT483" s="168"/>
      <c r="JU483" s="393"/>
      <c r="JV483" s="168"/>
      <c r="JW483" s="168"/>
      <c r="JX483" s="168"/>
      <c r="JY483" s="393"/>
      <c r="JZ483" s="507"/>
      <c r="KA483" s="507"/>
      <c r="KB483" s="520"/>
      <c r="KC483" s="520"/>
      <c r="KD483" s="507"/>
      <c r="KE483" s="170"/>
      <c r="KF483" s="168"/>
      <c r="KG483" s="168"/>
      <c r="KH483" s="168"/>
      <c r="KI483" s="168"/>
      <c r="KJ483" s="168"/>
      <c r="KK483" s="169"/>
      <c r="KL483" s="168"/>
      <c r="KM483" s="168"/>
      <c r="KN483" s="168"/>
      <c r="KO483" s="168"/>
      <c r="KP483" s="168"/>
      <c r="KQ483" s="168"/>
      <c r="KR483" s="169"/>
      <c r="KS483" s="168"/>
      <c r="KT483" s="168"/>
      <c r="KU483" s="168"/>
      <c r="KV483" s="168"/>
      <c r="KW483" s="168"/>
      <c r="KX483" s="168"/>
      <c r="KY483" s="168"/>
      <c r="KZ483" s="168"/>
      <c r="LA483" s="169"/>
    </row>
    <row r="484" spans="1:314" x14ac:dyDescent="0.15">
      <c r="A484" s="214"/>
      <c r="B484" s="231" t="s">
        <v>8</v>
      </c>
      <c r="C484" s="10"/>
      <c r="D484" s="11"/>
      <c r="E484" s="12"/>
      <c r="F484" s="14"/>
      <c r="G484" s="13"/>
      <c r="H484" s="14" t="s">
        <v>364</v>
      </c>
      <c r="I484" s="596">
        <v>94</v>
      </c>
      <c r="J484" s="9">
        <v>1</v>
      </c>
      <c r="K484" s="14">
        <v>1</v>
      </c>
      <c r="L484" s="9">
        <v>0</v>
      </c>
      <c r="M484" s="23">
        <v>1</v>
      </c>
      <c r="N484" s="23">
        <v>1</v>
      </c>
      <c r="O484" s="23">
        <v>0</v>
      </c>
      <c r="P484" s="14"/>
      <c r="Q484" s="14">
        <v>1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1</v>
      </c>
      <c r="Y484" s="14">
        <v>0</v>
      </c>
      <c r="Z484" s="14">
        <v>1</v>
      </c>
      <c r="AA484" s="9">
        <v>0</v>
      </c>
      <c r="AB484" s="15"/>
      <c r="AC484" s="15"/>
      <c r="AD484" s="15"/>
      <c r="AE484" s="15"/>
      <c r="AF484" s="15"/>
      <c r="AG484" s="15"/>
      <c r="AH484" s="54"/>
      <c r="AI484" s="15"/>
      <c r="AJ484" s="15"/>
      <c r="AK484" s="15"/>
      <c r="AL484" s="632"/>
      <c r="AM484" s="633"/>
      <c r="AN484" s="634"/>
      <c r="AO484" s="633"/>
      <c r="AP484" s="634"/>
      <c r="AQ484" s="634"/>
      <c r="AR484" s="634"/>
      <c r="AS484" s="634"/>
      <c r="AT484" s="634"/>
      <c r="AU484" s="634"/>
      <c r="AV484" s="634"/>
      <c r="AW484" s="634"/>
      <c r="AX484" s="634"/>
      <c r="AY484" s="634"/>
      <c r="AZ484" s="634"/>
      <c r="BA484" s="634"/>
      <c r="BB484" s="633"/>
      <c r="BC484" s="634"/>
      <c r="BD484" s="634"/>
      <c r="BE484" s="634"/>
      <c r="BF484" s="634"/>
      <c r="BG484" s="634"/>
      <c r="BH484" s="634"/>
      <c r="BI484" s="634"/>
      <c r="BJ484" s="634"/>
      <c r="BK484" s="634"/>
      <c r="BL484" s="634"/>
      <c r="BM484" s="634"/>
      <c r="BN484" s="573"/>
      <c r="BO484" s="573"/>
      <c r="BP484" s="4">
        <v>-1.338736493347136</v>
      </c>
      <c r="BQ484" s="4">
        <v>11.930263873775845</v>
      </c>
      <c r="BR484" s="6"/>
      <c r="BS484" s="527"/>
      <c r="BT484" s="527"/>
      <c r="BU484" s="527"/>
      <c r="BV484" s="527"/>
      <c r="BW484" s="584"/>
      <c r="BX484" s="527"/>
      <c r="BY484" s="527"/>
      <c r="BZ484" s="527"/>
      <c r="CA484" s="527"/>
      <c r="CB484" s="584"/>
      <c r="CC484" s="527"/>
      <c r="CD484" s="584"/>
      <c r="CE484" s="527"/>
      <c r="CF484" s="584"/>
      <c r="CG484" s="527"/>
      <c r="CH484" s="584"/>
      <c r="CI484" s="527"/>
      <c r="CJ484" s="584"/>
      <c r="CK484" s="527"/>
      <c r="CL484" s="584"/>
      <c r="CO484" s="70"/>
      <c r="CP484" s="70"/>
      <c r="CQ484" s="70"/>
      <c r="CR484" s="518"/>
      <c r="CS484" s="518"/>
      <c r="CT484" s="70"/>
      <c r="CU484" s="70"/>
      <c r="CV484" s="70"/>
      <c r="CW484" s="70"/>
      <c r="CX484" s="70"/>
      <c r="CY484" s="70"/>
      <c r="CZ484" s="70"/>
      <c r="DA484" s="70"/>
      <c r="DB484" s="70"/>
      <c r="DC484" s="70"/>
      <c r="DH484" s="516"/>
      <c r="DI484" s="516"/>
      <c r="DJ484" s="105"/>
      <c r="DK484" s="105"/>
      <c r="DL484" s="105"/>
      <c r="DM484" s="105"/>
      <c r="DN484" s="105"/>
      <c r="DO484" s="105"/>
      <c r="DP484" s="105"/>
      <c r="DQ484" s="105"/>
      <c r="DR484" s="105"/>
      <c r="DS484" s="105"/>
      <c r="DT484" s="108" t="s">
        <v>442</v>
      </c>
      <c r="DU484" s="105">
        <v>-1.338736493347136</v>
      </c>
      <c r="DV484" s="105">
        <v>11.930263873775845</v>
      </c>
      <c r="ER484" s="128">
        <v>3.7445817857390904</v>
      </c>
      <c r="ES484" s="128">
        <v>-13.443370511425464</v>
      </c>
      <c r="EV484" s="284"/>
      <c r="EW484" s="209"/>
      <c r="EX484" s="209"/>
      <c r="EY484" s="209"/>
      <c r="EZ484" s="209"/>
      <c r="FA484" s="209"/>
      <c r="FB484" s="209"/>
      <c r="FC484" s="209"/>
      <c r="FE484" s="141"/>
      <c r="FF484" s="141"/>
      <c r="FH484" s="141"/>
      <c r="FJ484" s="141"/>
      <c r="FK484" s="584"/>
      <c r="FL484" s="527"/>
      <c r="FM484" s="584"/>
      <c r="FN484" s="527"/>
      <c r="FO484" s="584"/>
      <c r="FP484" s="527"/>
      <c r="FQ484" s="284"/>
      <c r="FR484" s="209"/>
      <c r="FS484" s="284"/>
      <c r="FT484" s="209"/>
      <c r="FU484" s="209"/>
      <c r="FV484" s="209"/>
      <c r="FW484" s="209"/>
      <c r="FX484" s="209"/>
      <c r="FY484" s="209"/>
      <c r="FZ484" s="209"/>
      <c r="GA484" s="209"/>
      <c r="GB484" s="209"/>
      <c r="GC484" s="209"/>
      <c r="GD484" s="284"/>
      <c r="GE484" s="209"/>
      <c r="GF484" s="284"/>
      <c r="GG484" s="209"/>
      <c r="GH484" s="209"/>
      <c r="GI484" s="209"/>
      <c r="GJ484" s="209"/>
      <c r="GK484" s="209"/>
      <c r="GL484" s="209"/>
      <c r="GM484" s="209"/>
      <c r="GN484" s="209"/>
      <c r="GO484" s="209"/>
      <c r="GP484" s="209"/>
      <c r="GQ484" s="529"/>
      <c r="GR484" s="587"/>
      <c r="GS484" s="529"/>
      <c r="GT484" s="587"/>
      <c r="GU484" s="529"/>
      <c r="GV484" s="529"/>
      <c r="GW484" s="529"/>
      <c r="GX484" s="529"/>
      <c r="GY484" s="529"/>
      <c r="GZ484" s="587"/>
      <c r="HA484" s="529"/>
      <c r="HB484" s="587"/>
      <c r="HC484" s="529"/>
      <c r="HD484" s="529"/>
      <c r="HE484" s="529"/>
      <c r="HF484" s="529"/>
      <c r="HG484" s="529"/>
      <c r="HH484" s="584"/>
      <c r="HI484" s="527"/>
      <c r="HJ484" s="587"/>
      <c r="HK484" s="529"/>
      <c r="HL484" s="529"/>
      <c r="HM484" s="529"/>
      <c r="HN484" s="529"/>
      <c r="HO484" s="529"/>
      <c r="HP484" s="285"/>
      <c r="HQ484" s="208"/>
      <c r="HR484" s="208"/>
      <c r="HS484" s="208"/>
      <c r="IE484" s="159"/>
      <c r="IF484" s="159"/>
      <c r="IG484" s="159">
        <v>2.4252472705564059</v>
      </c>
      <c r="IH484" s="159">
        <v>-6.5761942328618064</v>
      </c>
      <c r="II484" s="159"/>
      <c r="IJ484" s="159"/>
      <c r="IK484" s="159"/>
      <c r="IL484" s="159"/>
      <c r="IM484" s="159"/>
      <c r="IQ484" s="159"/>
      <c r="IR484" s="159"/>
      <c r="IS484" s="159"/>
      <c r="IZ484" s="159"/>
      <c r="JA484" s="159"/>
      <c r="JB484" s="159"/>
      <c r="JC484" s="159"/>
      <c r="JD484" s="159"/>
      <c r="JE484" s="159"/>
      <c r="JF484" s="159"/>
      <c r="JG484" s="159"/>
      <c r="JH484" s="159"/>
      <c r="JI484" s="159"/>
      <c r="JJ484" s="159"/>
      <c r="JK484" s="159"/>
      <c r="JL484" s="159"/>
      <c r="JM484" s="159"/>
      <c r="JN484" s="159"/>
      <c r="JO484" s="159"/>
      <c r="JP484" s="159"/>
      <c r="JQ484" s="159"/>
      <c r="JR484" s="159"/>
      <c r="JS484" s="159"/>
      <c r="JT484" s="159"/>
      <c r="JV484" s="159"/>
      <c r="JW484" s="159"/>
      <c r="JX484" s="159"/>
      <c r="KE484" s="159"/>
      <c r="KF484" s="159"/>
      <c r="KG484" s="159"/>
      <c r="KH484" s="159"/>
      <c r="KI484" s="159"/>
      <c r="KJ484" s="159"/>
      <c r="KK484" s="159"/>
      <c r="KL484" s="159"/>
      <c r="KM484" s="159"/>
      <c r="KN484" s="159"/>
      <c r="KO484" s="159"/>
      <c r="KP484" s="159"/>
      <c r="KQ484" s="159"/>
      <c r="KR484" s="159"/>
      <c r="KS484" s="159"/>
      <c r="KT484" s="159"/>
      <c r="KU484" s="159"/>
      <c r="KV484" s="159"/>
      <c r="KW484" s="159"/>
      <c r="KX484" s="159"/>
      <c r="KY484" s="159"/>
      <c r="KZ484" s="159"/>
      <c r="LA484" s="159"/>
    </row>
    <row r="485" spans="1:314" x14ac:dyDescent="0.15">
      <c r="A485" s="214"/>
      <c r="B485" s="231" t="s">
        <v>9</v>
      </c>
      <c r="C485" s="10"/>
      <c r="D485" s="11"/>
      <c r="E485" s="12"/>
      <c r="F485" s="14"/>
      <c r="G485" s="13"/>
      <c r="H485" s="14"/>
      <c r="I485" s="596"/>
      <c r="J485" s="9">
        <v>1</v>
      </c>
      <c r="K485" s="14">
        <v>1</v>
      </c>
      <c r="L485" s="9">
        <v>0</v>
      </c>
      <c r="M485" s="23">
        <v>1</v>
      </c>
      <c r="N485" s="23">
        <v>0</v>
      </c>
      <c r="O485" s="23">
        <v>1</v>
      </c>
      <c r="P485" s="14"/>
      <c r="Q485" s="14">
        <v>0</v>
      </c>
      <c r="R485" s="14">
        <v>0</v>
      </c>
      <c r="S485" s="14">
        <v>1</v>
      </c>
      <c r="T485" s="14">
        <v>1</v>
      </c>
      <c r="U485" s="14">
        <v>0</v>
      </c>
      <c r="V485" s="14">
        <v>0</v>
      </c>
      <c r="W485" s="14">
        <v>0</v>
      </c>
      <c r="X485" s="14">
        <v>0</v>
      </c>
      <c r="Y485" s="14">
        <v>1</v>
      </c>
      <c r="Z485" s="14">
        <v>0</v>
      </c>
      <c r="AA485" s="9">
        <v>0</v>
      </c>
      <c r="AB485" s="15">
        <f>ABS(ER485-DU486)</f>
        <v>0.77607912657805</v>
      </c>
      <c r="AC485" s="15">
        <f>ABS(ES485-DV486)</f>
        <v>0.93114254624592085</v>
      </c>
      <c r="AD485" s="15">
        <f>SQRT(AB485^2+AC485^2)</f>
        <v>1.212157272031763</v>
      </c>
      <c r="AE485" s="15"/>
      <c r="AF485" s="15"/>
      <c r="AG485" s="15"/>
      <c r="AH485" s="15">
        <f>AM486-BP485</f>
        <v>1.2223246243604284</v>
      </c>
      <c r="AI485" s="15">
        <f>AN486-BQ485</f>
        <v>-11.930263873775845</v>
      </c>
      <c r="AJ485" s="15"/>
      <c r="AK485" s="15"/>
      <c r="AL485" s="632">
        <f>((AH485*AH486)+(AI485*AI486))/(SQRT(AH485^2+AI485^2)*SQRT(AH486^2+AI486^2))</f>
        <v>0.99579576639362732</v>
      </c>
      <c r="AM485" s="633"/>
      <c r="AN485" s="634"/>
      <c r="AO485" s="633"/>
      <c r="AP485" s="634"/>
      <c r="AQ485" s="634"/>
      <c r="AR485" s="634"/>
      <c r="AS485" s="634"/>
      <c r="AT485" s="634"/>
      <c r="AU485" s="634"/>
      <c r="AV485" s="634"/>
      <c r="AW485" s="634"/>
      <c r="AX485" s="634"/>
      <c r="AY485" s="634"/>
      <c r="AZ485" s="634"/>
      <c r="BA485" s="634"/>
      <c r="BB485" s="633"/>
      <c r="BC485" s="634"/>
      <c r="BD485" s="634"/>
      <c r="BE485" s="634"/>
      <c r="BF485" s="634"/>
      <c r="BG485" s="634"/>
      <c r="BH485" s="634"/>
      <c r="BI485" s="634"/>
      <c r="BJ485" s="634"/>
      <c r="BK485" s="634"/>
      <c r="BL485" s="634"/>
      <c r="BM485" s="634"/>
      <c r="BN485" s="573"/>
      <c r="BO485" s="573"/>
      <c r="BP485" s="4">
        <v>-1.2223246243604284</v>
      </c>
      <c r="BQ485" s="4">
        <v>11.930263873775845</v>
      </c>
      <c r="BR485" s="6"/>
      <c r="BS485" s="527"/>
      <c r="BT485" s="527"/>
      <c r="BU485" s="527"/>
      <c r="BV485" s="527"/>
      <c r="BW485" s="584"/>
      <c r="BX485" s="527"/>
      <c r="BY485" s="527"/>
      <c r="BZ485" s="527"/>
      <c r="CA485" s="527"/>
      <c r="CB485" s="584"/>
      <c r="CC485" s="527"/>
      <c r="CD485" s="584"/>
      <c r="CE485" s="527"/>
      <c r="CF485" s="584"/>
      <c r="CG485" s="527"/>
      <c r="CH485" s="584"/>
      <c r="CI485" s="527"/>
      <c r="CJ485" s="584"/>
      <c r="CK485" s="527"/>
      <c r="CL485" s="584"/>
      <c r="CO485" s="70"/>
      <c r="CP485" s="70"/>
      <c r="CQ485" s="70"/>
      <c r="CR485" s="518"/>
      <c r="CS485" s="518"/>
      <c r="CT485" s="70"/>
      <c r="CU485" s="70"/>
      <c r="CV485" s="70"/>
      <c r="CW485" s="70"/>
      <c r="CX485" s="70"/>
      <c r="CY485" s="70"/>
      <c r="CZ485" s="70"/>
      <c r="DA485" s="70"/>
      <c r="DB485" s="70"/>
      <c r="DC485" s="70"/>
      <c r="DH485" s="516"/>
      <c r="DI485" s="516"/>
      <c r="DJ485" s="105"/>
      <c r="DK485" s="105"/>
      <c r="DL485" s="105"/>
      <c r="DM485" s="105"/>
      <c r="DN485" s="105"/>
      <c r="DO485" s="105"/>
      <c r="DP485" s="105"/>
      <c r="DQ485" s="105"/>
      <c r="DR485" s="105"/>
      <c r="DS485" s="105"/>
      <c r="DT485" s="108" t="s">
        <v>442</v>
      </c>
      <c r="DU485" s="105">
        <v>-1.2223246243604284</v>
      </c>
      <c r="DV485" s="105">
        <v>11.930263873775845</v>
      </c>
      <c r="ER485" s="128">
        <v>3.6669738730812855</v>
      </c>
      <c r="ES485" s="128">
        <v>-12.977799238302504</v>
      </c>
      <c r="EV485" s="284"/>
      <c r="EW485" s="209"/>
      <c r="EX485" s="209"/>
      <c r="EY485" s="209"/>
      <c r="EZ485" s="209"/>
      <c r="FA485" s="209"/>
      <c r="FB485" s="209"/>
      <c r="FC485" s="209"/>
      <c r="FE485" s="141"/>
      <c r="FF485" s="141"/>
      <c r="FH485" s="141"/>
      <c r="FJ485" s="141"/>
      <c r="FK485" s="584"/>
      <c r="FL485" s="527"/>
      <c r="FM485" s="584"/>
      <c r="FN485" s="527"/>
      <c r="FO485" s="584"/>
      <c r="FP485" s="527"/>
      <c r="FQ485" s="284"/>
      <c r="FR485" s="209"/>
      <c r="FS485" s="284"/>
      <c r="FT485" s="209"/>
      <c r="FU485" s="209"/>
      <c r="FV485" s="209"/>
      <c r="FW485" s="209"/>
      <c r="FX485" s="209"/>
      <c r="FY485" s="209"/>
      <c r="FZ485" s="209"/>
      <c r="GA485" s="209"/>
      <c r="GB485" s="209"/>
      <c r="GC485" s="209"/>
      <c r="GD485" s="284"/>
      <c r="GE485" s="209"/>
      <c r="GF485" s="284"/>
      <c r="GG485" s="209"/>
      <c r="GH485" s="209"/>
      <c r="GI485" s="209"/>
      <c r="GJ485" s="209"/>
      <c r="GK485" s="209"/>
      <c r="GL485" s="209"/>
      <c r="GM485" s="209"/>
      <c r="GN485" s="209"/>
      <c r="GO485" s="209"/>
      <c r="GP485" s="209"/>
      <c r="GQ485" s="529"/>
      <c r="GR485" s="587"/>
      <c r="GS485" s="529"/>
      <c r="GT485" s="587"/>
      <c r="GU485" s="529"/>
      <c r="GV485" s="529"/>
      <c r="GW485" s="529"/>
      <c r="GX485" s="529"/>
      <c r="GY485" s="529"/>
      <c r="GZ485" s="587"/>
      <c r="HA485" s="529"/>
      <c r="HB485" s="587"/>
      <c r="HC485" s="529"/>
      <c r="HD485" s="529"/>
      <c r="HE485" s="529"/>
      <c r="HF485" s="529"/>
      <c r="HG485" s="529"/>
      <c r="HH485" s="584"/>
      <c r="HI485" s="527"/>
      <c r="HJ485" s="587"/>
      <c r="HK485" s="529"/>
      <c r="HL485" s="529"/>
      <c r="HM485" s="529"/>
      <c r="HN485" s="529"/>
      <c r="HO485" s="529"/>
      <c r="HP485" s="285"/>
      <c r="HQ485" s="208"/>
      <c r="HR485" s="208"/>
      <c r="HS485" s="208"/>
      <c r="IE485" s="159"/>
      <c r="IF485" s="159"/>
      <c r="IG485" s="159"/>
      <c r="IH485" s="159"/>
      <c r="II485" s="175">
        <v>0</v>
      </c>
      <c r="IJ485" s="175">
        <v>0</v>
      </c>
      <c r="IK485" s="159"/>
      <c r="IL485" s="159"/>
      <c r="IM485" s="159"/>
      <c r="IQ485" s="159"/>
      <c r="IR485" s="159"/>
      <c r="IS485" s="159"/>
      <c r="IZ485" s="159"/>
      <c r="JA485" s="159"/>
      <c r="JB485" s="159"/>
      <c r="JC485" s="159"/>
      <c r="JD485" s="159"/>
      <c r="JE485" s="159"/>
      <c r="JF485" s="159"/>
      <c r="JG485" s="159"/>
      <c r="JH485" s="159"/>
      <c r="JI485" s="159"/>
      <c r="JJ485" s="159"/>
      <c r="JK485" s="159"/>
      <c r="JL485" s="159"/>
      <c r="JM485" s="159"/>
      <c r="JN485" s="159"/>
      <c r="JO485" s="159"/>
      <c r="JP485" s="159"/>
      <c r="JQ485" s="159"/>
      <c r="JR485" s="159"/>
      <c r="JS485" s="159"/>
      <c r="JT485" s="159"/>
      <c r="JV485" s="159"/>
      <c r="JW485" s="159"/>
      <c r="JX485" s="159"/>
      <c r="KE485" s="159"/>
      <c r="KF485" s="159"/>
      <c r="KG485" s="159"/>
      <c r="KH485" s="159"/>
      <c r="KI485" s="159"/>
      <c r="KJ485" s="159"/>
      <c r="KK485" s="159"/>
      <c r="KL485" s="159"/>
      <c r="KM485" s="159"/>
      <c r="KN485" s="159"/>
      <c r="KO485" s="159"/>
      <c r="KP485" s="159"/>
      <c r="KQ485" s="159"/>
      <c r="KR485" s="159"/>
      <c r="KS485" s="159"/>
      <c r="KT485" s="159"/>
      <c r="KU485" s="159"/>
      <c r="KV485" s="159"/>
      <c r="KW485" s="159"/>
      <c r="KX485" s="159"/>
      <c r="KY485" s="159"/>
      <c r="KZ485" s="159"/>
      <c r="LA485" s="159"/>
    </row>
    <row r="486" spans="1:314" x14ac:dyDescent="0.15">
      <c r="A486" s="214"/>
      <c r="B486" s="231" t="s">
        <v>10</v>
      </c>
      <c r="C486" s="10">
        <v>0.22</v>
      </c>
      <c r="D486" s="11">
        <v>0.73326000000000002</v>
      </c>
      <c r="E486" s="12"/>
      <c r="F486" s="14"/>
      <c r="G486" s="13"/>
      <c r="H486" s="14"/>
      <c r="I486" s="596"/>
      <c r="J486" s="9">
        <v>2</v>
      </c>
      <c r="K486" s="14"/>
      <c r="L486" s="9"/>
      <c r="M486" s="23">
        <v>0</v>
      </c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9"/>
      <c r="AB486" s="15"/>
      <c r="AC486" s="15"/>
      <c r="AD486" s="15"/>
      <c r="AE486" s="15"/>
      <c r="AF486" s="15"/>
      <c r="AG486" s="15"/>
      <c r="AH486" s="54">
        <f>ER485-BP485</f>
        <v>4.8892984974417137</v>
      </c>
      <c r="AI486" s="54">
        <f>ES485-BQ485</f>
        <v>-24.908063112078349</v>
      </c>
      <c r="AJ486" s="15"/>
      <c r="AK486" s="15"/>
      <c r="AL486" s="635">
        <f>DEGREES(ACOS(AL485))</f>
        <v>5.2557333560184176</v>
      </c>
      <c r="AM486" s="643"/>
      <c r="AN486" s="644"/>
      <c r="AO486" s="638">
        <f>ABS(11.88+AN486)</f>
        <v>11.88</v>
      </c>
      <c r="AP486" s="527"/>
      <c r="AQ486" s="634"/>
      <c r="AR486" s="634"/>
      <c r="AS486" s="634"/>
      <c r="AT486" s="634"/>
      <c r="AU486" s="634"/>
      <c r="AV486" s="634"/>
      <c r="AW486" s="634"/>
      <c r="AX486" s="634"/>
      <c r="AY486" s="634"/>
      <c r="AZ486" s="634"/>
      <c r="BA486" s="634"/>
      <c r="BB486" s="633"/>
      <c r="BC486" s="634">
        <f>ABS(BQ486-AN486)</f>
        <v>12.007859085963004</v>
      </c>
      <c r="BD486" s="634"/>
      <c r="BE486" s="634"/>
      <c r="BF486" s="634"/>
      <c r="BG486" s="634"/>
      <c r="BH486" s="634"/>
      <c r="BI486" s="634"/>
      <c r="BJ486" s="634"/>
      <c r="BK486" s="634"/>
      <c r="BL486" s="634"/>
      <c r="BM486" s="634"/>
      <c r="BN486" s="573"/>
      <c r="BO486" s="573"/>
      <c r="BP486" s="64">
        <v>1.7655800129650634</v>
      </c>
      <c r="BQ486" s="64">
        <v>-12.007859085963004</v>
      </c>
      <c r="BR486" s="6"/>
      <c r="BS486" s="527"/>
      <c r="BT486" s="527"/>
      <c r="BU486" s="527">
        <f>(BP485+BP486+BP487)/3</f>
        <v>-0.98950088638701361</v>
      </c>
      <c r="BV486" s="527">
        <f>(BQ485+BQ486+BQ487)/3</f>
        <v>3.9508895538628952</v>
      </c>
      <c r="BW486" s="584"/>
      <c r="BX486" s="527"/>
      <c r="BY486" s="527"/>
      <c r="BZ486" s="527"/>
      <c r="CA486" s="527"/>
      <c r="CC486" s="584">
        <f>SQRT((BP485-BP486)^2+(BQ485-BQ486)^2)+SQRT((BP486-BP487)^2+(BQ486-BQ487)^2)+SQRT((BP487-BP485)^2+(BQ487-BQ485)^2)</f>
        <v>50.926243521807287</v>
      </c>
      <c r="CD486" s="584"/>
      <c r="CE486" s="584"/>
      <c r="CF486" s="584"/>
      <c r="CG486" s="527"/>
      <c r="CH486" s="584"/>
      <c r="CI486" s="527"/>
      <c r="CJ486" s="584"/>
      <c r="CK486" s="527"/>
      <c r="CL486" s="584"/>
      <c r="CO486" s="70"/>
      <c r="CP486" s="70"/>
      <c r="CQ486" s="70"/>
      <c r="CR486" s="518"/>
      <c r="CS486" s="284">
        <f>DEGREES(ACOS(((BP485-BP486)*(BP487-BP486)+(BQ485-BQ486)*(BQ487-BQ486))/(SQRT((BP485-BP486)^2+(BQ485-BQ486)^2)*SQRT((BP487-BP486)^2+(BQ487-BQ486)^2))))</f>
        <v>5.3176779570004058</v>
      </c>
      <c r="CT486" s="70"/>
      <c r="CU486" s="70"/>
      <c r="CV486" s="70"/>
      <c r="CW486" s="70"/>
      <c r="CX486" s="70"/>
      <c r="CY486" s="70"/>
      <c r="CZ486" s="70"/>
      <c r="DA486" s="70"/>
      <c r="DB486" s="70"/>
      <c r="DC486" s="70"/>
      <c r="DH486" s="516"/>
      <c r="DI486" s="516"/>
      <c r="DJ486" s="105"/>
      <c r="DK486" s="105"/>
      <c r="DL486" s="105"/>
      <c r="DM486" s="105"/>
      <c r="DN486" s="105"/>
      <c r="DO486" s="105"/>
      <c r="DP486" s="105"/>
      <c r="DQ486" s="105"/>
      <c r="DR486" s="105"/>
      <c r="DS486" s="105"/>
      <c r="DT486" s="108" t="s">
        <v>443</v>
      </c>
      <c r="DU486" s="128">
        <v>2.8908947465032355</v>
      </c>
      <c r="DV486" s="128">
        <v>-12.046656692056583</v>
      </c>
      <c r="ER486" s="105">
        <v>-1.726776056636161</v>
      </c>
      <c r="ES486" s="105">
        <v>11.464692600652883</v>
      </c>
      <c r="ET486" s="518">
        <f>ABS(ER486)</f>
        <v>1.726776056636161</v>
      </c>
      <c r="EV486" s="284"/>
      <c r="EW486" s="209"/>
      <c r="EX486" s="209"/>
      <c r="EY486" s="209"/>
      <c r="EZ486" s="209"/>
      <c r="FA486" s="209"/>
      <c r="FB486" s="209"/>
      <c r="FC486" s="209"/>
      <c r="FE486" s="141"/>
      <c r="FF486" s="141"/>
      <c r="FH486" s="141"/>
      <c r="FJ486" s="141"/>
      <c r="FK486" s="584"/>
      <c r="FL486" s="527"/>
      <c r="FM486" s="584"/>
      <c r="FN486" s="527"/>
      <c r="FO486" s="584"/>
      <c r="FP486" s="527"/>
      <c r="FQ486" s="284"/>
      <c r="FR486" s="209"/>
      <c r="FS486" s="284"/>
      <c r="FT486" s="209"/>
      <c r="FU486" s="209"/>
      <c r="FV486" s="209"/>
      <c r="FW486" s="209"/>
      <c r="FX486" s="209"/>
      <c r="FY486" s="209"/>
      <c r="FZ486" s="209"/>
      <c r="GA486" s="209"/>
      <c r="GB486" s="209"/>
      <c r="GC486" s="209"/>
      <c r="GD486" s="284"/>
      <c r="GE486" s="209"/>
      <c r="GF486" s="284"/>
      <c r="GG486" s="209"/>
      <c r="GH486" s="209"/>
      <c r="GI486" s="209"/>
      <c r="GJ486" s="209"/>
      <c r="GK486" s="209"/>
      <c r="GL486" s="209"/>
      <c r="GM486" s="209"/>
      <c r="GN486" s="209"/>
      <c r="GO486" s="209"/>
      <c r="GP486" s="209"/>
      <c r="GQ486" s="529"/>
      <c r="GR486" s="587">
        <v>0.50445143227573253</v>
      </c>
      <c r="GS486" s="532">
        <v>0.77607912657805</v>
      </c>
      <c r="GT486" s="584"/>
      <c r="GU486" s="527"/>
      <c r="GV486" s="527"/>
      <c r="GW486" s="527"/>
      <c r="GX486" s="527"/>
      <c r="GY486" s="527"/>
      <c r="GZ486" s="587">
        <v>0.46557127312296132</v>
      </c>
      <c r="HA486" s="532">
        <v>0.93114254624592085</v>
      </c>
      <c r="HB486" s="584"/>
      <c r="HC486" s="527"/>
      <c r="HD486" s="527"/>
      <c r="HE486" s="527"/>
      <c r="HF486" s="527"/>
      <c r="HG486" s="527"/>
      <c r="HH486" s="584">
        <v>0.68646038333058446</v>
      </c>
      <c r="HI486" s="527">
        <v>1.212157272031763</v>
      </c>
      <c r="HJ486" s="584"/>
      <c r="HK486" s="527"/>
      <c r="HL486" s="527"/>
      <c r="HM486" s="527"/>
      <c r="HN486" s="527"/>
      <c r="HO486" s="527"/>
      <c r="HP486" s="285"/>
      <c r="HQ486" s="208"/>
      <c r="HR486" s="208"/>
      <c r="HS486" s="208"/>
      <c r="IE486" s="159"/>
      <c r="IF486" s="159"/>
      <c r="IG486" s="159"/>
      <c r="IH486" s="159"/>
      <c r="II486" s="175">
        <v>1</v>
      </c>
      <c r="IJ486" s="175">
        <v>0</v>
      </c>
      <c r="IK486" s="175">
        <v>0</v>
      </c>
      <c r="IL486" s="175">
        <v>1</v>
      </c>
      <c r="IM486" s="175">
        <v>0</v>
      </c>
      <c r="IN486" s="464"/>
      <c r="IO486" s="464"/>
      <c r="IP486" s="402"/>
      <c r="IQ486" s="175">
        <v>1</v>
      </c>
      <c r="IR486" s="175">
        <v>0</v>
      </c>
      <c r="IS486" s="175">
        <v>0</v>
      </c>
      <c r="IT486" s="402"/>
      <c r="IU486" s="416"/>
      <c r="IV486" s="402"/>
      <c r="IW486" s="416"/>
      <c r="IX486" s="483"/>
      <c r="IY486" s="416"/>
      <c r="IZ486" s="175">
        <v>1</v>
      </c>
      <c r="JA486" s="175">
        <v>0</v>
      </c>
      <c r="JB486" s="178">
        <v>0</v>
      </c>
      <c r="JC486" s="178">
        <v>0</v>
      </c>
      <c r="JD486" s="178">
        <v>0</v>
      </c>
      <c r="JE486" s="178">
        <v>0</v>
      </c>
      <c r="JF486" s="178">
        <v>0</v>
      </c>
      <c r="JG486" s="178">
        <v>0</v>
      </c>
      <c r="JH486" s="178">
        <v>1</v>
      </c>
      <c r="JI486" s="178">
        <v>0</v>
      </c>
      <c r="JJ486" s="178">
        <v>0</v>
      </c>
      <c r="JK486" s="178">
        <v>1</v>
      </c>
      <c r="JL486" s="178">
        <v>0</v>
      </c>
      <c r="JM486" s="178">
        <v>1</v>
      </c>
      <c r="JN486" s="178">
        <v>0</v>
      </c>
      <c r="JO486" s="178">
        <v>0</v>
      </c>
      <c r="JP486" s="178">
        <v>0</v>
      </c>
      <c r="JQ486" s="178">
        <v>0</v>
      </c>
      <c r="JR486" s="178">
        <v>0</v>
      </c>
      <c r="JS486" s="178">
        <v>0</v>
      </c>
      <c r="JT486" s="178">
        <v>0</v>
      </c>
      <c r="JU486" s="513">
        <v>1</v>
      </c>
      <c r="JV486" s="178">
        <v>0</v>
      </c>
      <c r="JW486" s="178">
        <v>0</v>
      </c>
      <c r="JX486" s="178">
        <v>0</v>
      </c>
      <c r="JY486" s="513"/>
      <c r="JZ486" s="407"/>
      <c r="KA486" s="407"/>
      <c r="KB486" s="407"/>
      <c r="KC486" s="407"/>
      <c r="KD486" s="407"/>
      <c r="KE486" s="162">
        <v>0</v>
      </c>
      <c r="KF486" s="175">
        <v>1</v>
      </c>
      <c r="KG486" s="175">
        <v>0</v>
      </c>
      <c r="KH486" s="175">
        <v>0</v>
      </c>
      <c r="KI486" s="175">
        <v>0</v>
      </c>
      <c r="KJ486" s="175">
        <v>1</v>
      </c>
      <c r="KK486" s="160">
        <v>0</v>
      </c>
      <c r="KL486" s="175">
        <v>1</v>
      </c>
      <c r="KM486" s="175">
        <v>0</v>
      </c>
      <c r="KN486" s="175">
        <v>0</v>
      </c>
      <c r="KO486" s="175">
        <v>0</v>
      </c>
      <c r="KP486" s="175">
        <v>0</v>
      </c>
      <c r="KQ486" s="175">
        <v>0</v>
      </c>
      <c r="KR486" s="160">
        <v>0</v>
      </c>
      <c r="KS486" s="175">
        <v>1</v>
      </c>
      <c r="KT486" s="159"/>
      <c r="KU486" s="159"/>
      <c r="KV486" s="159"/>
      <c r="KW486" s="159"/>
      <c r="KX486" s="159"/>
      <c r="KY486" s="159"/>
      <c r="KZ486" s="159"/>
      <c r="LA486" s="159"/>
    </row>
    <row r="487" spans="1:314" x14ac:dyDescent="0.15">
      <c r="A487" s="214"/>
      <c r="B487" s="231" t="s">
        <v>11</v>
      </c>
      <c r="C487" s="26">
        <v>0.27</v>
      </c>
      <c r="D487" s="11">
        <v>0.8999100000000001</v>
      </c>
      <c r="E487" s="12"/>
      <c r="F487" s="14"/>
      <c r="G487" s="13"/>
      <c r="H487" s="14"/>
      <c r="I487" s="596"/>
      <c r="J487" s="9">
        <v>3</v>
      </c>
      <c r="K487" s="14"/>
      <c r="L487" s="9"/>
      <c r="M487" s="23">
        <v>0</v>
      </c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9"/>
      <c r="AB487" s="15"/>
      <c r="AC487" s="15"/>
      <c r="AD487" s="15"/>
      <c r="AE487" s="15"/>
      <c r="AF487" s="15"/>
      <c r="AG487" s="15"/>
      <c r="AH487" s="54"/>
      <c r="AI487" s="15"/>
      <c r="AJ487" s="15"/>
      <c r="AK487" s="15"/>
      <c r="AL487" s="632"/>
      <c r="AM487" s="633">
        <v>-2.9685026591610408</v>
      </c>
      <c r="AN487" s="634">
        <v>9.7188003264417855</v>
      </c>
      <c r="AO487" s="584"/>
      <c r="AP487" s="634">
        <f>ABS(11.88-AN487)</f>
        <v>2.1611996735582153</v>
      </c>
      <c r="AQ487" s="634"/>
      <c r="AR487" s="634"/>
      <c r="AS487" s="634"/>
      <c r="AT487" s="634"/>
      <c r="AU487" s="634"/>
      <c r="AV487" s="634"/>
      <c r="AW487" s="634"/>
      <c r="AX487" s="634"/>
      <c r="AY487" s="634"/>
      <c r="AZ487" s="634"/>
      <c r="BA487" s="634"/>
      <c r="BB487" s="634">
        <f>ABS(BQ487-AN487)</f>
        <v>2.2114635473340591</v>
      </c>
      <c r="BC487" s="634"/>
      <c r="BD487" s="634"/>
      <c r="BE487" s="634"/>
      <c r="BF487" s="634"/>
      <c r="BG487" s="634"/>
      <c r="BH487" s="634"/>
      <c r="BI487" s="634"/>
      <c r="BJ487" s="634"/>
      <c r="BK487" s="634"/>
      <c r="BL487" s="634"/>
      <c r="BM487" s="634"/>
      <c r="BN487" s="573"/>
      <c r="BO487" s="573"/>
      <c r="BP487" s="4">
        <v>-3.5117580477656758</v>
      </c>
      <c r="BQ487" s="4">
        <v>11.930263873775845</v>
      </c>
      <c r="BR487" s="6"/>
      <c r="BS487" s="567">
        <f>(BP486+BP487+BP488)/3</f>
        <v>-1.5327562749916483</v>
      </c>
      <c r="BT487" s="567">
        <f>(BQ486+BQ487+BQ488)/3</f>
        <v>-3.963822089227421</v>
      </c>
      <c r="BU487" s="527"/>
      <c r="BV487" s="527"/>
      <c r="BW487" s="584"/>
      <c r="BX487" s="527"/>
      <c r="BY487" s="527"/>
      <c r="BZ487" s="527"/>
      <c r="CA487" s="527"/>
      <c r="CB487" s="584">
        <f>SQRT((BP486-BP487)^2+(BQ486-BQ487)^2)+SQRT((BP487-BP488)^2+(BQ487-BQ488)^2)+SQRT((BP488-BP486)^2+(BQ488-BQ486)^2)</f>
        <v>52.887976354015862</v>
      </c>
      <c r="CD487" s="584"/>
      <c r="CE487" s="527"/>
      <c r="CF487" s="584"/>
      <c r="CG487" s="527"/>
      <c r="CH487" s="584"/>
      <c r="CI487" s="527"/>
      <c r="CJ487" s="584"/>
      <c r="CK487" s="527"/>
      <c r="CL487" s="584"/>
      <c r="CO487" s="70"/>
      <c r="CP487" s="70"/>
      <c r="CQ487" s="70"/>
      <c r="CR487" s="548">
        <f>DEGREES(ACOS(((BP486-BP487)*(BP488-BP487)+(BQ486-BQ487)*(BQ488-BQ487))/(SQRT((BP486-BP487)^2+(BQ486-BQ487)^2)*SQRT((BP488-BP487)^2+(BQ488-BQ487)^2))))</f>
        <v>10.841016690046525</v>
      </c>
      <c r="CS487" s="518"/>
      <c r="CT487" s="70"/>
      <c r="CU487" s="70"/>
      <c r="CV487" s="70"/>
      <c r="CW487" s="70"/>
      <c r="CX487" s="70"/>
      <c r="CY487" s="70"/>
      <c r="CZ487" s="70"/>
      <c r="DA487" s="70"/>
      <c r="DB487" s="70"/>
      <c r="DC487" s="70"/>
      <c r="DH487" s="516"/>
      <c r="DI487" s="516"/>
      <c r="DJ487" s="105"/>
      <c r="DK487" s="105"/>
      <c r="DL487" s="105"/>
      <c r="DM487" s="105"/>
      <c r="DN487" s="105"/>
      <c r="DO487" s="105"/>
      <c r="DP487" s="105"/>
      <c r="DQ487" s="105"/>
      <c r="DR487" s="105"/>
      <c r="DS487" s="105"/>
      <c r="DT487" s="108" t="s">
        <v>445</v>
      </c>
      <c r="DU487" s="105">
        <v>-2.5028551832142107</v>
      </c>
      <c r="DV487" s="105">
        <v>11.852668661588684</v>
      </c>
      <c r="ER487" s="128">
        <v>0.64026527942689115</v>
      </c>
      <c r="ES487" s="128">
        <v>-11.930263873775845</v>
      </c>
      <c r="EU487" s="518">
        <f>ABS(ER487)</f>
        <v>0.64026527942689115</v>
      </c>
      <c r="EV487" s="284"/>
      <c r="EW487" s="209"/>
      <c r="EX487" s="209"/>
      <c r="EY487" s="209"/>
      <c r="EZ487" s="209"/>
      <c r="FA487" s="209"/>
      <c r="FB487" s="209"/>
      <c r="FC487" s="209"/>
      <c r="FE487" s="141"/>
      <c r="FF487" s="144">
        <f>ABS((BP485*BQ486+BP486*BQ487+BP487*BQ485-BQ485*BP486-BQ486*BP487-BQ487*BP485)/2)</f>
        <v>27.402369398805334</v>
      </c>
      <c r="FH487" s="141"/>
      <c r="FJ487" s="141"/>
      <c r="FK487" s="584"/>
      <c r="FL487" s="527"/>
      <c r="FM487" s="584"/>
      <c r="FN487" s="527"/>
      <c r="FO487" s="584"/>
      <c r="FP487" s="527"/>
      <c r="FQ487" s="284"/>
      <c r="FR487" s="209">
        <f>FF487/(D486+D487)</f>
        <v>16.778638720283453</v>
      </c>
      <c r="FS487" s="284"/>
      <c r="FT487" s="209"/>
      <c r="FU487" s="209"/>
      <c r="FV487" s="209"/>
      <c r="FW487" s="209"/>
      <c r="FX487" s="209"/>
      <c r="FY487" s="209"/>
      <c r="FZ487" s="209"/>
      <c r="GA487" s="209"/>
      <c r="GB487" s="209"/>
      <c r="GC487" s="209"/>
      <c r="GD487" s="284"/>
      <c r="GE487" s="284">
        <f>FF487*(((ABS(DV486-AN486))/(ABS(DV485-DV486))))^2</f>
        <v>6.917264388546335</v>
      </c>
      <c r="GF487" s="284"/>
      <c r="GG487" s="209"/>
      <c r="GH487" s="209"/>
      <c r="GI487" s="209"/>
      <c r="GJ487" s="209"/>
      <c r="GK487" s="209"/>
      <c r="GL487" s="209"/>
      <c r="GM487" s="209"/>
      <c r="GN487" s="209"/>
      <c r="GO487" s="209"/>
      <c r="GP487" s="209"/>
      <c r="GQ487" s="529"/>
      <c r="GR487" s="587">
        <v>0.77607912657804978</v>
      </c>
      <c r="GS487" s="529">
        <v>2.2506294670763443</v>
      </c>
      <c r="GT487" s="587"/>
      <c r="GU487" s="529"/>
      <c r="GV487" s="529"/>
      <c r="GW487" s="529"/>
      <c r="GX487" s="529"/>
      <c r="GY487" s="529"/>
      <c r="GZ487" s="587">
        <v>0.3879760609358005</v>
      </c>
      <c r="HA487" s="529">
        <v>0.11639281828073855</v>
      </c>
      <c r="HB487" s="587"/>
      <c r="HC487" s="529"/>
      <c r="HD487" s="529"/>
      <c r="HE487" s="529"/>
      <c r="HF487" s="529"/>
      <c r="HG487" s="529"/>
      <c r="HH487" s="584">
        <v>0.86765444421694082</v>
      </c>
      <c r="HI487" s="527">
        <v>2.2536371238998707</v>
      </c>
      <c r="HJ487" s="587"/>
      <c r="HK487" s="529"/>
      <c r="HL487" s="529"/>
      <c r="HM487" s="529"/>
      <c r="HN487" s="529"/>
      <c r="HO487" s="529"/>
      <c r="HP487" s="285"/>
      <c r="HQ487" s="208"/>
      <c r="HR487" s="208"/>
      <c r="HS487" s="208"/>
      <c r="IE487" s="159"/>
      <c r="IF487" s="159"/>
      <c r="IG487" s="159"/>
      <c r="IH487" s="159"/>
      <c r="II487" s="175">
        <v>0</v>
      </c>
      <c r="IJ487" s="175">
        <v>1</v>
      </c>
      <c r="IK487" s="175">
        <v>0</v>
      </c>
      <c r="IL487" s="175">
        <v>0</v>
      </c>
      <c r="IM487" s="175">
        <v>1</v>
      </c>
      <c r="IN487" s="464"/>
      <c r="IO487" s="464"/>
      <c r="IP487" s="402"/>
      <c r="IQ487" s="175">
        <v>0</v>
      </c>
      <c r="IR487" s="175">
        <v>1</v>
      </c>
      <c r="IS487" s="175">
        <v>0</v>
      </c>
      <c r="IT487" s="402"/>
      <c r="IU487" s="416"/>
      <c r="IV487" s="402"/>
      <c r="IW487" s="416"/>
      <c r="IX487" s="483"/>
      <c r="IY487" s="416"/>
      <c r="IZ487" s="175">
        <v>1</v>
      </c>
      <c r="JA487" s="175">
        <v>0</v>
      </c>
      <c r="JB487" s="178">
        <v>0</v>
      </c>
      <c r="JC487" s="178">
        <v>0</v>
      </c>
      <c r="JD487" s="178">
        <v>0</v>
      </c>
      <c r="JE487" s="178">
        <v>0</v>
      </c>
      <c r="JF487" s="178">
        <v>1</v>
      </c>
      <c r="JG487" s="178">
        <v>0</v>
      </c>
      <c r="JH487" s="178">
        <v>0</v>
      </c>
      <c r="JI487" s="178">
        <v>0</v>
      </c>
      <c r="JJ487" s="178">
        <v>0</v>
      </c>
      <c r="JK487" s="178">
        <v>0</v>
      </c>
      <c r="JL487" s="178">
        <v>1</v>
      </c>
      <c r="JM487" s="178">
        <v>1</v>
      </c>
      <c r="JN487" s="178">
        <v>0</v>
      </c>
      <c r="JO487" s="178">
        <v>0</v>
      </c>
      <c r="JP487" s="178">
        <v>0</v>
      </c>
      <c r="JQ487" s="178">
        <v>0</v>
      </c>
      <c r="JR487" s="178">
        <v>0</v>
      </c>
      <c r="JS487" s="178">
        <v>0</v>
      </c>
      <c r="JT487" s="178">
        <v>0</v>
      </c>
      <c r="JU487" s="513">
        <v>1</v>
      </c>
      <c r="JV487" s="178">
        <v>0</v>
      </c>
      <c r="JW487" s="178">
        <v>0</v>
      </c>
      <c r="JX487" s="178">
        <v>0</v>
      </c>
      <c r="JY487" s="513"/>
      <c r="JZ487" s="407"/>
      <c r="KA487" s="407"/>
      <c r="KB487" s="407"/>
      <c r="KC487" s="407"/>
      <c r="KD487" s="407"/>
      <c r="KE487" s="162">
        <v>0</v>
      </c>
      <c r="KF487" s="175">
        <v>0</v>
      </c>
      <c r="KG487" s="175">
        <v>1</v>
      </c>
      <c r="KH487" s="175">
        <v>0</v>
      </c>
      <c r="KI487" s="175">
        <v>0</v>
      </c>
      <c r="KJ487" s="175">
        <v>0</v>
      </c>
      <c r="KK487" s="160">
        <v>0</v>
      </c>
      <c r="KL487" s="175">
        <v>1</v>
      </c>
      <c r="KM487" s="175">
        <v>0</v>
      </c>
      <c r="KN487" s="175">
        <v>0</v>
      </c>
      <c r="KO487" s="175">
        <v>0</v>
      </c>
      <c r="KP487" s="175">
        <v>0</v>
      </c>
      <c r="KQ487" s="175">
        <v>0</v>
      </c>
      <c r="KR487" s="160">
        <v>0</v>
      </c>
      <c r="KS487" s="175">
        <v>0</v>
      </c>
      <c r="KT487" s="159"/>
      <c r="KU487" s="159"/>
      <c r="KV487" s="159"/>
      <c r="KW487" s="159"/>
      <c r="KX487" s="159"/>
      <c r="KY487" s="159"/>
      <c r="KZ487" s="159"/>
      <c r="LA487" s="159"/>
    </row>
    <row r="488" spans="1:314" x14ac:dyDescent="0.15">
      <c r="A488" s="214"/>
      <c r="B488" s="231" t="s">
        <v>12</v>
      </c>
      <c r="C488" s="10"/>
      <c r="D488" s="11"/>
      <c r="E488" s="12"/>
      <c r="F488" s="14"/>
      <c r="G488" s="13"/>
      <c r="H488" s="14"/>
      <c r="I488" s="596"/>
      <c r="J488" s="9">
        <v>4</v>
      </c>
      <c r="K488" s="14"/>
      <c r="L488" s="9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9"/>
      <c r="AB488" s="15"/>
      <c r="AC488" s="15"/>
      <c r="AD488" s="15"/>
      <c r="AE488" s="15"/>
      <c r="AF488" s="15"/>
      <c r="AG488" s="15"/>
      <c r="AH488" s="54"/>
      <c r="AI488" s="15"/>
      <c r="AJ488" s="15"/>
      <c r="AK488" s="15"/>
      <c r="AL488" s="632"/>
      <c r="AM488" s="633">
        <v>-2.9296987028321384</v>
      </c>
      <c r="AN488" s="634">
        <v>-6.1882181719260068</v>
      </c>
      <c r="AO488" s="640">
        <f t="shared" ref="AO488" si="302">ABS(11.88+AN488)</f>
        <v>5.691781828073994</v>
      </c>
      <c r="AP488" s="527"/>
      <c r="AQ488" s="634"/>
      <c r="AR488" s="634"/>
      <c r="AS488" s="634"/>
      <c r="AT488" s="634"/>
      <c r="AU488" s="634"/>
      <c r="AV488" s="634"/>
      <c r="AW488" s="634"/>
      <c r="AX488" s="634"/>
      <c r="AY488" s="634"/>
      <c r="AZ488" s="634"/>
      <c r="BA488" s="634"/>
      <c r="BB488" s="633"/>
      <c r="BC488" s="634">
        <f>ABS(BQ488-AN488)</f>
        <v>5.6256528835690975</v>
      </c>
      <c r="BD488" s="634"/>
      <c r="BE488" s="634"/>
      <c r="BF488" s="634"/>
      <c r="BG488" s="634"/>
      <c r="BH488" s="634"/>
      <c r="BI488" s="634"/>
      <c r="BJ488" s="634"/>
      <c r="BK488" s="634"/>
      <c r="BL488" s="634"/>
      <c r="BM488" s="634"/>
      <c r="BN488" s="573"/>
      <c r="BO488" s="573"/>
      <c r="BP488" s="64">
        <v>-2.8520907901743331</v>
      </c>
      <c r="BQ488" s="64">
        <v>-11.813871055495104</v>
      </c>
      <c r="BR488" s="6"/>
      <c r="BS488" s="527"/>
      <c r="BT488" s="527"/>
      <c r="BU488" s="527"/>
      <c r="BV488" s="527"/>
      <c r="BW488" s="584"/>
      <c r="BX488" s="527"/>
      <c r="BY488" s="527"/>
      <c r="BZ488" s="527"/>
      <c r="CA488" s="527"/>
      <c r="CB488" s="584"/>
      <c r="CC488" s="527"/>
      <c r="CD488" s="584"/>
      <c r="CE488" s="527"/>
      <c r="CF488" s="584"/>
      <c r="CG488" s="527"/>
      <c r="CH488" s="584"/>
      <c r="CI488" s="527"/>
      <c r="CJ488" s="584"/>
      <c r="CK488" s="527"/>
      <c r="CL488" s="584"/>
      <c r="CO488" s="70"/>
      <c r="CP488" s="70"/>
      <c r="CQ488" s="70"/>
      <c r="CR488" s="518"/>
      <c r="CS488" s="284"/>
      <c r="CT488" s="70"/>
      <c r="CU488" s="70"/>
      <c r="CV488" s="70"/>
      <c r="CW488" s="70"/>
      <c r="CX488" s="70"/>
      <c r="CY488" s="70"/>
      <c r="CZ488" s="70"/>
      <c r="DA488" s="70"/>
      <c r="DB488" s="70"/>
      <c r="DC488" s="70"/>
      <c r="DH488" s="516"/>
      <c r="DI488" s="516"/>
      <c r="DJ488" s="105"/>
      <c r="DK488" s="105"/>
      <c r="DL488" s="105"/>
      <c r="DM488" s="105"/>
      <c r="DN488" s="105"/>
      <c r="DO488" s="105"/>
      <c r="DP488" s="105"/>
      <c r="DQ488" s="105"/>
      <c r="DR488" s="105"/>
      <c r="DS488" s="105"/>
      <c r="DT488" s="108" t="s">
        <v>445</v>
      </c>
      <c r="DU488" s="128">
        <v>-1.726776056636161</v>
      </c>
      <c r="DV488" s="128">
        <v>-11.891466267682263</v>
      </c>
      <c r="ER488" s="105">
        <v>-0.98950088638701361</v>
      </c>
      <c r="ES488" s="105">
        <v>11.891466267682263</v>
      </c>
      <c r="ET488" s="518">
        <f>ABS(ER488)</f>
        <v>0.98950088638701361</v>
      </c>
      <c r="EV488" s="284"/>
      <c r="EW488" s="209"/>
      <c r="EX488" s="209"/>
      <c r="EY488" s="209"/>
      <c r="EZ488" s="209"/>
      <c r="FA488" s="209"/>
      <c r="FB488" s="209"/>
      <c r="FC488" s="209"/>
      <c r="FE488" s="518"/>
      <c r="FF488" s="141"/>
      <c r="FH488" s="516"/>
      <c r="FJ488" s="516"/>
      <c r="FL488" s="516"/>
      <c r="FN488" s="516"/>
      <c r="FQ488" s="284"/>
      <c r="FR488" s="209"/>
      <c r="FS488" s="284"/>
      <c r="FT488" s="209"/>
      <c r="FU488" s="209"/>
      <c r="FV488" s="209"/>
      <c r="FW488" s="209"/>
      <c r="FX488" s="209"/>
      <c r="FY488" s="209"/>
      <c r="FZ488" s="209"/>
      <c r="GA488" s="209"/>
      <c r="GB488" s="209"/>
      <c r="GC488" s="209"/>
      <c r="GD488" s="284"/>
      <c r="GE488" s="209"/>
      <c r="GF488" s="284"/>
      <c r="GG488" s="209"/>
      <c r="GH488" s="209"/>
      <c r="GI488" s="209"/>
      <c r="GJ488" s="209"/>
      <c r="GK488" s="209"/>
      <c r="GL488" s="209"/>
      <c r="GM488" s="209"/>
      <c r="GN488" s="209"/>
      <c r="GO488" s="209"/>
      <c r="GP488" s="209"/>
      <c r="GQ488" s="529"/>
      <c r="GR488" s="587">
        <v>1.5133542968271971</v>
      </c>
      <c r="GS488" s="532">
        <v>2.367041336063052</v>
      </c>
      <c r="GT488" s="584"/>
      <c r="GU488" s="527"/>
      <c r="GV488" s="527"/>
      <c r="GW488" s="527"/>
      <c r="GX488" s="527"/>
      <c r="GY488" s="527"/>
      <c r="GZ488" s="587">
        <v>3.8797606093579518E-2</v>
      </c>
      <c r="HA488" s="532">
        <v>3.8797606093581294E-2</v>
      </c>
      <c r="HB488" s="584"/>
      <c r="HC488" s="527"/>
      <c r="HD488" s="527"/>
      <c r="HE488" s="527"/>
      <c r="HF488" s="527"/>
      <c r="HG488" s="527"/>
      <c r="HH488" s="584">
        <v>1.5138515389442695</v>
      </c>
      <c r="HI488" s="527">
        <v>2.3673592758324098</v>
      </c>
      <c r="HJ488" s="584"/>
      <c r="HK488" s="527"/>
      <c r="HL488" s="527"/>
      <c r="HM488" s="527"/>
      <c r="HN488" s="527"/>
      <c r="HO488" s="527"/>
      <c r="HP488" s="285"/>
      <c r="HQ488" s="208"/>
      <c r="HR488" s="208"/>
      <c r="HS488" s="208"/>
      <c r="IE488" s="159"/>
      <c r="IF488" s="159"/>
      <c r="IG488" s="159"/>
      <c r="IH488" s="159"/>
      <c r="II488" s="175">
        <v>0</v>
      </c>
      <c r="IJ488" s="175">
        <v>1</v>
      </c>
      <c r="IK488" s="175">
        <v>0</v>
      </c>
      <c r="IL488" s="175">
        <v>1</v>
      </c>
      <c r="IM488" s="175">
        <v>0</v>
      </c>
      <c r="IN488" s="464"/>
      <c r="IO488" s="464"/>
      <c r="IP488" s="402"/>
      <c r="IQ488" s="175">
        <v>1</v>
      </c>
      <c r="IR488" s="175">
        <v>0</v>
      </c>
      <c r="IS488" s="175">
        <v>0</v>
      </c>
      <c r="IT488" s="402"/>
      <c r="IU488" s="416"/>
      <c r="IV488" s="402"/>
      <c r="IW488" s="416"/>
      <c r="IX488" s="483"/>
      <c r="IY488" s="416"/>
      <c r="IZ488" s="175">
        <v>0</v>
      </c>
      <c r="JA488" s="175">
        <v>0</v>
      </c>
      <c r="JB488" s="178">
        <v>0</v>
      </c>
      <c r="JC488" s="178">
        <v>0</v>
      </c>
      <c r="JD488" s="178">
        <v>1</v>
      </c>
      <c r="JE488" s="178">
        <v>0</v>
      </c>
      <c r="JF488" s="178">
        <v>1</v>
      </c>
      <c r="JG488" s="178">
        <v>0</v>
      </c>
      <c r="JH488" s="178">
        <v>0</v>
      </c>
      <c r="JI488" s="178">
        <v>0</v>
      </c>
      <c r="JJ488" s="178">
        <v>0</v>
      </c>
      <c r="JK488" s="178">
        <v>1</v>
      </c>
      <c r="JL488" s="178">
        <v>0</v>
      </c>
      <c r="JM488" s="178">
        <v>1</v>
      </c>
      <c r="JN488" s="178">
        <v>0</v>
      </c>
      <c r="JO488" s="178">
        <v>0</v>
      </c>
      <c r="JP488" s="178">
        <v>0</v>
      </c>
      <c r="JQ488" s="178">
        <v>0</v>
      </c>
      <c r="JR488" s="178">
        <v>0</v>
      </c>
      <c r="JS488" s="178">
        <v>0</v>
      </c>
      <c r="JT488" s="178">
        <v>0</v>
      </c>
      <c r="JU488" s="513">
        <v>1</v>
      </c>
      <c r="JV488" s="178">
        <v>0</v>
      </c>
      <c r="JW488" s="178">
        <v>0</v>
      </c>
      <c r="JX488" s="178">
        <v>0</v>
      </c>
      <c r="JY488" s="513"/>
      <c r="JZ488" s="407"/>
      <c r="KA488" s="407"/>
      <c r="KB488" s="407"/>
      <c r="KC488" s="407"/>
      <c r="KD488" s="407"/>
      <c r="KE488" s="162">
        <v>1</v>
      </c>
      <c r="KF488" s="175">
        <v>0</v>
      </c>
      <c r="KG488" s="175">
        <v>0</v>
      </c>
      <c r="KH488" s="175">
        <v>0</v>
      </c>
      <c r="KI488" s="175">
        <v>0</v>
      </c>
      <c r="KJ488" s="175">
        <v>1</v>
      </c>
      <c r="KK488" s="160">
        <v>0</v>
      </c>
      <c r="KL488" s="175">
        <v>0</v>
      </c>
      <c r="KM488" s="175">
        <v>0</v>
      </c>
      <c r="KN488" s="175">
        <v>0</v>
      </c>
      <c r="KO488" s="175">
        <v>0</v>
      </c>
      <c r="KP488" s="175">
        <v>0</v>
      </c>
      <c r="KQ488" s="175">
        <v>0</v>
      </c>
      <c r="KR488" s="160">
        <v>0</v>
      </c>
      <c r="KS488" s="175">
        <v>0</v>
      </c>
      <c r="KT488" s="159"/>
      <c r="KU488" s="159"/>
      <c r="KV488" s="159"/>
      <c r="KW488" s="159"/>
      <c r="KX488" s="159"/>
      <c r="KY488" s="159"/>
      <c r="KZ488" s="159"/>
      <c r="LA488" s="159"/>
    </row>
    <row r="489" spans="1:314" x14ac:dyDescent="0.15">
      <c r="A489" s="218" t="s">
        <v>593</v>
      </c>
      <c r="B489" s="243" t="s">
        <v>13</v>
      </c>
      <c r="C489" s="17"/>
      <c r="D489" s="18"/>
      <c r="E489" s="12"/>
      <c r="F489" s="20"/>
      <c r="G489" s="19"/>
      <c r="H489" s="20"/>
      <c r="I489" s="597"/>
      <c r="J489" s="16"/>
      <c r="K489" s="20"/>
      <c r="L489" s="16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16"/>
      <c r="AB489" s="20"/>
      <c r="AC489" s="20"/>
      <c r="AD489" s="20"/>
      <c r="AE489" s="20"/>
      <c r="AF489" s="20"/>
      <c r="AG489" s="20"/>
      <c r="AH489" s="58"/>
      <c r="AI489" s="20"/>
      <c r="AJ489" s="20"/>
      <c r="AK489" s="20"/>
      <c r="AL489" s="642"/>
      <c r="AM489" s="636"/>
      <c r="AN489" s="637"/>
      <c r="AO489" s="587"/>
      <c r="AP489" s="634">
        <f t="shared" ref="AP489" si="303">ABS(11.88-AN489)</f>
        <v>11.88</v>
      </c>
      <c r="AQ489" s="528">
        <f>SUM(AO483:AO489)</f>
        <v>17.571781828073995</v>
      </c>
      <c r="AR489" s="528">
        <f>SUM(AP483:AP489)</f>
        <v>14.041199673558216</v>
      </c>
      <c r="AS489" s="528">
        <f>AVERAGE(AO483:AO489)</f>
        <v>8.7858909140369974</v>
      </c>
      <c r="AT489" s="528">
        <f>AVERAGE(AP483:AP489)</f>
        <v>7.020599836779108</v>
      </c>
      <c r="AU489" s="528">
        <f>MAX(AO483:AO489)</f>
        <v>11.88</v>
      </c>
      <c r="AV489" s="528">
        <f>MAX(AP483:AP489)</f>
        <v>11.88</v>
      </c>
      <c r="AW489" s="528">
        <f>MIN(AO483:AO489)</f>
        <v>5.691781828073994</v>
      </c>
      <c r="AX489" s="528">
        <f>MIN(AP483:AP489)</f>
        <v>2.1611996735582153</v>
      </c>
      <c r="AY489" s="528">
        <f>AU489-AW489</f>
        <v>6.1882181719260068</v>
      </c>
      <c r="AZ489" s="528">
        <f>AV489-AX489</f>
        <v>9.7188003264417855</v>
      </c>
      <c r="BA489" s="530"/>
      <c r="BB489" s="633"/>
      <c r="BC489" s="645"/>
      <c r="BD489" s="528">
        <f>SUM(BB483:BB489)</f>
        <v>2.2114635473340591</v>
      </c>
      <c r="BE489" s="528">
        <f>SUM(BC483:BC489)</f>
        <v>17.633511969532101</v>
      </c>
      <c r="BF489" s="528">
        <f>AVERAGE(BB483:BB489)</f>
        <v>2.2114635473340591</v>
      </c>
      <c r="BG489" s="528">
        <f>AVERAGE(BC483:BC489)</f>
        <v>8.8167559847660506</v>
      </c>
      <c r="BH489" s="528">
        <f>MAX(BB483:BB489)</f>
        <v>2.2114635473340591</v>
      </c>
      <c r="BI489" s="528">
        <f>MAX(BC483:BC489)</f>
        <v>12.007859085963004</v>
      </c>
      <c r="BJ489" s="528">
        <f>MIN(BB483:BB489)</f>
        <v>2.2114635473340591</v>
      </c>
      <c r="BK489" s="528">
        <f>MIN(BC483:BC489)</f>
        <v>5.6256528835690975</v>
      </c>
      <c r="BL489" s="528">
        <f>BH489-BJ489</f>
        <v>0</v>
      </c>
      <c r="BM489" s="528">
        <f>BI489-BK489</f>
        <v>6.3822062023939061</v>
      </c>
      <c r="BN489" s="576"/>
      <c r="BO489" s="576"/>
      <c r="BP489" s="4" t="s">
        <v>428</v>
      </c>
      <c r="BQ489" s="4" t="s">
        <v>337</v>
      </c>
      <c r="BR489" s="6"/>
      <c r="BS489" s="530"/>
      <c r="BT489" s="530"/>
      <c r="BU489" s="530"/>
      <c r="BV489" s="530"/>
      <c r="BW489" s="585">
        <f>AVERAGE(BS484:BS489)</f>
        <v>-1.5327562749916483</v>
      </c>
      <c r="BX489" s="585">
        <f>AVERAGE(BT484:BT489)</f>
        <v>-3.963822089227421</v>
      </c>
      <c r="BY489" s="585">
        <f>AVERAGE(BU484:BU489)</f>
        <v>-0.98950088638701361</v>
      </c>
      <c r="BZ489" s="585">
        <f>AVERAGE(BV484:BV489)</f>
        <v>3.9508895538628952</v>
      </c>
      <c r="CA489" s="530"/>
      <c r="CB489" s="584"/>
      <c r="CC489" s="530"/>
      <c r="CD489" s="585">
        <f>SUM(CB484:CB488)</f>
        <v>52.887976354015862</v>
      </c>
      <c r="CE489" s="585">
        <f>SUM(CC484:CC488)</f>
        <v>50.926243521807287</v>
      </c>
      <c r="CF489" s="585" t="e">
        <f ca="1">[1]!Mean(CB485:CB488)</f>
        <v>#NAME?</v>
      </c>
      <c r="CG489" s="585" t="e">
        <f ca="1">[1]!Mean(CC485:CC488)</f>
        <v>#NAME?</v>
      </c>
      <c r="CH489" s="585">
        <f>MAX(CB484:CB488)</f>
        <v>52.887976354015862</v>
      </c>
      <c r="CI489" s="585">
        <f>MAX(CC484:CC488)</f>
        <v>50.926243521807287</v>
      </c>
      <c r="CJ489" s="585">
        <f>MIN(CB484:CB488)</f>
        <v>52.887976354015862</v>
      </c>
      <c r="CK489" s="585">
        <f>MIN(CC484:CC488)</f>
        <v>50.926243521807287</v>
      </c>
      <c r="CL489" s="585"/>
      <c r="CM489" s="528"/>
      <c r="CN489" s="393"/>
      <c r="CO489" s="73"/>
      <c r="CP489" s="73"/>
      <c r="CQ489" s="73"/>
      <c r="CR489" s="287"/>
      <c r="CS489" s="281"/>
      <c r="CT489" s="281">
        <f>SUM(CR484:CR489)</f>
        <v>10.841016690046525</v>
      </c>
      <c r="CU489" s="281">
        <f>SUM(CS485:CS489)</f>
        <v>5.3176779570004058</v>
      </c>
      <c r="CV489" s="281">
        <f>AVERAGE(CR484:CR489)</f>
        <v>10.841016690046525</v>
      </c>
      <c r="CW489" s="281">
        <f>AVERAGE(CS485:CS489)</f>
        <v>5.3176779570004058</v>
      </c>
      <c r="CX489" s="281">
        <f>MAX(CR484:CR489)</f>
        <v>10.841016690046525</v>
      </c>
      <c r="CY489" s="281">
        <f>MAX(CS484:CS489)</f>
        <v>5.3176779570004058</v>
      </c>
      <c r="CZ489" s="281">
        <f>MIN(CR486:CR489)</f>
        <v>10.841016690046525</v>
      </c>
      <c r="DA489" s="281">
        <f>MIN(CS485:CS489)</f>
        <v>5.3176779570004058</v>
      </c>
      <c r="DB489" s="281">
        <f>CX489-CZ489</f>
        <v>0</v>
      </c>
      <c r="DC489" s="281">
        <f>CY489-DA489</f>
        <v>0</v>
      </c>
      <c r="DD489" s="281"/>
      <c r="DE489" s="281"/>
      <c r="DF489" s="281"/>
      <c r="DG489" s="281"/>
      <c r="DH489" s="281"/>
      <c r="DI489" s="281"/>
      <c r="DJ489" s="110"/>
      <c r="DK489" s="110"/>
      <c r="DL489" s="133"/>
      <c r="DM489" s="133"/>
      <c r="DN489" s="133"/>
      <c r="DO489" s="133"/>
      <c r="DP489" s="133"/>
      <c r="DQ489" s="133"/>
      <c r="DR489" s="133"/>
      <c r="DS489" s="110"/>
      <c r="DT489" s="112"/>
      <c r="DU489" s="105"/>
      <c r="DV489" s="105"/>
      <c r="ER489" s="116"/>
      <c r="ES489" s="116"/>
      <c r="EV489" s="287">
        <f>SUM(ET486:ET489)</f>
        <v>2.7162769430231748</v>
      </c>
      <c r="EW489" s="281">
        <f>SUM(EU487:EU489)</f>
        <v>0.64026527942689115</v>
      </c>
      <c r="EX489" s="278">
        <f>AVERAGE(ET486:ET489)</f>
        <v>1.3581384715115874</v>
      </c>
      <c r="EY489" s="278">
        <f>AVERAGE(EU486:EU489)</f>
        <v>0.64026527942689115</v>
      </c>
      <c r="EZ489" s="281">
        <f>_xlfn.VAR.P(ET486:ET489)</f>
        <v>0.13589366916647716</v>
      </c>
      <c r="FA489" s="281">
        <f>_xlfn.VAR.P(EU486:EU489)</f>
        <v>0</v>
      </c>
      <c r="FB489" s="281">
        <f>MAX(ET486:ET489)</f>
        <v>1.726776056636161</v>
      </c>
      <c r="FC489" s="281">
        <f>MAX(EU486:EU489)</f>
        <v>0.64026527942689115</v>
      </c>
      <c r="FE489" s="152"/>
      <c r="FF489" s="145"/>
      <c r="FG489" s="521"/>
      <c r="FH489" s="521">
        <f>SUM(FF485:FF489)</f>
        <v>27.402369398805334</v>
      </c>
      <c r="FI489" s="521"/>
      <c r="FJ489" s="521">
        <f>AVERAGE(FF485:FF489)</f>
        <v>27.402369398805334</v>
      </c>
      <c r="FK489" s="521"/>
      <c r="FL489" s="521">
        <f>MAX(FF485:FF489)</f>
        <v>27.402369398805334</v>
      </c>
      <c r="FM489" s="521"/>
      <c r="FN489" s="521">
        <f>MIN(FF485:FF489)</f>
        <v>27.402369398805334</v>
      </c>
      <c r="FO489" s="521"/>
      <c r="FP489" s="520">
        <f>FL489-FN489</f>
        <v>0</v>
      </c>
      <c r="FQ489" s="284"/>
      <c r="FR489" s="284"/>
      <c r="FS489" s="278"/>
      <c r="FT489" s="278">
        <f>SUM(FR485:FR489)</f>
        <v>16.778638720283453</v>
      </c>
      <c r="FU489" s="278"/>
      <c r="FV489" s="278">
        <f>AVERAGE(FR485:FR489)</f>
        <v>16.778638720283453</v>
      </c>
      <c r="FW489" s="278"/>
      <c r="FX489" s="278">
        <f>MAX(FR485:FR489)</f>
        <v>16.778638720283453</v>
      </c>
      <c r="FY489" s="278"/>
      <c r="FZ489" s="278">
        <f>MIN(FR485:FR489)</f>
        <v>16.778638720283453</v>
      </c>
      <c r="GA489" s="278"/>
      <c r="GB489" s="278">
        <f>FX489-FZ489</f>
        <v>0</v>
      </c>
      <c r="GC489" s="280"/>
      <c r="GD489" s="285"/>
      <c r="GE489" s="280"/>
      <c r="GF489" s="278"/>
      <c r="GG489" s="278">
        <f>SUM(GE485:GE489)</f>
        <v>6.917264388546335</v>
      </c>
      <c r="GH489" s="278"/>
      <c r="GI489" s="278">
        <f>AVERAGE(GE485:GE489)</f>
        <v>6.917264388546335</v>
      </c>
      <c r="GJ489" s="278"/>
      <c r="GK489" s="278">
        <f>MAX(GE485:GE489)</f>
        <v>6.917264388546335</v>
      </c>
      <c r="GL489" s="278"/>
      <c r="GM489" s="278">
        <f>MIN(GE485:GE489)</f>
        <v>6.917264388546335</v>
      </c>
      <c r="GN489" s="278"/>
      <c r="GO489" s="278">
        <f>GK489-GM489</f>
        <v>0</v>
      </c>
      <c r="GP489" s="280"/>
      <c r="GQ489" s="587"/>
      <c r="GR489" s="587"/>
      <c r="GS489" s="529"/>
      <c r="GT489" s="586">
        <f>SUM(GR484:GR488)</f>
        <v>2.7938848556809797</v>
      </c>
      <c r="GU489" s="586">
        <f>SUM(GS484:GS488)</f>
        <v>5.3937499297174458</v>
      </c>
      <c r="GV489" s="531">
        <f>AVERAGE(GR484:GR488)</f>
        <v>0.93129495189365985</v>
      </c>
      <c r="GW489" s="531">
        <f>AVERAGE(GS484:GS488)</f>
        <v>1.7979166432391487</v>
      </c>
      <c r="GX489" s="531">
        <f>AVERAGE(GR484:GR488)</f>
        <v>0.93129495189365985</v>
      </c>
      <c r="GY489" s="531">
        <f>AVERAGE(GS484:GS488)</f>
        <v>1.7979166432391487</v>
      </c>
      <c r="GZ489" s="587"/>
      <c r="HA489" s="529"/>
      <c r="HB489" s="586">
        <f>SUM(GZ484:GZ488)</f>
        <v>0.89234494015234134</v>
      </c>
      <c r="HC489" s="586">
        <f>SUM(HA484:HA488)</f>
        <v>1.0863329706202407</v>
      </c>
      <c r="HD489" s="531">
        <f>AVERAGE(GZ484:GZ488)</f>
        <v>0.29744831338411376</v>
      </c>
      <c r="HE489" s="531">
        <f>AVERAGE(HA484:HA488)</f>
        <v>0.36211099020674692</v>
      </c>
      <c r="HF489" s="531">
        <f>AVERAGE(GZ484:GZ488)</f>
        <v>0.29744831338411376</v>
      </c>
      <c r="HG489" s="531">
        <f>AVERAGE(HA484:HA488)</f>
        <v>0.36211099020674692</v>
      </c>
      <c r="HH489" s="584"/>
      <c r="HI489" s="527"/>
      <c r="HJ489" s="586">
        <f>SUM(HH484:HH489)</f>
        <v>3.0679663664917949</v>
      </c>
      <c r="HK489" s="586">
        <f>SUM(HI484:HI489)</f>
        <v>5.8331536717640438</v>
      </c>
      <c r="HL489" s="531">
        <f>AVERAGE(HH484:HH489)</f>
        <v>1.0226554554972649</v>
      </c>
      <c r="HM489" s="531">
        <f>AVERAGE(HI484:HI489)</f>
        <v>1.9443845572546812</v>
      </c>
      <c r="HN489" s="531">
        <f>MAX(HH484:HH489)</f>
        <v>1.5138515389442695</v>
      </c>
      <c r="HO489" s="531">
        <f>MAX(HI484:HI489)</f>
        <v>2.3673592758324098</v>
      </c>
      <c r="HP489" s="286">
        <f>MIN(HH484:HH489)</f>
        <v>0.68646038333058446</v>
      </c>
      <c r="HQ489" s="286">
        <f>MIN(HI484:HI489)</f>
        <v>1.212157272031763</v>
      </c>
      <c r="HR489" s="278">
        <f>HN489-HP489</f>
        <v>0.82739115561368504</v>
      </c>
      <c r="HS489" s="278">
        <f>HO489-HQ489</f>
        <v>1.1552020038006467</v>
      </c>
      <c r="HT489" s="393"/>
      <c r="HU489" s="520"/>
      <c r="HV489" s="393"/>
      <c r="HW489" s="520"/>
      <c r="HX489" s="393"/>
      <c r="HY489" s="520"/>
      <c r="HZ489" s="393"/>
      <c r="IA489" s="520"/>
      <c r="IB489" s="393"/>
      <c r="IC489" s="520"/>
      <c r="ID489" s="393"/>
      <c r="IE489" s="168"/>
      <c r="IF489" s="168"/>
      <c r="IG489" s="168">
        <v>-3.8221896983968957</v>
      </c>
      <c r="IH489" s="168">
        <v>11.542287812840044</v>
      </c>
      <c r="II489" s="168"/>
      <c r="IJ489" s="168"/>
      <c r="IK489" s="168"/>
      <c r="IL489" s="168"/>
      <c r="IM489" s="168"/>
      <c r="IN489" s="462"/>
      <c r="IO489" s="462"/>
      <c r="IP489" s="390">
        <v>2</v>
      </c>
      <c r="IQ489" s="168"/>
      <c r="IR489" s="168"/>
      <c r="IS489" s="168"/>
      <c r="IT489" s="390"/>
      <c r="IU489" s="393"/>
      <c r="IV489" s="390"/>
      <c r="IW489" s="393"/>
      <c r="IX489" s="484"/>
      <c r="IY489" s="393"/>
      <c r="IZ489" s="168"/>
      <c r="JA489" s="168"/>
      <c r="JB489" s="177"/>
      <c r="JC489" s="177"/>
      <c r="JD489" s="177"/>
      <c r="JE489" s="168"/>
      <c r="JF489" s="168"/>
      <c r="JG489" s="168"/>
      <c r="JH489" s="168"/>
      <c r="JI489" s="168"/>
      <c r="JJ489" s="168"/>
      <c r="JK489" s="168"/>
      <c r="JL489" s="168"/>
      <c r="JM489" s="168"/>
      <c r="JN489" s="168"/>
      <c r="JO489" s="168"/>
      <c r="JP489" s="177"/>
      <c r="JQ489" s="177"/>
      <c r="JR489" s="177"/>
      <c r="JS489" s="168"/>
      <c r="JT489" s="168"/>
      <c r="JU489" s="393"/>
      <c r="JV489" s="168"/>
      <c r="JW489" s="168"/>
      <c r="JX489" s="168"/>
      <c r="JY489" s="393"/>
      <c r="JZ489" s="507"/>
      <c r="KA489" s="507"/>
      <c r="KB489" s="520"/>
      <c r="KC489" s="520"/>
      <c r="KD489" s="507"/>
      <c r="KE489" s="170"/>
      <c r="KF489" s="168"/>
      <c r="KG489" s="168"/>
      <c r="KH489" s="168"/>
      <c r="KI489" s="168"/>
      <c r="KJ489" s="168"/>
      <c r="KK489" s="169"/>
      <c r="KL489" s="168"/>
      <c r="KM489" s="168"/>
      <c r="KN489" s="168"/>
      <c r="KO489" s="168"/>
      <c r="KP489" s="168"/>
      <c r="KQ489" s="168"/>
      <c r="KR489" s="169"/>
      <c r="KS489" s="168"/>
      <c r="KT489" s="168"/>
      <c r="KU489" s="168"/>
      <c r="KV489" s="168"/>
      <c r="KW489" s="168"/>
      <c r="KX489" s="168"/>
      <c r="KY489" s="168"/>
      <c r="KZ489" s="168"/>
      <c r="LA489" s="169"/>
    </row>
    <row r="490" spans="1:314" x14ac:dyDescent="0.15">
      <c r="A490" s="214"/>
      <c r="B490" s="231" t="s">
        <v>14</v>
      </c>
      <c r="C490" s="10"/>
      <c r="D490" s="11"/>
      <c r="E490" s="12"/>
      <c r="F490" s="14"/>
      <c r="G490" s="13"/>
      <c r="H490" s="14" t="s">
        <v>366</v>
      </c>
      <c r="I490" s="596">
        <v>95</v>
      </c>
      <c r="J490" s="9">
        <v>1</v>
      </c>
      <c r="K490" s="14">
        <v>1</v>
      </c>
      <c r="L490" s="9">
        <v>0</v>
      </c>
      <c r="M490" s="23">
        <v>1</v>
      </c>
      <c r="N490" s="23">
        <v>1</v>
      </c>
      <c r="O490" s="23">
        <v>0</v>
      </c>
      <c r="P490" s="14"/>
      <c r="Q490" s="14">
        <v>1</v>
      </c>
      <c r="R490" s="14">
        <v>0</v>
      </c>
      <c r="S490" s="14">
        <v>0</v>
      </c>
      <c r="T490" s="14">
        <v>0</v>
      </c>
      <c r="U490" s="14">
        <v>1</v>
      </c>
      <c r="V490" s="14">
        <v>0</v>
      </c>
      <c r="W490" s="14">
        <v>0</v>
      </c>
      <c r="X490" s="14">
        <v>0</v>
      </c>
      <c r="Y490" s="14">
        <v>1</v>
      </c>
      <c r="Z490" s="14">
        <v>0</v>
      </c>
      <c r="AA490" s="9">
        <v>0</v>
      </c>
      <c r="AB490" s="15">
        <f>ABS(ER490-DU491)</f>
        <v>3.4729540914367734</v>
      </c>
      <c r="AC490" s="15">
        <f>ABS(ES490-DV491)</f>
        <v>12.745013601741023</v>
      </c>
      <c r="AD490" s="15">
        <f>SQRT(AB490^2+AC490^2)</f>
        <v>13.209723003522486</v>
      </c>
      <c r="AE490" s="15"/>
      <c r="AF490" s="15"/>
      <c r="AG490" s="15"/>
      <c r="AH490" s="15">
        <f>AM491-BP490</f>
        <v>-1.5909622094850022</v>
      </c>
      <c r="AI490" s="15">
        <f>AN491-BQ490</f>
        <v>-18.273672470076171</v>
      </c>
      <c r="AJ490" s="15"/>
      <c r="AK490" s="15"/>
      <c r="AL490" s="632">
        <f>((AH490*AH491)+(AI490*AI491))/(SQRT(AH490^2+AI490^2)*SQRT(AH491^2+AI491^2))</f>
        <v>0.99506522094327177</v>
      </c>
      <c r="AM490" s="633"/>
      <c r="AN490" s="634"/>
      <c r="AO490" s="633"/>
      <c r="AP490" s="634"/>
      <c r="AQ490" s="634"/>
      <c r="AR490" s="634"/>
      <c r="AS490" s="634"/>
      <c r="AT490" s="634"/>
      <c r="AU490" s="634"/>
      <c r="AV490" s="634"/>
      <c r="AW490" s="634"/>
      <c r="AX490" s="634"/>
      <c r="AY490" s="634"/>
      <c r="AZ490" s="634"/>
      <c r="BA490" s="634"/>
      <c r="BB490" s="633"/>
      <c r="BC490" s="634"/>
      <c r="BD490" s="634"/>
      <c r="BE490" s="634"/>
      <c r="BF490" s="634"/>
      <c r="BG490" s="634"/>
      <c r="BH490" s="634"/>
      <c r="BI490" s="634"/>
      <c r="BJ490" s="634"/>
      <c r="BK490" s="634"/>
      <c r="BL490" s="634"/>
      <c r="BM490" s="634"/>
      <c r="BN490" s="573"/>
      <c r="BO490" s="573"/>
      <c r="BP490" s="4">
        <v>1.183520668031526</v>
      </c>
      <c r="BQ490" s="4">
        <v>11.969061479869424</v>
      </c>
      <c r="BR490" s="6"/>
      <c r="BS490" s="527"/>
      <c r="BT490" s="527"/>
      <c r="BU490" s="527"/>
      <c r="BV490" s="527"/>
      <c r="BW490" s="584"/>
      <c r="BX490" s="527"/>
      <c r="BY490" s="527"/>
      <c r="BZ490" s="527"/>
      <c r="CA490" s="527"/>
      <c r="CB490" s="584"/>
      <c r="CC490" s="527"/>
      <c r="CD490" s="584"/>
      <c r="CE490" s="527"/>
      <c r="CF490" s="584"/>
      <c r="CG490" s="527"/>
      <c r="CH490" s="584"/>
      <c r="CI490" s="527"/>
      <c r="CJ490" s="584"/>
      <c r="CK490" s="527"/>
      <c r="CL490" s="584"/>
      <c r="CO490" s="70"/>
      <c r="CP490" s="70"/>
      <c r="CQ490" s="70"/>
      <c r="CR490" s="518"/>
      <c r="CS490" s="518"/>
      <c r="DH490" s="516"/>
      <c r="DI490" s="516"/>
      <c r="DJ490" s="105"/>
      <c r="DK490" s="105"/>
      <c r="DL490" s="105"/>
      <c r="DM490" s="105"/>
      <c r="DN490" s="105"/>
      <c r="DO490" s="105"/>
      <c r="DP490" s="105"/>
      <c r="DQ490" s="105"/>
      <c r="DR490" s="105"/>
      <c r="DS490" s="105"/>
      <c r="DT490" s="108" t="s">
        <v>442</v>
      </c>
      <c r="DU490" s="105">
        <v>1.183520668031526</v>
      </c>
      <c r="DV490" s="105">
        <v>11.969061479869424</v>
      </c>
      <c r="ER490" s="128">
        <v>-3.4729540914367734</v>
      </c>
      <c r="ES490" s="128">
        <v>-12.745013601741023</v>
      </c>
      <c r="EV490" s="284"/>
      <c r="EW490" s="209"/>
      <c r="EX490" s="209"/>
      <c r="EY490" s="209"/>
      <c r="EZ490" s="209"/>
      <c r="FA490" s="209"/>
      <c r="FB490" s="209"/>
      <c r="FC490" s="209"/>
      <c r="FE490" s="141"/>
      <c r="FF490" s="141"/>
      <c r="FH490" s="141"/>
      <c r="FJ490" s="141"/>
      <c r="FK490" s="584"/>
      <c r="FL490" s="527"/>
      <c r="FM490" s="584"/>
      <c r="FN490" s="527"/>
      <c r="FO490" s="584"/>
      <c r="FP490" s="527"/>
      <c r="FQ490" s="284"/>
      <c r="FR490" s="209"/>
      <c r="FS490" s="285"/>
      <c r="FT490" s="279"/>
      <c r="FU490" s="285"/>
      <c r="FV490" s="279"/>
      <c r="FW490" s="285"/>
      <c r="FX490" s="279"/>
      <c r="FY490" s="285"/>
      <c r="FZ490" s="279"/>
      <c r="GA490" s="285"/>
      <c r="GB490" s="279"/>
      <c r="GC490" s="279"/>
      <c r="GD490" s="285"/>
      <c r="GE490" s="279"/>
      <c r="GF490" s="285"/>
      <c r="GG490" s="279"/>
      <c r="GH490" s="279"/>
      <c r="GI490" s="279"/>
      <c r="GJ490" s="279"/>
      <c r="GK490" s="279"/>
      <c r="GL490" s="279"/>
      <c r="GM490" s="279"/>
      <c r="GN490" s="279"/>
      <c r="GO490" s="279"/>
      <c r="GP490" s="209"/>
      <c r="GQ490" s="529"/>
      <c r="GR490" s="587"/>
      <c r="GS490" s="529"/>
      <c r="GT490" s="587"/>
      <c r="GU490" s="529"/>
      <c r="GV490" s="529"/>
      <c r="GW490" s="529"/>
      <c r="GX490" s="529"/>
      <c r="GY490" s="529"/>
      <c r="GZ490" s="587"/>
      <c r="HA490" s="529"/>
      <c r="HB490" s="587"/>
      <c r="HC490" s="529"/>
      <c r="HD490" s="529"/>
      <c r="HE490" s="529"/>
      <c r="HF490" s="529"/>
      <c r="HG490" s="529"/>
      <c r="HH490" s="584"/>
      <c r="HI490" s="527"/>
      <c r="HJ490" s="587"/>
      <c r="HK490" s="529"/>
      <c r="HL490" s="529"/>
      <c r="HM490" s="529"/>
      <c r="HN490" s="529"/>
      <c r="HO490" s="529"/>
      <c r="HP490" s="285"/>
      <c r="HQ490" s="208"/>
      <c r="HR490" s="208"/>
      <c r="HS490" s="208"/>
      <c r="IE490" s="159"/>
      <c r="IF490" s="159"/>
      <c r="IG490" s="159"/>
      <c r="IH490" s="159"/>
      <c r="II490" s="159"/>
      <c r="IJ490" s="159"/>
      <c r="IK490" s="159"/>
      <c r="IL490" s="159"/>
      <c r="IM490" s="159"/>
      <c r="IQ490" s="159"/>
      <c r="IR490" s="159"/>
      <c r="IS490" s="159"/>
      <c r="IZ490" s="159"/>
      <c r="JA490" s="159"/>
      <c r="JB490" s="159"/>
      <c r="JC490" s="159"/>
      <c r="JD490" s="159"/>
      <c r="JE490" s="159"/>
      <c r="JF490" s="159"/>
      <c r="JG490" s="159"/>
      <c r="JH490" s="159"/>
      <c r="JI490" s="159"/>
      <c r="JJ490" s="159"/>
      <c r="JK490" s="159"/>
      <c r="JL490" s="159"/>
      <c r="JM490" s="159"/>
      <c r="JN490" s="159"/>
      <c r="JO490" s="159"/>
      <c r="JP490" s="159"/>
      <c r="JQ490" s="159"/>
      <c r="JR490" s="159"/>
      <c r="JS490" s="159"/>
      <c r="JT490" s="159"/>
      <c r="JV490" s="159"/>
      <c r="JW490" s="159"/>
      <c r="JX490" s="159"/>
      <c r="KE490" s="159"/>
      <c r="KF490" s="159"/>
      <c r="KG490" s="159"/>
      <c r="KH490" s="159"/>
      <c r="KI490" s="159"/>
      <c r="KJ490" s="159"/>
      <c r="KK490" s="159"/>
      <c r="KL490" s="159"/>
      <c r="KM490" s="159"/>
      <c r="KN490" s="159"/>
      <c r="KO490" s="159"/>
      <c r="KP490" s="159"/>
      <c r="KQ490" s="159"/>
      <c r="KR490" s="159"/>
      <c r="KS490" s="159"/>
      <c r="KT490" s="159"/>
      <c r="KU490" s="159"/>
      <c r="KV490" s="159"/>
      <c r="KW490" s="159"/>
      <c r="KX490" s="159"/>
      <c r="KY490" s="159"/>
      <c r="KZ490" s="159"/>
      <c r="LA490" s="159"/>
    </row>
    <row r="491" spans="1:314" x14ac:dyDescent="0.15">
      <c r="A491" s="218" t="s">
        <v>593</v>
      </c>
      <c r="B491" s="243" t="s">
        <v>15</v>
      </c>
      <c r="C491" s="17"/>
      <c r="D491" s="18"/>
      <c r="E491" s="12"/>
      <c r="F491" s="20"/>
      <c r="G491" s="19"/>
      <c r="H491" s="20"/>
      <c r="I491" s="597"/>
      <c r="J491" s="16"/>
      <c r="K491" s="20"/>
      <c r="L491" s="16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16"/>
      <c r="AB491" s="20"/>
      <c r="AC491" s="20"/>
      <c r="AD491" s="20"/>
      <c r="AE491" s="20"/>
      <c r="AF491" s="20"/>
      <c r="AG491" s="20"/>
      <c r="AH491" s="54">
        <f>ER490-BP490</f>
        <v>-4.6564747594682991</v>
      </c>
      <c r="AI491" s="54">
        <f>ES490-BQ490</f>
        <v>-24.714075081610446</v>
      </c>
      <c r="AJ491" s="15"/>
      <c r="AK491" s="15"/>
      <c r="AL491" s="635">
        <f>DEGREES(ACOS(AL490))</f>
        <v>5.6944298091287813</v>
      </c>
      <c r="AM491" s="636">
        <v>-0.40744154145347616</v>
      </c>
      <c r="AN491" s="637">
        <v>-6.3046109902067471</v>
      </c>
      <c r="AO491" s="636"/>
      <c r="AP491" s="637"/>
      <c r="AQ491" s="637"/>
      <c r="AR491" s="637"/>
      <c r="AS491" s="637"/>
      <c r="AT491" s="637"/>
      <c r="AU491" s="637"/>
      <c r="AV491" s="637"/>
      <c r="AW491" s="637"/>
      <c r="AX491" s="637"/>
      <c r="AY491" s="637"/>
      <c r="AZ491" s="637"/>
      <c r="BA491" s="637"/>
      <c r="BB491" s="636"/>
      <c r="BC491" s="637"/>
      <c r="BD491" s="637"/>
      <c r="BE491" s="637"/>
      <c r="BF491" s="637"/>
      <c r="BG491" s="637"/>
      <c r="BH491" s="637"/>
      <c r="BI491" s="637"/>
      <c r="BJ491" s="637"/>
      <c r="BK491" s="637"/>
      <c r="BL491" s="637"/>
      <c r="BM491" s="637"/>
      <c r="BN491" s="574"/>
      <c r="BO491" s="574"/>
      <c r="BP491" s="2" t="s">
        <v>428</v>
      </c>
      <c r="BQ491" s="2" t="s">
        <v>337</v>
      </c>
      <c r="BR491" s="7"/>
      <c r="BS491" s="530"/>
      <c r="BT491" s="530"/>
      <c r="BU491" s="530"/>
      <c r="BV491" s="530"/>
      <c r="BW491" s="584"/>
      <c r="BX491" s="530"/>
      <c r="BY491" s="530"/>
      <c r="BZ491" s="530"/>
      <c r="CA491" s="530"/>
      <c r="CB491" s="584"/>
      <c r="CC491" s="530"/>
      <c r="CD491" s="584"/>
      <c r="CE491" s="530"/>
      <c r="CF491" s="584"/>
      <c r="CG491" s="530"/>
      <c r="CH491" s="584"/>
      <c r="CI491" s="530"/>
      <c r="CJ491" s="584"/>
      <c r="CK491" s="530"/>
      <c r="CL491" s="584"/>
      <c r="CM491" s="271"/>
      <c r="CN491" s="393"/>
      <c r="CO491" s="73"/>
      <c r="CP491" s="73"/>
      <c r="CQ491" s="73"/>
      <c r="CR491" s="287"/>
      <c r="CS491" s="281"/>
      <c r="CT491" s="87"/>
      <c r="CU491" s="87"/>
      <c r="CV491" s="87"/>
      <c r="CW491" s="87"/>
      <c r="CX491" s="87"/>
      <c r="CY491" s="87"/>
      <c r="CZ491" s="87"/>
      <c r="DA491" s="87"/>
      <c r="DB491" s="87"/>
      <c r="DC491" s="81"/>
      <c r="DD491" s="281"/>
      <c r="DE491" s="281"/>
      <c r="DF491" s="281"/>
      <c r="DG491" s="281"/>
      <c r="DH491" s="281"/>
      <c r="DI491" s="281"/>
      <c r="DJ491" s="110"/>
      <c r="DK491" s="110"/>
      <c r="DL491" s="133"/>
      <c r="DM491" s="133"/>
      <c r="DN491" s="133"/>
      <c r="DO491" s="133"/>
      <c r="DP491" s="133"/>
      <c r="DQ491" s="133"/>
      <c r="DR491" s="133"/>
      <c r="DS491" s="110"/>
      <c r="DT491" s="112"/>
      <c r="DU491" s="110"/>
      <c r="DV491" s="110"/>
      <c r="DW491" s="495"/>
      <c r="DX491" s="495"/>
      <c r="DY491" s="495"/>
      <c r="DZ491" s="495"/>
      <c r="EA491" s="495"/>
      <c r="EB491" s="512"/>
      <c r="EC491" s="495"/>
      <c r="ED491" s="495"/>
      <c r="EE491" s="512"/>
      <c r="EF491" s="244"/>
      <c r="EG491" s="244"/>
      <c r="EH491" s="244"/>
      <c r="EI491" s="244"/>
      <c r="EJ491" s="244"/>
      <c r="EK491" s="244"/>
      <c r="EL491" s="244"/>
      <c r="EM491" s="244"/>
      <c r="EN491" s="244"/>
      <c r="EO491" s="244"/>
      <c r="EP491" s="244"/>
      <c r="EQ491" s="244"/>
      <c r="ER491" s="110"/>
      <c r="ES491" s="111"/>
      <c r="ET491" s="523"/>
      <c r="EU491" s="523"/>
      <c r="EV491" s="287"/>
      <c r="EW491" s="281"/>
      <c r="EX491" s="278"/>
      <c r="EY491" s="278"/>
      <c r="EZ491" s="281"/>
      <c r="FA491" s="281"/>
      <c r="FB491" s="281"/>
      <c r="FC491" s="281"/>
      <c r="FD491" s="523"/>
      <c r="FE491" s="152"/>
      <c r="FF491" s="145"/>
      <c r="FG491" s="268"/>
      <c r="FH491" s="145"/>
      <c r="FI491" s="268"/>
      <c r="FJ491" s="145"/>
      <c r="FK491" s="584"/>
      <c r="FL491" s="527"/>
      <c r="FM491" s="584"/>
      <c r="FN491" s="530"/>
      <c r="FO491" s="584"/>
      <c r="FP491" s="530"/>
      <c r="FQ491" s="284"/>
      <c r="FR491" s="282"/>
      <c r="FS491" s="286"/>
      <c r="FT491" s="278"/>
      <c r="FU491" s="286"/>
      <c r="FV491" s="278"/>
      <c r="FW491" s="285"/>
      <c r="FX491" s="279"/>
      <c r="FY491" s="285"/>
      <c r="FZ491" s="280"/>
      <c r="GA491" s="285"/>
      <c r="GB491" s="280"/>
      <c r="GC491" s="280"/>
      <c r="GD491" s="285"/>
      <c r="GE491" s="280"/>
      <c r="GF491" s="285"/>
      <c r="GG491" s="280"/>
      <c r="GH491" s="280"/>
      <c r="GI491" s="280"/>
      <c r="GJ491" s="280"/>
      <c r="GK491" s="280"/>
      <c r="GL491" s="280"/>
      <c r="GM491" s="280"/>
      <c r="GN491" s="280"/>
      <c r="GO491" s="280"/>
      <c r="GP491" s="282"/>
      <c r="GQ491" s="532"/>
      <c r="GR491" s="587"/>
      <c r="GS491" s="532"/>
      <c r="GT491" s="587"/>
      <c r="GU491" s="532"/>
      <c r="GV491" s="532"/>
      <c r="GW491" s="532"/>
      <c r="GX491" s="532"/>
      <c r="GY491" s="532"/>
      <c r="GZ491" s="587"/>
      <c r="HA491" s="532"/>
      <c r="HB491" s="587"/>
      <c r="HC491" s="532"/>
      <c r="HD491" s="532"/>
      <c r="HE491" s="532"/>
      <c r="HF491" s="532"/>
      <c r="HG491" s="532"/>
      <c r="HH491" s="584"/>
      <c r="HI491" s="527"/>
      <c r="HJ491" s="587"/>
      <c r="HK491" s="532"/>
      <c r="HL491" s="532"/>
      <c r="HM491" s="532"/>
      <c r="HN491" s="532"/>
      <c r="HO491" s="532"/>
      <c r="HP491" s="286"/>
      <c r="HQ491" s="207"/>
      <c r="HR491" s="207"/>
      <c r="HS491" s="207"/>
      <c r="HT491" s="393"/>
      <c r="HU491" s="520"/>
      <c r="HV491" s="393"/>
      <c r="HW491" s="520"/>
      <c r="HX491" s="393"/>
      <c r="HY491" s="520"/>
      <c r="HZ491" s="393"/>
      <c r="IA491" s="520"/>
      <c r="IB491" s="393"/>
      <c r="IC491" s="520"/>
      <c r="ID491" s="393"/>
      <c r="IE491" s="168"/>
      <c r="IF491" s="168"/>
      <c r="IG491" s="168"/>
      <c r="IH491" s="168"/>
      <c r="II491" s="168"/>
      <c r="IJ491" s="168"/>
      <c r="IK491" s="168"/>
      <c r="IL491" s="168"/>
      <c r="IM491" s="168"/>
      <c r="IN491" s="462"/>
      <c r="IO491" s="462"/>
      <c r="IP491" s="390"/>
      <c r="IQ491" s="168"/>
      <c r="IR491" s="168"/>
      <c r="IS491" s="168"/>
      <c r="IT491" s="390"/>
      <c r="IU491" s="393"/>
      <c r="IV491" s="390"/>
      <c r="IW491" s="393"/>
      <c r="IX491" s="484"/>
      <c r="IY491" s="393"/>
      <c r="IZ491" s="168"/>
      <c r="JA491" s="168"/>
      <c r="JB491" s="177"/>
      <c r="JC491" s="177"/>
      <c r="JD491" s="177"/>
      <c r="JE491" s="168"/>
      <c r="JF491" s="168"/>
      <c r="JG491" s="168"/>
      <c r="JH491" s="168"/>
      <c r="JI491" s="168"/>
      <c r="JJ491" s="168"/>
      <c r="JK491" s="168"/>
      <c r="JL491" s="168"/>
      <c r="JM491" s="168"/>
      <c r="JN491" s="168"/>
      <c r="JO491" s="168"/>
      <c r="JP491" s="177"/>
      <c r="JQ491" s="177"/>
      <c r="JR491" s="177"/>
      <c r="JS491" s="168"/>
      <c r="JT491" s="168"/>
      <c r="JU491" s="393"/>
      <c r="JV491" s="168"/>
      <c r="JW491" s="168"/>
      <c r="JX491" s="168"/>
      <c r="JY491" s="393"/>
      <c r="JZ491" s="507"/>
      <c r="KA491" s="507"/>
      <c r="KB491" s="520"/>
      <c r="KC491" s="520"/>
      <c r="KD491" s="507"/>
      <c r="KE491" s="170"/>
      <c r="KF491" s="168"/>
      <c r="KG491" s="168"/>
      <c r="KH491" s="168"/>
      <c r="KI491" s="168"/>
      <c r="KJ491" s="168"/>
      <c r="KK491" s="169"/>
      <c r="KL491" s="168"/>
      <c r="KM491" s="168"/>
      <c r="KN491" s="168"/>
      <c r="KO491" s="168"/>
      <c r="KP491" s="168"/>
      <c r="KQ491" s="168"/>
      <c r="KR491" s="169"/>
      <c r="KS491" s="168"/>
      <c r="KT491" s="168"/>
      <c r="KU491" s="168"/>
      <c r="KV491" s="168"/>
      <c r="KW491" s="168"/>
      <c r="KX491" s="168"/>
      <c r="KY491" s="168"/>
      <c r="KZ491" s="168"/>
      <c r="LA491" s="169"/>
    </row>
    <row r="492" spans="1:314" x14ac:dyDescent="0.15">
      <c r="A492" s="214"/>
      <c r="B492" s="231" t="s">
        <v>16</v>
      </c>
      <c r="C492" s="10"/>
      <c r="D492" s="11"/>
      <c r="E492" s="12"/>
      <c r="F492" s="14"/>
      <c r="G492" s="13"/>
      <c r="H492" s="14" t="s">
        <v>375</v>
      </c>
      <c r="I492" s="596">
        <v>96</v>
      </c>
      <c r="J492" s="9">
        <v>1</v>
      </c>
      <c r="K492" s="14">
        <v>1</v>
      </c>
      <c r="L492" s="9">
        <v>0</v>
      </c>
      <c r="M492" s="23">
        <v>1</v>
      </c>
      <c r="N492" s="23">
        <v>1</v>
      </c>
      <c r="O492" s="23">
        <v>0</v>
      </c>
      <c r="P492" s="14"/>
      <c r="Q492" s="14">
        <v>1</v>
      </c>
      <c r="R492" s="14">
        <v>0</v>
      </c>
      <c r="S492" s="14">
        <v>0</v>
      </c>
      <c r="T492" s="14">
        <v>1</v>
      </c>
      <c r="U492" s="14">
        <v>0</v>
      </c>
      <c r="V492" s="14">
        <v>0</v>
      </c>
      <c r="W492" s="14">
        <v>0</v>
      </c>
      <c r="X492" s="14">
        <v>0</v>
      </c>
      <c r="Y492" s="14">
        <v>1</v>
      </c>
      <c r="Z492" s="14">
        <v>0</v>
      </c>
      <c r="AA492" s="9">
        <v>0</v>
      </c>
      <c r="AB492" s="15">
        <f>ABS(ER492-DU493)</f>
        <v>3.2595323316278093</v>
      </c>
      <c r="AC492" s="15">
        <f>ABS(ES492-DV493)</f>
        <v>1.1251305767138184</v>
      </c>
      <c r="AD492" s="15">
        <f>SQRT(AB492^2+AC492^2)</f>
        <v>3.4482560571372005</v>
      </c>
      <c r="AE492" s="15"/>
      <c r="AF492" s="15"/>
      <c r="AG492" s="15"/>
      <c r="AH492" s="15">
        <f>AM493-BP492</f>
        <v>1.4357463841693923</v>
      </c>
      <c r="AI492" s="15">
        <f>AN493-BQ492</f>
        <v>-18.23487486398259</v>
      </c>
      <c r="AJ492" s="15"/>
      <c r="AK492" s="15"/>
      <c r="AL492" s="632">
        <f>((AH492*AH493)+(AI492*AI493))/(SQRT(AH492^2+AI492^2)*SQRT(AH493^2+AI493^2))</f>
        <v>0.99339238919414197</v>
      </c>
      <c r="AM492" s="633"/>
      <c r="AN492" s="634"/>
      <c r="AO492" s="633"/>
      <c r="AP492" s="634"/>
      <c r="AQ492" s="634"/>
      <c r="AR492" s="634"/>
      <c r="AS492" s="634"/>
      <c r="AT492" s="634"/>
      <c r="AU492" s="634"/>
      <c r="AV492" s="634"/>
      <c r="AW492" s="634"/>
      <c r="AX492" s="634"/>
      <c r="AY492" s="634"/>
      <c r="AZ492" s="634"/>
      <c r="BA492" s="634"/>
      <c r="BB492" s="633"/>
      <c r="BC492" s="634"/>
      <c r="BD492" s="634"/>
      <c r="BE492" s="634"/>
      <c r="BF492" s="634"/>
      <c r="BG492" s="634"/>
      <c r="BH492" s="634"/>
      <c r="BI492" s="634"/>
      <c r="BJ492" s="634"/>
      <c r="BK492" s="634"/>
      <c r="BL492" s="634"/>
      <c r="BM492" s="634"/>
      <c r="BN492" s="573"/>
      <c r="BO492" s="573"/>
      <c r="BP492" s="4">
        <v>-1.2611285806893311</v>
      </c>
      <c r="BQ492" s="4">
        <v>11.930263873775845</v>
      </c>
      <c r="BR492" s="6"/>
      <c r="BS492" s="527"/>
      <c r="BT492" s="527"/>
      <c r="BU492" s="527"/>
      <c r="BV492" s="527"/>
      <c r="BW492" s="584"/>
      <c r="BX492" s="527"/>
      <c r="BY492" s="527"/>
      <c r="BZ492" s="527"/>
      <c r="CA492" s="527"/>
      <c r="CB492" s="584"/>
      <c r="CC492" s="527"/>
      <c r="CD492" s="584"/>
      <c r="CE492" s="527"/>
      <c r="CF492" s="584"/>
      <c r="CG492" s="527"/>
      <c r="CH492" s="584"/>
      <c r="CI492" s="527"/>
      <c r="CJ492" s="584"/>
      <c r="CK492" s="527"/>
      <c r="CL492" s="584"/>
      <c r="CO492" s="70"/>
      <c r="CP492" s="70"/>
      <c r="CQ492" s="70"/>
      <c r="CR492" s="70"/>
      <c r="CS492" s="70"/>
      <c r="CT492" s="70"/>
      <c r="CU492" s="70"/>
      <c r="CV492" s="70"/>
      <c r="CW492" s="70"/>
      <c r="CX492" s="70"/>
      <c r="CY492" s="70"/>
      <c r="CZ492" s="70"/>
      <c r="DA492" s="70"/>
      <c r="DB492" s="70"/>
      <c r="DC492" s="70"/>
      <c r="DH492" s="516"/>
      <c r="DI492" s="516"/>
      <c r="DJ492" s="105"/>
      <c r="DK492" s="105"/>
      <c r="DL492" s="105"/>
      <c r="DM492" s="105"/>
      <c r="DN492" s="105"/>
      <c r="DO492" s="105"/>
      <c r="DP492" s="105"/>
      <c r="DQ492" s="105"/>
      <c r="DR492" s="105"/>
      <c r="DS492" s="105"/>
      <c r="DT492" s="108" t="s">
        <v>442</v>
      </c>
      <c r="DU492" s="105">
        <v>-1.2611285806893311</v>
      </c>
      <c r="DV492" s="105">
        <v>11.930263873775845</v>
      </c>
      <c r="ER492" s="128">
        <v>3.705777829410188</v>
      </c>
      <c r="ES492" s="128">
        <v>-13.404572905331882</v>
      </c>
      <c r="EV492" s="284"/>
      <c r="EW492" s="209"/>
      <c r="EX492" s="209"/>
      <c r="EY492" s="209"/>
      <c r="EZ492" s="209"/>
      <c r="FA492" s="209"/>
      <c r="FB492" s="209"/>
      <c r="FC492" s="209"/>
      <c r="FE492" s="141"/>
      <c r="FF492" s="141"/>
      <c r="FH492" s="141"/>
      <c r="FJ492" s="141"/>
      <c r="FK492" s="584"/>
      <c r="FL492" s="527"/>
      <c r="FM492" s="584"/>
      <c r="FN492" s="527"/>
      <c r="FO492" s="584"/>
      <c r="FP492" s="527"/>
      <c r="FQ492" s="284"/>
      <c r="FR492" s="209"/>
      <c r="FS492" s="285"/>
      <c r="FT492" s="279"/>
      <c r="FU492" s="285"/>
      <c r="FV492" s="279"/>
      <c r="FW492" s="285"/>
      <c r="FX492" s="279"/>
      <c r="FY492" s="285"/>
      <c r="FZ492" s="279"/>
      <c r="GA492" s="285"/>
      <c r="GB492" s="279"/>
      <c r="GC492" s="279"/>
      <c r="GD492" s="285"/>
      <c r="GE492" s="279"/>
      <c r="GF492" s="285"/>
      <c r="GG492" s="279"/>
      <c r="GH492" s="279"/>
      <c r="GI492" s="279"/>
      <c r="GJ492" s="279"/>
      <c r="GK492" s="279"/>
      <c r="GL492" s="279"/>
      <c r="GM492" s="279"/>
      <c r="GN492" s="279"/>
      <c r="GO492" s="279"/>
      <c r="GP492" s="209"/>
      <c r="GQ492" s="529"/>
      <c r="GR492" s="587"/>
      <c r="GS492" s="529"/>
      <c r="GT492" s="587"/>
      <c r="GU492" s="529"/>
      <c r="GV492" s="529"/>
      <c r="GW492" s="529"/>
      <c r="GX492" s="529"/>
      <c r="GY492" s="529"/>
      <c r="GZ492" s="587"/>
      <c r="HA492" s="529"/>
      <c r="HB492" s="587"/>
      <c r="HC492" s="529"/>
      <c r="HD492" s="529"/>
      <c r="HE492" s="529"/>
      <c r="HF492" s="529"/>
      <c r="HG492" s="529"/>
      <c r="HH492" s="584"/>
      <c r="HI492" s="527"/>
      <c r="HJ492" s="587"/>
      <c r="HK492" s="529"/>
      <c r="HL492" s="529"/>
      <c r="HM492" s="529"/>
      <c r="HN492" s="529"/>
      <c r="HO492" s="529"/>
      <c r="HP492" s="285"/>
      <c r="HQ492" s="208"/>
      <c r="HR492" s="208"/>
      <c r="HS492" s="208"/>
      <c r="IE492" s="159"/>
      <c r="IF492" s="159"/>
      <c r="IG492" s="159"/>
      <c r="IH492" s="159"/>
      <c r="II492" s="175">
        <v>0</v>
      </c>
      <c r="IJ492" s="175">
        <v>0</v>
      </c>
      <c r="IK492" s="159"/>
      <c r="IL492" s="159"/>
      <c r="IM492" s="159"/>
      <c r="IQ492" s="159"/>
      <c r="IR492" s="159"/>
      <c r="IS492" s="159"/>
      <c r="IZ492" s="159"/>
      <c r="JA492" s="159"/>
      <c r="JB492" s="159"/>
      <c r="JC492" s="159"/>
      <c r="JD492" s="159"/>
      <c r="JE492" s="159"/>
      <c r="JF492" s="159"/>
      <c r="JG492" s="159"/>
      <c r="JH492" s="159"/>
      <c r="JI492" s="159"/>
      <c r="JJ492" s="159"/>
      <c r="JK492" s="159"/>
      <c r="JL492" s="159"/>
      <c r="JM492" s="159"/>
      <c r="JN492" s="159"/>
      <c r="JO492" s="159"/>
      <c r="JP492" s="159"/>
      <c r="JQ492" s="159"/>
      <c r="JR492" s="159"/>
      <c r="JS492" s="159"/>
      <c r="JT492" s="159"/>
      <c r="JV492" s="159"/>
      <c r="JW492" s="159"/>
      <c r="JX492" s="159"/>
      <c r="KE492" s="159"/>
      <c r="KF492" s="159"/>
      <c r="KG492" s="159"/>
      <c r="KH492" s="159"/>
      <c r="KI492" s="159"/>
      <c r="KJ492" s="159"/>
      <c r="KK492" s="159"/>
      <c r="KL492" s="159"/>
      <c r="KM492" s="159"/>
      <c r="KN492" s="159"/>
      <c r="KO492" s="159"/>
      <c r="KP492" s="159"/>
      <c r="KQ492" s="159"/>
      <c r="KR492" s="159"/>
      <c r="KS492" s="159">
        <v>1</v>
      </c>
      <c r="KT492" s="159"/>
      <c r="KU492" s="159"/>
      <c r="KV492" s="159"/>
      <c r="KW492" s="159"/>
      <c r="KX492" s="159"/>
      <c r="KY492" s="159"/>
      <c r="KZ492" s="159"/>
      <c r="LA492" s="159"/>
    </row>
    <row r="493" spans="1:314" x14ac:dyDescent="0.15">
      <c r="A493" s="214"/>
      <c r="B493" s="231" t="s">
        <v>17</v>
      </c>
      <c r="C493" s="10">
        <v>0.2</v>
      </c>
      <c r="D493" s="11">
        <v>0.66660000000000008</v>
      </c>
      <c r="E493" s="12"/>
      <c r="F493" s="14"/>
      <c r="G493" s="13"/>
      <c r="H493" s="14"/>
      <c r="I493" s="596"/>
      <c r="J493" s="9">
        <v>2</v>
      </c>
      <c r="K493" s="14"/>
      <c r="L493" s="9"/>
      <c r="M493" s="14">
        <v>0</v>
      </c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9"/>
      <c r="AB493" s="15"/>
      <c r="AC493" s="15"/>
      <c r="AD493" s="15"/>
      <c r="AE493" s="15"/>
      <c r="AF493" s="15"/>
      <c r="AG493" s="15"/>
      <c r="AH493" s="54">
        <f>ER492-BP492</f>
        <v>4.9669064100995186</v>
      </c>
      <c r="AI493" s="54">
        <f>ES492-BQ492</f>
        <v>-25.334836779107725</v>
      </c>
      <c r="AJ493" s="15"/>
      <c r="AK493" s="15"/>
      <c r="AL493" s="635">
        <f>DEGREES(ACOS(AL492))</f>
        <v>6.5902104769890206</v>
      </c>
      <c r="AM493" s="633">
        <v>0.17461780348006123</v>
      </c>
      <c r="AN493" s="634">
        <v>-6.3046109902067471</v>
      </c>
      <c r="AO493" s="638">
        <f>ABS(11.88+AN493)</f>
        <v>5.5753890097932537</v>
      </c>
      <c r="AP493" s="634"/>
      <c r="AQ493" s="634"/>
      <c r="AR493" s="634"/>
      <c r="AS493" s="634"/>
      <c r="AT493" s="634"/>
      <c r="AU493" s="634"/>
      <c r="AV493" s="634"/>
      <c r="AW493" s="634"/>
      <c r="AX493" s="634"/>
      <c r="AY493" s="634"/>
      <c r="AZ493" s="634"/>
      <c r="BA493" s="634"/>
      <c r="BB493" s="633"/>
      <c r="BC493" s="634">
        <f>ABS(BQ493-AN493)</f>
        <v>0</v>
      </c>
      <c r="BD493" s="634"/>
      <c r="BE493" s="634"/>
      <c r="BF493" s="634"/>
      <c r="BG493" s="634"/>
      <c r="BH493" s="634"/>
      <c r="BI493" s="634"/>
      <c r="BJ493" s="634"/>
      <c r="BK493" s="634"/>
      <c r="BL493" s="634"/>
      <c r="BM493" s="634"/>
      <c r="BN493" s="573"/>
      <c r="BO493" s="573"/>
      <c r="BP493" s="64">
        <v>0.17461780348006123</v>
      </c>
      <c r="BQ493" s="64">
        <v>-6.3046109902067471</v>
      </c>
      <c r="BR493" s="6"/>
      <c r="BS493" s="527"/>
      <c r="BT493" s="527"/>
      <c r="BU493" s="527">
        <f>(BP492+BP493+BP494)/3</f>
        <v>0.9895008863870135</v>
      </c>
      <c r="BV493" s="527">
        <f>(BQ492+BQ493+BQ494)/3</f>
        <v>5.6450516866158864</v>
      </c>
      <c r="BW493" s="584"/>
      <c r="BX493" s="527"/>
      <c r="BY493" s="527"/>
      <c r="BZ493" s="527"/>
      <c r="CA493" s="527"/>
      <c r="CC493" s="584">
        <f>SQRT((BP492-BP493)^2+(BQ492-BQ493)^2)+SQRT((BP493-BP494)^2+(BQ493-BQ494)^2)+SQRT((BP494-BP492)^2+(BQ494-BQ492)^2)</f>
        <v>41.680048062300209</v>
      </c>
      <c r="CD493" s="584"/>
      <c r="CE493" s="584"/>
      <c r="CF493" s="584"/>
      <c r="CG493" s="527"/>
      <c r="CH493" s="584"/>
      <c r="CI493" s="527"/>
      <c r="CJ493" s="584"/>
      <c r="CK493" s="527"/>
      <c r="CL493" s="584"/>
      <c r="CO493" s="70"/>
      <c r="CP493" s="70"/>
      <c r="CQ493" s="70"/>
      <c r="CR493" s="518"/>
      <c r="CS493" s="284">
        <f>DEGREES(ACOS(((BP492-BP493)*(BP494-BP493)+(BQ492-BQ493)*(BQ494-BQ493))/(SQRT((BP492-BP493)^2+(BQ492-BQ493)^2)*SQRT((BP494-BP493)^2+(BQ494-BQ493)^2))))</f>
        <v>16.925802104722454</v>
      </c>
      <c r="CT493" s="70"/>
      <c r="CU493" s="70"/>
      <c r="CV493" s="70"/>
      <c r="CW493" s="70"/>
      <c r="CX493" s="70"/>
      <c r="CY493" s="70"/>
      <c r="CZ493" s="70"/>
      <c r="DA493" s="70"/>
      <c r="DB493" s="70"/>
      <c r="DC493" s="70"/>
      <c r="DH493" s="516"/>
      <c r="DI493" s="516"/>
      <c r="DJ493" s="105"/>
      <c r="DK493" s="105"/>
      <c r="DL493" s="105"/>
      <c r="DM493" s="105"/>
      <c r="DN493" s="105"/>
      <c r="DO493" s="105"/>
      <c r="DP493" s="105"/>
      <c r="DQ493" s="105"/>
      <c r="DR493" s="105"/>
      <c r="DS493" s="105"/>
      <c r="DT493" s="108" t="s">
        <v>443</v>
      </c>
      <c r="DU493" s="128">
        <v>0.44624549778237865</v>
      </c>
      <c r="DV493" s="128">
        <v>-12.279442328618064</v>
      </c>
      <c r="ER493" s="105">
        <v>2.0760116635962835</v>
      </c>
      <c r="ES493" s="105">
        <v>-12.318239934711643</v>
      </c>
      <c r="ET493" s="518">
        <f>ABS(ER493)</f>
        <v>2.0760116635962835</v>
      </c>
      <c r="EV493" s="284"/>
      <c r="EW493" s="209"/>
      <c r="EX493" s="209"/>
      <c r="EY493" s="209"/>
      <c r="EZ493" s="209"/>
      <c r="FA493" s="209"/>
      <c r="FB493" s="209"/>
      <c r="FC493" s="209"/>
      <c r="FE493" s="141"/>
      <c r="FF493" s="141"/>
      <c r="FH493" s="141"/>
      <c r="FJ493" s="141"/>
      <c r="FK493" s="584"/>
      <c r="FL493" s="527"/>
      <c r="FM493" s="584"/>
      <c r="FN493" s="527"/>
      <c r="FO493" s="584"/>
      <c r="FP493" s="527"/>
      <c r="FQ493" s="284"/>
      <c r="FR493" s="209"/>
      <c r="FS493" s="285"/>
      <c r="FT493" s="279"/>
      <c r="FU493" s="285"/>
      <c r="FV493" s="279"/>
      <c r="FW493" s="285"/>
      <c r="FX493" s="279"/>
      <c r="FY493" s="285"/>
      <c r="FZ493" s="279"/>
      <c r="GA493" s="285"/>
      <c r="GB493" s="279"/>
      <c r="GC493" s="279"/>
      <c r="GD493" s="285"/>
      <c r="GE493" s="279"/>
      <c r="GF493" s="285"/>
      <c r="GG493" s="279"/>
      <c r="GH493" s="279"/>
      <c r="GI493" s="279"/>
      <c r="GJ493" s="279"/>
      <c r="GK493" s="279"/>
      <c r="GL493" s="279"/>
      <c r="GM493" s="279"/>
      <c r="GN493" s="279"/>
      <c r="GO493" s="279"/>
      <c r="GP493" s="209"/>
      <c r="GQ493" s="529"/>
      <c r="GR493" s="587">
        <v>3.3371402442856146</v>
      </c>
      <c r="GS493" s="532">
        <v>3.2595323316278093</v>
      </c>
      <c r="GT493" s="584"/>
      <c r="GU493" s="527"/>
      <c r="GV493" s="527"/>
      <c r="GW493" s="527"/>
      <c r="GX493" s="527"/>
      <c r="GY493" s="527"/>
      <c r="GZ493" s="587">
        <v>24.248503808487488</v>
      </c>
      <c r="HA493" s="532">
        <v>1.1251305767138184</v>
      </c>
      <c r="HB493" s="584"/>
      <c r="HC493" s="527"/>
      <c r="HD493" s="527"/>
      <c r="HE493" s="527"/>
      <c r="HF493" s="527"/>
      <c r="HG493" s="527"/>
      <c r="HH493" s="584">
        <v>24.477059503957229</v>
      </c>
      <c r="HI493" s="527">
        <v>3.4482560571372005</v>
      </c>
      <c r="HJ493" s="584"/>
      <c r="HK493" s="527"/>
      <c r="HL493" s="527"/>
      <c r="HM493" s="527"/>
      <c r="HN493" s="527"/>
      <c r="HO493" s="527"/>
      <c r="HP493" s="285"/>
      <c r="HQ493" s="208"/>
      <c r="HR493" s="208"/>
      <c r="HS493" s="208"/>
      <c r="IE493" s="159"/>
      <c r="IF493" s="159"/>
      <c r="IG493" s="159"/>
      <c r="IH493" s="159"/>
      <c r="II493" s="175">
        <v>1</v>
      </c>
      <c r="IJ493" s="175">
        <v>0</v>
      </c>
      <c r="IK493" s="175">
        <v>0</v>
      </c>
      <c r="IL493" s="175">
        <v>0</v>
      </c>
      <c r="IM493" s="175">
        <v>1</v>
      </c>
      <c r="IN493" s="464"/>
      <c r="IO493" s="464"/>
      <c r="IP493" s="402"/>
      <c r="IQ493" s="175">
        <v>1</v>
      </c>
      <c r="IR493" s="175">
        <v>0</v>
      </c>
      <c r="IS493" s="175">
        <v>0</v>
      </c>
      <c r="IT493" s="402"/>
      <c r="IU493" s="416"/>
      <c r="IV493" s="402"/>
      <c r="IW493" s="416"/>
      <c r="IX493" s="483"/>
      <c r="IY493" s="416"/>
      <c r="IZ493" s="175">
        <v>1</v>
      </c>
      <c r="JA493" s="175">
        <v>0</v>
      </c>
      <c r="JB493" s="178">
        <v>0</v>
      </c>
      <c r="JC493" s="178">
        <v>0</v>
      </c>
      <c r="JD493" s="178">
        <v>0</v>
      </c>
      <c r="JE493" s="178">
        <v>0</v>
      </c>
      <c r="JF493" s="178">
        <v>0</v>
      </c>
      <c r="JG493" s="178">
        <v>0</v>
      </c>
      <c r="JH493" s="178">
        <v>1</v>
      </c>
      <c r="JI493" s="178">
        <v>0</v>
      </c>
      <c r="JJ493" s="178">
        <v>0</v>
      </c>
      <c r="JK493" s="178">
        <v>0</v>
      </c>
      <c r="JL493" s="178">
        <v>1</v>
      </c>
      <c r="JM493" s="195">
        <v>1</v>
      </c>
      <c r="JN493" s="178">
        <v>0</v>
      </c>
      <c r="JO493" s="178">
        <v>0</v>
      </c>
      <c r="JP493" s="178">
        <v>0</v>
      </c>
      <c r="JQ493" s="178">
        <v>0</v>
      </c>
      <c r="JR493" s="178">
        <v>0</v>
      </c>
      <c r="JS493" s="178">
        <v>0</v>
      </c>
      <c r="JT493" s="195">
        <v>1</v>
      </c>
      <c r="JU493" s="513">
        <v>0</v>
      </c>
      <c r="JV493" s="178">
        <v>0</v>
      </c>
      <c r="JW493" s="178">
        <v>1</v>
      </c>
      <c r="JX493" s="178">
        <v>0</v>
      </c>
      <c r="JY493" s="513"/>
      <c r="JZ493" s="407"/>
      <c r="KA493" s="407"/>
      <c r="KB493" s="407"/>
      <c r="KC493" s="407"/>
      <c r="KD493" s="407"/>
      <c r="KE493" s="162">
        <v>0</v>
      </c>
      <c r="KF493" s="175">
        <v>0</v>
      </c>
      <c r="KG493" s="175">
        <v>1</v>
      </c>
      <c r="KH493" s="175">
        <v>0</v>
      </c>
      <c r="KI493" s="175">
        <v>0</v>
      </c>
      <c r="KJ493" s="175">
        <v>0</v>
      </c>
      <c r="KK493" s="160">
        <v>1</v>
      </c>
      <c r="KL493" s="175">
        <v>1</v>
      </c>
      <c r="KM493" s="175">
        <v>0</v>
      </c>
      <c r="KN493" s="175">
        <v>0</v>
      </c>
      <c r="KO493" s="175">
        <v>0</v>
      </c>
      <c r="KP493" s="175">
        <v>0</v>
      </c>
      <c r="KQ493" s="175">
        <v>0</v>
      </c>
      <c r="KR493" s="160">
        <v>0</v>
      </c>
      <c r="KS493" s="175">
        <v>0</v>
      </c>
      <c r="KT493" s="159"/>
      <c r="KU493" s="159"/>
      <c r="KV493" s="159"/>
      <c r="KW493" s="159"/>
      <c r="KX493" s="159"/>
      <c r="KY493" s="159"/>
      <c r="KZ493" s="159"/>
      <c r="LA493" s="159"/>
    </row>
    <row r="494" spans="1:314" x14ac:dyDescent="0.15">
      <c r="A494" s="214"/>
      <c r="B494" s="231" t="s">
        <v>18</v>
      </c>
      <c r="C494" s="26">
        <v>2.0499999999999998</v>
      </c>
      <c r="D494" s="11">
        <v>6.8326500000000001</v>
      </c>
      <c r="E494" s="12"/>
      <c r="F494" s="14"/>
      <c r="G494" s="13"/>
      <c r="H494" s="14"/>
      <c r="I494" s="596"/>
      <c r="J494" s="9">
        <v>3</v>
      </c>
      <c r="K494" s="14"/>
      <c r="L494" s="9"/>
      <c r="M494" s="14">
        <v>0</v>
      </c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9"/>
      <c r="AB494" s="15"/>
      <c r="AC494" s="15"/>
      <c r="AD494" s="15"/>
      <c r="AE494" s="15"/>
      <c r="AF494" s="15"/>
      <c r="AG494" s="15"/>
      <c r="AH494" s="54"/>
      <c r="AI494" s="15"/>
      <c r="AJ494" s="15"/>
      <c r="AK494" s="15"/>
      <c r="AL494" s="632"/>
      <c r="AM494" s="633">
        <v>3.5893659604234807</v>
      </c>
      <c r="AN494" s="634">
        <v>10.378359630032644</v>
      </c>
      <c r="AO494" s="633"/>
      <c r="AP494" s="634">
        <f>ABS(11.88-AN494)</f>
        <v>1.5016403699673564</v>
      </c>
      <c r="AQ494" s="634"/>
      <c r="AR494" s="634"/>
      <c r="AS494" s="634"/>
      <c r="AT494" s="634"/>
      <c r="AU494" s="634"/>
      <c r="AV494" s="634"/>
      <c r="AW494" s="634"/>
      <c r="AX494" s="634"/>
      <c r="AY494" s="634"/>
      <c r="AZ494" s="634"/>
      <c r="BA494" s="634"/>
      <c r="BB494" s="634">
        <f>ABS(BQ494-AN494)</f>
        <v>0.93114254624591908</v>
      </c>
      <c r="BC494" s="634"/>
      <c r="BD494" s="634"/>
      <c r="BE494" s="634"/>
      <c r="BF494" s="634"/>
      <c r="BG494" s="634"/>
      <c r="BH494" s="634"/>
      <c r="BI494" s="634"/>
      <c r="BJ494" s="634"/>
      <c r="BK494" s="634"/>
      <c r="BL494" s="634"/>
      <c r="BM494" s="634"/>
      <c r="BN494" s="573"/>
      <c r="BO494" s="573"/>
      <c r="BP494" s="4">
        <v>4.0550134363703103</v>
      </c>
      <c r="BQ494" s="4">
        <v>11.309502176278563</v>
      </c>
      <c r="BR494" s="6"/>
      <c r="BS494" s="617"/>
      <c r="BT494" s="617"/>
      <c r="BU494" s="527"/>
      <c r="BV494" s="527"/>
      <c r="BW494" s="584"/>
      <c r="BX494" s="527"/>
      <c r="BY494" s="527"/>
      <c r="BZ494" s="527"/>
      <c r="CA494" s="527"/>
      <c r="CB494" s="584"/>
      <c r="CD494" s="584"/>
      <c r="CE494" s="527"/>
      <c r="CF494" s="584"/>
      <c r="CG494" s="527"/>
      <c r="CH494" s="584"/>
      <c r="CI494" s="527"/>
      <c r="CJ494" s="584"/>
      <c r="CK494" s="527"/>
      <c r="CL494" s="584"/>
      <c r="CO494" s="70"/>
      <c r="CP494" s="70"/>
      <c r="CQ494" s="70"/>
      <c r="CR494" s="548"/>
      <c r="CS494" s="518"/>
      <c r="CT494" s="70"/>
      <c r="CU494" s="70"/>
      <c r="CV494" s="70"/>
      <c r="CW494" s="70"/>
      <c r="CX494" s="70"/>
      <c r="CY494" s="70"/>
      <c r="CZ494" s="70"/>
      <c r="DA494" s="70"/>
      <c r="DB494" s="70"/>
      <c r="DC494" s="70"/>
      <c r="DH494" s="516"/>
      <c r="DI494" s="516"/>
      <c r="DJ494" s="105"/>
      <c r="DK494" s="105"/>
      <c r="DL494" s="105"/>
      <c r="DM494" s="105"/>
      <c r="DN494" s="105"/>
      <c r="DO494" s="105"/>
      <c r="DP494" s="105"/>
      <c r="DQ494" s="105"/>
      <c r="DR494" s="105"/>
      <c r="DS494" s="105"/>
      <c r="DT494" s="108" t="s">
        <v>443</v>
      </c>
      <c r="DU494" s="105">
        <v>3.4341501351078705</v>
      </c>
      <c r="DV494" s="105">
        <v>11.503490206746465</v>
      </c>
      <c r="ER494" s="128">
        <v>-0.79548110474250111</v>
      </c>
      <c r="ES494" s="128">
        <v>-12.046656692056583</v>
      </c>
      <c r="EU494" s="518">
        <f>ABS(ER494)</f>
        <v>0.79548110474250111</v>
      </c>
      <c r="EV494" s="284"/>
      <c r="EW494" s="209"/>
      <c r="EX494" s="209"/>
      <c r="EY494" s="209"/>
      <c r="EZ494" s="209"/>
      <c r="FA494" s="209"/>
      <c r="FB494" s="209"/>
      <c r="FC494" s="209"/>
      <c r="FE494" s="141"/>
      <c r="FF494" s="144">
        <v>48.023964038814995</v>
      </c>
      <c r="FH494" s="516"/>
      <c r="FJ494" s="516"/>
      <c r="FL494" s="516"/>
      <c r="FN494" s="516"/>
      <c r="FQ494" s="284"/>
      <c r="FR494" s="209">
        <f>FF494/(D493+D494)</f>
        <v>6.4038355887342062</v>
      </c>
      <c r="FS494" s="285"/>
      <c r="FT494" s="279"/>
      <c r="FU494" s="285"/>
      <c r="FV494" s="279"/>
      <c r="FW494" s="285"/>
      <c r="FX494" s="279"/>
      <c r="FY494" s="285"/>
      <c r="FZ494" s="279"/>
      <c r="GA494" s="285"/>
      <c r="GB494" s="279"/>
      <c r="GC494" s="279"/>
      <c r="GD494" s="284"/>
      <c r="GE494" s="284">
        <f>FF494*(((ABS(DV493-AN493))/(ABS(DV492-DV493))))^2</f>
        <v>2.9250296144203443</v>
      </c>
      <c r="GF494" s="285"/>
      <c r="GG494" s="279"/>
      <c r="GH494" s="279"/>
      <c r="GI494" s="279"/>
      <c r="GJ494" s="279"/>
      <c r="GK494" s="279"/>
      <c r="GL494" s="279"/>
      <c r="GM494" s="279"/>
      <c r="GN494" s="279"/>
      <c r="GO494" s="279"/>
      <c r="GP494" s="209"/>
      <c r="GQ494" s="529"/>
      <c r="GR494" s="587">
        <v>1.358138471511587</v>
      </c>
      <c r="GS494" s="529">
        <v>1.2417266025248797</v>
      </c>
      <c r="GT494" s="587"/>
      <c r="GU494" s="529"/>
      <c r="GV494" s="529"/>
      <c r="GW494" s="529"/>
      <c r="GX494" s="529"/>
      <c r="GY494" s="529"/>
      <c r="GZ494" s="587">
        <v>23.821730141458108</v>
      </c>
      <c r="HA494" s="529">
        <v>0.23278563656148066</v>
      </c>
      <c r="HB494" s="587"/>
      <c r="HC494" s="529"/>
      <c r="HD494" s="529"/>
      <c r="HE494" s="529"/>
      <c r="HF494" s="529"/>
      <c r="HG494" s="529"/>
      <c r="HH494" s="584">
        <v>23.860414226082781</v>
      </c>
      <c r="HI494" s="527">
        <v>1.2633582658958282</v>
      </c>
      <c r="HJ494" s="587"/>
      <c r="HK494" s="529"/>
      <c r="HL494" s="529"/>
      <c r="HM494" s="529"/>
      <c r="HN494" s="529"/>
      <c r="HO494" s="529"/>
      <c r="HP494" s="285"/>
      <c r="HQ494" s="208"/>
      <c r="HR494" s="208"/>
      <c r="HS494" s="208"/>
      <c r="IE494" s="159"/>
      <c r="IF494" s="159"/>
      <c r="IG494" s="159"/>
      <c r="IH494" s="159"/>
      <c r="II494" s="175">
        <v>0</v>
      </c>
      <c r="IJ494" s="175">
        <v>1</v>
      </c>
      <c r="IK494" s="175">
        <v>0</v>
      </c>
      <c r="IL494" s="175">
        <v>1</v>
      </c>
      <c r="IM494" s="175">
        <v>0</v>
      </c>
      <c r="IN494" s="464"/>
      <c r="IO494" s="464"/>
      <c r="IP494" s="402"/>
      <c r="IQ494" s="175">
        <v>1</v>
      </c>
      <c r="IR494" s="175">
        <v>0</v>
      </c>
      <c r="IS494" s="175">
        <v>0</v>
      </c>
      <c r="IT494" s="402"/>
      <c r="IU494" s="416"/>
      <c r="IV494" s="402"/>
      <c r="IW494" s="416"/>
      <c r="IX494" s="483"/>
      <c r="IY494" s="416"/>
      <c r="IZ494" s="175">
        <v>0</v>
      </c>
      <c r="JA494" s="175">
        <v>1</v>
      </c>
      <c r="JB494" s="178">
        <v>0</v>
      </c>
      <c r="JC494" s="178">
        <v>0</v>
      </c>
      <c r="JD494" s="178">
        <v>0</v>
      </c>
      <c r="JE494" s="178">
        <v>0</v>
      </c>
      <c r="JF494" s="178">
        <v>0</v>
      </c>
      <c r="JG494" s="178">
        <v>0</v>
      </c>
      <c r="JH494" s="178">
        <v>1</v>
      </c>
      <c r="JI494" s="178">
        <v>0</v>
      </c>
      <c r="JJ494" s="178">
        <v>0</v>
      </c>
      <c r="JK494" s="178">
        <v>1</v>
      </c>
      <c r="JL494" s="178">
        <v>0</v>
      </c>
      <c r="JM494" s="178">
        <v>1</v>
      </c>
      <c r="JN494" s="178">
        <v>0</v>
      </c>
      <c r="JO494" s="178">
        <v>0</v>
      </c>
      <c r="JP494" s="178">
        <v>0</v>
      </c>
      <c r="JQ494" s="178">
        <v>0</v>
      </c>
      <c r="JR494" s="178">
        <v>0</v>
      </c>
      <c r="JS494" s="178">
        <v>0</v>
      </c>
      <c r="JT494" s="178">
        <v>0</v>
      </c>
      <c r="JU494" s="513">
        <v>1</v>
      </c>
      <c r="JV494" s="178">
        <v>0</v>
      </c>
      <c r="JW494" s="178">
        <v>0</v>
      </c>
      <c r="JX494" s="178">
        <v>0</v>
      </c>
      <c r="JY494" s="513"/>
      <c r="JZ494" s="407"/>
      <c r="KA494" s="407"/>
      <c r="KB494" s="407"/>
      <c r="KC494" s="407"/>
      <c r="KD494" s="407"/>
      <c r="KE494" s="162">
        <v>0</v>
      </c>
      <c r="KF494" s="175">
        <v>1</v>
      </c>
      <c r="KG494" s="175">
        <v>0</v>
      </c>
      <c r="KH494" s="175">
        <v>0</v>
      </c>
      <c r="KI494" s="175">
        <v>0</v>
      </c>
      <c r="KJ494" s="175">
        <v>1</v>
      </c>
      <c r="KK494" s="160">
        <v>0</v>
      </c>
      <c r="KL494" s="175">
        <v>1</v>
      </c>
      <c r="KM494" s="175">
        <v>0</v>
      </c>
      <c r="KN494" s="175">
        <v>0</v>
      </c>
      <c r="KO494" s="175">
        <v>0</v>
      </c>
      <c r="KP494" s="175">
        <v>0</v>
      </c>
      <c r="KQ494" s="175">
        <v>0</v>
      </c>
      <c r="KR494" s="160">
        <v>0</v>
      </c>
      <c r="KS494" s="175">
        <v>1</v>
      </c>
      <c r="KT494" s="159"/>
      <c r="KU494" s="159"/>
      <c r="KV494" s="159"/>
      <c r="KW494" s="159"/>
      <c r="KX494" s="159"/>
      <c r="KY494" s="159"/>
      <c r="KZ494" s="159"/>
      <c r="LA494" s="159"/>
    </row>
    <row r="495" spans="1:314" x14ac:dyDescent="0.15">
      <c r="A495" s="218" t="s">
        <v>593</v>
      </c>
      <c r="B495" s="243" t="s">
        <v>19</v>
      </c>
      <c r="C495" s="17"/>
      <c r="D495" s="18"/>
      <c r="E495" s="12"/>
      <c r="F495" s="20"/>
      <c r="G495" s="19"/>
      <c r="H495" s="20"/>
      <c r="I495" s="597"/>
      <c r="J495" s="16"/>
      <c r="K495" s="20"/>
      <c r="L495" s="16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16"/>
      <c r="AB495" s="20"/>
      <c r="AC495" s="20"/>
      <c r="AD495" s="20"/>
      <c r="AE495" s="20"/>
      <c r="AF495" s="20"/>
      <c r="AG495" s="20"/>
      <c r="AH495" s="58"/>
      <c r="AI495" s="20"/>
      <c r="AJ495" s="20"/>
      <c r="AK495" s="20"/>
      <c r="AL495" s="642"/>
      <c r="AM495" s="636"/>
      <c r="AN495" s="637"/>
      <c r="AO495" s="636"/>
      <c r="AP495" s="637"/>
      <c r="AQ495" s="528">
        <f>SUM(AO492:AO495)</f>
        <v>5.5753890097932537</v>
      </c>
      <c r="AR495" s="528">
        <f>SUM(AP492:AP495)</f>
        <v>1.5016403699673564</v>
      </c>
      <c r="AS495" s="528">
        <f>AVERAGE(AO492:AO495)</f>
        <v>5.5753890097932537</v>
      </c>
      <c r="AT495" s="528">
        <f>AVERAGE(AP492:AP495)</f>
        <v>1.5016403699673564</v>
      </c>
      <c r="AU495" s="528">
        <f>MAX(AO492:AO495)</f>
        <v>5.5753890097932537</v>
      </c>
      <c r="AV495" s="528">
        <f>MAX(AP492:AP495)</f>
        <v>1.5016403699673564</v>
      </c>
      <c r="AW495" s="528">
        <f>MIN(AO492:AO495)</f>
        <v>5.5753890097932537</v>
      </c>
      <c r="AX495" s="528">
        <f>MIN(AP492:AP495)</f>
        <v>1.5016403699673564</v>
      </c>
      <c r="AY495" s="528">
        <f>AU495-AW495</f>
        <v>0</v>
      </c>
      <c r="AZ495" s="528">
        <f>AV495-AX495</f>
        <v>0</v>
      </c>
      <c r="BA495" s="528"/>
      <c r="BB495" s="636"/>
      <c r="BC495" s="637"/>
      <c r="BD495" s="528">
        <f>SUM(BB492:BB495)</f>
        <v>0.93114254624591908</v>
      </c>
      <c r="BE495" s="528">
        <f>SUM(BC492:BC495)</f>
        <v>0</v>
      </c>
      <c r="BF495" s="528">
        <f>AVERAGE(BB492:BB495)</f>
        <v>0.93114254624591908</v>
      </c>
      <c r="BG495" s="528">
        <f>AVERAGE(BC492:BC495)</f>
        <v>0</v>
      </c>
      <c r="BH495" s="528">
        <f>MAX(BB492:BB495)</f>
        <v>0.93114254624591908</v>
      </c>
      <c r="BI495" s="528">
        <f>MAX(BC492:BC495)</f>
        <v>0</v>
      </c>
      <c r="BJ495" s="528">
        <f>MIN(BB492:BB495)</f>
        <v>0.93114254624591908</v>
      </c>
      <c r="BK495" s="528">
        <f>MIN(BC492:BC495)</f>
        <v>0</v>
      </c>
      <c r="BL495" s="528">
        <f>BH495-BJ495</f>
        <v>0</v>
      </c>
      <c r="BM495" s="528">
        <f>BI495-BK495</f>
        <v>0</v>
      </c>
      <c r="BN495" s="574"/>
      <c r="BO495" s="574"/>
      <c r="BP495" s="2" t="s">
        <v>428</v>
      </c>
      <c r="BQ495" s="2" t="s">
        <v>337</v>
      </c>
      <c r="BR495" s="7"/>
      <c r="BS495" s="530"/>
      <c r="BT495" s="530"/>
      <c r="BU495" s="530"/>
      <c r="BV495" s="530"/>
      <c r="BW495" s="585"/>
      <c r="BX495" s="585"/>
      <c r="BY495" s="585">
        <f>AVERAGE(BU490:BU495)</f>
        <v>0.9895008863870135</v>
      </c>
      <c r="BZ495" s="585">
        <f>AVERAGE(BV490:BV495)</f>
        <v>5.6450516866158864</v>
      </c>
      <c r="CA495" s="530"/>
      <c r="CB495" s="584"/>
      <c r="CC495" s="530"/>
      <c r="CD495" s="585"/>
      <c r="CE495" s="585">
        <f>SUM(CC492:CC494)</f>
        <v>41.680048062300209</v>
      </c>
      <c r="CF495" s="585"/>
      <c r="CG495" s="585" t="e">
        <f ca="1">[1]!Mean(CC491:CC494)</f>
        <v>#NAME?</v>
      </c>
      <c r="CH495" s="585"/>
      <c r="CI495" s="585">
        <f>MAX(CC492:CC494)</f>
        <v>41.680048062300209</v>
      </c>
      <c r="CJ495" s="585"/>
      <c r="CK495" s="585">
        <f>MIN(CC492:CC494)</f>
        <v>41.680048062300209</v>
      </c>
      <c r="CL495" s="585"/>
      <c r="CM495" s="528"/>
      <c r="CN495" s="393"/>
      <c r="CO495" s="73"/>
      <c r="CP495" s="73"/>
      <c r="CQ495" s="73"/>
      <c r="CR495" s="96"/>
      <c r="CS495" s="83"/>
      <c r="CT495" s="281"/>
      <c r="CU495" s="281">
        <f>SUM(CS493:CS495)</f>
        <v>16.925802104722454</v>
      </c>
      <c r="CV495" s="281"/>
      <c r="CW495" s="281">
        <f>AVERAGE(CS493:CS495)</f>
        <v>16.925802104722454</v>
      </c>
      <c r="CX495" s="281"/>
      <c r="CY495" s="281">
        <f>MAX(CS492:CS495)</f>
        <v>16.925802104722454</v>
      </c>
      <c r="CZ495" s="281"/>
      <c r="DA495" s="281">
        <f>MIN(CS493:CS495)</f>
        <v>16.925802104722454</v>
      </c>
      <c r="DB495" s="281"/>
      <c r="DC495" s="281">
        <f>CY495-DA495</f>
        <v>0</v>
      </c>
      <c r="DD495" s="281"/>
      <c r="DE495" s="281"/>
      <c r="DF495" s="281"/>
      <c r="DG495" s="281"/>
      <c r="DH495" s="281"/>
      <c r="DI495" s="281"/>
      <c r="DJ495" s="110"/>
      <c r="DK495" s="110"/>
      <c r="DL495" s="133"/>
      <c r="DM495" s="133"/>
      <c r="DN495" s="133"/>
      <c r="DO495" s="133"/>
      <c r="DP495" s="133"/>
      <c r="DQ495" s="133"/>
      <c r="DR495" s="133"/>
      <c r="DS495" s="110"/>
      <c r="DT495" s="112"/>
      <c r="DU495" s="110"/>
      <c r="DV495" s="110"/>
      <c r="DW495" s="495"/>
      <c r="DX495" s="495"/>
      <c r="DY495" s="495"/>
      <c r="DZ495" s="495"/>
      <c r="EA495" s="495"/>
      <c r="EB495" s="512"/>
      <c r="EC495" s="495"/>
      <c r="ED495" s="495"/>
      <c r="EE495" s="512"/>
      <c r="EF495" s="244"/>
      <c r="EG495" s="244"/>
      <c r="EH495" s="244"/>
      <c r="EI495" s="244"/>
      <c r="EJ495" s="244"/>
      <c r="EK495" s="244"/>
      <c r="EL495" s="244"/>
      <c r="EM495" s="244"/>
      <c r="EN495" s="244"/>
      <c r="EO495" s="244"/>
      <c r="EP495" s="244"/>
      <c r="EQ495" s="244"/>
      <c r="ER495" s="110"/>
      <c r="ES495" s="111"/>
      <c r="ET495" s="523"/>
      <c r="EU495" s="523"/>
      <c r="EV495" s="287">
        <f>SUM(ET492:ET495)</f>
        <v>2.0760116635962835</v>
      </c>
      <c r="EW495" s="281">
        <f>SUM(EU493:EU495)</f>
        <v>0.79548110474250111</v>
      </c>
      <c r="EX495" s="278">
        <f>AVERAGE(ET492:ET495)</f>
        <v>2.0760116635962835</v>
      </c>
      <c r="EY495" s="278">
        <f>AVERAGE(EU492:EU495)</f>
        <v>0.79548110474250111</v>
      </c>
      <c r="EZ495" s="281">
        <f>_xlfn.VAR.P(ET492:ET495)</f>
        <v>0</v>
      </c>
      <c r="FA495" s="281">
        <f>_xlfn.VAR.P(EU492:EU495)</f>
        <v>0</v>
      </c>
      <c r="FB495" s="281">
        <f>MAX(ET492:ET495)</f>
        <v>2.0760116635962835</v>
      </c>
      <c r="FC495" s="281">
        <f>MAX(EU492:EU495)</f>
        <v>0.79548110474250111</v>
      </c>
      <c r="FD495" s="523"/>
      <c r="FE495" s="152"/>
      <c r="FF495" s="145"/>
      <c r="FG495" s="521"/>
      <c r="FH495" s="521">
        <f>SUM(FF491:FF495)</f>
        <v>48.023964038814995</v>
      </c>
      <c r="FI495" s="521"/>
      <c r="FJ495" s="521">
        <f>AVERAGE(FF491:FF495)</f>
        <v>48.023964038814995</v>
      </c>
      <c r="FK495" s="521"/>
      <c r="FL495" s="521">
        <f>MAX(FF491:FF495)</f>
        <v>48.023964038814995</v>
      </c>
      <c r="FM495" s="521"/>
      <c r="FN495" s="521">
        <f>MIN(FF491:FF495)</f>
        <v>48.023964038814995</v>
      </c>
      <c r="FO495" s="521"/>
      <c r="FP495" s="520">
        <f>FL495-FN495</f>
        <v>0</v>
      </c>
      <c r="FQ495" s="284"/>
      <c r="FR495" s="209"/>
      <c r="FS495" s="278"/>
      <c r="FT495" s="278">
        <f>SUM(FR491:FR495)</f>
        <v>6.4038355887342062</v>
      </c>
      <c r="FU495" s="278"/>
      <c r="FV495" s="278">
        <f>AVERAGE(FR491:FR495)</f>
        <v>6.4038355887342062</v>
      </c>
      <c r="FW495" s="278"/>
      <c r="FX495" s="278">
        <f>MAX(FR491:FR495)</f>
        <v>6.4038355887342062</v>
      </c>
      <c r="FY495" s="278"/>
      <c r="FZ495" s="278">
        <f>MIN(FR491:FR495)</f>
        <v>6.4038355887342062</v>
      </c>
      <c r="GA495" s="278"/>
      <c r="GB495" s="278">
        <f>FX495-FZ495</f>
        <v>0</v>
      </c>
      <c r="GC495" s="280"/>
      <c r="GD495" s="284"/>
      <c r="GE495" s="209"/>
      <c r="GF495" s="278"/>
      <c r="GG495" s="278">
        <f>SUM(GE491:GE495)</f>
        <v>2.9250296144203443</v>
      </c>
      <c r="GH495" s="278"/>
      <c r="GI495" s="278">
        <f>AVERAGE(GE491:GE495)</f>
        <v>2.9250296144203443</v>
      </c>
      <c r="GJ495" s="278"/>
      <c r="GK495" s="278">
        <f>MAX(GE491:GE495)</f>
        <v>2.9250296144203443</v>
      </c>
      <c r="GL495" s="278"/>
      <c r="GM495" s="278">
        <f>MIN(GE491:GE495)</f>
        <v>2.9250296144203443</v>
      </c>
      <c r="GN495" s="278"/>
      <c r="GO495" s="278">
        <f>GK495-GM495</f>
        <v>0</v>
      </c>
      <c r="GP495" s="280"/>
      <c r="GQ495" s="587"/>
      <c r="GR495" s="587"/>
      <c r="GS495" s="532"/>
      <c r="GT495" s="586">
        <f>SUM(GR490:GR494)</f>
        <v>4.6952787157972011</v>
      </c>
      <c r="GU495" s="586">
        <f>SUM(GS490:GS494)</f>
        <v>4.5012589341526894</v>
      </c>
      <c r="GV495" s="531">
        <f>AVERAGE(GR490:GR494)</f>
        <v>2.3476393578986006</v>
      </c>
      <c r="GW495" s="531">
        <f>AVERAGE(GS490:GS494)</f>
        <v>2.2506294670763447</v>
      </c>
      <c r="GX495" s="531">
        <f>AVERAGE(GR490:GR494)</f>
        <v>2.3476393578986006</v>
      </c>
      <c r="GY495" s="531">
        <f>AVERAGE(GS490:GS494)</f>
        <v>2.2506294670763447</v>
      </c>
      <c r="GZ495" s="587"/>
      <c r="HA495" s="532"/>
      <c r="HB495" s="586">
        <f>SUM(GZ490:GZ494)</f>
        <v>48.070233949945596</v>
      </c>
      <c r="HC495" s="586">
        <f>SUM(HA490:HA494)</f>
        <v>1.3579162132752991</v>
      </c>
      <c r="HD495" s="531">
        <f>AVERAGE(GZ490:GZ494)</f>
        <v>24.035116974972798</v>
      </c>
      <c r="HE495" s="531">
        <f>AVERAGE(HA490:HA494)</f>
        <v>0.67895810663764955</v>
      </c>
      <c r="HF495" s="531">
        <f>AVERAGE(GZ490:GZ494)</f>
        <v>24.035116974972798</v>
      </c>
      <c r="HG495" s="531">
        <f>AVERAGE(HA490:HA494)</f>
        <v>0.67895810663764955</v>
      </c>
      <c r="HH495" s="584"/>
      <c r="HI495" s="527"/>
      <c r="HJ495" s="586">
        <f>SUM(HH493:HH495)</f>
        <v>48.33747373004001</v>
      </c>
      <c r="HK495" s="586">
        <f>SUM(HI493:HI495)</f>
        <v>4.7116143230330287</v>
      </c>
      <c r="HL495" s="531">
        <f>AVERAGE(HH493:HH495)</f>
        <v>24.168736865020005</v>
      </c>
      <c r="HM495" s="531">
        <f>AVERAGE(HI493:HI495)</f>
        <v>2.3558071615165144</v>
      </c>
      <c r="HN495" s="531">
        <f>MAX(HH493:HH495)</f>
        <v>24.477059503957229</v>
      </c>
      <c r="HO495" s="531">
        <f>MAX(HI493:HI495)</f>
        <v>3.4482560571372005</v>
      </c>
      <c r="HP495" s="286">
        <f>MIN(HH493:HH495)</f>
        <v>23.860414226082781</v>
      </c>
      <c r="HQ495" s="286">
        <f>MIN(HI493:HI495)</f>
        <v>1.2633582658958282</v>
      </c>
      <c r="HR495" s="278">
        <f>HN495-HP495</f>
        <v>0.61664527787444712</v>
      </c>
      <c r="HS495" s="278">
        <f>HO495-HQ495</f>
        <v>2.1848977912413723</v>
      </c>
      <c r="HT495" s="393"/>
      <c r="HU495" s="520"/>
      <c r="HV495" s="393"/>
      <c r="HW495" s="520"/>
      <c r="HX495" s="393"/>
      <c r="HY495" s="520"/>
      <c r="HZ495" s="393"/>
      <c r="IA495" s="520"/>
      <c r="IB495" s="393"/>
      <c r="IC495" s="520"/>
      <c r="ID495" s="393"/>
      <c r="IE495" s="168"/>
      <c r="IF495" s="168"/>
      <c r="IG495" s="168">
        <v>2.7744828775165282</v>
      </c>
      <c r="IH495" s="168">
        <v>-11.309502176278563</v>
      </c>
      <c r="II495" s="168"/>
      <c r="IJ495" s="168"/>
      <c r="IK495" s="168"/>
      <c r="IL495" s="168"/>
      <c r="IM495" s="168"/>
      <c r="IN495" s="462"/>
      <c r="IO495" s="462"/>
      <c r="IP495" s="390">
        <v>1</v>
      </c>
      <c r="IQ495" s="168"/>
      <c r="IR495" s="168"/>
      <c r="IS495" s="168"/>
      <c r="IT495" s="390"/>
      <c r="IU495" s="393"/>
      <c r="IV495" s="390"/>
      <c r="IW495" s="393"/>
      <c r="IX495" s="484"/>
      <c r="IY495" s="393"/>
      <c r="IZ495" s="168"/>
      <c r="JA495" s="168"/>
      <c r="JB495" s="177"/>
      <c r="JC495" s="177"/>
      <c r="JD495" s="177"/>
      <c r="JE495" s="168"/>
      <c r="JF495" s="168"/>
      <c r="JG495" s="168"/>
      <c r="JH495" s="168"/>
      <c r="JI495" s="168"/>
      <c r="JJ495" s="168"/>
      <c r="JK495" s="168"/>
      <c r="JL495" s="168"/>
      <c r="JM495" s="168"/>
      <c r="JN495" s="168"/>
      <c r="JO495" s="168"/>
      <c r="JP495" s="177"/>
      <c r="JQ495" s="177"/>
      <c r="JR495" s="177"/>
      <c r="JS495" s="168"/>
      <c r="JT495" s="168"/>
      <c r="JU495" s="393"/>
      <c r="JV495" s="168"/>
      <c r="JW495" s="168"/>
      <c r="JX495" s="168"/>
      <c r="JY495" s="393"/>
      <c r="JZ495" s="507"/>
      <c r="KA495" s="507"/>
      <c r="KB495" s="520"/>
      <c r="KC495" s="520"/>
      <c r="KD495" s="507"/>
      <c r="KE495" s="170"/>
      <c r="KF495" s="168"/>
      <c r="KG495" s="168"/>
      <c r="KH495" s="168"/>
      <c r="KI495" s="168"/>
      <c r="KJ495" s="168"/>
      <c r="KK495" s="169"/>
      <c r="KL495" s="168"/>
      <c r="KM495" s="168"/>
      <c r="KN495" s="168"/>
      <c r="KO495" s="168"/>
      <c r="KP495" s="168"/>
      <c r="KQ495" s="168"/>
      <c r="KR495" s="169"/>
      <c r="KS495" s="168"/>
      <c r="KT495" s="168"/>
      <c r="KU495" s="168"/>
      <c r="KV495" s="168"/>
      <c r="KW495" s="168"/>
      <c r="KX495" s="168"/>
      <c r="KY495" s="168"/>
      <c r="KZ495" s="168"/>
      <c r="LA495" s="169"/>
    </row>
    <row r="496" spans="1:314" x14ac:dyDescent="0.15">
      <c r="A496" s="214"/>
      <c r="B496" s="261" t="s">
        <v>20</v>
      </c>
      <c r="C496" s="10"/>
      <c r="D496" s="11"/>
      <c r="E496" s="12"/>
      <c r="F496" s="14"/>
      <c r="G496" s="13" t="s">
        <v>383</v>
      </c>
      <c r="H496" s="14" t="s">
        <v>335</v>
      </c>
      <c r="I496" s="596">
        <v>97</v>
      </c>
      <c r="J496" s="9">
        <v>1</v>
      </c>
      <c r="K496" s="14">
        <v>0</v>
      </c>
      <c r="L496" s="9">
        <v>1</v>
      </c>
      <c r="M496" s="23">
        <v>1</v>
      </c>
      <c r="N496" s="23">
        <v>1</v>
      </c>
      <c r="O496" s="23">
        <v>0</v>
      </c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9"/>
      <c r="AB496" s="15"/>
      <c r="AC496" s="15"/>
      <c r="AD496" s="15"/>
      <c r="AE496" s="15">
        <f>ABS(ER496-DU497)</f>
        <v>0.61351975683890547</v>
      </c>
      <c r="AF496" s="15">
        <f>ABS(ES496-DV497)</f>
        <v>1.303516129032257</v>
      </c>
      <c r="AG496" s="15">
        <f>SQRT(AE496^2+AF496^2)</f>
        <v>1.4406806692251095</v>
      </c>
      <c r="AH496" s="15">
        <f>AM497-BP496</f>
        <v>-1.41876443768997</v>
      </c>
      <c r="AI496" s="15">
        <f>AN497-BQ496</f>
        <v>-18.210887096774194</v>
      </c>
      <c r="AJ496" s="15"/>
      <c r="AK496" s="15"/>
      <c r="AL496" s="632">
        <f>((AH496*AH497)+(AI496*AI497))/(SQRT(AH496^2+AI496^2)*SQRT(AH497^2+AI497^2))</f>
        <v>0.99404580750328098</v>
      </c>
      <c r="AM496" s="633"/>
      <c r="AN496" s="634"/>
      <c r="AO496" s="633"/>
      <c r="AP496" s="634"/>
      <c r="AQ496" s="634"/>
      <c r="AR496" s="634"/>
      <c r="AS496" s="634"/>
      <c r="AT496" s="634"/>
      <c r="AU496" s="634"/>
      <c r="AV496" s="634"/>
      <c r="AW496" s="634"/>
      <c r="AX496" s="634"/>
      <c r="AY496" s="634"/>
      <c r="AZ496" s="634"/>
      <c r="BA496" s="634"/>
      <c r="BB496" s="633"/>
      <c r="BC496" s="634"/>
      <c r="BD496" s="634"/>
      <c r="BE496" s="634"/>
      <c r="BF496" s="634"/>
      <c r="BG496" s="634"/>
      <c r="BH496" s="634"/>
      <c r="BI496" s="634"/>
      <c r="BJ496" s="634"/>
      <c r="BK496" s="634"/>
      <c r="BL496" s="634"/>
      <c r="BM496" s="634"/>
      <c r="BN496" s="573"/>
      <c r="BO496" s="573"/>
      <c r="BP496" s="64">
        <v>0.80524468085106382</v>
      </c>
      <c r="BQ496" s="64">
        <v>11.846661290322579</v>
      </c>
      <c r="BR496" s="6"/>
      <c r="BS496" s="527"/>
      <c r="BT496" s="527"/>
      <c r="BU496" s="527"/>
      <c r="BV496" s="527"/>
      <c r="BW496" s="584"/>
      <c r="BX496" s="527"/>
      <c r="BY496" s="527"/>
      <c r="BZ496" s="527"/>
      <c r="CA496" s="527"/>
      <c r="CB496" s="584"/>
      <c r="CC496" s="527"/>
      <c r="CD496" s="584"/>
      <c r="CE496" s="527"/>
      <c r="CF496" s="584"/>
      <c r="CG496" s="527"/>
      <c r="CH496" s="584"/>
      <c r="CI496" s="527"/>
      <c r="CJ496" s="584"/>
      <c r="CK496" s="527"/>
      <c r="CL496" s="584"/>
      <c r="CO496" s="70"/>
      <c r="CP496" s="70"/>
      <c r="CQ496" s="70"/>
      <c r="CR496" s="70"/>
      <c r="CS496" s="70"/>
      <c r="CT496" s="70"/>
      <c r="CU496" s="70"/>
      <c r="CV496" s="70"/>
      <c r="CW496" s="70"/>
      <c r="CX496" s="70"/>
      <c r="CY496" s="70"/>
      <c r="CZ496" s="70"/>
      <c r="DA496" s="70"/>
      <c r="DB496" s="70"/>
      <c r="DC496" s="70"/>
      <c r="DH496" s="516"/>
      <c r="DI496" s="516"/>
      <c r="DJ496" s="105"/>
      <c r="DK496" s="105"/>
      <c r="DL496" s="105"/>
      <c r="DM496" s="105"/>
      <c r="DN496" s="105"/>
      <c r="DO496" s="105"/>
      <c r="DP496" s="105"/>
      <c r="DQ496" s="105"/>
      <c r="DR496" s="105"/>
      <c r="DS496" s="105"/>
      <c r="DT496" s="108" t="s">
        <v>442</v>
      </c>
      <c r="DU496" s="128">
        <v>0.80524468085106382</v>
      </c>
      <c r="DV496" s="128">
        <v>11.846661290322579</v>
      </c>
      <c r="ER496" s="105">
        <v>-3.9878784194528873</v>
      </c>
      <c r="ES496" s="105">
        <v>-13.495225806451611</v>
      </c>
      <c r="EV496" s="284"/>
      <c r="EW496" s="209"/>
      <c r="EX496" s="209"/>
      <c r="EY496" s="209"/>
      <c r="EZ496" s="209"/>
      <c r="FA496" s="209"/>
      <c r="FB496" s="209"/>
      <c r="FC496" s="209"/>
      <c r="FE496" s="141"/>
      <c r="FF496" s="141"/>
      <c r="FH496" s="141"/>
      <c r="FJ496" s="141"/>
      <c r="FK496" s="584"/>
      <c r="FL496" s="527"/>
      <c r="FM496" s="584"/>
      <c r="FN496" s="527"/>
      <c r="FO496" s="584"/>
      <c r="FP496" s="527"/>
      <c r="FQ496" s="284"/>
      <c r="FR496" s="209"/>
      <c r="FS496" s="284"/>
      <c r="FT496" s="209"/>
      <c r="FU496" s="209"/>
      <c r="FV496" s="209"/>
      <c r="FW496" s="209"/>
      <c r="FX496" s="209"/>
      <c r="FY496" s="209"/>
      <c r="FZ496" s="209"/>
      <c r="GA496" s="209"/>
      <c r="GB496" s="209"/>
      <c r="GC496" s="209"/>
      <c r="GD496" s="284"/>
      <c r="GE496" s="209"/>
      <c r="GF496" s="284"/>
      <c r="GG496" s="209"/>
      <c r="GH496" s="209"/>
      <c r="GI496" s="209"/>
      <c r="GJ496" s="209"/>
      <c r="GK496" s="209"/>
      <c r="GL496" s="209"/>
      <c r="GM496" s="209"/>
      <c r="GN496" s="209"/>
      <c r="GO496" s="209"/>
      <c r="GP496" s="209"/>
      <c r="GQ496" s="529"/>
      <c r="GR496" s="587"/>
      <c r="GS496" s="529"/>
      <c r="GT496" s="587"/>
      <c r="GU496" s="529"/>
      <c r="GV496" s="529"/>
      <c r="GW496" s="529"/>
      <c r="GX496" s="529"/>
      <c r="GY496" s="529"/>
      <c r="GZ496" s="587"/>
      <c r="HA496" s="529"/>
      <c r="HB496" s="587"/>
      <c r="HC496" s="529"/>
      <c r="HD496" s="529"/>
      <c r="HE496" s="529"/>
      <c r="HF496" s="529"/>
      <c r="HG496" s="529"/>
      <c r="HH496" s="584"/>
      <c r="HI496" s="527"/>
      <c r="HJ496" s="587"/>
      <c r="HK496" s="529"/>
      <c r="HL496" s="529"/>
      <c r="HM496" s="529"/>
      <c r="HN496" s="529"/>
      <c r="HO496" s="529"/>
      <c r="HP496" s="285"/>
      <c r="HQ496" s="208"/>
      <c r="HR496" s="208"/>
      <c r="HS496" s="208"/>
      <c r="IE496" s="159"/>
      <c r="IF496" s="159"/>
      <c r="IG496" s="159"/>
      <c r="IH496" s="159"/>
      <c r="II496" s="159"/>
      <c r="IJ496" s="159"/>
      <c r="IK496" s="159"/>
      <c r="IL496" s="159"/>
      <c r="IM496" s="159"/>
      <c r="IQ496" s="159"/>
      <c r="IR496" s="159"/>
      <c r="IS496" s="159"/>
      <c r="IZ496" s="159"/>
      <c r="JA496" s="159"/>
      <c r="JB496" s="159"/>
      <c r="JC496" s="159"/>
      <c r="JD496" s="159"/>
      <c r="JE496" s="159"/>
      <c r="JF496" s="159"/>
      <c r="JG496" s="159"/>
      <c r="JH496" s="159"/>
      <c r="JI496" s="159"/>
      <c r="JJ496" s="159"/>
      <c r="JK496" s="159"/>
      <c r="JL496" s="159"/>
      <c r="JM496" s="159"/>
      <c r="JN496" s="159"/>
      <c r="JO496" s="159"/>
      <c r="JP496" s="159"/>
      <c r="JQ496" s="159"/>
      <c r="JR496" s="159"/>
      <c r="JS496" s="159"/>
      <c r="JT496" s="159"/>
      <c r="JV496" s="159"/>
      <c r="JW496" s="159"/>
      <c r="JX496" s="159"/>
      <c r="KE496" s="159"/>
      <c r="KF496" s="159"/>
      <c r="KG496" s="159"/>
      <c r="KH496" s="159"/>
      <c r="KI496" s="159"/>
      <c r="KJ496" s="159"/>
      <c r="KK496" s="159"/>
      <c r="KL496" s="159"/>
      <c r="KM496" s="159"/>
      <c r="KN496" s="159"/>
      <c r="KO496" s="159"/>
      <c r="KP496" s="159"/>
      <c r="KQ496" s="159"/>
      <c r="KR496" s="159"/>
      <c r="KS496" s="159">
        <v>0</v>
      </c>
      <c r="KT496" s="159"/>
      <c r="KU496" s="159"/>
      <c r="KV496" s="159"/>
      <c r="KW496" s="159"/>
      <c r="KX496" s="159"/>
      <c r="KY496" s="159"/>
      <c r="KZ496" s="159"/>
      <c r="LA496" s="159"/>
      <c r="LB496" s="159"/>
    </row>
    <row r="497" spans="1:314" x14ac:dyDescent="0.15">
      <c r="A497" s="214"/>
      <c r="B497" s="261" t="s">
        <v>21</v>
      </c>
      <c r="C497" s="10">
        <v>0.2</v>
      </c>
      <c r="D497" s="11">
        <v>0.66660000000000008</v>
      </c>
      <c r="E497" s="12"/>
      <c r="F497" s="14"/>
      <c r="G497" s="13"/>
      <c r="H497" s="14"/>
      <c r="I497" s="596"/>
      <c r="J497" s="9">
        <v>2</v>
      </c>
      <c r="K497" s="14"/>
      <c r="L497" s="9"/>
      <c r="M497" s="23">
        <v>0</v>
      </c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9"/>
      <c r="AB497" s="15"/>
      <c r="AC497" s="15"/>
      <c r="AD497" s="15"/>
      <c r="AE497" s="15"/>
      <c r="AF497" s="15"/>
      <c r="AG497" s="15"/>
      <c r="AH497" s="54">
        <f>ER496-BP496</f>
        <v>-4.7931231003039514</v>
      </c>
      <c r="AI497" s="54">
        <f>ES496-BQ496</f>
        <v>-25.34188709677419</v>
      </c>
      <c r="AJ497" s="15"/>
      <c r="AK497" s="15"/>
      <c r="AL497" s="635">
        <f>DEGREES(ACOS(AL496))</f>
        <v>6.2555397891723938</v>
      </c>
      <c r="AM497" s="633">
        <v>-0.61351975683890603</v>
      </c>
      <c r="AN497" s="634">
        <v>-6.3642258064516124</v>
      </c>
      <c r="AO497" s="584"/>
      <c r="AP497" s="638">
        <f>ABS(11.88+AN497)</f>
        <v>5.5157741935483884</v>
      </c>
      <c r="AQ497" s="634"/>
      <c r="AR497" s="634"/>
      <c r="AS497" s="634"/>
      <c r="AT497" s="634"/>
      <c r="AU497" s="634"/>
      <c r="AV497" s="634"/>
      <c r="AW497" s="634"/>
      <c r="AX497" s="634"/>
      <c r="AY497" s="634"/>
      <c r="AZ497" s="634"/>
      <c r="BA497" s="634"/>
      <c r="BB497" s="634">
        <f>ABS(BQ497-AN497)</f>
        <v>5.9808387096774194</v>
      </c>
      <c r="BC497" s="527"/>
      <c r="BD497" s="634"/>
      <c r="BE497" s="634"/>
      <c r="BF497" s="634"/>
      <c r="BG497" s="634"/>
      <c r="BH497" s="634"/>
      <c r="BI497" s="634"/>
      <c r="BJ497" s="634"/>
      <c r="BK497" s="634"/>
      <c r="BL497" s="634"/>
      <c r="BM497" s="634"/>
      <c r="BN497" s="573"/>
      <c r="BO497" s="573"/>
      <c r="BP497" s="4">
        <v>-1.6871793313069909</v>
      </c>
      <c r="BQ497" s="4">
        <v>-12.345064516129032</v>
      </c>
      <c r="BR497" s="6"/>
      <c r="BS497" s="527">
        <f>(BP496+BP497+BP498)/3</f>
        <v>0.88193465045592701</v>
      </c>
      <c r="BT497" s="527">
        <f>(BQ496+BQ497+BQ498)/3</f>
        <v>3.7699731182795695</v>
      </c>
      <c r="BU497" s="527"/>
      <c r="BV497" s="527"/>
      <c r="BW497" s="584"/>
      <c r="BX497" s="527"/>
      <c r="BY497" s="527"/>
      <c r="BZ497" s="527"/>
      <c r="CA497" s="527"/>
      <c r="CC497" s="584">
        <f>SQRT((BP496-BP497)^2+(BQ496-BQ497)^2)+SQRT((BP497-BP498)^2+(BQ497-BQ498)^2)+SQRT((BP498-BP496)^2+(BQ498-BQ496)^2)</f>
        <v>51.75249234097101</v>
      </c>
      <c r="CD497" s="584"/>
      <c r="CE497" s="584"/>
      <c r="CF497" s="584"/>
      <c r="CG497" s="527"/>
      <c r="CH497" s="584"/>
      <c r="CI497" s="527"/>
      <c r="CJ497" s="584"/>
      <c r="CK497" s="527"/>
      <c r="CL497" s="584"/>
      <c r="CO497" s="70"/>
      <c r="CP497" s="70"/>
      <c r="CQ497" s="70"/>
      <c r="CR497" s="97">
        <f>DEGREES(ACOS(((BP496-BP497)*(BP498-BP497)+(BQ496-BQ497)*(BQ498-BQ497))/(SQRT((BP496-BP497)^2+(BQ496-BQ497)^2)*SQRT((BP498-BP497)^2+(BQ498-BQ497)^2))))</f>
        <v>6.3013035653569673</v>
      </c>
      <c r="CS497" s="541"/>
      <c r="DH497" s="516"/>
      <c r="DI497" s="516"/>
      <c r="DJ497" s="105"/>
      <c r="DK497" s="105"/>
      <c r="DL497" s="105"/>
      <c r="DM497" s="105"/>
      <c r="DN497" s="105"/>
      <c r="DO497" s="105"/>
      <c r="DP497" s="105"/>
      <c r="DQ497" s="105"/>
      <c r="DR497" s="105"/>
      <c r="DS497" s="105"/>
      <c r="DT497" s="108" t="s">
        <v>445</v>
      </c>
      <c r="DU497" s="105">
        <v>-3.3743586626139819</v>
      </c>
      <c r="DV497" s="105">
        <v>-12.191709677419354</v>
      </c>
      <c r="ER497" s="128">
        <v>0.72855471124620064</v>
      </c>
      <c r="ES497" s="128">
        <v>11.693306451612901</v>
      </c>
      <c r="EU497" s="518">
        <f>ABS(ER497)</f>
        <v>0.72855471124620064</v>
      </c>
      <c r="EV497" s="284"/>
      <c r="EW497" s="209"/>
      <c r="EX497" s="209"/>
      <c r="EY497" s="209"/>
      <c r="EZ497" s="209"/>
      <c r="FA497" s="209"/>
      <c r="FB497" s="209"/>
      <c r="FC497" s="209"/>
      <c r="FE497" s="141"/>
      <c r="FF497" s="141"/>
      <c r="FH497" s="141"/>
      <c r="FJ497" s="141"/>
      <c r="FK497" s="584"/>
      <c r="FL497" s="527"/>
      <c r="FM497" s="584"/>
      <c r="FN497" s="527"/>
      <c r="FO497" s="584"/>
      <c r="FP497" s="527"/>
      <c r="FQ497" s="284"/>
      <c r="FR497" s="209"/>
      <c r="FS497" s="284"/>
      <c r="FT497" s="209"/>
      <c r="FU497" s="209"/>
      <c r="FV497" s="209"/>
      <c r="FW497" s="209"/>
      <c r="FX497" s="209"/>
      <c r="FY497" s="209"/>
      <c r="FZ497" s="209"/>
      <c r="GA497" s="209"/>
      <c r="GB497" s="209"/>
      <c r="GC497" s="209"/>
      <c r="GD497" s="284"/>
      <c r="GE497" s="209"/>
      <c r="GF497" s="284"/>
      <c r="GG497" s="209"/>
      <c r="GH497" s="209"/>
      <c r="GI497" s="209"/>
      <c r="GJ497" s="209"/>
      <c r="GK497" s="209"/>
      <c r="GL497" s="209"/>
      <c r="GM497" s="209"/>
      <c r="GN497" s="209"/>
      <c r="GO497" s="209"/>
      <c r="GP497" s="209"/>
      <c r="GQ497" s="529"/>
      <c r="GR497" s="587">
        <v>0.61351975683890547</v>
      </c>
      <c r="GS497" s="532">
        <v>7.6689969604863184E-2</v>
      </c>
      <c r="GT497" s="584"/>
      <c r="GU497" s="527"/>
      <c r="GV497" s="527"/>
      <c r="GW497" s="527"/>
      <c r="GX497" s="527"/>
      <c r="GY497" s="527"/>
      <c r="GZ497" s="587">
        <v>1.303516129032257</v>
      </c>
      <c r="HA497" s="532">
        <v>0.15335483870967792</v>
      </c>
      <c r="HB497" s="584"/>
      <c r="HC497" s="527"/>
      <c r="HD497" s="527"/>
      <c r="HE497" s="527"/>
      <c r="HF497" s="527"/>
      <c r="HG497" s="527"/>
      <c r="HH497" s="584">
        <v>1.4406806692251095</v>
      </c>
      <c r="HI497" s="527">
        <v>0.17146153502656555</v>
      </c>
      <c r="HJ497" s="584"/>
      <c r="HK497" s="527"/>
      <c r="HL497" s="527"/>
      <c r="HM497" s="527"/>
      <c r="HN497" s="527"/>
      <c r="HO497" s="527"/>
      <c r="HP497" s="285"/>
      <c r="HQ497" s="208"/>
      <c r="HR497" s="208"/>
      <c r="HS497" s="208"/>
      <c r="IE497" s="159"/>
      <c r="IF497" s="159"/>
      <c r="IG497" s="159"/>
      <c r="IH497" s="159"/>
      <c r="II497" s="175">
        <v>1</v>
      </c>
      <c r="IJ497" s="175">
        <v>0</v>
      </c>
      <c r="IK497" s="175">
        <v>1</v>
      </c>
      <c r="IL497" s="175">
        <v>0</v>
      </c>
      <c r="IM497" s="175">
        <v>0</v>
      </c>
      <c r="IN497" s="464"/>
      <c r="IO497" s="464"/>
      <c r="IP497" s="402"/>
      <c r="IQ497" s="175">
        <v>0</v>
      </c>
      <c r="IR497" s="175">
        <v>1</v>
      </c>
      <c r="IS497" s="175">
        <v>0</v>
      </c>
      <c r="IT497" s="402"/>
      <c r="IU497" s="416"/>
      <c r="IV497" s="402"/>
      <c r="IW497" s="416"/>
      <c r="IX497" s="483"/>
      <c r="IY497" s="416"/>
      <c r="IZ497" s="175">
        <v>1</v>
      </c>
      <c r="JA497" s="175">
        <v>0</v>
      </c>
      <c r="JB497" s="178">
        <v>0</v>
      </c>
      <c r="JC497" s="178">
        <v>0</v>
      </c>
      <c r="JD497" s="178">
        <v>0</v>
      </c>
      <c r="JE497" s="178">
        <v>0</v>
      </c>
      <c r="JF497" s="178">
        <v>0</v>
      </c>
      <c r="JG497" s="178">
        <v>0</v>
      </c>
      <c r="JH497" s="178">
        <v>1</v>
      </c>
      <c r="JI497" s="178">
        <v>0</v>
      </c>
      <c r="JJ497" s="178">
        <v>0</v>
      </c>
      <c r="JK497" s="178">
        <v>0</v>
      </c>
      <c r="JL497" s="178">
        <v>1</v>
      </c>
      <c r="JM497" s="178">
        <v>1</v>
      </c>
      <c r="JN497" s="178">
        <v>0</v>
      </c>
      <c r="JO497" s="178">
        <v>0</v>
      </c>
      <c r="JP497" s="178">
        <v>0</v>
      </c>
      <c r="JQ497" s="178">
        <v>0</v>
      </c>
      <c r="JR497" s="178">
        <v>0</v>
      </c>
      <c r="JS497" s="178">
        <v>0</v>
      </c>
      <c r="JT497" s="178">
        <v>0</v>
      </c>
      <c r="JU497" s="513">
        <v>1</v>
      </c>
      <c r="JV497" s="178">
        <v>0</v>
      </c>
      <c r="JW497" s="178">
        <v>0</v>
      </c>
      <c r="JX497" s="178">
        <v>0</v>
      </c>
      <c r="JY497" s="513"/>
      <c r="JZ497" s="407"/>
      <c r="KA497" s="407"/>
      <c r="KB497" s="407"/>
      <c r="KC497" s="407"/>
      <c r="KD497" s="407"/>
      <c r="KE497" s="162">
        <v>0</v>
      </c>
      <c r="KF497" s="175">
        <v>0</v>
      </c>
      <c r="KG497" s="175">
        <v>1</v>
      </c>
      <c r="KH497" s="175">
        <v>0</v>
      </c>
      <c r="KI497" s="175">
        <v>0</v>
      </c>
      <c r="KJ497" s="175">
        <v>0</v>
      </c>
      <c r="KK497" s="160">
        <v>1</v>
      </c>
      <c r="KL497" s="175">
        <v>1</v>
      </c>
      <c r="KM497" s="175">
        <v>0</v>
      </c>
      <c r="KN497" s="175">
        <v>0</v>
      </c>
      <c r="KO497" s="175">
        <v>0</v>
      </c>
      <c r="KP497" s="175">
        <v>0</v>
      </c>
      <c r="KQ497" s="175">
        <v>0</v>
      </c>
      <c r="KR497" s="160">
        <v>0</v>
      </c>
      <c r="KS497" s="175">
        <v>1</v>
      </c>
      <c r="KT497" s="159"/>
      <c r="KU497" s="159"/>
      <c r="KV497" s="159"/>
      <c r="KW497" s="159"/>
      <c r="KX497" s="159"/>
      <c r="KY497" s="159"/>
      <c r="KZ497" s="159"/>
      <c r="LA497" s="159"/>
      <c r="LB497" s="159"/>
    </row>
    <row r="498" spans="1:314" x14ac:dyDescent="0.15">
      <c r="A498" s="214"/>
      <c r="B498" s="261" t="s">
        <v>22</v>
      </c>
      <c r="C498" s="10">
        <v>1.1100000000000001</v>
      </c>
      <c r="D498" s="11">
        <v>3.6996300000000004</v>
      </c>
      <c r="E498" s="12"/>
      <c r="F498" s="14"/>
      <c r="G498" s="13"/>
      <c r="H498" s="14"/>
      <c r="I498" s="596"/>
      <c r="J498" s="9">
        <v>3</v>
      </c>
      <c r="K498" s="14"/>
      <c r="L498" s="9"/>
      <c r="M498" s="23">
        <v>0</v>
      </c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9"/>
      <c r="AB498" s="15"/>
      <c r="AC498" s="15"/>
      <c r="AD498" s="15"/>
      <c r="AE498" s="15"/>
      <c r="AF498" s="15"/>
      <c r="AG498" s="15"/>
      <c r="AH498" s="54"/>
      <c r="AI498" s="15"/>
      <c r="AJ498" s="15"/>
      <c r="AK498" s="15"/>
      <c r="AL498" s="632"/>
      <c r="AM498" s="633">
        <v>3.0292537993920972</v>
      </c>
      <c r="AN498" s="634">
        <v>10.198096774193548</v>
      </c>
      <c r="AO498" s="634">
        <f>ABS(11.88-AN498)</f>
        <v>1.6819032258064528</v>
      </c>
      <c r="AP498" s="527"/>
      <c r="AQ498" s="634"/>
      <c r="AR498" s="634"/>
      <c r="AS498" s="634"/>
      <c r="AT498" s="634"/>
      <c r="AU498" s="634"/>
      <c r="AV498" s="634"/>
      <c r="AW498" s="634"/>
      <c r="AX498" s="634"/>
      <c r="AY498" s="634"/>
      <c r="AZ498" s="634"/>
      <c r="BA498" s="634"/>
      <c r="BB498" s="584"/>
      <c r="BC498" s="634">
        <f>ABS(BQ498-AN498)</f>
        <v>1.6102258064516128</v>
      </c>
      <c r="BD498" s="634"/>
      <c r="BE498" s="634"/>
      <c r="BF498" s="634"/>
      <c r="BG498" s="634"/>
      <c r="BH498" s="634"/>
      <c r="BI498" s="634"/>
      <c r="BJ498" s="634"/>
      <c r="BK498" s="634"/>
      <c r="BL498" s="634"/>
      <c r="BM498" s="634"/>
      <c r="BN498" s="573"/>
      <c r="BO498" s="573"/>
      <c r="BP498" s="64">
        <v>3.527738601823708</v>
      </c>
      <c r="BQ498" s="64">
        <v>11.808322580645161</v>
      </c>
      <c r="BR498" s="6"/>
      <c r="BS498" s="527"/>
      <c r="BT498" s="527"/>
      <c r="BU498" s="527"/>
      <c r="BV498" s="527"/>
      <c r="BW498" s="584"/>
      <c r="BX498" s="527"/>
      <c r="BY498" s="527"/>
      <c r="BZ498" s="527"/>
      <c r="CA498" s="527"/>
      <c r="CB498" s="584"/>
      <c r="CD498" s="584"/>
      <c r="CE498" s="527"/>
      <c r="CF498" s="584"/>
      <c r="CG498" s="527"/>
      <c r="CH498" s="584"/>
      <c r="CI498" s="527"/>
      <c r="CJ498" s="584"/>
      <c r="CK498" s="527"/>
      <c r="CL498" s="584"/>
      <c r="CO498" s="70"/>
      <c r="CP498" s="70"/>
      <c r="CQ498" s="70"/>
      <c r="CR498" s="285"/>
      <c r="CS498" s="542"/>
      <c r="CT498" s="70"/>
      <c r="CU498" s="70"/>
      <c r="CV498" s="70"/>
      <c r="CW498" s="70"/>
      <c r="CX498" s="70"/>
      <c r="CY498" s="70"/>
      <c r="CZ498" s="70"/>
      <c r="DA498" s="70"/>
      <c r="DB498" s="70"/>
      <c r="DC498" s="70"/>
      <c r="DH498" s="516"/>
      <c r="DI498" s="516"/>
      <c r="DJ498" s="105"/>
      <c r="DK498" s="105"/>
      <c r="DL498" s="105"/>
      <c r="DM498" s="105"/>
      <c r="DN498" s="105"/>
      <c r="DO498" s="105"/>
      <c r="DP498" s="105"/>
      <c r="DQ498" s="105"/>
      <c r="DR498" s="105"/>
      <c r="DS498" s="105"/>
      <c r="DT498" s="108" t="s">
        <v>443</v>
      </c>
      <c r="DU498" s="128">
        <v>2.6458039513677813</v>
      </c>
      <c r="DV498" s="128">
        <v>11.923338709677418</v>
      </c>
      <c r="ER498" s="105">
        <v>-0.69020972644376899</v>
      </c>
      <c r="ES498" s="105">
        <v>-12.728451612903225</v>
      </c>
      <c r="ET498" s="518">
        <f>ABS(ER498)</f>
        <v>0.69020972644376899</v>
      </c>
      <c r="EV498" s="284"/>
      <c r="EW498" s="209"/>
      <c r="EX498" s="209"/>
      <c r="EY498" s="209"/>
      <c r="EZ498" s="209"/>
      <c r="FA498" s="209"/>
      <c r="FB498" s="209"/>
      <c r="FC498" s="209"/>
      <c r="FE498" s="151">
        <v>32.978691383248353</v>
      </c>
      <c r="FF498" s="141"/>
      <c r="FH498" s="516"/>
      <c r="FJ498" s="516"/>
      <c r="FL498" s="516"/>
      <c r="FN498" s="516"/>
      <c r="FQ498" s="284">
        <f>FE498/(D497+D498)</f>
        <v>7.5531273852381453</v>
      </c>
      <c r="FR498" s="209"/>
      <c r="FS498" s="284"/>
      <c r="FT498" s="209"/>
      <c r="FU498" s="209"/>
      <c r="FV498" s="209"/>
      <c r="FW498" s="209"/>
      <c r="FX498" s="209"/>
      <c r="FY498" s="209"/>
      <c r="FZ498" s="209"/>
      <c r="GA498" s="209"/>
      <c r="GB498" s="209"/>
      <c r="GC498" s="209"/>
      <c r="GD498" s="284">
        <f>FE498*(((ABS(DV497-AN497))/(ABS(DV496-DV497))))^2</f>
        <v>1.9381416423580302</v>
      </c>
      <c r="GE498" s="209"/>
      <c r="GF498" s="284"/>
      <c r="GG498" s="209"/>
      <c r="GH498" s="209"/>
      <c r="GI498" s="209"/>
      <c r="GJ498" s="209"/>
      <c r="GK498" s="209"/>
      <c r="GL498" s="209"/>
      <c r="GM498" s="209"/>
      <c r="GN498" s="209"/>
      <c r="GO498" s="209"/>
      <c r="GP498" s="209"/>
      <c r="GQ498" s="529"/>
      <c r="GR498" s="587">
        <v>2.6841489361702129</v>
      </c>
      <c r="GS498" s="529">
        <v>1.9172492401215808</v>
      </c>
      <c r="GT498" s="587"/>
      <c r="GU498" s="529"/>
      <c r="GV498" s="529"/>
      <c r="GW498" s="529"/>
      <c r="GX498" s="529"/>
      <c r="GY498" s="529"/>
      <c r="GZ498" s="587">
        <v>0.53674193548387095</v>
      </c>
      <c r="HA498" s="529">
        <v>0.23003225806451688</v>
      </c>
      <c r="HB498" s="587"/>
      <c r="HC498" s="529"/>
      <c r="HD498" s="529"/>
      <c r="HE498" s="529"/>
      <c r="HF498" s="529"/>
      <c r="HG498" s="529"/>
      <c r="HH498" s="584">
        <v>2.7372883327940918</v>
      </c>
      <c r="HI498" s="527">
        <v>1.9309996086216692</v>
      </c>
      <c r="HJ498" s="587"/>
      <c r="HK498" s="529"/>
      <c r="HL498" s="529"/>
      <c r="HM498" s="529"/>
      <c r="HN498" s="529"/>
      <c r="HO498" s="529"/>
      <c r="HP498" s="285"/>
      <c r="HQ498" s="208"/>
      <c r="HR498" s="208"/>
      <c r="HS498" s="208"/>
      <c r="IE498" s="159"/>
      <c r="IF498" s="159"/>
      <c r="IG498" s="159"/>
      <c r="IH498" s="159"/>
      <c r="II498" s="175">
        <v>0</v>
      </c>
      <c r="IJ498" s="175">
        <v>1</v>
      </c>
      <c r="IK498" s="175">
        <v>1</v>
      </c>
      <c r="IL498" s="175">
        <v>0</v>
      </c>
      <c r="IM498" s="175">
        <v>0</v>
      </c>
      <c r="IN498" s="464"/>
      <c r="IO498" s="464"/>
      <c r="IP498" s="402"/>
      <c r="IQ498" s="175">
        <v>1</v>
      </c>
      <c r="IR498" s="175">
        <v>0</v>
      </c>
      <c r="IS498" s="175">
        <v>0</v>
      </c>
      <c r="IT498" s="402"/>
      <c r="IU498" s="416"/>
      <c r="IV498" s="402"/>
      <c r="IW498" s="416"/>
      <c r="IX498" s="483"/>
      <c r="IY498" s="416"/>
      <c r="IZ498" s="175">
        <v>1</v>
      </c>
      <c r="JA498" s="175">
        <v>0</v>
      </c>
      <c r="JB498" s="178">
        <v>0</v>
      </c>
      <c r="JC498" s="178">
        <v>0</v>
      </c>
      <c r="JD498" s="178">
        <v>0</v>
      </c>
      <c r="JE498" s="178">
        <v>0</v>
      </c>
      <c r="JF498" s="178">
        <v>0</v>
      </c>
      <c r="JG498" s="178">
        <v>0</v>
      </c>
      <c r="JH498" s="178">
        <v>1</v>
      </c>
      <c r="JI498" s="178">
        <v>0</v>
      </c>
      <c r="JJ498" s="178">
        <v>0</v>
      </c>
      <c r="JK498" s="178">
        <v>1</v>
      </c>
      <c r="JL498" s="178">
        <v>0</v>
      </c>
      <c r="JM498" s="178">
        <v>1</v>
      </c>
      <c r="JN498" s="178">
        <v>0</v>
      </c>
      <c r="JO498" s="178">
        <v>0</v>
      </c>
      <c r="JP498" s="178">
        <v>0</v>
      </c>
      <c r="JQ498" s="178">
        <v>0</v>
      </c>
      <c r="JR498" s="178">
        <v>0</v>
      </c>
      <c r="JS498" s="178">
        <v>0</v>
      </c>
      <c r="JT498" s="178">
        <v>0</v>
      </c>
      <c r="JU498" s="513">
        <v>1</v>
      </c>
      <c r="JV498" s="178">
        <v>0</v>
      </c>
      <c r="JW498" s="178">
        <v>0</v>
      </c>
      <c r="JX498" s="178">
        <v>0</v>
      </c>
      <c r="JY498" s="513"/>
      <c r="JZ498" s="407"/>
      <c r="KA498" s="407"/>
      <c r="KB498" s="407"/>
      <c r="KC498" s="407"/>
      <c r="KD498" s="407"/>
      <c r="KE498" s="162">
        <v>1</v>
      </c>
      <c r="KF498" s="175">
        <v>0</v>
      </c>
      <c r="KG498" s="175">
        <v>0</v>
      </c>
      <c r="KH498" s="175">
        <v>0</v>
      </c>
      <c r="KI498" s="175">
        <v>0</v>
      </c>
      <c r="KJ498" s="175">
        <v>1</v>
      </c>
      <c r="KK498" s="160">
        <v>0</v>
      </c>
      <c r="KL498" s="175">
        <v>0</v>
      </c>
      <c r="KM498" s="175">
        <v>0</v>
      </c>
      <c r="KN498" s="175">
        <v>0</v>
      </c>
      <c r="KO498" s="175">
        <v>0</v>
      </c>
      <c r="KP498" s="175">
        <v>1</v>
      </c>
      <c r="KQ498" s="175">
        <v>0</v>
      </c>
      <c r="KR498" s="160">
        <v>0</v>
      </c>
      <c r="KS498" s="175">
        <v>0</v>
      </c>
      <c r="KT498" s="159"/>
      <c r="KU498" s="159"/>
      <c r="KV498" s="159"/>
      <c r="KW498" s="159"/>
      <c r="KX498" s="159"/>
      <c r="KY498" s="159"/>
      <c r="KZ498" s="159"/>
      <c r="LA498" s="159"/>
      <c r="LB498" s="159" t="s">
        <v>574</v>
      </c>
    </row>
    <row r="499" spans="1:314" x14ac:dyDescent="0.15">
      <c r="A499" s="218" t="s">
        <v>593</v>
      </c>
      <c r="B499" s="259" t="s">
        <v>23</v>
      </c>
      <c r="C499" s="17"/>
      <c r="D499" s="18"/>
      <c r="E499" s="12"/>
      <c r="F499" s="20"/>
      <c r="G499" s="19"/>
      <c r="H499" s="20"/>
      <c r="I499" s="597"/>
      <c r="J499" s="16"/>
      <c r="K499" s="20"/>
      <c r="L499" s="16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16"/>
      <c r="AB499" s="20"/>
      <c r="AC499" s="20"/>
      <c r="AD499" s="20"/>
      <c r="AE499" s="20"/>
      <c r="AF499" s="20"/>
      <c r="AG499" s="20"/>
      <c r="AH499" s="58"/>
      <c r="AI499" s="20"/>
      <c r="AJ499" s="20"/>
      <c r="AK499" s="20"/>
      <c r="AL499" s="642"/>
      <c r="AM499" s="636"/>
      <c r="AN499" s="637"/>
      <c r="AO499" s="636"/>
      <c r="AP499" s="637"/>
      <c r="AQ499" s="528">
        <f>SUM(AO496:AO499)</f>
        <v>1.6819032258064528</v>
      </c>
      <c r="AR499" s="528">
        <f>SUM(AP496:AP499)</f>
        <v>5.5157741935483884</v>
      </c>
      <c r="AS499" s="528">
        <f>AVERAGE(AO496:AO499)</f>
        <v>1.6819032258064528</v>
      </c>
      <c r="AT499" s="528">
        <f>AVERAGE(AP496:AP499)</f>
        <v>5.5157741935483884</v>
      </c>
      <c r="AU499" s="528">
        <f>MAX(AO496:AO499)</f>
        <v>1.6819032258064528</v>
      </c>
      <c r="AV499" s="528">
        <f>MAX(AP496:AP499)</f>
        <v>5.5157741935483884</v>
      </c>
      <c r="AW499" s="528">
        <f>MIN(AO496:AO499)</f>
        <v>1.6819032258064528</v>
      </c>
      <c r="AX499" s="528">
        <f>MIN(AP496:AP499)</f>
        <v>5.5157741935483884</v>
      </c>
      <c r="AY499" s="528">
        <f>AU499-AW499</f>
        <v>0</v>
      </c>
      <c r="AZ499" s="528">
        <f>AV499-AX499</f>
        <v>0</v>
      </c>
      <c r="BA499" s="528"/>
      <c r="BB499" s="636"/>
      <c r="BC499" s="637"/>
      <c r="BD499" s="528">
        <f>SUM(BB496:BB499)</f>
        <v>5.9808387096774194</v>
      </c>
      <c r="BE499" s="528">
        <f>SUM(BC496:BC499)</f>
        <v>1.6102258064516128</v>
      </c>
      <c r="BF499" s="528">
        <f>AVERAGE(BB496:BB499)</f>
        <v>5.9808387096774194</v>
      </c>
      <c r="BG499" s="528">
        <f>AVERAGE(BC496:BC499)</f>
        <v>1.6102258064516128</v>
      </c>
      <c r="BH499" s="528">
        <f>MAX(BB496:BB499)</f>
        <v>5.9808387096774194</v>
      </c>
      <c r="BI499" s="528">
        <f>MAX(BC496:BC499)</f>
        <v>1.6102258064516128</v>
      </c>
      <c r="BJ499" s="528">
        <f>MIN(BB496:BB499)</f>
        <v>5.9808387096774194</v>
      </c>
      <c r="BK499" s="528">
        <f>MIN(BC496:BC499)</f>
        <v>1.6102258064516128</v>
      </c>
      <c r="BL499" s="528">
        <f>BH499-BJ499</f>
        <v>0</v>
      </c>
      <c r="BM499" s="528">
        <f>BI499-BK499</f>
        <v>0</v>
      </c>
      <c r="BN499" s="574"/>
      <c r="BO499" s="574"/>
      <c r="BP499" s="2"/>
      <c r="BQ499" s="2"/>
      <c r="BR499" s="7"/>
      <c r="BS499" s="530"/>
      <c r="BT499" s="530"/>
      <c r="BU499" s="530"/>
      <c r="BV499" s="530"/>
      <c r="BW499" s="585">
        <f>AVERAGE(BS494:BS499)</f>
        <v>0.88193465045592701</v>
      </c>
      <c r="BX499" s="585">
        <f>AVERAGE(BT494:BT499)</f>
        <v>3.7699731182795695</v>
      </c>
      <c r="BY499" s="585"/>
      <c r="BZ499" s="585"/>
      <c r="CA499" s="530"/>
      <c r="CB499" s="584"/>
      <c r="CC499" s="530"/>
      <c r="CD499" s="585"/>
      <c r="CE499" s="585">
        <f>SUM(CC496:CC498)</f>
        <v>51.75249234097101</v>
      </c>
      <c r="CF499" s="585"/>
      <c r="CG499" s="585" t="e">
        <f ca="1">[1]!Mean(CC495:CC498)</f>
        <v>#NAME?</v>
      </c>
      <c r="CH499" s="585"/>
      <c r="CI499" s="585">
        <f>MAX(CC496:CC498)</f>
        <v>51.75249234097101</v>
      </c>
      <c r="CJ499" s="585"/>
      <c r="CK499" s="585">
        <f>MIN(CC496:CC498)</f>
        <v>51.75249234097101</v>
      </c>
      <c r="CL499" s="585"/>
      <c r="CM499" s="528"/>
      <c r="CN499" s="393"/>
      <c r="CO499" s="73"/>
      <c r="CP499" s="73"/>
      <c r="CQ499" s="73"/>
      <c r="CR499" s="96"/>
      <c r="CS499" s="83"/>
      <c r="CT499" s="281">
        <f>SUM(CR496:CR499)</f>
        <v>6.3013035653569673</v>
      </c>
      <c r="CU499" s="281"/>
      <c r="CV499" s="281">
        <f>AVERAGE(CR496:CR499)</f>
        <v>6.3013035653569673</v>
      </c>
      <c r="CW499" s="281"/>
      <c r="CX499" s="281">
        <f>MAX(CR496:CR499)</f>
        <v>6.3013035653569673</v>
      </c>
      <c r="CY499" s="281"/>
      <c r="CZ499" s="281">
        <f>MIN(CR498:CR499)</f>
        <v>0</v>
      </c>
      <c r="DA499" s="281"/>
      <c r="DB499" s="281">
        <f>CX499-CZ499</f>
        <v>6.3013035653569673</v>
      </c>
      <c r="DC499" s="281"/>
      <c r="DD499" s="281"/>
      <c r="DE499" s="281"/>
      <c r="DF499" s="281"/>
      <c r="DG499" s="281"/>
      <c r="DH499" s="281"/>
      <c r="DI499" s="281"/>
      <c r="DJ499" s="110"/>
      <c r="DK499" s="110"/>
      <c r="DL499" s="133"/>
      <c r="DM499" s="133"/>
      <c r="DN499" s="133"/>
      <c r="DO499" s="133"/>
      <c r="DP499" s="133"/>
      <c r="DQ499" s="133"/>
      <c r="DR499" s="133"/>
      <c r="DS499" s="110"/>
      <c r="DT499" s="112"/>
      <c r="DU499" s="110"/>
      <c r="DV499" s="110"/>
      <c r="DW499" s="495"/>
      <c r="DX499" s="495"/>
      <c r="DY499" s="495"/>
      <c r="DZ499" s="495"/>
      <c r="EA499" s="495"/>
      <c r="EB499" s="512"/>
      <c r="EC499" s="495"/>
      <c r="ED499" s="495"/>
      <c r="EE499" s="512"/>
      <c r="EF499" s="244"/>
      <c r="EG499" s="244"/>
      <c r="EH499" s="244"/>
      <c r="EI499" s="244"/>
      <c r="EJ499" s="244"/>
      <c r="EK499" s="244"/>
      <c r="EL499" s="244"/>
      <c r="EM499" s="244"/>
      <c r="EN499" s="244"/>
      <c r="EO499" s="244"/>
      <c r="EP499" s="244"/>
      <c r="EQ499" s="244"/>
      <c r="ER499" s="110"/>
      <c r="ES499" s="111"/>
      <c r="ET499" s="523"/>
      <c r="EU499" s="523"/>
      <c r="EV499" s="287">
        <f>SUM(ET496:ET499)</f>
        <v>0.69020972644376899</v>
      </c>
      <c r="EW499" s="281">
        <f>SUM(EU497:EU499)</f>
        <v>0.72855471124620064</v>
      </c>
      <c r="EX499" s="278">
        <f>AVERAGE(ET496:ET499)</f>
        <v>0.69020972644376899</v>
      </c>
      <c r="EY499" s="278">
        <f>AVERAGE(EU496:EU499)</f>
        <v>0.72855471124620064</v>
      </c>
      <c r="EZ499" s="281">
        <f>_xlfn.VAR.P(ET496:ET499)</f>
        <v>0</v>
      </c>
      <c r="FA499" s="281">
        <f>_xlfn.VAR.P(EU496:EU499)</f>
        <v>0</v>
      </c>
      <c r="FB499" s="281">
        <f>MAX(ET496:ET499)</f>
        <v>0.69020972644376899</v>
      </c>
      <c r="FC499" s="281">
        <f>MAX(EU496:EU499)</f>
        <v>0.72855471124620064</v>
      </c>
      <c r="FD499" s="523"/>
      <c r="FE499" s="152"/>
      <c r="FF499" s="145"/>
      <c r="FG499" s="521">
        <f>SUM(FE495:FE499)</f>
        <v>32.978691383248353</v>
      </c>
      <c r="FH499" s="521"/>
      <c r="FI499" s="521">
        <f>AVERAGE(FE495:FE499)</f>
        <v>32.978691383248353</v>
      </c>
      <c r="FJ499" s="521"/>
      <c r="FK499" s="521">
        <f>MAX(FE495:FE499)</f>
        <v>32.978691383248353</v>
      </c>
      <c r="FL499" s="521"/>
      <c r="FM499" s="521">
        <f>MIN(FE495:FE499)</f>
        <v>32.978691383248353</v>
      </c>
      <c r="FN499" s="521"/>
      <c r="FO499" s="521">
        <f>FK499-FM499</f>
        <v>0</v>
      </c>
      <c r="FP499" s="520"/>
      <c r="FQ499" s="284"/>
      <c r="FR499" s="284">
        <f>FF499/(D498+D499)</f>
        <v>0</v>
      </c>
      <c r="FS499" s="278">
        <f>SUM(FQ495:FQ499)</f>
        <v>7.5531273852381453</v>
      </c>
      <c r="FT499" s="278"/>
      <c r="FU499" s="278">
        <f>AVERAGE(FQ495:FQ499)</f>
        <v>7.5531273852381453</v>
      </c>
      <c r="FV499" s="278"/>
      <c r="FW499" s="278">
        <f>MAX(FQ495:FQ499)</f>
        <v>7.5531273852381453</v>
      </c>
      <c r="FX499" s="278"/>
      <c r="FY499" s="278">
        <f>MIN(FQ495:FQ499)</f>
        <v>7.5531273852381453</v>
      </c>
      <c r="FZ499" s="278"/>
      <c r="GA499" s="278">
        <f>FW499-FY499</f>
        <v>0</v>
      </c>
      <c r="GB499" s="278"/>
      <c r="GC499" s="280"/>
      <c r="GD499" s="284"/>
      <c r="GE499" s="97"/>
      <c r="GF499" s="278">
        <f>SUM(GD495:GD499)</f>
        <v>1.9381416423580302</v>
      </c>
      <c r="GG499" s="278"/>
      <c r="GH499" s="278">
        <f>AVERAGE(GD495:GD499)</f>
        <v>1.9381416423580302</v>
      </c>
      <c r="GI499" s="278"/>
      <c r="GJ499" s="278">
        <f>MAX(GD495:GD499)</f>
        <v>1.9381416423580302</v>
      </c>
      <c r="GK499" s="278"/>
      <c r="GL499" s="278">
        <f>MIN(GD495:GD499)</f>
        <v>1.9381416423580302</v>
      </c>
      <c r="GM499" s="278"/>
      <c r="GN499" s="278">
        <f>GJ499-GL499</f>
        <v>0</v>
      </c>
      <c r="GO499" s="278"/>
      <c r="GP499" s="280"/>
      <c r="GQ499" s="587"/>
      <c r="GR499" s="587"/>
      <c r="GS499" s="532"/>
      <c r="GT499" s="586">
        <f>SUM(GR496:GR498)</f>
        <v>3.2976686930091184</v>
      </c>
      <c r="GU499" s="586">
        <f>SUM(GS496:GS498)</f>
        <v>1.9939392097264439</v>
      </c>
      <c r="GV499" s="531">
        <f>AVERAGE(GR496:GR498)</f>
        <v>1.6488343465045592</v>
      </c>
      <c r="GW499" s="531">
        <f>AVERAGE(GS496:GS498)</f>
        <v>0.99696960486322195</v>
      </c>
      <c r="GX499" s="531">
        <f>AVERAGE(GR496:GR498)</f>
        <v>1.6488343465045592</v>
      </c>
      <c r="GY499" s="531">
        <f>AVERAGE(GS496:GS498)</f>
        <v>0.99696960486322195</v>
      </c>
      <c r="GZ499" s="587"/>
      <c r="HA499" s="532"/>
      <c r="HB499" s="586">
        <f>SUM(GZ496:GZ498)</f>
        <v>1.8402580645161279</v>
      </c>
      <c r="HC499" s="586">
        <f>SUM(HA496:HA498)</f>
        <v>0.3833870967741948</v>
      </c>
      <c r="HD499" s="531">
        <f>AVERAGE(GZ496:GZ498)</f>
        <v>0.92012903225806397</v>
      </c>
      <c r="HE499" s="531">
        <f>AVERAGE(HA496:HA498)</f>
        <v>0.1916935483870974</v>
      </c>
      <c r="HF499" s="531">
        <f>AVERAGE(GZ496:GZ498)</f>
        <v>0.92012903225806397</v>
      </c>
      <c r="HG499" s="531">
        <f>AVERAGE(HA496:HA498)</f>
        <v>0.1916935483870974</v>
      </c>
      <c r="HH499" s="584"/>
      <c r="HI499" s="527"/>
      <c r="HJ499" s="586">
        <f>SUM(HH497:HH499)</f>
        <v>4.1779690020192017</v>
      </c>
      <c r="HK499" s="586">
        <f>SUM(HI497:HI499)</f>
        <v>2.1024611436482346</v>
      </c>
      <c r="HL499" s="531">
        <f>AVERAGE(HH497:HH499)</f>
        <v>2.0889845010096009</v>
      </c>
      <c r="HM499" s="531">
        <f>AVERAGE(HI497:HI499)</f>
        <v>1.0512305718241173</v>
      </c>
      <c r="HN499" s="531">
        <f>MAX(HH497:HH499)</f>
        <v>2.7372883327940918</v>
      </c>
      <c r="HO499" s="531">
        <f>MAX(HI497:HI499)</f>
        <v>1.9309996086216692</v>
      </c>
      <c r="HP499" s="286">
        <f>MIN(HH497:HH499)</f>
        <v>1.4406806692251095</v>
      </c>
      <c r="HQ499" s="286">
        <f>MIN(HI497:HI499)</f>
        <v>0.17146153502656555</v>
      </c>
      <c r="HR499" s="278">
        <f>HN499-HP499</f>
        <v>1.2966076635689823</v>
      </c>
      <c r="HS499" s="278">
        <f>HO499-HQ499</f>
        <v>1.7595380735951036</v>
      </c>
      <c r="HT499" s="393"/>
      <c r="HU499" s="520"/>
      <c r="HV499" s="393"/>
      <c r="HW499" s="520"/>
      <c r="HX499" s="393"/>
      <c r="HY499" s="520"/>
      <c r="HZ499" s="393"/>
      <c r="IA499" s="520"/>
      <c r="IB499" s="393"/>
      <c r="IC499" s="520"/>
      <c r="ID499" s="393"/>
      <c r="IE499" s="168"/>
      <c r="IF499" s="168"/>
      <c r="IG499" s="168">
        <v>-2.3006990881458966</v>
      </c>
      <c r="IH499" s="168">
        <v>-12.805129032258064</v>
      </c>
      <c r="II499" s="168"/>
      <c r="IJ499" s="168"/>
      <c r="IK499" s="168"/>
      <c r="IL499" s="168"/>
      <c r="IM499" s="168"/>
      <c r="IN499" s="462"/>
      <c r="IO499" s="462"/>
      <c r="IP499" s="390">
        <v>0</v>
      </c>
      <c r="IQ499" s="168"/>
      <c r="IR499" s="168"/>
      <c r="IS499" s="168"/>
      <c r="IT499" s="390"/>
      <c r="IU499" s="393"/>
      <c r="IV499" s="390"/>
      <c r="IW499" s="393"/>
      <c r="IX499" s="484"/>
      <c r="IY499" s="393"/>
      <c r="IZ499" s="168"/>
      <c r="JA499" s="168"/>
      <c r="JB499" s="177"/>
      <c r="JC499" s="177"/>
      <c r="JD499" s="177"/>
      <c r="JE499" s="168"/>
      <c r="JF499" s="168"/>
      <c r="JG499" s="168"/>
      <c r="JH499" s="168"/>
      <c r="JI499" s="168"/>
      <c r="JJ499" s="168"/>
      <c r="JK499" s="168"/>
      <c r="JL499" s="168"/>
      <c r="JM499" s="168"/>
      <c r="JN499" s="168"/>
      <c r="JO499" s="168"/>
      <c r="JP499" s="177"/>
      <c r="JQ499" s="177"/>
      <c r="JR499" s="177"/>
      <c r="JS499" s="168"/>
      <c r="JT499" s="168"/>
      <c r="JU499" s="393"/>
      <c r="JV499" s="168"/>
      <c r="JW499" s="168"/>
      <c r="JX499" s="168"/>
      <c r="JY499" s="393"/>
      <c r="JZ499" s="507"/>
      <c r="KA499" s="507"/>
      <c r="KB499" s="520"/>
      <c r="KC499" s="520"/>
      <c r="KD499" s="507"/>
      <c r="KE499" s="170"/>
      <c r="KF499" s="168"/>
      <c r="KG499" s="168"/>
      <c r="KH499" s="168"/>
      <c r="KI499" s="168"/>
      <c r="KJ499" s="168"/>
      <c r="KK499" s="169"/>
      <c r="KL499" s="168"/>
      <c r="KM499" s="168"/>
      <c r="KN499" s="168"/>
      <c r="KO499" s="168"/>
      <c r="KP499" s="168"/>
      <c r="KQ499" s="168"/>
      <c r="KR499" s="169"/>
      <c r="KS499" s="168"/>
      <c r="KT499" s="168"/>
      <c r="KU499" s="168"/>
      <c r="KV499" s="168"/>
      <c r="KW499" s="168"/>
      <c r="KX499" s="168"/>
      <c r="KY499" s="168"/>
      <c r="KZ499" s="168"/>
      <c r="LA499" s="169"/>
      <c r="LB499" s="168"/>
    </row>
    <row r="500" spans="1:314" x14ac:dyDescent="0.15">
      <c r="A500" s="214"/>
      <c r="B500" s="261" t="s">
        <v>24</v>
      </c>
      <c r="C500" s="10"/>
      <c r="D500" s="11"/>
      <c r="E500" s="12"/>
      <c r="F500" s="14"/>
      <c r="G500" s="13"/>
      <c r="H500" s="14" t="s">
        <v>352</v>
      </c>
      <c r="I500" s="596">
        <v>98</v>
      </c>
      <c r="J500" s="9">
        <v>1</v>
      </c>
      <c r="K500" s="14">
        <v>0</v>
      </c>
      <c r="L500" s="9">
        <v>1</v>
      </c>
      <c r="M500" s="23">
        <v>1</v>
      </c>
      <c r="N500" s="23">
        <v>1</v>
      </c>
      <c r="O500" s="23">
        <v>0</v>
      </c>
      <c r="P500" s="23"/>
      <c r="Q500" s="23">
        <v>1</v>
      </c>
      <c r="R500" s="23">
        <v>0</v>
      </c>
      <c r="S500" s="23">
        <v>0</v>
      </c>
      <c r="T500" s="14">
        <v>0</v>
      </c>
      <c r="U500" s="14">
        <v>0</v>
      </c>
      <c r="V500" s="14">
        <v>1</v>
      </c>
      <c r="W500" s="14">
        <v>0</v>
      </c>
      <c r="X500" s="14">
        <v>0</v>
      </c>
      <c r="Y500" s="14">
        <v>0</v>
      </c>
      <c r="Z500" s="14">
        <v>0</v>
      </c>
      <c r="AA500" s="9">
        <v>1</v>
      </c>
      <c r="AB500" s="15"/>
      <c r="AC500" s="15"/>
      <c r="AD500" s="15"/>
      <c r="AE500" s="15"/>
      <c r="AF500" s="15"/>
      <c r="AG500" s="15"/>
      <c r="AH500" s="54"/>
      <c r="AI500" s="15"/>
      <c r="AJ500" s="15"/>
      <c r="AK500" s="15"/>
      <c r="AL500" s="632"/>
      <c r="AM500" s="633"/>
      <c r="AN500" s="634"/>
      <c r="AO500" s="633"/>
      <c r="AP500" s="634"/>
      <c r="AQ500" s="634"/>
      <c r="AR500" s="634"/>
      <c r="AS500" s="634"/>
      <c r="AT500" s="634"/>
      <c r="AU500" s="634"/>
      <c r="AV500" s="634"/>
      <c r="AW500" s="634"/>
      <c r="AX500" s="634"/>
      <c r="AY500" s="634"/>
      <c r="AZ500" s="634"/>
      <c r="BA500" s="634"/>
      <c r="BB500" s="633"/>
      <c r="BC500" s="634"/>
      <c r="BD500" s="634"/>
      <c r="BE500" s="634"/>
      <c r="BF500" s="634"/>
      <c r="BG500" s="634"/>
      <c r="BH500" s="634"/>
      <c r="BI500" s="634"/>
      <c r="BJ500" s="634"/>
      <c r="BK500" s="634"/>
      <c r="BL500" s="634"/>
      <c r="BM500" s="634"/>
      <c r="BN500" s="573"/>
      <c r="BO500" s="573"/>
      <c r="BP500" s="64">
        <v>-0.92027963525835865</v>
      </c>
      <c r="BQ500" s="64">
        <v>11.923338709677418</v>
      </c>
      <c r="BR500" s="6"/>
      <c r="BS500" s="527"/>
      <c r="BT500" s="527"/>
      <c r="BU500" s="527"/>
      <c r="BV500" s="527"/>
      <c r="BW500" s="584"/>
      <c r="BX500" s="527"/>
      <c r="BY500" s="527"/>
      <c r="BZ500" s="527"/>
      <c r="CA500" s="527"/>
      <c r="CB500" s="584"/>
      <c r="CC500" s="527"/>
      <c r="CD500" s="584"/>
      <c r="CE500" s="527"/>
      <c r="CF500" s="584"/>
      <c r="CG500" s="527"/>
      <c r="CH500" s="584"/>
      <c r="CI500" s="527"/>
      <c r="CJ500" s="584"/>
      <c r="CK500" s="527"/>
      <c r="CL500" s="584"/>
      <c r="CO500" s="70"/>
      <c r="CP500" s="70"/>
      <c r="CQ500" s="70"/>
      <c r="CR500" s="70"/>
      <c r="CS500" s="70"/>
      <c r="CT500" s="70"/>
      <c r="CU500" s="70"/>
      <c r="CV500" s="70"/>
      <c r="CW500" s="70"/>
      <c r="CX500" s="70"/>
      <c r="CY500" s="70"/>
      <c r="CZ500" s="70"/>
      <c r="DA500" s="70"/>
      <c r="DB500" s="70"/>
      <c r="DC500" s="70"/>
      <c r="DH500" s="516"/>
      <c r="DI500" s="516"/>
      <c r="DJ500" s="105"/>
      <c r="DK500" s="105"/>
      <c r="DL500" s="105"/>
      <c r="DM500" s="105"/>
      <c r="DN500" s="105"/>
      <c r="DO500" s="105"/>
      <c r="DP500" s="105"/>
      <c r="DQ500" s="105"/>
      <c r="DR500" s="105"/>
      <c r="DS500" s="105"/>
      <c r="DT500" s="108" t="s">
        <v>442</v>
      </c>
      <c r="DU500" s="128">
        <v>-0.92027963525835865</v>
      </c>
      <c r="DV500" s="128">
        <v>11.923338709677418</v>
      </c>
      <c r="ER500" s="105">
        <v>3.7961534954407297</v>
      </c>
      <c r="ES500" s="105">
        <v>-13.57190322580645</v>
      </c>
      <c r="EV500" s="284"/>
      <c r="EW500" s="209"/>
      <c r="EX500" s="209"/>
      <c r="EY500" s="209"/>
      <c r="EZ500" s="209"/>
      <c r="FA500" s="209"/>
      <c r="FB500" s="209"/>
      <c r="FC500" s="209"/>
      <c r="FE500" s="141"/>
      <c r="FF500" s="141"/>
      <c r="FH500" s="141"/>
      <c r="FJ500" s="141"/>
      <c r="FK500" s="584"/>
      <c r="FL500" s="527"/>
      <c r="FM500" s="584"/>
      <c r="FN500" s="527"/>
      <c r="FO500" s="584"/>
      <c r="FP500" s="527"/>
      <c r="FQ500" s="284"/>
      <c r="FR500" s="209"/>
      <c r="FS500" s="284"/>
      <c r="FT500" s="209"/>
      <c r="FU500" s="209"/>
      <c r="FV500" s="209"/>
      <c r="FW500" s="209"/>
      <c r="FX500" s="209"/>
      <c r="FY500" s="209"/>
      <c r="FZ500" s="209"/>
      <c r="GA500" s="209"/>
      <c r="GB500" s="209"/>
      <c r="GC500" s="209"/>
      <c r="GD500" s="284"/>
      <c r="GE500" s="209"/>
      <c r="GF500" s="284"/>
      <c r="GG500" s="209"/>
      <c r="GH500" s="209"/>
      <c r="GI500" s="209"/>
      <c r="GJ500" s="209"/>
      <c r="GK500" s="209"/>
      <c r="GL500" s="209"/>
      <c r="GM500" s="209"/>
      <c r="GN500" s="209"/>
      <c r="GO500" s="209"/>
      <c r="GP500" s="209"/>
      <c r="GQ500" s="529"/>
      <c r="GR500" s="587"/>
      <c r="GS500" s="529"/>
      <c r="GT500" s="587"/>
      <c r="GU500" s="529"/>
      <c r="GV500" s="529"/>
      <c r="GW500" s="529"/>
      <c r="GX500" s="529"/>
      <c r="GY500" s="529"/>
      <c r="GZ500" s="587"/>
      <c r="HA500" s="529"/>
      <c r="HB500" s="587"/>
      <c r="HC500" s="529"/>
      <c r="HD500" s="529"/>
      <c r="HE500" s="529"/>
      <c r="HF500" s="529"/>
      <c r="HG500" s="529"/>
      <c r="HH500" s="584"/>
      <c r="HI500" s="527"/>
      <c r="HJ500" s="587"/>
      <c r="HK500" s="529"/>
      <c r="HL500" s="529"/>
      <c r="HM500" s="529"/>
      <c r="HN500" s="529"/>
      <c r="HO500" s="529"/>
      <c r="HP500" s="285"/>
      <c r="HQ500" s="208"/>
      <c r="HR500" s="208"/>
      <c r="HS500" s="208"/>
      <c r="IE500" s="159"/>
      <c r="IF500" s="159"/>
      <c r="IG500" s="159">
        <v>2.6841489361702129</v>
      </c>
      <c r="IH500" s="159">
        <v>-3.8338709677419348E-2</v>
      </c>
      <c r="II500" s="159"/>
      <c r="IJ500" s="159"/>
      <c r="IK500" s="159"/>
      <c r="IL500" s="159"/>
      <c r="IM500" s="159"/>
      <c r="IQ500" s="159"/>
      <c r="IR500" s="159"/>
      <c r="IS500" s="159"/>
      <c r="IZ500" s="159"/>
      <c r="JA500" s="159"/>
      <c r="JB500" s="159"/>
      <c r="JC500" s="159"/>
      <c r="JD500" s="159"/>
      <c r="JE500" s="159"/>
      <c r="JF500" s="159"/>
      <c r="JG500" s="159"/>
      <c r="JH500" s="159"/>
      <c r="JI500" s="159"/>
      <c r="JJ500" s="159"/>
      <c r="JK500" s="159"/>
      <c r="JL500" s="159"/>
      <c r="JM500" s="159"/>
      <c r="JN500" s="159"/>
      <c r="JO500" s="159"/>
      <c r="JP500" s="159"/>
      <c r="JQ500" s="159"/>
      <c r="JR500" s="159"/>
      <c r="JS500" s="159"/>
      <c r="JT500" s="159"/>
      <c r="JV500" s="159"/>
      <c r="JW500" s="159"/>
      <c r="JX500" s="159"/>
      <c r="KE500" s="159"/>
      <c r="KF500" s="159"/>
      <c r="KG500" s="159"/>
      <c r="KH500" s="159"/>
      <c r="KI500" s="159"/>
      <c r="KJ500" s="159"/>
      <c r="KK500" s="159"/>
      <c r="KL500" s="159"/>
      <c r="KM500" s="159"/>
      <c r="KN500" s="159"/>
      <c r="KO500" s="159"/>
      <c r="KP500" s="159"/>
      <c r="KQ500" s="159"/>
      <c r="KR500" s="159"/>
      <c r="KS500" s="159"/>
      <c r="KT500" s="159"/>
      <c r="KU500" s="159"/>
      <c r="KV500" s="159"/>
      <c r="KW500" s="159"/>
      <c r="KX500" s="159"/>
      <c r="KY500" s="159"/>
      <c r="KZ500" s="159"/>
      <c r="LA500" s="159"/>
      <c r="LB500" s="159"/>
    </row>
    <row r="501" spans="1:314" x14ac:dyDescent="0.15">
      <c r="A501" s="214"/>
      <c r="B501" s="261" t="s">
        <v>25</v>
      </c>
      <c r="C501" s="10"/>
      <c r="D501" s="11"/>
      <c r="E501" s="12"/>
      <c r="F501" s="14"/>
      <c r="G501" s="13"/>
      <c r="H501" s="14"/>
      <c r="I501" s="596"/>
      <c r="J501" s="9">
        <v>1</v>
      </c>
      <c r="K501" s="14">
        <v>0</v>
      </c>
      <c r="L501" s="9">
        <v>1</v>
      </c>
      <c r="M501" s="23">
        <v>1</v>
      </c>
      <c r="N501" s="23">
        <v>0</v>
      </c>
      <c r="O501" s="23">
        <v>1</v>
      </c>
      <c r="P501" s="14"/>
      <c r="Q501" s="14">
        <v>0</v>
      </c>
      <c r="R501" s="14">
        <v>0</v>
      </c>
      <c r="S501" s="14">
        <v>1</v>
      </c>
      <c r="T501" s="14"/>
      <c r="U501" s="14"/>
      <c r="V501" s="14"/>
      <c r="W501" s="14"/>
      <c r="X501" s="14"/>
      <c r="Y501" s="14"/>
      <c r="Z501" s="14"/>
      <c r="AA501" s="9"/>
      <c r="AB501" s="15"/>
      <c r="AC501" s="15"/>
      <c r="AD501" s="15"/>
      <c r="AE501" s="15">
        <f>ABS(ER501-DU502)</f>
        <v>0.11503495440729461</v>
      </c>
      <c r="AF501" s="15">
        <f>ABS(ES501-DV502)</f>
        <v>0</v>
      </c>
      <c r="AG501" s="15">
        <f>SQRT(AE501^2+AF501^2)</f>
        <v>0.11503495440729461</v>
      </c>
      <c r="AH501" s="15">
        <f>AM502-BP501</f>
        <v>3.5277386018237085</v>
      </c>
      <c r="AI501" s="15">
        <f>AN502-BQ501</f>
        <v>-17.559129032258063</v>
      </c>
      <c r="AJ501" s="15"/>
      <c r="AK501" s="15"/>
      <c r="AL501" s="632">
        <f>((AH501*AH502)+(AI501*AI502))/(SQRT(AH501^2+AI501^2)*SQRT(AH502^2+AI502^2))</f>
        <v>0.99975369260497227</v>
      </c>
      <c r="AM501" s="633"/>
      <c r="AN501" s="634"/>
      <c r="AO501" s="633"/>
      <c r="AP501" s="634"/>
      <c r="AQ501" s="634"/>
      <c r="AR501" s="634"/>
      <c r="AS501" s="634"/>
      <c r="AT501" s="634"/>
      <c r="AU501" s="634"/>
      <c r="AV501" s="634"/>
      <c r="AW501" s="634"/>
      <c r="AX501" s="634"/>
      <c r="AY501" s="634"/>
      <c r="AZ501" s="634"/>
      <c r="BA501" s="634"/>
      <c r="BB501" s="633"/>
      <c r="BC501" s="634"/>
      <c r="BD501" s="634"/>
      <c r="BE501" s="634"/>
      <c r="BF501" s="634"/>
      <c r="BG501" s="634"/>
      <c r="BH501" s="634"/>
      <c r="BI501" s="634"/>
      <c r="BJ501" s="634"/>
      <c r="BK501" s="634"/>
      <c r="BL501" s="634"/>
      <c r="BM501" s="634"/>
      <c r="BN501" s="573"/>
      <c r="BO501" s="573"/>
      <c r="BP501" s="64">
        <v>-0.80524468085106382</v>
      </c>
      <c r="BQ501" s="64">
        <v>11.923338709677418</v>
      </c>
      <c r="BR501" s="6"/>
      <c r="BS501" s="527"/>
      <c r="BT501" s="527"/>
      <c r="BU501" s="527"/>
      <c r="BV501" s="527"/>
      <c r="BW501" s="584"/>
      <c r="BX501" s="527"/>
      <c r="BY501" s="527"/>
      <c r="BZ501" s="527"/>
      <c r="CA501" s="527"/>
      <c r="CB501" s="584"/>
      <c r="CC501" s="527"/>
      <c r="CD501" s="584"/>
      <c r="CE501" s="527"/>
      <c r="CF501" s="584"/>
      <c r="CG501" s="527"/>
      <c r="CH501" s="584"/>
      <c r="CI501" s="527"/>
      <c r="CJ501" s="584"/>
      <c r="CK501" s="527"/>
      <c r="CL501" s="584"/>
      <c r="CO501" s="70"/>
      <c r="CP501" s="70"/>
      <c r="CQ501" s="70"/>
      <c r="CR501" s="70"/>
      <c r="CS501" s="70"/>
      <c r="CT501" s="70"/>
      <c r="CU501" s="70"/>
      <c r="CV501" s="70"/>
      <c r="CW501" s="70"/>
      <c r="CX501" s="70"/>
      <c r="CY501" s="70"/>
      <c r="CZ501" s="70"/>
      <c r="DA501" s="70"/>
      <c r="DB501" s="70"/>
      <c r="DC501" s="70"/>
      <c r="DH501" s="516"/>
      <c r="DI501" s="516"/>
      <c r="DJ501" s="105"/>
      <c r="DK501" s="105"/>
      <c r="DL501" s="105"/>
      <c r="DM501" s="105"/>
      <c r="DN501" s="105"/>
      <c r="DO501" s="105"/>
      <c r="DP501" s="105"/>
      <c r="DQ501" s="105"/>
      <c r="DR501" s="105"/>
      <c r="DS501" s="105"/>
      <c r="DT501" s="108" t="s">
        <v>442</v>
      </c>
      <c r="DU501" s="128">
        <v>-0.80524468085106382</v>
      </c>
      <c r="DV501" s="128">
        <v>11.923338709677418</v>
      </c>
      <c r="ER501" s="105">
        <v>3.4510486322188449</v>
      </c>
      <c r="ES501" s="105">
        <v>-12.000016129032257</v>
      </c>
      <c r="EV501" s="284"/>
      <c r="EW501" s="209"/>
      <c r="EX501" s="209"/>
      <c r="EY501" s="209"/>
      <c r="EZ501" s="209"/>
      <c r="FA501" s="209"/>
      <c r="FB501" s="209"/>
      <c r="FC501" s="209"/>
      <c r="FE501" s="141"/>
      <c r="FF501" s="141"/>
      <c r="FH501" s="141"/>
      <c r="FJ501" s="141"/>
      <c r="FK501" s="584"/>
      <c r="FL501" s="527"/>
      <c r="FM501" s="584"/>
      <c r="FN501" s="527"/>
      <c r="FO501" s="584"/>
      <c r="FP501" s="527"/>
      <c r="FQ501" s="284"/>
      <c r="FR501" s="209"/>
      <c r="FS501" s="284"/>
      <c r="FT501" s="209"/>
      <c r="FU501" s="209"/>
      <c r="FV501" s="209"/>
      <c r="FW501" s="209"/>
      <c r="FX501" s="209"/>
      <c r="FY501" s="209"/>
      <c r="FZ501" s="209"/>
      <c r="GA501" s="209"/>
      <c r="GB501" s="209"/>
      <c r="GC501" s="209"/>
      <c r="GD501" s="284"/>
      <c r="GE501" s="209"/>
      <c r="GF501" s="284"/>
      <c r="GG501" s="209"/>
      <c r="GH501" s="209"/>
      <c r="GI501" s="209"/>
      <c r="GJ501" s="209"/>
      <c r="GK501" s="209"/>
      <c r="GL501" s="209"/>
      <c r="GM501" s="209"/>
      <c r="GN501" s="209"/>
      <c r="GO501" s="209"/>
      <c r="GP501" s="209"/>
      <c r="GQ501" s="529"/>
      <c r="GR501" s="587"/>
      <c r="GS501" s="529"/>
      <c r="GT501" s="587"/>
      <c r="GU501" s="529"/>
      <c r="GV501" s="529"/>
      <c r="GW501" s="529"/>
      <c r="GX501" s="529"/>
      <c r="GY501" s="529"/>
      <c r="GZ501" s="587"/>
      <c r="HA501" s="529"/>
      <c r="HB501" s="587"/>
      <c r="HC501" s="529"/>
      <c r="HD501" s="529"/>
      <c r="HE501" s="529"/>
      <c r="HF501" s="529"/>
      <c r="HG501" s="529"/>
      <c r="HH501" s="584"/>
      <c r="HI501" s="527"/>
      <c r="HJ501" s="587"/>
      <c r="HK501" s="529"/>
      <c r="HL501" s="529"/>
      <c r="HM501" s="529"/>
      <c r="HN501" s="529"/>
      <c r="HO501" s="529"/>
      <c r="HP501" s="285"/>
      <c r="HQ501" s="208"/>
      <c r="HR501" s="208"/>
      <c r="HS501" s="208"/>
      <c r="IE501" s="159"/>
      <c r="IF501" s="159"/>
      <c r="IG501" s="159"/>
      <c r="IH501" s="159"/>
      <c r="II501" s="159"/>
      <c r="IJ501" s="159"/>
      <c r="IK501" s="159"/>
      <c r="IL501" s="159"/>
      <c r="IM501" s="159"/>
      <c r="IQ501" s="159"/>
      <c r="IR501" s="159"/>
      <c r="IS501" s="159"/>
      <c r="IZ501" s="159"/>
      <c r="JA501" s="159"/>
      <c r="JB501" s="159"/>
      <c r="JC501" s="159"/>
      <c r="JD501" s="159"/>
      <c r="JE501" s="159"/>
      <c r="JF501" s="159"/>
      <c r="JG501" s="159"/>
      <c r="JH501" s="159"/>
      <c r="JI501" s="159"/>
      <c r="JJ501" s="159"/>
      <c r="JK501" s="159"/>
      <c r="JL501" s="159"/>
      <c r="JM501" s="159"/>
      <c r="JN501" s="159"/>
      <c r="JO501" s="159"/>
      <c r="JP501" s="159"/>
      <c r="JQ501" s="159"/>
      <c r="JR501" s="159"/>
      <c r="JS501" s="159"/>
      <c r="JT501" s="159"/>
      <c r="JV501" s="159"/>
      <c r="JW501" s="159"/>
      <c r="JX501" s="159"/>
      <c r="KE501" s="159"/>
      <c r="KF501" s="159"/>
      <c r="KG501" s="159"/>
      <c r="KH501" s="159"/>
      <c r="KI501" s="159"/>
      <c r="KJ501" s="159"/>
      <c r="KK501" s="159"/>
      <c r="KL501" s="159"/>
      <c r="KM501" s="159"/>
      <c r="KN501" s="159"/>
      <c r="KO501" s="159"/>
      <c r="KP501" s="159"/>
      <c r="KQ501" s="159"/>
      <c r="KR501" s="159"/>
      <c r="KS501" s="159"/>
      <c r="KT501" s="159"/>
      <c r="KU501" s="159"/>
      <c r="KV501" s="159"/>
      <c r="KW501" s="159"/>
      <c r="KX501" s="159"/>
      <c r="KY501" s="159"/>
      <c r="KZ501" s="159"/>
      <c r="LA501" s="159"/>
      <c r="LB501" s="159"/>
    </row>
    <row r="502" spans="1:314" x14ac:dyDescent="0.15">
      <c r="A502" s="214"/>
      <c r="B502" s="261" t="s">
        <v>26</v>
      </c>
      <c r="C502" s="10">
        <v>0.24</v>
      </c>
      <c r="D502" s="11">
        <v>0.79991999999999996</v>
      </c>
      <c r="E502" s="12"/>
      <c r="F502" s="14"/>
      <c r="G502" s="13"/>
      <c r="H502" s="14"/>
      <c r="I502" s="596"/>
      <c r="J502" s="9">
        <v>2</v>
      </c>
      <c r="K502" s="14"/>
      <c r="L502" s="9"/>
      <c r="M502" s="23">
        <v>0</v>
      </c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9"/>
      <c r="AB502" s="15"/>
      <c r="AC502" s="15"/>
      <c r="AD502" s="15"/>
      <c r="AE502" s="15"/>
      <c r="AF502" s="15"/>
      <c r="AG502" s="15"/>
      <c r="AH502" s="54">
        <f>ER501-BP501</f>
        <v>4.256293313069909</v>
      </c>
      <c r="AI502" s="54">
        <f>ES501-BQ501</f>
        <v>-23.923354838709677</v>
      </c>
      <c r="AJ502" s="15"/>
      <c r="AK502" s="15"/>
      <c r="AL502" s="635">
        <f>DEGREES(ACOS(AL501))</f>
        <v>1.2717017541990852</v>
      </c>
      <c r="AM502" s="633">
        <v>2.7224939209726444</v>
      </c>
      <c r="AN502" s="634">
        <v>-5.6357903225806449</v>
      </c>
      <c r="AO502" s="584"/>
      <c r="AP502" s="638">
        <f>ABS(11.88+AN502)</f>
        <v>6.2442096774193558</v>
      </c>
      <c r="AQ502" s="634"/>
      <c r="AR502" s="634"/>
      <c r="AS502" s="634"/>
      <c r="AT502" s="634"/>
      <c r="AU502" s="634"/>
      <c r="AV502" s="634"/>
      <c r="AW502" s="634"/>
      <c r="AX502" s="634"/>
      <c r="AY502" s="634"/>
      <c r="AZ502" s="634"/>
      <c r="BA502" s="634"/>
      <c r="BB502" s="634">
        <f>ABS(BQ502-AN502)</f>
        <v>6.325887096774192</v>
      </c>
      <c r="BC502" s="527"/>
      <c r="BD502" s="634"/>
      <c r="BE502" s="634"/>
      <c r="BF502" s="634"/>
      <c r="BG502" s="634"/>
      <c r="BH502" s="634"/>
      <c r="BI502" s="634"/>
      <c r="BJ502" s="634"/>
      <c r="BK502" s="634"/>
      <c r="BL502" s="634"/>
      <c r="BM502" s="634"/>
      <c r="BN502" s="573"/>
      <c r="BO502" s="573"/>
      <c r="BP502" s="4">
        <v>4.0645683890577509</v>
      </c>
      <c r="BQ502" s="4">
        <v>-11.961677419354837</v>
      </c>
      <c r="BR502" s="6"/>
      <c r="BS502" s="527">
        <f>(BP501+BP502+BP503)/3</f>
        <v>-3.8344984802431537E-2</v>
      </c>
      <c r="BT502" s="527">
        <f>(BQ501+BQ502+BQ503)/3</f>
        <v>3.9361075268817203</v>
      </c>
      <c r="BU502" s="527"/>
      <c r="BV502" s="527"/>
      <c r="BW502" s="584"/>
      <c r="BX502" s="527"/>
      <c r="BY502" s="527"/>
      <c r="BZ502" s="527"/>
      <c r="CA502" s="527"/>
      <c r="CC502" s="584">
        <f>SQRT((BP501-BP502)^2+(BQ501-BQ502)^2)+SQRT((BP502-BP503)^2+(BQ502-BQ503)^2)+SQRT((BP503-BP501)^2+(BQ503-BQ501)^2)</f>
        <v>51.890090586615472</v>
      </c>
      <c r="CD502" s="584"/>
      <c r="CE502" s="584"/>
      <c r="CF502" s="584"/>
      <c r="CG502" s="527"/>
      <c r="CH502" s="584"/>
      <c r="CI502" s="527"/>
      <c r="CJ502" s="584"/>
      <c r="CK502" s="527"/>
      <c r="CL502" s="584"/>
      <c r="CO502" s="70"/>
      <c r="CP502" s="70"/>
      <c r="CQ502" s="70"/>
      <c r="CR502" s="97">
        <f>DEGREES(ACOS(((BP501-BP502)*(BP503-BP502)+(BQ501-BQ502)*(BQ503-BQ502))/(SQRT((BP501-BP502)^2+(BQ501-BQ502)^2)*SQRT((BP503-BP502)^2+(BQ503-BQ502)^2))))</f>
        <v>5.8275975500519159</v>
      </c>
      <c r="CS502" s="541"/>
      <c r="CT502" s="70"/>
      <c r="CU502" s="70"/>
      <c r="CV502" s="70"/>
      <c r="CW502" s="70"/>
      <c r="CX502" s="70"/>
      <c r="CY502" s="70"/>
      <c r="CZ502" s="70"/>
      <c r="DA502" s="70"/>
      <c r="DB502" s="70"/>
      <c r="DC502" s="70"/>
      <c r="DH502" s="516"/>
      <c r="DI502" s="516"/>
      <c r="DJ502" s="105"/>
      <c r="DK502" s="105"/>
      <c r="DL502" s="105"/>
      <c r="DM502" s="105"/>
      <c r="DN502" s="105"/>
      <c r="DO502" s="105"/>
      <c r="DP502" s="105"/>
      <c r="DQ502" s="105"/>
      <c r="DR502" s="105"/>
      <c r="DS502" s="105"/>
      <c r="DT502" s="108" t="s">
        <v>445</v>
      </c>
      <c r="DU502" s="105">
        <v>3.3360136778115503</v>
      </c>
      <c r="DV502" s="105">
        <v>-12.000016129032257</v>
      </c>
      <c r="ER502" s="128">
        <v>-1.1886945288753799</v>
      </c>
      <c r="ES502" s="128">
        <v>11.731645161290322</v>
      </c>
      <c r="EU502" s="518">
        <f>ABS(ER502)</f>
        <v>1.1886945288753799</v>
      </c>
      <c r="EV502" s="284"/>
      <c r="EW502" s="209"/>
      <c r="EX502" s="209"/>
      <c r="EY502" s="209"/>
      <c r="EZ502" s="209"/>
      <c r="FA502" s="209"/>
      <c r="FB502" s="209"/>
      <c r="FC502" s="209"/>
      <c r="FE502" s="141"/>
      <c r="FF502" s="141"/>
      <c r="FH502" s="141"/>
      <c r="FJ502" s="141"/>
      <c r="FK502" s="584"/>
      <c r="FL502" s="527"/>
      <c r="FM502" s="584"/>
      <c r="FN502" s="527"/>
      <c r="FO502" s="584"/>
      <c r="FP502" s="527"/>
      <c r="FQ502" s="284"/>
      <c r="FR502" s="209"/>
      <c r="FS502" s="284"/>
      <c r="FT502" s="209"/>
      <c r="FU502" s="209"/>
      <c r="FV502" s="209"/>
      <c r="FW502" s="209"/>
      <c r="FX502" s="209"/>
      <c r="FY502" s="209"/>
      <c r="FZ502" s="209"/>
      <c r="GA502" s="209"/>
      <c r="GB502" s="209"/>
      <c r="GC502" s="209"/>
      <c r="GD502" s="284"/>
      <c r="GE502" s="209"/>
      <c r="GF502" s="284"/>
      <c r="GG502" s="209"/>
      <c r="GH502" s="209"/>
      <c r="GI502" s="209"/>
      <c r="GJ502" s="209"/>
      <c r="GK502" s="209"/>
      <c r="GL502" s="209"/>
      <c r="GM502" s="209"/>
      <c r="GN502" s="209"/>
      <c r="GO502" s="209"/>
      <c r="GP502" s="209"/>
      <c r="GQ502" s="529"/>
      <c r="GR502" s="587">
        <v>0.11503495440729461</v>
      </c>
      <c r="GS502" s="532">
        <v>0.38344984802431603</v>
      </c>
      <c r="GT502" s="584"/>
      <c r="GU502" s="527"/>
      <c r="GV502" s="527"/>
      <c r="GW502" s="527"/>
      <c r="GX502" s="527"/>
      <c r="GY502" s="527"/>
      <c r="GZ502" s="587">
        <v>0</v>
      </c>
      <c r="HA502" s="532">
        <v>0.19169354838709651</v>
      </c>
      <c r="HB502" s="584"/>
      <c r="HC502" s="527"/>
      <c r="HD502" s="527"/>
      <c r="HE502" s="527"/>
      <c r="HF502" s="527"/>
      <c r="HG502" s="527"/>
      <c r="HH502" s="584">
        <v>0.11503495440729461</v>
      </c>
      <c r="HI502" s="527">
        <v>0.42869593238460657</v>
      </c>
      <c r="HJ502" s="584"/>
      <c r="HK502" s="527"/>
      <c r="HL502" s="527"/>
      <c r="HM502" s="527"/>
      <c r="HN502" s="527"/>
      <c r="HO502" s="527"/>
      <c r="HP502" s="285"/>
      <c r="HQ502" s="208"/>
      <c r="HR502" s="208"/>
      <c r="HS502" s="208"/>
      <c r="IE502" s="159"/>
      <c r="IF502" s="159"/>
      <c r="IG502" s="159"/>
      <c r="IH502" s="159"/>
      <c r="II502" s="175">
        <v>1</v>
      </c>
      <c r="IJ502" s="175">
        <v>0</v>
      </c>
      <c r="IK502" s="175">
        <v>0</v>
      </c>
      <c r="IL502" s="175">
        <v>1</v>
      </c>
      <c r="IM502" s="175">
        <v>0</v>
      </c>
      <c r="IN502" s="464"/>
      <c r="IO502" s="464"/>
      <c r="IP502" s="402"/>
      <c r="IQ502" s="175">
        <v>0</v>
      </c>
      <c r="IR502" s="175">
        <v>1</v>
      </c>
      <c r="IS502" s="175">
        <v>0</v>
      </c>
      <c r="IT502" s="402"/>
      <c r="IU502" s="416"/>
      <c r="IV502" s="402"/>
      <c r="IW502" s="416"/>
      <c r="IX502" s="483"/>
      <c r="IY502" s="416"/>
      <c r="IZ502" s="175">
        <v>1</v>
      </c>
      <c r="JA502" s="175">
        <v>0</v>
      </c>
      <c r="JB502" s="178">
        <v>0</v>
      </c>
      <c r="JC502" s="178">
        <v>0</v>
      </c>
      <c r="JD502" s="178">
        <v>0</v>
      </c>
      <c r="JE502" s="178">
        <v>0</v>
      </c>
      <c r="JF502" s="178">
        <v>0</v>
      </c>
      <c r="JG502" s="178">
        <v>1</v>
      </c>
      <c r="JH502" s="178">
        <v>0</v>
      </c>
      <c r="JI502" s="178">
        <v>0</v>
      </c>
      <c r="JJ502" s="178">
        <v>0</v>
      </c>
      <c r="JK502" s="178">
        <v>1</v>
      </c>
      <c r="JL502" s="178">
        <v>0</v>
      </c>
      <c r="JM502" s="178">
        <v>1</v>
      </c>
      <c r="JN502" s="178">
        <v>0</v>
      </c>
      <c r="JO502" s="178">
        <v>0</v>
      </c>
      <c r="JP502" s="178">
        <v>0</v>
      </c>
      <c r="JQ502" s="178">
        <v>0</v>
      </c>
      <c r="JR502" s="178">
        <v>0</v>
      </c>
      <c r="JS502" s="178">
        <v>0</v>
      </c>
      <c r="JT502" s="178">
        <v>0</v>
      </c>
      <c r="JU502" s="513">
        <v>1</v>
      </c>
      <c r="JV502" s="178">
        <v>0</v>
      </c>
      <c r="JW502" s="178">
        <v>0</v>
      </c>
      <c r="JX502" s="178">
        <v>0</v>
      </c>
      <c r="JY502" s="513"/>
      <c r="JZ502" s="407"/>
      <c r="KA502" s="407"/>
      <c r="KB502" s="407"/>
      <c r="KC502" s="407"/>
      <c r="KD502" s="407"/>
      <c r="KE502" s="162">
        <v>1</v>
      </c>
      <c r="KF502" s="175">
        <v>0</v>
      </c>
      <c r="KG502" s="175">
        <v>0</v>
      </c>
      <c r="KH502" s="175">
        <v>0</v>
      </c>
      <c r="KI502" s="175">
        <v>0</v>
      </c>
      <c r="KJ502" s="175">
        <v>1</v>
      </c>
      <c r="KK502" s="160">
        <v>0</v>
      </c>
      <c r="KL502" s="175">
        <v>1</v>
      </c>
      <c r="KM502" s="175">
        <v>0</v>
      </c>
      <c r="KN502" s="175">
        <v>0</v>
      </c>
      <c r="KO502" s="175">
        <v>0</v>
      </c>
      <c r="KP502" s="175">
        <v>0</v>
      </c>
      <c r="KQ502" s="175">
        <v>0</v>
      </c>
      <c r="KR502" s="160">
        <v>0</v>
      </c>
      <c r="KS502" s="175">
        <v>0</v>
      </c>
      <c r="KT502" s="159"/>
      <c r="KU502" s="159"/>
      <c r="KV502" s="159"/>
      <c r="KW502" s="159"/>
      <c r="KX502" s="159"/>
      <c r="KY502" s="159"/>
      <c r="KZ502" s="159"/>
      <c r="LA502" s="159"/>
      <c r="LB502" s="159"/>
    </row>
    <row r="503" spans="1:314" x14ac:dyDescent="0.15">
      <c r="A503" s="214"/>
      <c r="B503" s="261" t="s">
        <v>27</v>
      </c>
      <c r="C503" s="10">
        <v>1</v>
      </c>
      <c r="D503" s="11">
        <v>3.3330000000000002</v>
      </c>
      <c r="E503" s="12"/>
      <c r="F503" s="14"/>
      <c r="G503" s="13"/>
      <c r="H503" s="14"/>
      <c r="I503" s="596"/>
      <c r="J503" s="9">
        <v>3</v>
      </c>
      <c r="K503" s="14"/>
      <c r="L503" s="9"/>
      <c r="M503" s="23">
        <v>0</v>
      </c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9"/>
      <c r="AB503" s="15"/>
      <c r="AC503" s="15"/>
      <c r="AD503" s="15"/>
      <c r="AE503" s="15"/>
      <c r="AF503" s="15"/>
      <c r="AG503" s="15"/>
      <c r="AH503" s="54"/>
      <c r="AI503" s="15"/>
      <c r="AJ503" s="15"/>
      <c r="AK503" s="15"/>
      <c r="AL503" s="632"/>
      <c r="AM503" s="633">
        <v>-1.3420744680851064</v>
      </c>
      <c r="AN503" s="634">
        <v>9.4696612903225805</v>
      </c>
      <c r="AO503" s="634">
        <f>ABS(11.88-AN503)</f>
        <v>2.4103387096774203</v>
      </c>
      <c r="AP503" s="527"/>
      <c r="AQ503" s="634"/>
      <c r="AR503" s="634"/>
      <c r="AS503" s="634"/>
      <c r="AT503" s="634"/>
      <c r="AU503" s="634"/>
      <c r="AV503" s="634"/>
      <c r="AW503" s="634"/>
      <c r="AX503" s="634"/>
      <c r="AY503" s="634"/>
      <c r="AZ503" s="634"/>
      <c r="BA503" s="634"/>
      <c r="BB503" s="584"/>
      <c r="BC503" s="634">
        <f>ABS(BQ503-AN503)</f>
        <v>2.3769999999999989</v>
      </c>
      <c r="BD503" s="634"/>
      <c r="BE503" s="634"/>
      <c r="BF503" s="634"/>
      <c r="BG503" s="634"/>
      <c r="BH503" s="634"/>
      <c r="BI503" s="634"/>
      <c r="BJ503" s="634"/>
      <c r="BK503" s="634"/>
      <c r="BL503" s="634"/>
      <c r="BM503" s="634"/>
      <c r="BN503" s="573"/>
      <c r="BO503" s="573"/>
      <c r="BP503" s="64">
        <v>-3.3743586626139819</v>
      </c>
      <c r="BQ503" s="64">
        <v>11.846661290322579</v>
      </c>
      <c r="BR503" s="6"/>
      <c r="BS503" s="527"/>
      <c r="BT503" s="527"/>
      <c r="BU503" s="527">
        <f>(BP502+BP503+BP504)/3</f>
        <v>0.54961144883485302</v>
      </c>
      <c r="BV503" s="527">
        <f>(BQ502+BQ503+BQ504)/3</f>
        <v>-3.9744462365591393</v>
      </c>
      <c r="BW503" s="584"/>
      <c r="BX503" s="527"/>
      <c r="BY503" s="527"/>
      <c r="BZ503" s="527"/>
      <c r="CA503" s="527"/>
      <c r="CB503" s="584">
        <f>SQRT((BP502-BP503)^2+(BQ502-BQ503)^2)+SQRT((BP503-BP504)^2+(BQ503-BQ504)^2)+SQRT((BP504-BP502)^2+(BQ504-BQ502)^2)</f>
        <v>52.101711109523691</v>
      </c>
      <c r="CD503" s="584"/>
      <c r="CE503" s="527"/>
      <c r="CF503" s="584"/>
      <c r="CG503" s="527"/>
      <c r="CH503" s="584"/>
      <c r="CI503" s="527"/>
      <c r="CJ503" s="584"/>
      <c r="CK503" s="527"/>
      <c r="CL503" s="584"/>
      <c r="CO503" s="70"/>
      <c r="CP503" s="70"/>
      <c r="CQ503" s="70"/>
      <c r="CR503" s="285"/>
      <c r="CS503" s="542">
        <f>DEGREES(ACOS(((BP502-BP503)*(BP504-BP503)+(BQ502-BQ503)*(BQ504-BQ503))/(SQRT((BP502-BP503)^2+(BQ502-BQ503)^2)*SQRT((BP504-BP503)^2+(BQ504-BQ503)^2))))</f>
        <v>6.971402521323034</v>
      </c>
      <c r="CT503" s="70"/>
      <c r="CU503" s="70"/>
      <c r="CV503" s="70"/>
      <c r="CW503" s="70"/>
      <c r="CX503" s="70"/>
      <c r="CY503" s="70"/>
      <c r="CZ503" s="70"/>
      <c r="DA503" s="70"/>
      <c r="DB503" s="70"/>
      <c r="DC503" s="70"/>
      <c r="DH503" s="516"/>
      <c r="DI503" s="516"/>
      <c r="DJ503" s="105"/>
      <c r="DK503" s="105"/>
      <c r="DL503" s="105"/>
      <c r="DM503" s="105"/>
      <c r="DN503" s="105"/>
      <c r="DO503" s="105"/>
      <c r="DP503" s="105"/>
      <c r="DQ503" s="105"/>
      <c r="DR503" s="105"/>
      <c r="DS503" s="105"/>
      <c r="DT503" s="108" t="s">
        <v>337</v>
      </c>
      <c r="DU503" s="128">
        <v>-2.3390440729483282</v>
      </c>
      <c r="DV503" s="128">
        <v>11.846661290322579</v>
      </c>
      <c r="ER503" s="105">
        <v>2.1089741641337385</v>
      </c>
      <c r="ES503" s="105">
        <v>-11.846661290322579</v>
      </c>
      <c r="ET503" s="518">
        <f>ABS(ER503)</f>
        <v>2.1089741641337385</v>
      </c>
      <c r="EV503" s="284"/>
      <c r="EW503" s="209"/>
      <c r="EX503" s="209"/>
      <c r="EY503" s="209"/>
      <c r="EZ503" s="209"/>
      <c r="FA503" s="209"/>
      <c r="FB503" s="209"/>
      <c r="FC503" s="209"/>
      <c r="FE503" s="151">
        <v>30.868366795335319</v>
      </c>
      <c r="FF503" s="141"/>
      <c r="FH503" s="141"/>
      <c r="FJ503" s="141"/>
      <c r="FK503" s="584"/>
      <c r="FL503" s="527"/>
      <c r="FM503" s="584"/>
      <c r="FN503" s="527"/>
      <c r="FO503" s="584"/>
      <c r="FP503" s="527"/>
      <c r="FQ503" s="284">
        <f>FE503/(D502+D503)</f>
        <v>7.4689001469506584</v>
      </c>
      <c r="FR503" s="209"/>
      <c r="FS503" s="284"/>
      <c r="FT503" s="209"/>
      <c r="FU503" s="209"/>
      <c r="FV503" s="209"/>
      <c r="FW503" s="209"/>
      <c r="FX503" s="209"/>
      <c r="FY503" s="209"/>
      <c r="FZ503" s="209"/>
      <c r="GA503" s="209"/>
      <c r="GB503" s="209"/>
      <c r="GC503" s="209"/>
      <c r="GD503" s="284">
        <f>FE503*(((ABS(DV502-AN502))/(ABS(DV501-DV502))))^2</f>
        <v>2.1845432574484818</v>
      </c>
      <c r="GE503" s="209"/>
      <c r="GF503" s="284"/>
      <c r="GG503" s="209"/>
      <c r="GH503" s="209"/>
      <c r="GI503" s="209"/>
      <c r="GJ503" s="209"/>
      <c r="GK503" s="209"/>
      <c r="GL503" s="209"/>
      <c r="GM503" s="209"/>
      <c r="GN503" s="209"/>
      <c r="GO503" s="209"/>
      <c r="GP503" s="209"/>
      <c r="GQ503" s="529"/>
      <c r="GR503" s="587">
        <v>1.2270395136778118</v>
      </c>
      <c r="GS503" s="529">
        <v>1.1503495440729483</v>
      </c>
      <c r="GT503" s="587"/>
      <c r="GU503" s="529"/>
      <c r="GV503" s="529"/>
      <c r="GW503" s="529"/>
      <c r="GX503" s="529"/>
      <c r="GY503" s="529"/>
      <c r="GZ503" s="587">
        <v>0.15335483870967792</v>
      </c>
      <c r="HA503" s="529">
        <v>0.11501612903225755</v>
      </c>
      <c r="HB503" s="587"/>
      <c r="HC503" s="529"/>
      <c r="HD503" s="529"/>
      <c r="HE503" s="529"/>
      <c r="HF503" s="529"/>
      <c r="HG503" s="529"/>
      <c r="HH503" s="584">
        <v>1.2365854902441449</v>
      </c>
      <c r="HI503" s="527">
        <v>1.1560851108315535</v>
      </c>
      <c r="HJ503" s="587"/>
      <c r="HK503" s="529"/>
      <c r="HL503" s="529"/>
      <c r="HM503" s="529"/>
      <c r="HN503" s="529"/>
      <c r="HO503" s="529"/>
      <c r="HP503" s="285"/>
      <c r="HQ503" s="208"/>
      <c r="HR503" s="208"/>
      <c r="HS503" s="208"/>
      <c r="IE503" s="159"/>
      <c r="IF503" s="159"/>
      <c r="IG503" s="159"/>
      <c r="IH503" s="159"/>
      <c r="II503" s="175">
        <v>0</v>
      </c>
      <c r="IJ503" s="175">
        <v>1</v>
      </c>
      <c r="IK503" s="175">
        <v>1</v>
      </c>
      <c r="IL503" s="175">
        <v>0</v>
      </c>
      <c r="IM503" s="175">
        <v>0</v>
      </c>
      <c r="IN503" s="464"/>
      <c r="IO503" s="464"/>
      <c r="IP503" s="402"/>
      <c r="IQ503" s="175">
        <v>1</v>
      </c>
      <c r="IR503" s="175">
        <v>0</v>
      </c>
      <c r="IS503" s="175">
        <v>0</v>
      </c>
      <c r="IT503" s="402"/>
      <c r="IU503" s="416"/>
      <c r="IV503" s="402"/>
      <c r="IW503" s="416"/>
      <c r="IX503" s="483"/>
      <c r="IY503" s="416"/>
      <c r="IZ503" s="175">
        <v>1</v>
      </c>
      <c r="JA503" s="175">
        <v>0</v>
      </c>
      <c r="JB503" s="178">
        <v>0</v>
      </c>
      <c r="JC503" s="178">
        <v>0</v>
      </c>
      <c r="JD503" s="178">
        <v>0</v>
      </c>
      <c r="JE503" s="178">
        <v>0</v>
      </c>
      <c r="JF503" s="178">
        <v>1</v>
      </c>
      <c r="JG503" s="178">
        <v>0</v>
      </c>
      <c r="JH503" s="178">
        <v>0</v>
      </c>
      <c r="JI503" s="178">
        <v>0</v>
      </c>
      <c r="JJ503" s="178">
        <v>0</v>
      </c>
      <c r="JK503" s="178">
        <v>1</v>
      </c>
      <c r="JL503" s="178">
        <v>0</v>
      </c>
      <c r="JM503" s="178">
        <v>1</v>
      </c>
      <c r="JN503" s="178">
        <v>0</v>
      </c>
      <c r="JO503" s="178">
        <v>0</v>
      </c>
      <c r="JP503" s="178">
        <v>0</v>
      </c>
      <c r="JQ503" s="178">
        <v>0</v>
      </c>
      <c r="JR503" s="178">
        <v>0</v>
      </c>
      <c r="JS503" s="178">
        <v>1</v>
      </c>
      <c r="JT503" s="178">
        <v>0</v>
      </c>
      <c r="JU503" s="513">
        <v>1</v>
      </c>
      <c r="JV503" s="178">
        <v>0</v>
      </c>
      <c r="JW503" s="178">
        <v>0</v>
      </c>
      <c r="JX503" s="178">
        <v>0</v>
      </c>
      <c r="JY503" s="513"/>
      <c r="JZ503" s="407"/>
      <c r="KA503" s="407"/>
      <c r="KB503" s="407"/>
      <c r="KC503" s="407"/>
      <c r="KD503" s="407"/>
      <c r="KE503" s="165">
        <v>1</v>
      </c>
      <c r="KF503" s="164">
        <v>1</v>
      </c>
      <c r="KG503" s="178">
        <v>0</v>
      </c>
      <c r="KH503" s="178">
        <v>0</v>
      </c>
      <c r="KI503" s="178">
        <v>0</v>
      </c>
      <c r="KJ503" s="178">
        <v>0</v>
      </c>
      <c r="KK503" s="160">
        <v>1</v>
      </c>
      <c r="KL503" s="175">
        <v>1</v>
      </c>
      <c r="KM503" s="175">
        <v>0</v>
      </c>
      <c r="KN503" s="175">
        <v>0</v>
      </c>
      <c r="KO503" s="175">
        <v>0</v>
      </c>
      <c r="KP503" s="175">
        <v>0</v>
      </c>
      <c r="KQ503" s="175">
        <v>0</v>
      </c>
      <c r="KR503" s="160">
        <v>0</v>
      </c>
      <c r="KS503" s="175">
        <v>0</v>
      </c>
      <c r="KT503" s="159"/>
      <c r="KU503" s="159"/>
      <c r="KV503" s="159"/>
      <c r="KW503" s="159"/>
      <c r="KX503" s="159"/>
      <c r="KY503" s="159"/>
      <c r="KZ503" s="159"/>
      <c r="LA503" s="159"/>
      <c r="LB503" s="159" t="s">
        <v>575</v>
      </c>
    </row>
    <row r="504" spans="1:314" x14ac:dyDescent="0.15">
      <c r="A504" s="214"/>
      <c r="B504" s="261" t="s">
        <v>28</v>
      </c>
      <c r="C504" s="10">
        <v>1.1599999999999999</v>
      </c>
      <c r="D504" s="11">
        <v>3.8662800000000002</v>
      </c>
      <c r="E504" s="12"/>
      <c r="F504" s="14"/>
      <c r="G504" s="13"/>
      <c r="H504" s="14"/>
      <c r="I504" s="596"/>
      <c r="J504" s="9">
        <v>4</v>
      </c>
      <c r="K504" s="14"/>
      <c r="L504" s="9"/>
      <c r="M504" s="23">
        <v>0</v>
      </c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9"/>
      <c r="AB504" s="15"/>
      <c r="AC504" s="15"/>
      <c r="AD504" s="15"/>
      <c r="AE504" s="15"/>
      <c r="AF504" s="15"/>
      <c r="AG504" s="15"/>
      <c r="AH504" s="54"/>
      <c r="AI504" s="15"/>
      <c r="AJ504" s="15"/>
      <c r="AK504" s="15"/>
      <c r="AL504" s="632"/>
      <c r="AM504" s="633">
        <v>0.11503495440729483</v>
      </c>
      <c r="AN504" s="634">
        <v>-5.0607096774193545</v>
      </c>
      <c r="AO504" s="584"/>
      <c r="AP504" s="640">
        <f>ABS(11.88+AN504)</f>
        <v>6.8192903225806463</v>
      </c>
      <c r="AQ504" s="634"/>
      <c r="AR504" s="634"/>
      <c r="AS504" s="634"/>
      <c r="AT504" s="634"/>
      <c r="AU504" s="634"/>
      <c r="AV504" s="634"/>
      <c r="AW504" s="634"/>
      <c r="AX504" s="634"/>
      <c r="AY504" s="634"/>
      <c r="AZ504" s="634"/>
      <c r="BA504" s="634"/>
      <c r="BB504" s="634">
        <f>ABS(BQ504-AN504)</f>
        <v>6.7476129032258063</v>
      </c>
      <c r="BC504" s="527"/>
      <c r="BD504" s="634"/>
      <c r="BE504" s="634"/>
      <c r="BF504" s="634"/>
      <c r="BG504" s="634"/>
      <c r="BH504" s="634"/>
      <c r="BI504" s="634"/>
      <c r="BJ504" s="634"/>
      <c r="BK504" s="634"/>
      <c r="BL504" s="634"/>
      <c r="BM504" s="634"/>
      <c r="BN504" s="573"/>
      <c r="BO504" s="573"/>
      <c r="BP504" s="4">
        <v>0.9586246200607903</v>
      </c>
      <c r="BQ504" s="4">
        <v>-11.808322580645161</v>
      </c>
      <c r="BR504" s="6"/>
      <c r="BS504" s="527">
        <f>(BP503+BP504+BP505)/3</f>
        <v>0.51126646403242137</v>
      </c>
      <c r="BT504" s="527">
        <f>(BQ503+BQ504+BQ505)/3</f>
        <v>4.6134247311827954</v>
      </c>
      <c r="BU504" s="527"/>
      <c r="BV504" s="527"/>
      <c r="BW504" s="584"/>
      <c r="BX504" s="527"/>
      <c r="BY504" s="527"/>
      <c r="BZ504" s="527"/>
      <c r="CA504" s="527"/>
      <c r="CC504" s="584">
        <f>SQRT((BP503-BP504)^2+(BQ503-BQ504)^2)+SQRT((BP504-BP505)^2+(BQ504-BQ505)^2)+SQRT((BP505-BP503)^2+(BQ505-BQ503)^2)</f>
        <v>57.413271154894503</v>
      </c>
      <c r="CD504" s="584"/>
      <c r="CE504" s="584"/>
      <c r="CF504" s="584"/>
      <c r="CG504" s="527"/>
      <c r="CH504" s="584"/>
      <c r="CI504" s="527"/>
      <c r="CJ504" s="584"/>
      <c r="CK504" s="527"/>
      <c r="CL504" s="584"/>
      <c r="CO504" s="70"/>
      <c r="CP504" s="70"/>
      <c r="CQ504" s="70"/>
      <c r="CR504" s="97">
        <f>DEGREES(ACOS(((BP503-BP504)*(BP505-BP504)+(BQ503-BQ504)*(BQ505-BQ504))/(SQRT((BP503-BP504)^2+(BQ503-BQ504)^2)*SQRT((BP505-BP504)^2+(BQ505-BQ504)^2))))</f>
        <v>17.041184279340314</v>
      </c>
      <c r="CS504" s="541"/>
      <c r="CT504" s="70"/>
      <c r="CU504" s="70"/>
      <c r="CV504" s="70"/>
      <c r="CW504" s="70"/>
      <c r="CX504" s="70"/>
      <c r="CY504" s="70"/>
      <c r="CZ504" s="70"/>
      <c r="DA504" s="70"/>
      <c r="DB504" s="70"/>
      <c r="DC504" s="70"/>
      <c r="DH504" s="211">
        <f>DEGREES(ACOS(((BP503-BP502)*(BP505-BP504)+(BQ503-BQ502)*(BQ505-BQ504))/(SQRT((BP503-BP502)^2+(BQ503-BQ502)^2)*SQRT((BP505-BP504)^2+(BQ505-BQ504)^2))))</f>
        <v>24.012586800663236</v>
      </c>
      <c r="DI504" s="519"/>
      <c r="DJ504" s="105"/>
      <c r="DK504" s="105"/>
      <c r="DL504" s="105"/>
      <c r="DM504" s="105"/>
      <c r="DN504" s="105"/>
      <c r="DO504" s="105"/>
      <c r="DP504" s="105"/>
      <c r="DQ504" s="105"/>
      <c r="DR504" s="105"/>
      <c r="DS504" s="105"/>
      <c r="DT504" s="108" t="s">
        <v>446</v>
      </c>
      <c r="DU504" s="105">
        <v>2.0322841945288754</v>
      </c>
      <c r="DV504" s="105">
        <v>-11.923338709677418</v>
      </c>
      <c r="ER504" s="128">
        <v>-1.4571094224924013</v>
      </c>
      <c r="ES504" s="128">
        <v>13.073499999999999</v>
      </c>
      <c r="EU504" s="518">
        <f>ABS(ER504)</f>
        <v>1.4571094224924013</v>
      </c>
      <c r="EV504" s="284"/>
      <c r="EW504" s="209"/>
      <c r="EX504" s="209"/>
      <c r="EY504" s="209"/>
      <c r="EZ504" s="209"/>
      <c r="FA504" s="209"/>
      <c r="FB504" s="209"/>
      <c r="FC504" s="209"/>
      <c r="FE504" s="141"/>
      <c r="FF504" s="144">
        <v>36.40328290365477</v>
      </c>
      <c r="FH504" s="141"/>
      <c r="FJ504" s="141"/>
      <c r="FK504" s="584"/>
      <c r="FL504" s="527"/>
      <c r="FM504" s="584"/>
      <c r="FN504" s="527"/>
      <c r="FO504" s="584"/>
      <c r="FP504" s="527"/>
      <c r="FQ504" s="284"/>
      <c r="FR504" s="284">
        <f>FF504/(D503+D504)</f>
        <v>5.0565171661131068</v>
      </c>
      <c r="FS504" s="284"/>
      <c r="FT504" s="209"/>
      <c r="FU504" s="209"/>
      <c r="FV504" s="209"/>
      <c r="FW504" s="209"/>
      <c r="FX504" s="209"/>
      <c r="FY504" s="209"/>
      <c r="FZ504" s="209"/>
      <c r="GA504" s="209"/>
      <c r="GB504" s="209"/>
      <c r="GC504" s="209"/>
      <c r="GD504" s="284"/>
      <c r="GE504" s="284">
        <f>FF504*(((DV503-AN503)/(ABS(DV502-DV503))))^2</f>
        <v>0.36169554564584949</v>
      </c>
      <c r="GF504" s="284"/>
      <c r="GG504" s="209"/>
      <c r="GH504" s="209"/>
      <c r="GI504" s="209"/>
      <c r="GJ504" s="209"/>
      <c r="GK504" s="209"/>
      <c r="GL504" s="209"/>
      <c r="GM504" s="209"/>
      <c r="GN504" s="209"/>
      <c r="GO504" s="209"/>
      <c r="GP504" s="209"/>
      <c r="GQ504" s="529"/>
      <c r="GR504" s="587">
        <v>7.6689969604863073E-2</v>
      </c>
      <c r="GS504" s="532">
        <v>0.88193465045592689</v>
      </c>
      <c r="GT504" s="584"/>
      <c r="GU504" s="527"/>
      <c r="GV504" s="527"/>
      <c r="GW504" s="527"/>
      <c r="GX504" s="527"/>
      <c r="GY504" s="527"/>
      <c r="GZ504" s="587">
        <v>7.667741935483896E-2</v>
      </c>
      <c r="HA504" s="532">
        <v>1.2268387096774198</v>
      </c>
      <c r="HB504" s="584"/>
      <c r="HC504" s="527"/>
      <c r="HD504" s="527"/>
      <c r="HE504" s="527"/>
      <c r="HF504" s="527"/>
      <c r="HG504" s="527"/>
      <c r="HH504" s="584">
        <v>0.10844712110938055</v>
      </c>
      <c r="HI504" s="527">
        <v>1.5109407490824298</v>
      </c>
      <c r="HJ504" s="584"/>
      <c r="HK504" s="527"/>
      <c r="HL504" s="527"/>
      <c r="HM504" s="527"/>
      <c r="HN504" s="527"/>
      <c r="HO504" s="527"/>
      <c r="HP504" s="285"/>
      <c r="HQ504" s="208"/>
      <c r="HR504" s="208"/>
      <c r="HS504" s="208"/>
      <c r="IE504" s="159"/>
      <c r="IF504" s="159"/>
      <c r="IG504" s="159"/>
      <c r="IH504" s="159"/>
      <c r="II504" s="175">
        <v>0</v>
      </c>
      <c r="IJ504" s="175">
        <v>1</v>
      </c>
      <c r="IK504" s="175">
        <v>0</v>
      </c>
      <c r="IL504" s="175">
        <v>1</v>
      </c>
      <c r="IM504" s="175">
        <v>0</v>
      </c>
      <c r="IN504" s="464"/>
      <c r="IO504" s="464"/>
      <c r="IP504" s="402"/>
      <c r="IQ504" s="175">
        <v>1</v>
      </c>
      <c r="IR504" s="175">
        <v>0</v>
      </c>
      <c r="IS504" s="175">
        <v>0</v>
      </c>
      <c r="IT504" s="402"/>
      <c r="IU504" s="416"/>
      <c r="IV504" s="402"/>
      <c r="IW504" s="416"/>
      <c r="IX504" s="483"/>
      <c r="IY504" s="416"/>
      <c r="IZ504" s="175">
        <v>0</v>
      </c>
      <c r="JA504" s="175">
        <v>1</v>
      </c>
      <c r="JB504" s="178">
        <v>0</v>
      </c>
      <c r="JC504" s="178">
        <v>0</v>
      </c>
      <c r="JD504" s="178">
        <v>0</v>
      </c>
      <c r="JE504" s="178">
        <v>0</v>
      </c>
      <c r="JF504" s="178">
        <v>0</v>
      </c>
      <c r="JG504" s="178">
        <v>1</v>
      </c>
      <c r="JH504" s="178">
        <v>0</v>
      </c>
      <c r="JI504" s="178">
        <v>0</v>
      </c>
      <c r="JJ504" s="178">
        <v>0</v>
      </c>
      <c r="JK504" s="178">
        <v>1</v>
      </c>
      <c r="JL504" s="178">
        <v>0</v>
      </c>
      <c r="JM504" s="178">
        <v>1</v>
      </c>
      <c r="JN504" s="178">
        <v>0</v>
      </c>
      <c r="JO504" s="178">
        <v>0</v>
      </c>
      <c r="JP504" s="178">
        <v>0</v>
      </c>
      <c r="JQ504" s="178">
        <v>0</v>
      </c>
      <c r="JR504" s="178">
        <v>0</v>
      </c>
      <c r="JS504" s="178">
        <v>0</v>
      </c>
      <c r="JT504" s="178">
        <v>0</v>
      </c>
      <c r="JU504" s="513">
        <v>1</v>
      </c>
      <c r="JV504" s="178">
        <v>0</v>
      </c>
      <c r="JW504" s="178">
        <v>0</v>
      </c>
      <c r="JX504" s="178">
        <v>0</v>
      </c>
      <c r="JY504" s="513"/>
      <c r="JZ504" s="407"/>
      <c r="KA504" s="407"/>
      <c r="KB504" s="407"/>
      <c r="KC504" s="407"/>
      <c r="KD504" s="407"/>
      <c r="KE504" s="162">
        <v>0</v>
      </c>
      <c r="KF504" s="175">
        <v>1</v>
      </c>
      <c r="KG504" s="175">
        <v>0</v>
      </c>
      <c r="KH504" s="175">
        <v>0</v>
      </c>
      <c r="KI504" s="175">
        <v>0</v>
      </c>
      <c r="KJ504" s="175">
        <v>1</v>
      </c>
      <c r="KK504" s="160">
        <v>0</v>
      </c>
      <c r="KL504" s="175">
        <v>1</v>
      </c>
      <c r="KM504" s="175">
        <v>0</v>
      </c>
      <c r="KN504" s="175">
        <v>0</v>
      </c>
      <c r="KO504" s="175">
        <v>0</v>
      </c>
      <c r="KP504" s="175">
        <v>0</v>
      </c>
      <c r="KQ504" s="175">
        <v>0</v>
      </c>
      <c r="KR504" s="160">
        <v>0</v>
      </c>
      <c r="KS504" s="175">
        <v>1</v>
      </c>
      <c r="KT504" s="159"/>
      <c r="KU504" s="159"/>
      <c r="KV504" s="159"/>
      <c r="KW504" s="159"/>
      <c r="KX504" s="159"/>
      <c r="KY504" s="159"/>
      <c r="KZ504" s="159"/>
      <c r="LA504" s="159"/>
      <c r="LB504" s="159"/>
    </row>
    <row r="505" spans="1:314" x14ac:dyDescent="0.15">
      <c r="A505" s="214"/>
      <c r="B505" s="261" t="s">
        <v>29</v>
      </c>
      <c r="C505" s="10">
        <v>1.04</v>
      </c>
      <c r="D505" s="11">
        <v>3.4663200000000005</v>
      </c>
      <c r="E505" s="12"/>
      <c r="F505" s="14"/>
      <c r="G505" s="13"/>
      <c r="H505" s="14"/>
      <c r="I505" s="596"/>
      <c r="J505" s="9">
        <v>5</v>
      </c>
      <c r="K505" s="14"/>
      <c r="L505" s="9"/>
      <c r="M505" s="23">
        <v>0</v>
      </c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9"/>
      <c r="AB505" s="15"/>
      <c r="AC505" s="15"/>
      <c r="AD505" s="15"/>
      <c r="AE505" s="15"/>
      <c r="AF505" s="15"/>
      <c r="AG505" s="15"/>
      <c r="AH505" s="54"/>
      <c r="AI505" s="15"/>
      <c r="AJ505" s="15"/>
      <c r="AK505" s="15"/>
      <c r="AL505" s="632"/>
      <c r="AM505" s="633">
        <v>2.9909088145896656</v>
      </c>
      <c r="AN505" s="634">
        <v>7.5527258064516118</v>
      </c>
      <c r="AO505" s="634">
        <f>ABS(11.88-AN505)</f>
        <v>4.3272741935483889</v>
      </c>
      <c r="AP505" s="527"/>
      <c r="AQ505" s="634"/>
      <c r="AR505" s="634"/>
      <c r="AS505" s="634"/>
      <c r="AT505" s="634"/>
      <c r="AU505" s="634"/>
      <c r="AV505" s="634"/>
      <c r="AW505" s="634"/>
      <c r="AX505" s="634"/>
      <c r="AY505" s="634"/>
      <c r="AZ505" s="634"/>
      <c r="BA505" s="634"/>
      <c r="BB505" s="584"/>
      <c r="BC505" s="634">
        <f>ABS(BQ505-AN505)</f>
        <v>6.2492096774193548</v>
      </c>
      <c r="BD505" s="634"/>
      <c r="BE505" s="634"/>
      <c r="BF505" s="634"/>
      <c r="BG505" s="634"/>
      <c r="BH505" s="634"/>
      <c r="BI505" s="634"/>
      <c r="BJ505" s="634"/>
      <c r="BK505" s="634"/>
      <c r="BL505" s="634"/>
      <c r="BM505" s="634"/>
      <c r="BN505" s="573"/>
      <c r="BO505" s="573"/>
      <c r="BP505" s="64">
        <v>3.9495334346504558</v>
      </c>
      <c r="BQ505" s="64">
        <v>13.801935483870967</v>
      </c>
      <c r="BR505" s="6"/>
      <c r="BS505" s="527"/>
      <c r="BT505" s="527"/>
      <c r="BU505" s="527"/>
      <c r="BV505" s="527"/>
      <c r="BW505" s="584"/>
      <c r="BX505" s="527"/>
      <c r="BY505" s="527"/>
      <c r="BZ505" s="527"/>
      <c r="CA505" s="527"/>
      <c r="CB505" s="584"/>
      <c r="CD505" s="584"/>
      <c r="CE505" s="527"/>
      <c r="CF505" s="584"/>
      <c r="CG505" s="527"/>
      <c r="CH505" s="584"/>
      <c r="CI505" s="527"/>
      <c r="CJ505" s="584"/>
      <c r="CK505" s="527"/>
      <c r="CL505" s="584"/>
      <c r="CO505" s="70"/>
      <c r="CP505" s="70"/>
      <c r="CQ505" s="70"/>
      <c r="CR505" s="285"/>
      <c r="CS505" s="542"/>
      <c r="CT505" s="70"/>
      <c r="CU505" s="70"/>
      <c r="CV505" s="70"/>
      <c r="CW505" s="70"/>
      <c r="CX505" s="70"/>
      <c r="CY505" s="70"/>
      <c r="CZ505" s="70"/>
      <c r="DA505" s="70"/>
      <c r="DB505" s="70"/>
      <c r="DC505" s="70"/>
      <c r="DH505" s="519"/>
      <c r="DI505" s="211"/>
      <c r="DJ505" s="105"/>
      <c r="DK505" s="105"/>
      <c r="DL505" s="105"/>
      <c r="DM505" s="105"/>
      <c r="DN505" s="105"/>
      <c r="DO505" s="105"/>
      <c r="DP505" s="105"/>
      <c r="DQ505" s="105"/>
      <c r="DR505" s="105"/>
      <c r="DS505" s="105"/>
      <c r="DT505" s="108" t="s">
        <v>445</v>
      </c>
      <c r="DU505" s="128">
        <v>2.2623541033434651</v>
      </c>
      <c r="DV505" s="128">
        <v>13.686919354838709</v>
      </c>
      <c r="ER505" s="105">
        <v>0.84358966565349547</v>
      </c>
      <c r="ES505" s="105">
        <v>-11.885</v>
      </c>
      <c r="ET505" s="518">
        <f>ABS(ER505)</f>
        <v>0.84358966565349547</v>
      </c>
      <c r="EV505" s="284"/>
      <c r="EW505" s="209"/>
      <c r="EX505" s="209"/>
      <c r="EY505" s="209"/>
      <c r="EZ505" s="209"/>
      <c r="FA505" s="209"/>
      <c r="FB505" s="209"/>
      <c r="FC505" s="209"/>
      <c r="FE505" s="151">
        <v>90.859359913594474</v>
      </c>
      <c r="FF505" s="141"/>
      <c r="FH505" s="516"/>
      <c r="FJ505" s="516"/>
      <c r="FL505" s="516"/>
      <c r="FN505" s="516"/>
      <c r="FQ505" s="284">
        <f>FE505/(D504+D505)</f>
        <v>12.391151830673222</v>
      </c>
      <c r="FR505" s="209"/>
      <c r="FS505" s="284"/>
      <c r="FT505" s="209"/>
      <c r="FU505" s="209"/>
      <c r="FV505" s="209"/>
      <c r="FW505" s="209"/>
      <c r="FX505" s="209"/>
      <c r="FY505" s="209"/>
      <c r="FZ505" s="209"/>
      <c r="GA505" s="209"/>
      <c r="GB505" s="209"/>
      <c r="GC505" s="209"/>
      <c r="GD505" s="284">
        <f>FE505*(((ABS(DV504-AN504))/(ABS(DV503-DV504))))^2</f>
        <v>7.5734254708415225</v>
      </c>
      <c r="GE505" s="209"/>
      <c r="GF505" s="284"/>
      <c r="GG505" s="209"/>
      <c r="GH505" s="209"/>
      <c r="GI505" s="209"/>
      <c r="GJ505" s="209"/>
      <c r="GK505" s="209"/>
      <c r="GL505" s="209"/>
      <c r="GM505" s="209"/>
      <c r="GN505" s="209"/>
      <c r="GO505" s="209"/>
      <c r="GP505" s="209"/>
      <c r="GQ505" s="529"/>
      <c r="GR505" s="587">
        <v>1.1886945288753799</v>
      </c>
      <c r="GS505" s="529">
        <v>3.7194635258358666</v>
      </c>
      <c r="GT505" s="587"/>
      <c r="GU505" s="529"/>
      <c r="GV505" s="529"/>
      <c r="GW505" s="529"/>
      <c r="GX505" s="529"/>
      <c r="GY505" s="529"/>
      <c r="GZ505" s="587">
        <v>3.8338709677418592E-2</v>
      </c>
      <c r="HA505" s="529">
        <v>0.61341935483870991</v>
      </c>
      <c r="HB505" s="587"/>
      <c r="HC505" s="529"/>
      <c r="HD505" s="529"/>
      <c r="HE505" s="529"/>
      <c r="HF505" s="529"/>
      <c r="HG505" s="529"/>
      <c r="HH505" s="584">
        <v>1.1893126332625878</v>
      </c>
      <c r="HI505" s="527">
        <v>3.7697071802613684</v>
      </c>
      <c r="HJ505" s="587"/>
      <c r="HK505" s="529"/>
      <c r="HL505" s="529"/>
      <c r="HM505" s="529"/>
      <c r="HN505" s="529"/>
      <c r="HO505" s="529"/>
      <c r="HP505" s="285"/>
      <c r="HQ505" s="208"/>
      <c r="HR505" s="208"/>
      <c r="HS505" s="208"/>
      <c r="IE505" s="159"/>
      <c r="IF505" s="159"/>
      <c r="IG505" s="159"/>
      <c r="IH505" s="159"/>
      <c r="II505" s="175">
        <v>0</v>
      </c>
      <c r="IJ505" s="175">
        <v>1</v>
      </c>
      <c r="IK505" s="175">
        <v>1</v>
      </c>
      <c r="IL505" s="175">
        <v>0</v>
      </c>
      <c r="IM505" s="175">
        <v>0</v>
      </c>
      <c r="IN505" s="464"/>
      <c r="IO505" s="464"/>
      <c r="IP505" s="402"/>
      <c r="IQ505" s="175">
        <v>1</v>
      </c>
      <c r="IR505" s="175">
        <v>0</v>
      </c>
      <c r="IS505" s="175">
        <v>0</v>
      </c>
      <c r="IT505" s="402"/>
      <c r="IU505" s="416"/>
      <c r="IV505" s="402"/>
      <c r="IW505" s="416"/>
      <c r="IX505" s="483"/>
      <c r="IY505" s="416"/>
      <c r="IZ505" s="175">
        <v>1</v>
      </c>
      <c r="JA505" s="175">
        <v>0</v>
      </c>
      <c r="JB505" s="178">
        <v>0</v>
      </c>
      <c r="JC505" s="178">
        <v>0</v>
      </c>
      <c r="JD505" s="178">
        <v>0</v>
      </c>
      <c r="JE505" s="178">
        <v>0</v>
      </c>
      <c r="JF505" s="178">
        <v>0</v>
      </c>
      <c r="JG505" s="178">
        <v>1</v>
      </c>
      <c r="JH505" s="178">
        <v>0</v>
      </c>
      <c r="JI505" s="178">
        <v>0</v>
      </c>
      <c r="JJ505" s="178">
        <v>0</v>
      </c>
      <c r="JK505" s="178">
        <v>0</v>
      </c>
      <c r="JL505" s="178">
        <v>1</v>
      </c>
      <c r="JM505" s="178">
        <v>1</v>
      </c>
      <c r="JN505" s="178">
        <v>0</v>
      </c>
      <c r="JO505" s="178">
        <v>0</v>
      </c>
      <c r="JP505" s="178">
        <v>0</v>
      </c>
      <c r="JQ505" s="178">
        <v>0</v>
      </c>
      <c r="JR505" s="178">
        <v>0</v>
      </c>
      <c r="JS505" s="178">
        <v>0</v>
      </c>
      <c r="JT505" s="178">
        <v>0</v>
      </c>
      <c r="JU505" s="513">
        <v>0</v>
      </c>
      <c r="JV505" s="178">
        <v>1</v>
      </c>
      <c r="JW505" s="178">
        <v>0</v>
      </c>
      <c r="JX505" s="178">
        <v>0</v>
      </c>
      <c r="JY505" s="513"/>
      <c r="JZ505" s="407"/>
      <c r="KA505" s="407"/>
      <c r="KB505" s="407"/>
      <c r="KC505" s="407"/>
      <c r="KD505" s="407"/>
      <c r="KE505" s="162">
        <v>1</v>
      </c>
      <c r="KF505" s="175">
        <v>0</v>
      </c>
      <c r="KG505" s="175">
        <v>0</v>
      </c>
      <c r="KH505" s="175">
        <v>0</v>
      </c>
      <c r="KI505" s="175">
        <v>0</v>
      </c>
      <c r="KJ505" s="164">
        <v>1</v>
      </c>
      <c r="KK505" s="160">
        <v>0</v>
      </c>
      <c r="KL505" s="175">
        <v>0</v>
      </c>
      <c r="KM505" s="175">
        <v>0</v>
      </c>
      <c r="KN505" s="175">
        <v>0</v>
      </c>
      <c r="KO505" s="175">
        <v>0</v>
      </c>
      <c r="KP505" s="175">
        <v>0</v>
      </c>
      <c r="KQ505" s="159"/>
      <c r="KR505" s="160">
        <v>1</v>
      </c>
      <c r="KS505" s="175">
        <v>0</v>
      </c>
      <c r="KT505" s="159"/>
      <c r="KU505" s="159"/>
      <c r="KV505" s="159"/>
      <c r="KW505" s="159"/>
      <c r="KX505" s="159"/>
      <c r="KY505" s="159"/>
      <c r="KZ505" s="159"/>
      <c r="LA505" s="159"/>
      <c r="LB505" s="159" t="s">
        <v>576</v>
      </c>
    </row>
    <row r="506" spans="1:314" x14ac:dyDescent="0.15">
      <c r="A506" s="218" t="s">
        <v>593</v>
      </c>
      <c r="B506" s="259"/>
      <c r="C506" s="17"/>
      <c r="D506" s="18"/>
      <c r="E506" s="12"/>
      <c r="F506" s="20"/>
      <c r="G506" s="19"/>
      <c r="H506" s="20"/>
      <c r="I506" s="597"/>
      <c r="J506" s="16"/>
      <c r="K506" s="20"/>
      <c r="L506" s="16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16"/>
      <c r="AB506" s="20"/>
      <c r="AC506" s="20"/>
      <c r="AD506" s="20"/>
      <c r="AE506" s="20"/>
      <c r="AF506" s="20"/>
      <c r="AG506" s="20"/>
      <c r="AH506" s="58"/>
      <c r="AI506" s="20"/>
      <c r="AJ506" s="20"/>
      <c r="AK506" s="20"/>
      <c r="AL506" s="642"/>
      <c r="AM506" s="636"/>
      <c r="AN506" s="637"/>
      <c r="AO506" s="636"/>
      <c r="AP506" s="637"/>
      <c r="AQ506" s="528">
        <f>SUM(AO500:AO506)</f>
        <v>6.7376129032258092</v>
      </c>
      <c r="AR506" s="528">
        <f>SUM(AP500:AP506)</f>
        <v>13.063500000000001</v>
      </c>
      <c r="AS506" s="528">
        <f>AVERAGE(AO500:AO506)</f>
        <v>3.3688064516129046</v>
      </c>
      <c r="AT506" s="528">
        <f>AVERAGE(AP500:AP506)</f>
        <v>6.5317500000000006</v>
      </c>
      <c r="AU506" s="528">
        <f>MAX(AO500:AO506)</f>
        <v>4.3272741935483889</v>
      </c>
      <c r="AV506" s="528">
        <f>MAX(AP500:AP506)</f>
        <v>6.8192903225806463</v>
      </c>
      <c r="AW506" s="528">
        <f>MIN(AO500:AO506)</f>
        <v>2.4103387096774203</v>
      </c>
      <c r="AX506" s="528">
        <f>MIN(AP500:AP506)</f>
        <v>6.2442096774193558</v>
      </c>
      <c r="AY506" s="528">
        <f>AU506-AW506</f>
        <v>1.9169354838709687</v>
      </c>
      <c r="AZ506" s="528">
        <f>AV506-AX506</f>
        <v>0.57508064516129043</v>
      </c>
      <c r="BA506" s="528"/>
      <c r="BB506" s="636"/>
      <c r="BC506" s="637"/>
      <c r="BD506" s="528">
        <f>SUM(BB500:BB506)</f>
        <v>13.073499999999999</v>
      </c>
      <c r="BE506" s="528">
        <f>SUM(BC500:BC506)</f>
        <v>8.6262096774193537</v>
      </c>
      <c r="BF506" s="528">
        <f>AVERAGE(BB500:BB506)</f>
        <v>6.5367499999999996</v>
      </c>
      <c r="BG506" s="528">
        <f>AVERAGE(BC500:BC506)</f>
        <v>4.3131048387096769</v>
      </c>
      <c r="BH506" s="528">
        <f>MAX(BB500:BB506)</f>
        <v>6.7476129032258063</v>
      </c>
      <c r="BI506" s="528">
        <f>MAX(BC500:BC506)</f>
        <v>6.2492096774193548</v>
      </c>
      <c r="BJ506" s="528">
        <f>MIN(BB500:BB506)</f>
        <v>6.325887096774192</v>
      </c>
      <c r="BK506" s="528">
        <f>MIN(BC500:BC506)</f>
        <v>2.3769999999999989</v>
      </c>
      <c r="BL506" s="528">
        <f>BH506-BJ506</f>
        <v>0.42172580645161428</v>
      </c>
      <c r="BM506" s="528">
        <f>BI506-BK506</f>
        <v>3.872209677419356</v>
      </c>
      <c r="BN506" s="574"/>
      <c r="BO506" s="574"/>
      <c r="BP506" s="2"/>
      <c r="BQ506" s="2"/>
      <c r="BR506" s="7"/>
      <c r="BS506" s="530"/>
      <c r="BT506" s="530"/>
      <c r="BU506" s="530"/>
      <c r="BV506" s="530"/>
      <c r="BW506" s="585">
        <f>AVERAGE(BS501:BS506)</f>
        <v>0.23646073961499492</v>
      </c>
      <c r="BX506" s="585">
        <f>AVERAGE(BT501:BT506)</f>
        <v>4.2747661290322583</v>
      </c>
      <c r="BY506" s="585">
        <f>AVERAGE(BU501:BU506)</f>
        <v>0.54961144883485302</v>
      </c>
      <c r="BZ506" s="585">
        <f>AVERAGE(BV501:BV506)</f>
        <v>-3.9744462365591393</v>
      </c>
      <c r="CA506" s="530"/>
      <c r="CB506" s="584"/>
      <c r="CC506" s="530"/>
      <c r="CD506" s="585">
        <f>SUM(CB502:CB505)</f>
        <v>52.101711109523691</v>
      </c>
      <c r="CE506" s="585">
        <f>SUM(CC502:CC505)</f>
        <v>109.30336174150997</v>
      </c>
      <c r="CF506" s="585" t="e">
        <f ca="1">[1]!Mean(CB502:CB505)</f>
        <v>#NAME?</v>
      </c>
      <c r="CG506" s="585" t="e">
        <f ca="1">[1]!Mean(CC502:CC505)</f>
        <v>#NAME?</v>
      </c>
      <c r="CH506" s="585">
        <f>MAX(CB502:CB505)</f>
        <v>52.101711109523691</v>
      </c>
      <c r="CI506" s="585">
        <f>MAX(CC502:CC505)</f>
        <v>57.413271154894503</v>
      </c>
      <c r="CJ506" s="585">
        <f>MIN(CB502:CB505)</f>
        <v>52.101711109523691</v>
      </c>
      <c r="CK506" s="585">
        <f>MIN(CC502:CC505)</f>
        <v>51.890090586615472</v>
      </c>
      <c r="CL506" s="585"/>
      <c r="CM506" s="528">
        <f>CI506-CK506</f>
        <v>5.5231805682790309</v>
      </c>
      <c r="CN506" s="393"/>
      <c r="CO506" s="73"/>
      <c r="CP506" s="73"/>
      <c r="CQ506" s="73"/>
      <c r="CR506" s="96"/>
      <c r="CS506" s="83"/>
      <c r="CT506" s="281">
        <f>SUM(CR501:CR506)</f>
        <v>22.86878182939223</v>
      </c>
      <c r="CU506" s="281">
        <f>SUM(CS502:CS506)</f>
        <v>6.971402521323034</v>
      </c>
      <c r="CV506" s="281">
        <f>AVERAGE(CR501:CR506)</f>
        <v>11.434390914696115</v>
      </c>
      <c r="CW506" s="281">
        <f>AVERAGE(CS502:CS506)</f>
        <v>6.971402521323034</v>
      </c>
      <c r="CX506" s="281">
        <f>MAX(CR501:CR506)</f>
        <v>17.041184279340314</v>
      </c>
      <c r="CY506" s="281">
        <f>MAX(CS501:CS506)</f>
        <v>6.971402521323034</v>
      </c>
      <c r="CZ506" s="281">
        <f>MIN(CR503:CR506)</f>
        <v>17.041184279340314</v>
      </c>
      <c r="DA506" s="281">
        <f>MIN(CS502:CS506)</f>
        <v>6.971402521323034</v>
      </c>
      <c r="DB506" s="281">
        <f>CX506-CZ506</f>
        <v>0</v>
      </c>
      <c r="DC506" s="281">
        <f>CY506-DA506</f>
        <v>0</v>
      </c>
      <c r="DD506" s="281"/>
      <c r="DE506" s="281"/>
      <c r="DF506" s="281"/>
      <c r="DG506" s="281"/>
      <c r="DH506" s="281"/>
      <c r="DI506" s="281"/>
      <c r="DJ506" s="281">
        <f>SUM(DH499:DH505)</f>
        <v>24.012586800663236</v>
      </c>
      <c r="DK506" s="281"/>
      <c r="DL506" s="281">
        <f>AVERAGE(DH499:DH505)</f>
        <v>24.012586800663236</v>
      </c>
      <c r="DM506" s="281"/>
      <c r="DN506" s="281">
        <f>MAX(DH499:DH505)</f>
        <v>24.012586800663236</v>
      </c>
      <c r="DO506" s="281"/>
      <c r="DP506" s="281">
        <f>MIN(DH499:DH505)</f>
        <v>24.012586800663236</v>
      </c>
      <c r="DQ506" s="281"/>
      <c r="DR506" s="281">
        <f>DN506-DP506</f>
        <v>0</v>
      </c>
      <c r="DS506" s="281"/>
      <c r="DT506" s="112"/>
      <c r="DU506" s="110"/>
      <c r="DV506" s="110"/>
      <c r="DW506" s="495"/>
      <c r="DX506" s="495"/>
      <c r="DY506" s="495"/>
      <c r="DZ506" s="495"/>
      <c r="EA506" s="495"/>
      <c r="EB506" s="512"/>
      <c r="EC506" s="495"/>
      <c r="ED506" s="495"/>
      <c r="EE506" s="512"/>
      <c r="EF506" s="244"/>
      <c r="EG506" s="244"/>
      <c r="EH506" s="244"/>
      <c r="EI506" s="244"/>
      <c r="EJ506" s="244"/>
      <c r="EK506" s="244"/>
      <c r="EL506" s="244"/>
      <c r="EM506" s="244"/>
      <c r="EN506" s="244"/>
      <c r="EO506" s="244"/>
      <c r="EP506" s="244"/>
      <c r="EQ506" s="244"/>
      <c r="ER506" s="110"/>
      <c r="ES506" s="111"/>
      <c r="ET506" s="523"/>
      <c r="EU506" s="523"/>
      <c r="EV506" s="287">
        <f>SUM(ET500:ET506)</f>
        <v>2.9525638297872341</v>
      </c>
      <c r="EW506" s="281">
        <f>SUM(EU500:EU506)</f>
        <v>2.6458039513677809</v>
      </c>
      <c r="EX506" s="278">
        <f>AVERAGE(ET500:ET506)</f>
        <v>1.476281914893617</v>
      </c>
      <c r="EY506" s="278">
        <f>AVERAGE(EU500:EU506)</f>
        <v>1.3229019756838905</v>
      </c>
      <c r="EZ506" s="281">
        <f>_xlfn.VAR.P(ET500:ET506)</f>
        <v>0.40029948224852374</v>
      </c>
      <c r="FA506" s="281">
        <f>_xlfn.VAR.P(EU500:EU506)</f>
        <v>1.8011638778859584E-2</v>
      </c>
      <c r="FB506" s="281">
        <f>MAX(ET500:ET506)</f>
        <v>2.1089741641337385</v>
      </c>
      <c r="FC506" s="281">
        <f>MAX(EU500:EU506)</f>
        <v>1.4571094224924013</v>
      </c>
      <c r="FD506" s="523"/>
      <c r="FE506" s="152"/>
      <c r="FF506" s="145"/>
      <c r="FG506" s="521">
        <f>SUM(FE502:FE506)</f>
        <v>121.72772670892979</v>
      </c>
      <c r="FH506" s="521">
        <f>SUM(FF502:FF506)</f>
        <v>36.40328290365477</v>
      </c>
      <c r="FI506" s="521">
        <f>AVERAGE(FE502:FE506)</f>
        <v>60.863863354464897</v>
      </c>
      <c r="FJ506" s="521">
        <f>AVERAGE(FF502:FF506)</f>
        <v>36.40328290365477</v>
      </c>
      <c r="FK506" s="521">
        <f>MAX(FE502:FE506)</f>
        <v>90.859359913594474</v>
      </c>
      <c r="FL506" s="521">
        <f>MAX(FF502:FF506)</f>
        <v>36.40328290365477</v>
      </c>
      <c r="FM506" s="521">
        <f>MIN(FE502:FE506)</f>
        <v>30.868366795335319</v>
      </c>
      <c r="FN506" s="521">
        <f>MIN(FF502:FF506)</f>
        <v>36.40328290365477</v>
      </c>
      <c r="FO506" s="521">
        <f>FK506-FM506</f>
        <v>59.990993118259155</v>
      </c>
      <c r="FP506" s="520">
        <f>FL506-FN506</f>
        <v>0</v>
      </c>
      <c r="FQ506" s="284"/>
      <c r="FR506" s="284"/>
      <c r="FS506" s="278">
        <f>SUM(FQ502:FQ506)</f>
        <v>19.860051977623879</v>
      </c>
      <c r="FT506" s="278">
        <f>SUM(FR502:FR506)</f>
        <v>5.0565171661131068</v>
      </c>
      <c r="FU506" s="278">
        <f>AVERAGE(FQ502:FQ506)</f>
        <v>9.9300259888119395</v>
      </c>
      <c r="FV506" s="278">
        <f>AVERAGE(FR502:FR506)</f>
        <v>5.0565171661131068</v>
      </c>
      <c r="FW506" s="278">
        <f>MAX(FQ502:FQ506)</f>
        <v>12.391151830673222</v>
      </c>
      <c r="FX506" s="278">
        <f>MAX(FR502:FR506)</f>
        <v>5.0565171661131068</v>
      </c>
      <c r="FY506" s="278">
        <f>MIN(FQ502:FQ506)</f>
        <v>7.4689001469506584</v>
      </c>
      <c r="FZ506" s="278">
        <f>MIN(FR502:FR506)</f>
        <v>5.0565171661131068</v>
      </c>
      <c r="GA506" s="278">
        <f>FW506-FY506</f>
        <v>4.9222516837225632</v>
      </c>
      <c r="GB506" s="278">
        <f>FX506-FZ506</f>
        <v>0</v>
      </c>
      <c r="GC506" s="280"/>
      <c r="GD506" s="285"/>
      <c r="GE506" s="280"/>
      <c r="GF506" s="278">
        <f>SUM(GD502:GD506)</f>
        <v>9.7579687282900043</v>
      </c>
      <c r="GG506" s="278">
        <f>SUM(GE502:GE506)</f>
        <v>0.36169554564584949</v>
      </c>
      <c r="GH506" s="278">
        <f>AVERAGE(GD502:GD506)</f>
        <v>4.8789843641450021</v>
      </c>
      <c r="GI506" s="278">
        <f>AVERAGE(GE502:GE506)</f>
        <v>0.36169554564584949</v>
      </c>
      <c r="GJ506" s="278">
        <f>MAX(GD502:GD506)</f>
        <v>7.5734254708415225</v>
      </c>
      <c r="GK506" s="278">
        <f>MAX(GE502:GE506)</f>
        <v>0.36169554564584949</v>
      </c>
      <c r="GL506" s="278">
        <f>MIN(GD502:GD506)</f>
        <v>2.1845432574484818</v>
      </c>
      <c r="GM506" s="278">
        <f>MIN(GE502:GE506)</f>
        <v>0.36169554564584949</v>
      </c>
      <c r="GN506" s="278">
        <f>GJ506-GL506</f>
        <v>5.3888822133930407</v>
      </c>
      <c r="GO506" s="278">
        <f>GK506-GM506</f>
        <v>0</v>
      </c>
      <c r="GP506" s="280"/>
      <c r="GQ506" s="587"/>
      <c r="GR506" s="587"/>
      <c r="GS506" s="532"/>
      <c r="GT506" s="586">
        <f>SUM(GR501:GR505)</f>
        <v>2.6074589665653494</v>
      </c>
      <c r="GU506" s="586">
        <f>SUM(GS501:GS505)</f>
        <v>6.1351975683890583</v>
      </c>
      <c r="GV506" s="531">
        <f>AVERAGE(GR501:GR505)</f>
        <v>0.65186474164133734</v>
      </c>
      <c r="GW506" s="531">
        <f>AVERAGE(GS501:GS505)</f>
        <v>1.5337993920972646</v>
      </c>
      <c r="GX506" s="531">
        <f>AVERAGE(GR501:GR505)</f>
        <v>0.65186474164133734</v>
      </c>
      <c r="GY506" s="531">
        <f>AVERAGE(GS501:GS505)</f>
        <v>1.5337993920972646</v>
      </c>
      <c r="GZ506" s="587"/>
      <c r="HA506" s="532"/>
      <c r="HB506" s="586">
        <f>SUM(GZ501:GZ505)</f>
        <v>0.26837096774193547</v>
      </c>
      <c r="HC506" s="586">
        <f>SUM(HA501:HA505)</f>
        <v>2.1469677419354838</v>
      </c>
      <c r="HD506" s="531">
        <f>AVERAGE(GZ501:GZ505)</f>
        <v>6.7092741935483868E-2</v>
      </c>
      <c r="HE506" s="531">
        <f>AVERAGE(HA501:HA505)</f>
        <v>0.53674193548387095</v>
      </c>
      <c r="HF506" s="531">
        <f>AVERAGE(GZ501:GZ505)</f>
        <v>6.7092741935483868E-2</v>
      </c>
      <c r="HG506" s="531">
        <f>AVERAGE(HA501:HA505)</f>
        <v>0.53674193548387095</v>
      </c>
      <c r="HH506" s="584"/>
      <c r="HI506" s="527"/>
      <c r="HJ506" s="586">
        <f>SUM(HH501:HH506)</f>
        <v>2.6493801990234078</v>
      </c>
      <c r="HK506" s="586">
        <f>SUM(HI501:HI506)</f>
        <v>6.8654289725599575</v>
      </c>
      <c r="HL506" s="531">
        <f>AVERAGE(HH501:HH506)</f>
        <v>0.66234504975585196</v>
      </c>
      <c r="HM506" s="531">
        <f>AVERAGE(HI501:HI506)</f>
        <v>1.7163572431399894</v>
      </c>
      <c r="HN506" s="531">
        <f>MAX(HH501:HH506)</f>
        <v>1.2365854902441449</v>
      </c>
      <c r="HO506" s="531">
        <f>MAX(HI501:HI506)</f>
        <v>3.7697071802613684</v>
      </c>
      <c r="HP506" s="286">
        <f>MIN(HH501:HH506)</f>
        <v>0.10844712110938055</v>
      </c>
      <c r="HQ506" s="286">
        <f>MIN(HI501:HI506)</f>
        <v>0.42869593238460657</v>
      </c>
      <c r="HR506" s="278">
        <f>HN506-HP506</f>
        <v>1.1281383691347644</v>
      </c>
      <c r="HS506" s="278">
        <f>HO506-HQ506</f>
        <v>3.3410112478767617</v>
      </c>
      <c r="HT506" s="393"/>
      <c r="HU506" s="520"/>
      <c r="HV506" s="393"/>
      <c r="HW506" s="520"/>
      <c r="HX506" s="393"/>
      <c r="HY506" s="520"/>
      <c r="HZ506" s="393"/>
      <c r="IA506" s="520"/>
      <c r="IB506" s="393"/>
      <c r="IC506" s="520"/>
      <c r="ID506" s="393"/>
      <c r="IE506" s="168"/>
      <c r="IF506" s="168"/>
      <c r="IG506" s="168"/>
      <c r="IH506" s="168"/>
      <c r="II506" s="168"/>
      <c r="IJ506" s="168"/>
      <c r="IK506" s="168"/>
      <c r="IL506" s="168"/>
      <c r="IM506" s="168"/>
      <c r="IN506" s="462"/>
      <c r="IO506" s="462"/>
      <c r="IP506" s="390">
        <v>2</v>
      </c>
      <c r="IQ506" s="168"/>
      <c r="IR506" s="168"/>
      <c r="IS506" s="168"/>
      <c r="IT506" s="390"/>
      <c r="IU506" s="393"/>
      <c r="IV506" s="390"/>
      <c r="IW506" s="393"/>
      <c r="IX506" s="484"/>
      <c r="IY506" s="393"/>
      <c r="IZ506" s="168"/>
      <c r="JA506" s="168"/>
      <c r="JB506" s="177"/>
      <c r="JC506" s="177"/>
      <c r="JD506" s="177"/>
      <c r="JE506" s="168"/>
      <c r="JF506" s="168"/>
      <c r="JG506" s="168"/>
      <c r="JH506" s="168"/>
      <c r="JI506" s="168"/>
      <c r="JJ506" s="168"/>
      <c r="JK506" s="168"/>
      <c r="JL506" s="168"/>
      <c r="JM506" s="168"/>
      <c r="JN506" s="168"/>
      <c r="JO506" s="168"/>
      <c r="JP506" s="177"/>
      <c r="JQ506" s="177"/>
      <c r="JR506" s="177"/>
      <c r="JS506" s="168"/>
      <c r="JT506" s="168"/>
      <c r="JU506" s="393"/>
      <c r="JV506" s="168"/>
      <c r="JW506" s="168"/>
      <c r="JX506" s="168"/>
      <c r="JY506" s="393"/>
      <c r="JZ506" s="507"/>
      <c r="KA506" s="507"/>
      <c r="KB506" s="520"/>
      <c r="KC506" s="520"/>
      <c r="KD506" s="507"/>
      <c r="KE506" s="170"/>
      <c r="KF506" s="168"/>
      <c r="KG506" s="168"/>
      <c r="KH506" s="168"/>
      <c r="KI506" s="168"/>
      <c r="KJ506" s="168"/>
      <c r="KK506" s="169"/>
      <c r="KL506" s="168"/>
      <c r="KM506" s="168"/>
      <c r="KN506" s="168"/>
      <c r="KO506" s="168"/>
      <c r="KP506" s="168"/>
      <c r="KQ506" s="168"/>
      <c r="KR506" s="169"/>
      <c r="KS506" s="168"/>
      <c r="KT506" s="168"/>
      <c r="KU506" s="168"/>
      <c r="KV506" s="168"/>
      <c r="KW506" s="168"/>
      <c r="KX506" s="168"/>
      <c r="KY506" s="168"/>
      <c r="KZ506" s="168"/>
      <c r="LA506" s="169"/>
      <c r="LB506" s="168"/>
    </row>
    <row r="507" spans="1:314" x14ac:dyDescent="0.15">
      <c r="A507" s="214"/>
      <c r="B507" s="261" t="s">
        <v>30</v>
      </c>
      <c r="C507" s="10"/>
      <c r="D507" s="11"/>
      <c r="E507" s="12"/>
      <c r="F507" s="14"/>
      <c r="G507" s="13"/>
      <c r="H507" s="14" t="s">
        <v>353</v>
      </c>
      <c r="I507" s="596">
        <v>99</v>
      </c>
      <c r="J507" s="9">
        <v>1</v>
      </c>
      <c r="K507" s="14">
        <v>0</v>
      </c>
      <c r="L507" s="9">
        <v>1</v>
      </c>
      <c r="M507" s="23">
        <v>1</v>
      </c>
      <c r="N507" s="23">
        <v>1</v>
      </c>
      <c r="O507" s="23">
        <v>0</v>
      </c>
      <c r="P507" s="14"/>
      <c r="Q507" s="14">
        <v>1</v>
      </c>
      <c r="R507" s="14">
        <v>0</v>
      </c>
      <c r="S507" s="14">
        <v>0</v>
      </c>
      <c r="T507" s="14">
        <v>1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9">
        <v>1</v>
      </c>
      <c r="AB507" s="15"/>
      <c r="AC507" s="15"/>
      <c r="AD507" s="15"/>
      <c r="AE507" s="15">
        <f>ABS(ER507-DU508)</f>
        <v>1.1120045592705168</v>
      </c>
      <c r="AF507" s="15">
        <f>ABS(ES507-DV508)</f>
        <v>1.303516129032257</v>
      </c>
      <c r="AG507" s="15">
        <f>SQRT(AE507^2+AF507^2)</f>
        <v>1.7133909181753171</v>
      </c>
      <c r="AH507" s="15">
        <f>AM508-BP507</f>
        <v>-4.7931231003039514</v>
      </c>
      <c r="AI507" s="15">
        <f>AN508-BQ507</f>
        <v>-17.520790322580645</v>
      </c>
      <c r="AJ507" s="15"/>
      <c r="AK507" s="15"/>
      <c r="AL507" s="632">
        <f>((AH507*AH508)+(AI507*AI508))/(SQRT(AH507^2+AI507^2)*SQRT(AH508^2+AI508^2))</f>
        <v>0.99745541099490176</v>
      </c>
      <c r="AM507" s="633"/>
      <c r="AN507" s="634"/>
      <c r="AO507" s="633"/>
      <c r="AP507" s="634"/>
      <c r="AQ507" s="634"/>
      <c r="AR507" s="634"/>
      <c r="AS507" s="634"/>
      <c r="AT507" s="634"/>
      <c r="AU507" s="634"/>
      <c r="AV507" s="634"/>
      <c r="AW507" s="634"/>
      <c r="AX507" s="634"/>
      <c r="AY507" s="634"/>
      <c r="AZ507" s="634"/>
      <c r="BA507" s="634"/>
      <c r="BB507" s="633"/>
      <c r="BC507" s="634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573"/>
      <c r="BO507" s="573"/>
      <c r="BP507" s="64">
        <v>0.84358966565349547</v>
      </c>
      <c r="BQ507" s="64">
        <v>11.846661290322579</v>
      </c>
      <c r="BR507" s="6"/>
      <c r="BS507" s="527"/>
      <c r="BT507" s="527"/>
      <c r="BU507" s="527"/>
      <c r="BV507" s="527"/>
      <c r="BW507" s="584"/>
      <c r="BX507" s="527"/>
      <c r="BY507" s="527"/>
      <c r="BZ507" s="527"/>
      <c r="CA507" s="527"/>
      <c r="CB507" s="584"/>
      <c r="CC507" s="527"/>
      <c r="CD507" s="584"/>
      <c r="CE507" s="527"/>
      <c r="CF507" s="584"/>
      <c r="CG507" s="527"/>
      <c r="CH507" s="584"/>
      <c r="CI507" s="527"/>
      <c r="CJ507" s="584"/>
      <c r="CK507" s="527"/>
      <c r="CL507" s="584"/>
      <c r="CO507" s="70"/>
      <c r="CP507" s="70"/>
      <c r="CQ507" s="70"/>
      <c r="CR507" s="70"/>
      <c r="CS507" s="70"/>
      <c r="CT507" s="70"/>
      <c r="CU507" s="70"/>
      <c r="CV507" s="70"/>
      <c r="CW507" s="70"/>
      <c r="CX507" s="70"/>
      <c r="CY507" s="70"/>
      <c r="CZ507" s="70"/>
      <c r="DA507" s="70"/>
      <c r="DB507" s="70"/>
      <c r="DC507" s="70"/>
      <c r="DH507" s="516"/>
      <c r="DI507" s="516"/>
      <c r="DJ507" s="105"/>
      <c r="DK507" s="105"/>
      <c r="DL507" s="105"/>
      <c r="DM507" s="105"/>
      <c r="DN507" s="105"/>
      <c r="DO507" s="105"/>
      <c r="DP507" s="105"/>
      <c r="DQ507" s="105"/>
      <c r="DR507" s="105"/>
      <c r="DS507" s="105"/>
      <c r="DT507" s="108" t="s">
        <v>442</v>
      </c>
      <c r="DU507" s="128">
        <v>0.84358966565349547</v>
      </c>
      <c r="DV507" s="128">
        <v>11.846661290322579</v>
      </c>
      <c r="ER507" s="105">
        <v>-4.1796033434650459</v>
      </c>
      <c r="ES507" s="105">
        <v>-13.495225806451611</v>
      </c>
      <c r="EV507" s="284"/>
      <c r="EW507" s="209"/>
      <c r="EX507" s="209"/>
      <c r="EY507" s="209"/>
      <c r="EZ507" s="209"/>
      <c r="FA507" s="209"/>
      <c r="FB507" s="209"/>
      <c r="FC507" s="209"/>
      <c r="FE507" s="141"/>
      <c r="FF507" s="141"/>
      <c r="FH507" s="141"/>
      <c r="FJ507" s="141"/>
      <c r="FK507" s="584"/>
      <c r="FL507" s="527"/>
      <c r="FM507" s="584"/>
      <c r="FN507" s="527"/>
      <c r="FO507" s="584"/>
      <c r="FP507" s="527"/>
      <c r="FQ507" s="284"/>
      <c r="FR507" s="209"/>
      <c r="FS507" s="285"/>
      <c r="FT507" s="279"/>
      <c r="FU507" s="285"/>
      <c r="FV507" s="279"/>
      <c r="FW507" s="285"/>
      <c r="FX507" s="279"/>
      <c r="FY507" s="285"/>
      <c r="FZ507" s="279"/>
      <c r="GA507" s="285"/>
      <c r="GB507" s="279"/>
      <c r="GC507" s="279"/>
      <c r="GD507" s="285"/>
      <c r="GE507" s="279"/>
      <c r="GF507" s="285"/>
      <c r="GG507" s="279"/>
      <c r="GH507" s="279"/>
      <c r="GI507" s="279"/>
      <c r="GJ507" s="279"/>
      <c r="GK507" s="279"/>
      <c r="GL507" s="279"/>
      <c r="GM507" s="279"/>
      <c r="GN507" s="279"/>
      <c r="GO507" s="279"/>
      <c r="GP507" s="209"/>
      <c r="GQ507" s="529"/>
      <c r="GR507" s="587"/>
      <c r="GS507" s="529"/>
      <c r="GT507" s="587"/>
      <c r="GU507" s="529"/>
      <c r="GV507" s="529"/>
      <c r="GW507" s="529"/>
      <c r="GX507" s="529"/>
      <c r="GY507" s="529"/>
      <c r="GZ507" s="587"/>
      <c r="HA507" s="529"/>
      <c r="HB507" s="587"/>
      <c r="HC507" s="529"/>
      <c r="HD507" s="529"/>
      <c r="HE507" s="529"/>
      <c r="HF507" s="529"/>
      <c r="HG507" s="529"/>
      <c r="HH507" s="584"/>
      <c r="HI507" s="527"/>
      <c r="HJ507" s="587"/>
      <c r="HK507" s="529"/>
      <c r="HL507" s="529"/>
      <c r="HM507" s="529"/>
      <c r="HN507" s="529"/>
      <c r="HO507" s="529"/>
      <c r="HP507" s="285"/>
      <c r="HQ507" s="208"/>
      <c r="HR507" s="208"/>
      <c r="HS507" s="208"/>
      <c r="IE507" s="159"/>
      <c r="IF507" s="159"/>
      <c r="IG507" s="159"/>
      <c r="IH507" s="159"/>
      <c r="II507" s="175">
        <v>0</v>
      </c>
      <c r="IJ507" s="175">
        <v>0</v>
      </c>
      <c r="IK507" s="159"/>
      <c r="IL507" s="159"/>
      <c r="IM507" s="159"/>
      <c r="IQ507" s="159"/>
      <c r="IR507" s="159"/>
      <c r="IS507" s="159"/>
      <c r="IZ507" s="159"/>
      <c r="JA507" s="159"/>
      <c r="JB507" s="159"/>
      <c r="JC507" s="159"/>
      <c r="JD507" s="159"/>
      <c r="JE507" s="159"/>
      <c r="JF507" s="159"/>
      <c r="JG507" s="159"/>
      <c r="JH507" s="159"/>
      <c r="JI507" s="159"/>
      <c r="JJ507" s="159"/>
      <c r="JK507" s="159"/>
      <c r="JL507" s="159"/>
      <c r="JM507" s="159"/>
      <c r="JN507" s="159"/>
      <c r="JO507" s="159"/>
      <c r="JP507" s="159"/>
      <c r="JQ507" s="159"/>
      <c r="JR507" s="159"/>
      <c r="JS507" s="159"/>
      <c r="JT507" s="159"/>
      <c r="JV507" s="159"/>
      <c r="JW507" s="159"/>
      <c r="JX507" s="159"/>
      <c r="KE507" s="159"/>
      <c r="KF507" s="159"/>
      <c r="KG507" s="159"/>
      <c r="KH507" s="159"/>
      <c r="KI507" s="159"/>
      <c r="KJ507" s="159"/>
      <c r="KK507" s="159"/>
      <c r="KL507" s="159"/>
      <c r="KM507" s="159"/>
      <c r="KN507" s="159"/>
      <c r="KO507" s="159"/>
      <c r="KP507" s="159"/>
      <c r="KQ507" s="159"/>
      <c r="KR507" s="159"/>
      <c r="KS507" s="159">
        <v>1</v>
      </c>
      <c r="KT507" s="159"/>
      <c r="KU507" s="159"/>
      <c r="KV507" s="159"/>
      <c r="KW507" s="159"/>
      <c r="KX507" s="159"/>
      <c r="KY507" s="159"/>
      <c r="KZ507" s="159"/>
      <c r="LA507" s="159"/>
      <c r="LB507" s="159"/>
    </row>
    <row r="508" spans="1:314" x14ac:dyDescent="0.15">
      <c r="A508" s="214"/>
      <c r="B508" s="261" t="s">
        <v>31</v>
      </c>
      <c r="C508" s="10">
        <v>0.24</v>
      </c>
      <c r="D508" s="11">
        <v>0.79991999999999996</v>
      </c>
      <c r="E508" s="12"/>
      <c r="F508" s="14"/>
      <c r="G508" s="13"/>
      <c r="H508" s="14"/>
      <c r="I508" s="596"/>
      <c r="J508" s="9">
        <v>2</v>
      </c>
      <c r="K508" s="14"/>
      <c r="L508" s="9"/>
      <c r="M508" s="23">
        <v>0</v>
      </c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9"/>
      <c r="AB508" s="15"/>
      <c r="AC508" s="15"/>
      <c r="AD508" s="15"/>
      <c r="AE508" s="15"/>
      <c r="AF508" s="15"/>
      <c r="AG508" s="15"/>
      <c r="AH508" s="54">
        <f>ER507-BP507</f>
        <v>-5.0231930091185415</v>
      </c>
      <c r="AI508" s="54">
        <f>ES507-BQ507</f>
        <v>-25.34188709677419</v>
      </c>
      <c r="AJ508" s="15"/>
      <c r="AK508" s="15"/>
      <c r="AL508" s="635">
        <f>DEGREES(ACOS(AL507))</f>
        <v>4.0882607569994081</v>
      </c>
      <c r="AM508" s="633">
        <v>-3.9495334346504558</v>
      </c>
      <c r="AN508" s="634">
        <v>-5.6741290322580644</v>
      </c>
      <c r="AO508" s="633"/>
      <c r="AP508" s="638">
        <f>ABS(11.88+AN508)</f>
        <v>6.2058709677419364</v>
      </c>
      <c r="AQ508" s="634"/>
      <c r="AR508" s="634"/>
      <c r="AS508" s="634"/>
      <c r="AT508" s="634"/>
      <c r="AU508" s="634"/>
      <c r="AV508" s="634"/>
      <c r="AW508" s="634"/>
      <c r="AX508" s="634"/>
      <c r="AY508" s="634"/>
      <c r="AZ508" s="634"/>
      <c r="BA508" s="634"/>
      <c r="BB508" s="634">
        <f>ABS(BQ508-AN508)</f>
        <v>6.5175806451612894</v>
      </c>
      <c r="BC508" s="634"/>
      <c r="BD508" s="634"/>
      <c r="BE508" s="634"/>
      <c r="BF508" s="634"/>
      <c r="BG508" s="634"/>
      <c r="BH508" s="634"/>
      <c r="BI508" s="634"/>
      <c r="BJ508" s="634"/>
      <c r="BK508" s="634"/>
      <c r="BL508" s="634"/>
      <c r="BM508" s="634"/>
      <c r="BN508" s="573"/>
      <c r="BO508" s="573"/>
      <c r="BP508" s="4">
        <v>-6.2502325227963524</v>
      </c>
      <c r="BQ508" s="4">
        <v>-12.191709677419354</v>
      </c>
      <c r="BR508" s="6"/>
      <c r="BS508" s="527"/>
      <c r="BT508" s="527"/>
      <c r="BU508" s="527"/>
      <c r="BV508" s="527"/>
      <c r="BW508" s="584"/>
      <c r="BX508" s="527"/>
      <c r="BY508" s="527"/>
      <c r="BZ508" s="527"/>
      <c r="CA508" s="527"/>
      <c r="CB508" s="584"/>
      <c r="CC508" s="527"/>
      <c r="CD508" s="584"/>
      <c r="CE508" s="527"/>
      <c r="CF508" s="584"/>
      <c r="CG508" s="527"/>
      <c r="CH508" s="584"/>
      <c r="CI508" s="527"/>
      <c r="CJ508" s="584"/>
      <c r="CK508" s="527"/>
      <c r="CL508" s="584"/>
      <c r="CO508" s="70"/>
      <c r="CP508" s="70"/>
      <c r="CQ508" s="70"/>
      <c r="CR508" s="70"/>
      <c r="CS508" s="70"/>
      <c r="CT508" s="70"/>
      <c r="CU508" s="70"/>
      <c r="CV508" s="70"/>
      <c r="CW508" s="70"/>
      <c r="CX508" s="70"/>
      <c r="CY508" s="70"/>
      <c r="CZ508" s="70"/>
      <c r="DA508" s="70"/>
      <c r="DB508" s="70"/>
      <c r="DC508" s="70"/>
      <c r="DH508" s="516"/>
      <c r="DI508" s="516"/>
      <c r="DJ508" s="105"/>
      <c r="DK508" s="105"/>
      <c r="DL508" s="105"/>
      <c r="DM508" s="105"/>
      <c r="DN508" s="105"/>
      <c r="DO508" s="105"/>
      <c r="DP508" s="105"/>
      <c r="DQ508" s="105"/>
      <c r="DR508" s="105"/>
      <c r="DS508" s="105"/>
      <c r="DT508" s="108" t="s">
        <v>443</v>
      </c>
      <c r="DU508" s="105">
        <v>-5.2916079027355627</v>
      </c>
      <c r="DV508" s="105">
        <v>-12.191709677419354</v>
      </c>
      <c r="ER508" s="128">
        <v>0.49848480243161092</v>
      </c>
      <c r="ES508" s="128">
        <v>11.693306451612901</v>
      </c>
      <c r="EU508" s="518">
        <f>ABS(ER508)</f>
        <v>0.49848480243161092</v>
      </c>
      <c r="EV508" s="284"/>
      <c r="EW508" s="209"/>
      <c r="EX508" s="209"/>
      <c r="EY508" s="209"/>
      <c r="EZ508" s="209"/>
      <c r="FA508" s="209"/>
      <c r="FB508" s="209"/>
      <c r="FC508" s="209"/>
      <c r="FE508" s="141"/>
      <c r="FF508" s="141"/>
      <c r="FH508" s="141"/>
      <c r="FJ508" s="141"/>
      <c r="FK508" s="584"/>
      <c r="FL508" s="527"/>
      <c r="FM508" s="584"/>
      <c r="FN508" s="527"/>
      <c r="FO508" s="584"/>
      <c r="FP508" s="527"/>
      <c r="FQ508" s="284"/>
      <c r="FR508" s="209"/>
      <c r="FS508" s="285"/>
      <c r="FT508" s="279"/>
      <c r="FU508" s="285"/>
      <c r="FV508" s="279"/>
      <c r="FW508" s="285"/>
      <c r="FX508" s="279"/>
      <c r="FY508" s="285"/>
      <c r="FZ508" s="279"/>
      <c r="GA508" s="285"/>
      <c r="GB508" s="279"/>
      <c r="GC508" s="279"/>
      <c r="GD508" s="285"/>
      <c r="GE508" s="279"/>
      <c r="GF508" s="285"/>
      <c r="GG508" s="279"/>
      <c r="GH508" s="279"/>
      <c r="GI508" s="279"/>
      <c r="GJ508" s="279"/>
      <c r="GK508" s="279"/>
      <c r="GL508" s="279"/>
      <c r="GM508" s="279"/>
      <c r="GN508" s="279"/>
      <c r="GO508" s="279"/>
      <c r="GP508" s="209"/>
      <c r="GQ508" s="529"/>
      <c r="GR508" s="587">
        <v>1.1120045592705168</v>
      </c>
      <c r="GS508" s="532">
        <v>0.34510486322188455</v>
      </c>
      <c r="GT508" s="584"/>
      <c r="GU508" s="527"/>
      <c r="GV508" s="527"/>
      <c r="GW508" s="527"/>
      <c r="GX508" s="527"/>
      <c r="GY508" s="527"/>
      <c r="GZ508" s="587">
        <v>1.303516129032257</v>
      </c>
      <c r="HA508" s="532">
        <v>0.15335483870967792</v>
      </c>
      <c r="HB508" s="584"/>
      <c r="HC508" s="527"/>
      <c r="HD508" s="527"/>
      <c r="HE508" s="527"/>
      <c r="HF508" s="527"/>
      <c r="HG508" s="527"/>
      <c r="HH508" s="584">
        <v>1.7133909181753171</v>
      </c>
      <c r="HI508" s="527">
        <v>0.37764410914916569</v>
      </c>
      <c r="HJ508" s="584"/>
      <c r="HK508" s="527"/>
      <c r="HL508" s="527"/>
      <c r="HM508" s="527"/>
      <c r="HN508" s="527"/>
      <c r="HO508" s="527"/>
      <c r="HP508" s="285"/>
      <c r="HQ508" s="208"/>
      <c r="HR508" s="208"/>
      <c r="HS508" s="208"/>
      <c r="IE508" s="159"/>
      <c r="IF508" s="159"/>
      <c r="IG508" s="159"/>
      <c r="IH508" s="159"/>
      <c r="II508" s="175">
        <v>1</v>
      </c>
      <c r="IJ508" s="175">
        <v>0</v>
      </c>
      <c r="IK508" s="175">
        <v>1</v>
      </c>
      <c r="IL508" s="175">
        <v>0</v>
      </c>
      <c r="IM508" s="175">
        <v>0</v>
      </c>
      <c r="IN508" s="464"/>
      <c r="IO508" s="464"/>
      <c r="IP508" s="402"/>
      <c r="IQ508" s="175">
        <v>1</v>
      </c>
      <c r="IR508" s="175">
        <v>0</v>
      </c>
      <c r="IS508" s="175">
        <v>0</v>
      </c>
      <c r="IT508" s="402"/>
      <c r="IU508" s="416"/>
      <c r="IV508" s="402"/>
      <c r="IW508" s="416"/>
      <c r="IX508" s="483"/>
      <c r="IY508" s="416"/>
      <c r="IZ508" s="175">
        <v>1</v>
      </c>
      <c r="JA508" s="175">
        <v>0</v>
      </c>
      <c r="JB508" s="178">
        <v>0</v>
      </c>
      <c r="JC508" s="178">
        <v>0</v>
      </c>
      <c r="JD508" s="178">
        <v>0</v>
      </c>
      <c r="JE508" s="178">
        <v>0</v>
      </c>
      <c r="JF508" s="178">
        <v>0</v>
      </c>
      <c r="JG508" s="178">
        <v>0</v>
      </c>
      <c r="JH508" s="178">
        <v>1</v>
      </c>
      <c r="JI508" s="178">
        <v>0</v>
      </c>
      <c r="JJ508" s="178">
        <v>0</v>
      </c>
      <c r="JK508" s="178">
        <v>0</v>
      </c>
      <c r="JL508" s="178">
        <v>1</v>
      </c>
      <c r="JM508" s="178">
        <v>1</v>
      </c>
      <c r="JN508" s="178">
        <v>0</v>
      </c>
      <c r="JO508" s="178">
        <v>0</v>
      </c>
      <c r="JP508" s="178">
        <v>0</v>
      </c>
      <c r="JQ508" s="178">
        <v>0</v>
      </c>
      <c r="JR508" s="178">
        <v>0</v>
      </c>
      <c r="JS508" s="178">
        <v>0</v>
      </c>
      <c r="JT508" s="178">
        <v>0</v>
      </c>
      <c r="JU508" s="513">
        <v>1</v>
      </c>
      <c r="JV508" s="178">
        <v>0</v>
      </c>
      <c r="JW508" s="178">
        <v>0</v>
      </c>
      <c r="JX508" s="178">
        <v>0</v>
      </c>
      <c r="JY508" s="513"/>
      <c r="JZ508" s="407"/>
      <c r="KA508" s="407"/>
      <c r="KB508" s="407"/>
      <c r="KC508" s="407"/>
      <c r="KD508" s="407"/>
      <c r="KE508" s="162">
        <v>0</v>
      </c>
      <c r="KF508" s="175">
        <v>0</v>
      </c>
      <c r="KG508" s="175">
        <v>1</v>
      </c>
      <c r="KH508" s="175">
        <v>0</v>
      </c>
      <c r="KI508" s="175">
        <v>0</v>
      </c>
      <c r="KJ508" s="175">
        <v>0</v>
      </c>
      <c r="KK508" s="160">
        <v>1</v>
      </c>
      <c r="KL508" s="175">
        <v>0</v>
      </c>
      <c r="KM508" s="175">
        <v>0</v>
      </c>
      <c r="KN508" s="175">
        <v>0</v>
      </c>
      <c r="KO508" s="175">
        <v>0</v>
      </c>
      <c r="KP508" s="175">
        <v>1</v>
      </c>
      <c r="KQ508" s="175">
        <v>0</v>
      </c>
      <c r="KR508" s="160">
        <v>0</v>
      </c>
      <c r="KS508" s="175">
        <v>0</v>
      </c>
      <c r="KT508" s="159"/>
      <c r="KU508" s="159"/>
      <c r="KV508" s="159"/>
      <c r="KW508" s="159"/>
      <c r="KX508" s="159"/>
      <c r="KY508" s="159"/>
      <c r="KZ508" s="159"/>
      <c r="LA508" s="159"/>
      <c r="LB508" s="159"/>
    </row>
    <row r="509" spans="1:314" x14ac:dyDescent="0.15">
      <c r="A509" s="218" t="s">
        <v>593</v>
      </c>
      <c r="B509" s="259" t="s">
        <v>32</v>
      </c>
      <c r="C509" s="17"/>
      <c r="D509" s="18"/>
      <c r="E509" s="12"/>
      <c r="F509" s="20"/>
      <c r="G509" s="19"/>
      <c r="H509" s="20"/>
      <c r="I509" s="597"/>
      <c r="J509" s="16"/>
      <c r="K509" s="20"/>
      <c r="L509" s="16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16"/>
      <c r="AB509" s="20"/>
      <c r="AC509" s="20"/>
      <c r="AD509" s="20"/>
      <c r="AE509" s="20"/>
      <c r="AF509" s="20"/>
      <c r="AG509" s="20"/>
      <c r="AH509" s="58"/>
      <c r="AI509" s="20"/>
      <c r="AJ509" s="20"/>
      <c r="AK509" s="20"/>
      <c r="AL509" s="642"/>
      <c r="AM509" s="636"/>
      <c r="AN509" s="637"/>
      <c r="AO509" s="636"/>
      <c r="AP509" s="637"/>
      <c r="AQ509" s="528">
        <f>SUM(AO506:AO509)</f>
        <v>0</v>
      </c>
      <c r="AR509" s="528">
        <f>SUM(AP506:AP509)</f>
        <v>6.2058709677419364</v>
      </c>
      <c r="AS509" s="528" t="e">
        <f>AVERAGE(AO506:AO509)</f>
        <v>#DIV/0!</v>
      </c>
      <c r="AT509" s="528">
        <f>AVERAGE(AP506:AP509)</f>
        <v>6.2058709677419364</v>
      </c>
      <c r="AU509" s="528">
        <f>MAX(AO506:AO509)</f>
        <v>0</v>
      </c>
      <c r="AV509" s="528">
        <f>MAX(AP506:AP509)</f>
        <v>6.2058709677419364</v>
      </c>
      <c r="AW509" s="528">
        <f>MIN(AO506:AO509)</f>
        <v>0</v>
      </c>
      <c r="AX509" s="528">
        <f>MIN(AP506:AP509)</f>
        <v>6.2058709677419364</v>
      </c>
      <c r="AY509" s="528">
        <f>AU509-AW509</f>
        <v>0</v>
      </c>
      <c r="AZ509" s="528">
        <f>AV509-AX509</f>
        <v>0</v>
      </c>
      <c r="BA509" s="528"/>
      <c r="BB509" s="636"/>
      <c r="BC509" s="637"/>
      <c r="BD509" s="528">
        <f>SUM(BB506:BB509)</f>
        <v>6.5175806451612894</v>
      </c>
      <c r="BE509" s="528">
        <f>SUM(BC506:BC509)</f>
        <v>0</v>
      </c>
      <c r="BF509" s="528">
        <f>AVERAGE(BB506:BB509)</f>
        <v>6.5175806451612894</v>
      </c>
      <c r="BG509" s="528" t="e">
        <f>AVERAGE(BC506:BC509)</f>
        <v>#DIV/0!</v>
      </c>
      <c r="BH509" s="528">
        <f>MAX(BB506:BB509)</f>
        <v>6.5175806451612894</v>
      </c>
      <c r="BI509" s="528">
        <f>MAX(BC506:BC509)</f>
        <v>0</v>
      </c>
      <c r="BJ509" s="528">
        <f>MIN(BB506:BB509)</f>
        <v>6.5175806451612894</v>
      </c>
      <c r="BK509" s="528">
        <f>MIN(BC506:BC509)</f>
        <v>0</v>
      </c>
      <c r="BL509" s="528">
        <f>BH509-BJ509</f>
        <v>0</v>
      </c>
      <c r="BM509" s="528">
        <f>BI509-BK509</f>
        <v>0</v>
      </c>
      <c r="BN509" s="574"/>
      <c r="BO509" s="574"/>
      <c r="BP509" s="2"/>
      <c r="BQ509" s="2"/>
      <c r="BR509" s="7"/>
      <c r="BS509" s="530"/>
      <c r="BT509" s="530"/>
      <c r="BU509" s="530"/>
      <c r="BV509" s="530"/>
      <c r="BW509" s="584"/>
      <c r="BX509" s="530"/>
      <c r="BY509" s="530"/>
      <c r="BZ509" s="530"/>
      <c r="CA509" s="530"/>
      <c r="CB509" s="584"/>
      <c r="CC509" s="530"/>
      <c r="CD509" s="584"/>
      <c r="CE509" s="530"/>
      <c r="CF509" s="584"/>
      <c r="CG509" s="530"/>
      <c r="CH509" s="584"/>
      <c r="CI509" s="530"/>
      <c r="CJ509" s="584"/>
      <c r="CK509" s="530"/>
      <c r="CL509" s="584"/>
      <c r="CM509" s="271"/>
      <c r="CN509" s="393"/>
      <c r="CO509" s="73"/>
      <c r="CP509" s="73"/>
      <c r="CQ509" s="73"/>
      <c r="CR509" s="96"/>
      <c r="CS509" s="83"/>
      <c r="CT509" s="87"/>
      <c r="CU509" s="87"/>
      <c r="CV509" s="87"/>
      <c r="CW509" s="87"/>
      <c r="CX509" s="87"/>
      <c r="CY509" s="87"/>
      <c r="CZ509" s="87"/>
      <c r="DA509" s="87"/>
      <c r="DB509" s="87"/>
      <c r="DC509" s="81"/>
      <c r="DD509" s="281"/>
      <c r="DE509" s="281"/>
      <c r="DF509" s="281"/>
      <c r="DG509" s="281"/>
      <c r="DH509" s="281"/>
      <c r="DI509" s="281"/>
      <c r="DJ509" s="110"/>
      <c r="DK509" s="110"/>
      <c r="DL509" s="133"/>
      <c r="DM509" s="133"/>
      <c r="DN509" s="133"/>
      <c r="DO509" s="133"/>
      <c r="DP509" s="133"/>
      <c r="DQ509" s="133"/>
      <c r="DR509" s="133"/>
      <c r="DS509" s="110"/>
      <c r="DT509" s="112"/>
      <c r="DU509" s="110"/>
      <c r="DV509" s="110"/>
      <c r="DW509" s="495"/>
      <c r="DX509" s="495"/>
      <c r="DY509" s="495"/>
      <c r="DZ509" s="495"/>
      <c r="EA509" s="495"/>
      <c r="EB509" s="512"/>
      <c r="EC509" s="495"/>
      <c r="ED509" s="495"/>
      <c r="EE509" s="512"/>
      <c r="EF509" s="244"/>
      <c r="EG509" s="244"/>
      <c r="EH509" s="244"/>
      <c r="EI509" s="244"/>
      <c r="EJ509" s="244"/>
      <c r="EK509" s="244"/>
      <c r="EL509" s="244"/>
      <c r="EM509" s="244"/>
      <c r="EN509" s="244"/>
      <c r="EO509" s="244"/>
      <c r="EP509" s="244"/>
      <c r="EQ509" s="244"/>
      <c r="ER509" s="110"/>
      <c r="ES509" s="111"/>
      <c r="EV509" s="287"/>
      <c r="EW509" s="281">
        <f>SUM(EU507:EU509)</f>
        <v>0.49848480243161092</v>
      </c>
      <c r="EX509" s="278"/>
      <c r="EY509" s="278">
        <f>AVERAGE(EU506:EU509)</f>
        <v>0.49848480243161092</v>
      </c>
      <c r="EZ509" s="281"/>
      <c r="FA509" s="281">
        <f>_xlfn.VAR.P(EU506:EU509)</f>
        <v>0</v>
      </c>
      <c r="FB509" s="281"/>
      <c r="FC509" s="281">
        <f>MAX(EU506:EU509)</f>
        <v>0.49848480243161092</v>
      </c>
      <c r="FD509" s="523"/>
      <c r="FE509" s="152"/>
      <c r="FF509" s="145"/>
      <c r="FG509" s="268"/>
      <c r="FH509" s="145"/>
      <c r="FI509" s="268"/>
      <c r="FJ509" s="145"/>
      <c r="FK509" s="584"/>
      <c r="FL509" s="527"/>
      <c r="FM509" s="584"/>
      <c r="FN509" s="530"/>
      <c r="FO509" s="584"/>
      <c r="FP509" s="530"/>
      <c r="FQ509" s="284"/>
      <c r="FR509" s="282"/>
      <c r="FS509" s="286"/>
      <c r="FT509" s="278"/>
      <c r="FU509" s="286"/>
      <c r="FV509" s="278"/>
      <c r="FW509" s="285"/>
      <c r="FX509" s="279"/>
      <c r="FY509" s="285"/>
      <c r="FZ509" s="280"/>
      <c r="GA509" s="285"/>
      <c r="GB509" s="280"/>
      <c r="GC509" s="280"/>
      <c r="GD509" s="285"/>
      <c r="GE509" s="280"/>
      <c r="GF509" s="285"/>
      <c r="GG509" s="280"/>
      <c r="GH509" s="280"/>
      <c r="GI509" s="280"/>
      <c r="GJ509" s="280"/>
      <c r="GK509" s="280"/>
      <c r="GL509" s="280"/>
      <c r="GM509" s="280"/>
      <c r="GN509" s="280"/>
      <c r="GO509" s="280"/>
      <c r="GP509" s="282"/>
      <c r="GQ509" s="532"/>
      <c r="GR509" s="587"/>
      <c r="GS509" s="532"/>
      <c r="GT509" s="586">
        <f>SUM(GR507:GR509)</f>
        <v>1.1120045592705168</v>
      </c>
      <c r="GU509" s="586">
        <f>SUM(GS507:GS509)</f>
        <v>0.34510486322188455</v>
      </c>
      <c r="GV509" s="531">
        <f>AVERAGE(GR507:GR509)</f>
        <v>1.1120045592705168</v>
      </c>
      <c r="GW509" s="531">
        <f>AVERAGE(GS507:GS509)</f>
        <v>0.34510486322188455</v>
      </c>
      <c r="GX509" s="531">
        <f>MAX(GR507:GR509)</f>
        <v>1.1120045592705168</v>
      </c>
      <c r="GY509" s="531">
        <f>MAX(GS507:GS509)</f>
        <v>0.34510486322188455</v>
      </c>
      <c r="GZ509" s="587"/>
      <c r="HA509" s="532"/>
      <c r="HB509" s="586">
        <f>SUM(GZ507:GZ509)</f>
        <v>1.303516129032257</v>
      </c>
      <c r="HC509" s="586">
        <f>SUM(HA507:HA509)</f>
        <v>0.15335483870967792</v>
      </c>
      <c r="HD509" s="531">
        <f>AVERAGE(GZ507:GZ509)</f>
        <v>1.303516129032257</v>
      </c>
      <c r="HE509" s="531">
        <f>AVERAGE(HA507:HA509)</f>
        <v>0.15335483870967792</v>
      </c>
      <c r="HF509" s="531">
        <f>MAX(GZ507:GZ509)</f>
        <v>1.303516129032257</v>
      </c>
      <c r="HG509" s="531">
        <f>MAX(HA507:HA509)</f>
        <v>0.15335483870967792</v>
      </c>
      <c r="HH509" s="584"/>
      <c r="HI509" s="527"/>
      <c r="HJ509" s="586">
        <f>SUM(HH507:HH509)</f>
        <v>1.7133909181753171</v>
      </c>
      <c r="HK509" s="586">
        <f>SUM(HI507:HI509)</f>
        <v>0.37764410914916569</v>
      </c>
      <c r="HL509" s="531">
        <f>AVERAGE(HH507:HH509)</f>
        <v>1.7133909181753171</v>
      </c>
      <c r="HM509" s="531">
        <f>AVERAGE(HI507:HI509)</f>
        <v>0.37764410914916569</v>
      </c>
      <c r="HN509" s="531">
        <f>MAX(HH507:HH509)</f>
        <v>1.7133909181753171</v>
      </c>
      <c r="HO509" s="531">
        <f>MAX(HI507:HI509)</f>
        <v>0.37764410914916569</v>
      </c>
      <c r="HP509" s="286">
        <f>MIN(HH507:HH509)</f>
        <v>1.7133909181753171</v>
      </c>
      <c r="HQ509" s="286">
        <f>MIN(HI507:HI509)</f>
        <v>0.37764410914916569</v>
      </c>
      <c r="HR509" s="278">
        <f>HN509-HP509</f>
        <v>0</v>
      </c>
      <c r="HS509" s="278">
        <f>HO509-HQ509</f>
        <v>0</v>
      </c>
      <c r="HT509" s="393"/>
      <c r="HU509" s="520"/>
      <c r="HV509" s="393"/>
      <c r="HW509" s="520"/>
      <c r="HX509" s="393"/>
      <c r="HY509" s="520"/>
      <c r="HZ509" s="393"/>
      <c r="IA509" s="520"/>
      <c r="IB509" s="393"/>
      <c r="IC509" s="520"/>
      <c r="ID509" s="393"/>
      <c r="IE509" s="168"/>
      <c r="IF509" s="168"/>
      <c r="IG509" s="168">
        <v>-1.3420744680851064</v>
      </c>
      <c r="IH509" s="168">
        <v>15.718870967741934</v>
      </c>
      <c r="II509" s="168"/>
      <c r="IJ509" s="168"/>
      <c r="IK509" s="168"/>
      <c r="IL509" s="168"/>
      <c r="IM509" s="168"/>
      <c r="IN509" s="462"/>
      <c r="IO509" s="462"/>
      <c r="IP509" s="390">
        <v>0</v>
      </c>
      <c r="IQ509" s="168"/>
      <c r="IR509" s="168"/>
      <c r="IS509" s="168"/>
      <c r="IT509" s="390"/>
      <c r="IU509" s="393"/>
      <c r="IV509" s="390"/>
      <c r="IW509" s="393"/>
      <c r="IX509" s="484"/>
      <c r="IY509" s="393"/>
      <c r="IZ509" s="168"/>
      <c r="JA509" s="168"/>
      <c r="JB509" s="177"/>
      <c r="JC509" s="177"/>
      <c r="JD509" s="177"/>
      <c r="JE509" s="168"/>
      <c r="JF509" s="168"/>
      <c r="JG509" s="168"/>
      <c r="JH509" s="168"/>
      <c r="JI509" s="168"/>
      <c r="JJ509" s="168"/>
      <c r="JK509" s="168"/>
      <c r="JL509" s="168"/>
      <c r="JM509" s="168"/>
      <c r="JN509" s="168"/>
      <c r="JO509" s="168"/>
      <c r="JP509" s="177"/>
      <c r="JQ509" s="177"/>
      <c r="JR509" s="177"/>
      <c r="JS509" s="168"/>
      <c r="JT509" s="168"/>
      <c r="JU509" s="393"/>
      <c r="JV509" s="168"/>
      <c r="JW509" s="168"/>
      <c r="JX509" s="168"/>
      <c r="JY509" s="393"/>
      <c r="JZ509" s="507"/>
      <c r="KA509" s="507"/>
      <c r="KB509" s="520"/>
      <c r="KC509" s="520"/>
      <c r="KD509" s="507"/>
      <c r="KE509" s="170"/>
      <c r="KF509" s="168"/>
      <c r="KG509" s="168"/>
      <c r="KH509" s="168"/>
      <c r="KI509" s="168"/>
      <c r="KJ509" s="168"/>
      <c r="KK509" s="169"/>
      <c r="KL509" s="168"/>
      <c r="KM509" s="168"/>
      <c r="KN509" s="168"/>
      <c r="KO509" s="168"/>
      <c r="KP509" s="168"/>
      <c r="KQ509" s="168"/>
      <c r="KR509" s="169"/>
      <c r="KS509" s="168"/>
      <c r="KT509" s="168"/>
      <c r="KU509" s="168"/>
      <c r="KV509" s="168"/>
      <c r="KW509" s="168"/>
      <c r="KX509" s="168"/>
      <c r="KY509" s="168"/>
      <c r="KZ509" s="168"/>
      <c r="LA509" s="169"/>
      <c r="LB509" s="168"/>
    </row>
    <row r="510" spans="1:314" x14ac:dyDescent="0.15">
      <c r="A510" s="214"/>
      <c r="B510" s="261" t="s">
        <v>33</v>
      </c>
      <c r="C510" s="10"/>
      <c r="D510" s="11"/>
      <c r="E510" s="12"/>
      <c r="F510" s="14"/>
      <c r="G510" s="13"/>
      <c r="H510" s="14" t="s">
        <v>354</v>
      </c>
      <c r="I510" s="596">
        <v>100</v>
      </c>
      <c r="J510" s="9">
        <v>1</v>
      </c>
      <c r="K510" s="14">
        <v>0</v>
      </c>
      <c r="L510" s="9">
        <v>1</v>
      </c>
      <c r="M510" s="23">
        <v>1</v>
      </c>
      <c r="N510" s="23">
        <v>1</v>
      </c>
      <c r="O510" s="23">
        <v>0</v>
      </c>
      <c r="P510" s="14"/>
      <c r="Q510" s="14">
        <v>1</v>
      </c>
      <c r="R510" s="14">
        <v>0</v>
      </c>
      <c r="S510" s="14">
        <v>0</v>
      </c>
      <c r="T510" s="14">
        <v>0</v>
      </c>
      <c r="U510" s="14">
        <v>0</v>
      </c>
      <c r="V510" s="14">
        <v>1</v>
      </c>
      <c r="W510" s="14">
        <v>0</v>
      </c>
      <c r="X510" s="14">
        <v>0</v>
      </c>
      <c r="Y510" s="14">
        <v>1</v>
      </c>
      <c r="Z510" s="14">
        <v>0</v>
      </c>
      <c r="AA510" s="9">
        <v>0</v>
      </c>
      <c r="AB510" s="15"/>
      <c r="AC510" s="15"/>
      <c r="AD510" s="15"/>
      <c r="AE510" s="15"/>
      <c r="AF510" s="15"/>
      <c r="AG510" s="15"/>
      <c r="AH510" s="54"/>
      <c r="AI510" s="15"/>
      <c r="AJ510" s="15"/>
      <c r="AK510" s="15"/>
      <c r="AL510" s="632"/>
      <c r="AM510" s="633"/>
      <c r="AN510" s="634"/>
      <c r="AO510" s="633"/>
      <c r="AP510" s="634"/>
      <c r="AQ510" s="634"/>
      <c r="AR510" s="634"/>
      <c r="AS510" s="634"/>
      <c r="AT510" s="634"/>
      <c r="AU510" s="634"/>
      <c r="AV510" s="634"/>
      <c r="AW510" s="634"/>
      <c r="AX510" s="634"/>
      <c r="AY510" s="634"/>
      <c r="AZ510" s="634"/>
      <c r="BA510" s="634"/>
      <c r="BB510" s="633"/>
      <c r="BC510" s="634"/>
      <c r="BD510" s="634"/>
      <c r="BE510" s="634"/>
      <c r="BF510" s="634"/>
      <c r="BG510" s="634"/>
      <c r="BH510" s="634"/>
      <c r="BI510" s="634"/>
      <c r="BJ510" s="634"/>
      <c r="BK510" s="634"/>
      <c r="BL510" s="634"/>
      <c r="BM510" s="634"/>
      <c r="BN510" s="573"/>
      <c r="BO510" s="573"/>
      <c r="BP510" s="64">
        <v>-0.99696960486322184</v>
      </c>
      <c r="BQ510" s="64">
        <v>11.885</v>
      </c>
      <c r="BR510" s="6"/>
      <c r="BS510" s="527"/>
      <c r="BT510" s="527"/>
      <c r="BU510" s="527"/>
      <c r="BV510" s="527"/>
      <c r="BW510" s="584"/>
      <c r="BX510" s="527"/>
      <c r="BY510" s="527"/>
      <c r="BZ510" s="527"/>
      <c r="CA510" s="527"/>
      <c r="CB510" s="584"/>
      <c r="CC510" s="527"/>
      <c r="CD510" s="584"/>
      <c r="CE510" s="527"/>
      <c r="CF510" s="584"/>
      <c r="CG510" s="527"/>
      <c r="CH510" s="584"/>
      <c r="CI510" s="527"/>
      <c r="CJ510" s="584"/>
      <c r="CK510" s="527"/>
      <c r="CL510" s="584"/>
      <c r="CO510" s="70"/>
      <c r="CP510" s="70"/>
      <c r="CQ510" s="70"/>
      <c r="CR510" s="70"/>
      <c r="CS510" s="70"/>
      <c r="CT510" s="70"/>
      <c r="CU510" s="70"/>
      <c r="CV510" s="70"/>
      <c r="CW510" s="70"/>
      <c r="CX510" s="70"/>
      <c r="CY510" s="70"/>
      <c r="CZ510" s="70"/>
      <c r="DA510" s="70"/>
      <c r="DB510" s="70"/>
      <c r="DC510" s="70"/>
      <c r="DH510" s="516"/>
      <c r="DI510" s="516"/>
      <c r="DJ510" s="105"/>
      <c r="DK510" s="105"/>
      <c r="DL510" s="105"/>
      <c r="DM510" s="105"/>
      <c r="DN510" s="105"/>
      <c r="DO510" s="105"/>
      <c r="DP510" s="105"/>
      <c r="DQ510" s="105"/>
      <c r="DR510" s="105"/>
      <c r="DS510" s="105"/>
      <c r="DT510" s="108" t="s">
        <v>442</v>
      </c>
      <c r="DU510" s="128">
        <v>-0.99696960486322184</v>
      </c>
      <c r="DV510" s="128">
        <v>11.885</v>
      </c>
      <c r="ER510" s="105">
        <v>3.7961534954407297</v>
      </c>
      <c r="ES510" s="105">
        <v>-13.840274193548385</v>
      </c>
      <c r="EV510" s="284"/>
      <c r="EW510" s="209"/>
      <c r="EX510" s="209"/>
      <c r="EY510" s="209"/>
      <c r="EZ510" s="209"/>
      <c r="FA510" s="209"/>
      <c r="FB510" s="209"/>
      <c r="FC510" s="209"/>
      <c r="FE510" s="141"/>
      <c r="FF510" s="141"/>
      <c r="FH510" s="141"/>
      <c r="FJ510" s="141"/>
      <c r="FK510" s="584"/>
      <c r="FL510" s="527"/>
      <c r="FM510" s="584"/>
      <c r="FN510" s="527"/>
      <c r="FO510" s="584"/>
      <c r="FP510" s="527"/>
      <c r="FQ510" s="284"/>
      <c r="FR510" s="209"/>
      <c r="FS510" s="285"/>
      <c r="FT510" s="279"/>
      <c r="FU510" s="285"/>
      <c r="FV510" s="279"/>
      <c r="FW510" s="285"/>
      <c r="FX510" s="279"/>
      <c r="FY510" s="285"/>
      <c r="FZ510" s="279"/>
      <c r="GA510" s="285"/>
      <c r="GB510" s="279"/>
      <c r="GC510" s="279"/>
      <c r="GD510" s="285"/>
      <c r="GE510" s="279"/>
      <c r="GF510" s="285"/>
      <c r="GG510" s="279"/>
      <c r="GH510" s="279"/>
      <c r="GI510" s="279"/>
      <c r="GJ510" s="279"/>
      <c r="GK510" s="279"/>
      <c r="GL510" s="279"/>
      <c r="GM510" s="279"/>
      <c r="GN510" s="279"/>
      <c r="GO510" s="279"/>
      <c r="GP510" s="209"/>
      <c r="GQ510" s="529"/>
      <c r="GR510" s="587"/>
      <c r="GS510" s="529"/>
      <c r="GT510" s="587"/>
      <c r="GU510" s="529"/>
      <c r="GV510" s="529"/>
      <c r="GW510" s="529"/>
      <c r="GX510" s="529"/>
      <c r="GY510" s="529"/>
      <c r="GZ510" s="587"/>
      <c r="HA510" s="529"/>
      <c r="HB510" s="587"/>
      <c r="HC510" s="529"/>
      <c r="HD510" s="529"/>
      <c r="HE510" s="529"/>
      <c r="HF510" s="529"/>
      <c r="HG510" s="529"/>
      <c r="HH510" s="584"/>
      <c r="HI510" s="527"/>
      <c r="HJ510" s="587"/>
      <c r="HK510" s="529"/>
      <c r="HL510" s="529"/>
      <c r="HM510" s="529"/>
      <c r="HN510" s="529"/>
      <c r="HO510" s="529"/>
      <c r="HP510" s="285"/>
      <c r="HQ510" s="208"/>
      <c r="HR510" s="208"/>
      <c r="HS510" s="208"/>
      <c r="IE510" s="159"/>
      <c r="IF510" s="159"/>
      <c r="IG510" s="159">
        <v>0.34510486322188449</v>
      </c>
      <c r="IH510" s="159">
        <v>0</v>
      </c>
      <c r="II510" s="159"/>
      <c r="IJ510" s="159"/>
      <c r="IK510" s="159"/>
      <c r="IL510" s="159"/>
      <c r="IM510" s="159"/>
      <c r="IQ510" s="159"/>
      <c r="IR510" s="159"/>
      <c r="IS510" s="159"/>
      <c r="IZ510" s="159"/>
      <c r="JA510" s="159"/>
      <c r="JB510" s="159"/>
      <c r="JC510" s="159"/>
      <c r="JD510" s="159"/>
      <c r="JE510" s="159"/>
      <c r="JF510" s="159"/>
      <c r="JG510" s="159"/>
      <c r="JH510" s="159"/>
      <c r="JI510" s="159"/>
      <c r="JJ510" s="159"/>
      <c r="JK510" s="159"/>
      <c r="JL510" s="159"/>
      <c r="JM510" s="159"/>
      <c r="JN510" s="159"/>
      <c r="JO510" s="159"/>
      <c r="JP510" s="159"/>
      <c r="JQ510" s="159"/>
      <c r="JR510" s="159"/>
      <c r="JS510" s="159"/>
      <c r="JT510" s="159"/>
      <c r="JV510" s="159"/>
      <c r="JW510" s="159"/>
      <c r="JX510" s="159"/>
      <c r="KE510" s="159"/>
      <c r="KF510" s="159"/>
      <c r="KG510" s="159"/>
      <c r="KH510" s="159"/>
      <c r="KI510" s="159"/>
      <c r="KJ510" s="159"/>
      <c r="KK510" s="159"/>
      <c r="KL510" s="159"/>
      <c r="KM510" s="159"/>
      <c r="KN510" s="159"/>
      <c r="KO510" s="159"/>
      <c r="KP510" s="159"/>
      <c r="KQ510" s="159"/>
      <c r="KR510" s="159"/>
      <c r="KS510" s="159"/>
      <c r="KT510" s="159"/>
      <c r="KU510" s="159"/>
      <c r="KV510" s="159"/>
      <c r="KW510" s="159"/>
      <c r="KX510" s="159"/>
      <c r="KY510" s="159"/>
      <c r="KZ510" s="159"/>
      <c r="LA510" s="159"/>
      <c r="LB510" s="159"/>
    </row>
    <row r="511" spans="1:314" x14ac:dyDescent="0.15">
      <c r="A511" s="214"/>
      <c r="B511" s="261" t="s">
        <v>34</v>
      </c>
      <c r="C511" s="10"/>
      <c r="D511" s="11"/>
      <c r="E511" s="12"/>
      <c r="F511" s="14"/>
      <c r="G511" s="13"/>
      <c r="H511" s="14"/>
      <c r="I511" s="596"/>
      <c r="J511" s="9">
        <v>1</v>
      </c>
      <c r="K511" s="14">
        <v>0</v>
      </c>
      <c r="L511" s="9">
        <v>1</v>
      </c>
      <c r="M511" s="23">
        <v>1</v>
      </c>
      <c r="N511" s="23">
        <v>0</v>
      </c>
      <c r="O511" s="23">
        <v>1</v>
      </c>
      <c r="P511" s="14"/>
      <c r="Q511" s="14">
        <v>0</v>
      </c>
      <c r="R511" s="14">
        <v>0</v>
      </c>
      <c r="S511" s="14">
        <v>1</v>
      </c>
      <c r="T511" s="14">
        <v>1</v>
      </c>
      <c r="U511" s="14">
        <v>0</v>
      </c>
      <c r="V511" s="14">
        <v>0</v>
      </c>
      <c r="W511" s="14">
        <v>0</v>
      </c>
      <c r="X511" s="14">
        <v>0</v>
      </c>
      <c r="Y511" s="14"/>
      <c r="Z511" s="14"/>
      <c r="AA511" s="9"/>
      <c r="AB511" s="15"/>
      <c r="AC511" s="15"/>
      <c r="AD511" s="15"/>
      <c r="AE511" s="15">
        <f>ABS(ER511-DU512)</f>
        <v>0.15337993920972615</v>
      </c>
      <c r="AF511" s="15">
        <f>ABS(ES511-DV512)</f>
        <v>0.42172580645161339</v>
      </c>
      <c r="AG511" s="15">
        <f>SQRT(AE511^2+AF511^2)</f>
        <v>0.4487516702801706</v>
      </c>
      <c r="AH511" s="15">
        <f>AM512-BP511</f>
        <v>4.0262234042553189</v>
      </c>
      <c r="AI511" s="15">
        <f>AN512-BQ511</f>
        <v>-17.865838709677419</v>
      </c>
      <c r="AJ511" s="15"/>
      <c r="AK511" s="15"/>
      <c r="AL511" s="632">
        <f>((AH511*AH512)+(AI511*AI512))/(SQRT(AH511^2+AI511^2)*SQRT(AH512^2+AI512^2))</f>
        <v>0.99972819352092412</v>
      </c>
      <c r="AM511" s="633"/>
      <c r="AN511" s="634"/>
      <c r="AO511" s="633"/>
      <c r="AP511" s="634"/>
      <c r="AQ511" s="634"/>
      <c r="AR511" s="634"/>
      <c r="AS511" s="634"/>
      <c r="AT511" s="634"/>
      <c r="AU511" s="634"/>
      <c r="AV511" s="634"/>
      <c r="AW511" s="634"/>
      <c r="AX511" s="634"/>
      <c r="AY511" s="634"/>
      <c r="AZ511" s="634"/>
      <c r="BA511" s="634"/>
      <c r="BB511" s="634">
        <f>ABS(BQ511-AN511)</f>
        <v>11.885</v>
      </c>
      <c r="BC511" s="527"/>
      <c r="BD511" s="634"/>
      <c r="BE511" s="634"/>
      <c r="BF511" s="634"/>
      <c r="BG511" s="634"/>
      <c r="BH511" s="634"/>
      <c r="BI511" s="634"/>
      <c r="BJ511" s="634"/>
      <c r="BK511" s="634"/>
      <c r="BL511" s="634"/>
      <c r="BM511" s="634"/>
      <c r="BN511" s="573"/>
      <c r="BO511" s="573"/>
      <c r="BP511" s="64">
        <v>-0.99696960486322184</v>
      </c>
      <c r="BQ511" s="64">
        <v>11.885</v>
      </c>
      <c r="BR511" s="6"/>
      <c r="BS511" s="527"/>
      <c r="BT511" s="527"/>
      <c r="BU511" s="527"/>
      <c r="BV511" s="527"/>
      <c r="BW511" s="584"/>
      <c r="BX511" s="527"/>
      <c r="BY511" s="527"/>
      <c r="BZ511" s="527"/>
      <c r="CA511" s="527"/>
      <c r="CB511" s="584"/>
      <c r="CC511" s="527"/>
      <c r="CD511" s="584"/>
      <c r="CE511" s="527"/>
      <c r="CF511" s="584"/>
      <c r="CG511" s="527"/>
      <c r="CH511" s="584"/>
      <c r="CI511" s="527"/>
      <c r="CJ511" s="584"/>
      <c r="CK511" s="527"/>
      <c r="CL511" s="584"/>
      <c r="CO511" s="70"/>
      <c r="CP511" s="70"/>
      <c r="CQ511" s="70"/>
      <c r="CR511" s="70"/>
      <c r="CS511" s="70"/>
      <c r="CT511" s="70"/>
      <c r="CU511" s="70"/>
      <c r="CV511" s="70"/>
      <c r="CW511" s="70"/>
      <c r="CX511" s="70"/>
      <c r="CY511" s="70"/>
      <c r="CZ511" s="70"/>
      <c r="DA511" s="70"/>
      <c r="DB511" s="70"/>
      <c r="DC511" s="70"/>
      <c r="DH511" s="516"/>
      <c r="DI511" s="516"/>
      <c r="DJ511" s="105"/>
      <c r="DK511" s="105"/>
      <c r="DL511" s="105"/>
      <c r="DM511" s="105"/>
      <c r="DN511" s="105"/>
      <c r="DO511" s="105"/>
      <c r="DP511" s="105"/>
      <c r="DQ511" s="105"/>
      <c r="DR511" s="105"/>
      <c r="DS511" s="105"/>
      <c r="DT511" s="108" t="s">
        <v>442</v>
      </c>
      <c r="DU511" s="128">
        <v>-0.99696960486322184</v>
      </c>
      <c r="DV511" s="128">
        <v>11.885</v>
      </c>
      <c r="ER511" s="105">
        <v>3.8728434650455927</v>
      </c>
      <c r="ES511" s="105">
        <v>-12.345064516129032</v>
      </c>
      <c r="EV511" s="284"/>
      <c r="EW511" s="209"/>
      <c r="EX511" s="209"/>
      <c r="EY511" s="209"/>
      <c r="EZ511" s="209"/>
      <c r="FA511" s="209"/>
      <c r="FB511" s="209"/>
      <c r="FC511" s="209"/>
      <c r="FE511" s="141"/>
      <c r="FF511" s="141"/>
      <c r="FH511" s="141"/>
      <c r="FJ511" s="141"/>
      <c r="FK511" s="584"/>
      <c r="FL511" s="527"/>
      <c r="FM511" s="584"/>
      <c r="FN511" s="527"/>
      <c r="FO511" s="584"/>
      <c r="FP511" s="527"/>
      <c r="FQ511" s="284"/>
      <c r="FR511" s="209"/>
      <c r="FS511" s="285"/>
      <c r="FT511" s="279"/>
      <c r="FU511" s="285"/>
      <c r="FV511" s="279"/>
      <c r="FW511" s="285"/>
      <c r="FX511" s="279"/>
      <c r="FY511" s="285"/>
      <c r="FZ511" s="279"/>
      <c r="GA511" s="285"/>
      <c r="GB511" s="279"/>
      <c r="GC511" s="279"/>
      <c r="GD511" s="285"/>
      <c r="GE511" s="279"/>
      <c r="GF511" s="285"/>
      <c r="GG511" s="279"/>
      <c r="GH511" s="279"/>
      <c r="GI511" s="279"/>
      <c r="GJ511" s="279"/>
      <c r="GK511" s="279"/>
      <c r="GL511" s="279"/>
      <c r="GM511" s="279"/>
      <c r="GN511" s="279"/>
      <c r="GO511" s="279"/>
      <c r="GP511" s="209"/>
      <c r="GQ511" s="529"/>
      <c r="GR511" s="587"/>
      <c r="GS511" s="529"/>
      <c r="GT511" s="587"/>
      <c r="GU511" s="529"/>
      <c r="GV511" s="529"/>
      <c r="GW511" s="529"/>
      <c r="GX511" s="529"/>
      <c r="GY511" s="529"/>
      <c r="GZ511" s="587"/>
      <c r="HA511" s="529"/>
      <c r="HB511" s="587"/>
      <c r="HC511" s="529"/>
      <c r="HD511" s="529"/>
      <c r="HE511" s="529"/>
      <c r="HF511" s="529"/>
      <c r="HG511" s="529"/>
      <c r="HH511" s="584"/>
      <c r="HI511" s="527"/>
      <c r="HJ511" s="587"/>
      <c r="HK511" s="529"/>
      <c r="HL511" s="529"/>
      <c r="HM511" s="529"/>
      <c r="HN511" s="529"/>
      <c r="HO511" s="529"/>
      <c r="HP511" s="285"/>
      <c r="HQ511" s="208"/>
      <c r="HR511" s="208"/>
      <c r="HS511" s="208"/>
      <c r="IE511" s="159"/>
      <c r="IF511" s="159"/>
      <c r="IG511" s="159"/>
      <c r="IH511" s="159"/>
      <c r="II511" s="159"/>
      <c r="IJ511" s="159"/>
      <c r="IK511" s="159"/>
      <c r="IL511" s="159"/>
      <c r="IM511" s="159"/>
      <c r="IQ511" s="159"/>
      <c r="IR511" s="159"/>
      <c r="IS511" s="159"/>
      <c r="IZ511" s="159"/>
      <c r="JA511" s="159"/>
      <c r="JB511" s="159"/>
      <c r="JC511" s="159"/>
      <c r="JD511" s="159"/>
      <c r="JE511" s="159"/>
      <c r="JF511" s="159"/>
      <c r="JG511" s="159"/>
      <c r="JH511" s="159"/>
      <c r="JI511" s="159"/>
      <c r="JJ511" s="159"/>
      <c r="JK511" s="159"/>
      <c r="JL511" s="159"/>
      <c r="JM511" s="159"/>
      <c r="JN511" s="159"/>
      <c r="JO511" s="159"/>
      <c r="JP511" s="159"/>
      <c r="JQ511" s="159"/>
      <c r="JR511" s="159"/>
      <c r="JS511" s="159"/>
      <c r="JT511" s="159"/>
      <c r="JV511" s="159"/>
      <c r="JW511" s="159"/>
      <c r="JX511" s="159"/>
      <c r="KE511" s="159"/>
      <c r="KF511" s="159"/>
      <c r="KG511" s="159"/>
      <c r="KH511" s="159"/>
      <c r="KI511" s="159"/>
      <c r="KJ511" s="159"/>
      <c r="KK511" s="159"/>
      <c r="KL511" s="159"/>
      <c r="KM511" s="159"/>
      <c r="KN511" s="159"/>
      <c r="KO511" s="159"/>
      <c r="KP511" s="159"/>
      <c r="KQ511" s="159"/>
      <c r="KR511" s="159"/>
      <c r="KS511" s="159"/>
      <c r="KT511" s="159"/>
      <c r="KU511" s="159"/>
      <c r="KV511" s="159"/>
      <c r="KW511" s="159"/>
      <c r="KX511" s="159"/>
      <c r="KY511" s="159"/>
      <c r="KZ511" s="159"/>
      <c r="LA511" s="159"/>
      <c r="LB511" s="159"/>
    </row>
    <row r="512" spans="1:314" x14ac:dyDescent="0.15">
      <c r="A512" s="4"/>
      <c r="B512" s="261" t="s">
        <v>35</v>
      </c>
      <c r="C512" s="10">
        <v>0.24</v>
      </c>
      <c r="D512" s="11">
        <v>0.79991999999999996</v>
      </c>
      <c r="E512" s="12"/>
      <c r="F512" s="14"/>
      <c r="G512" s="13"/>
      <c r="H512" s="14"/>
      <c r="I512" s="596"/>
      <c r="J512" s="9">
        <v>2</v>
      </c>
      <c r="K512" s="14"/>
      <c r="L512" s="9"/>
      <c r="M512" s="23">
        <v>0</v>
      </c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9"/>
      <c r="AB512" s="15"/>
      <c r="AC512" s="15"/>
      <c r="AD512" s="15"/>
      <c r="AE512" s="15"/>
      <c r="AF512" s="15"/>
      <c r="AG512" s="15"/>
      <c r="AH512" s="54">
        <f>ER511-BP511</f>
        <v>4.8698130699088145</v>
      </c>
      <c r="AI512" s="54">
        <f>ES511-BQ511</f>
        <v>-24.230064516129033</v>
      </c>
      <c r="AJ512" s="15"/>
      <c r="AK512" s="15"/>
      <c r="AL512" s="635">
        <f>DEGREES(ACOS(AL511))</f>
        <v>1.3359105209752931</v>
      </c>
      <c r="AM512" s="633">
        <v>3.0292537993920972</v>
      </c>
      <c r="AN512" s="634">
        <v>-5.9808387096774185</v>
      </c>
      <c r="AO512" s="584"/>
      <c r="AP512" s="638">
        <f>ABS(11.88+AN512)</f>
        <v>5.8991612903225823</v>
      </c>
      <c r="AQ512" s="634"/>
      <c r="AR512" s="634"/>
      <c r="AS512" s="634"/>
      <c r="AT512" s="634"/>
      <c r="AU512" s="634"/>
      <c r="AV512" s="634"/>
      <c r="AW512" s="634"/>
      <c r="AX512" s="634"/>
      <c r="AY512" s="634"/>
      <c r="AZ512" s="634"/>
      <c r="BA512" s="634"/>
      <c r="BB512" s="584"/>
      <c r="BC512" s="634">
        <f>ABS(BQ512-AN512)</f>
        <v>5.9424999999999999</v>
      </c>
      <c r="BD512" s="634"/>
      <c r="BE512" s="634"/>
      <c r="BF512" s="634"/>
      <c r="BG512" s="634"/>
      <c r="BH512" s="634"/>
      <c r="BI512" s="634"/>
      <c r="BJ512" s="634"/>
      <c r="BK512" s="634"/>
      <c r="BL512" s="634"/>
      <c r="BM512" s="634"/>
      <c r="BN512" s="573"/>
      <c r="BO512" s="573"/>
      <c r="BP512" s="4">
        <v>4.7547781155015194</v>
      </c>
      <c r="BQ512" s="4">
        <v>-11.923338709677418</v>
      </c>
      <c r="BR512" s="6"/>
      <c r="BS512" s="527">
        <f>(BP511+BP512+BP513)/3</f>
        <v>1.5465810536980749</v>
      </c>
      <c r="BT512" s="527">
        <f>(BQ511+BQ512+BQ513)/3</f>
        <v>4.5239677419354836</v>
      </c>
      <c r="BU512" s="527"/>
      <c r="BV512" s="527"/>
      <c r="BW512" s="584"/>
      <c r="BX512" s="527"/>
      <c r="BY512" s="527"/>
      <c r="BZ512" s="527"/>
      <c r="CA512" s="527"/>
      <c r="CC512" s="584">
        <f>SQRT((BP511-BP512)^2+(BQ511-BQ512)^2)+SQRT((BP512-BP513)^2+(BQ512-BQ513)^2)+SQRT((BP513-BP511)^2+(BQ513-BQ511)^2)</f>
        <v>52.869707680059193</v>
      </c>
      <c r="CD512" s="584"/>
      <c r="CE512" s="584"/>
      <c r="CF512" s="584"/>
      <c r="CG512" s="527"/>
      <c r="CH512" s="584"/>
      <c r="CI512" s="527"/>
      <c r="CJ512" s="584"/>
      <c r="CK512" s="527"/>
      <c r="CL512" s="584"/>
      <c r="CO512" s="70"/>
      <c r="CP512" s="70"/>
      <c r="CQ512" s="70"/>
      <c r="CR512" s="97">
        <f>DEGREES(ACOS(((BP511-BP512)*(BP513-BP512)+(BQ511-BQ512)*(BQ513-BQ512))/(SQRT((BP511-BP512)^2+(BQ511-BQ512)^2)*SQRT((BP513-BP512)^2+(BQ513-BQ512)^2))))</f>
        <v>4.9569097888420126</v>
      </c>
      <c r="CS512" s="541"/>
      <c r="CT512" s="70"/>
      <c r="CU512" s="70"/>
      <c r="CV512" s="70"/>
      <c r="CW512" s="70"/>
      <c r="CX512" s="70"/>
      <c r="CY512" s="70"/>
      <c r="CZ512" s="70"/>
      <c r="DA512" s="70"/>
      <c r="DB512" s="70"/>
      <c r="DC512" s="70"/>
      <c r="DH512" s="516"/>
      <c r="DI512" s="516"/>
      <c r="DJ512" s="105"/>
      <c r="DK512" s="105"/>
      <c r="DL512" s="105"/>
      <c r="DM512" s="105"/>
      <c r="DN512" s="105"/>
      <c r="DO512" s="105"/>
      <c r="DP512" s="105"/>
      <c r="DQ512" s="105"/>
      <c r="DR512" s="105"/>
      <c r="DS512" s="105"/>
      <c r="DT512" s="108" t="s">
        <v>443</v>
      </c>
      <c r="DU512" s="105">
        <v>4.0262234042553189</v>
      </c>
      <c r="DV512" s="105">
        <v>-11.923338709677418</v>
      </c>
      <c r="ER512" s="128">
        <v>-1.9172492401215806</v>
      </c>
      <c r="ES512" s="128">
        <v>11.424935483870966</v>
      </c>
      <c r="EU512" s="518">
        <f>ABS(ER512)</f>
        <v>1.9172492401215806</v>
      </c>
      <c r="EV512" s="284"/>
      <c r="EW512" s="209"/>
      <c r="EX512" s="209"/>
      <c r="EY512" s="209"/>
      <c r="EZ512" s="209"/>
      <c r="FA512" s="209"/>
      <c r="FB512" s="209"/>
      <c r="FC512" s="209"/>
      <c r="FE512" s="141"/>
      <c r="FF512" s="141"/>
      <c r="FH512" s="141"/>
      <c r="FJ512" s="141"/>
      <c r="FK512" s="584"/>
      <c r="FL512" s="527"/>
      <c r="FM512" s="584"/>
      <c r="FN512" s="527"/>
      <c r="FO512" s="584"/>
      <c r="FP512" s="527"/>
      <c r="FQ512" s="284"/>
      <c r="FR512" s="209"/>
      <c r="FS512" s="285"/>
      <c r="FT512" s="279"/>
      <c r="FU512" s="285"/>
      <c r="FV512" s="279"/>
      <c r="FW512" s="285"/>
      <c r="FX512" s="279"/>
      <c r="FY512" s="285"/>
      <c r="FZ512" s="279"/>
      <c r="GA512" s="285"/>
      <c r="GB512" s="279"/>
      <c r="GC512" s="279"/>
      <c r="GD512" s="285"/>
      <c r="GE512" s="279"/>
      <c r="GF512" s="285"/>
      <c r="GG512" s="279"/>
      <c r="GH512" s="279"/>
      <c r="GI512" s="279"/>
      <c r="GJ512" s="279"/>
      <c r="GK512" s="279"/>
      <c r="GL512" s="279"/>
      <c r="GM512" s="279"/>
      <c r="GN512" s="279"/>
      <c r="GO512" s="279"/>
      <c r="GP512" s="209"/>
      <c r="GQ512" s="529"/>
      <c r="GR512" s="587">
        <v>0.15337993920972615</v>
      </c>
      <c r="GS512" s="532">
        <v>0.92027963525835876</v>
      </c>
      <c r="GT512" s="584"/>
      <c r="GU512" s="527"/>
      <c r="GV512" s="527"/>
      <c r="GW512" s="527"/>
      <c r="GX512" s="527"/>
      <c r="GY512" s="527"/>
      <c r="GZ512" s="587">
        <v>0.42172580645161339</v>
      </c>
      <c r="HA512" s="532">
        <v>0.46006451612903376</v>
      </c>
      <c r="HB512" s="584"/>
      <c r="HC512" s="527"/>
      <c r="HD512" s="527"/>
      <c r="HE512" s="527"/>
      <c r="HF512" s="527"/>
      <c r="HG512" s="527"/>
      <c r="HH512" s="584">
        <v>0.4487516702801706</v>
      </c>
      <c r="HI512" s="527">
        <v>1.028870237723057</v>
      </c>
      <c r="HJ512" s="584"/>
      <c r="HK512" s="527"/>
      <c r="HL512" s="527"/>
      <c r="HM512" s="527"/>
      <c r="HN512" s="527"/>
      <c r="HO512" s="527"/>
      <c r="HP512" s="285"/>
      <c r="HQ512" s="208"/>
      <c r="HR512" s="208"/>
      <c r="HS512" s="208"/>
      <c r="IE512" s="159"/>
      <c r="IF512" s="159"/>
      <c r="IG512" s="159"/>
      <c r="IH512" s="159"/>
      <c r="II512" s="175">
        <v>1</v>
      </c>
      <c r="IJ512" s="175">
        <v>0</v>
      </c>
      <c r="IK512" s="175">
        <v>1</v>
      </c>
      <c r="IL512" s="175">
        <v>0</v>
      </c>
      <c r="IM512" s="175">
        <v>0</v>
      </c>
      <c r="IN512" s="464"/>
      <c r="IO512" s="464"/>
      <c r="IP512" s="402"/>
      <c r="IQ512" s="175">
        <v>0</v>
      </c>
      <c r="IR512" s="175">
        <v>1</v>
      </c>
      <c r="IS512" s="175">
        <v>0</v>
      </c>
      <c r="IT512" s="402"/>
      <c r="IU512" s="416"/>
      <c r="IV512" s="402"/>
      <c r="IW512" s="416"/>
      <c r="IX512" s="483"/>
      <c r="IY512" s="416"/>
      <c r="IZ512" s="175">
        <v>1</v>
      </c>
      <c r="JA512" s="175">
        <v>0</v>
      </c>
      <c r="JB512" s="178">
        <v>0</v>
      </c>
      <c r="JC512" s="178">
        <v>0</v>
      </c>
      <c r="JD512" s="178">
        <v>0</v>
      </c>
      <c r="JE512" s="178">
        <v>0</v>
      </c>
      <c r="JF512" s="178">
        <v>0</v>
      </c>
      <c r="JG512" s="178">
        <v>0</v>
      </c>
      <c r="JH512" s="178">
        <v>1</v>
      </c>
      <c r="JI512" s="178">
        <v>0</v>
      </c>
      <c r="JJ512" s="178">
        <v>0</v>
      </c>
      <c r="JK512" s="178">
        <v>1</v>
      </c>
      <c r="JL512" s="178">
        <v>0</v>
      </c>
      <c r="JM512" s="178">
        <v>1</v>
      </c>
      <c r="JN512" s="178">
        <v>0</v>
      </c>
      <c r="JO512" s="178">
        <v>0</v>
      </c>
      <c r="JP512" s="178">
        <v>0</v>
      </c>
      <c r="JQ512" s="178">
        <v>0</v>
      </c>
      <c r="JR512" s="178">
        <v>0</v>
      </c>
      <c r="JS512" s="178">
        <v>0</v>
      </c>
      <c r="JT512" s="178">
        <v>0</v>
      </c>
      <c r="JU512" s="383">
        <v>1</v>
      </c>
      <c r="JV512" s="159">
        <v>0</v>
      </c>
      <c r="JW512" s="159">
        <v>0</v>
      </c>
      <c r="JX512" s="159">
        <v>0</v>
      </c>
      <c r="KE512" s="162">
        <v>1</v>
      </c>
      <c r="KF512" s="175">
        <v>0</v>
      </c>
      <c r="KG512" s="175">
        <v>0</v>
      </c>
      <c r="KH512" s="175">
        <v>0</v>
      </c>
      <c r="KI512" s="175">
        <v>0</v>
      </c>
      <c r="KJ512" s="175">
        <v>1</v>
      </c>
      <c r="KK512" s="160">
        <v>0</v>
      </c>
      <c r="KL512" s="175">
        <v>1</v>
      </c>
      <c r="KM512" s="175">
        <v>0</v>
      </c>
      <c r="KN512" s="175">
        <v>0</v>
      </c>
      <c r="KO512" s="175">
        <v>0</v>
      </c>
      <c r="KP512" s="175">
        <v>0</v>
      </c>
      <c r="KQ512" s="175">
        <v>0</v>
      </c>
      <c r="KR512" s="160">
        <v>0</v>
      </c>
      <c r="KS512" s="175">
        <v>0</v>
      </c>
      <c r="KT512" s="159"/>
      <c r="KU512" s="159"/>
      <c r="KV512" s="159"/>
      <c r="KW512" s="159"/>
      <c r="KX512" s="159"/>
      <c r="KY512" s="159"/>
      <c r="KZ512" s="159"/>
      <c r="LA512" s="159"/>
      <c r="LB512" s="159"/>
    </row>
    <row r="513" spans="1:314" x14ac:dyDescent="0.15">
      <c r="A513" s="4"/>
      <c r="B513" s="261" t="s">
        <v>36</v>
      </c>
      <c r="C513" s="10">
        <v>1.19</v>
      </c>
      <c r="D513" s="11">
        <v>3.9662700000000002</v>
      </c>
      <c r="E513" s="12"/>
      <c r="F513" s="14"/>
      <c r="G513" s="13"/>
      <c r="H513" s="14"/>
      <c r="I513" s="596"/>
      <c r="J513" s="9">
        <v>3</v>
      </c>
      <c r="K513" s="14"/>
      <c r="L513" s="9"/>
      <c r="M513" s="23">
        <v>0</v>
      </c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9"/>
      <c r="AB513" s="15"/>
      <c r="AC513" s="15"/>
      <c r="AD513" s="15"/>
      <c r="AE513" s="15"/>
      <c r="AF513" s="15"/>
      <c r="AG513" s="15"/>
      <c r="AH513" s="54"/>
      <c r="AI513" s="15"/>
      <c r="AJ513" s="15"/>
      <c r="AK513" s="15"/>
      <c r="AL513" s="632"/>
      <c r="AM513" s="633">
        <v>1.1886945288753799</v>
      </c>
      <c r="AN513" s="634">
        <v>10.773177419354838</v>
      </c>
      <c r="AO513" s="634">
        <f>ABS(11.88-AN513)</f>
        <v>1.1068225806451633</v>
      </c>
      <c r="AP513" s="527"/>
      <c r="AQ513" s="634"/>
      <c r="AR513" s="634"/>
      <c r="AS513" s="634"/>
      <c r="AT513" s="634"/>
      <c r="AU513" s="634"/>
      <c r="AV513" s="634"/>
      <c r="AW513" s="634"/>
      <c r="AX513" s="634"/>
      <c r="AY513" s="634"/>
      <c r="AZ513" s="634"/>
      <c r="BA513" s="634"/>
      <c r="BB513" s="634">
        <f t="shared" ref="BB513:BB528" si="304">ABS(BQ513-AN513)</f>
        <v>2.8370645161290327</v>
      </c>
      <c r="BC513" s="527"/>
      <c r="BD513" s="634"/>
      <c r="BE513" s="634"/>
      <c r="BF513" s="634"/>
      <c r="BG513" s="634"/>
      <c r="BH513" s="634"/>
      <c r="BI513" s="634"/>
      <c r="BJ513" s="634"/>
      <c r="BK513" s="634"/>
      <c r="BL513" s="634"/>
      <c r="BM513" s="634"/>
      <c r="BN513" s="573"/>
      <c r="BO513" s="573"/>
      <c r="BP513" s="64">
        <v>0.88193465045592701</v>
      </c>
      <c r="BQ513" s="64">
        <v>13.61024193548387</v>
      </c>
      <c r="BR513" s="6"/>
      <c r="BS513" s="527"/>
      <c r="BT513" s="527"/>
      <c r="BU513" s="527">
        <f>(BP512+BP513+BP514)/3</f>
        <v>1.5210177304964538</v>
      </c>
      <c r="BV513" s="527">
        <f>(BQ512+BQ513+BQ514)/3</f>
        <v>-3.616618279569892</v>
      </c>
      <c r="BW513" s="584"/>
      <c r="BX513" s="527"/>
      <c r="BY513" s="527"/>
      <c r="BZ513" s="527"/>
      <c r="CA513" s="527"/>
      <c r="CB513" s="584">
        <f>SQRT((BP512-BP513)^2+(BQ512-BQ513)^2)+SQRT((BP513-BP514)^2+(BQ513-BQ514)^2)+SQRT((BP514-BP512)^2+(BQ514-BQ512)^2)</f>
        <v>57.906278612423478</v>
      </c>
      <c r="CD513" s="584"/>
      <c r="CE513" s="527"/>
      <c r="CF513" s="584"/>
      <c r="CG513" s="527"/>
      <c r="CH513" s="584"/>
      <c r="CI513" s="527"/>
      <c r="CJ513" s="584"/>
      <c r="CK513" s="527"/>
      <c r="CL513" s="584"/>
      <c r="CO513" s="70"/>
      <c r="CP513" s="70"/>
      <c r="CQ513" s="70"/>
      <c r="CR513" s="285"/>
      <c r="CS513" s="542">
        <f>DEGREES(ACOS(((BP512-BP513)*(BP514-BP513)+(BQ512-BQ513)*(BQ514-BQ513))/(SQRT((BP512-BP513)^2+(BQ512-BQ513)^2)*SQRT((BP514-BP513)^2+(BQ514-BQ513)^2))))</f>
        <v>12.902002883801075</v>
      </c>
      <c r="CT513" s="70"/>
      <c r="CU513" s="70"/>
      <c r="CV513" s="70"/>
      <c r="CW513" s="70"/>
      <c r="CX513" s="70"/>
      <c r="CY513" s="70"/>
      <c r="CZ513" s="70"/>
      <c r="DA513" s="70"/>
      <c r="DB513" s="70"/>
      <c r="DC513" s="70"/>
      <c r="DH513" s="516"/>
      <c r="DI513" s="516"/>
      <c r="DJ513" s="105"/>
      <c r="DK513" s="105"/>
      <c r="DL513" s="105"/>
      <c r="DM513" s="105"/>
      <c r="DN513" s="105"/>
      <c r="DO513" s="105"/>
      <c r="DP513" s="105"/>
      <c r="DQ513" s="105"/>
      <c r="DR513" s="105"/>
      <c r="DS513" s="105"/>
      <c r="DT513" s="108" t="s">
        <v>443</v>
      </c>
      <c r="DU513" s="128">
        <v>-0.11503495440729483</v>
      </c>
      <c r="DV513" s="128">
        <v>13.61024193548387</v>
      </c>
      <c r="ER513" s="105">
        <v>0.88193465045592701</v>
      </c>
      <c r="ES513" s="105">
        <v>-12.076693548387096</v>
      </c>
      <c r="ET513" s="518">
        <f>ABS(ER513)</f>
        <v>0.88193465045592701</v>
      </c>
      <c r="EV513" s="284"/>
      <c r="EW513" s="209"/>
      <c r="EX513" s="209"/>
      <c r="EY513" s="209"/>
      <c r="EZ513" s="209"/>
      <c r="FA513" s="209"/>
      <c r="FB513" s="209"/>
      <c r="FC513" s="209"/>
      <c r="FE513" s="151">
        <v>27.328372641594758</v>
      </c>
      <c r="FF513" s="141"/>
      <c r="FH513" s="141"/>
      <c r="FJ513" s="141"/>
      <c r="FK513" s="584"/>
      <c r="FL513" s="527"/>
      <c r="FM513" s="584"/>
      <c r="FN513" s="527"/>
      <c r="FO513" s="584"/>
      <c r="FP513" s="527"/>
      <c r="FQ513" s="284">
        <f>FE513/(D512+D513)</f>
        <v>5.7337984095461483</v>
      </c>
      <c r="FR513" s="209"/>
      <c r="FS513" s="285"/>
      <c r="FT513" s="279"/>
      <c r="FU513" s="285"/>
      <c r="FV513" s="279"/>
      <c r="FW513" s="285"/>
      <c r="FX513" s="279"/>
      <c r="FY513" s="285"/>
      <c r="FZ513" s="279"/>
      <c r="GA513" s="285"/>
      <c r="GB513" s="279"/>
      <c r="GC513" s="279"/>
      <c r="GD513" s="284">
        <f>FE513*(((ABS(DV512-AN512))/(ABS(DV511-DV512))))^2</f>
        <v>1.7025268389883701</v>
      </c>
      <c r="GE513" s="209"/>
      <c r="GF513" s="285"/>
      <c r="GG513" s="279"/>
      <c r="GH513" s="279"/>
      <c r="GI513" s="279"/>
      <c r="GJ513" s="279"/>
      <c r="GK513" s="279"/>
      <c r="GL513" s="279"/>
      <c r="GM513" s="279"/>
      <c r="GN513" s="279"/>
      <c r="GO513" s="279"/>
      <c r="GP513" s="209"/>
      <c r="GQ513" s="529"/>
      <c r="GR513" s="587">
        <v>3.1442887537993918</v>
      </c>
      <c r="GS513" s="529">
        <v>1.8022142857142858</v>
      </c>
      <c r="GT513" s="587"/>
      <c r="GU513" s="529"/>
      <c r="GV513" s="529"/>
      <c r="GW513" s="529"/>
      <c r="GX513" s="529"/>
      <c r="GY513" s="529"/>
      <c r="GZ513" s="587">
        <v>0.15335483870967792</v>
      </c>
      <c r="HA513" s="529">
        <v>2.1853064516129042</v>
      </c>
      <c r="HB513" s="587"/>
      <c r="HC513" s="529"/>
      <c r="HD513" s="529"/>
      <c r="HE513" s="529"/>
      <c r="HF513" s="529"/>
      <c r="HG513" s="529"/>
      <c r="HH513" s="584">
        <v>3.1480262822640159</v>
      </c>
      <c r="HI513" s="527">
        <v>2.8325855007560912</v>
      </c>
      <c r="HJ513" s="587"/>
      <c r="HK513" s="529"/>
      <c r="HL513" s="529"/>
      <c r="HM513" s="529"/>
      <c r="HN513" s="529"/>
      <c r="HO513" s="529"/>
      <c r="HP513" s="285"/>
      <c r="HQ513" s="208"/>
      <c r="HR513" s="208"/>
      <c r="HS513" s="208"/>
      <c r="IE513" s="159"/>
      <c r="IF513" s="159"/>
      <c r="IG513" s="159"/>
      <c r="IH513" s="159"/>
      <c r="II513" s="175">
        <v>0</v>
      </c>
      <c r="IJ513" s="175">
        <v>1</v>
      </c>
      <c r="IK513" s="175">
        <v>1</v>
      </c>
      <c r="IL513" s="175">
        <v>0</v>
      </c>
      <c r="IM513" s="175">
        <v>0</v>
      </c>
      <c r="IN513" s="464"/>
      <c r="IO513" s="464"/>
      <c r="IP513" s="402"/>
      <c r="IQ513" s="175">
        <v>1</v>
      </c>
      <c r="IR513" s="175">
        <v>0</v>
      </c>
      <c r="IS513" s="175">
        <v>0</v>
      </c>
      <c r="IT513" s="402"/>
      <c r="IU513" s="416"/>
      <c r="IV513" s="402"/>
      <c r="IW513" s="416"/>
      <c r="IX513" s="483"/>
      <c r="IY513" s="416"/>
      <c r="IZ513" s="175">
        <v>0</v>
      </c>
      <c r="JA513" s="175">
        <v>1</v>
      </c>
      <c r="JB513" s="178">
        <v>0</v>
      </c>
      <c r="JC513" s="178">
        <v>0</v>
      </c>
      <c r="JD513" s="178">
        <v>0</v>
      </c>
      <c r="JE513" s="178">
        <v>0</v>
      </c>
      <c r="JF513" s="178">
        <v>0</v>
      </c>
      <c r="JG513" s="178">
        <v>0</v>
      </c>
      <c r="JH513" s="178">
        <v>1</v>
      </c>
      <c r="JI513" s="178">
        <v>0</v>
      </c>
      <c r="JJ513" s="178">
        <v>0</v>
      </c>
      <c r="JK513" s="178">
        <v>1</v>
      </c>
      <c r="JL513" s="178">
        <v>0</v>
      </c>
      <c r="JM513" s="178">
        <v>1</v>
      </c>
      <c r="JN513" s="178">
        <v>0</v>
      </c>
      <c r="JO513" s="178">
        <v>0</v>
      </c>
      <c r="JP513" s="178">
        <v>0</v>
      </c>
      <c r="JQ513" s="178">
        <v>0</v>
      </c>
      <c r="JR513" s="178">
        <v>0</v>
      </c>
      <c r="JS513" s="178">
        <v>0</v>
      </c>
      <c r="JT513" s="178">
        <v>0</v>
      </c>
      <c r="JU513" s="513">
        <v>1</v>
      </c>
      <c r="JV513" s="178">
        <v>0</v>
      </c>
      <c r="JW513" s="178">
        <v>0</v>
      </c>
      <c r="JX513" s="178">
        <v>0</v>
      </c>
      <c r="JY513" s="513"/>
      <c r="JZ513" s="407"/>
      <c r="KA513" s="407"/>
      <c r="KB513" s="407"/>
      <c r="KC513" s="407"/>
      <c r="KD513" s="407"/>
      <c r="KE513" s="162">
        <v>1</v>
      </c>
      <c r="KF513" s="175">
        <v>0</v>
      </c>
      <c r="KG513" s="175">
        <v>0</v>
      </c>
      <c r="KH513" s="175">
        <v>0</v>
      </c>
      <c r="KI513" s="175">
        <v>0</v>
      </c>
      <c r="KJ513" s="175">
        <v>0</v>
      </c>
      <c r="KK513" s="160">
        <v>1</v>
      </c>
      <c r="KL513" s="175">
        <v>1</v>
      </c>
      <c r="KM513" s="175">
        <v>0</v>
      </c>
      <c r="KN513" s="175">
        <v>0</v>
      </c>
      <c r="KO513" s="175">
        <v>0</v>
      </c>
      <c r="KP513" s="175">
        <v>0</v>
      </c>
      <c r="KQ513" s="175">
        <v>0</v>
      </c>
      <c r="KR513" s="160">
        <v>0</v>
      </c>
      <c r="KS513" s="175">
        <v>0</v>
      </c>
      <c r="KT513" s="159"/>
      <c r="KU513" s="159"/>
      <c r="KV513" s="159"/>
      <c r="KW513" s="159"/>
      <c r="KX513" s="159"/>
      <c r="KY513" s="159"/>
      <c r="KZ513" s="159"/>
      <c r="LA513" s="159"/>
      <c r="LB513" s="159" t="s">
        <v>577</v>
      </c>
    </row>
    <row r="514" spans="1:314" x14ac:dyDescent="0.15">
      <c r="A514" s="4"/>
      <c r="B514" s="261" t="s">
        <v>37</v>
      </c>
      <c r="C514" s="10">
        <v>1</v>
      </c>
      <c r="D514" s="11">
        <v>3.3330000000000002</v>
      </c>
      <c r="E514" s="12"/>
      <c r="F514" s="14"/>
      <c r="G514" s="13"/>
      <c r="H514" s="14"/>
      <c r="I514" s="596"/>
      <c r="J514" s="9">
        <v>4</v>
      </c>
      <c r="K514" s="14"/>
      <c r="L514" s="9"/>
      <c r="M514" s="23">
        <v>0</v>
      </c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9"/>
      <c r="AB514" s="15"/>
      <c r="AC514" s="15"/>
      <c r="AD514" s="15"/>
      <c r="AE514" s="15"/>
      <c r="AF514" s="15"/>
      <c r="AG514" s="15"/>
      <c r="AH514" s="54"/>
      <c r="AI514" s="15"/>
      <c r="AJ514" s="15"/>
      <c r="AK514" s="15"/>
      <c r="AL514" s="632"/>
      <c r="AM514" s="633">
        <v>-0.99696960486322184</v>
      </c>
      <c r="AN514" s="634">
        <v>-11.693306451612901</v>
      </c>
      <c r="AO514" s="584"/>
      <c r="AP514" s="640">
        <f>ABS(11.88+AN514)</f>
        <v>0.18669354838709928</v>
      </c>
      <c r="AQ514" s="634"/>
      <c r="AR514" s="634"/>
      <c r="AS514" s="634"/>
      <c r="AT514" s="634"/>
      <c r="AU514" s="634"/>
      <c r="AV514" s="634"/>
      <c r="AW514" s="634"/>
      <c r="AX514" s="634"/>
      <c r="AY514" s="634"/>
      <c r="AZ514" s="634"/>
      <c r="BA514" s="634"/>
      <c r="BB514" s="584"/>
      <c r="BC514" s="634">
        <f t="shared" ref="BC514:BC528" si="305">ABS(BQ514-AN514)</f>
        <v>0.84345161290322679</v>
      </c>
      <c r="BD514" s="634"/>
      <c r="BE514" s="634"/>
      <c r="BF514" s="634"/>
      <c r="BG514" s="634"/>
      <c r="BH514" s="634"/>
      <c r="BI514" s="634"/>
      <c r="BJ514" s="634"/>
      <c r="BK514" s="634"/>
      <c r="BL514" s="634"/>
      <c r="BM514" s="634"/>
      <c r="BN514" s="573"/>
      <c r="BO514" s="573"/>
      <c r="BP514" s="4">
        <v>-1.073659574468085</v>
      </c>
      <c r="BQ514" s="4">
        <v>-12.536758064516128</v>
      </c>
      <c r="BR514" s="6"/>
      <c r="BS514" s="527">
        <f>(BP513+BP514+BP515)/3</f>
        <v>-0.35788652482269501</v>
      </c>
      <c r="BT514" s="527">
        <f>(BQ513+BQ514+BQ515)/3</f>
        <v>4.3450537634408599</v>
      </c>
      <c r="BU514" s="527"/>
      <c r="BV514" s="527"/>
      <c r="BW514" s="584"/>
      <c r="BX514" s="527"/>
      <c r="BY514" s="527"/>
      <c r="BZ514" s="527"/>
      <c r="CA514" s="527"/>
      <c r="CC514" s="584">
        <f>SQRT((BP513-BP514)^2+(BQ513-BQ514)^2)+SQRT((BP514-BP515)^2+(BQ514-BQ515)^2)+SQRT((BP515-BP513)^2+(BQ515-BQ513)^2)</f>
        <v>53.13354757828494</v>
      </c>
      <c r="CD514" s="584"/>
      <c r="CE514" s="584"/>
      <c r="CF514" s="584"/>
      <c r="CG514" s="527"/>
      <c r="CH514" s="584"/>
      <c r="CI514" s="527"/>
      <c r="CJ514" s="584"/>
      <c r="CK514" s="527"/>
      <c r="CL514" s="584"/>
      <c r="CO514" s="70"/>
      <c r="CP514" s="70"/>
      <c r="CQ514" s="70"/>
      <c r="CR514" s="97">
        <f>DEGREES(ACOS(((BP513-BP514)*(BP515-BP514)+(BQ513-BQ514)*(BQ515-BQ514))/(SQRT((BP513-BP514)^2+(BQ513-BQ514)^2)*SQRT((BP515-BP514)^2+(BQ515-BQ514)^2))))</f>
        <v>3.8289312738492192</v>
      </c>
      <c r="CS514" s="541"/>
      <c r="CT514" s="70"/>
      <c r="CU514" s="70"/>
      <c r="CV514" s="70"/>
      <c r="CW514" s="70"/>
      <c r="CX514" s="70"/>
      <c r="CY514" s="70"/>
      <c r="CZ514" s="70"/>
      <c r="DA514" s="70"/>
      <c r="DB514" s="70"/>
      <c r="DC514" s="70"/>
      <c r="DH514" s="211">
        <f>DEGREES(ACOS(((BP513-BP512)*(BP515-BP514)+(BQ513-BQ512)*(BQ515-BQ514))/(SQRT((BP513-BP512)^2+(BQ513-BQ512)^2)*SQRT((BP515-BP514)^2+(BQ515-BQ514)^2))))</f>
        <v>9.0730716099518673</v>
      </c>
      <c r="DI514" s="519"/>
      <c r="DJ514" s="105"/>
      <c r="DK514" s="105"/>
      <c r="DL514" s="105"/>
      <c r="DM514" s="105"/>
      <c r="DN514" s="105"/>
      <c r="DO514" s="105"/>
      <c r="DP514" s="105"/>
      <c r="DQ514" s="105"/>
      <c r="DR514" s="105"/>
      <c r="DS514" s="105"/>
      <c r="DT514" s="108" t="s">
        <v>337</v>
      </c>
      <c r="DU514" s="105">
        <v>-0.26841489361702126</v>
      </c>
      <c r="DV514" s="105">
        <v>-12.843467741935482</v>
      </c>
      <c r="ER514" s="128">
        <v>-3.8344984802431613E-2</v>
      </c>
      <c r="ES514" s="128">
        <v>13.418548387096774</v>
      </c>
      <c r="EU514" s="518">
        <f>ABS(ER514)</f>
        <v>3.8344984802431613E-2</v>
      </c>
      <c r="EV514" s="284"/>
      <c r="EW514" s="209"/>
      <c r="EX514" s="209"/>
      <c r="EY514" s="209"/>
      <c r="EZ514" s="209"/>
      <c r="FA514" s="209"/>
      <c r="FB514" s="209"/>
      <c r="FC514" s="209"/>
      <c r="FE514" s="141"/>
      <c r="FF514" s="144">
        <v>75.598280465928028</v>
      </c>
      <c r="FH514" s="141"/>
      <c r="FJ514" s="141"/>
      <c r="FK514" s="584"/>
      <c r="FL514" s="527"/>
      <c r="FM514" s="584"/>
      <c r="FN514" s="527"/>
      <c r="FO514" s="584"/>
      <c r="FP514" s="527"/>
      <c r="FQ514" s="284"/>
      <c r="FR514" s="284">
        <f>FF514/(D513+D514)</f>
        <v>10.356964527401786</v>
      </c>
      <c r="FS514" s="285"/>
      <c r="FT514" s="279"/>
      <c r="FU514" s="285"/>
      <c r="FV514" s="279"/>
      <c r="FW514" s="285"/>
      <c r="FX514" s="279"/>
      <c r="FY514" s="285"/>
      <c r="FZ514" s="279"/>
      <c r="GA514" s="285"/>
      <c r="GB514" s="279"/>
      <c r="GC514" s="279"/>
      <c r="GD514" s="284"/>
      <c r="GE514" s="284">
        <f>FF514*(((DV513-AN513)/(ABS(DV512-DV513))))^2</f>
        <v>0.93331210451763058</v>
      </c>
      <c r="GF514" s="285"/>
      <c r="GG514" s="279"/>
      <c r="GH514" s="279"/>
      <c r="GI514" s="279"/>
      <c r="GJ514" s="279"/>
      <c r="GK514" s="279"/>
      <c r="GL514" s="279"/>
      <c r="GM514" s="279"/>
      <c r="GN514" s="279"/>
      <c r="GO514" s="279"/>
      <c r="GP514" s="209"/>
      <c r="GQ514" s="529"/>
      <c r="GR514" s="587">
        <v>1.1503495440729483</v>
      </c>
      <c r="GS514" s="532">
        <v>7.6689969604863212E-2</v>
      </c>
      <c r="GT514" s="584"/>
      <c r="GU514" s="527"/>
      <c r="GV514" s="527"/>
      <c r="GW514" s="527"/>
      <c r="GX514" s="527"/>
      <c r="GY514" s="527"/>
      <c r="GZ514" s="587">
        <v>0.76677419354838605</v>
      </c>
      <c r="HA514" s="532">
        <v>0.19169354838709651</v>
      </c>
      <c r="HB514" s="584"/>
      <c r="HC514" s="527"/>
      <c r="HD514" s="527"/>
      <c r="HE514" s="527"/>
      <c r="HF514" s="527"/>
      <c r="HG514" s="527"/>
      <c r="HH514" s="584">
        <v>1.3824784763028384</v>
      </c>
      <c r="HI514" s="527">
        <v>0.20646493148045977</v>
      </c>
      <c r="HJ514" s="584"/>
      <c r="HK514" s="527"/>
      <c r="HL514" s="527"/>
      <c r="HM514" s="527"/>
      <c r="HN514" s="527"/>
      <c r="HO514" s="527"/>
      <c r="HP514" s="285"/>
      <c r="HQ514" s="208"/>
      <c r="HR514" s="208"/>
      <c r="HS514" s="208"/>
      <c r="IE514" s="159"/>
      <c r="IF514" s="159"/>
      <c r="IG514" s="159"/>
      <c r="IH514" s="159"/>
      <c r="II514" s="175">
        <v>0</v>
      </c>
      <c r="IJ514" s="175">
        <v>1</v>
      </c>
      <c r="IK514" s="175">
        <v>1</v>
      </c>
      <c r="IL514" s="175">
        <v>0</v>
      </c>
      <c r="IM514" s="175">
        <v>0</v>
      </c>
      <c r="IN514" s="464"/>
      <c r="IO514" s="464"/>
      <c r="IP514" s="402"/>
      <c r="IQ514" s="175">
        <v>1</v>
      </c>
      <c r="IR514" s="175">
        <v>0</v>
      </c>
      <c r="IS514" s="175">
        <v>0</v>
      </c>
      <c r="IT514" s="402"/>
      <c r="IU514" s="416"/>
      <c r="IV514" s="402"/>
      <c r="IW514" s="416"/>
      <c r="IX514" s="483"/>
      <c r="IY514" s="416"/>
      <c r="IZ514" s="175">
        <v>0</v>
      </c>
      <c r="JA514" s="175">
        <v>1</v>
      </c>
      <c r="JB514" s="178">
        <v>0</v>
      </c>
      <c r="JC514" s="178">
        <v>0</v>
      </c>
      <c r="JD514" s="178">
        <v>0</v>
      </c>
      <c r="JE514" s="178">
        <v>0</v>
      </c>
      <c r="JF514" s="178">
        <v>1</v>
      </c>
      <c r="JG514" s="178">
        <v>0</v>
      </c>
      <c r="JH514" s="178">
        <v>0</v>
      </c>
      <c r="JI514" s="178">
        <v>0</v>
      </c>
      <c r="JJ514" s="178">
        <v>0</v>
      </c>
      <c r="JK514" s="178">
        <v>1</v>
      </c>
      <c r="JL514" s="178">
        <v>0</v>
      </c>
      <c r="JM514" s="178">
        <v>1</v>
      </c>
      <c r="JN514" s="178">
        <v>0</v>
      </c>
      <c r="JO514" s="178">
        <v>0</v>
      </c>
      <c r="JP514" s="178">
        <v>0</v>
      </c>
      <c r="JQ514" s="178">
        <v>0</v>
      </c>
      <c r="JR514" s="178">
        <v>0</v>
      </c>
      <c r="JS514" s="178">
        <v>1</v>
      </c>
      <c r="JT514" s="178">
        <v>0</v>
      </c>
      <c r="JU514" s="513">
        <v>1</v>
      </c>
      <c r="JV514" s="178">
        <v>0</v>
      </c>
      <c r="JW514" s="178">
        <v>0</v>
      </c>
      <c r="JX514" s="178">
        <v>0</v>
      </c>
      <c r="JY514" s="513"/>
      <c r="JZ514" s="407"/>
      <c r="KA514" s="407"/>
      <c r="KB514" s="407"/>
      <c r="KC514" s="407"/>
      <c r="KD514" s="407"/>
      <c r="KE514" s="162">
        <v>1</v>
      </c>
      <c r="KF514" s="175">
        <v>0</v>
      </c>
      <c r="KG514" s="175">
        <v>0</v>
      </c>
      <c r="KH514" s="175">
        <v>0</v>
      </c>
      <c r="KI514" s="175">
        <v>0</v>
      </c>
      <c r="KJ514" s="175">
        <v>0</v>
      </c>
      <c r="KK514" s="160">
        <v>1</v>
      </c>
      <c r="KL514" s="175">
        <v>1</v>
      </c>
      <c r="KM514" s="175">
        <v>0</v>
      </c>
      <c r="KN514" s="175">
        <v>0</v>
      </c>
      <c r="KO514" s="175">
        <v>0</v>
      </c>
      <c r="KP514" s="175">
        <v>0</v>
      </c>
      <c r="KQ514" s="175">
        <v>0</v>
      </c>
      <c r="KR514" s="160">
        <v>0</v>
      </c>
      <c r="KS514" s="175">
        <v>0</v>
      </c>
      <c r="KT514" s="159"/>
      <c r="KU514" s="159"/>
      <c r="KV514" s="159"/>
      <c r="KW514" s="159"/>
      <c r="KX514" s="159"/>
      <c r="KY514" s="159"/>
      <c r="KZ514" s="159"/>
      <c r="LA514" s="159"/>
      <c r="LB514" s="159" t="s">
        <v>578</v>
      </c>
    </row>
    <row r="515" spans="1:314" x14ac:dyDescent="0.15">
      <c r="A515" s="4"/>
      <c r="B515" s="261" t="s">
        <v>38</v>
      </c>
      <c r="C515" s="26">
        <v>1.1000000000000001</v>
      </c>
      <c r="D515" s="11">
        <v>3.6663000000000006</v>
      </c>
      <c r="E515" s="12"/>
      <c r="F515" s="14"/>
      <c r="G515" s="13"/>
      <c r="H515" s="14"/>
      <c r="I515" s="596"/>
      <c r="J515" s="9">
        <v>5</v>
      </c>
      <c r="K515" s="14"/>
      <c r="L515" s="9"/>
      <c r="M515" s="23">
        <v>0</v>
      </c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9"/>
      <c r="AB515" s="15"/>
      <c r="AC515" s="15"/>
      <c r="AD515" s="15"/>
      <c r="AE515" s="15"/>
      <c r="AF515" s="15"/>
      <c r="AG515" s="15"/>
      <c r="AH515" s="54"/>
      <c r="AI515" s="15"/>
      <c r="AJ515" s="15"/>
      <c r="AK515" s="15"/>
      <c r="AL515" s="632"/>
      <c r="AM515" s="633">
        <v>0.23006990881459</v>
      </c>
      <c r="AN515" s="634">
        <v>7.2843548387096764</v>
      </c>
      <c r="AO515" s="634">
        <f>ABS(11.88-AN515)</f>
        <v>4.5956451612903244</v>
      </c>
      <c r="AP515" s="527"/>
      <c r="AQ515" s="634"/>
      <c r="AR515" s="634"/>
      <c r="AS515" s="634"/>
      <c r="AT515" s="634"/>
      <c r="AU515" s="634"/>
      <c r="AV515" s="634"/>
      <c r="AW515" s="634"/>
      <c r="AX515" s="634"/>
      <c r="AY515" s="634"/>
      <c r="AZ515" s="634"/>
      <c r="BA515" s="634"/>
      <c r="BB515" s="634">
        <f t="shared" ref="BB515:BB528" si="306">ABS(BQ515-AN515)</f>
        <v>4.6773225806451606</v>
      </c>
      <c r="BC515" s="527"/>
      <c r="BD515" s="634"/>
      <c r="BE515" s="634"/>
      <c r="BF515" s="634"/>
      <c r="BG515" s="634"/>
      <c r="BH515" s="634"/>
      <c r="BI515" s="634"/>
      <c r="BJ515" s="634"/>
      <c r="BK515" s="634"/>
      <c r="BL515" s="634"/>
      <c r="BM515" s="634"/>
      <c r="BN515" s="573"/>
      <c r="BO515" s="573"/>
      <c r="BP515" s="64">
        <v>-0.88193465045592701</v>
      </c>
      <c r="BQ515" s="64">
        <v>11.961677419354837</v>
      </c>
      <c r="BR515" s="6"/>
      <c r="BS515" s="527"/>
      <c r="BT515" s="527"/>
      <c r="BU515" s="527">
        <f>(BP514+BP515+BP516)/3</f>
        <v>-1.7510876393110433</v>
      </c>
      <c r="BV515" s="527">
        <f>(BQ514+BQ515+BQ516)/3</f>
        <v>-4.7540000000000004</v>
      </c>
      <c r="BW515" s="584"/>
      <c r="BX515" s="527"/>
      <c r="BY515" s="527"/>
      <c r="BZ515" s="527"/>
      <c r="CA515" s="527"/>
      <c r="CB515" s="584">
        <f>SQRT((BP514-BP515)^2+(BQ514-BQ515)^2)+SQRT((BP515-BP516)^2+(BQ515-BQ516)^2)+SQRT((BP516-BP514)^2+(BQ516-BQ514)^2)</f>
        <v>52.765109823323705</v>
      </c>
      <c r="CD515" s="584"/>
      <c r="CE515" s="527"/>
      <c r="CF515" s="584"/>
      <c r="CG515" s="527"/>
      <c r="CH515" s="584"/>
      <c r="CI515" s="527"/>
      <c r="CJ515" s="584"/>
      <c r="CK515" s="527"/>
      <c r="CL515" s="584"/>
      <c r="CO515" s="70"/>
      <c r="CP515" s="70"/>
      <c r="CQ515" s="70"/>
      <c r="CR515" s="285"/>
      <c r="CS515" s="542">
        <f>DEGREES(ACOS(((BP514-BP515)*(BP516-BP515)+(BQ514-BQ515)*(BQ516-BQ515))/(SQRT((BP514-BP515)^2+(BQ514-BQ515)^2)*SQRT((BP516-BP515)^2+(BQ516-BQ515)^2))))</f>
        <v>4.9321889503596106</v>
      </c>
      <c r="CT515" s="70"/>
      <c r="CU515" s="70"/>
      <c r="CV515" s="70"/>
      <c r="CW515" s="70"/>
      <c r="CX515" s="70"/>
      <c r="CY515" s="70"/>
      <c r="CZ515" s="70"/>
      <c r="DA515" s="70"/>
      <c r="DB515" s="70"/>
      <c r="DC515" s="70"/>
      <c r="DH515" s="519"/>
      <c r="DI515" s="211">
        <f>DEGREES(ACOS(((BP514-BP513)*(BP516-BP515)+(BQ514-BQ513)*(BQ516-BQ515))/(SQRT((BP514-BP513)^2+(BQ514-BQ513)^2)*SQRT((BP516-BP515)^2+(BQ516-BQ515)^2))))</f>
        <v>1.1032576765108493</v>
      </c>
      <c r="DJ515" s="105"/>
      <c r="DK515" s="105"/>
      <c r="DL515" s="105"/>
      <c r="DM515" s="105"/>
      <c r="DN515" s="105"/>
      <c r="DO515" s="105"/>
      <c r="DP515" s="105"/>
      <c r="DQ515" s="105"/>
      <c r="DR515" s="105"/>
      <c r="DS515" s="105"/>
      <c r="DT515" s="108" t="s">
        <v>443</v>
      </c>
      <c r="DU515" s="128">
        <v>-0.26841489361702126</v>
      </c>
      <c r="DV515" s="128">
        <v>11.846661290322579</v>
      </c>
      <c r="ER515" s="105">
        <v>-0.15337993920972645</v>
      </c>
      <c r="ES515" s="105">
        <v>-13.380209677419353</v>
      </c>
      <c r="ET515" s="518">
        <f>ABS(ER515)</f>
        <v>0.15337993920972645</v>
      </c>
      <c r="EV515" s="284"/>
      <c r="EW515" s="209"/>
      <c r="EX515" s="209"/>
      <c r="EY515" s="209"/>
      <c r="EZ515" s="209"/>
      <c r="FA515" s="209"/>
      <c r="FB515" s="209"/>
      <c r="FC515" s="209"/>
      <c r="FE515" s="151">
        <v>21.447983681892829</v>
      </c>
      <c r="FF515" s="141"/>
      <c r="FH515" s="141"/>
      <c r="FJ515" s="141"/>
      <c r="FK515" s="584"/>
      <c r="FL515" s="527"/>
      <c r="FM515" s="584"/>
      <c r="FN515" s="527"/>
      <c r="FO515" s="584"/>
      <c r="FP515" s="527"/>
      <c r="FQ515" s="284">
        <f>FE515/(D514+D515)</f>
        <v>3.0643040992517574</v>
      </c>
      <c r="FR515" s="209"/>
      <c r="FS515" s="285"/>
      <c r="FT515" s="279"/>
      <c r="FU515" s="285"/>
      <c r="FV515" s="279"/>
      <c r="FW515" s="285"/>
      <c r="FX515" s="279"/>
      <c r="FY515" s="285"/>
      <c r="FZ515" s="279"/>
      <c r="GA515" s="285"/>
      <c r="GB515" s="279"/>
      <c r="GC515" s="279"/>
      <c r="GD515" s="284">
        <f t="shared" ref="GD515" si="307">FE515*(((ABS(DV514-AN514))/(ABS(DV513-DV514))))^2</f>
        <v>4.0544392593370199E-2</v>
      </c>
      <c r="GE515" s="209"/>
      <c r="GF515" s="285"/>
      <c r="GG515" s="279"/>
      <c r="GH515" s="279"/>
      <c r="GI515" s="279"/>
      <c r="GJ515" s="279"/>
      <c r="GK515" s="279"/>
      <c r="GL515" s="279"/>
      <c r="GM515" s="279"/>
      <c r="GN515" s="279"/>
      <c r="GO515" s="279"/>
      <c r="GP515" s="209"/>
      <c r="GQ515" s="529"/>
      <c r="GR515" s="587">
        <v>0.1150349544072948</v>
      </c>
      <c r="GS515" s="529">
        <v>0.23006990881458964</v>
      </c>
      <c r="GT515" s="587"/>
      <c r="GU515" s="529"/>
      <c r="GV515" s="529"/>
      <c r="GW515" s="529"/>
      <c r="GX515" s="529"/>
      <c r="GY515" s="529"/>
      <c r="GZ515" s="587">
        <v>0.53674193548387095</v>
      </c>
      <c r="HA515" s="529">
        <v>1.5718870967741942</v>
      </c>
      <c r="HB515" s="587"/>
      <c r="HC515" s="529"/>
      <c r="HD515" s="529"/>
      <c r="HE515" s="529"/>
      <c r="HF515" s="529"/>
      <c r="HG515" s="529"/>
      <c r="HH515" s="584">
        <v>0.54893072973050094</v>
      </c>
      <c r="HI515" s="527">
        <v>1.5886350140756555</v>
      </c>
      <c r="HJ515" s="587"/>
      <c r="HK515" s="529"/>
      <c r="HL515" s="529"/>
      <c r="HM515" s="529"/>
      <c r="HN515" s="529"/>
      <c r="HO515" s="529"/>
      <c r="HP515" s="285"/>
      <c r="HQ515" s="208"/>
      <c r="HR515" s="208"/>
      <c r="HS515" s="208"/>
      <c r="IE515" s="159"/>
      <c r="IF515" s="159"/>
      <c r="IG515" s="159"/>
      <c r="IH515" s="159"/>
      <c r="II515" s="175">
        <v>0</v>
      </c>
      <c r="IJ515" s="175">
        <v>1</v>
      </c>
      <c r="IK515" s="175">
        <v>0</v>
      </c>
      <c r="IL515" s="175">
        <v>1</v>
      </c>
      <c r="IM515" s="175">
        <v>0</v>
      </c>
      <c r="IN515" s="464"/>
      <c r="IO515" s="464"/>
      <c r="IP515" s="402"/>
      <c r="IQ515" s="175">
        <v>1</v>
      </c>
      <c r="IR515" s="175">
        <v>0</v>
      </c>
      <c r="IS515" s="175">
        <v>0</v>
      </c>
      <c r="IT515" s="402"/>
      <c r="IU515" s="416"/>
      <c r="IV515" s="402"/>
      <c r="IW515" s="416"/>
      <c r="IX515" s="483"/>
      <c r="IY515" s="416"/>
      <c r="IZ515" s="175">
        <v>0</v>
      </c>
      <c r="JA515" s="175">
        <v>1</v>
      </c>
      <c r="JB515" s="178">
        <v>0</v>
      </c>
      <c r="JC515" s="178">
        <v>0</v>
      </c>
      <c r="JD515" s="178">
        <v>0</v>
      </c>
      <c r="JE515" s="178">
        <v>0</v>
      </c>
      <c r="JF515" s="178">
        <v>0</v>
      </c>
      <c r="JG515" s="178">
        <v>0</v>
      </c>
      <c r="JH515" s="178">
        <v>1</v>
      </c>
      <c r="JI515" s="178">
        <v>0</v>
      </c>
      <c r="JJ515" s="178">
        <v>0</v>
      </c>
      <c r="JK515" s="178">
        <v>1</v>
      </c>
      <c r="JL515" s="178">
        <v>0</v>
      </c>
      <c r="JM515" s="178">
        <v>1</v>
      </c>
      <c r="JN515" s="178">
        <v>0</v>
      </c>
      <c r="JO515" s="178">
        <v>0</v>
      </c>
      <c r="JP515" s="178">
        <v>0</v>
      </c>
      <c r="JQ515" s="178">
        <v>0</v>
      </c>
      <c r="JR515" s="178">
        <v>0</v>
      </c>
      <c r="JS515" s="178">
        <v>0</v>
      </c>
      <c r="JT515" s="178">
        <v>0</v>
      </c>
      <c r="JU515" s="513">
        <v>1</v>
      </c>
      <c r="JV515" s="178">
        <v>0</v>
      </c>
      <c r="JW515" s="178">
        <v>0</v>
      </c>
      <c r="JX515" s="178">
        <v>0</v>
      </c>
      <c r="JY515" s="513"/>
      <c r="JZ515" s="407"/>
      <c r="KA515" s="407"/>
      <c r="KB515" s="407"/>
      <c r="KC515" s="407"/>
      <c r="KD515" s="407"/>
      <c r="KE515" s="162">
        <v>0</v>
      </c>
      <c r="KF515" s="175">
        <v>1</v>
      </c>
      <c r="KG515" s="175">
        <v>0</v>
      </c>
      <c r="KH515" s="175">
        <v>0</v>
      </c>
      <c r="KI515" s="175">
        <v>0</v>
      </c>
      <c r="KJ515" s="175">
        <v>1</v>
      </c>
      <c r="KK515" s="160">
        <v>0</v>
      </c>
      <c r="KL515" s="175">
        <v>1</v>
      </c>
      <c r="KM515" s="175">
        <v>0</v>
      </c>
      <c r="KN515" s="175">
        <v>0</v>
      </c>
      <c r="KO515" s="175">
        <v>0</v>
      </c>
      <c r="KP515" s="175">
        <v>0</v>
      </c>
      <c r="KQ515" s="175">
        <v>0</v>
      </c>
      <c r="KR515" s="160">
        <v>0</v>
      </c>
      <c r="KS515" s="175">
        <v>0</v>
      </c>
      <c r="KT515" s="159"/>
      <c r="KU515" s="159"/>
      <c r="KV515" s="159"/>
      <c r="KW515" s="159"/>
      <c r="KX515" s="159"/>
      <c r="KY515" s="159"/>
      <c r="KZ515" s="159"/>
      <c r="LA515" s="159"/>
      <c r="LB515" s="159"/>
    </row>
    <row r="516" spans="1:314" x14ac:dyDescent="0.15">
      <c r="A516" s="4"/>
      <c r="B516" s="261" t="s">
        <v>39</v>
      </c>
      <c r="C516" s="10">
        <v>0.28000000000000003</v>
      </c>
      <c r="D516" s="11">
        <v>0.93324000000000018</v>
      </c>
      <c r="E516" s="12"/>
      <c r="F516" s="14"/>
      <c r="G516" s="13"/>
      <c r="H516" s="14"/>
      <c r="I516" s="596"/>
      <c r="J516" s="9">
        <v>6</v>
      </c>
      <c r="K516" s="14"/>
      <c r="L516" s="9"/>
      <c r="M516" s="23">
        <v>0</v>
      </c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9"/>
      <c r="AB516" s="15"/>
      <c r="AC516" s="15"/>
      <c r="AD516" s="15"/>
      <c r="AE516" s="15"/>
      <c r="AF516" s="15"/>
      <c r="AG516" s="15"/>
      <c r="AH516" s="54"/>
      <c r="AI516" s="15"/>
      <c r="AJ516" s="15"/>
      <c r="AK516" s="15"/>
      <c r="AL516" s="632"/>
      <c r="AM516" s="633">
        <v>-2.3006990881458966</v>
      </c>
      <c r="AN516" s="634">
        <v>-6.47924193548387</v>
      </c>
      <c r="AO516" s="584"/>
      <c r="AP516" s="640">
        <f t="shared" ref="AP516:AP528" si="308">ABS(11.88+AN516)</f>
        <v>5.4007580645161308</v>
      </c>
      <c r="AQ516" s="634"/>
      <c r="AR516" s="634"/>
      <c r="AS516" s="634"/>
      <c r="AT516" s="634"/>
      <c r="AU516" s="634"/>
      <c r="AV516" s="634"/>
      <c r="AW516" s="634"/>
      <c r="AX516" s="634"/>
      <c r="AY516" s="634"/>
      <c r="AZ516" s="634"/>
      <c r="BA516" s="634"/>
      <c r="BB516" s="584"/>
      <c r="BC516" s="634">
        <f t="shared" ref="BC516:BC528" si="309">ABS(BQ516-AN516)</f>
        <v>7.2076774193548392</v>
      </c>
      <c r="BD516" s="634"/>
      <c r="BE516" s="634"/>
      <c r="BF516" s="634"/>
      <c r="BG516" s="634"/>
      <c r="BH516" s="634"/>
      <c r="BI516" s="634"/>
      <c r="BJ516" s="634"/>
      <c r="BK516" s="634"/>
      <c r="BL516" s="634"/>
      <c r="BM516" s="634"/>
      <c r="BN516" s="573"/>
      <c r="BO516" s="573"/>
      <c r="BP516" s="4">
        <v>-3.2976686930091184</v>
      </c>
      <c r="BQ516" s="4">
        <v>-13.686919354838709</v>
      </c>
      <c r="BR516" s="6"/>
      <c r="BS516" s="527">
        <f>(BP515+BP516+BP517)/3</f>
        <v>0.19172492401215813</v>
      </c>
      <c r="BT516" s="527">
        <f>(BQ515+BQ516+BQ517)/3</f>
        <v>3.2971290322580642</v>
      </c>
      <c r="BU516" s="527"/>
      <c r="BV516" s="527"/>
      <c r="BW516" s="584"/>
      <c r="BX516" s="527"/>
      <c r="BY516" s="527"/>
      <c r="BZ516" s="527"/>
      <c r="CA516" s="527"/>
      <c r="CC516" s="584">
        <f>SQRT((BP515-BP516)^2+(BQ515-BQ516)^2)+SQRT((BP516-BP517)^2+(BQ516-BQ517)^2)+SQRT((BP517-BP515)^2+(BQ517-BQ515)^2)</f>
        <v>57.963308334252858</v>
      </c>
      <c r="CD516" s="584"/>
      <c r="CE516" s="584"/>
      <c r="CF516" s="584"/>
      <c r="CG516" s="527"/>
      <c r="CH516" s="584"/>
      <c r="CI516" s="527"/>
      <c r="CJ516" s="584"/>
      <c r="CK516" s="527"/>
      <c r="CL516" s="584"/>
      <c r="CO516" s="70"/>
      <c r="CP516" s="70"/>
      <c r="CQ516" s="70"/>
      <c r="CR516" s="97">
        <f>DEGREES(ACOS(((BP515-BP516)*(BP517-BP516)+(BQ515-BQ516)*(BQ517-BQ516))/(SQRT((BP515-BP516)^2+(BQ515-BQ516)^2)*SQRT((BP517-BP516)^2+(BQ517-BQ516)^2))))</f>
        <v>12.272256793625708</v>
      </c>
      <c r="CS516" s="541"/>
      <c r="CT516" s="70"/>
      <c r="CU516" s="70"/>
      <c r="CV516" s="70"/>
      <c r="CW516" s="70"/>
      <c r="CX516" s="70"/>
      <c r="CY516" s="70"/>
      <c r="CZ516" s="70"/>
      <c r="DA516" s="70"/>
      <c r="DB516" s="70"/>
      <c r="DC516" s="70"/>
      <c r="DH516" s="211">
        <f>DEGREES(ACOS(((BP515-BP514)*(BP517-BP516)+(BQ515-BQ514)*(BQ517-BQ516))/(SQRT((BP515-BP514)^2+(BQ515-BQ514)^2)*SQRT((BP517-BP516)^2+(BQ517-BQ516)^2))))</f>
        <v>17.204445743985293</v>
      </c>
      <c r="DI516" s="519"/>
      <c r="DJ516" s="105"/>
      <c r="DK516" s="105"/>
      <c r="DL516" s="105"/>
      <c r="DM516" s="105"/>
      <c r="DN516" s="105"/>
      <c r="DO516" s="105"/>
      <c r="DP516" s="105"/>
      <c r="DQ516" s="105"/>
      <c r="DR516" s="105"/>
      <c r="DS516" s="105"/>
      <c r="DT516" s="108" t="s">
        <v>337</v>
      </c>
      <c r="DU516" s="105">
        <v>-2.2240091185410336</v>
      </c>
      <c r="DV516" s="105">
        <v>-13.648580645161289</v>
      </c>
      <c r="ER516" s="128">
        <v>-0.76689969604863217</v>
      </c>
      <c r="ES516" s="128">
        <v>11.539951612903225</v>
      </c>
      <c r="EU516" s="518">
        <f>ABS(ER516)</f>
        <v>0.76689969604863217</v>
      </c>
      <c r="EV516" s="284"/>
      <c r="EW516" s="209"/>
      <c r="EX516" s="209"/>
      <c r="EY516" s="209"/>
      <c r="EZ516" s="209"/>
      <c r="FA516" s="209"/>
      <c r="FB516" s="209"/>
      <c r="FC516" s="209"/>
      <c r="FE516" s="141"/>
      <c r="FF516" s="144">
        <v>27.132114660064708</v>
      </c>
      <c r="FH516" s="141"/>
      <c r="FJ516" s="141"/>
      <c r="FK516" s="584"/>
      <c r="FL516" s="527"/>
      <c r="FM516" s="584"/>
      <c r="FN516" s="527"/>
      <c r="FO516" s="584"/>
      <c r="FP516" s="527"/>
      <c r="FQ516" s="284"/>
      <c r="FR516" s="284">
        <f>FF516/(D515+D516)</f>
        <v>5.8988756832345626</v>
      </c>
      <c r="FS516" s="285"/>
      <c r="FT516" s="279"/>
      <c r="FU516" s="285"/>
      <c r="FV516" s="279"/>
      <c r="FW516" s="285"/>
      <c r="FX516" s="279"/>
      <c r="FY516" s="285"/>
      <c r="FZ516" s="279"/>
      <c r="GA516" s="285"/>
      <c r="GB516" s="279"/>
      <c r="GC516" s="279"/>
      <c r="GD516" s="284"/>
      <c r="GE516" s="284">
        <f t="shared" ref="GE516" si="310">FF516*(((DV515-AN515)/(ABS(DV514-DV515))))^2</f>
        <v>0.92641554073236043</v>
      </c>
      <c r="GF516" s="285"/>
      <c r="GG516" s="279"/>
      <c r="GH516" s="279"/>
      <c r="GI516" s="279"/>
      <c r="GJ516" s="279"/>
      <c r="GK516" s="279"/>
      <c r="GL516" s="279"/>
      <c r="GM516" s="279"/>
      <c r="GN516" s="279"/>
      <c r="GO516" s="279"/>
      <c r="GP516" s="209"/>
      <c r="GQ516" s="529"/>
      <c r="GR516" s="587">
        <v>2.070629179331307</v>
      </c>
      <c r="GS516" s="532">
        <v>0.49848480243161092</v>
      </c>
      <c r="GT516" s="584"/>
      <c r="GU516" s="527"/>
      <c r="GV516" s="527"/>
      <c r="GW516" s="527"/>
      <c r="GX516" s="527"/>
      <c r="GY516" s="527"/>
      <c r="GZ516" s="587">
        <v>0.26837096774193547</v>
      </c>
      <c r="HA516" s="532">
        <v>0.30670967741935407</v>
      </c>
      <c r="HB516" s="584"/>
      <c r="HC516" s="527"/>
      <c r="HD516" s="527"/>
      <c r="HE516" s="527"/>
      <c r="HF516" s="527"/>
      <c r="HG516" s="527"/>
      <c r="HH516" s="584">
        <v>2.0879483170387587</v>
      </c>
      <c r="HI516" s="527">
        <v>0.58528448166508429</v>
      </c>
      <c r="HJ516" s="584"/>
      <c r="HK516" s="527"/>
      <c r="HL516" s="527"/>
      <c r="HM516" s="527"/>
      <c r="HN516" s="527"/>
      <c r="HO516" s="527"/>
      <c r="HP516" s="285"/>
      <c r="HQ516" s="208"/>
      <c r="HR516" s="208"/>
      <c r="HS516" s="208"/>
      <c r="IE516" s="159"/>
      <c r="IF516" s="159"/>
      <c r="IG516" s="159"/>
      <c r="IH516" s="159"/>
      <c r="II516" s="175">
        <v>0</v>
      </c>
      <c r="IJ516" s="175">
        <v>1</v>
      </c>
      <c r="IK516" s="175">
        <v>1</v>
      </c>
      <c r="IL516" s="175">
        <v>0</v>
      </c>
      <c r="IM516" s="175">
        <v>0</v>
      </c>
      <c r="IN516" s="464"/>
      <c r="IO516" s="464"/>
      <c r="IP516" s="402"/>
      <c r="IQ516" s="175">
        <v>1</v>
      </c>
      <c r="IR516" s="175">
        <v>0</v>
      </c>
      <c r="IS516" s="175">
        <v>0</v>
      </c>
      <c r="IT516" s="402"/>
      <c r="IU516" s="416"/>
      <c r="IV516" s="402"/>
      <c r="IW516" s="416"/>
      <c r="IX516" s="483"/>
      <c r="IY516" s="416"/>
      <c r="IZ516" s="175">
        <v>1</v>
      </c>
      <c r="JA516" s="175">
        <v>0</v>
      </c>
      <c r="JB516" s="178">
        <v>0</v>
      </c>
      <c r="JC516" s="178">
        <v>0</v>
      </c>
      <c r="JD516" s="178">
        <v>0</v>
      </c>
      <c r="JE516" s="178">
        <v>0</v>
      </c>
      <c r="JF516" s="178">
        <v>1</v>
      </c>
      <c r="JG516" s="178">
        <v>0</v>
      </c>
      <c r="JH516" s="178">
        <v>0</v>
      </c>
      <c r="JI516" s="178">
        <v>0</v>
      </c>
      <c r="JJ516" s="178">
        <v>0</v>
      </c>
      <c r="JK516" s="178">
        <v>1</v>
      </c>
      <c r="JL516" s="178">
        <v>0</v>
      </c>
      <c r="JM516" s="178">
        <v>1</v>
      </c>
      <c r="JN516" s="178">
        <v>0</v>
      </c>
      <c r="JO516" s="178">
        <v>0</v>
      </c>
      <c r="JP516" s="178">
        <v>0</v>
      </c>
      <c r="JQ516" s="178">
        <v>0</v>
      </c>
      <c r="JR516" s="178">
        <v>0</v>
      </c>
      <c r="JS516" s="178">
        <v>0</v>
      </c>
      <c r="JT516" s="178">
        <v>0</v>
      </c>
      <c r="JU516" s="513">
        <v>1</v>
      </c>
      <c r="JV516" s="178">
        <v>0</v>
      </c>
      <c r="JW516" s="178">
        <v>0</v>
      </c>
      <c r="JX516" s="178">
        <v>0</v>
      </c>
      <c r="JY516" s="513"/>
      <c r="JZ516" s="407"/>
      <c r="KA516" s="407"/>
      <c r="KB516" s="407"/>
      <c r="KC516" s="407"/>
      <c r="KD516" s="407"/>
      <c r="KE516" s="162">
        <v>1</v>
      </c>
      <c r="KF516" s="175">
        <v>0</v>
      </c>
      <c r="KG516" s="175">
        <v>0</v>
      </c>
      <c r="KH516" s="175">
        <v>0</v>
      </c>
      <c r="KI516" s="175">
        <v>0</v>
      </c>
      <c r="KJ516" s="175">
        <v>1</v>
      </c>
      <c r="KK516" s="160">
        <v>0</v>
      </c>
      <c r="KL516" s="175">
        <v>1</v>
      </c>
      <c r="KM516" s="175">
        <v>0</v>
      </c>
      <c r="KN516" s="175">
        <v>0</v>
      </c>
      <c r="KO516" s="175">
        <v>0</v>
      </c>
      <c r="KP516" s="175">
        <v>0</v>
      </c>
      <c r="KQ516" s="175">
        <v>0</v>
      </c>
      <c r="KR516" s="160">
        <v>0</v>
      </c>
      <c r="KS516" s="175">
        <v>0</v>
      </c>
      <c r="KT516" s="159"/>
      <c r="KU516" s="159"/>
      <c r="KV516" s="159"/>
      <c r="KW516" s="159"/>
      <c r="KX516" s="159"/>
      <c r="KY516" s="159"/>
      <c r="KZ516" s="159"/>
      <c r="LA516" s="159"/>
      <c r="LB516" s="159"/>
    </row>
    <row r="517" spans="1:314" x14ac:dyDescent="0.15">
      <c r="A517" s="4"/>
      <c r="B517" s="261" t="s">
        <v>40</v>
      </c>
      <c r="C517" s="10">
        <v>1.19</v>
      </c>
      <c r="D517" s="11">
        <v>3.9662700000000002</v>
      </c>
      <c r="E517" s="12"/>
      <c r="F517" s="14"/>
      <c r="G517" s="13"/>
      <c r="H517" s="14"/>
      <c r="I517" s="596"/>
      <c r="J517" s="9">
        <v>7</v>
      </c>
      <c r="K517" s="14"/>
      <c r="L517" s="9"/>
      <c r="M517" s="23">
        <v>0</v>
      </c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9"/>
      <c r="AB517" s="15"/>
      <c r="AC517" s="15"/>
      <c r="AD517" s="15"/>
      <c r="AE517" s="15"/>
      <c r="AF517" s="15"/>
      <c r="AG517" s="15"/>
      <c r="AH517" s="54"/>
      <c r="AI517" s="15"/>
      <c r="AJ517" s="15"/>
      <c r="AK517" s="15"/>
      <c r="AL517" s="632"/>
      <c r="AM517" s="633">
        <v>3.2593237082066868</v>
      </c>
      <c r="AN517" s="634">
        <v>6.2108709677419354</v>
      </c>
      <c r="AO517" s="634">
        <f t="shared" ref="AO517" si="311">ABS(11.88-AN517)</f>
        <v>5.6691290322580654</v>
      </c>
      <c r="AP517" s="527"/>
      <c r="AQ517" s="634"/>
      <c r="AR517" s="634"/>
      <c r="AS517" s="634"/>
      <c r="AT517" s="634"/>
      <c r="AU517" s="634"/>
      <c r="AV517" s="634"/>
      <c r="AW517" s="634"/>
      <c r="AX517" s="634"/>
      <c r="AY517" s="634"/>
      <c r="AZ517" s="634"/>
      <c r="BA517" s="634"/>
      <c r="BB517" s="634">
        <f t="shared" ref="BB517:BB528" si="312">ABS(BQ517-AN517)</f>
        <v>5.4057580645161289</v>
      </c>
      <c r="BC517" s="527"/>
      <c r="BD517" s="634"/>
      <c r="BE517" s="634"/>
      <c r="BF517" s="634"/>
      <c r="BG517" s="634"/>
      <c r="BH517" s="634"/>
      <c r="BI517" s="634"/>
      <c r="BJ517" s="634"/>
      <c r="BK517" s="634"/>
      <c r="BL517" s="634"/>
      <c r="BM517" s="634"/>
      <c r="BN517" s="573"/>
      <c r="BO517" s="573"/>
      <c r="BP517" s="64">
        <v>4.7547781155015194</v>
      </c>
      <c r="BQ517" s="64">
        <v>11.616629032258064</v>
      </c>
      <c r="BR517" s="6"/>
      <c r="BS517" s="527"/>
      <c r="BT517" s="527"/>
      <c r="BU517" s="527">
        <f>(BP516+BP517+BP518)/3</f>
        <v>-1.405982776089159</v>
      </c>
      <c r="BV517" s="527">
        <f>(BQ516+BQ517+BQ518)/3</f>
        <v>-4.8051182795698919</v>
      </c>
      <c r="BW517" s="584"/>
      <c r="BX517" s="527"/>
      <c r="BY517" s="527"/>
      <c r="BZ517" s="527"/>
      <c r="CA517" s="527"/>
      <c r="CB517" s="584">
        <f>SQRT((BP516-BP517)^2+(BQ516-BQ517)^2)+SQRT((BP517-BP518)^2+(BQ517-BQ518)^2)+SQRT((BP518-BP516)^2+(BQ518-BQ516)^2)</f>
        <v>55.417073161525281</v>
      </c>
      <c r="CD517" s="584"/>
      <c r="CE517" s="527"/>
      <c r="CF517" s="584"/>
      <c r="CG517" s="527"/>
      <c r="CH517" s="584"/>
      <c r="CI517" s="527"/>
      <c r="CJ517" s="584"/>
      <c r="CK517" s="527"/>
      <c r="CL517" s="584"/>
      <c r="CO517" s="70"/>
      <c r="CP517" s="70"/>
      <c r="CQ517" s="70"/>
      <c r="CR517" s="285"/>
      <c r="CS517" s="542">
        <f>DEGREES(ACOS(((BP516-BP517)*(BP518-BP517)+(BQ516-BQ517)*(BQ518-BQ517))/(SQRT((BP516-BP517)^2+(BQ516-BQ517)^2)*SQRT((BP518-BP517)^2+(BQ518-BQ517)^2))))</f>
        <v>5.8692728748025713</v>
      </c>
      <c r="CT517" s="70"/>
      <c r="CU517" s="70"/>
      <c r="CV517" s="70"/>
      <c r="CW517" s="70"/>
      <c r="CX517" s="70"/>
      <c r="CY517" s="70"/>
      <c r="CZ517" s="70"/>
      <c r="DA517" s="70"/>
      <c r="DB517" s="70"/>
      <c r="DC517" s="70"/>
      <c r="DH517" s="519"/>
      <c r="DI517" s="211">
        <f>DEGREES(ACOS(((BP516-BP515)*(BP518-BP517)+(BQ516-BQ515)*(BQ518-BQ517))/(SQRT((BP516-BP515)^2+(BQ516-BQ515)^2)*SQRT((BP518-BP517)^2+(BQ518-BQ517)^2))))</f>
        <v>18.141529668428241</v>
      </c>
      <c r="DJ517" s="105"/>
      <c r="DK517" s="105"/>
      <c r="DL517" s="105"/>
      <c r="DM517" s="105"/>
      <c r="DN517" s="105"/>
      <c r="DO517" s="105"/>
      <c r="DP517" s="105"/>
      <c r="DQ517" s="105"/>
      <c r="DR517" s="105"/>
      <c r="DS517" s="105"/>
      <c r="DT517" s="108" t="s">
        <v>443</v>
      </c>
      <c r="DU517" s="128">
        <v>3.6044285714285715</v>
      </c>
      <c r="DV517" s="128">
        <v>11.76998387096774</v>
      </c>
      <c r="ER517" s="105">
        <v>-0.76689969604863217</v>
      </c>
      <c r="ES517" s="105">
        <v>-12.881806451612903</v>
      </c>
      <c r="ET517" s="518">
        <f>ABS(ER517)</f>
        <v>0.76689969604863217</v>
      </c>
      <c r="EV517" s="284"/>
      <c r="EW517" s="209"/>
      <c r="EX517" s="209"/>
      <c r="EY517" s="209"/>
      <c r="EZ517" s="209"/>
      <c r="FA517" s="209"/>
      <c r="FB517" s="209"/>
      <c r="FC517" s="209"/>
      <c r="FE517" s="151">
        <v>72.703659000514733</v>
      </c>
      <c r="FF517" s="141"/>
      <c r="FH517" s="141"/>
      <c r="FJ517" s="141"/>
      <c r="FK517" s="584"/>
      <c r="FL517" s="527"/>
      <c r="FM517" s="584"/>
      <c r="FN517" s="527"/>
      <c r="FO517" s="584"/>
      <c r="FP517" s="527"/>
      <c r="FQ517" s="284">
        <f>FE517/(D516+D517)</f>
        <v>14.838965325208996</v>
      </c>
      <c r="FR517" s="209"/>
      <c r="FS517" s="285"/>
      <c r="FT517" s="279"/>
      <c r="FU517" s="285"/>
      <c r="FV517" s="279"/>
      <c r="FW517" s="285"/>
      <c r="FX517" s="279"/>
      <c r="FY517" s="285"/>
      <c r="FZ517" s="279"/>
      <c r="GA517" s="285"/>
      <c r="GB517" s="279"/>
      <c r="GC517" s="279"/>
      <c r="GD517" s="284">
        <f t="shared" ref="GD517" si="313">FE517*(((ABS(DV516-AN516))/(ABS(DV515-DV516))))^2</f>
        <v>5.7490513914613599</v>
      </c>
      <c r="GE517" s="209"/>
      <c r="GF517" s="285"/>
      <c r="GG517" s="279"/>
      <c r="GH517" s="279"/>
      <c r="GI517" s="279"/>
      <c r="GJ517" s="279"/>
      <c r="GK517" s="279"/>
      <c r="GL517" s="279"/>
      <c r="GM517" s="279"/>
      <c r="GN517" s="279"/>
      <c r="GO517" s="279"/>
      <c r="GP517" s="209"/>
      <c r="GQ517" s="529"/>
      <c r="GR517" s="587">
        <v>1.4571094224924015</v>
      </c>
      <c r="GS517" s="529">
        <v>4.371328267477204</v>
      </c>
      <c r="GT517" s="587"/>
      <c r="GU517" s="529"/>
      <c r="GV517" s="529"/>
      <c r="GW517" s="529"/>
      <c r="GX517" s="529"/>
      <c r="GY517" s="529"/>
      <c r="GZ517" s="587">
        <v>0.76677419354838605</v>
      </c>
      <c r="HA517" s="529">
        <v>0.2300322580645151</v>
      </c>
      <c r="HB517" s="587"/>
      <c r="HC517" s="529"/>
      <c r="HD517" s="529"/>
      <c r="HE517" s="529"/>
      <c r="HF517" s="529"/>
      <c r="HG517" s="529"/>
      <c r="HH517" s="584">
        <v>1.6465450291467638</v>
      </c>
      <c r="HI517" s="527">
        <v>4.3773765729938647</v>
      </c>
      <c r="HJ517" s="587"/>
      <c r="HK517" s="529"/>
      <c r="HL517" s="529"/>
      <c r="HM517" s="529"/>
      <c r="HN517" s="529"/>
      <c r="HO517" s="529"/>
      <c r="HP517" s="285"/>
      <c r="HQ517" s="208"/>
      <c r="HR517" s="208"/>
      <c r="HS517" s="208"/>
      <c r="IE517" s="159"/>
      <c r="IF517" s="159"/>
      <c r="IG517" s="159"/>
      <c r="IH517" s="159"/>
      <c r="II517" s="175">
        <v>0</v>
      </c>
      <c r="IJ517" s="175">
        <v>1</v>
      </c>
      <c r="IK517" s="175">
        <v>0</v>
      </c>
      <c r="IL517" s="175">
        <v>1</v>
      </c>
      <c r="IM517" s="175">
        <v>0</v>
      </c>
      <c r="IN517" s="464"/>
      <c r="IO517" s="464"/>
      <c r="IP517" s="402"/>
      <c r="IQ517" s="175">
        <v>1</v>
      </c>
      <c r="IR517" s="175">
        <v>0</v>
      </c>
      <c r="IS517" s="175">
        <v>0</v>
      </c>
      <c r="IT517" s="402"/>
      <c r="IU517" s="416"/>
      <c r="IV517" s="402"/>
      <c r="IW517" s="416"/>
      <c r="IX517" s="483"/>
      <c r="IY517" s="416"/>
      <c r="IZ517" s="175">
        <v>1</v>
      </c>
      <c r="JA517" s="175">
        <v>0</v>
      </c>
      <c r="JB517" s="178">
        <v>0</v>
      </c>
      <c r="JC517" s="178">
        <v>0</v>
      </c>
      <c r="JD517" s="178">
        <v>0</v>
      </c>
      <c r="JE517" s="178">
        <v>0</v>
      </c>
      <c r="JF517" s="178">
        <v>0</v>
      </c>
      <c r="JG517" s="178">
        <v>0</v>
      </c>
      <c r="JH517" s="178">
        <v>1</v>
      </c>
      <c r="JI517" s="178">
        <v>0</v>
      </c>
      <c r="JJ517" s="178">
        <v>0</v>
      </c>
      <c r="JK517" s="178">
        <v>1</v>
      </c>
      <c r="JL517" s="178">
        <v>0</v>
      </c>
      <c r="JM517" s="178">
        <v>1</v>
      </c>
      <c r="JN517" s="178">
        <v>0</v>
      </c>
      <c r="JO517" s="178">
        <v>0</v>
      </c>
      <c r="JP517" s="178">
        <v>0</v>
      </c>
      <c r="JQ517" s="178">
        <v>0</v>
      </c>
      <c r="JR517" s="178">
        <v>0</v>
      </c>
      <c r="JS517" s="178">
        <v>0</v>
      </c>
      <c r="JT517" s="178">
        <v>0</v>
      </c>
      <c r="JU517" s="513">
        <v>1</v>
      </c>
      <c r="JV517" s="178">
        <v>0</v>
      </c>
      <c r="JW517" s="178">
        <v>0</v>
      </c>
      <c r="JX517" s="178">
        <v>0</v>
      </c>
      <c r="JY517" s="513"/>
      <c r="JZ517" s="407"/>
      <c r="KA517" s="407"/>
      <c r="KB517" s="407"/>
      <c r="KC517" s="407"/>
      <c r="KD517" s="407"/>
      <c r="KE517" s="162">
        <v>0</v>
      </c>
      <c r="KF517" s="175">
        <v>1</v>
      </c>
      <c r="KG517" s="175">
        <v>0</v>
      </c>
      <c r="KH517" s="175">
        <v>0</v>
      </c>
      <c r="KI517" s="175">
        <v>0</v>
      </c>
      <c r="KJ517" s="175">
        <v>1</v>
      </c>
      <c r="KK517" s="160">
        <v>0</v>
      </c>
      <c r="KL517" s="175">
        <v>1</v>
      </c>
      <c r="KM517" s="175">
        <v>0</v>
      </c>
      <c r="KN517" s="175">
        <v>0</v>
      </c>
      <c r="KO517" s="175">
        <v>0</v>
      </c>
      <c r="KP517" s="175">
        <v>0</v>
      </c>
      <c r="KQ517" s="175">
        <v>0</v>
      </c>
      <c r="KR517" s="160">
        <v>0</v>
      </c>
      <c r="KS517" s="175">
        <v>0</v>
      </c>
      <c r="KT517" s="159"/>
      <c r="KU517" s="159"/>
      <c r="KV517" s="159"/>
      <c r="KW517" s="159"/>
      <c r="KX517" s="159"/>
      <c r="KY517" s="159"/>
      <c r="KZ517" s="159"/>
      <c r="LA517" s="159"/>
      <c r="LB517" s="159"/>
    </row>
    <row r="518" spans="1:314" x14ac:dyDescent="0.15">
      <c r="A518" s="4"/>
      <c r="B518" s="261" t="s">
        <v>41</v>
      </c>
      <c r="C518" s="10">
        <v>1.1599999999999999</v>
      </c>
      <c r="D518" s="11">
        <v>3.8662800000000002</v>
      </c>
      <c r="E518" s="12"/>
      <c r="F518" s="14"/>
      <c r="G518" s="13"/>
      <c r="H518" s="14"/>
      <c r="I518" s="596"/>
      <c r="J518" s="9">
        <v>8</v>
      </c>
      <c r="K518" s="14"/>
      <c r="L518" s="9"/>
      <c r="M518" s="23">
        <v>0</v>
      </c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9"/>
      <c r="AB518" s="15"/>
      <c r="AC518" s="15"/>
      <c r="AD518" s="15"/>
      <c r="AE518" s="15"/>
      <c r="AF518" s="15"/>
      <c r="AG518" s="15"/>
      <c r="AH518" s="54"/>
      <c r="AI518" s="15"/>
      <c r="AJ518" s="15"/>
      <c r="AK518" s="15"/>
      <c r="AL518" s="632"/>
      <c r="AM518" s="633">
        <v>-2.760838905775076</v>
      </c>
      <c r="AN518" s="634">
        <v>-5.252403225806451</v>
      </c>
      <c r="AO518" s="584"/>
      <c r="AP518" s="640">
        <f t="shared" ref="AP518:AP528" si="314">ABS(11.88+AN518)</f>
        <v>6.6275967741935498</v>
      </c>
      <c r="AQ518" s="634"/>
      <c r="AR518" s="634"/>
      <c r="AS518" s="634"/>
      <c r="AT518" s="634"/>
      <c r="AU518" s="634"/>
      <c r="AV518" s="634"/>
      <c r="AW518" s="634"/>
      <c r="AX518" s="634"/>
      <c r="AY518" s="634"/>
      <c r="AZ518" s="634"/>
      <c r="BA518" s="634"/>
      <c r="BB518" s="584"/>
      <c r="BC518" s="634">
        <f t="shared" ref="BC518:BC528" si="315">ABS(BQ518-AN518)</f>
        <v>7.0926612903225807</v>
      </c>
      <c r="BD518" s="634"/>
      <c r="BE518" s="634"/>
      <c r="BF518" s="634"/>
      <c r="BG518" s="634"/>
      <c r="BH518" s="634"/>
      <c r="BI518" s="634"/>
      <c r="BJ518" s="634"/>
      <c r="BK518" s="634"/>
      <c r="BL518" s="634"/>
      <c r="BM518" s="634"/>
      <c r="BN518" s="573"/>
      <c r="BO518" s="573"/>
      <c r="BP518" s="4">
        <v>-5.6750577507598781</v>
      </c>
      <c r="BQ518" s="4">
        <v>-12.345064516129032</v>
      </c>
      <c r="BR518" s="6"/>
      <c r="BS518" s="527">
        <f>(BP517+BP518+BP519)/3</f>
        <v>-0.3962315096251266</v>
      </c>
      <c r="BT518" s="527">
        <f>(BQ517+BQ518+BQ519)/3</f>
        <v>3.693295698924731</v>
      </c>
      <c r="BU518" s="527"/>
      <c r="BV518" s="527"/>
      <c r="BW518" s="584"/>
      <c r="BX518" s="527"/>
      <c r="BY518" s="527"/>
      <c r="BZ518" s="527"/>
      <c r="CA518" s="527"/>
      <c r="CC518" s="584">
        <f>SQRT((BP517-BP518)^2+(BQ517-BQ518)^2)+SQRT((BP518-BP519)^2+(BQ518-BQ519)^2)+SQRT((BP519-BP517)^2+(BQ519-BQ517)^2)</f>
        <v>55.911170177622914</v>
      </c>
      <c r="CD518" s="584"/>
      <c r="CE518" s="584"/>
      <c r="CF518" s="584"/>
      <c r="CG518" s="527"/>
      <c r="CH518" s="584"/>
      <c r="CI518" s="527"/>
      <c r="CJ518" s="584"/>
      <c r="CK518" s="527"/>
      <c r="CL518" s="584"/>
      <c r="CO518" s="70"/>
      <c r="CP518" s="70"/>
      <c r="CQ518" s="70"/>
      <c r="CR518" s="97">
        <f>DEGREES(ACOS(((BP517-BP518)*(BP519-BP518)+(BQ517-BQ518)*(BQ519-BQ518))/(SQRT((BP517-BP518)^2+(BQ517-BQ518)^2)*SQRT((BP519-BP518)^2+(BQ519-BQ518)^2))))</f>
        <v>10.904663483518354</v>
      </c>
      <c r="CS518" s="541"/>
      <c r="CT518" s="70"/>
      <c r="CU518" s="70"/>
      <c r="CV518" s="70"/>
      <c r="CW518" s="70"/>
      <c r="CX518" s="70"/>
      <c r="CY518" s="70"/>
      <c r="CZ518" s="70"/>
      <c r="DA518" s="70"/>
      <c r="DB518" s="70"/>
      <c r="DC518" s="70"/>
      <c r="DH518" s="211">
        <f>DEGREES(ACOS(((BP517-BP516)*(BP519-BP518)+(BQ517-BQ516)*(BQ519-BQ518))/(SQRT((BP517-BP516)^2+(BQ517-BQ516)^2)*SQRT((BP519-BP518)^2+(BQ519-BQ518)^2))))</f>
        <v>5.035390608715872</v>
      </c>
      <c r="DI518" s="519"/>
      <c r="DJ518" s="105"/>
      <c r="DK518" s="105"/>
      <c r="DL518" s="105"/>
      <c r="DM518" s="105"/>
      <c r="DN518" s="105"/>
      <c r="DO518" s="105"/>
      <c r="DP518" s="105"/>
      <c r="DQ518" s="105"/>
      <c r="DR518" s="105"/>
      <c r="DS518" s="105"/>
      <c r="DT518" s="108" t="s">
        <v>445</v>
      </c>
      <c r="DU518" s="105">
        <v>-4.7547781155015194</v>
      </c>
      <c r="DV518" s="105">
        <v>-12.460080645161289</v>
      </c>
      <c r="ER518" s="128">
        <v>2.7224939209726444</v>
      </c>
      <c r="ES518" s="128">
        <v>12.038354838709676</v>
      </c>
      <c r="EU518" s="518">
        <f>ABS(ER518)</f>
        <v>2.7224939209726444</v>
      </c>
      <c r="EV518" s="284"/>
      <c r="EW518" s="209"/>
      <c r="EX518" s="209"/>
      <c r="EY518" s="209"/>
      <c r="EZ518" s="209"/>
      <c r="FA518" s="209"/>
      <c r="FB518" s="209"/>
      <c r="FC518" s="209"/>
      <c r="FE518" s="141"/>
      <c r="FF518" s="144">
        <v>35.480796885601535</v>
      </c>
      <c r="FH518" s="141"/>
      <c r="FJ518" s="141"/>
      <c r="FK518" s="584"/>
      <c r="FL518" s="527"/>
      <c r="FM518" s="584"/>
      <c r="FN518" s="527"/>
      <c r="FO518" s="584"/>
      <c r="FP518" s="527"/>
      <c r="FQ518" s="284"/>
      <c r="FR518" s="284">
        <f>FF518/(D517+D518)</f>
        <v>4.5299164238468359</v>
      </c>
      <c r="FS518" s="285"/>
      <c r="FT518" s="279"/>
      <c r="FU518" s="285"/>
      <c r="FV518" s="279"/>
      <c r="FW518" s="285"/>
      <c r="FX518" s="279"/>
      <c r="FY518" s="285"/>
      <c r="FZ518" s="279"/>
      <c r="GA518" s="285"/>
      <c r="GB518" s="279"/>
      <c r="GC518" s="279"/>
      <c r="GD518" s="284"/>
      <c r="GE518" s="284">
        <f t="shared" ref="GE518" si="316">FF518*(((DV517-AN517)/(ABS(DV516-DV517))))^2</f>
        <v>1.6970799908996583</v>
      </c>
      <c r="GF518" s="285"/>
      <c r="GG518" s="279"/>
      <c r="GH518" s="279"/>
      <c r="GI518" s="279"/>
      <c r="GJ518" s="279"/>
      <c r="GK518" s="279"/>
      <c r="GL518" s="279"/>
      <c r="GM518" s="279"/>
      <c r="GN518" s="279"/>
      <c r="GO518" s="279"/>
      <c r="GP518" s="209"/>
      <c r="GQ518" s="529"/>
      <c r="GR518" s="587">
        <v>3.9878784194528873</v>
      </c>
      <c r="GS518" s="532">
        <v>0.88193465045592712</v>
      </c>
      <c r="GT518" s="584"/>
      <c r="GU518" s="527"/>
      <c r="GV518" s="527"/>
      <c r="GW518" s="527"/>
      <c r="GX518" s="527"/>
      <c r="GY518" s="527"/>
      <c r="GZ518" s="587">
        <v>0.42172580645161339</v>
      </c>
      <c r="HA518" s="532">
        <v>0.26837096774193547</v>
      </c>
      <c r="HB518" s="584"/>
      <c r="HC518" s="527"/>
      <c r="HD518" s="527"/>
      <c r="HE518" s="527"/>
      <c r="HF518" s="527"/>
      <c r="HG518" s="527"/>
      <c r="HH518" s="584">
        <v>4.0101155774073796</v>
      </c>
      <c r="HI518" s="527">
        <v>0.92186316989104256</v>
      </c>
      <c r="HJ518" s="584"/>
      <c r="HK518" s="527"/>
      <c r="HL518" s="527"/>
      <c r="HM518" s="527"/>
      <c r="HN518" s="527"/>
      <c r="HO518" s="527"/>
      <c r="HP518" s="285"/>
      <c r="HQ518" s="208"/>
      <c r="HR518" s="208"/>
      <c r="HS518" s="208"/>
      <c r="IE518" s="159"/>
      <c r="IF518" s="159"/>
      <c r="IG518" s="159"/>
      <c r="IH518" s="159"/>
      <c r="II518" s="175">
        <v>0</v>
      </c>
      <c r="IJ518" s="175">
        <v>1</v>
      </c>
      <c r="IK518" s="175">
        <v>1</v>
      </c>
      <c r="IL518" s="175">
        <v>0</v>
      </c>
      <c r="IM518" s="175">
        <v>0</v>
      </c>
      <c r="IN518" s="464"/>
      <c r="IO518" s="464"/>
      <c r="IP518" s="402"/>
      <c r="IQ518" s="175">
        <v>1</v>
      </c>
      <c r="IR518" s="175">
        <v>0</v>
      </c>
      <c r="IS518" s="175">
        <v>0</v>
      </c>
      <c r="IT518" s="402"/>
      <c r="IU518" s="416"/>
      <c r="IV518" s="402"/>
      <c r="IW518" s="416"/>
      <c r="IX518" s="483"/>
      <c r="IY518" s="416"/>
      <c r="IZ518" s="175">
        <v>1</v>
      </c>
      <c r="JA518" s="175">
        <v>0</v>
      </c>
      <c r="JB518" s="178">
        <v>0</v>
      </c>
      <c r="JC518" s="178">
        <v>0</v>
      </c>
      <c r="JD518" s="178">
        <v>0</v>
      </c>
      <c r="JE518" s="178">
        <v>0</v>
      </c>
      <c r="JF518" s="178">
        <v>1</v>
      </c>
      <c r="JG518" s="178">
        <v>0</v>
      </c>
      <c r="JH518" s="178">
        <v>0</v>
      </c>
      <c r="JI518" s="178">
        <v>0</v>
      </c>
      <c r="JJ518" s="178">
        <v>0</v>
      </c>
      <c r="JK518" s="178">
        <v>1</v>
      </c>
      <c r="JL518" s="178">
        <v>0</v>
      </c>
      <c r="JM518" s="178">
        <v>1</v>
      </c>
      <c r="JN518" s="178">
        <v>0</v>
      </c>
      <c r="JO518" s="178">
        <v>0</v>
      </c>
      <c r="JP518" s="178">
        <v>0</v>
      </c>
      <c r="JQ518" s="178">
        <v>0</v>
      </c>
      <c r="JR518" s="178">
        <v>0</v>
      </c>
      <c r="JS518" s="178">
        <v>0</v>
      </c>
      <c r="JT518" s="178">
        <v>0</v>
      </c>
      <c r="JU518" s="513">
        <v>1</v>
      </c>
      <c r="JV518" s="178">
        <v>0</v>
      </c>
      <c r="JW518" s="178">
        <v>0</v>
      </c>
      <c r="JX518" s="178">
        <v>0</v>
      </c>
      <c r="JY518" s="513"/>
      <c r="JZ518" s="407"/>
      <c r="KA518" s="407"/>
      <c r="KB518" s="407"/>
      <c r="KC518" s="407"/>
      <c r="KD518" s="407"/>
      <c r="KE518" s="162">
        <v>0</v>
      </c>
      <c r="KF518" s="175">
        <v>1</v>
      </c>
      <c r="KG518" s="175">
        <v>0</v>
      </c>
      <c r="KH518" s="175">
        <v>0</v>
      </c>
      <c r="KI518" s="175">
        <v>0</v>
      </c>
      <c r="KJ518" s="175">
        <v>1</v>
      </c>
      <c r="KK518" s="160">
        <v>0</v>
      </c>
      <c r="KL518" s="175">
        <v>1</v>
      </c>
      <c r="KM518" s="175">
        <v>0</v>
      </c>
      <c r="KN518" s="175">
        <v>0</v>
      </c>
      <c r="KO518" s="175">
        <v>0</v>
      </c>
      <c r="KP518" s="175">
        <v>0</v>
      </c>
      <c r="KQ518" s="175">
        <v>0</v>
      </c>
      <c r="KR518" s="160">
        <v>0</v>
      </c>
      <c r="KS518" s="175">
        <v>0</v>
      </c>
      <c r="KT518" s="159"/>
      <c r="KU518" s="159"/>
      <c r="KV518" s="159"/>
      <c r="KW518" s="159"/>
      <c r="KX518" s="159"/>
      <c r="KY518" s="159"/>
      <c r="KZ518" s="159"/>
      <c r="LA518" s="159"/>
      <c r="LB518" s="159"/>
    </row>
    <row r="519" spans="1:314" x14ac:dyDescent="0.15">
      <c r="A519" s="4"/>
      <c r="B519" s="261" t="s">
        <v>42</v>
      </c>
      <c r="C519" s="10">
        <v>1.0900000000000001</v>
      </c>
      <c r="D519" s="11">
        <v>3.6329700000000003</v>
      </c>
      <c r="E519" s="12"/>
      <c r="F519" s="14"/>
      <c r="G519" s="13"/>
      <c r="H519" s="14"/>
      <c r="I519" s="596"/>
      <c r="J519" s="9">
        <v>9</v>
      </c>
      <c r="K519" s="14"/>
      <c r="L519" s="9"/>
      <c r="M519" s="23">
        <v>0</v>
      </c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9"/>
      <c r="AB519" s="15"/>
      <c r="AC519" s="15"/>
      <c r="AD519" s="15"/>
      <c r="AE519" s="15"/>
      <c r="AF519" s="15"/>
      <c r="AG519" s="15"/>
      <c r="AH519" s="54"/>
      <c r="AI519" s="15"/>
      <c r="AJ519" s="15"/>
      <c r="AK519" s="15"/>
      <c r="AL519" s="632"/>
      <c r="AM519" s="633">
        <v>-1.5721443768996961</v>
      </c>
      <c r="AN519" s="634">
        <v>6.3258870967741929</v>
      </c>
      <c r="AO519" s="634">
        <f t="shared" ref="AO519" si="317">ABS(11.88-AN519)</f>
        <v>5.5541129032258079</v>
      </c>
      <c r="AP519" s="527"/>
      <c r="AQ519" s="634"/>
      <c r="AR519" s="634"/>
      <c r="AS519" s="634"/>
      <c r="AT519" s="634"/>
      <c r="AU519" s="634"/>
      <c r="AV519" s="634"/>
      <c r="AW519" s="634"/>
      <c r="AX519" s="634"/>
      <c r="AY519" s="634"/>
      <c r="AZ519" s="634"/>
      <c r="BA519" s="634"/>
      <c r="BB519" s="634">
        <f t="shared" ref="BB519:BB528" si="318">ABS(BQ519-AN519)</f>
        <v>5.4824354838709679</v>
      </c>
      <c r="BC519" s="527"/>
      <c r="BD519" s="634"/>
      <c r="BE519" s="634"/>
      <c r="BF519" s="634"/>
      <c r="BG519" s="634"/>
      <c r="BH519" s="634"/>
      <c r="BI519" s="634"/>
      <c r="BJ519" s="634"/>
      <c r="BK519" s="634"/>
      <c r="BL519" s="634"/>
      <c r="BM519" s="634"/>
      <c r="BN519" s="573"/>
      <c r="BO519" s="573"/>
      <c r="BP519" s="64">
        <v>-0.26841489361702126</v>
      </c>
      <c r="BQ519" s="64">
        <v>11.808322580645161</v>
      </c>
      <c r="BR519" s="6"/>
      <c r="BS519" s="527"/>
      <c r="BT519" s="527"/>
      <c r="BU519" s="527">
        <f>(BP518+BP519+BP520)/3</f>
        <v>-1.9683758865248224</v>
      </c>
      <c r="BV519" s="527">
        <f>(BQ518+BQ519+BQ520)/3</f>
        <v>-4.191698924731182</v>
      </c>
      <c r="BW519" s="584"/>
      <c r="BX519" s="527"/>
      <c r="BY519" s="527"/>
      <c r="BZ519" s="527"/>
      <c r="CA519" s="527"/>
      <c r="CB519" s="584">
        <f>SQRT((BP518-BP519)^2+(BQ518-BQ519)^2)+SQRT((BP519-BP520)^2+(BQ519-BQ520)^2)+SQRT((BP520-BP518)^2+(BQ520-BQ518)^2)</f>
        <v>54.321398745622695</v>
      </c>
      <c r="CD519" s="584"/>
      <c r="CE519" s="527"/>
      <c r="CF519" s="584"/>
      <c r="CG519" s="527"/>
      <c r="CH519" s="584"/>
      <c r="CI519" s="527"/>
      <c r="CJ519" s="584"/>
      <c r="CK519" s="527"/>
      <c r="CL519" s="584"/>
      <c r="CO519" s="70"/>
      <c r="CP519" s="70"/>
      <c r="CQ519" s="70"/>
      <c r="CR519" s="285"/>
      <c r="CS519" s="542">
        <f>DEGREES(ACOS(((BP518-BP519)*(BP520-BP519)+(BQ518-BQ519)*(BQ520-BQ519))/(SQRT((BP518-BP519)^2+(BQ518-BQ519)^2)*SQRT((BP520-BP519)^2+(BQ520-BQ519)^2))))</f>
        <v>13.354446319423483</v>
      </c>
      <c r="CT519" s="70"/>
      <c r="CU519" s="70"/>
      <c r="CV519" s="70"/>
      <c r="CW519" s="70"/>
      <c r="CX519" s="70"/>
      <c r="CY519" s="70"/>
      <c r="CZ519" s="70"/>
      <c r="DA519" s="70"/>
      <c r="DB519" s="70"/>
      <c r="DC519" s="70"/>
      <c r="DH519" s="519"/>
      <c r="DI519" s="211">
        <f>DEGREES(ACOS(((BP518-BP517)*(BP520-BP519)+(BQ518-BQ517)*(BQ520-BQ519))/(SQRT((BP518-BP517)^2+(BQ518-BQ517)^2)*SQRT((BP520-BP519)^2+(BQ520-BQ519)^2))))</f>
        <v>24.2591098029419</v>
      </c>
      <c r="DJ519" s="105"/>
      <c r="DK519" s="105"/>
      <c r="DL519" s="105"/>
      <c r="DM519" s="105"/>
      <c r="DN519" s="105"/>
      <c r="DO519" s="105"/>
      <c r="DP519" s="105"/>
      <c r="DQ519" s="105"/>
      <c r="DR519" s="105"/>
      <c r="DS519" s="105"/>
      <c r="DT519" s="108" t="s">
        <v>445</v>
      </c>
      <c r="DU519" s="128">
        <v>0.84358966565349547</v>
      </c>
      <c r="DV519" s="128">
        <v>12.000016129032257</v>
      </c>
      <c r="ER519" s="105">
        <v>-2.7224939209726444</v>
      </c>
      <c r="ES519" s="105">
        <v>-12.038354838709676</v>
      </c>
      <c r="ET519" s="518">
        <f>ABS(ER519)</f>
        <v>2.7224939209726444</v>
      </c>
      <c r="EV519" s="284"/>
      <c r="EW519" s="209"/>
      <c r="EX519" s="209"/>
      <c r="EY519" s="209"/>
      <c r="EZ519" s="209"/>
      <c r="FA519" s="209"/>
      <c r="FB519" s="209"/>
      <c r="FC519" s="209"/>
      <c r="FE519" s="151">
        <v>61.181771882598774</v>
      </c>
      <c r="FF519" s="141"/>
      <c r="FH519" s="141"/>
      <c r="FJ519" s="141"/>
      <c r="FK519" s="584"/>
      <c r="FL519" s="527"/>
      <c r="FM519" s="584"/>
      <c r="FN519" s="527"/>
      <c r="FO519" s="584"/>
      <c r="FP519" s="527"/>
      <c r="FQ519" s="284">
        <f>FE519/(D518+D519)</f>
        <v>8.1583854228887915</v>
      </c>
      <c r="FR519" s="209"/>
      <c r="FS519" s="285"/>
      <c r="FT519" s="279"/>
      <c r="FU519" s="285"/>
      <c r="FV519" s="279"/>
      <c r="FW519" s="285"/>
      <c r="FX519" s="279"/>
      <c r="FY519" s="285"/>
      <c r="FZ519" s="279"/>
      <c r="GA519" s="285"/>
      <c r="GB519" s="279"/>
      <c r="GC519" s="279"/>
      <c r="GD519" s="284">
        <f t="shared" ref="GD519" si="319">FE519*(((ABS(DV518-AN518))/(ABS(DV517-DV518))))^2</f>
        <v>5.413817260401407</v>
      </c>
      <c r="GE519" s="209"/>
      <c r="GF519" s="285"/>
      <c r="GG519" s="279"/>
      <c r="GH519" s="279"/>
      <c r="GI519" s="279"/>
      <c r="GJ519" s="279"/>
      <c r="GK519" s="279"/>
      <c r="GL519" s="279"/>
      <c r="GM519" s="279"/>
      <c r="GN519" s="279"/>
      <c r="GO519" s="279"/>
      <c r="GP519" s="209"/>
      <c r="GQ519" s="529"/>
      <c r="GR519" s="587">
        <v>2.032284194528875</v>
      </c>
      <c r="GS519" s="529">
        <v>1.8789042553191488</v>
      </c>
      <c r="GT519" s="587"/>
      <c r="GU519" s="529"/>
      <c r="GV519" s="529"/>
      <c r="GW519" s="529"/>
      <c r="GX519" s="529"/>
      <c r="GY519" s="529"/>
      <c r="GZ519" s="587">
        <v>0.42172580645161339</v>
      </c>
      <c r="HA519" s="529">
        <v>3.8338709677418592E-2</v>
      </c>
      <c r="HB519" s="587"/>
      <c r="HC519" s="529"/>
      <c r="HD519" s="529"/>
      <c r="HE519" s="529"/>
      <c r="HF519" s="529"/>
      <c r="HG519" s="529"/>
      <c r="HH519" s="584">
        <v>2.0755798474544749</v>
      </c>
      <c r="HI519" s="527">
        <v>1.8792953619152406</v>
      </c>
      <c r="HJ519" s="587"/>
      <c r="HK519" s="529"/>
      <c r="HL519" s="529"/>
      <c r="HM519" s="529"/>
      <c r="HN519" s="529"/>
      <c r="HO519" s="529"/>
      <c r="HP519" s="285"/>
      <c r="HQ519" s="208"/>
      <c r="HR519" s="208"/>
      <c r="HS519" s="208"/>
      <c r="IE519" s="159"/>
      <c r="IF519" s="159"/>
      <c r="IG519" s="159"/>
      <c r="IH519" s="159"/>
      <c r="II519" s="175">
        <v>0</v>
      </c>
      <c r="IJ519" s="175">
        <v>1</v>
      </c>
      <c r="IK519" s="175">
        <v>1</v>
      </c>
      <c r="IL519" s="175">
        <v>0</v>
      </c>
      <c r="IM519" s="175">
        <v>0</v>
      </c>
      <c r="IN519" s="464"/>
      <c r="IO519" s="464"/>
      <c r="IP519" s="402"/>
      <c r="IQ519" s="175">
        <v>0</v>
      </c>
      <c r="IR519" s="175">
        <v>1</v>
      </c>
      <c r="IS519" s="175">
        <v>0</v>
      </c>
      <c r="IT519" s="402"/>
      <c r="IU519" s="416"/>
      <c r="IV519" s="402"/>
      <c r="IW519" s="416"/>
      <c r="IX519" s="483"/>
      <c r="IY519" s="416"/>
      <c r="IZ519" s="175">
        <v>0</v>
      </c>
      <c r="JA519" s="175">
        <v>0</v>
      </c>
      <c r="JB519" s="178">
        <v>1</v>
      </c>
      <c r="JC519" s="178">
        <v>0</v>
      </c>
      <c r="JD519" s="178">
        <v>0</v>
      </c>
      <c r="JE519" s="178">
        <v>0</v>
      </c>
      <c r="JF519" s="178">
        <v>0</v>
      </c>
      <c r="JG519" s="178">
        <v>1</v>
      </c>
      <c r="JH519" s="178">
        <v>0</v>
      </c>
      <c r="JI519" s="178">
        <v>0</v>
      </c>
      <c r="JJ519" s="178">
        <v>0</v>
      </c>
      <c r="JK519" s="178">
        <v>1</v>
      </c>
      <c r="JL519" s="178">
        <v>0</v>
      </c>
      <c r="JM519" s="178">
        <v>1</v>
      </c>
      <c r="JN519" s="178">
        <v>0</v>
      </c>
      <c r="JO519" s="178">
        <v>0</v>
      </c>
      <c r="JP519" s="178">
        <v>0</v>
      </c>
      <c r="JQ519" s="178">
        <v>0</v>
      </c>
      <c r="JR519" s="178">
        <v>0</v>
      </c>
      <c r="JS519" s="178">
        <v>0</v>
      </c>
      <c r="JT519" s="178">
        <v>0</v>
      </c>
      <c r="JU519" s="513">
        <v>1</v>
      </c>
      <c r="JV519" s="178">
        <v>0</v>
      </c>
      <c r="JW519" s="178">
        <v>0</v>
      </c>
      <c r="JX519" s="178">
        <v>0</v>
      </c>
      <c r="JY519" s="513"/>
      <c r="JZ519" s="407"/>
      <c r="KA519" s="407"/>
      <c r="KB519" s="407"/>
      <c r="KC519" s="407"/>
      <c r="KD519" s="407"/>
      <c r="KE519" s="162">
        <v>0</v>
      </c>
      <c r="KF519" s="175">
        <v>1</v>
      </c>
      <c r="KG519" s="175">
        <v>0</v>
      </c>
      <c r="KH519" s="175">
        <v>0</v>
      </c>
      <c r="KI519" s="175">
        <v>0</v>
      </c>
      <c r="KJ519" s="175">
        <v>1</v>
      </c>
      <c r="KK519" s="160">
        <v>0</v>
      </c>
      <c r="KL519" s="175">
        <v>1</v>
      </c>
      <c r="KM519" s="175">
        <v>0</v>
      </c>
      <c r="KN519" s="175">
        <v>0</v>
      </c>
      <c r="KO519" s="175">
        <v>0</v>
      </c>
      <c r="KP519" s="175">
        <v>0</v>
      </c>
      <c r="KQ519" s="175">
        <v>0</v>
      </c>
      <c r="KR519" s="160">
        <v>0</v>
      </c>
      <c r="KS519" s="175">
        <v>0</v>
      </c>
      <c r="KT519" s="159"/>
      <c r="KU519" s="159"/>
      <c r="KV519" s="159"/>
      <c r="KW519" s="159"/>
      <c r="KX519" s="159"/>
      <c r="KY519" s="159"/>
      <c r="KZ519" s="159"/>
      <c r="LA519" s="159"/>
      <c r="LB519" s="159"/>
    </row>
    <row r="520" spans="1:314" x14ac:dyDescent="0.15">
      <c r="A520" s="4"/>
      <c r="B520" s="261" t="s">
        <v>43</v>
      </c>
      <c r="C520" s="10">
        <v>1.06</v>
      </c>
      <c r="D520" s="11">
        <v>3.5329800000000002</v>
      </c>
      <c r="E520" s="12"/>
      <c r="F520" s="14"/>
      <c r="G520" s="13"/>
      <c r="H520" s="14"/>
      <c r="I520" s="596"/>
      <c r="J520" s="9">
        <v>10</v>
      </c>
      <c r="K520" s="14"/>
      <c r="L520" s="9"/>
      <c r="M520" s="23">
        <v>0</v>
      </c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9"/>
      <c r="AB520" s="15"/>
      <c r="AC520" s="15"/>
      <c r="AD520" s="15"/>
      <c r="AE520" s="15"/>
      <c r="AF520" s="15"/>
      <c r="AG520" s="15"/>
      <c r="AH520" s="54"/>
      <c r="AI520" s="15"/>
      <c r="AJ520" s="15"/>
      <c r="AK520" s="15"/>
      <c r="AL520" s="632"/>
      <c r="AM520" s="633">
        <v>-0.26841489361702126</v>
      </c>
      <c r="AN520" s="634">
        <v>-6.3642258064516124</v>
      </c>
      <c r="AO520" s="584"/>
      <c r="AP520" s="640">
        <f t="shared" ref="AP520:AP528" si="320">ABS(11.88+AN520)</f>
        <v>5.5157741935483884</v>
      </c>
      <c r="AQ520" s="634"/>
      <c r="AR520" s="634"/>
      <c r="AS520" s="634"/>
      <c r="AT520" s="634"/>
      <c r="AU520" s="634"/>
      <c r="AV520" s="634"/>
      <c r="AW520" s="634"/>
      <c r="AX520" s="634"/>
      <c r="AY520" s="634"/>
      <c r="AZ520" s="634"/>
      <c r="BA520" s="634"/>
      <c r="BB520" s="584"/>
      <c r="BC520" s="634">
        <f t="shared" ref="BC520:BC528" si="321">ABS(BQ520-AN520)</f>
        <v>5.6741290322580635</v>
      </c>
      <c r="BD520" s="634"/>
      <c r="BE520" s="634"/>
      <c r="BF520" s="634"/>
      <c r="BG520" s="634"/>
      <c r="BH520" s="634"/>
      <c r="BI520" s="634"/>
      <c r="BJ520" s="634"/>
      <c r="BK520" s="634"/>
      <c r="BL520" s="634"/>
      <c r="BM520" s="634"/>
      <c r="BN520" s="573"/>
      <c r="BO520" s="573"/>
      <c r="BP520" s="4">
        <v>3.8344984802431613E-2</v>
      </c>
      <c r="BQ520" s="4">
        <v>-12.038354838709676</v>
      </c>
      <c r="BR520" s="6"/>
      <c r="BS520" s="527">
        <f>(BP519+BP520+BP521)/3</f>
        <v>-1.4571094224924011</v>
      </c>
      <c r="BT520" s="527">
        <f>(BQ519+BQ520+BQ521)/3</f>
        <v>4.2044784946236557</v>
      </c>
      <c r="BU520" s="527"/>
      <c r="BV520" s="527"/>
      <c r="BW520" s="584"/>
      <c r="BX520" s="527"/>
      <c r="BY520" s="527"/>
      <c r="BZ520" s="527"/>
      <c r="CA520" s="527"/>
      <c r="CC520" s="584">
        <f>SQRT((BP519-BP520)^2+(BQ519-BQ520)^2)+SQRT((BP520-BP521)^2+(BQ520-BQ521)^2)+SQRT((BP521-BP519)^2+(BQ521-BQ519)^2)</f>
        <v>53.08786767158648</v>
      </c>
      <c r="CD520" s="584"/>
      <c r="CE520" s="584"/>
      <c r="CF520" s="584"/>
      <c r="CG520" s="527"/>
      <c r="CH520" s="584"/>
      <c r="CI520" s="527"/>
      <c r="CJ520" s="584"/>
      <c r="CK520" s="527"/>
      <c r="CL520" s="584"/>
      <c r="CO520" s="70"/>
      <c r="CP520" s="70"/>
      <c r="CQ520" s="70"/>
      <c r="CR520" s="97">
        <f>DEGREES(ACOS(((BP519-BP520)*(BP521-BP520)+(BQ519-BQ520)*(BQ521-BQ520))/(SQRT((BP519-BP520)^2+(BQ519-BQ520)^2)*SQRT((BP521-BP520)^2+(BQ521-BQ520)^2))))</f>
        <v>8.7984168619029237</v>
      </c>
      <c r="CS520" s="541"/>
      <c r="CT520" s="70"/>
      <c r="CU520" s="70"/>
      <c r="CV520" s="70"/>
      <c r="CW520" s="70"/>
      <c r="CX520" s="70"/>
      <c r="CY520" s="70"/>
      <c r="CZ520" s="70"/>
      <c r="DA520" s="70"/>
      <c r="DB520" s="70"/>
      <c r="DC520" s="70"/>
      <c r="DH520" s="211">
        <f>DEGREES(ACOS(((BP519-BP518)*(BP521-BP520)+(BQ519-BQ518)*(BQ521-BQ520))/(SQRT((BP519-BP518)^2+(BQ519-BQ518)^2)*SQRT((BP521-BP520)^2+(BQ521-BQ520)^2))))</f>
        <v>22.152863181326456</v>
      </c>
      <c r="DI520" s="519"/>
      <c r="DJ520" s="105"/>
      <c r="DK520" s="105"/>
      <c r="DL520" s="105"/>
      <c r="DM520" s="105"/>
      <c r="DN520" s="105"/>
      <c r="DO520" s="105"/>
      <c r="DP520" s="105"/>
      <c r="DQ520" s="105"/>
      <c r="DR520" s="105"/>
      <c r="DS520" s="105"/>
      <c r="DT520" s="108" t="s">
        <v>337</v>
      </c>
      <c r="DU520" s="105">
        <v>-0.61351975683890581</v>
      </c>
      <c r="DV520" s="105">
        <v>-12.536758064516128</v>
      </c>
      <c r="ER520" s="128">
        <v>-0.34510486322188449</v>
      </c>
      <c r="ES520" s="128">
        <v>12.805129032258064</v>
      </c>
      <c r="EU520" s="518">
        <f>ABS(ER520)</f>
        <v>0.34510486322188449</v>
      </c>
      <c r="EV520" s="284"/>
      <c r="EW520" s="209"/>
      <c r="EX520" s="209"/>
      <c r="EY520" s="209"/>
      <c r="EZ520" s="209"/>
      <c r="FA520" s="209"/>
      <c r="FB520" s="209"/>
      <c r="FC520" s="209"/>
      <c r="FE520" s="141"/>
      <c r="FF520" s="144">
        <v>68.169879112584553</v>
      </c>
      <c r="FH520" s="141"/>
      <c r="FJ520" s="141"/>
      <c r="FK520" s="584"/>
      <c r="FL520" s="527"/>
      <c r="FM520" s="584"/>
      <c r="FN520" s="527"/>
      <c r="FO520" s="584"/>
      <c r="FP520" s="527"/>
      <c r="FQ520" s="284"/>
      <c r="FR520" s="284">
        <f>FF520/(D519+D520)</f>
        <v>9.5130274579901553</v>
      </c>
      <c r="FS520" s="285"/>
      <c r="FT520" s="279"/>
      <c r="FU520" s="285"/>
      <c r="FV520" s="279"/>
      <c r="FW520" s="285"/>
      <c r="FX520" s="279"/>
      <c r="FY520" s="285"/>
      <c r="FZ520" s="279"/>
      <c r="GA520" s="285"/>
      <c r="GB520" s="279"/>
      <c r="GC520" s="279"/>
      <c r="GD520" s="284"/>
      <c r="GE520" s="284">
        <f t="shared" ref="GE520" si="322">FF520*(((DV519-AN519)/(ABS(DV518-DV519))))^2</f>
        <v>3.6683823667270667</v>
      </c>
      <c r="GF520" s="285"/>
      <c r="GG520" s="279"/>
      <c r="GH520" s="279"/>
      <c r="GI520" s="279"/>
      <c r="GJ520" s="279"/>
      <c r="GK520" s="279"/>
      <c r="GL520" s="279"/>
      <c r="GM520" s="279"/>
      <c r="GN520" s="279"/>
      <c r="GO520" s="279"/>
      <c r="GP520" s="209"/>
      <c r="GQ520" s="529"/>
      <c r="GR520" s="587">
        <v>2.1089741641337385</v>
      </c>
      <c r="GS520" s="532">
        <v>1.1886945288753799</v>
      </c>
      <c r="GT520" s="584"/>
      <c r="GU520" s="527"/>
      <c r="GV520" s="527"/>
      <c r="GW520" s="527"/>
      <c r="GX520" s="527"/>
      <c r="GY520" s="527"/>
      <c r="GZ520" s="587">
        <v>0.49840322580645235</v>
      </c>
      <c r="HA520" s="532">
        <v>0.80511290322580642</v>
      </c>
      <c r="HB520" s="584"/>
      <c r="HC520" s="527"/>
      <c r="HD520" s="527"/>
      <c r="HE520" s="527"/>
      <c r="HF520" s="527"/>
      <c r="HG520" s="527"/>
      <c r="HH520" s="584">
        <v>2.1670666349879224</v>
      </c>
      <c r="HI520" s="527">
        <v>1.435688500308806</v>
      </c>
      <c r="HJ520" s="584"/>
      <c r="HK520" s="527"/>
      <c r="HL520" s="527"/>
      <c r="HM520" s="527"/>
      <c r="HN520" s="527"/>
      <c r="HO520" s="527"/>
      <c r="HP520" s="285"/>
      <c r="HQ520" s="208"/>
      <c r="HR520" s="208"/>
      <c r="HS520" s="208"/>
      <c r="IE520" s="159"/>
      <c r="IF520" s="159"/>
      <c r="IG520" s="159"/>
      <c r="IH520" s="159"/>
      <c r="II520" s="175">
        <v>0</v>
      </c>
      <c r="IJ520" s="175">
        <v>1</v>
      </c>
      <c r="IK520" s="175">
        <v>1</v>
      </c>
      <c r="IL520" s="175">
        <v>0</v>
      </c>
      <c r="IM520" s="175">
        <v>0</v>
      </c>
      <c r="IN520" s="464"/>
      <c r="IO520" s="464"/>
      <c r="IP520" s="402"/>
      <c r="IQ520" s="175">
        <v>0</v>
      </c>
      <c r="IR520" s="175">
        <v>1</v>
      </c>
      <c r="IS520" s="175">
        <v>0</v>
      </c>
      <c r="IT520" s="402"/>
      <c r="IU520" s="416"/>
      <c r="IV520" s="402"/>
      <c r="IW520" s="416"/>
      <c r="IX520" s="483"/>
      <c r="IY520" s="416"/>
      <c r="IZ520" s="175">
        <v>0</v>
      </c>
      <c r="JA520" s="175">
        <v>0</v>
      </c>
      <c r="JB520" s="178">
        <v>1</v>
      </c>
      <c r="JC520" s="178">
        <v>0</v>
      </c>
      <c r="JD520" s="178">
        <v>0</v>
      </c>
      <c r="JE520" s="178">
        <v>0</v>
      </c>
      <c r="JF520" s="178">
        <v>0</v>
      </c>
      <c r="JG520" s="178">
        <v>1</v>
      </c>
      <c r="JH520" s="178">
        <v>0</v>
      </c>
      <c r="JI520" s="178">
        <v>0</v>
      </c>
      <c r="JJ520" s="178">
        <v>0</v>
      </c>
      <c r="JK520" s="178">
        <v>0</v>
      </c>
      <c r="JL520" s="178">
        <v>1</v>
      </c>
      <c r="JM520" s="178">
        <v>1</v>
      </c>
      <c r="JN520" s="178">
        <v>0</v>
      </c>
      <c r="JO520" s="178">
        <v>0</v>
      </c>
      <c r="JP520" s="178">
        <v>0</v>
      </c>
      <c r="JQ520" s="178">
        <v>0</v>
      </c>
      <c r="JR520" s="178">
        <v>0</v>
      </c>
      <c r="JS520" s="178">
        <v>0</v>
      </c>
      <c r="JT520" s="178">
        <v>0</v>
      </c>
      <c r="JU520" s="513">
        <v>1</v>
      </c>
      <c r="JV520" s="178">
        <v>0</v>
      </c>
      <c r="JW520" s="178">
        <v>0</v>
      </c>
      <c r="JX520" s="178">
        <v>0</v>
      </c>
      <c r="JY520" s="513"/>
      <c r="JZ520" s="407"/>
      <c r="KA520" s="407"/>
      <c r="KB520" s="407"/>
      <c r="KC520" s="407"/>
      <c r="KD520" s="407"/>
      <c r="KE520" s="162">
        <v>1</v>
      </c>
      <c r="KF520" s="175">
        <v>0</v>
      </c>
      <c r="KG520" s="175">
        <v>0</v>
      </c>
      <c r="KH520" s="175">
        <v>0</v>
      </c>
      <c r="KI520" s="175">
        <v>0</v>
      </c>
      <c r="KJ520" s="175">
        <v>1</v>
      </c>
      <c r="KK520" s="160">
        <v>0</v>
      </c>
      <c r="KL520" s="175">
        <v>1</v>
      </c>
      <c r="KM520" s="175">
        <v>0</v>
      </c>
      <c r="KN520" s="175">
        <v>0</v>
      </c>
      <c r="KO520" s="175">
        <v>0</v>
      </c>
      <c r="KP520" s="175">
        <v>0</v>
      </c>
      <c r="KQ520" s="175">
        <v>0</v>
      </c>
      <c r="KR520" s="160">
        <v>0</v>
      </c>
      <c r="KS520" s="175">
        <v>0</v>
      </c>
      <c r="KT520" s="159"/>
      <c r="KU520" s="159"/>
      <c r="KV520" s="159"/>
      <c r="KW520" s="159"/>
      <c r="KX520" s="159"/>
      <c r="KY520" s="159"/>
      <c r="KZ520" s="159"/>
      <c r="LA520" s="159"/>
      <c r="LB520" s="159"/>
    </row>
    <row r="521" spans="1:314" x14ac:dyDescent="0.15">
      <c r="A521" s="4"/>
      <c r="B521" s="261" t="s">
        <v>44</v>
      </c>
      <c r="C521" s="10">
        <v>1.1200000000000001</v>
      </c>
      <c r="D521" s="11">
        <v>3.7329600000000007</v>
      </c>
      <c r="E521" s="12"/>
      <c r="F521" s="14"/>
      <c r="G521" s="13"/>
      <c r="H521" s="14"/>
      <c r="I521" s="596"/>
      <c r="J521" s="9">
        <v>11</v>
      </c>
      <c r="K521" s="14"/>
      <c r="L521" s="9"/>
      <c r="M521" s="23">
        <v>0</v>
      </c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9"/>
      <c r="AB521" s="15"/>
      <c r="AC521" s="15"/>
      <c r="AD521" s="15"/>
      <c r="AE521" s="15"/>
      <c r="AF521" s="15"/>
      <c r="AG521" s="15"/>
      <c r="AH521" s="54"/>
      <c r="AI521" s="15"/>
      <c r="AJ521" s="15"/>
      <c r="AK521" s="15"/>
      <c r="AL521" s="632"/>
      <c r="AM521" s="633">
        <v>-2.837528875379939</v>
      </c>
      <c r="AN521" s="634">
        <v>8.5495322580645148</v>
      </c>
      <c r="AO521" s="634">
        <f t="shared" ref="AO521" si="323">ABS(11.88-AN521)</f>
        <v>3.330467741935486</v>
      </c>
      <c r="AP521" s="527"/>
      <c r="AQ521" s="634"/>
      <c r="AR521" s="634"/>
      <c r="AS521" s="634"/>
      <c r="AT521" s="634"/>
      <c r="AU521" s="634"/>
      <c r="AV521" s="634"/>
      <c r="AW521" s="634"/>
      <c r="AX521" s="634"/>
      <c r="AY521" s="634"/>
      <c r="AZ521" s="634"/>
      <c r="BA521" s="634"/>
      <c r="BB521" s="634">
        <f t="shared" ref="BB521:BB528" si="324">ABS(BQ521-AN521)</f>
        <v>4.2939354838709676</v>
      </c>
      <c r="BC521" s="527"/>
      <c r="BD521" s="634"/>
      <c r="BE521" s="634"/>
      <c r="BF521" s="634"/>
      <c r="BG521" s="634"/>
      <c r="BH521" s="634"/>
      <c r="BI521" s="634"/>
      <c r="BJ521" s="634"/>
      <c r="BK521" s="634"/>
      <c r="BL521" s="634"/>
      <c r="BM521" s="634"/>
      <c r="BN521" s="573"/>
      <c r="BO521" s="573"/>
      <c r="BP521" s="64">
        <v>-4.1412583586626139</v>
      </c>
      <c r="BQ521" s="64">
        <v>12.843467741935482</v>
      </c>
      <c r="BR521" s="6"/>
      <c r="BS521" s="527"/>
      <c r="BT521" s="527"/>
      <c r="BU521" s="527">
        <f>(BP520+BP521+BP522)/3</f>
        <v>-0.84358966565349525</v>
      </c>
      <c r="BV521" s="527">
        <f>(BQ520+BQ521+BQ522)/3</f>
        <v>-3.6805161290322577</v>
      </c>
      <c r="BW521" s="584"/>
      <c r="BX521" s="527"/>
      <c r="BY521" s="527"/>
      <c r="BZ521" s="527"/>
      <c r="CA521" s="527"/>
      <c r="CB521" s="584">
        <f>SQRT((BP520-BP521)^2+(BQ520-BQ521)^2)+SQRT((BP521-BP522)^2+(BQ521-BQ522)^2)+SQRT((BP522-BP520)^2+(BQ522-BQ520)^2)</f>
        <v>52.118715436683331</v>
      </c>
      <c r="CD521" s="584"/>
      <c r="CE521" s="527"/>
      <c r="CF521" s="584"/>
      <c r="CG521" s="527"/>
      <c r="CH521" s="584"/>
      <c r="CI521" s="527"/>
      <c r="CJ521" s="584"/>
      <c r="CK521" s="527"/>
      <c r="CL521" s="584"/>
      <c r="CO521" s="70"/>
      <c r="CP521" s="70"/>
      <c r="CQ521" s="70"/>
      <c r="CR521" s="285"/>
      <c r="CS521" s="542">
        <f>DEGREES(ACOS(((BP520-BP521)*(BP522-BP521)+(BQ520-BQ521)*(BQ522-BQ521))/(SQRT((BP520-BP521)^2+(BQ520-BQ521)^2)*SQRT((BP522-BP521)^2+(BQ522-BQ521)^2))))</f>
        <v>3.493740513634624</v>
      </c>
      <c r="CT521" s="70"/>
      <c r="CU521" s="70"/>
      <c r="CV521" s="70"/>
      <c r="CW521" s="70"/>
      <c r="CX521" s="70"/>
      <c r="CY521" s="70"/>
      <c r="CZ521" s="70"/>
      <c r="DA521" s="70"/>
      <c r="DB521" s="70"/>
      <c r="DC521" s="70"/>
      <c r="DH521" s="519"/>
      <c r="DI521" s="211">
        <f>DEGREES(ACOS(((BP520-BP519)*(BP522-BP521)+(BQ520-BQ519)*(BQ522-BQ521))/(SQRT((BP520-BP519)^2+(BQ520-BQ519)^2)*SQRT((BP522-BP521)^2+(BQ522-BQ521)^2))))</f>
        <v>12.292157375537649</v>
      </c>
      <c r="DJ521" s="105"/>
      <c r="DK521" s="105"/>
      <c r="DL521" s="105"/>
      <c r="DM521" s="105"/>
      <c r="DN521" s="105"/>
      <c r="DO521" s="105"/>
      <c r="DP521" s="105"/>
      <c r="DQ521" s="105"/>
      <c r="DR521" s="105"/>
      <c r="DS521" s="105"/>
      <c r="DT521" s="108" t="s">
        <v>445</v>
      </c>
      <c r="DU521" s="128">
        <v>-3.2593237082066868</v>
      </c>
      <c r="DV521" s="128">
        <v>12.99682258064516</v>
      </c>
      <c r="ER521" s="105">
        <v>0.57517477203647416</v>
      </c>
      <c r="ES521" s="105">
        <v>-13.073499999999999</v>
      </c>
      <c r="ET521" s="518">
        <f>ABS(ER521)</f>
        <v>0.57517477203647416</v>
      </c>
      <c r="EV521" s="284"/>
      <c r="EW521" s="209"/>
      <c r="EX521" s="209"/>
      <c r="EY521" s="209"/>
      <c r="EZ521" s="209"/>
      <c r="FA521" s="209"/>
      <c r="FB521" s="209"/>
      <c r="FC521" s="209"/>
      <c r="FE521" s="151">
        <v>46.018453901387389</v>
      </c>
      <c r="FF521" s="141"/>
      <c r="FH521" s="141"/>
      <c r="FJ521" s="141"/>
      <c r="FK521" s="584"/>
      <c r="FL521" s="527"/>
      <c r="FM521" s="584"/>
      <c r="FN521" s="527"/>
      <c r="FO521" s="584"/>
      <c r="FP521" s="527"/>
      <c r="FQ521" s="284">
        <f>FE521/(D520+D521)</f>
        <v>6.3334481018818467</v>
      </c>
      <c r="FR521" s="209"/>
      <c r="FS521" s="285"/>
      <c r="FT521" s="279"/>
      <c r="FU521" s="285"/>
      <c r="FV521" s="279"/>
      <c r="FW521" s="285"/>
      <c r="FX521" s="279"/>
      <c r="FY521" s="285"/>
      <c r="FZ521" s="279"/>
      <c r="GA521" s="285"/>
      <c r="GB521" s="279"/>
      <c r="GC521" s="279"/>
      <c r="GD521" s="284">
        <f t="shared" ref="GD521" si="325">FE521*(((ABS(DV520-AN520))/(ABS(DV519-DV520))))^2</f>
        <v>2.9122176356881413</v>
      </c>
      <c r="GE521" s="209"/>
      <c r="GF521" s="285"/>
      <c r="GG521" s="279"/>
      <c r="GH521" s="279"/>
      <c r="GI521" s="279"/>
      <c r="GJ521" s="279"/>
      <c r="GK521" s="279"/>
      <c r="GL521" s="279"/>
      <c r="GM521" s="279"/>
      <c r="GN521" s="279"/>
      <c r="GO521" s="279"/>
      <c r="GP521" s="209"/>
      <c r="GQ521" s="529"/>
      <c r="GR521" s="587">
        <v>1.1886945288753799</v>
      </c>
      <c r="GS521" s="529">
        <v>2.9142188449848021</v>
      </c>
      <c r="GT521" s="587"/>
      <c r="GU521" s="529"/>
      <c r="GV521" s="529"/>
      <c r="GW521" s="529"/>
      <c r="GX521" s="529"/>
      <c r="GY521" s="529"/>
      <c r="GZ521" s="587">
        <v>0.53674193548387095</v>
      </c>
      <c r="HA521" s="529">
        <v>0.19169354838709651</v>
      </c>
      <c r="HB521" s="587"/>
      <c r="HC521" s="529"/>
      <c r="HD521" s="529"/>
      <c r="HE521" s="529"/>
      <c r="HF521" s="529"/>
      <c r="HG521" s="529"/>
      <c r="HH521" s="584">
        <v>2.9205167167742405</v>
      </c>
      <c r="HI521" s="527">
        <v>1.3042571020643259</v>
      </c>
      <c r="HJ521" s="587"/>
      <c r="HK521" s="529"/>
      <c r="HL521" s="529"/>
      <c r="HM521" s="529"/>
      <c r="HN521" s="529"/>
      <c r="HO521" s="529"/>
      <c r="HP521" s="285"/>
      <c r="HQ521" s="208"/>
      <c r="HR521" s="208"/>
      <c r="HS521" s="208"/>
      <c r="IE521" s="159"/>
      <c r="IF521" s="159"/>
      <c r="IG521" s="159"/>
      <c r="IH521" s="159"/>
      <c r="II521" s="175">
        <v>0</v>
      </c>
      <c r="IJ521" s="175">
        <v>1</v>
      </c>
      <c r="IK521" s="175">
        <v>1</v>
      </c>
      <c r="IL521" s="175">
        <v>0</v>
      </c>
      <c r="IM521" s="175">
        <v>0</v>
      </c>
      <c r="IN521" s="464"/>
      <c r="IO521" s="464"/>
      <c r="IP521" s="402"/>
      <c r="IQ521" s="175">
        <v>0</v>
      </c>
      <c r="IR521" s="175">
        <v>1</v>
      </c>
      <c r="IS521" s="175">
        <v>0</v>
      </c>
      <c r="IT521" s="402"/>
      <c r="IU521" s="416"/>
      <c r="IV521" s="402"/>
      <c r="IW521" s="416"/>
      <c r="IX521" s="483"/>
      <c r="IY521" s="416"/>
      <c r="IZ521" s="175">
        <v>0</v>
      </c>
      <c r="JA521" s="175">
        <v>0</v>
      </c>
      <c r="JB521" s="178">
        <v>0</v>
      </c>
      <c r="JC521" s="178">
        <v>1</v>
      </c>
      <c r="JD521" s="178">
        <v>0</v>
      </c>
      <c r="JE521" s="178">
        <v>0</v>
      </c>
      <c r="JF521" s="178">
        <v>0</v>
      </c>
      <c r="JG521" s="178">
        <v>1</v>
      </c>
      <c r="JH521" s="178">
        <v>0</v>
      </c>
      <c r="JI521" s="178">
        <v>0</v>
      </c>
      <c r="JJ521" s="178">
        <v>0</v>
      </c>
      <c r="JK521" s="178">
        <v>1</v>
      </c>
      <c r="JL521" s="178">
        <v>0</v>
      </c>
      <c r="JM521" s="178">
        <v>1</v>
      </c>
      <c r="JN521" s="178">
        <v>0</v>
      </c>
      <c r="JO521" s="178">
        <v>0</v>
      </c>
      <c r="JP521" s="178">
        <v>0</v>
      </c>
      <c r="JQ521" s="178">
        <v>0</v>
      </c>
      <c r="JR521" s="178">
        <v>0</v>
      </c>
      <c r="JS521" s="178">
        <v>0</v>
      </c>
      <c r="JT521" s="178">
        <v>0</v>
      </c>
      <c r="JU521" s="513">
        <v>1</v>
      </c>
      <c r="JV521" s="178">
        <v>0</v>
      </c>
      <c r="JW521" s="178">
        <v>0</v>
      </c>
      <c r="JX521" s="178">
        <v>0</v>
      </c>
      <c r="JY521" s="513"/>
      <c r="JZ521" s="407"/>
      <c r="KA521" s="407"/>
      <c r="KB521" s="407"/>
      <c r="KC521" s="407"/>
      <c r="KD521" s="407"/>
      <c r="KE521" s="162">
        <v>1</v>
      </c>
      <c r="KF521" s="175">
        <v>0</v>
      </c>
      <c r="KG521" s="175">
        <v>0</v>
      </c>
      <c r="KH521" s="175">
        <v>0</v>
      </c>
      <c r="KI521" s="175">
        <v>0</v>
      </c>
      <c r="KJ521" s="175">
        <v>1</v>
      </c>
      <c r="KK521" s="160">
        <v>0</v>
      </c>
      <c r="KL521" s="175">
        <v>1</v>
      </c>
      <c r="KM521" s="175">
        <v>0</v>
      </c>
      <c r="KN521" s="175">
        <v>0</v>
      </c>
      <c r="KO521" s="175">
        <v>0</v>
      </c>
      <c r="KP521" s="175">
        <v>0</v>
      </c>
      <c r="KQ521" s="175">
        <v>0</v>
      </c>
      <c r="KR521" s="160">
        <v>0</v>
      </c>
      <c r="KS521" s="175">
        <v>0</v>
      </c>
      <c r="KT521" s="159"/>
      <c r="KU521" s="159"/>
      <c r="KV521" s="159"/>
      <c r="KW521" s="159"/>
      <c r="KX521" s="159"/>
      <c r="KY521" s="159"/>
      <c r="KZ521" s="159"/>
      <c r="LA521" s="159"/>
      <c r="LB521" s="159"/>
    </row>
    <row r="522" spans="1:314" x14ac:dyDescent="0.15">
      <c r="A522" s="4"/>
      <c r="B522" s="261" t="s">
        <v>45</v>
      </c>
      <c r="C522" s="10">
        <v>1.1100000000000001</v>
      </c>
      <c r="D522" s="11">
        <v>3.6996300000000004</v>
      </c>
      <c r="E522" s="12"/>
      <c r="F522" s="14"/>
      <c r="G522" s="13"/>
      <c r="H522" s="14"/>
      <c r="I522" s="596"/>
      <c r="J522" s="9">
        <v>12</v>
      </c>
      <c r="K522" s="14"/>
      <c r="L522" s="9"/>
      <c r="M522" s="23">
        <v>0</v>
      </c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9"/>
      <c r="AB522" s="15"/>
      <c r="AC522" s="15"/>
      <c r="AD522" s="15"/>
      <c r="AE522" s="15"/>
      <c r="AF522" s="15"/>
      <c r="AG522" s="15"/>
      <c r="AH522" s="54"/>
      <c r="AI522" s="15"/>
      <c r="AJ522" s="15"/>
      <c r="AK522" s="15"/>
      <c r="AL522" s="632"/>
      <c r="AM522" s="633">
        <v>-3.8344984802431613E-2</v>
      </c>
      <c r="AN522" s="634">
        <v>-5.2907419354838705</v>
      </c>
      <c r="AO522" s="584"/>
      <c r="AP522" s="640">
        <f t="shared" ref="AP522:AP528" si="326">ABS(11.88+AN522)</f>
        <v>6.5892580645161303</v>
      </c>
      <c r="AQ522" s="634"/>
      <c r="AR522" s="634"/>
      <c r="AS522" s="634"/>
      <c r="AT522" s="634"/>
      <c r="AU522" s="634"/>
      <c r="AV522" s="634"/>
      <c r="AW522" s="634"/>
      <c r="AX522" s="634"/>
      <c r="AY522" s="634"/>
      <c r="AZ522" s="634"/>
      <c r="BA522" s="634"/>
      <c r="BB522" s="584"/>
      <c r="BC522" s="634">
        <f t="shared" ref="BC522:BC528" si="327">ABS(BQ522-AN522)</f>
        <v>6.5559193548387089</v>
      </c>
      <c r="BD522" s="634"/>
      <c r="BE522" s="634"/>
      <c r="BF522" s="634"/>
      <c r="BG522" s="634"/>
      <c r="BH522" s="634"/>
      <c r="BI522" s="634"/>
      <c r="BJ522" s="634"/>
      <c r="BK522" s="634"/>
      <c r="BL522" s="634"/>
      <c r="BM522" s="634"/>
      <c r="BN522" s="573"/>
      <c r="BO522" s="573"/>
      <c r="BP522" s="4">
        <v>1.5721443768996961</v>
      </c>
      <c r="BQ522" s="4">
        <v>-11.846661290322579</v>
      </c>
      <c r="BR522" s="6"/>
      <c r="BS522" s="527">
        <f>(BP521+BP522+BP523)/3</f>
        <v>-1.9428125633232014</v>
      </c>
      <c r="BT522" s="527">
        <f>(BQ521+BQ522+BQ523)/3</f>
        <v>4.3706129032258056</v>
      </c>
      <c r="BU522" s="527"/>
      <c r="BV522" s="527"/>
      <c r="BW522" s="584"/>
      <c r="BX522" s="527"/>
      <c r="BY522" s="527"/>
      <c r="BZ522" s="527"/>
      <c r="CA522" s="527"/>
      <c r="CC522" s="584">
        <f>SQRT((BP521-BP522)^2+(BQ521-BQ522)^2)+SQRT((BP522-BP523)^2+(BQ522-BQ523)^2)+SQRT((BP523-BP521)^2+(BQ523-BQ521)^2)</f>
        <v>50.930359420321373</v>
      </c>
      <c r="CD522" s="584"/>
      <c r="CE522" s="584"/>
      <c r="CF522" s="584"/>
      <c r="CG522" s="527"/>
      <c r="CH522" s="584"/>
      <c r="CI522" s="527"/>
      <c r="CJ522" s="584"/>
      <c r="CK522" s="527"/>
      <c r="CL522" s="584"/>
      <c r="CO522" s="70"/>
      <c r="CP522" s="70"/>
      <c r="CQ522" s="70"/>
      <c r="CR522" s="97">
        <f>DEGREES(ACOS(((BP521-BP522)*(BP523-BP522)+(BQ521-BQ522)*(BQ523-BQ522))/(SQRT((BP521-BP522)^2+(BQ521-BQ522)^2)*SQRT((BP523-BP522)^2+(BQ523-BQ522)^2))))</f>
        <v>1.6292911628762903</v>
      </c>
      <c r="CS522" s="541"/>
      <c r="CT522" s="70"/>
      <c r="CU522" s="70"/>
      <c r="CV522" s="70"/>
      <c r="CW522" s="70"/>
      <c r="CX522" s="70"/>
      <c r="CY522" s="70"/>
      <c r="CZ522" s="70"/>
      <c r="DA522" s="70"/>
      <c r="DB522" s="70"/>
      <c r="DC522" s="70"/>
      <c r="DH522" s="211">
        <f>DEGREES(ACOS(((BP521-BP520)*(BP523-BP522)+(BQ521-BQ520)*(BQ523-BQ522))/(SQRT((BP521-BP520)^2+(BQ521-BQ520)^2)*SQRT((BP523-BP522)^2+(BQ523-BQ522)^2))))</f>
        <v>1.8644493507584738</v>
      </c>
      <c r="DI522" s="519"/>
      <c r="DJ522" s="105"/>
      <c r="DK522" s="105"/>
      <c r="DL522" s="105"/>
      <c r="DM522" s="105"/>
      <c r="DN522" s="105"/>
      <c r="DO522" s="105"/>
      <c r="DP522" s="105"/>
      <c r="DQ522" s="105"/>
      <c r="DR522" s="105"/>
      <c r="DS522" s="105"/>
      <c r="DT522" s="108" t="s">
        <v>445</v>
      </c>
      <c r="DU522" s="105">
        <v>1.2270395136778116</v>
      </c>
      <c r="DV522" s="105">
        <v>-12.306725806451611</v>
      </c>
      <c r="ER522" s="128">
        <v>-2.14731914893617</v>
      </c>
      <c r="ES522" s="128">
        <v>13.265193548387096</v>
      </c>
      <c r="EU522" s="518">
        <f>ABS(ER522)</f>
        <v>2.14731914893617</v>
      </c>
      <c r="EV522" s="284"/>
      <c r="EW522" s="209"/>
      <c r="EX522" s="209"/>
      <c r="EY522" s="209"/>
      <c r="EZ522" s="209"/>
      <c r="FA522" s="209"/>
      <c r="FB522" s="209"/>
      <c r="FC522" s="209"/>
      <c r="FE522" s="141"/>
      <c r="FF522" s="144">
        <v>19.482463672112463</v>
      </c>
      <c r="FH522" s="141"/>
      <c r="FJ522" s="141"/>
      <c r="FK522" s="584"/>
      <c r="FL522" s="527"/>
      <c r="FM522" s="584"/>
      <c r="FN522" s="527"/>
      <c r="FO522" s="584"/>
      <c r="FP522" s="527"/>
      <c r="FQ522" s="284"/>
      <c r="FR522" s="284">
        <f>FF522/(D521+D522)</f>
        <v>2.6212213605368331</v>
      </c>
      <c r="FS522" s="285"/>
      <c r="FT522" s="279"/>
      <c r="FU522" s="285"/>
      <c r="FV522" s="279"/>
      <c r="FW522" s="285"/>
      <c r="FX522" s="279"/>
      <c r="FY522" s="285"/>
      <c r="FZ522" s="279"/>
      <c r="GA522" s="285"/>
      <c r="GB522" s="279"/>
      <c r="GC522" s="279"/>
      <c r="GD522" s="284"/>
      <c r="GE522" s="284">
        <f t="shared" ref="GE522" si="328">FF522*(((DV521-AN521)/(ABS(DV520-DV521))))^2</f>
        <v>0.59103254419271845</v>
      </c>
      <c r="GF522" s="285"/>
      <c r="GG522" s="279"/>
      <c r="GH522" s="279"/>
      <c r="GI522" s="279"/>
      <c r="GJ522" s="279"/>
      <c r="GK522" s="279"/>
      <c r="GL522" s="279"/>
      <c r="GM522" s="279"/>
      <c r="GN522" s="279"/>
      <c r="GO522" s="279"/>
      <c r="GP522" s="209"/>
      <c r="GQ522" s="529"/>
      <c r="GR522" s="587">
        <v>0.65186474164133745</v>
      </c>
      <c r="GS522" s="532">
        <v>1.1120045592705168</v>
      </c>
      <c r="GT522" s="584"/>
      <c r="GU522" s="527"/>
      <c r="GV522" s="527"/>
      <c r="GW522" s="527"/>
      <c r="GX522" s="527"/>
      <c r="GY522" s="527"/>
      <c r="GZ522" s="587">
        <v>0.76677419354838783</v>
      </c>
      <c r="HA522" s="532">
        <v>0.26837096774193547</v>
      </c>
      <c r="HB522" s="584"/>
      <c r="HC522" s="527"/>
      <c r="HD522" s="527"/>
      <c r="HE522" s="527"/>
      <c r="HF522" s="527"/>
      <c r="HG522" s="527"/>
      <c r="HH522" s="584">
        <v>1.1439305556567494</v>
      </c>
      <c r="HI522" s="527">
        <v>1.0064145792301045</v>
      </c>
      <c r="HJ522" s="584"/>
      <c r="HK522" s="527"/>
      <c r="HL522" s="527"/>
      <c r="HM522" s="527"/>
      <c r="HN522" s="527"/>
      <c r="HO522" s="527"/>
      <c r="HP522" s="285"/>
      <c r="HQ522" s="208"/>
      <c r="HR522" s="208"/>
      <c r="HS522" s="208"/>
      <c r="IE522" s="159"/>
      <c r="IF522" s="159"/>
      <c r="IG522" s="159"/>
      <c r="IH522" s="159"/>
      <c r="II522" s="175">
        <v>0</v>
      </c>
      <c r="IJ522" s="175">
        <v>1</v>
      </c>
      <c r="IK522" s="175">
        <v>1</v>
      </c>
      <c r="IL522" s="175">
        <v>0</v>
      </c>
      <c r="IM522" s="175">
        <v>0</v>
      </c>
      <c r="IN522" s="464"/>
      <c r="IO522" s="464"/>
      <c r="IP522" s="402"/>
      <c r="IQ522" s="175">
        <v>0</v>
      </c>
      <c r="IR522" s="175">
        <v>1</v>
      </c>
      <c r="IS522" s="175">
        <v>0</v>
      </c>
      <c r="IT522" s="402"/>
      <c r="IU522" s="416"/>
      <c r="IV522" s="402"/>
      <c r="IW522" s="416"/>
      <c r="IX522" s="483"/>
      <c r="IY522" s="416"/>
      <c r="IZ522" s="175">
        <v>0</v>
      </c>
      <c r="JA522" s="175">
        <v>0</v>
      </c>
      <c r="JB522" s="178">
        <v>1</v>
      </c>
      <c r="JC522" s="178">
        <v>0</v>
      </c>
      <c r="JD522" s="178">
        <v>0</v>
      </c>
      <c r="JE522" s="178">
        <v>0</v>
      </c>
      <c r="JF522" s="178">
        <v>0</v>
      </c>
      <c r="JG522" s="178">
        <v>1</v>
      </c>
      <c r="JH522" s="178">
        <v>0</v>
      </c>
      <c r="JI522" s="178">
        <v>0</v>
      </c>
      <c r="JJ522" s="178">
        <v>0</v>
      </c>
      <c r="JK522" s="178">
        <v>1</v>
      </c>
      <c r="JL522" s="178">
        <v>0</v>
      </c>
      <c r="JM522" s="178">
        <v>1</v>
      </c>
      <c r="JN522" s="178">
        <v>0</v>
      </c>
      <c r="JO522" s="178">
        <v>0</v>
      </c>
      <c r="JP522" s="178">
        <v>0</v>
      </c>
      <c r="JQ522" s="178">
        <v>0</v>
      </c>
      <c r="JR522" s="178">
        <v>0</v>
      </c>
      <c r="JS522" s="178">
        <v>0</v>
      </c>
      <c r="JT522" s="178">
        <v>0</v>
      </c>
      <c r="JU522" s="513">
        <v>1</v>
      </c>
      <c r="JV522" s="178">
        <v>0</v>
      </c>
      <c r="JW522" s="178">
        <v>0</v>
      </c>
      <c r="JX522" s="178">
        <v>0</v>
      </c>
      <c r="JY522" s="513"/>
      <c r="JZ522" s="407"/>
      <c r="KA522" s="407"/>
      <c r="KB522" s="407"/>
      <c r="KC522" s="407"/>
      <c r="KD522" s="407"/>
      <c r="KE522" s="162">
        <v>0</v>
      </c>
      <c r="KF522" s="175">
        <v>1</v>
      </c>
      <c r="KG522" s="175">
        <v>0</v>
      </c>
      <c r="KH522" s="175">
        <v>0</v>
      </c>
      <c r="KI522" s="175">
        <v>0</v>
      </c>
      <c r="KJ522" s="175">
        <v>1</v>
      </c>
      <c r="KK522" s="160">
        <v>0</v>
      </c>
      <c r="KL522" s="175">
        <v>1</v>
      </c>
      <c r="KM522" s="175">
        <v>0</v>
      </c>
      <c r="KN522" s="175">
        <v>0</v>
      </c>
      <c r="KO522" s="175">
        <v>0</v>
      </c>
      <c r="KP522" s="175">
        <v>0</v>
      </c>
      <c r="KQ522" s="175">
        <v>0</v>
      </c>
      <c r="KR522" s="160">
        <v>0</v>
      </c>
      <c r="KS522" s="175">
        <v>0</v>
      </c>
      <c r="KT522" s="159"/>
      <c r="KU522" s="159"/>
      <c r="KV522" s="159"/>
      <c r="KW522" s="159"/>
      <c r="KX522" s="159"/>
      <c r="KY522" s="159"/>
      <c r="KZ522" s="159"/>
      <c r="LA522" s="159"/>
      <c r="LB522" s="159"/>
    </row>
    <row r="523" spans="1:314" x14ac:dyDescent="0.15">
      <c r="A523" s="4"/>
      <c r="B523" s="261" t="s">
        <v>46</v>
      </c>
      <c r="C523" s="10">
        <v>1.1100000000000001</v>
      </c>
      <c r="D523" s="11">
        <v>3.6996300000000004</v>
      </c>
      <c r="E523" s="12"/>
      <c r="F523" s="14"/>
      <c r="G523" s="13"/>
      <c r="H523" s="14"/>
      <c r="I523" s="596"/>
      <c r="J523" s="9">
        <v>13</v>
      </c>
      <c r="K523" s="14"/>
      <c r="L523" s="9"/>
      <c r="M523" s="23">
        <v>0</v>
      </c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9"/>
      <c r="AB523" s="15"/>
      <c r="AC523" s="15"/>
      <c r="AD523" s="15"/>
      <c r="AE523" s="15"/>
      <c r="AF523" s="15"/>
      <c r="AG523" s="15"/>
      <c r="AH523" s="54"/>
      <c r="AI523" s="15"/>
      <c r="AJ523" s="15"/>
      <c r="AK523" s="15"/>
      <c r="AL523" s="632"/>
      <c r="AM523" s="633">
        <v>-2.3773890577507597</v>
      </c>
      <c r="AN523" s="634">
        <v>8.0127903225806438</v>
      </c>
      <c r="AO523" s="634">
        <f t="shared" ref="AO523" si="329">ABS(11.88-AN523)</f>
        <v>3.867209677419357</v>
      </c>
      <c r="AP523" s="527"/>
      <c r="AQ523" s="634"/>
      <c r="AR523" s="634"/>
      <c r="AS523" s="634"/>
      <c r="AT523" s="634"/>
      <c r="AU523" s="634"/>
      <c r="AV523" s="634"/>
      <c r="AW523" s="634"/>
      <c r="AX523" s="634"/>
      <c r="AY523" s="634"/>
      <c r="AZ523" s="634"/>
      <c r="BA523" s="634"/>
      <c r="BB523" s="634">
        <f t="shared" ref="BB523:BB528" si="330">ABS(BQ523-AN523)</f>
        <v>4.1022419354838711</v>
      </c>
      <c r="BC523" s="527"/>
      <c r="BD523" s="634"/>
      <c r="BE523" s="634"/>
      <c r="BF523" s="634"/>
      <c r="BG523" s="634"/>
      <c r="BH523" s="634"/>
      <c r="BI523" s="634"/>
      <c r="BJ523" s="634"/>
      <c r="BK523" s="634"/>
      <c r="BL523" s="634"/>
      <c r="BM523" s="634"/>
      <c r="BN523" s="573"/>
      <c r="BO523" s="573"/>
      <c r="BP523" s="64">
        <v>-3.2593237082066868</v>
      </c>
      <c r="BQ523" s="64">
        <v>12.115032258064515</v>
      </c>
      <c r="BR523" s="6"/>
      <c r="BS523" s="527"/>
      <c r="BT523" s="527"/>
      <c r="BU523" s="527">
        <f>(BP522+BP523+BP524)/3</f>
        <v>0.1150349544072949</v>
      </c>
      <c r="BV523" s="527">
        <f>(BQ522+BQ523+BQ524)/3</f>
        <v>-4.1022419354838702</v>
      </c>
      <c r="BW523" s="584"/>
      <c r="BX523" s="527"/>
      <c r="BY523" s="527"/>
      <c r="BZ523" s="527"/>
      <c r="CA523" s="527"/>
      <c r="CB523" s="584">
        <f>SQRT((BP522-BP523)^2+(BQ522-BQ523)^2)+SQRT((BP523-BP524)^2+(BQ523-BQ524)^2)+SQRT((BP524-BP522)^2+(BQ524-BQ522)^2)</f>
        <v>50.556341738310174</v>
      </c>
      <c r="CD523" s="584"/>
      <c r="CE523" s="527"/>
      <c r="CF523" s="584"/>
      <c r="CG523" s="527"/>
      <c r="CH523" s="584"/>
      <c r="CI523" s="527"/>
      <c r="CJ523" s="584"/>
      <c r="CK523" s="527"/>
      <c r="CL523" s="584"/>
      <c r="CO523" s="70"/>
      <c r="CP523" s="70"/>
      <c r="CQ523" s="70"/>
      <c r="CR523" s="285"/>
      <c r="CS523" s="542">
        <f>DEGREES(ACOS(((BP522-BP523)*(BP524-BP523)+(BQ522-BQ523)*(BQ524-BQ523))/(SQRT((BP522-BP523)^2+(BQ522-BQ523)^2)*SQRT((BP524-BP523)^2+(BQ524-BQ523)^2))))</f>
        <v>0.69680901004348983</v>
      </c>
      <c r="CT523" s="70"/>
      <c r="CU523" s="70"/>
      <c r="CV523" s="70"/>
      <c r="CW523" s="70"/>
      <c r="CX523" s="70"/>
      <c r="CY523" s="70"/>
      <c r="CZ523" s="70"/>
      <c r="DA523" s="70"/>
      <c r="DB523" s="70"/>
      <c r="DC523" s="70"/>
      <c r="DH523" s="519"/>
      <c r="DI523" s="211">
        <f>DEGREES(ACOS(((BP522-BP521)*(BP524-BP523)+(BQ522-BQ521)*(BQ524-BQ523))/(SQRT((BP522-BP521)^2+(BQ522-BQ521)^2)*SQRT((BP524-BP523)^2+(BQ524-BQ523)^2))))</f>
        <v>0.93248215283254599</v>
      </c>
      <c r="DJ523" s="105"/>
      <c r="DK523" s="105"/>
      <c r="DL523" s="105"/>
      <c r="DM523" s="105"/>
      <c r="DN523" s="105"/>
      <c r="DO523" s="105"/>
      <c r="DP523" s="105"/>
      <c r="DQ523" s="105"/>
      <c r="DR523" s="105"/>
      <c r="DS523" s="105"/>
      <c r="DT523" s="108" t="s">
        <v>445</v>
      </c>
      <c r="DU523" s="128">
        <v>-2.5307689969604863</v>
      </c>
      <c r="DV523" s="128">
        <v>12.651774193548386</v>
      </c>
      <c r="ER523" s="105">
        <v>0.53682978723404251</v>
      </c>
      <c r="ES523" s="105">
        <v>-12.575096774193547</v>
      </c>
      <c r="ET523" s="518">
        <f>ABS(ER523)</f>
        <v>0.53682978723404251</v>
      </c>
      <c r="EV523" s="284"/>
      <c r="EW523" s="209"/>
      <c r="EX523" s="209"/>
      <c r="EY523" s="209"/>
      <c r="EZ523" s="209"/>
      <c r="FA523" s="209"/>
      <c r="FB523" s="209"/>
      <c r="FC523" s="209"/>
      <c r="FE523" s="151">
        <v>8.8066175157736026</v>
      </c>
      <c r="FF523" s="141"/>
      <c r="FH523" s="141"/>
      <c r="FJ523" s="141"/>
      <c r="FK523" s="584"/>
      <c r="FL523" s="527"/>
      <c r="FM523" s="584"/>
      <c r="FN523" s="527"/>
      <c r="FO523" s="584"/>
      <c r="FP523" s="527"/>
      <c r="FQ523" s="284">
        <f>FE523/(D522+D523)</f>
        <v>1.1902024683243462</v>
      </c>
      <c r="FR523" s="209"/>
      <c r="FS523" s="285"/>
      <c r="FT523" s="279"/>
      <c r="FU523" s="285"/>
      <c r="FV523" s="279"/>
      <c r="FW523" s="285"/>
      <c r="FX523" s="279"/>
      <c r="FY523" s="285"/>
      <c r="FZ523" s="279"/>
      <c r="GA523" s="285"/>
      <c r="GB523" s="279"/>
      <c r="GC523" s="279"/>
      <c r="GD523" s="284">
        <f t="shared" ref="GD523" si="331">FE523*(((ABS(DV522-AN522))/(ABS(DV521-DV522))))^2</f>
        <v>0.67705421025193346</v>
      </c>
      <c r="GE523" s="209"/>
      <c r="GF523" s="285"/>
      <c r="GG523" s="279"/>
      <c r="GH523" s="279"/>
      <c r="GI523" s="279"/>
      <c r="GJ523" s="279"/>
      <c r="GK523" s="279"/>
      <c r="GL523" s="279"/>
      <c r="GM523" s="279"/>
      <c r="GN523" s="279"/>
      <c r="GO523" s="279"/>
      <c r="GP523" s="209"/>
      <c r="GQ523" s="529"/>
      <c r="GR523" s="587">
        <v>0.6902097264437691</v>
      </c>
      <c r="GS523" s="529">
        <v>0.38344984802431625</v>
      </c>
      <c r="GT523" s="587"/>
      <c r="GU523" s="529"/>
      <c r="GV523" s="529"/>
      <c r="GW523" s="529"/>
      <c r="GX523" s="529"/>
      <c r="GY523" s="529"/>
      <c r="GZ523" s="587">
        <v>0.26837096774193547</v>
      </c>
      <c r="HA523" s="529">
        <v>0.61341935483870991</v>
      </c>
      <c r="HB523" s="587"/>
      <c r="HC523" s="529"/>
      <c r="HD523" s="529"/>
      <c r="HE523" s="529"/>
      <c r="HF523" s="529"/>
      <c r="HG523" s="529"/>
      <c r="HH523" s="584">
        <v>0.72340658750153108</v>
      </c>
      <c r="HI523" s="527">
        <v>0.74054874438103369</v>
      </c>
      <c r="HJ523" s="587"/>
      <c r="HK523" s="529"/>
      <c r="HL523" s="529"/>
      <c r="HM523" s="529"/>
      <c r="HN523" s="529"/>
      <c r="HO523" s="529"/>
      <c r="HP523" s="285"/>
      <c r="HQ523" s="208"/>
      <c r="HR523" s="208"/>
      <c r="HS523" s="208"/>
      <c r="IE523" s="159"/>
      <c r="IF523" s="159"/>
      <c r="IG523" s="159"/>
      <c r="IH523" s="159"/>
      <c r="II523" s="175">
        <v>0</v>
      </c>
      <c r="IJ523" s="175">
        <v>1</v>
      </c>
      <c r="IK523" s="175">
        <v>1</v>
      </c>
      <c r="IL523" s="175">
        <v>0</v>
      </c>
      <c r="IM523" s="175">
        <v>0</v>
      </c>
      <c r="IN523" s="464"/>
      <c r="IO523" s="464"/>
      <c r="IP523" s="402"/>
      <c r="IQ523" s="175">
        <v>0</v>
      </c>
      <c r="IR523" s="175">
        <v>1</v>
      </c>
      <c r="IS523" s="175">
        <v>0</v>
      </c>
      <c r="IT523" s="402"/>
      <c r="IU523" s="416"/>
      <c r="IV523" s="402"/>
      <c r="IW523" s="416"/>
      <c r="IX523" s="483"/>
      <c r="IY523" s="416"/>
      <c r="IZ523" s="175">
        <v>0</v>
      </c>
      <c r="JA523" s="175">
        <v>0</v>
      </c>
      <c r="JB523" s="178">
        <v>1</v>
      </c>
      <c r="JC523" s="178">
        <v>0</v>
      </c>
      <c r="JD523" s="178">
        <v>0</v>
      </c>
      <c r="JE523" s="178">
        <v>0</v>
      </c>
      <c r="JF523" s="178">
        <v>0</v>
      </c>
      <c r="JG523" s="178">
        <v>1</v>
      </c>
      <c r="JH523" s="178">
        <v>0</v>
      </c>
      <c r="JI523" s="178">
        <v>0</v>
      </c>
      <c r="JJ523" s="178">
        <v>0</v>
      </c>
      <c r="JK523" s="178">
        <v>1</v>
      </c>
      <c r="JL523" s="178">
        <v>0</v>
      </c>
      <c r="JM523" s="178">
        <v>1</v>
      </c>
      <c r="JN523" s="178">
        <v>0</v>
      </c>
      <c r="JO523" s="178">
        <v>0</v>
      </c>
      <c r="JP523" s="178">
        <v>0</v>
      </c>
      <c r="JQ523" s="178">
        <v>0</v>
      </c>
      <c r="JR523" s="178">
        <v>0</v>
      </c>
      <c r="JS523" s="178">
        <v>0</v>
      </c>
      <c r="JT523" s="178">
        <v>0</v>
      </c>
      <c r="JU523" s="513">
        <v>1</v>
      </c>
      <c r="JV523" s="178">
        <v>0</v>
      </c>
      <c r="JW523" s="178">
        <v>0</v>
      </c>
      <c r="JX523" s="178">
        <v>0</v>
      </c>
      <c r="JY523" s="513"/>
      <c r="JZ523" s="407"/>
      <c r="KA523" s="407"/>
      <c r="KB523" s="407"/>
      <c r="KC523" s="407"/>
      <c r="KD523" s="407"/>
      <c r="KE523" s="162">
        <v>0</v>
      </c>
      <c r="KF523" s="175">
        <v>1</v>
      </c>
      <c r="KG523" s="175">
        <v>0</v>
      </c>
      <c r="KH523" s="175">
        <v>0</v>
      </c>
      <c r="KI523" s="175">
        <v>0</v>
      </c>
      <c r="KJ523" s="175">
        <v>1</v>
      </c>
      <c r="KK523" s="160">
        <v>0</v>
      </c>
      <c r="KL523" s="175">
        <v>1</v>
      </c>
      <c r="KM523" s="175">
        <v>0</v>
      </c>
      <c r="KN523" s="175">
        <v>0</v>
      </c>
      <c r="KO523" s="175">
        <v>0</v>
      </c>
      <c r="KP523" s="175">
        <v>0</v>
      </c>
      <c r="KQ523" s="175">
        <v>0</v>
      </c>
      <c r="KR523" s="160">
        <v>0</v>
      </c>
      <c r="KS523" s="175">
        <v>0</v>
      </c>
      <c r="KT523" s="159"/>
      <c r="KU523" s="159"/>
      <c r="KV523" s="159"/>
      <c r="KW523" s="159"/>
      <c r="KX523" s="159"/>
      <c r="KY523" s="159"/>
      <c r="KZ523" s="159"/>
      <c r="LA523" s="159"/>
      <c r="LB523" s="159"/>
    </row>
    <row r="524" spans="1:314" x14ac:dyDescent="0.15">
      <c r="A524" s="4"/>
      <c r="B524" s="261" t="s">
        <v>47</v>
      </c>
      <c r="C524" s="10">
        <v>1.05</v>
      </c>
      <c r="D524" s="11">
        <v>3.4996500000000004</v>
      </c>
      <c r="E524" s="12"/>
      <c r="F524" s="14"/>
      <c r="G524" s="13"/>
      <c r="H524" s="14"/>
      <c r="I524" s="596"/>
      <c r="J524" s="9">
        <v>14</v>
      </c>
      <c r="K524" s="14"/>
      <c r="L524" s="9"/>
      <c r="M524" s="23">
        <v>0</v>
      </c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9"/>
      <c r="AB524" s="15"/>
      <c r="AC524" s="15"/>
      <c r="AD524" s="15"/>
      <c r="AE524" s="15"/>
      <c r="AF524" s="15"/>
      <c r="AG524" s="15"/>
      <c r="AH524" s="54"/>
      <c r="AI524" s="15"/>
      <c r="AJ524" s="15"/>
      <c r="AK524" s="15"/>
      <c r="AL524" s="632"/>
      <c r="AM524" s="633">
        <v>1.073659574468085</v>
      </c>
      <c r="AN524" s="634">
        <v>-7.0159838709677409</v>
      </c>
      <c r="AO524" s="584"/>
      <c r="AP524" s="640">
        <f t="shared" ref="AP524:AP528" si="332">ABS(11.88+AN524)</f>
        <v>4.8640161290322599</v>
      </c>
      <c r="AQ524" s="634"/>
      <c r="AR524" s="634"/>
      <c r="AS524" s="634"/>
      <c r="AT524" s="634"/>
      <c r="AU524" s="634"/>
      <c r="AV524" s="634"/>
      <c r="AW524" s="634"/>
      <c r="AX524" s="634"/>
      <c r="AY524" s="634"/>
      <c r="AZ524" s="634"/>
      <c r="BA524" s="634"/>
      <c r="BB524" s="584"/>
      <c r="BC524" s="634">
        <f t="shared" ref="BC524:BC528" si="333">ABS(BQ524-AN524)</f>
        <v>5.559112903225806</v>
      </c>
      <c r="BD524" s="634"/>
      <c r="BE524" s="634"/>
      <c r="BF524" s="634"/>
      <c r="BG524" s="634"/>
      <c r="BH524" s="634"/>
      <c r="BI524" s="634"/>
      <c r="BJ524" s="634"/>
      <c r="BK524" s="634"/>
      <c r="BL524" s="634"/>
      <c r="BM524" s="634"/>
      <c r="BN524" s="573"/>
      <c r="BO524" s="573"/>
      <c r="BP524" s="4">
        <v>2.0322841945288754</v>
      </c>
      <c r="BQ524" s="4">
        <v>-12.575096774193547</v>
      </c>
      <c r="BR524" s="6"/>
      <c r="BS524" s="527">
        <f>(BP523+BP524+BP525)/3</f>
        <v>-1.1886945288753799</v>
      </c>
      <c r="BT524" s="527">
        <f>(BQ523+BQ524+BQ525)/3</f>
        <v>3.9488870967741931</v>
      </c>
      <c r="BU524" s="527"/>
      <c r="BV524" s="527"/>
      <c r="BW524" s="584"/>
      <c r="BX524" s="527"/>
      <c r="BY524" s="527"/>
      <c r="BZ524" s="527"/>
      <c r="CA524" s="527"/>
      <c r="CC524" s="584">
        <f>SQRT((BP523-BP524)^2+(BQ523-BQ524)^2)+SQRT((BP524-BP525)^2+(BQ524-BQ525)^2)+SQRT((BP525-BP523)^2+(BQ525-BQ523)^2)</f>
        <v>51.453735919601314</v>
      </c>
      <c r="CD524" s="584"/>
      <c r="CE524" s="584"/>
      <c r="CF524" s="584"/>
      <c r="CG524" s="527"/>
      <c r="CH524" s="584"/>
      <c r="CI524" s="527"/>
      <c r="CJ524" s="584"/>
      <c r="CK524" s="527"/>
      <c r="CL524" s="584"/>
      <c r="CO524" s="70"/>
      <c r="CP524" s="70"/>
      <c r="CQ524" s="70"/>
      <c r="CR524" s="97">
        <f>DEGREES(ACOS(((BP523-BP524)*(BP525-BP524)+(BQ523-BQ524)*(BQ525-BQ524))/(SQRT((BP523-BP524)^2+(BQ523-BQ524)^2)*SQRT((BP525-BP524)^2+(BQ525-BQ524)^2))))</f>
        <v>2.1324335429539625</v>
      </c>
      <c r="CS524" s="541"/>
      <c r="CT524" s="70"/>
      <c r="CU524" s="70"/>
      <c r="CV524" s="70"/>
      <c r="CW524" s="70"/>
      <c r="CX524" s="70"/>
      <c r="CY524" s="70"/>
      <c r="CZ524" s="70"/>
      <c r="DA524" s="70"/>
      <c r="DB524" s="70"/>
      <c r="DC524" s="70"/>
      <c r="DH524" s="211">
        <f>DEGREES(ACOS(((BP523-BP522)*(BP525-BP524)+(BQ523-BQ522)*(BQ525-BQ524))/(SQRT((BP523-BP522)^2+(BQ523-BQ522)^2)*SQRT((BP525-BP524)^2+(BQ525-BQ524)^2))))</f>
        <v>1.4356245329112358</v>
      </c>
      <c r="DI524" s="519"/>
      <c r="DJ524" s="105"/>
      <c r="DK524" s="105"/>
      <c r="DL524" s="105"/>
      <c r="DM524" s="105"/>
      <c r="DN524" s="105"/>
      <c r="DO524" s="105"/>
      <c r="DP524" s="105"/>
      <c r="DQ524" s="105"/>
      <c r="DR524" s="105"/>
      <c r="DS524" s="105"/>
      <c r="DT524" s="108" t="s">
        <v>445</v>
      </c>
      <c r="DU524" s="105">
        <v>1.6104893617021276</v>
      </c>
      <c r="DV524" s="105">
        <v>-13.035161290322579</v>
      </c>
      <c r="ER524" s="128">
        <v>-1.9939392097264437</v>
      </c>
      <c r="ES524" s="128">
        <v>12.690112903225806</v>
      </c>
      <c r="EU524" s="518">
        <f>ABS(ER524)</f>
        <v>1.9939392097264437</v>
      </c>
      <c r="EV524" s="284"/>
      <c r="EW524" s="209"/>
      <c r="EX524" s="209"/>
      <c r="EY524" s="209"/>
      <c r="EZ524" s="209"/>
      <c r="FA524" s="209"/>
      <c r="FB524" s="209"/>
      <c r="FC524" s="209"/>
      <c r="FE524" s="141"/>
      <c r="FF524" s="144">
        <v>3.7531582535297563</v>
      </c>
      <c r="FH524" s="141"/>
      <c r="FJ524" s="141"/>
      <c r="FK524" s="584"/>
      <c r="FL524" s="527"/>
      <c r="FM524" s="584"/>
      <c r="FN524" s="527"/>
      <c r="FO524" s="584"/>
      <c r="FP524" s="527"/>
      <c r="FQ524" s="284"/>
      <c r="FR524" s="284">
        <f>FF524/(D523+D524)</f>
        <v>0.52132411206811735</v>
      </c>
      <c r="FS524" s="285"/>
      <c r="FT524" s="279"/>
      <c r="FU524" s="285"/>
      <c r="FV524" s="279"/>
      <c r="FW524" s="285"/>
      <c r="FX524" s="279"/>
      <c r="FY524" s="285"/>
      <c r="FZ524" s="279"/>
      <c r="GA524" s="285"/>
      <c r="GB524" s="279"/>
      <c r="GC524" s="279"/>
      <c r="GD524" s="284"/>
      <c r="GE524" s="284">
        <f t="shared" ref="GE524" si="334">FF524*(((DV523-AN523)/(ABS(DV522-DV523))))^2</f>
        <v>0.12965988751779534</v>
      </c>
      <c r="GF524" s="285"/>
      <c r="GG524" s="279"/>
      <c r="GH524" s="279"/>
      <c r="GI524" s="279"/>
      <c r="GJ524" s="279"/>
      <c r="GK524" s="279"/>
      <c r="GL524" s="279"/>
      <c r="GM524" s="279"/>
      <c r="GN524" s="279"/>
      <c r="GO524" s="279"/>
      <c r="GP524" s="209"/>
      <c r="GQ524" s="529"/>
      <c r="GR524" s="587">
        <v>1.0736595744680852</v>
      </c>
      <c r="GS524" s="532">
        <v>0.53682978723404262</v>
      </c>
      <c r="GT524" s="584"/>
      <c r="GU524" s="527"/>
      <c r="GV524" s="527"/>
      <c r="GW524" s="527"/>
      <c r="GX524" s="527"/>
      <c r="GY524" s="527"/>
      <c r="GZ524" s="587">
        <v>0.46006451612903199</v>
      </c>
      <c r="HA524" s="532">
        <v>3.8338709677420368E-2</v>
      </c>
      <c r="HB524" s="584"/>
      <c r="HC524" s="527"/>
      <c r="HD524" s="527"/>
      <c r="HE524" s="527"/>
      <c r="HF524" s="527"/>
      <c r="HG524" s="527"/>
      <c r="HH524" s="584">
        <v>0.53819706160613423</v>
      </c>
      <c r="HI524" s="527">
        <v>1.1680771553489222</v>
      </c>
      <c r="HJ524" s="584"/>
      <c r="HK524" s="527"/>
      <c r="HL524" s="527"/>
      <c r="HM524" s="527"/>
      <c r="HN524" s="527"/>
      <c r="HO524" s="527"/>
      <c r="HP524" s="285"/>
      <c r="HQ524" s="208"/>
      <c r="HR524" s="208"/>
      <c r="HS524" s="208"/>
      <c r="IE524" s="159"/>
      <c r="IF524" s="159"/>
      <c r="IG524" s="159"/>
      <c r="IH524" s="159"/>
      <c r="II524" s="175">
        <v>0</v>
      </c>
      <c r="IJ524" s="175">
        <v>1</v>
      </c>
      <c r="IK524" s="175">
        <v>1</v>
      </c>
      <c r="IL524" s="175">
        <v>0</v>
      </c>
      <c r="IM524" s="175">
        <v>0</v>
      </c>
      <c r="IN524" s="464"/>
      <c r="IO524" s="464"/>
      <c r="IP524" s="402"/>
      <c r="IQ524" s="175">
        <v>0</v>
      </c>
      <c r="IR524" s="175">
        <v>1</v>
      </c>
      <c r="IS524" s="175">
        <v>0</v>
      </c>
      <c r="IT524" s="402"/>
      <c r="IU524" s="416"/>
      <c r="IV524" s="402"/>
      <c r="IW524" s="416"/>
      <c r="IX524" s="483"/>
      <c r="IY524" s="416"/>
      <c r="IZ524" s="175">
        <v>0</v>
      </c>
      <c r="JA524" s="175">
        <v>0</v>
      </c>
      <c r="JB524" s="178">
        <v>0</v>
      </c>
      <c r="JC524" s="178">
        <v>1</v>
      </c>
      <c r="JD524" s="178">
        <v>0</v>
      </c>
      <c r="JE524" s="178">
        <v>0</v>
      </c>
      <c r="JF524" s="178">
        <v>0</v>
      </c>
      <c r="JG524" s="178">
        <v>1</v>
      </c>
      <c r="JH524" s="178">
        <v>0</v>
      </c>
      <c r="JI524" s="178">
        <v>0</v>
      </c>
      <c r="JJ524" s="178">
        <v>0</v>
      </c>
      <c r="JK524" s="178">
        <v>1</v>
      </c>
      <c r="JL524" s="178">
        <v>0</v>
      </c>
      <c r="JM524" s="178">
        <v>1</v>
      </c>
      <c r="JN524" s="178">
        <v>0</v>
      </c>
      <c r="JO524" s="178">
        <v>0</v>
      </c>
      <c r="JP524" s="178">
        <v>0</v>
      </c>
      <c r="JQ524" s="178">
        <v>0</v>
      </c>
      <c r="JR524" s="178">
        <v>0</v>
      </c>
      <c r="JS524" s="178">
        <v>0</v>
      </c>
      <c r="JT524" s="178">
        <v>0</v>
      </c>
      <c r="JU524" s="513">
        <v>1</v>
      </c>
      <c r="JV524" s="178">
        <v>0</v>
      </c>
      <c r="JW524" s="178">
        <v>0</v>
      </c>
      <c r="JX524" s="178">
        <v>0</v>
      </c>
      <c r="JY524" s="513"/>
      <c r="JZ524" s="407"/>
      <c r="KA524" s="407"/>
      <c r="KB524" s="407"/>
      <c r="KC524" s="407"/>
      <c r="KD524" s="407"/>
      <c r="KE524" s="162">
        <v>1</v>
      </c>
      <c r="KF524" s="175">
        <v>0</v>
      </c>
      <c r="KG524" s="175">
        <v>0</v>
      </c>
      <c r="KH524" s="175">
        <v>0</v>
      </c>
      <c r="KI524" s="175">
        <v>0</v>
      </c>
      <c r="KJ524" s="175">
        <v>1</v>
      </c>
      <c r="KK524" s="160">
        <v>0</v>
      </c>
      <c r="KL524" s="175">
        <v>1</v>
      </c>
      <c r="KM524" s="175">
        <v>0</v>
      </c>
      <c r="KN524" s="175">
        <v>0</v>
      </c>
      <c r="KO524" s="175">
        <v>0</v>
      </c>
      <c r="KP524" s="175">
        <v>0</v>
      </c>
      <c r="KQ524" s="175">
        <v>0</v>
      </c>
      <c r="KR524" s="160">
        <v>0</v>
      </c>
      <c r="KS524" s="175">
        <v>0</v>
      </c>
      <c r="KT524" s="159"/>
      <c r="KU524" s="159"/>
      <c r="KV524" s="159"/>
      <c r="KW524" s="159"/>
      <c r="KX524" s="159"/>
      <c r="KY524" s="159"/>
      <c r="KZ524" s="159"/>
      <c r="LA524" s="159"/>
      <c r="LB524" s="159"/>
    </row>
    <row r="525" spans="1:314" x14ac:dyDescent="0.15">
      <c r="A525" s="4"/>
      <c r="B525" s="261" t="s">
        <v>48</v>
      </c>
      <c r="C525" s="10">
        <v>1.25</v>
      </c>
      <c r="D525" s="11">
        <v>4.1662499999999998</v>
      </c>
      <c r="E525" s="12"/>
      <c r="F525" s="14"/>
      <c r="G525" s="13"/>
      <c r="H525" s="14"/>
      <c r="I525" s="596"/>
      <c r="J525" s="9">
        <v>15</v>
      </c>
      <c r="K525" s="14"/>
      <c r="L525" s="9"/>
      <c r="M525" s="23">
        <v>0</v>
      </c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9"/>
      <c r="AB525" s="15"/>
      <c r="AC525" s="15"/>
      <c r="AD525" s="15"/>
      <c r="AE525" s="15"/>
      <c r="AF525" s="15"/>
      <c r="AG525" s="15"/>
      <c r="AH525" s="54"/>
      <c r="AI525" s="15"/>
      <c r="AJ525" s="15"/>
      <c r="AK525" s="15"/>
      <c r="AL525" s="632"/>
      <c r="AM525" s="633">
        <v>-1.5337993920972643</v>
      </c>
      <c r="AN525" s="634">
        <v>8.9712580645161282</v>
      </c>
      <c r="AO525" s="634">
        <f t="shared" ref="AO525" si="335">ABS(11.88-AN525)</f>
        <v>2.9087419354838726</v>
      </c>
      <c r="AP525" s="527"/>
      <c r="AQ525" s="634"/>
      <c r="AR525" s="634"/>
      <c r="AS525" s="634"/>
      <c r="AT525" s="634"/>
      <c r="AU525" s="634"/>
      <c r="AV525" s="634"/>
      <c r="AW525" s="634"/>
      <c r="AX525" s="634"/>
      <c r="AY525" s="634"/>
      <c r="AZ525" s="634"/>
      <c r="BA525" s="634"/>
      <c r="BB525" s="634">
        <f t="shared" ref="BB525:BB528" si="336">ABS(BQ525-AN525)</f>
        <v>3.3354677419354832</v>
      </c>
      <c r="BC525" s="527"/>
      <c r="BD525" s="634"/>
      <c r="BE525" s="634"/>
      <c r="BF525" s="634"/>
      <c r="BG525" s="634"/>
      <c r="BH525" s="634"/>
      <c r="BI525" s="634"/>
      <c r="BJ525" s="634"/>
      <c r="BK525" s="634"/>
      <c r="BL525" s="634"/>
      <c r="BM525" s="634"/>
      <c r="BN525" s="573"/>
      <c r="BO525" s="573"/>
      <c r="BP525" s="64">
        <v>-2.3390440729483282</v>
      </c>
      <c r="BQ525" s="64">
        <v>12.306725806451611</v>
      </c>
      <c r="BR525" s="6"/>
      <c r="BS525" s="527"/>
      <c r="BT525" s="527"/>
      <c r="BU525" s="527">
        <f>(BP524+BP525+BP526)/3</f>
        <v>0.24622393064232417</v>
      </c>
      <c r="BV525" s="527">
        <f>(BQ524+BQ525+BQ526)/3</f>
        <v>-4.1608114952190816</v>
      </c>
      <c r="BW525" s="584"/>
      <c r="BX525" s="527"/>
      <c r="BY525" s="527"/>
      <c r="BZ525" s="527"/>
      <c r="CA525" s="527"/>
      <c r="CB525" s="584">
        <f>SQRT((BP524-BP525)^2+(BQ524-BQ525)^2)+SQRT((BP525-BP526)^2+(BQ525-BQ526)^2)+SQRT((BP526-BP524)^2+(BQ526-BQ524)^2)</f>
        <v>51.066968080774004</v>
      </c>
      <c r="CD525" s="584"/>
      <c r="CE525" s="527"/>
      <c r="CF525" s="584"/>
      <c r="CG525" s="527"/>
      <c r="CH525" s="584"/>
      <c r="CI525" s="527"/>
      <c r="CJ525" s="584"/>
      <c r="CK525" s="527"/>
      <c r="CL525" s="584"/>
      <c r="CO525" s="70"/>
      <c r="CP525" s="70"/>
      <c r="CQ525" s="70"/>
      <c r="CR525" s="285"/>
      <c r="CS525" s="542">
        <f>DEGREES(ACOS(((BP524-BP525)*(BP526-BP525)+(BQ524-BQ525)*(BQ526-BQ525))/(SQRT((BP524-BP525)^2+(BQ524-BQ525)^2)*SQRT((BP526-BP525)^2+(BQ526-BQ525)^2))))</f>
        <v>2.105662530719179</v>
      </c>
      <c r="CT525" s="70"/>
      <c r="CU525" s="70"/>
      <c r="CV525" s="70"/>
      <c r="CW525" s="70"/>
      <c r="CX525" s="70"/>
      <c r="CY525" s="70"/>
      <c r="CZ525" s="70"/>
      <c r="DA525" s="70"/>
      <c r="DB525" s="70"/>
      <c r="DC525" s="70"/>
      <c r="DH525" s="519"/>
      <c r="DI525" s="211">
        <f>DEGREES(ACOS(((BP524-BP523)*(BP526-BP525)+(BQ524-BQ523)*(BQ526-BQ525))/(SQRT((BP524-BP523)^2+(BQ524-BQ523)^2)*SQRT((BP526-BP525)^2+(BQ526-BQ525)^2))))</f>
        <v>4.2380960736731286</v>
      </c>
      <c r="DJ525" s="105"/>
      <c r="DK525" s="105"/>
      <c r="DL525" s="105"/>
      <c r="DM525" s="105"/>
      <c r="DN525" s="105"/>
      <c r="DO525" s="105"/>
      <c r="DP525" s="105"/>
      <c r="DQ525" s="105"/>
      <c r="DR525" s="105"/>
      <c r="DS525" s="105"/>
      <c r="DT525" s="108" t="s">
        <v>445</v>
      </c>
      <c r="DU525" s="128">
        <v>-1.763869300911854</v>
      </c>
      <c r="DV525" s="128">
        <v>12.728451612903225</v>
      </c>
      <c r="ER525" s="105">
        <v>0.76689969604863217</v>
      </c>
      <c r="ES525" s="105">
        <v>-12.690112903225806</v>
      </c>
      <c r="ET525" s="518">
        <f>ABS(ER525)</f>
        <v>0.76689969604863217</v>
      </c>
      <c r="EV525" s="284"/>
      <c r="EW525" s="209"/>
      <c r="EX525" s="209"/>
      <c r="EY525" s="209"/>
      <c r="EZ525" s="209"/>
      <c r="FA525" s="209"/>
      <c r="FB525" s="209"/>
      <c r="FC525" s="209"/>
      <c r="FE525" s="151">
        <v>11.868095017918421</v>
      </c>
      <c r="FF525" s="141"/>
      <c r="FH525" s="141"/>
      <c r="FJ525" s="141"/>
      <c r="FK525" s="584"/>
      <c r="FL525" s="527"/>
      <c r="FM525" s="584"/>
      <c r="FN525" s="527"/>
      <c r="FO525" s="584"/>
      <c r="FP525" s="527"/>
      <c r="FQ525" s="284">
        <f>FE525/(D524+D525)</f>
        <v>1.5481672103625692</v>
      </c>
      <c r="FR525" s="209"/>
      <c r="FS525" s="285"/>
      <c r="FT525" s="279"/>
      <c r="FU525" s="285"/>
      <c r="FV525" s="279"/>
      <c r="FW525" s="285"/>
      <c r="FX525" s="279"/>
      <c r="FY525" s="285"/>
      <c r="FZ525" s="279"/>
      <c r="GA525" s="285"/>
      <c r="GB525" s="279"/>
      <c r="GC525" s="279"/>
      <c r="GD525" s="284">
        <f t="shared" ref="GD525" si="337">FE525*(((ABS(DV524-AN524))/(ABS(DV523-DV524))))^2</f>
        <v>0.6516744800549592</v>
      </c>
      <c r="GE525" s="209"/>
      <c r="GF525" s="285"/>
      <c r="GG525" s="279"/>
      <c r="GH525" s="279"/>
      <c r="GI525" s="279"/>
      <c r="GJ525" s="279"/>
      <c r="GK525" s="279"/>
      <c r="GL525" s="279"/>
      <c r="GM525" s="279"/>
      <c r="GN525" s="279"/>
      <c r="GO525" s="279"/>
      <c r="GP525" s="209"/>
      <c r="GQ525" s="529"/>
      <c r="GR525" s="587">
        <v>0.84358966565349547</v>
      </c>
      <c r="GS525" s="529">
        <v>0.23006990881458966</v>
      </c>
      <c r="GT525" s="587"/>
      <c r="GU525" s="529"/>
      <c r="GV525" s="529"/>
      <c r="GW525" s="529"/>
      <c r="GX525" s="529"/>
      <c r="GY525" s="529"/>
      <c r="GZ525" s="587">
        <v>0.34504838709677266</v>
      </c>
      <c r="HA525" s="529">
        <v>3.8338709677418592E-2</v>
      </c>
      <c r="HB525" s="587"/>
      <c r="HC525" s="529"/>
      <c r="HD525" s="529"/>
      <c r="HE525" s="529"/>
      <c r="HF525" s="529"/>
      <c r="HG525" s="529"/>
      <c r="HH525" s="584">
        <v>0.23324240523901951</v>
      </c>
      <c r="HI525" s="527">
        <v>0.9114285015487833</v>
      </c>
      <c r="HJ525" s="587"/>
      <c r="HK525" s="529"/>
      <c r="HL525" s="529"/>
      <c r="HM525" s="529"/>
      <c r="HN525" s="529"/>
      <c r="HO525" s="529"/>
      <c r="HP525" s="285"/>
      <c r="HQ525" s="208"/>
      <c r="HR525" s="208"/>
      <c r="HS525" s="208"/>
      <c r="IE525" s="159"/>
      <c r="IF525" s="159"/>
      <c r="IG525" s="159"/>
      <c r="IH525" s="159"/>
      <c r="II525" s="175">
        <v>0</v>
      </c>
      <c r="IJ525" s="175">
        <v>1</v>
      </c>
      <c r="IK525" s="175">
        <v>1</v>
      </c>
      <c r="IL525" s="175">
        <v>0</v>
      </c>
      <c r="IM525" s="175">
        <v>0</v>
      </c>
      <c r="IN525" s="464"/>
      <c r="IO525" s="464"/>
      <c r="IP525" s="402"/>
      <c r="IQ525" s="175">
        <v>0</v>
      </c>
      <c r="IR525" s="175">
        <v>1</v>
      </c>
      <c r="IS525" s="175">
        <v>0</v>
      </c>
      <c r="IT525" s="402"/>
      <c r="IU525" s="416"/>
      <c r="IV525" s="402"/>
      <c r="IW525" s="416"/>
      <c r="IX525" s="483"/>
      <c r="IY525" s="416"/>
      <c r="IZ525" s="175">
        <v>0</v>
      </c>
      <c r="JA525" s="175">
        <v>0</v>
      </c>
      <c r="JB525" s="178">
        <v>1</v>
      </c>
      <c r="JC525" s="178">
        <v>0</v>
      </c>
      <c r="JD525" s="178">
        <v>0</v>
      </c>
      <c r="JE525" s="178">
        <v>0</v>
      </c>
      <c r="JF525" s="178">
        <v>0</v>
      </c>
      <c r="JG525" s="178">
        <v>1</v>
      </c>
      <c r="JH525" s="178">
        <v>0</v>
      </c>
      <c r="JI525" s="178">
        <v>0</v>
      </c>
      <c r="JJ525" s="178">
        <v>0</v>
      </c>
      <c r="JK525" s="178">
        <v>1</v>
      </c>
      <c r="JL525" s="178">
        <v>0</v>
      </c>
      <c r="JM525" s="178">
        <v>1</v>
      </c>
      <c r="JN525" s="178">
        <v>0</v>
      </c>
      <c r="JO525" s="178">
        <v>0</v>
      </c>
      <c r="JP525" s="178">
        <v>0</v>
      </c>
      <c r="JQ525" s="178">
        <v>0</v>
      </c>
      <c r="JR525" s="178">
        <v>0</v>
      </c>
      <c r="JS525" s="178">
        <v>0</v>
      </c>
      <c r="JT525" s="178">
        <v>0</v>
      </c>
      <c r="JU525" s="513">
        <v>1</v>
      </c>
      <c r="JV525" s="178">
        <v>0</v>
      </c>
      <c r="JW525" s="178">
        <v>0</v>
      </c>
      <c r="JX525" s="178">
        <v>0</v>
      </c>
      <c r="JY525" s="513"/>
      <c r="JZ525" s="407"/>
      <c r="KA525" s="407"/>
      <c r="KB525" s="407"/>
      <c r="KC525" s="407"/>
      <c r="KD525" s="407"/>
      <c r="KE525" s="162">
        <v>1</v>
      </c>
      <c r="KF525" s="175">
        <v>0</v>
      </c>
      <c r="KG525" s="175">
        <v>0</v>
      </c>
      <c r="KH525" s="175">
        <v>0</v>
      </c>
      <c r="KI525" s="175">
        <v>0</v>
      </c>
      <c r="KJ525" s="175">
        <v>1</v>
      </c>
      <c r="KK525" s="160">
        <v>0</v>
      </c>
      <c r="KL525" s="175">
        <v>1</v>
      </c>
      <c r="KM525" s="175">
        <v>0</v>
      </c>
      <c r="KN525" s="175">
        <v>0</v>
      </c>
      <c r="KO525" s="175">
        <v>0</v>
      </c>
      <c r="KP525" s="175">
        <v>0</v>
      </c>
      <c r="KQ525" s="175">
        <v>0</v>
      </c>
      <c r="KR525" s="160">
        <v>0</v>
      </c>
      <c r="KS525" s="175">
        <v>0</v>
      </c>
      <c r="KT525" s="159"/>
      <c r="KU525" s="159"/>
      <c r="KV525" s="159"/>
      <c r="KW525" s="159"/>
      <c r="KX525" s="159"/>
      <c r="KY525" s="159"/>
      <c r="KZ525" s="159"/>
      <c r="LA525" s="159"/>
      <c r="LB525" s="159"/>
    </row>
    <row r="526" spans="1:314" x14ac:dyDescent="0.15">
      <c r="A526" s="4"/>
      <c r="B526" s="261" t="s">
        <v>49</v>
      </c>
      <c r="C526" s="10">
        <v>1.05</v>
      </c>
      <c r="D526" s="11">
        <v>3.4996500000000004</v>
      </c>
      <c r="E526" s="12"/>
      <c r="F526" s="14"/>
      <c r="G526" s="13"/>
      <c r="H526" s="14"/>
      <c r="I526" s="596"/>
      <c r="J526" s="9">
        <v>16</v>
      </c>
      <c r="K526" s="14"/>
      <c r="L526" s="9"/>
      <c r="M526" s="23">
        <v>0</v>
      </c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9"/>
      <c r="AB526" s="15"/>
      <c r="AC526" s="15"/>
      <c r="AD526" s="15"/>
      <c r="AE526" s="15"/>
      <c r="AF526" s="15"/>
      <c r="AG526" s="15"/>
      <c r="AH526" s="54"/>
      <c r="AI526" s="15"/>
      <c r="AJ526" s="15"/>
      <c r="AK526" s="15"/>
      <c r="AL526" s="632"/>
      <c r="AM526" s="633">
        <v>-0.19172492401215804</v>
      </c>
      <c r="AN526" s="634">
        <v>-6.5942580645161284</v>
      </c>
      <c r="AO526" s="584"/>
      <c r="AP526" s="640">
        <f t="shared" ref="AP526:AP528" si="338">ABS(11.88+AN526)</f>
        <v>5.2857419354838724</v>
      </c>
      <c r="AQ526" s="634"/>
      <c r="AR526" s="634"/>
      <c r="AS526" s="634"/>
      <c r="AT526" s="634"/>
      <c r="AU526" s="634"/>
      <c r="AV526" s="634"/>
      <c r="AW526" s="634"/>
      <c r="AX526" s="634"/>
      <c r="AY526" s="634"/>
      <c r="AZ526" s="634"/>
      <c r="BA526" s="634"/>
      <c r="BB526" s="584"/>
      <c r="BC526" s="634">
        <f t="shared" ref="BC526:BC528" si="339">ABS(BQ526-AN526)</f>
        <v>5.6198054533991817</v>
      </c>
      <c r="BD526" s="634"/>
      <c r="BE526" s="634"/>
      <c r="BF526" s="634"/>
      <c r="BG526" s="634"/>
      <c r="BH526" s="634"/>
      <c r="BI526" s="634"/>
      <c r="BJ526" s="634"/>
      <c r="BK526" s="634"/>
      <c r="BL526" s="634"/>
      <c r="BM526" s="634"/>
      <c r="BN526" s="573"/>
      <c r="BO526" s="573"/>
      <c r="BP526" s="4">
        <v>1.0454316703464253</v>
      </c>
      <c r="BQ526" s="4">
        <v>-12.21406351791531</v>
      </c>
      <c r="BR526" s="6"/>
      <c r="BS526" s="527">
        <f>(BP525+BP526+BP527)/3</f>
        <v>0.39481595101135608</v>
      </c>
      <c r="BT526" s="527">
        <f>(BQ525+BQ526+BQ527)/3</f>
        <v>4.1151463871668232</v>
      </c>
      <c r="BU526" s="527"/>
      <c r="BV526" s="527"/>
      <c r="BW526" s="584"/>
      <c r="BX526" s="527"/>
      <c r="BY526" s="527"/>
      <c r="BZ526" s="527"/>
      <c r="CA526" s="527"/>
      <c r="CC526" s="584">
        <f>SQRT((BP525-BP526)^2+(BQ525-BQ526)^2)+SQRT((BP526-BP527)^2+(BQ526-BQ527)^2)+SQRT((BP527-BP525)^2+(BQ527-BQ525)^2)</f>
        <v>54.079411976626446</v>
      </c>
      <c r="CD526" s="584"/>
      <c r="CE526" s="584"/>
      <c r="CF526" s="584"/>
      <c r="CG526" s="527"/>
      <c r="CH526" s="584"/>
      <c r="CI526" s="527"/>
      <c r="CJ526" s="584"/>
      <c r="CK526" s="527"/>
      <c r="CL526" s="584"/>
      <c r="CO526" s="70"/>
      <c r="CP526" s="70"/>
      <c r="CQ526" s="70"/>
      <c r="CR526" s="97">
        <f>DEGREES(ACOS(((BP525-BP526)*(BP527-BP526)+(BQ525-BQ526)*(BQ527-BQ526))/(SQRT((BP525-BP526)^2+(BQ525-BQ526)^2)*SQRT((BP527-BP526)^2+(BQ527-BQ526)^2))))</f>
        <v>11.209646594041933</v>
      </c>
      <c r="CS526" s="541"/>
      <c r="CT526" s="70"/>
      <c r="CU526" s="70"/>
      <c r="CV526" s="70"/>
      <c r="CW526" s="70"/>
      <c r="CX526" s="70"/>
      <c r="CY526" s="70"/>
      <c r="CZ526" s="70"/>
      <c r="DA526" s="70"/>
      <c r="DB526" s="70"/>
      <c r="DC526" s="70"/>
      <c r="DH526" s="211">
        <f>DEGREES(ACOS(((BP525-BP524)*(BP527-BP526)+(BQ525-BQ524)*(BQ527-BQ526))/(SQRT((BP525-BP524)^2+(BQ525-BQ524)^2)*SQRT((BP527-BP526)^2+(BQ527-BQ526)^2))))</f>
        <v>13.315309124761074</v>
      </c>
      <c r="DI526" s="519"/>
      <c r="DJ526" s="105"/>
      <c r="DK526" s="105"/>
      <c r="DL526" s="105"/>
      <c r="DM526" s="105"/>
      <c r="DN526" s="105"/>
      <c r="DO526" s="105"/>
      <c r="DP526" s="105"/>
      <c r="DQ526" s="105"/>
      <c r="DR526" s="105"/>
      <c r="DS526" s="105"/>
      <c r="DT526" s="108" t="s">
        <v>445</v>
      </c>
      <c r="DU526" s="105">
        <v>1.9747042662099146</v>
      </c>
      <c r="DV526" s="105">
        <v>-12.368916938110749</v>
      </c>
      <c r="ER526" s="128">
        <v>-1.2777498193122976</v>
      </c>
      <c r="ES526" s="128">
        <v>12.756050488599348</v>
      </c>
      <c r="EU526" s="518">
        <f>ABS(ER526)</f>
        <v>1.2777498193122976</v>
      </c>
      <c r="EV526" s="284"/>
      <c r="EW526" s="209"/>
      <c r="EX526" s="209"/>
      <c r="EY526" s="209"/>
      <c r="EZ526" s="209"/>
      <c r="FA526" s="209"/>
      <c r="FB526" s="209"/>
      <c r="FC526" s="209"/>
      <c r="FE526" s="141"/>
      <c r="FF526" s="144">
        <v>11.488247270650586</v>
      </c>
      <c r="FH526" s="141"/>
      <c r="FJ526" s="141"/>
      <c r="FK526" s="584"/>
      <c r="FL526" s="527"/>
      <c r="FM526" s="584"/>
      <c r="FN526" s="527"/>
      <c r="FO526" s="584"/>
      <c r="FP526" s="527"/>
      <c r="FQ526" s="284"/>
      <c r="FR526" s="284">
        <f>FF526/(D525+D526)</f>
        <v>1.4986168969919493</v>
      </c>
      <c r="FS526" s="285"/>
      <c r="FT526" s="279"/>
      <c r="FU526" s="285"/>
      <c r="FV526" s="279"/>
      <c r="FW526" s="285"/>
      <c r="FX526" s="279"/>
      <c r="FY526" s="285"/>
      <c r="FZ526" s="279"/>
      <c r="GA526" s="285"/>
      <c r="GB526" s="279"/>
      <c r="GC526" s="279"/>
      <c r="GD526" s="284"/>
      <c r="GE526" s="284">
        <f t="shared" ref="GE526" si="340">FF526*(((DV525-AN525)/(ABS(DV524-DV525))))^2</f>
        <v>0.24432470323866268</v>
      </c>
      <c r="GF526" s="285"/>
      <c r="GG526" s="279"/>
      <c r="GH526" s="279"/>
      <c r="GI526" s="279"/>
      <c r="GJ526" s="279"/>
      <c r="GK526" s="279"/>
      <c r="GL526" s="279"/>
      <c r="GM526" s="279"/>
      <c r="GN526" s="279"/>
      <c r="GO526" s="279"/>
      <c r="GP526" s="209"/>
      <c r="GQ526" s="529"/>
      <c r="GR526" s="587">
        <v>1.2078045701612825</v>
      </c>
      <c r="GS526" s="532">
        <v>0.48611948159955642</v>
      </c>
      <c r="GT526" s="584"/>
      <c r="GU526" s="527"/>
      <c r="GV526" s="527"/>
      <c r="GW526" s="527"/>
      <c r="GX526" s="527"/>
      <c r="GY526" s="527"/>
      <c r="GZ526" s="587">
        <v>0.32119596511505755</v>
      </c>
      <c r="HA526" s="532">
        <v>2.759887569612296E-2</v>
      </c>
      <c r="HB526" s="584"/>
      <c r="HC526" s="527"/>
      <c r="HD526" s="527"/>
      <c r="HE526" s="527"/>
      <c r="HF526" s="527"/>
      <c r="HG526" s="527"/>
      <c r="HH526" s="584">
        <v>0.48690229854695855</v>
      </c>
      <c r="HI526" s="527">
        <v>1.2497834723297767</v>
      </c>
      <c r="HJ526" s="584"/>
      <c r="HK526" s="527"/>
      <c r="HL526" s="527"/>
      <c r="HM526" s="527"/>
      <c r="HN526" s="527"/>
      <c r="HO526" s="527"/>
      <c r="HP526" s="285"/>
      <c r="HQ526" s="208"/>
      <c r="HR526" s="208"/>
      <c r="HS526" s="208"/>
      <c r="IE526" s="159"/>
      <c r="IF526" s="159"/>
      <c r="IG526" s="159"/>
      <c r="IH526" s="159"/>
      <c r="II526" s="175">
        <v>0</v>
      </c>
      <c r="IJ526" s="175">
        <v>1</v>
      </c>
      <c r="IK526" s="175">
        <v>1</v>
      </c>
      <c r="IL526" s="175">
        <v>0</v>
      </c>
      <c r="IM526" s="175">
        <v>0</v>
      </c>
      <c r="IN526" s="464"/>
      <c r="IO526" s="464"/>
      <c r="IP526" s="402"/>
      <c r="IQ526" s="175">
        <v>1</v>
      </c>
      <c r="IR526" s="175">
        <v>0</v>
      </c>
      <c r="IS526" s="175">
        <v>0</v>
      </c>
      <c r="IT526" s="402"/>
      <c r="IU526" s="416"/>
      <c r="IV526" s="402"/>
      <c r="IW526" s="416"/>
      <c r="IX526" s="483"/>
      <c r="IY526" s="416"/>
      <c r="IZ526" s="175">
        <v>0</v>
      </c>
      <c r="JA526" s="175">
        <v>1</v>
      </c>
      <c r="JB526" s="178">
        <v>0</v>
      </c>
      <c r="JC526" s="178">
        <v>0</v>
      </c>
      <c r="JD526" s="178">
        <v>0</v>
      </c>
      <c r="JE526" s="178">
        <v>0</v>
      </c>
      <c r="JF526" s="178">
        <v>0</v>
      </c>
      <c r="JG526" s="178">
        <v>1</v>
      </c>
      <c r="JH526" s="178">
        <v>0</v>
      </c>
      <c r="JI526" s="178">
        <v>0</v>
      </c>
      <c r="JJ526" s="178">
        <v>0</v>
      </c>
      <c r="JK526" s="178">
        <v>1</v>
      </c>
      <c r="JL526" s="178">
        <v>0</v>
      </c>
      <c r="JM526" s="178">
        <v>1</v>
      </c>
      <c r="JN526" s="178">
        <v>0</v>
      </c>
      <c r="JO526" s="178">
        <v>0</v>
      </c>
      <c r="JP526" s="178">
        <v>0</v>
      </c>
      <c r="JQ526" s="178">
        <v>0</v>
      </c>
      <c r="JR526" s="178">
        <v>0</v>
      </c>
      <c r="JS526" s="178">
        <v>0</v>
      </c>
      <c r="JT526" s="178">
        <v>0</v>
      </c>
      <c r="JU526" s="513">
        <v>1</v>
      </c>
      <c r="JV526" s="178">
        <v>0</v>
      </c>
      <c r="JW526" s="178">
        <v>0</v>
      </c>
      <c r="JX526" s="178">
        <v>0</v>
      </c>
      <c r="JY526" s="513"/>
      <c r="JZ526" s="407"/>
      <c r="KA526" s="407"/>
      <c r="KB526" s="407"/>
      <c r="KC526" s="407"/>
      <c r="KD526" s="407"/>
      <c r="KE526" s="162">
        <v>1</v>
      </c>
      <c r="KF526" s="175">
        <v>0</v>
      </c>
      <c r="KG526" s="175">
        <v>0</v>
      </c>
      <c r="KH526" s="175">
        <v>0</v>
      </c>
      <c r="KI526" s="175">
        <v>0</v>
      </c>
      <c r="KJ526" s="175">
        <v>1</v>
      </c>
      <c r="KK526" s="160">
        <v>0</v>
      </c>
      <c r="KL526" s="175">
        <v>1</v>
      </c>
      <c r="KM526" s="175">
        <v>0</v>
      </c>
      <c r="KN526" s="175">
        <v>0</v>
      </c>
      <c r="KO526" s="175">
        <v>0</v>
      </c>
      <c r="KP526" s="175">
        <v>0</v>
      </c>
      <c r="KQ526" s="175">
        <v>0</v>
      </c>
      <c r="KR526" s="160">
        <v>0</v>
      </c>
      <c r="KS526" s="175">
        <v>0</v>
      </c>
      <c r="KT526" s="159"/>
      <c r="KU526" s="159"/>
      <c r="KV526" s="159"/>
      <c r="KW526" s="159"/>
      <c r="KX526" s="159"/>
      <c r="KY526" s="159"/>
      <c r="KZ526" s="159"/>
      <c r="LA526" s="159"/>
      <c r="LB526" s="159"/>
    </row>
    <row r="527" spans="1:314" x14ac:dyDescent="0.15">
      <c r="A527" s="4"/>
      <c r="B527" s="261" t="s">
        <v>50</v>
      </c>
      <c r="C527" s="10">
        <v>1.07</v>
      </c>
      <c r="D527" s="11">
        <v>3.5663100000000005</v>
      </c>
      <c r="E527" s="12"/>
      <c r="F527" s="14"/>
      <c r="G527" s="13"/>
      <c r="H527" s="14"/>
      <c r="I527" s="596"/>
      <c r="J527" s="9">
        <v>17</v>
      </c>
      <c r="K527" s="14"/>
      <c r="L527" s="9"/>
      <c r="M527" s="23">
        <v>0</v>
      </c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9"/>
      <c r="AB527" s="15"/>
      <c r="AC527" s="15"/>
      <c r="AD527" s="15"/>
      <c r="AE527" s="15"/>
      <c r="AF527" s="15"/>
      <c r="AG527" s="15"/>
      <c r="AH527" s="54"/>
      <c r="AI527" s="15"/>
      <c r="AJ527" s="15"/>
      <c r="AK527" s="15"/>
      <c r="AL527" s="632"/>
      <c r="AM527" s="633">
        <v>1.9359845747156024</v>
      </c>
      <c r="AN527" s="634">
        <v>6.4844869706840393</v>
      </c>
      <c r="AO527" s="634">
        <f t="shared" ref="AO527" si="341">ABS(11.88-AN527)</f>
        <v>5.3955130293159614</v>
      </c>
      <c r="AP527" s="527"/>
      <c r="AQ527" s="634"/>
      <c r="AR527" s="634"/>
      <c r="AS527" s="634"/>
      <c r="AT527" s="634"/>
      <c r="AU527" s="634"/>
      <c r="AV527" s="634"/>
      <c r="AW527" s="634"/>
      <c r="AX527" s="634"/>
      <c r="AY527" s="634"/>
      <c r="AZ527" s="634"/>
      <c r="BA527" s="634"/>
      <c r="BB527" s="634">
        <f t="shared" ref="BB527:BB528" si="342">ABS(BQ527-AN527)</f>
        <v>5.7682899022801299</v>
      </c>
      <c r="BC527" s="527"/>
      <c r="BD527" s="634"/>
      <c r="BE527" s="634"/>
      <c r="BF527" s="634"/>
      <c r="BG527" s="634"/>
      <c r="BH527" s="634"/>
      <c r="BI527" s="634"/>
      <c r="BJ527" s="634"/>
      <c r="BK527" s="634"/>
      <c r="BL527" s="634"/>
      <c r="BM527" s="634"/>
      <c r="BN527" s="573"/>
      <c r="BO527" s="573"/>
      <c r="BP527" s="64">
        <v>2.4780602556359712</v>
      </c>
      <c r="BQ527" s="64">
        <v>12.252776872964169</v>
      </c>
      <c r="BR527" s="6"/>
      <c r="BS527" s="527"/>
      <c r="BT527" s="527"/>
      <c r="BU527" s="527">
        <f>(BP526+BP527+BP528)/3</f>
        <v>-0.69695444689761687</v>
      </c>
      <c r="BV527" s="527">
        <f>(BQ526+BQ527+BQ528)/3</f>
        <v>-4.3552524429967425</v>
      </c>
      <c r="BW527" s="584"/>
      <c r="BX527" s="527"/>
      <c r="BY527" s="527"/>
      <c r="BZ527" s="527"/>
      <c r="CA527" s="527"/>
      <c r="CB527" s="584">
        <f>SQRT((BP526-BP527)^2+(BQ526-BQ527)^2)+SQRT((BP527-BP528)^2+(BQ527-BQ528)^2)+SQRT((BP528-BP526)^2+(BQ528-BQ526)^2)</f>
        <v>57.845028948582666</v>
      </c>
      <c r="CD527" s="584"/>
      <c r="CE527" s="527"/>
      <c r="CF527" s="584"/>
      <c r="CG527" s="527"/>
      <c r="CH527" s="584"/>
      <c r="CI527" s="527"/>
      <c r="CJ527" s="584"/>
      <c r="CK527" s="527"/>
      <c r="CL527" s="584"/>
      <c r="CO527" s="70"/>
      <c r="CP527" s="70"/>
      <c r="CQ527" s="70"/>
      <c r="CR527" s="285"/>
      <c r="CS527" s="542">
        <f>DEGREES(ACOS(((BP526-BP527)*(BP528-BP527)+(BQ526-BQ527)*(BQ528-BQ527))/(SQRT((BP526-BP527)^2+(BQ526-BQ527)^2)*SQRT((BP528-BP527)^2+(BQ528-BQ527)^2))))</f>
        <v>14.348701027398992</v>
      </c>
      <c r="CT527" s="70"/>
      <c r="CU527" s="70"/>
      <c r="CV527" s="70"/>
      <c r="CW527" s="70"/>
      <c r="CX527" s="70"/>
      <c r="CY527" s="70"/>
      <c r="CZ527" s="70"/>
      <c r="DA527" s="70"/>
      <c r="DB527" s="70"/>
      <c r="DC527" s="70"/>
      <c r="DH527" s="519"/>
      <c r="DI527" s="211">
        <f>DEGREES(ACOS(((BP526-BP525)*(BP528-BP527)+(BQ526-BQ525)*(BQ528-BQ527))/(SQRT((BP526-BP525)^2+(BQ526-BQ525)^2)*SQRT((BP528-BP527)^2+(BQ528-BQ527)^2))))</f>
        <v>25.558347621440848</v>
      </c>
      <c r="DJ527" s="105"/>
      <c r="DK527" s="105"/>
      <c r="DL527" s="105"/>
      <c r="DM527" s="105"/>
      <c r="DN527" s="105"/>
      <c r="DO527" s="105"/>
      <c r="DP527" s="105"/>
      <c r="DQ527" s="105"/>
      <c r="DR527" s="105"/>
      <c r="DS527" s="105"/>
      <c r="DT527" s="108" t="s">
        <v>445</v>
      </c>
      <c r="DU527" s="128">
        <v>1.5875073512667941</v>
      </c>
      <c r="DV527" s="128">
        <v>12.13663680781759</v>
      </c>
      <c r="ER527" s="105">
        <v>0</v>
      </c>
      <c r="ES527" s="105">
        <v>-12.756050488599348</v>
      </c>
      <c r="ET527" s="518">
        <f>ABS(ER527)</f>
        <v>0</v>
      </c>
      <c r="EV527" s="284"/>
      <c r="EW527" s="209"/>
      <c r="EX527" s="209"/>
      <c r="EY527" s="209"/>
      <c r="EZ527" s="209"/>
      <c r="FA527" s="209"/>
      <c r="FB527" s="209"/>
      <c r="FC527" s="209"/>
      <c r="FE527" s="151">
        <v>58.968305768973352</v>
      </c>
      <c r="FF527" s="141"/>
      <c r="FH527" s="141"/>
      <c r="FJ527" s="141"/>
      <c r="FK527" s="584"/>
      <c r="FL527" s="527"/>
      <c r="FM527" s="584"/>
      <c r="FN527" s="527"/>
      <c r="FO527" s="584"/>
      <c r="FP527" s="527"/>
      <c r="FQ527" s="284">
        <f>FE527/(D526+D527)</f>
        <v>8.345406111692304</v>
      </c>
      <c r="FR527" s="209"/>
      <c r="FS527" s="285"/>
      <c r="FT527" s="279"/>
      <c r="FU527" s="285"/>
      <c r="FV527" s="279"/>
      <c r="FW527" s="285"/>
      <c r="FX527" s="279"/>
      <c r="FY527" s="285"/>
      <c r="FZ527" s="279"/>
      <c r="GA527" s="285"/>
      <c r="GB527" s="279"/>
      <c r="GC527" s="279"/>
      <c r="GD527" s="284">
        <f t="shared" ref="GD527" si="343">FE527*(((ABS(DV526-AN526))/(ABS(DV525-DV526))))^2</f>
        <v>3.1218709184449001</v>
      </c>
      <c r="GE527" s="209"/>
      <c r="GF527" s="285"/>
      <c r="GG527" s="279"/>
      <c r="GH527" s="279"/>
      <c r="GI527" s="279"/>
      <c r="GJ527" s="279"/>
      <c r="GK527" s="279"/>
      <c r="GL527" s="279"/>
      <c r="GM527" s="279"/>
      <c r="GN527" s="279"/>
      <c r="GO527" s="279"/>
      <c r="GP527" s="209"/>
      <c r="GQ527" s="529"/>
      <c r="GR527" s="587">
        <v>1.9747042662099146</v>
      </c>
      <c r="GS527" s="529">
        <v>2.8652571705790919</v>
      </c>
      <c r="GT527" s="587"/>
      <c r="GU527" s="529"/>
      <c r="GV527" s="529"/>
      <c r="GW527" s="529"/>
      <c r="GX527" s="529"/>
      <c r="GY527" s="529"/>
      <c r="GZ527" s="587">
        <v>0.3871335504885991</v>
      </c>
      <c r="HA527" s="529">
        <v>0.61941368078175785</v>
      </c>
      <c r="HB527" s="587"/>
      <c r="HC527" s="529"/>
      <c r="HD527" s="529"/>
      <c r="HE527" s="529"/>
      <c r="HF527" s="529"/>
      <c r="HG527" s="529"/>
      <c r="HH527" s="584">
        <v>2.9314453707163826</v>
      </c>
      <c r="HI527" s="527">
        <v>2.0122945422829002</v>
      </c>
      <c r="HJ527" s="587"/>
      <c r="HK527" s="529"/>
      <c r="HL527" s="529"/>
      <c r="HM527" s="529"/>
      <c r="HN527" s="529"/>
      <c r="HO527" s="529"/>
      <c r="HP527" s="285"/>
      <c r="HQ527" s="208"/>
      <c r="HR527" s="208"/>
      <c r="HS527" s="208"/>
      <c r="IE527" s="159"/>
      <c r="IF527" s="159"/>
      <c r="IG527" s="159"/>
      <c r="IH527" s="159"/>
      <c r="II527" s="175">
        <v>0</v>
      </c>
      <c r="IJ527" s="175">
        <v>1</v>
      </c>
      <c r="IK527" s="175">
        <v>0</v>
      </c>
      <c r="IL527" s="175">
        <v>1</v>
      </c>
      <c r="IM527" s="175">
        <v>0</v>
      </c>
      <c r="IN527" s="464"/>
      <c r="IO527" s="464"/>
      <c r="IP527" s="402"/>
      <c r="IQ527" s="175">
        <v>1</v>
      </c>
      <c r="IR527" s="175">
        <v>0</v>
      </c>
      <c r="IS527" s="175">
        <v>0</v>
      </c>
      <c r="IT527" s="402"/>
      <c r="IU527" s="416"/>
      <c r="IV527" s="402"/>
      <c r="IW527" s="416"/>
      <c r="IX527" s="483"/>
      <c r="IY527" s="416"/>
      <c r="IZ527" s="175">
        <v>1</v>
      </c>
      <c r="JA527" s="175">
        <v>0</v>
      </c>
      <c r="JB527" s="178">
        <v>0</v>
      </c>
      <c r="JC527" s="178">
        <v>0</v>
      </c>
      <c r="JD527" s="178">
        <v>0</v>
      </c>
      <c r="JE527" s="178">
        <v>0</v>
      </c>
      <c r="JF527" s="178">
        <v>0</v>
      </c>
      <c r="JG527" s="178">
        <v>1</v>
      </c>
      <c r="JH527" s="178">
        <v>0</v>
      </c>
      <c r="JI527" s="178">
        <v>0</v>
      </c>
      <c r="JJ527" s="178">
        <v>0</v>
      </c>
      <c r="JK527" s="178">
        <v>1</v>
      </c>
      <c r="JL527" s="178">
        <v>0</v>
      </c>
      <c r="JM527" s="178">
        <v>1</v>
      </c>
      <c r="JN527" s="178">
        <v>0</v>
      </c>
      <c r="JO527" s="178">
        <v>0</v>
      </c>
      <c r="JP527" s="178">
        <v>0</v>
      </c>
      <c r="JQ527" s="178">
        <v>0</v>
      </c>
      <c r="JR527" s="178">
        <v>0</v>
      </c>
      <c r="JS527" s="178">
        <v>0</v>
      </c>
      <c r="JT527" s="178">
        <v>0</v>
      </c>
      <c r="JU527" s="513">
        <v>1</v>
      </c>
      <c r="JV527" s="178">
        <v>0</v>
      </c>
      <c r="JW527" s="178">
        <v>0</v>
      </c>
      <c r="JX527" s="178">
        <v>0</v>
      </c>
      <c r="JY527" s="513"/>
      <c r="JZ527" s="407"/>
      <c r="KA527" s="407"/>
      <c r="KB527" s="407"/>
      <c r="KC527" s="407"/>
      <c r="KD527" s="407"/>
      <c r="KE527" s="162">
        <v>1</v>
      </c>
      <c r="KF527" s="175">
        <v>0</v>
      </c>
      <c r="KG527" s="175">
        <v>0</v>
      </c>
      <c r="KH527" s="175">
        <v>0</v>
      </c>
      <c r="KI527" s="175">
        <v>0</v>
      </c>
      <c r="KJ527" s="175">
        <v>1</v>
      </c>
      <c r="KK527" s="160">
        <v>0</v>
      </c>
      <c r="KL527" s="175">
        <v>1</v>
      </c>
      <c r="KM527" s="175">
        <v>0</v>
      </c>
      <c r="KN527" s="175">
        <v>0</v>
      </c>
      <c r="KO527" s="175">
        <v>0</v>
      </c>
      <c r="KP527" s="175">
        <v>0</v>
      </c>
      <c r="KQ527" s="175">
        <v>0</v>
      </c>
      <c r="KR527" s="160">
        <v>0</v>
      </c>
      <c r="KS527" s="175">
        <v>1</v>
      </c>
      <c r="KT527" s="159"/>
      <c r="KU527" s="159"/>
      <c r="KV527" s="159"/>
      <c r="KW527" s="159"/>
      <c r="KX527" s="159"/>
      <c r="KY527" s="159"/>
      <c r="KZ527" s="159"/>
      <c r="LA527" s="159"/>
      <c r="LB527" s="159"/>
    </row>
    <row r="528" spans="1:314" x14ac:dyDescent="0.15">
      <c r="A528" s="214"/>
      <c r="B528" s="261" t="s">
        <v>51</v>
      </c>
      <c r="C528" s="10">
        <v>1.05</v>
      </c>
      <c r="D528" s="11">
        <v>3.4996500000000004</v>
      </c>
      <c r="E528" s="12"/>
      <c r="F528" s="14"/>
      <c r="G528" s="13"/>
      <c r="H528" s="14"/>
      <c r="I528" s="596"/>
      <c r="J528" s="9">
        <v>18</v>
      </c>
      <c r="K528" s="14"/>
      <c r="L528" s="9"/>
      <c r="M528" s="23">
        <v>0</v>
      </c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9"/>
      <c r="AB528" s="15"/>
      <c r="AC528" s="15"/>
      <c r="AD528" s="15"/>
      <c r="AE528" s="15"/>
      <c r="AF528" s="15"/>
      <c r="AG528" s="15"/>
      <c r="AH528" s="54"/>
      <c r="AI528" s="15"/>
      <c r="AJ528" s="15"/>
      <c r="AK528" s="15"/>
      <c r="AL528" s="632"/>
      <c r="AM528" s="633">
        <v>-2.9814162450620278</v>
      </c>
      <c r="AN528" s="634">
        <v>-6.5232003257328985</v>
      </c>
      <c r="AO528" s="584"/>
      <c r="AP528" s="640">
        <f t="shared" ref="AP528" si="344">ABS(11.88+AN528)</f>
        <v>5.3567996742671022</v>
      </c>
      <c r="AQ528" s="634"/>
      <c r="AR528" s="634"/>
      <c r="AS528" s="634"/>
      <c r="AT528" s="634"/>
      <c r="AU528" s="634"/>
      <c r="AV528" s="634"/>
      <c r="AW528" s="634"/>
      <c r="AX528" s="634"/>
      <c r="AY528" s="634"/>
      <c r="AZ528" s="634"/>
      <c r="BA528" s="634"/>
      <c r="BB528" s="584"/>
      <c r="BC528" s="634">
        <f t="shared" ref="BC528" si="345">ABS(BQ528-AN528)</f>
        <v>6.5812703583061891</v>
      </c>
      <c r="BD528" s="634"/>
      <c r="BE528" s="634"/>
      <c r="BF528" s="634"/>
      <c r="BG528" s="634"/>
      <c r="BH528" s="634"/>
      <c r="BI528" s="634"/>
      <c r="BJ528" s="634"/>
      <c r="BK528" s="634"/>
      <c r="BL528" s="634"/>
      <c r="BM528" s="634"/>
      <c r="BN528" s="573"/>
      <c r="BO528" s="573"/>
      <c r="BP528" s="4">
        <v>-5.614355266675247</v>
      </c>
      <c r="BQ528" s="4">
        <v>-13.104470684039088</v>
      </c>
      <c r="BR528" s="6"/>
      <c r="BS528" s="527"/>
      <c r="BT528" s="527"/>
      <c r="BU528" s="527"/>
      <c r="BV528" s="527"/>
      <c r="BW528" s="584"/>
      <c r="BX528" s="527"/>
      <c r="BY528" s="527"/>
      <c r="BZ528" s="527"/>
      <c r="CA528" s="527"/>
      <c r="CB528" s="584"/>
      <c r="CC528" s="527"/>
      <c r="CD528" s="584"/>
      <c r="CE528" s="527"/>
      <c r="CF528" s="584"/>
      <c r="CG528" s="527"/>
      <c r="CH528" s="584"/>
      <c r="CI528" s="527"/>
      <c r="CJ528" s="584"/>
      <c r="CK528" s="527"/>
      <c r="CL528" s="584"/>
      <c r="CO528" s="70"/>
      <c r="CP528" s="70"/>
      <c r="CQ528" s="70"/>
      <c r="CR528" s="97"/>
      <c r="CS528" s="541"/>
      <c r="CT528" s="70"/>
      <c r="CU528" s="70"/>
      <c r="CV528" s="70"/>
      <c r="CW528" s="70"/>
      <c r="CX528" s="70"/>
      <c r="CY528" s="70"/>
      <c r="CZ528" s="70"/>
      <c r="DA528" s="70"/>
      <c r="DB528" s="70"/>
      <c r="DC528" s="70"/>
      <c r="DH528" s="516"/>
      <c r="DI528" s="516"/>
      <c r="DT528" s="108" t="s">
        <v>445</v>
      </c>
      <c r="DU528" s="105">
        <v>-4.181726681385701</v>
      </c>
      <c r="DV528" s="105">
        <v>-12.872190553745929</v>
      </c>
      <c r="ER528" s="128">
        <v>1.1615907448293614</v>
      </c>
      <c r="ES528" s="128">
        <v>12.252776872964169</v>
      </c>
      <c r="EU528" s="518">
        <f>ABS(ER528)</f>
        <v>1.1615907448293614</v>
      </c>
      <c r="EV528" s="284"/>
      <c r="EW528" s="209"/>
      <c r="EX528" s="209"/>
      <c r="EY528" s="209"/>
      <c r="EZ528" s="209"/>
      <c r="FA528" s="209"/>
      <c r="FB528" s="209"/>
      <c r="FC528" s="209"/>
      <c r="FE528" s="141"/>
      <c r="FF528" s="144">
        <v>80.834160633318888</v>
      </c>
      <c r="FH528" s="516"/>
      <c r="FJ528" s="516"/>
      <c r="FL528" s="516"/>
      <c r="FN528" s="516"/>
      <c r="FQ528" s="284"/>
      <c r="FR528" s="284">
        <f>FF528/(D527+D528)</f>
        <v>11.439940310066698</v>
      </c>
      <c r="FS528" s="285"/>
      <c r="FT528" s="279"/>
      <c r="FU528" s="285"/>
      <c r="FV528" s="279"/>
      <c r="FW528" s="285"/>
      <c r="FX528" s="279"/>
      <c r="FY528" s="285"/>
      <c r="FZ528" s="279"/>
      <c r="GA528" s="285"/>
      <c r="GB528" s="279"/>
      <c r="GC528" s="279"/>
      <c r="GD528" s="284"/>
      <c r="GE528" s="284">
        <f t="shared" ref="GE528" si="346">FF528*(((DV527-AN527)/(ABS(DV526-DV527))))^2</f>
        <v>4.3002452477103823</v>
      </c>
      <c r="GF528" s="285"/>
      <c r="GG528" s="279"/>
      <c r="GH528" s="279"/>
      <c r="GI528" s="279"/>
      <c r="GJ528" s="279"/>
      <c r="GK528" s="279"/>
      <c r="GL528" s="279"/>
      <c r="GM528" s="279"/>
      <c r="GN528" s="279"/>
      <c r="GO528" s="279"/>
      <c r="GP528" s="209"/>
      <c r="GQ528" s="529"/>
      <c r="GR528" s="587">
        <v>4.181726681385701</v>
      </c>
      <c r="GS528" s="532">
        <v>0.42591660643743268</v>
      </c>
      <c r="GT528" s="584"/>
      <c r="GU528" s="527"/>
      <c r="GV528" s="527"/>
      <c r="GW528" s="527"/>
      <c r="GX528" s="527"/>
      <c r="GY528" s="527"/>
      <c r="GZ528" s="587">
        <v>0.11614006514658115</v>
      </c>
      <c r="HA528" s="532">
        <v>0.11614006514657937</v>
      </c>
      <c r="HB528" s="584"/>
      <c r="HC528" s="527"/>
      <c r="HD528" s="527"/>
      <c r="HE528" s="527"/>
      <c r="HF528" s="527"/>
      <c r="HG528" s="527"/>
      <c r="HH528" s="584">
        <v>0.44146740578601112</v>
      </c>
      <c r="HI528" s="527">
        <v>4.1833391629827625</v>
      </c>
      <c r="HJ528" s="584"/>
      <c r="HK528" s="527"/>
      <c r="HL528" s="527"/>
      <c r="HM528" s="527"/>
      <c r="HN528" s="527"/>
      <c r="HO528" s="527"/>
      <c r="HP528" s="285"/>
      <c r="HQ528" s="208"/>
      <c r="HR528" s="208"/>
      <c r="HS528" s="208"/>
      <c r="IE528" s="159"/>
      <c r="IF528" s="159"/>
      <c r="IG528" s="159"/>
      <c r="IH528" s="159"/>
      <c r="II528" s="175">
        <v>0</v>
      </c>
      <c r="IJ528" s="175">
        <v>1</v>
      </c>
      <c r="IK528" s="197">
        <v>1</v>
      </c>
      <c r="IL528" s="159">
        <v>0</v>
      </c>
      <c r="IM528" s="197">
        <v>1</v>
      </c>
      <c r="IN528" s="469"/>
      <c r="IO528" s="469"/>
      <c r="IP528" s="386"/>
      <c r="IQ528" s="183">
        <v>1</v>
      </c>
      <c r="IR528" s="183">
        <v>0</v>
      </c>
      <c r="IS528" s="183">
        <v>0</v>
      </c>
      <c r="IT528" s="412"/>
      <c r="IU528" s="416"/>
      <c r="IV528" s="412"/>
      <c r="IW528" s="416"/>
      <c r="IX528" s="482"/>
      <c r="IY528" s="416"/>
      <c r="IZ528" s="183">
        <v>0</v>
      </c>
      <c r="JA528" s="183">
        <v>0</v>
      </c>
      <c r="JB528" s="184">
        <v>0</v>
      </c>
      <c r="JC528" s="184">
        <v>0</v>
      </c>
      <c r="JD528" s="184">
        <v>1</v>
      </c>
      <c r="JE528" s="184">
        <v>0</v>
      </c>
      <c r="JF528" s="184">
        <v>0</v>
      </c>
      <c r="JG528" s="184">
        <v>1</v>
      </c>
      <c r="JH528" s="184">
        <v>0</v>
      </c>
      <c r="JI528" s="184">
        <v>0</v>
      </c>
      <c r="JJ528" s="184">
        <v>0</v>
      </c>
      <c r="JK528" s="184">
        <v>0</v>
      </c>
      <c r="JL528" s="184">
        <v>1</v>
      </c>
      <c r="JM528" s="184">
        <v>1</v>
      </c>
      <c r="JN528" s="184">
        <v>0</v>
      </c>
      <c r="JO528" s="184">
        <v>0</v>
      </c>
      <c r="JP528" s="184">
        <v>0</v>
      </c>
      <c r="JQ528" s="184">
        <v>0</v>
      </c>
      <c r="JR528" s="184">
        <v>0</v>
      </c>
      <c r="JS528" s="184">
        <v>0</v>
      </c>
      <c r="JT528" s="184">
        <v>0</v>
      </c>
      <c r="JU528" s="513">
        <v>0</v>
      </c>
      <c r="JV528" s="184">
        <v>1</v>
      </c>
      <c r="JW528" s="184">
        <v>0</v>
      </c>
      <c r="JX528" s="184">
        <v>0</v>
      </c>
      <c r="JY528" s="513"/>
      <c r="JZ528" s="413"/>
      <c r="KA528" s="413"/>
      <c r="KB528" s="413"/>
      <c r="KC528" s="413"/>
      <c r="KD528" s="413"/>
      <c r="KE528" s="162">
        <v>0</v>
      </c>
      <c r="KF528" s="175">
        <v>0</v>
      </c>
      <c r="KG528" s="175">
        <v>1</v>
      </c>
      <c r="KH528" s="175">
        <v>0</v>
      </c>
      <c r="KI528" s="175">
        <v>0</v>
      </c>
      <c r="KJ528" s="175">
        <v>0</v>
      </c>
      <c r="KK528" s="160">
        <v>1</v>
      </c>
      <c r="KL528" s="175">
        <v>0</v>
      </c>
      <c r="KM528" s="175">
        <v>0</v>
      </c>
      <c r="KN528" s="175">
        <v>1</v>
      </c>
      <c r="KO528" s="175">
        <v>0</v>
      </c>
      <c r="KP528" s="175">
        <v>0</v>
      </c>
      <c r="KQ528" s="175">
        <v>0</v>
      </c>
      <c r="KR528" s="160">
        <v>0</v>
      </c>
      <c r="KS528" s="175">
        <v>0</v>
      </c>
      <c r="KT528" s="159"/>
      <c r="KU528" s="159"/>
      <c r="KV528" s="159"/>
      <c r="KW528" s="159"/>
      <c r="KX528" s="159"/>
      <c r="KY528" s="159"/>
      <c r="KZ528" s="159"/>
      <c r="LA528" s="159"/>
      <c r="LB528" s="159"/>
    </row>
    <row r="529" spans="1:314" x14ac:dyDescent="0.15">
      <c r="A529" s="218" t="s">
        <v>593</v>
      </c>
      <c r="B529" s="259" t="s">
        <v>52</v>
      </c>
      <c r="C529" s="17"/>
      <c r="D529" s="18"/>
      <c r="E529" s="12"/>
      <c r="F529" s="20"/>
      <c r="G529" s="19"/>
      <c r="H529" s="20"/>
      <c r="I529" s="597"/>
      <c r="J529" s="16"/>
      <c r="K529" s="20"/>
      <c r="L529" s="16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16"/>
      <c r="AB529" s="20"/>
      <c r="AC529" s="20"/>
      <c r="AD529" s="20"/>
      <c r="AE529" s="20"/>
      <c r="AF529" s="20"/>
      <c r="AG529" s="20"/>
      <c r="AH529" s="58"/>
      <c r="AI529" s="20"/>
      <c r="AJ529" s="20"/>
      <c r="AK529" s="20"/>
      <c r="AL529" s="642"/>
      <c r="AM529" s="636"/>
      <c r="AN529" s="637"/>
      <c r="AO529" s="636"/>
      <c r="AP529" s="637"/>
      <c r="AQ529" s="528">
        <f>SUM(AO512:AO529)</f>
        <v>32.427642061574041</v>
      </c>
      <c r="AR529" s="528">
        <f>SUM(AP512:AP529)</f>
        <v>45.725799674267108</v>
      </c>
      <c r="AS529" s="528">
        <f>AVERAGE(AO512:AO529)</f>
        <v>4.0534552576967551</v>
      </c>
      <c r="AT529" s="528">
        <f>AVERAGE(AP512:AP529)</f>
        <v>5.0806444082519011</v>
      </c>
      <c r="AU529" s="528">
        <f>MAX(AO512:AO529)</f>
        <v>5.6691290322580654</v>
      </c>
      <c r="AV529" s="528">
        <f>MAX(AP512:AP529)</f>
        <v>6.6275967741935498</v>
      </c>
      <c r="AW529" s="528">
        <f>MIN(AO512:AO529)</f>
        <v>1.1068225806451633</v>
      </c>
      <c r="AX529" s="528">
        <f>MIN(AP512:AP529)</f>
        <v>0.18669354838709928</v>
      </c>
      <c r="AY529" s="528">
        <f>AU529-AW529</f>
        <v>4.5623064516129022</v>
      </c>
      <c r="AZ529" s="528">
        <f>AV529-AX529</f>
        <v>6.4409032258064505</v>
      </c>
      <c r="BA529" s="528"/>
      <c r="BB529" s="636"/>
      <c r="BC529" s="637"/>
      <c r="BD529" s="528">
        <f>SUM(BB512:BB529)</f>
        <v>35.902515708731741</v>
      </c>
      <c r="BE529" s="528">
        <f>SUM(BC512:BC529)</f>
        <v>51.076527424608592</v>
      </c>
      <c r="BF529" s="528">
        <f>AVERAGE(BB512:BB529)</f>
        <v>4.4878144635914676</v>
      </c>
      <c r="BG529" s="528">
        <f>AVERAGE(BC512:BC529)</f>
        <v>5.6751697138453991</v>
      </c>
      <c r="BH529" s="528">
        <f>MAX(BB512:BB529)</f>
        <v>5.7682899022801299</v>
      </c>
      <c r="BI529" s="528">
        <f>MAX(BC512:BC529)</f>
        <v>7.2076774193548392</v>
      </c>
      <c r="BJ529" s="528">
        <f>MIN(BB512:BB529)</f>
        <v>2.8370645161290327</v>
      </c>
      <c r="BK529" s="528">
        <f>MIN(BC512:BC529)</f>
        <v>0.84345161290322679</v>
      </c>
      <c r="BL529" s="528">
        <f>BH529-BJ529</f>
        <v>2.9312253861510973</v>
      </c>
      <c r="BM529" s="528">
        <f>BI529-BK529</f>
        <v>6.3642258064516124</v>
      </c>
      <c r="BN529" s="574"/>
      <c r="BO529" s="574"/>
      <c r="BP529" s="2"/>
      <c r="BQ529" s="2"/>
      <c r="BR529" s="7"/>
      <c r="BS529" s="530"/>
      <c r="BT529" s="530"/>
      <c r="BU529" s="530"/>
      <c r="BV529" s="530"/>
      <c r="BW529" s="585">
        <f>AVERAGE(BS512:BS529)</f>
        <v>-0.4012015775521518</v>
      </c>
      <c r="BX529" s="585">
        <f>AVERAGE(BT512:BT529)</f>
        <v>4.0623213897937021</v>
      </c>
      <c r="BY529" s="585">
        <f>AVERAGE(BU512:BU529)</f>
        <v>-0.59796422486625789</v>
      </c>
      <c r="BZ529" s="585">
        <f>AVERAGE(BV512:BV529)</f>
        <v>-4.2082821858253654</v>
      </c>
      <c r="CA529" s="530"/>
      <c r="CB529" s="584"/>
      <c r="CC529" s="530"/>
      <c r="CD529" s="585">
        <f>SUM(CB512:CB528)</f>
        <v>431.9969145472453</v>
      </c>
      <c r="CE529" s="585">
        <f>SUM(CC512:CC528)</f>
        <v>429.42910875835554</v>
      </c>
      <c r="CF529" s="585" t="e">
        <f ca="1">[1]!Mean(CB512:CB528)</f>
        <v>#NAME?</v>
      </c>
      <c r="CG529" s="585" t="e">
        <f ca="1">[1]!Mean(CC512:CC528)</f>
        <v>#NAME?</v>
      </c>
      <c r="CH529" s="585">
        <f>MAX(CB512:CB528)</f>
        <v>57.906278612423478</v>
      </c>
      <c r="CI529" s="585">
        <f>MAX(CC512:CC528)</f>
        <v>57.963308334252858</v>
      </c>
      <c r="CJ529" s="585">
        <f>MIN(CB512:CB528)</f>
        <v>50.556341738310174</v>
      </c>
      <c r="CK529" s="585">
        <f>MIN(CC512:CC528)</f>
        <v>50.930359420321373</v>
      </c>
      <c r="CL529" s="585">
        <f>CH529-CJ529</f>
        <v>7.349936874113304</v>
      </c>
      <c r="CM529" s="528">
        <f>CI529-CK529</f>
        <v>7.0329489139314845</v>
      </c>
      <c r="CN529" s="393"/>
      <c r="CO529" s="73"/>
      <c r="CP529" s="73"/>
      <c r="CQ529" s="73"/>
      <c r="CR529" s="96"/>
      <c r="CS529" s="83"/>
      <c r="CT529" s="281">
        <f>SUM(CR512:CR529)</f>
        <v>55.732549501610407</v>
      </c>
      <c r="CU529" s="281">
        <f>SUM(CS512:CS529)</f>
        <v>57.70282411018303</v>
      </c>
      <c r="CV529" s="281">
        <f>AVERAGE(CR512:CR529)</f>
        <v>6.9665686877013009</v>
      </c>
      <c r="CW529" s="281">
        <f>AVERAGE(CS512:CS529)</f>
        <v>7.2128530137728788</v>
      </c>
      <c r="CX529" s="281">
        <f>MAX(CR512:CR529)</f>
        <v>12.272256793625708</v>
      </c>
      <c r="CY529" s="281">
        <f>MAX(CS512:CS529)</f>
        <v>14.348701027398992</v>
      </c>
      <c r="CZ529" s="281">
        <f>MIN(CR512:CR529)</f>
        <v>1.6292911628762903</v>
      </c>
      <c r="DA529" s="281">
        <f>MIN(CS512:CS529)</f>
        <v>0.69680901004348983</v>
      </c>
      <c r="DB529" s="281">
        <f>CX529-CZ529</f>
        <v>10.642965630749417</v>
      </c>
      <c r="DC529" s="281">
        <f>CY529-DA529</f>
        <v>13.651892017355502</v>
      </c>
      <c r="DD529" s="281"/>
      <c r="DE529" s="281"/>
      <c r="DF529" s="281"/>
      <c r="DG529" s="281"/>
      <c r="DH529" s="281"/>
      <c r="DI529" s="281"/>
      <c r="DJ529" s="281">
        <f>SUM(DH514:DH527)</f>
        <v>70.081154152410278</v>
      </c>
      <c r="DK529" s="281">
        <f>SUM(DI514:DI527)</f>
        <v>86.52498037136516</v>
      </c>
      <c r="DL529" s="281">
        <f>AVERAGE(DH514:DH527)</f>
        <v>10.011593450344325</v>
      </c>
      <c r="DM529" s="281">
        <f>AVERAGE(DI514:DI527)</f>
        <v>12.360711481623595</v>
      </c>
      <c r="DN529" s="281">
        <f>MAX(DH514:DH527)</f>
        <v>22.152863181326456</v>
      </c>
      <c r="DO529" s="281">
        <f>MAX(DI514:DI527)</f>
        <v>25.558347621440848</v>
      </c>
      <c r="DP529" s="281">
        <f>MIN(DH514:DH527)</f>
        <v>1.4356245329112358</v>
      </c>
      <c r="DQ529" s="281">
        <f>MIN(DI514:DI527)</f>
        <v>0.93248215283254599</v>
      </c>
      <c r="DR529" s="281">
        <f>DN529-DP529</f>
        <v>20.717238648415218</v>
      </c>
      <c r="DS529" s="281">
        <f>DO529-DQ529</f>
        <v>24.625865468608303</v>
      </c>
      <c r="DT529" s="112"/>
      <c r="DU529" s="110"/>
      <c r="DV529" s="110"/>
      <c r="DW529" s="495"/>
      <c r="DX529" s="495"/>
      <c r="DY529" s="495"/>
      <c r="DZ529" s="495"/>
      <c r="EA529" s="495"/>
      <c r="EB529" s="512"/>
      <c r="EC529" s="495"/>
      <c r="ED529" s="495"/>
      <c r="EE529" s="512"/>
      <c r="EF529" s="244"/>
      <c r="EG529" s="244"/>
      <c r="EH529" s="244"/>
      <c r="EI529" s="244"/>
      <c r="EJ529" s="244"/>
      <c r="EK529" s="244"/>
      <c r="EL529" s="244"/>
      <c r="EM529" s="244"/>
      <c r="EN529" s="244"/>
      <c r="EO529" s="244"/>
      <c r="EP529" s="244"/>
      <c r="EQ529" s="244"/>
      <c r="ER529" s="110"/>
      <c r="ES529" s="111"/>
      <c r="ET529" s="523"/>
      <c r="EU529" s="523"/>
      <c r="EV529" s="287">
        <f>SUM(ET512:ET529)</f>
        <v>6.4036124620060795</v>
      </c>
      <c r="EW529" s="281">
        <f>SUM(EU512:EU529)</f>
        <v>12.370691627971446</v>
      </c>
      <c r="EX529" s="278">
        <f>AVERAGE(ET512:ET529)</f>
        <v>0.80045155775075993</v>
      </c>
      <c r="EY529" s="278">
        <f>AVERAGE(EU512:EU529)</f>
        <v>1.3745212919968273</v>
      </c>
      <c r="EZ529" s="281">
        <f>_xlfn.VAR.P(ET512:ET529)</f>
        <v>0.61035102989534773</v>
      </c>
      <c r="FA529" s="281">
        <f>_xlfn.VAR.P(EU512:EU529)</f>
        <v>0.70682804067586957</v>
      </c>
      <c r="FB529" s="281">
        <f>MAX(ET512:ET529)</f>
        <v>2.7224939209726444</v>
      </c>
      <c r="FC529" s="281">
        <f>MAX(EU512:EU529)</f>
        <v>2.7224939209726444</v>
      </c>
      <c r="FD529" s="523"/>
      <c r="FE529" s="152"/>
      <c r="FF529" s="145"/>
      <c r="FG529" s="521">
        <f>SUM(FE513:FE529)</f>
        <v>308.32325941065386</v>
      </c>
      <c r="FH529" s="521">
        <f>SUM(FF513:FF529)</f>
        <v>321.93910095379056</v>
      </c>
      <c r="FI529" s="521">
        <f>AVERAGE(FE513:FE529)</f>
        <v>38.540407426331733</v>
      </c>
      <c r="FJ529" s="521">
        <f>AVERAGE(FF513:FF529)</f>
        <v>40.24238761922382</v>
      </c>
      <c r="FK529" s="521">
        <f>MAX(FE513:FE529)</f>
        <v>72.703659000514733</v>
      </c>
      <c r="FL529" s="521">
        <f>MAX(FF513:FF529)</f>
        <v>80.834160633318888</v>
      </c>
      <c r="FM529" s="521">
        <f>MIN(FE513:FE529)</f>
        <v>8.8066175157736026</v>
      </c>
      <c r="FN529" s="521">
        <f>MIN(FF513:FF529)</f>
        <v>3.7531582535297563</v>
      </c>
      <c r="FO529" s="520">
        <f>FK529-FM529</f>
        <v>63.897041484741131</v>
      </c>
      <c r="FP529" s="520">
        <f>FL529-FN529</f>
        <v>77.081002379789126</v>
      </c>
      <c r="FQ529" s="284"/>
      <c r="FR529" s="284"/>
      <c r="FS529" s="278">
        <f>SUM(FQ513:FQ529)</f>
        <v>49.212677149156761</v>
      </c>
      <c r="FT529" s="278">
        <f>SUM(FR513:FR529)</f>
        <v>46.379886772136935</v>
      </c>
      <c r="FU529" s="278">
        <f>AVERAGE(FQ513:FQ529)</f>
        <v>6.1515846436445951</v>
      </c>
      <c r="FV529" s="278">
        <f>AVERAGE(FR513:FR529)</f>
        <v>5.7974858465171168</v>
      </c>
      <c r="FW529" s="278">
        <f>MAX(FQ513:FQ529)</f>
        <v>14.838965325208996</v>
      </c>
      <c r="FX529" s="278">
        <f>MAX(FR513:FR529)</f>
        <v>11.439940310066698</v>
      </c>
      <c r="FY529" s="278">
        <f>MIN(FQ513:FQ529)</f>
        <v>1.1902024683243462</v>
      </c>
      <c r="FZ529" s="278">
        <f>MIN(FR513:FR529)</f>
        <v>0.52132411206811735</v>
      </c>
      <c r="GA529" s="278">
        <f>FW529-FY529</f>
        <v>13.64876285688465</v>
      </c>
      <c r="GB529" s="278">
        <f>FX529-FZ529</f>
        <v>10.918616197998581</v>
      </c>
      <c r="GC529" s="280"/>
      <c r="GD529" s="285"/>
      <c r="GE529" s="280"/>
      <c r="GF529" s="278">
        <f>SUM(GD513:GD529)</f>
        <v>20.268757127884442</v>
      </c>
      <c r="GG529" s="278">
        <f>SUM(GE513:GE529)</f>
        <v>12.490452385536276</v>
      </c>
      <c r="GH529" s="278">
        <f>AVERAGE(GD513:GD529)</f>
        <v>2.5335946409855552</v>
      </c>
      <c r="GI529" s="278">
        <f>AVERAGE(GE513:GE529)</f>
        <v>1.5613065481920345</v>
      </c>
      <c r="GJ529" s="278">
        <f>MAX(GD513:GD529)</f>
        <v>5.7490513914613599</v>
      </c>
      <c r="GK529" s="278">
        <f>MAX(GE513:GE529)</f>
        <v>4.3002452477103823</v>
      </c>
      <c r="GL529" s="278">
        <f>MIN(GD513:GD529)</f>
        <v>4.0544392593370199E-2</v>
      </c>
      <c r="GM529" s="278">
        <f>MIN(GE513:GE529)</f>
        <v>0.12965988751779534</v>
      </c>
      <c r="GN529" s="278">
        <f>GJ529-GL529</f>
        <v>5.70850699886799</v>
      </c>
      <c r="GO529" s="278">
        <f>GK529-GM529</f>
        <v>4.1705853601925869</v>
      </c>
      <c r="GP529" s="280"/>
      <c r="GQ529" s="587"/>
      <c r="GR529" s="587"/>
      <c r="GS529" s="532"/>
      <c r="GT529" s="586">
        <f>SUM(GR511:GR528)</f>
        <v>28.032182326267538</v>
      </c>
      <c r="GU529" s="586">
        <f>SUM(GS511:GS528)</f>
        <v>20.802466510895716</v>
      </c>
      <c r="GV529" s="531">
        <f>AVERAGE(GR512:GR528)</f>
        <v>1.6489519015451493</v>
      </c>
      <c r="GW529" s="531">
        <f>AVERAGE(GS512:GS528)</f>
        <v>1.2236745006409244</v>
      </c>
      <c r="GX529" s="531">
        <f>MAX(GR512:GR528)</f>
        <v>4.181726681385701</v>
      </c>
      <c r="GY529" s="531">
        <f>MAX(GS512:GS528)</f>
        <v>4.371328267477204</v>
      </c>
      <c r="GZ529" s="587"/>
      <c r="HA529" s="532"/>
      <c r="HB529" s="586">
        <f>SUM(GZ511:GZ528)</f>
        <v>7.4570663549437857</v>
      </c>
      <c r="HC529" s="586">
        <f>SUM(HA511:HA528)</f>
        <v>7.9708300409792994</v>
      </c>
      <c r="HD529" s="531">
        <f>AVERAGE(GZ512:GZ528)</f>
        <v>0.43865096205551679</v>
      </c>
      <c r="HE529" s="531">
        <f>AVERAGE(HA512:HA528)</f>
        <v>0.4688723553517235</v>
      </c>
      <c r="HF529" s="531">
        <f>MAX(GZ512:GZ528)</f>
        <v>0.76677419354838783</v>
      </c>
      <c r="HG529" s="531">
        <f>MAX(HA512:HA528)</f>
        <v>2.1853064516129042</v>
      </c>
      <c r="HH529" s="584"/>
      <c r="HI529" s="527"/>
      <c r="HJ529" s="586">
        <f>SUM(HH512:HH529)</f>
        <v>26.934550966439851</v>
      </c>
      <c r="HK529" s="586">
        <f>SUM(HI512:HI529)</f>
        <v>27.432207030977906</v>
      </c>
      <c r="HL529" s="531">
        <f>AVERAGE(HH512:HH529)</f>
        <v>1.58438535096705</v>
      </c>
      <c r="HM529" s="531">
        <f>AVERAGE(HI512:HI529)</f>
        <v>1.6136592371163474</v>
      </c>
      <c r="HN529" s="531">
        <f>MAX(HH512:HH529)</f>
        <v>4.0101155774073796</v>
      </c>
      <c r="HO529" s="531">
        <f>MAX(HI512:HI529)</f>
        <v>4.3773765729938647</v>
      </c>
      <c r="HP529" s="286">
        <f>MIN(HH512:HH529)</f>
        <v>0.23324240523901951</v>
      </c>
      <c r="HQ529" s="286">
        <f>MIN(HI512:HI529)</f>
        <v>0.20646493148045977</v>
      </c>
      <c r="HR529" s="278">
        <f>HN529-HP529</f>
        <v>3.7768731721683602</v>
      </c>
      <c r="HS529" s="278">
        <f>HO529-HQ529</f>
        <v>4.1709116415134053</v>
      </c>
      <c r="HT529" s="393"/>
      <c r="HU529" s="520"/>
      <c r="HV529" s="393"/>
      <c r="HW529" s="520"/>
      <c r="HX529" s="393"/>
      <c r="HY529" s="520"/>
      <c r="HZ529" s="393"/>
      <c r="IA529" s="520"/>
      <c r="IB529" s="393"/>
      <c r="IC529" s="520"/>
      <c r="ID529" s="393"/>
      <c r="IE529" s="168"/>
      <c r="IF529" s="168"/>
      <c r="IG529" s="168">
        <v>-2.3619011811530348</v>
      </c>
      <c r="IH529" s="168">
        <v>-5.8070032573289902E-2</v>
      </c>
      <c r="II529" s="168"/>
      <c r="IJ529" s="168"/>
      <c r="IK529" s="168"/>
      <c r="IL529" s="168"/>
      <c r="IM529" s="168"/>
      <c r="IN529" s="462"/>
      <c r="IO529" s="462"/>
      <c r="IP529" s="390">
        <v>3</v>
      </c>
      <c r="IQ529" s="168"/>
      <c r="IR529" s="168"/>
      <c r="IS529" s="168"/>
      <c r="IT529" s="390"/>
      <c r="IU529" s="393"/>
      <c r="IV529" s="390"/>
      <c r="IW529" s="393"/>
      <c r="IX529" s="484"/>
      <c r="IY529" s="393"/>
      <c r="IZ529" s="168"/>
      <c r="JA529" s="168"/>
      <c r="JB529" s="177"/>
      <c r="JC529" s="177"/>
      <c r="JD529" s="177"/>
      <c r="JE529" s="168"/>
      <c r="JF529" s="168"/>
      <c r="JG529" s="168"/>
      <c r="JH529" s="168"/>
      <c r="JI529" s="168"/>
      <c r="JJ529" s="168"/>
      <c r="JK529" s="168"/>
      <c r="JL529" s="168"/>
      <c r="JM529" s="168"/>
      <c r="JN529" s="168"/>
      <c r="JO529" s="168"/>
      <c r="JP529" s="177"/>
      <c r="JQ529" s="177"/>
      <c r="JR529" s="177"/>
      <c r="JS529" s="168"/>
      <c r="JT529" s="168"/>
      <c r="JU529" s="393"/>
      <c r="JV529" s="168"/>
      <c r="JW529" s="168"/>
      <c r="JX529" s="168"/>
      <c r="JY529" s="393"/>
      <c r="JZ529" s="507"/>
      <c r="KA529" s="507"/>
      <c r="KB529" s="520"/>
      <c r="KC529" s="520"/>
      <c r="KD529" s="507"/>
      <c r="KE529" s="170"/>
      <c r="KF529" s="168"/>
      <c r="KG529" s="168"/>
      <c r="KH529" s="168"/>
      <c r="KI529" s="168"/>
      <c r="KJ529" s="168"/>
      <c r="KK529" s="169"/>
      <c r="KL529" s="168"/>
      <c r="KM529" s="168"/>
      <c r="KN529" s="168"/>
      <c r="KO529" s="168"/>
      <c r="KP529" s="168"/>
      <c r="KQ529" s="168"/>
      <c r="KR529" s="169"/>
      <c r="KS529" s="168"/>
      <c r="KT529" s="168"/>
      <c r="KU529" s="168"/>
      <c r="KV529" s="168"/>
      <c r="KW529" s="168"/>
      <c r="KX529" s="168"/>
      <c r="KY529" s="168"/>
      <c r="KZ529" s="168"/>
      <c r="LA529" s="169"/>
      <c r="LB529" s="168"/>
    </row>
    <row r="530" spans="1:314" x14ac:dyDescent="0.15">
      <c r="A530" s="228"/>
      <c r="B530" s="261" t="s">
        <v>53</v>
      </c>
      <c r="C530" s="26"/>
      <c r="D530" s="293"/>
      <c r="E530" s="12"/>
      <c r="F530" s="27"/>
      <c r="G530" s="28"/>
      <c r="H530" s="27" t="s">
        <v>363</v>
      </c>
      <c r="I530" s="598">
        <v>101</v>
      </c>
      <c r="J530" s="29">
        <v>1</v>
      </c>
      <c r="K530" s="27">
        <v>0</v>
      </c>
      <c r="L530" s="29">
        <v>1</v>
      </c>
      <c r="M530" s="27">
        <v>1</v>
      </c>
      <c r="N530" s="27">
        <v>1</v>
      </c>
      <c r="O530" s="27">
        <v>0</v>
      </c>
      <c r="P530" s="27"/>
      <c r="Q530" s="27">
        <v>1</v>
      </c>
      <c r="R530" s="27">
        <v>0</v>
      </c>
      <c r="S530" s="27">
        <v>0</v>
      </c>
      <c r="T530" s="27"/>
      <c r="U530" s="27"/>
      <c r="V530" s="27"/>
      <c r="W530" s="27"/>
      <c r="X530" s="27"/>
      <c r="Y530" s="27"/>
      <c r="Z530" s="27"/>
      <c r="AA530" s="29"/>
      <c r="AB530" s="23"/>
      <c r="AC530" s="23"/>
      <c r="AD530" s="23"/>
      <c r="AE530" s="23"/>
      <c r="AF530" s="23"/>
      <c r="AG530" s="23"/>
      <c r="AH530" s="15">
        <f>AM531-BP530</f>
        <v>-1.1615907448293614</v>
      </c>
      <c r="AI530" s="15">
        <f>AN531-BQ530</f>
        <v>-11.94307003257329</v>
      </c>
      <c r="AJ530" s="15"/>
      <c r="AK530" s="15"/>
      <c r="AL530" s="632">
        <f>((AH530*AH531)+(AI530*AI531))/(SQRT(AH530^2+AI530^2)*SQRT(AH531^2+AI531^2))</f>
        <v>0.99453725626412059</v>
      </c>
      <c r="AM530" s="639"/>
      <c r="AN530" s="640"/>
      <c r="AO530" s="639"/>
      <c r="AP530" s="640"/>
      <c r="AQ530" s="640"/>
      <c r="AR530" s="640"/>
      <c r="AS530" s="640"/>
      <c r="AT530" s="640"/>
      <c r="AU530" s="640"/>
      <c r="AV530" s="640"/>
      <c r="AW530" s="640"/>
      <c r="AX530" s="640"/>
      <c r="AY530" s="640"/>
      <c r="AZ530" s="640"/>
      <c r="BA530" s="640"/>
      <c r="BB530" s="639"/>
      <c r="BC530" s="640"/>
      <c r="BD530" s="640"/>
      <c r="BE530" s="640"/>
      <c r="BF530" s="640"/>
      <c r="BG530" s="640"/>
      <c r="BH530" s="640"/>
      <c r="BI530" s="640"/>
      <c r="BJ530" s="640"/>
      <c r="BK530" s="640"/>
      <c r="BL530" s="640"/>
      <c r="BM530" s="640"/>
      <c r="BN530" s="575"/>
      <c r="BO530" s="575"/>
      <c r="BP530" s="64">
        <v>1.1615907448293614</v>
      </c>
      <c r="BQ530" s="64">
        <v>11.94307003257329</v>
      </c>
      <c r="BR530" s="6"/>
      <c r="BS530" s="529"/>
      <c r="BT530" s="529"/>
      <c r="BU530" s="529"/>
      <c r="BV530" s="529"/>
      <c r="BW530" s="587"/>
      <c r="BX530" s="529"/>
      <c r="BY530" s="529"/>
      <c r="BZ530" s="529"/>
      <c r="CA530" s="529"/>
      <c r="CB530" s="587"/>
      <c r="CC530" s="529"/>
      <c r="CD530" s="587"/>
      <c r="CE530" s="529"/>
      <c r="CF530" s="587"/>
      <c r="CG530" s="529"/>
      <c r="CH530" s="587"/>
      <c r="CI530" s="529"/>
      <c r="CJ530" s="587"/>
      <c r="CK530" s="529"/>
      <c r="CL530" s="587"/>
      <c r="CM530" s="149"/>
      <c r="CN530" s="416"/>
      <c r="CO530" s="76"/>
      <c r="CP530" s="76"/>
      <c r="CQ530" s="76"/>
      <c r="CR530" s="94"/>
      <c r="CS530" s="84"/>
      <c r="CT530" s="84"/>
      <c r="CU530" s="84"/>
      <c r="CV530" s="84"/>
      <c r="CW530" s="84"/>
      <c r="CX530" s="84"/>
      <c r="CY530" s="84"/>
      <c r="CZ530" s="84"/>
      <c r="DA530" s="84"/>
      <c r="DB530" s="84"/>
      <c r="DC530" s="78"/>
      <c r="DD530" s="282"/>
      <c r="DE530" s="282"/>
      <c r="DF530" s="282"/>
      <c r="DG530" s="282"/>
      <c r="DH530" s="209"/>
      <c r="DI530" s="209"/>
      <c r="DJ530" s="116"/>
      <c r="DK530" s="116"/>
      <c r="DL530" s="132"/>
      <c r="DM530" s="132"/>
      <c r="DN530" s="132"/>
      <c r="DO530" s="132"/>
      <c r="DP530" s="132"/>
      <c r="DQ530" s="132"/>
      <c r="DR530" s="132"/>
      <c r="DS530" s="116"/>
      <c r="DT530" s="117" t="s">
        <v>442</v>
      </c>
      <c r="DU530" s="128">
        <v>1.1615907448293614</v>
      </c>
      <c r="DV530" s="128">
        <v>11.94307003257329</v>
      </c>
      <c r="ER530" s="116">
        <v>-4.0268479154084531</v>
      </c>
      <c r="ES530" s="116">
        <v>-13.452890879478828</v>
      </c>
      <c r="EV530" s="284"/>
      <c r="EW530" s="209"/>
      <c r="EX530" s="209"/>
      <c r="EY530" s="209"/>
      <c r="EZ530" s="209"/>
      <c r="FA530" s="209"/>
      <c r="FB530" s="209"/>
      <c r="FC530" s="209"/>
      <c r="FE530" s="153"/>
      <c r="FF530" s="149"/>
      <c r="FG530" s="269"/>
      <c r="FH530" s="149"/>
      <c r="FI530" s="269"/>
      <c r="FJ530" s="149"/>
      <c r="FK530" s="587"/>
      <c r="FL530" s="527"/>
      <c r="FM530" s="584"/>
      <c r="FN530" s="529"/>
      <c r="FO530" s="587"/>
      <c r="FP530" s="529"/>
      <c r="FQ530" s="284"/>
      <c r="FR530" s="209"/>
      <c r="FS530" s="284"/>
      <c r="FT530" s="209"/>
      <c r="FU530" s="284"/>
      <c r="FV530" s="209"/>
      <c r="FW530" s="284"/>
      <c r="FX530" s="279"/>
      <c r="FY530" s="285"/>
      <c r="FZ530" s="209"/>
      <c r="GA530" s="284"/>
      <c r="GB530" s="209"/>
      <c r="GC530" s="209"/>
      <c r="GD530" s="284"/>
      <c r="GE530" s="209"/>
      <c r="GF530" s="284"/>
      <c r="GG530" s="209"/>
      <c r="GH530" s="209"/>
      <c r="GI530" s="209"/>
      <c r="GJ530" s="209"/>
      <c r="GK530" s="209"/>
      <c r="GL530" s="209"/>
      <c r="GM530" s="209"/>
      <c r="GN530" s="209"/>
      <c r="GO530" s="209"/>
      <c r="GP530" s="209"/>
      <c r="GQ530" s="529"/>
      <c r="GR530" s="587"/>
      <c r="GS530" s="529"/>
      <c r="GT530" s="587"/>
      <c r="GU530" s="529"/>
      <c r="GV530" s="529"/>
      <c r="GW530" s="529"/>
      <c r="GX530" s="529"/>
      <c r="GY530" s="529"/>
      <c r="GZ530" s="587"/>
      <c r="HA530" s="529"/>
      <c r="HB530" s="587"/>
      <c r="HC530" s="529"/>
      <c r="HD530" s="529"/>
      <c r="HE530" s="529"/>
      <c r="HF530" s="529"/>
      <c r="HG530" s="529"/>
      <c r="HH530" s="584"/>
      <c r="HI530" s="527"/>
      <c r="HJ530" s="587"/>
      <c r="HK530" s="529"/>
      <c r="HL530" s="529"/>
      <c r="HM530" s="529"/>
      <c r="HN530" s="529"/>
      <c r="HO530" s="529"/>
      <c r="HP530" s="284"/>
      <c r="HQ530" s="209"/>
      <c r="HR530" s="209"/>
      <c r="HS530" s="209"/>
      <c r="HT530" s="510"/>
      <c r="HU530" s="518"/>
      <c r="HV530" s="510"/>
      <c r="HW530" s="518"/>
      <c r="HX530" s="510"/>
      <c r="HY530" s="518"/>
      <c r="HZ530" s="510"/>
      <c r="IA530" s="518"/>
      <c r="IB530" s="510"/>
      <c r="IC530" s="518"/>
      <c r="ID530" s="510"/>
      <c r="IE530" s="183"/>
      <c r="IF530" s="183"/>
      <c r="IG530" s="183">
        <v>-3.2911737770165241</v>
      </c>
      <c r="IH530" s="183">
        <v>-5.9424999999999999</v>
      </c>
      <c r="II530" s="183">
        <v>0</v>
      </c>
      <c r="IJ530" s="183">
        <v>0</v>
      </c>
      <c r="IK530" s="183"/>
      <c r="IL530" s="183"/>
      <c r="IM530" s="183"/>
      <c r="IN530" s="464"/>
      <c r="IO530" s="464"/>
      <c r="IP530" s="402"/>
      <c r="IQ530" s="183"/>
      <c r="IR530" s="183"/>
      <c r="IS530" s="183"/>
      <c r="IT530" s="412"/>
      <c r="IU530" s="416"/>
      <c r="IV530" s="412"/>
      <c r="IW530" s="416"/>
      <c r="IX530" s="482"/>
      <c r="IY530" s="416"/>
      <c r="IZ530" s="183"/>
      <c r="JA530" s="183"/>
      <c r="JB530" s="184"/>
      <c r="JC530" s="184"/>
      <c r="JD530" s="184"/>
      <c r="JE530" s="183"/>
      <c r="JF530" s="183"/>
      <c r="JG530" s="183"/>
      <c r="JH530" s="183"/>
      <c r="JI530" s="183"/>
      <c r="JJ530" s="183"/>
      <c r="JK530" s="183"/>
      <c r="JL530" s="183"/>
      <c r="JM530" s="183"/>
      <c r="JN530" s="183"/>
      <c r="JO530" s="183"/>
      <c r="JP530" s="184"/>
      <c r="JQ530" s="184"/>
      <c r="JR530" s="184"/>
      <c r="JS530" s="183"/>
      <c r="JT530" s="183"/>
      <c r="JU530" s="510"/>
      <c r="JV530" s="183"/>
      <c r="JW530" s="183"/>
      <c r="JX530" s="183"/>
      <c r="JY530" s="510"/>
      <c r="JZ530" s="505"/>
      <c r="KA530" s="505"/>
      <c r="KB530" s="518"/>
      <c r="KC530" s="518"/>
      <c r="KD530" s="505"/>
      <c r="KE530" s="187"/>
      <c r="KF530" s="183"/>
      <c r="KG530" s="183"/>
      <c r="KH530" s="183"/>
      <c r="KI530" s="183"/>
      <c r="KJ530" s="183"/>
      <c r="KK530" s="200"/>
      <c r="KL530" s="183"/>
      <c r="KM530" s="183"/>
      <c r="KN530" s="183"/>
      <c r="KO530" s="183"/>
      <c r="KP530" s="183"/>
      <c r="KQ530" s="183"/>
      <c r="KR530" s="200"/>
      <c r="KS530" s="183"/>
      <c r="KT530" s="183"/>
      <c r="KU530" s="183"/>
      <c r="KV530" s="183"/>
      <c r="KW530" s="183"/>
      <c r="KX530" s="183"/>
      <c r="KY530" s="183"/>
      <c r="KZ530" s="183"/>
      <c r="LA530" s="200"/>
      <c r="LB530" s="183"/>
    </row>
    <row r="531" spans="1:314" x14ac:dyDescent="0.15">
      <c r="A531" s="228"/>
      <c r="B531" s="261" t="s">
        <v>54</v>
      </c>
      <c r="C531" s="26">
        <v>0.23</v>
      </c>
      <c r="D531" s="293">
        <v>0.7665900000000001</v>
      </c>
      <c r="E531" s="12"/>
      <c r="F531" s="27"/>
      <c r="G531" s="28"/>
      <c r="H531" s="27"/>
      <c r="I531" s="598"/>
      <c r="J531" s="29">
        <v>2</v>
      </c>
      <c r="K531" s="27"/>
      <c r="L531" s="29"/>
      <c r="M531" s="27">
        <v>0</v>
      </c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9"/>
      <c r="AB531" s="23"/>
      <c r="AC531" s="23"/>
      <c r="AD531" s="23"/>
      <c r="AE531" s="23"/>
      <c r="AF531" s="23"/>
      <c r="AG531" s="23"/>
      <c r="AH531" s="54">
        <f>ER530-BP530</f>
        <v>-5.1884386602378143</v>
      </c>
      <c r="AI531" s="54">
        <f>ES530-BQ530</f>
        <v>-25.395960912052118</v>
      </c>
      <c r="AJ531" s="15"/>
      <c r="AK531" s="15"/>
      <c r="AL531" s="635">
        <f>DEGREES(ACOS(AL530))</f>
        <v>5.9915742505306371</v>
      </c>
      <c r="AM531" s="639"/>
      <c r="AN531" s="640"/>
      <c r="AO531" s="639"/>
      <c r="AP531" s="638">
        <f>ABS(11.88+AN531)</f>
        <v>11.88</v>
      </c>
      <c r="AQ531" s="640"/>
      <c r="AR531" s="640"/>
      <c r="AS531" s="640"/>
      <c r="AT531" s="640"/>
      <c r="AU531" s="640"/>
      <c r="AV531" s="640"/>
      <c r="AW531" s="640"/>
      <c r="AX531" s="640"/>
      <c r="AY531" s="640"/>
      <c r="AZ531" s="640"/>
      <c r="BA531" s="640"/>
      <c r="BB531" s="634">
        <f>ABS(BQ531-AN531)</f>
        <v>12.13663680781759</v>
      </c>
      <c r="BC531" s="640"/>
      <c r="BD531" s="640"/>
      <c r="BE531" s="640"/>
      <c r="BF531" s="640"/>
      <c r="BG531" s="640"/>
      <c r="BH531" s="640"/>
      <c r="BI531" s="640"/>
      <c r="BJ531" s="640"/>
      <c r="BK531" s="640"/>
      <c r="BL531" s="640"/>
      <c r="BM531" s="640"/>
      <c r="BN531" s="575"/>
      <c r="BO531" s="575"/>
      <c r="BP531" s="6">
        <v>-6.1951506390899276</v>
      </c>
      <c r="BQ531" s="6">
        <v>-12.13663680781759</v>
      </c>
      <c r="BR531" s="6"/>
      <c r="BS531" s="529"/>
      <c r="BT531" s="529"/>
      <c r="BU531" s="529"/>
      <c r="BV531" s="529"/>
      <c r="BW531" s="587"/>
      <c r="BX531" s="529"/>
      <c r="BY531" s="529"/>
      <c r="BZ531" s="529"/>
      <c r="CA531" s="529"/>
      <c r="CB531" s="587"/>
      <c r="CC531" s="529"/>
      <c r="CD531" s="587"/>
      <c r="CE531" s="529"/>
      <c r="CF531" s="587"/>
      <c r="CG531" s="529"/>
      <c r="CH531" s="587"/>
      <c r="CI531" s="529"/>
      <c r="CJ531" s="587"/>
      <c r="CK531" s="529"/>
      <c r="CL531" s="587"/>
      <c r="CM531" s="149"/>
      <c r="CN531" s="416"/>
      <c r="CO531" s="76"/>
      <c r="CP531" s="76"/>
      <c r="CQ531" s="76"/>
      <c r="CR531" s="94"/>
      <c r="CS531" s="84"/>
      <c r="CT531" s="84"/>
      <c r="CU531" s="84"/>
      <c r="CV531" s="84"/>
      <c r="CW531" s="84"/>
      <c r="CX531" s="84"/>
      <c r="CY531" s="84"/>
      <c r="CZ531" s="84"/>
      <c r="DA531" s="84"/>
      <c r="DB531" s="84"/>
      <c r="DC531" s="78"/>
      <c r="DD531" s="282"/>
      <c r="DE531" s="282"/>
      <c r="DF531" s="282"/>
      <c r="DG531" s="282"/>
      <c r="DH531" s="209"/>
      <c r="DI531" s="209"/>
      <c r="DJ531" s="116"/>
      <c r="DK531" s="116"/>
      <c r="DL531" s="132"/>
      <c r="DM531" s="132"/>
      <c r="DN531" s="132"/>
      <c r="DO531" s="132"/>
      <c r="DP531" s="132"/>
      <c r="DQ531" s="132"/>
      <c r="DR531" s="132"/>
      <c r="DS531" s="116"/>
      <c r="DT531" s="117" t="s">
        <v>443</v>
      </c>
      <c r="DU531" s="116">
        <v>-4.8786811282833185</v>
      </c>
      <c r="DV531" s="116">
        <v>-12.291490228013028</v>
      </c>
      <c r="ER531" s="128">
        <v>0.6195150639089928</v>
      </c>
      <c r="ES531" s="128">
        <v>11.63336319218241</v>
      </c>
      <c r="EU531" s="518">
        <f>ABS(ER531)</f>
        <v>0.6195150639089928</v>
      </c>
      <c r="EV531" s="284"/>
      <c r="EW531" s="209"/>
      <c r="EX531" s="209"/>
      <c r="EY531" s="209"/>
      <c r="EZ531" s="209"/>
      <c r="FA531" s="209"/>
      <c r="FB531" s="209"/>
      <c r="FC531" s="209"/>
      <c r="FE531" s="153"/>
      <c r="FF531" s="149"/>
      <c r="FG531" s="269"/>
      <c r="FH531" s="149"/>
      <c r="FI531" s="269"/>
      <c r="FJ531" s="149"/>
      <c r="FK531" s="587"/>
      <c r="FL531" s="527"/>
      <c r="FM531" s="584"/>
      <c r="FN531" s="529"/>
      <c r="FO531" s="587"/>
      <c r="FP531" s="529"/>
      <c r="FQ531" s="284"/>
      <c r="FR531" s="209"/>
      <c r="FS531" s="284"/>
      <c r="FT531" s="209"/>
      <c r="FU531" s="284"/>
      <c r="FV531" s="209"/>
      <c r="FW531" s="284"/>
      <c r="FX531" s="279"/>
      <c r="FY531" s="285"/>
      <c r="FZ531" s="209"/>
      <c r="GA531" s="284"/>
      <c r="GB531" s="209"/>
      <c r="GC531" s="209"/>
      <c r="GD531" s="284"/>
      <c r="GE531" s="209"/>
      <c r="GF531" s="284"/>
      <c r="GG531" s="209"/>
      <c r="GH531" s="209"/>
      <c r="GI531" s="209"/>
      <c r="GJ531" s="209"/>
      <c r="GK531" s="209"/>
      <c r="GL531" s="209"/>
      <c r="GM531" s="209"/>
      <c r="GN531" s="209"/>
      <c r="GO531" s="209"/>
      <c r="GP531" s="209"/>
      <c r="GQ531" s="529"/>
      <c r="GR531" s="587">
        <v>0.85183321287486535</v>
      </c>
      <c r="GS531" s="532">
        <v>0.54207568092036862</v>
      </c>
      <c r="GT531" s="587"/>
      <c r="GU531" s="532"/>
      <c r="GV531" s="532"/>
      <c r="GW531" s="532"/>
      <c r="GX531" s="532"/>
      <c r="GY531" s="532"/>
      <c r="GZ531" s="587">
        <v>1.1614006514657991</v>
      </c>
      <c r="HA531" s="532">
        <v>0.3097068403908807</v>
      </c>
      <c r="HB531" s="587"/>
      <c r="HC531" s="532"/>
      <c r="HD531" s="532"/>
      <c r="HE531" s="532"/>
      <c r="HF531" s="532"/>
      <c r="HG531" s="532"/>
      <c r="HH531" s="584">
        <v>1.4403025014842883</v>
      </c>
      <c r="HI531" s="527">
        <v>0.62431111701633479</v>
      </c>
      <c r="HJ531" s="587"/>
      <c r="HK531" s="532"/>
      <c r="HL531" s="532"/>
      <c r="HM531" s="532"/>
      <c r="HN531" s="532"/>
      <c r="HO531" s="532"/>
      <c r="HP531" s="284"/>
      <c r="HQ531" s="209"/>
      <c r="HR531" s="209"/>
      <c r="HS531" s="209"/>
      <c r="HT531" s="510"/>
      <c r="HU531" s="518"/>
      <c r="HV531" s="510"/>
      <c r="HW531" s="518"/>
      <c r="HX531" s="510"/>
      <c r="HY531" s="518"/>
      <c r="HZ531" s="510"/>
      <c r="IA531" s="518"/>
      <c r="IB531" s="510"/>
      <c r="IC531" s="518"/>
      <c r="ID531" s="510"/>
      <c r="IE531" s="183"/>
      <c r="IF531" s="183"/>
      <c r="IG531" s="175"/>
      <c r="IH531" s="175"/>
      <c r="II531" s="183"/>
      <c r="IJ531" s="183"/>
      <c r="IK531" s="183"/>
      <c r="IL531" s="183"/>
      <c r="IM531" s="183"/>
      <c r="IN531" s="464"/>
      <c r="IO531" s="464"/>
      <c r="IP531" s="402"/>
      <c r="IQ531" s="183"/>
      <c r="IR531" s="183"/>
      <c r="IS531" s="183"/>
      <c r="IT531" s="412"/>
      <c r="IU531" s="416"/>
      <c r="IV531" s="412"/>
      <c r="IW531" s="416"/>
      <c r="IX531" s="482"/>
      <c r="IY531" s="416"/>
      <c r="IZ531" s="183"/>
      <c r="JA531" s="183"/>
      <c r="JB531" s="184"/>
      <c r="JC531" s="184"/>
      <c r="JD531" s="184"/>
      <c r="JE531" s="183"/>
      <c r="JF531" s="183"/>
      <c r="JG531" s="183"/>
      <c r="JH531" s="183"/>
      <c r="JI531" s="183"/>
      <c r="JJ531" s="183"/>
      <c r="JK531" s="183"/>
      <c r="JL531" s="183"/>
      <c r="JM531" s="183"/>
      <c r="JN531" s="183"/>
      <c r="JO531" s="183"/>
      <c r="JP531" s="184"/>
      <c r="JQ531" s="184"/>
      <c r="JR531" s="184"/>
      <c r="JS531" s="183"/>
      <c r="JT531" s="183"/>
      <c r="JU531" s="510"/>
      <c r="JV531" s="183"/>
      <c r="JW531" s="183"/>
      <c r="JX531" s="183"/>
      <c r="JY531" s="510"/>
      <c r="JZ531" s="505"/>
      <c r="KA531" s="505"/>
      <c r="KB531" s="518"/>
      <c r="KC531" s="518"/>
      <c r="KD531" s="505"/>
      <c r="KE531" s="187"/>
      <c r="KF531" s="183"/>
      <c r="KG531" s="183"/>
      <c r="KH531" s="183"/>
      <c r="KI531" s="183"/>
      <c r="KJ531" s="183"/>
      <c r="KK531" s="200"/>
      <c r="KL531" s="183"/>
      <c r="KM531" s="183"/>
      <c r="KN531" s="183"/>
      <c r="KO531" s="183"/>
      <c r="KP531" s="183"/>
      <c r="KQ531" s="183"/>
      <c r="KR531" s="200"/>
      <c r="KS531" s="183"/>
      <c r="KT531" s="183"/>
      <c r="KU531" s="183"/>
      <c r="KV531" s="183"/>
      <c r="KW531" s="183"/>
      <c r="KX531" s="183"/>
      <c r="KY531" s="183"/>
      <c r="KZ531" s="183"/>
      <c r="LA531" s="200"/>
      <c r="LB531" s="183"/>
    </row>
    <row r="532" spans="1:314" x14ac:dyDescent="0.15">
      <c r="A532" s="218" t="s">
        <v>593</v>
      </c>
      <c r="B532" s="259" t="s">
        <v>55</v>
      </c>
      <c r="C532" s="17"/>
      <c r="D532" s="18"/>
      <c r="E532" s="12"/>
      <c r="F532" s="20"/>
      <c r="G532" s="19"/>
      <c r="H532" s="20"/>
      <c r="I532" s="597"/>
      <c r="J532" s="16"/>
      <c r="K532" s="20"/>
      <c r="L532" s="16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16"/>
      <c r="AB532" s="20"/>
      <c r="AC532" s="20"/>
      <c r="AD532" s="20"/>
      <c r="AE532" s="20"/>
      <c r="AF532" s="20"/>
      <c r="AG532" s="20"/>
      <c r="AH532" s="58"/>
      <c r="AI532" s="20"/>
      <c r="AJ532" s="20"/>
      <c r="AK532" s="20"/>
      <c r="AL532" s="642"/>
      <c r="AM532" s="636"/>
      <c r="AN532" s="637"/>
      <c r="AO532" s="636"/>
      <c r="AP532" s="637"/>
      <c r="AQ532" s="528">
        <f>SUM(AO529:AO532)</f>
        <v>0</v>
      </c>
      <c r="AR532" s="528">
        <f>SUM(AP529:AP532)</f>
        <v>11.88</v>
      </c>
      <c r="AS532" s="528" t="e">
        <f>AVERAGE(AO529:AO532)</f>
        <v>#DIV/0!</v>
      </c>
      <c r="AT532" s="528">
        <f>AVERAGE(AP529:AP532)</f>
        <v>11.88</v>
      </c>
      <c r="AU532" s="528">
        <f>MAX(AO529:AO532)</f>
        <v>0</v>
      </c>
      <c r="AV532" s="528">
        <f>MAX(AP529:AP532)</f>
        <v>11.88</v>
      </c>
      <c r="AW532" s="528">
        <f>MIN(AO529:AO532)</f>
        <v>0</v>
      </c>
      <c r="AX532" s="528">
        <f>MIN(AP529:AP532)</f>
        <v>11.88</v>
      </c>
      <c r="AY532" s="528">
        <f>AU532-AW532</f>
        <v>0</v>
      </c>
      <c r="AZ532" s="528">
        <f>AV532-AX532</f>
        <v>0</v>
      </c>
      <c r="BA532" s="528"/>
      <c r="BB532" s="636"/>
      <c r="BC532" s="637"/>
      <c r="BD532" s="528">
        <f>SUM(BB529:BB532)</f>
        <v>12.13663680781759</v>
      </c>
      <c r="BE532" s="528">
        <f>SUM(BC529:BC532)</f>
        <v>0</v>
      </c>
      <c r="BF532" s="528">
        <f>AVERAGE(BB529:BB532)</f>
        <v>12.13663680781759</v>
      </c>
      <c r="BG532" s="528" t="e">
        <f>AVERAGE(BC529:BC532)</f>
        <v>#DIV/0!</v>
      </c>
      <c r="BH532" s="528">
        <f>MAX(BB529:BB532)</f>
        <v>12.13663680781759</v>
      </c>
      <c r="BI532" s="528">
        <f>MAX(BC529:BC532)</f>
        <v>0</v>
      </c>
      <c r="BJ532" s="528">
        <f>MIN(BB529:BB532)</f>
        <v>12.13663680781759</v>
      </c>
      <c r="BK532" s="528">
        <f>MIN(BC529:BC532)</f>
        <v>0</v>
      </c>
      <c r="BL532" s="528">
        <f>BH532-BJ532</f>
        <v>0</v>
      </c>
      <c r="BM532" s="528">
        <f>BI532-BK532</f>
        <v>0</v>
      </c>
      <c r="BN532" s="574"/>
      <c r="BO532" s="574"/>
      <c r="BP532" s="2"/>
      <c r="BQ532" s="2"/>
      <c r="BR532" s="7"/>
      <c r="BS532" s="530"/>
      <c r="BT532" s="530"/>
      <c r="BU532" s="530"/>
      <c r="BV532" s="530"/>
      <c r="BW532" s="584"/>
      <c r="BX532" s="530"/>
      <c r="BY532" s="530"/>
      <c r="BZ532" s="530"/>
      <c r="CA532" s="530"/>
      <c r="CB532" s="584"/>
      <c r="CC532" s="530"/>
      <c r="CD532" s="584"/>
      <c r="CE532" s="530"/>
      <c r="CF532" s="584"/>
      <c r="CG532" s="530"/>
      <c r="CH532" s="584"/>
      <c r="CI532" s="530"/>
      <c r="CJ532" s="584"/>
      <c r="CK532" s="530"/>
      <c r="CL532" s="584"/>
      <c r="CM532" s="271"/>
      <c r="CN532" s="393"/>
      <c r="CO532" s="73"/>
      <c r="CP532" s="73"/>
      <c r="CQ532" s="73"/>
      <c r="CR532" s="96"/>
      <c r="CS532" s="83"/>
      <c r="CT532" s="87"/>
      <c r="CU532" s="87"/>
      <c r="CV532" s="87"/>
      <c r="CW532" s="87"/>
      <c r="CX532" s="87"/>
      <c r="CY532" s="87"/>
      <c r="CZ532" s="87"/>
      <c r="DA532" s="87"/>
      <c r="DB532" s="87"/>
      <c r="DC532" s="81"/>
      <c r="DD532" s="281"/>
      <c r="DE532" s="281"/>
      <c r="DF532" s="281"/>
      <c r="DG532" s="281"/>
      <c r="DH532" s="281"/>
      <c r="DI532" s="281"/>
      <c r="DJ532" s="110"/>
      <c r="DK532" s="110"/>
      <c r="DL532" s="133"/>
      <c r="DM532" s="133"/>
      <c r="DN532" s="133"/>
      <c r="DO532" s="133"/>
      <c r="DP532" s="133"/>
      <c r="DQ532" s="133"/>
      <c r="DR532" s="133"/>
      <c r="DS532" s="110"/>
      <c r="DT532" s="112"/>
      <c r="DU532" s="110"/>
      <c r="DV532" s="110"/>
      <c r="DW532" s="495"/>
      <c r="DX532" s="495"/>
      <c r="DY532" s="495"/>
      <c r="DZ532" s="495"/>
      <c r="EA532" s="495"/>
      <c r="EB532" s="512"/>
      <c r="EC532" s="495"/>
      <c r="ED532" s="495"/>
      <c r="EE532" s="512"/>
      <c r="EF532" s="244"/>
      <c r="EG532" s="244"/>
      <c r="EH532" s="244"/>
      <c r="EI532" s="244"/>
      <c r="EJ532" s="244"/>
      <c r="EK532" s="244"/>
      <c r="EL532" s="244"/>
      <c r="EM532" s="244"/>
      <c r="EN532" s="244"/>
      <c r="EO532" s="244"/>
      <c r="EP532" s="244"/>
      <c r="EQ532" s="244"/>
      <c r="ER532" s="110"/>
      <c r="ES532" s="111"/>
      <c r="EV532" s="287"/>
      <c r="EW532" s="281">
        <f>SUM(EU530:EU532)</f>
        <v>0.6195150639089928</v>
      </c>
      <c r="EX532" s="278"/>
      <c r="EY532" s="278">
        <f>AVERAGE(EU529:EU532)</f>
        <v>0.6195150639089928</v>
      </c>
      <c r="EZ532" s="281"/>
      <c r="FA532" s="281">
        <f>_xlfn.VAR.P(EU529:EU532)</f>
        <v>0</v>
      </c>
      <c r="FB532" s="281"/>
      <c r="FC532" s="281">
        <f>MAX(EU529:EU532)</f>
        <v>0.6195150639089928</v>
      </c>
      <c r="FD532" s="523"/>
      <c r="FE532" s="152"/>
      <c r="FF532" s="145"/>
      <c r="FG532" s="268"/>
      <c r="FH532" s="145"/>
      <c r="FI532" s="268"/>
      <c r="FJ532" s="145"/>
      <c r="FK532" s="584"/>
      <c r="FL532" s="527"/>
      <c r="FM532" s="584"/>
      <c r="FN532" s="530"/>
      <c r="FO532" s="584"/>
      <c r="FP532" s="530"/>
      <c r="FQ532" s="284"/>
      <c r="FR532" s="282"/>
      <c r="FS532" s="286"/>
      <c r="FT532" s="278"/>
      <c r="FU532" s="286"/>
      <c r="FV532" s="278"/>
      <c r="FW532" s="285"/>
      <c r="FX532" s="279"/>
      <c r="FY532" s="285"/>
      <c r="FZ532" s="280"/>
      <c r="GA532" s="285"/>
      <c r="GB532" s="280"/>
      <c r="GC532" s="280"/>
      <c r="GD532" s="285"/>
      <c r="GE532" s="280"/>
      <c r="GF532" s="285"/>
      <c r="GG532" s="280"/>
      <c r="GH532" s="280"/>
      <c r="GI532" s="280"/>
      <c r="GJ532" s="280"/>
      <c r="GK532" s="280"/>
      <c r="GL532" s="280"/>
      <c r="GM532" s="280"/>
      <c r="GN532" s="280"/>
      <c r="GO532" s="280"/>
      <c r="GP532" s="282"/>
      <c r="GQ532" s="532"/>
      <c r="GR532" s="587"/>
      <c r="GS532" s="532"/>
      <c r="GT532" s="586">
        <f>SUM(GR530:GR532)</f>
        <v>0.85183321287486535</v>
      </c>
      <c r="GU532" s="586">
        <f>SUM(GS530:GS532)</f>
        <v>0.54207568092036862</v>
      </c>
      <c r="GV532" s="531">
        <f>AVERAGE(GR530:GR532)</f>
        <v>0.85183321287486535</v>
      </c>
      <c r="GW532" s="531">
        <f>AVERAGE(GS530:GS532)</f>
        <v>0.54207568092036862</v>
      </c>
      <c r="GX532" s="531">
        <f>MAX(GR530:GR532)</f>
        <v>0.85183321287486535</v>
      </c>
      <c r="GY532" s="531">
        <f>MAX(GS530:GS532)</f>
        <v>0.54207568092036862</v>
      </c>
      <c r="GZ532" s="587"/>
      <c r="HA532" s="532"/>
      <c r="HB532" s="586">
        <f>SUM(GZ530:GZ532)</f>
        <v>1.1614006514657991</v>
      </c>
      <c r="HC532" s="586">
        <f>SUM(HA530:HA532)</f>
        <v>0.3097068403908807</v>
      </c>
      <c r="HD532" s="531">
        <f>AVERAGE(GZ530:GZ532)</f>
        <v>1.1614006514657991</v>
      </c>
      <c r="HE532" s="531">
        <f>AVERAGE(HA530:HA532)</f>
        <v>0.3097068403908807</v>
      </c>
      <c r="HF532" s="531">
        <f>MAX(GZ530:GZ532)</f>
        <v>1.1614006514657991</v>
      </c>
      <c r="HG532" s="531">
        <f>MAX(HA530:HA532)</f>
        <v>0.3097068403908807</v>
      </c>
      <c r="HH532" s="584"/>
      <c r="HI532" s="527"/>
      <c r="HJ532" s="586">
        <f>SUM(HH530:HH532)</f>
        <v>1.4403025014842883</v>
      </c>
      <c r="HK532" s="586">
        <f>SUM(HI530:HI532)</f>
        <v>0.62431111701633479</v>
      </c>
      <c r="HL532" s="531">
        <f>AVERAGE(HH530:HH532)</f>
        <v>1.4403025014842883</v>
      </c>
      <c r="HM532" s="531">
        <f>AVERAGE(HI530:HI532)</f>
        <v>0.62431111701633479</v>
      </c>
      <c r="HN532" s="531">
        <f>MAX(HH530:HH532)</f>
        <v>1.4403025014842883</v>
      </c>
      <c r="HO532" s="531">
        <f>MAX(HI530:HI532)</f>
        <v>0.62431111701633479</v>
      </c>
      <c r="HP532" s="286">
        <f>MIN(HH530:HH532)</f>
        <v>1.4403025014842883</v>
      </c>
      <c r="HQ532" s="286">
        <f>MIN(HI530:HI532)</f>
        <v>0.62431111701633479</v>
      </c>
      <c r="HR532" s="278">
        <f>HN532-HP532</f>
        <v>0</v>
      </c>
      <c r="HS532" s="278">
        <f>HO532-HQ532</f>
        <v>0</v>
      </c>
      <c r="HT532" s="393"/>
      <c r="HU532" s="520"/>
      <c r="HV532" s="393"/>
      <c r="HW532" s="520"/>
      <c r="HX532" s="393"/>
      <c r="HY532" s="520"/>
      <c r="HZ532" s="393"/>
      <c r="IA532" s="520"/>
      <c r="IB532" s="393"/>
      <c r="IC532" s="520"/>
      <c r="ID532" s="393"/>
      <c r="IE532" s="168"/>
      <c r="IF532" s="168"/>
      <c r="IG532" s="168">
        <v>-1.8972648832212904</v>
      </c>
      <c r="IH532" s="168">
        <v>13.259324104234528</v>
      </c>
      <c r="II532" s="168"/>
      <c r="IJ532" s="168"/>
      <c r="IK532" s="168"/>
      <c r="IL532" s="168"/>
      <c r="IM532" s="168"/>
      <c r="IN532" s="462"/>
      <c r="IO532" s="462"/>
      <c r="IP532" s="390"/>
      <c r="IQ532" s="168"/>
      <c r="IR532" s="168"/>
      <c r="IS532" s="168"/>
      <c r="IT532" s="390"/>
      <c r="IU532" s="393"/>
      <c r="IV532" s="390"/>
      <c r="IW532" s="393"/>
      <c r="IX532" s="484"/>
      <c r="IY532" s="393"/>
      <c r="IZ532" s="168"/>
      <c r="JA532" s="168"/>
      <c r="JB532" s="177"/>
      <c r="JC532" s="177"/>
      <c r="JD532" s="177"/>
      <c r="JE532" s="168"/>
      <c r="JF532" s="168"/>
      <c r="JG532" s="168"/>
      <c r="JH532" s="168"/>
      <c r="JI532" s="168"/>
      <c r="JJ532" s="168"/>
      <c r="JK532" s="168"/>
      <c r="JL532" s="168"/>
      <c r="JM532" s="168"/>
      <c r="JN532" s="168"/>
      <c r="JO532" s="168"/>
      <c r="JP532" s="177"/>
      <c r="JQ532" s="177"/>
      <c r="JR532" s="177"/>
      <c r="JS532" s="168"/>
      <c r="JT532" s="168"/>
      <c r="JU532" s="393"/>
      <c r="JV532" s="168"/>
      <c r="JW532" s="168"/>
      <c r="JX532" s="168"/>
      <c r="JY532" s="393"/>
      <c r="JZ532" s="507"/>
      <c r="KA532" s="507"/>
      <c r="KB532" s="520"/>
      <c r="KC532" s="520"/>
      <c r="KD532" s="507"/>
      <c r="KE532" s="170"/>
      <c r="KF532" s="168"/>
      <c r="KG532" s="168"/>
      <c r="KH532" s="168"/>
      <c r="KI532" s="168"/>
      <c r="KJ532" s="168"/>
      <c r="KK532" s="169"/>
      <c r="KL532" s="168"/>
      <c r="KM532" s="168"/>
      <c r="KN532" s="168"/>
      <c r="KO532" s="168"/>
      <c r="KP532" s="168"/>
      <c r="KQ532" s="168"/>
      <c r="KR532" s="169"/>
      <c r="KS532" s="168"/>
      <c r="KT532" s="168"/>
      <c r="KU532" s="168"/>
      <c r="KV532" s="168"/>
      <c r="KW532" s="168"/>
      <c r="KX532" s="168"/>
      <c r="KY532" s="168"/>
      <c r="KZ532" s="168"/>
      <c r="LA532" s="169"/>
      <c r="LB532" s="168"/>
    </row>
    <row r="533" spans="1:314" x14ac:dyDescent="0.15">
      <c r="A533" s="214"/>
      <c r="B533" s="261" t="s">
        <v>56</v>
      </c>
      <c r="C533" s="10"/>
      <c r="D533" s="11"/>
      <c r="E533" s="12"/>
      <c r="F533" s="14"/>
      <c r="G533" s="13"/>
      <c r="H533" s="14" t="s">
        <v>373</v>
      </c>
      <c r="I533" s="596">
        <v>102</v>
      </c>
      <c r="J533" s="9">
        <v>1</v>
      </c>
      <c r="K533" s="14">
        <v>0</v>
      </c>
      <c r="L533" s="9">
        <v>1</v>
      </c>
      <c r="M533" s="23">
        <v>1</v>
      </c>
      <c r="N533" s="23">
        <v>1</v>
      </c>
      <c r="O533" s="23">
        <v>0</v>
      </c>
      <c r="P533" s="14"/>
      <c r="Q533" s="14">
        <v>1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0</v>
      </c>
      <c r="AA533" s="9">
        <v>1</v>
      </c>
      <c r="AB533" s="15"/>
      <c r="AC533" s="15"/>
      <c r="AD533" s="15"/>
      <c r="AE533" s="15"/>
      <c r="AF533" s="15"/>
      <c r="AG533" s="15"/>
      <c r="AH533" s="54"/>
      <c r="AI533" s="15"/>
      <c r="AJ533" s="15"/>
      <c r="AK533" s="15"/>
      <c r="AL533" s="632"/>
      <c r="AM533" s="633"/>
      <c r="AN533" s="634"/>
      <c r="AO533" s="633"/>
      <c r="AP533" s="634"/>
      <c r="AQ533" s="634"/>
      <c r="AR533" s="634"/>
      <c r="AS533" s="634"/>
      <c r="AT533" s="634"/>
      <c r="AU533" s="634"/>
      <c r="AV533" s="634"/>
      <c r="AW533" s="634"/>
      <c r="AX533" s="634"/>
      <c r="AY533" s="634"/>
      <c r="AZ533" s="634"/>
      <c r="BA533" s="634"/>
      <c r="BB533" s="633"/>
      <c r="BC533" s="634"/>
      <c r="BD533" s="634"/>
      <c r="BE533" s="634"/>
      <c r="BF533" s="634"/>
      <c r="BG533" s="634"/>
      <c r="BH533" s="634"/>
      <c r="BI533" s="634"/>
      <c r="BJ533" s="634"/>
      <c r="BK533" s="634"/>
      <c r="BL533" s="634"/>
      <c r="BM533" s="634"/>
      <c r="BN533" s="573"/>
      <c r="BO533" s="573"/>
      <c r="BP533" s="64">
        <v>-1.1228710533350494</v>
      </c>
      <c r="BQ533" s="64">
        <v>11.94307003257329</v>
      </c>
      <c r="BR533" s="6"/>
      <c r="BS533" s="527"/>
      <c r="BT533" s="527"/>
      <c r="BU533" s="527"/>
      <c r="BV533" s="527"/>
      <c r="BW533" s="584"/>
      <c r="BX533" s="527"/>
      <c r="BY533" s="527"/>
      <c r="BZ533" s="527"/>
      <c r="CA533" s="527"/>
      <c r="CB533" s="584"/>
      <c r="CC533" s="527"/>
      <c r="CD533" s="584"/>
      <c r="CE533" s="527"/>
      <c r="CF533" s="584"/>
      <c r="CG533" s="527"/>
      <c r="CH533" s="584"/>
      <c r="CI533" s="527"/>
      <c r="CJ533" s="584"/>
      <c r="CK533" s="527"/>
      <c r="CL533" s="584"/>
      <c r="CO533" s="70"/>
      <c r="CP533" s="70"/>
      <c r="CQ533" s="70"/>
      <c r="CR533" s="70"/>
      <c r="CS533" s="70"/>
      <c r="CT533" s="70"/>
      <c r="CU533" s="70"/>
      <c r="CV533" s="70"/>
      <c r="CW533" s="70"/>
      <c r="CX533" s="70"/>
      <c r="CY533" s="70"/>
      <c r="CZ533" s="70"/>
      <c r="DA533" s="70"/>
      <c r="DB533" s="70"/>
      <c r="DC533" s="70"/>
      <c r="DH533" s="516"/>
      <c r="DI533" s="516"/>
      <c r="DJ533" s="105"/>
      <c r="DK533" s="105"/>
      <c r="DL533" s="105"/>
      <c r="DM533" s="105"/>
      <c r="DN533" s="105"/>
      <c r="DO533" s="105"/>
      <c r="DP533" s="105"/>
      <c r="DQ533" s="105"/>
      <c r="DR533" s="105"/>
      <c r="DS533" s="105"/>
      <c r="DT533" s="108" t="s">
        <v>442</v>
      </c>
      <c r="DU533" s="128">
        <v>-1.1228710533350494</v>
      </c>
      <c r="DV533" s="128">
        <v>11.94307003257329</v>
      </c>
      <c r="ER533" s="105">
        <v>3.8719691494312047</v>
      </c>
      <c r="ES533" s="105">
        <v>-14.072304560260585</v>
      </c>
      <c r="EV533" s="284"/>
      <c r="EW533" s="209"/>
      <c r="EX533" s="209"/>
      <c r="EY533" s="209"/>
      <c r="EZ533" s="209"/>
      <c r="FA533" s="209"/>
      <c r="FB533" s="209"/>
      <c r="FC533" s="209"/>
      <c r="FE533" s="141"/>
      <c r="FF533" s="141"/>
      <c r="FH533" s="141"/>
      <c r="FJ533" s="141"/>
      <c r="FK533" s="584"/>
      <c r="FL533" s="527"/>
      <c r="FM533" s="584"/>
      <c r="FN533" s="527"/>
      <c r="FO533" s="584"/>
      <c r="FP533" s="527"/>
      <c r="FQ533" s="284"/>
      <c r="FR533" s="209"/>
      <c r="FS533" s="285"/>
      <c r="FT533" s="279"/>
      <c r="FU533" s="285"/>
      <c r="FV533" s="279"/>
      <c r="FW533" s="285"/>
      <c r="FX533" s="279"/>
      <c r="FY533" s="285"/>
      <c r="FZ533" s="279"/>
      <c r="GA533" s="285"/>
      <c r="GB533" s="279"/>
      <c r="GC533" s="279"/>
      <c r="GD533" s="285"/>
      <c r="GE533" s="279"/>
      <c r="GF533" s="285"/>
      <c r="GG533" s="279"/>
      <c r="GH533" s="279"/>
      <c r="GI533" s="279"/>
      <c r="GJ533" s="279"/>
      <c r="GK533" s="279"/>
      <c r="GL533" s="279"/>
      <c r="GM533" s="279"/>
      <c r="GN533" s="279"/>
      <c r="GO533" s="279"/>
      <c r="GP533" s="209"/>
      <c r="GQ533" s="529"/>
      <c r="GR533" s="587"/>
      <c r="GS533" s="529"/>
      <c r="GT533" s="587"/>
      <c r="GU533" s="529"/>
      <c r="GV533" s="529"/>
      <c r="GW533" s="529"/>
      <c r="GX533" s="529"/>
      <c r="GY533" s="529"/>
      <c r="GZ533" s="587"/>
      <c r="HA533" s="529"/>
      <c r="HB533" s="587"/>
      <c r="HC533" s="529"/>
      <c r="HD533" s="529"/>
      <c r="HE533" s="529"/>
      <c r="HF533" s="529"/>
      <c r="HG533" s="529"/>
      <c r="HH533" s="584"/>
      <c r="HI533" s="527"/>
      <c r="HJ533" s="587"/>
      <c r="HK533" s="529"/>
      <c r="HL533" s="529"/>
      <c r="HM533" s="529"/>
      <c r="HN533" s="529"/>
      <c r="HO533" s="529"/>
      <c r="HP533" s="285"/>
      <c r="HQ533" s="208"/>
      <c r="HR533" s="208"/>
      <c r="HS533" s="208"/>
      <c r="IE533" s="159"/>
      <c r="IF533" s="159"/>
      <c r="IG533" s="159">
        <v>2.2844617981644109</v>
      </c>
      <c r="IH533" s="159">
        <v>0</v>
      </c>
      <c r="II533" s="159"/>
      <c r="IJ533" s="159"/>
      <c r="IK533" s="159"/>
      <c r="IL533" s="159"/>
      <c r="IM533" s="159"/>
      <c r="IQ533" s="159"/>
      <c r="IR533" s="159"/>
      <c r="IS533" s="159"/>
      <c r="IZ533" s="159"/>
      <c r="JA533" s="159"/>
      <c r="JB533" s="159"/>
      <c r="JC533" s="159"/>
      <c r="JD533" s="159"/>
      <c r="JE533" s="159"/>
      <c r="JF533" s="159"/>
      <c r="JG533" s="159"/>
      <c r="JH533" s="159"/>
      <c r="JI533" s="159"/>
      <c r="JJ533" s="159"/>
      <c r="JK533" s="159"/>
      <c r="JL533" s="159"/>
      <c r="JM533" s="159"/>
      <c r="JN533" s="159"/>
      <c r="JO533" s="159"/>
      <c r="JP533" s="159"/>
      <c r="JQ533" s="159"/>
      <c r="JR533" s="159"/>
      <c r="JS533" s="159"/>
      <c r="JT533" s="159"/>
      <c r="JV533" s="159"/>
      <c r="JW533" s="159"/>
      <c r="JX533" s="159"/>
      <c r="KE533" s="159"/>
      <c r="KF533" s="159"/>
      <c r="KG533" s="159"/>
      <c r="KH533" s="159"/>
      <c r="KI533" s="159"/>
      <c r="KJ533" s="159"/>
      <c r="KK533" s="159"/>
      <c r="KL533" s="159"/>
      <c r="KM533" s="159"/>
      <c r="KN533" s="159"/>
      <c r="KO533" s="159"/>
      <c r="KP533" s="159"/>
      <c r="KQ533" s="159"/>
      <c r="KR533" s="159"/>
      <c r="KS533" s="159"/>
      <c r="KT533" s="159"/>
      <c r="KU533" s="159"/>
      <c r="KV533" s="159"/>
      <c r="KW533" s="159"/>
      <c r="KX533" s="159"/>
      <c r="KY533" s="159"/>
      <c r="KZ533" s="159"/>
      <c r="LA533" s="159"/>
      <c r="LB533" s="159"/>
    </row>
    <row r="534" spans="1:314" x14ac:dyDescent="0.15">
      <c r="A534" s="214"/>
      <c r="B534" s="261" t="s">
        <v>57</v>
      </c>
      <c r="C534" s="10"/>
      <c r="D534" s="11"/>
      <c r="E534" s="12"/>
      <c r="F534" s="14"/>
      <c r="G534" s="13"/>
      <c r="H534" s="14"/>
      <c r="I534" s="596"/>
      <c r="J534" s="9">
        <v>1</v>
      </c>
      <c r="K534" s="14">
        <v>0</v>
      </c>
      <c r="L534" s="9">
        <v>1</v>
      </c>
      <c r="M534" s="23">
        <v>1</v>
      </c>
      <c r="N534" s="23">
        <v>0</v>
      </c>
      <c r="O534" s="23">
        <v>1</v>
      </c>
      <c r="P534" s="14"/>
      <c r="Q534" s="14">
        <v>0</v>
      </c>
      <c r="R534" s="14">
        <v>0</v>
      </c>
      <c r="S534" s="14">
        <v>1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1</v>
      </c>
      <c r="Z534" s="14">
        <v>0</v>
      </c>
      <c r="AA534" s="9">
        <v>0</v>
      </c>
      <c r="AB534" s="15"/>
      <c r="AC534" s="15"/>
      <c r="AD534" s="15"/>
      <c r="AE534" s="15"/>
      <c r="AF534" s="15"/>
      <c r="AG534" s="15"/>
      <c r="AH534" s="54"/>
      <c r="AI534" s="15"/>
      <c r="AJ534" s="15"/>
      <c r="AK534" s="15"/>
      <c r="AL534" s="632"/>
      <c r="AM534" s="633"/>
      <c r="AN534" s="634"/>
      <c r="AO534" s="633"/>
      <c r="AP534" s="634"/>
      <c r="AQ534" s="634"/>
      <c r="AR534" s="634"/>
      <c r="AS534" s="634"/>
      <c r="AT534" s="634"/>
      <c r="AU534" s="634"/>
      <c r="AV534" s="634"/>
      <c r="AW534" s="634"/>
      <c r="AX534" s="634"/>
      <c r="AY534" s="634"/>
      <c r="AZ534" s="634"/>
      <c r="BA534" s="634"/>
      <c r="BB534" s="633"/>
      <c r="BC534" s="634"/>
      <c r="BD534" s="634"/>
      <c r="BE534" s="634"/>
      <c r="BF534" s="634"/>
      <c r="BG534" s="634"/>
      <c r="BH534" s="634"/>
      <c r="BI534" s="634"/>
      <c r="BJ534" s="634"/>
      <c r="BK534" s="634"/>
      <c r="BL534" s="634"/>
      <c r="BM534" s="634"/>
      <c r="BN534" s="573"/>
      <c r="BO534" s="573"/>
      <c r="BP534" s="64">
        <v>-1.1615907448293614</v>
      </c>
      <c r="BQ534" s="64">
        <v>11.86564332247557</v>
      </c>
      <c r="BR534" s="6"/>
      <c r="BS534" s="527"/>
      <c r="BT534" s="527"/>
      <c r="BU534" s="527"/>
      <c r="BV534" s="527"/>
      <c r="BW534" s="584"/>
      <c r="BX534" s="527"/>
      <c r="BY534" s="527"/>
      <c r="BZ534" s="527"/>
      <c r="CA534" s="527"/>
      <c r="CB534" s="584"/>
      <c r="CC534" s="527"/>
      <c r="CD534" s="584"/>
      <c r="CE534" s="527"/>
      <c r="CF534" s="584"/>
      <c r="CG534" s="527"/>
      <c r="CH534" s="584"/>
      <c r="CI534" s="527"/>
      <c r="CJ534" s="584"/>
      <c r="CK534" s="527"/>
      <c r="CL534" s="584"/>
      <c r="CO534" s="70"/>
      <c r="CP534" s="70"/>
      <c r="CQ534" s="70"/>
      <c r="CR534" s="70"/>
      <c r="CS534" s="70"/>
      <c r="CT534" s="70"/>
      <c r="CU534" s="70"/>
      <c r="CV534" s="70"/>
      <c r="CW534" s="70"/>
      <c r="CX534" s="70"/>
      <c r="CY534" s="70"/>
      <c r="CZ534" s="70"/>
      <c r="DA534" s="70"/>
      <c r="DB534" s="70"/>
      <c r="DC534" s="70"/>
      <c r="DH534" s="516"/>
      <c r="DI534" s="516"/>
      <c r="DJ534" s="105"/>
      <c r="DK534" s="105"/>
      <c r="DL534" s="105"/>
      <c r="DM534" s="105"/>
      <c r="DN534" s="105"/>
      <c r="DO534" s="105"/>
      <c r="DP534" s="105"/>
      <c r="DQ534" s="105"/>
      <c r="DR534" s="105"/>
      <c r="DS534" s="105"/>
      <c r="DT534" s="108" t="s">
        <v>442</v>
      </c>
      <c r="DU534" s="128">
        <v>-1.1615907448293614</v>
      </c>
      <c r="DV534" s="128">
        <v>11.86564332247557</v>
      </c>
      <c r="ER534" s="105">
        <v>3.9106888409255172</v>
      </c>
      <c r="ES534" s="105">
        <v>-12.485057003257328</v>
      </c>
      <c r="EV534" s="284"/>
      <c r="EW534" s="209"/>
      <c r="EX534" s="209"/>
      <c r="EY534" s="209"/>
      <c r="EZ534" s="209"/>
      <c r="FA534" s="209"/>
      <c r="FB534" s="209"/>
      <c r="FC534" s="209"/>
      <c r="FE534" s="141"/>
      <c r="FF534" s="141"/>
      <c r="FH534" s="141"/>
      <c r="FJ534" s="141"/>
      <c r="FK534" s="584"/>
      <c r="FL534" s="527"/>
      <c r="FM534" s="584"/>
      <c r="FN534" s="527"/>
      <c r="FO534" s="584"/>
      <c r="FP534" s="527"/>
      <c r="FQ534" s="284"/>
      <c r="FR534" s="209"/>
      <c r="FS534" s="285"/>
      <c r="FT534" s="279"/>
      <c r="FU534" s="285"/>
      <c r="FV534" s="279"/>
      <c r="FW534" s="285"/>
      <c r="FX534" s="279"/>
      <c r="FY534" s="285"/>
      <c r="FZ534" s="279"/>
      <c r="GA534" s="285"/>
      <c r="GB534" s="279"/>
      <c r="GC534" s="279"/>
      <c r="GD534" s="285"/>
      <c r="GE534" s="279"/>
      <c r="GF534" s="285"/>
      <c r="GG534" s="279"/>
      <c r="GH534" s="279"/>
      <c r="GI534" s="279"/>
      <c r="GJ534" s="279"/>
      <c r="GK534" s="279"/>
      <c r="GL534" s="279"/>
      <c r="GM534" s="279"/>
      <c r="GN534" s="279"/>
      <c r="GO534" s="279"/>
      <c r="GP534" s="209"/>
      <c r="GQ534" s="529"/>
      <c r="GR534" s="587"/>
      <c r="GS534" s="529"/>
      <c r="GT534" s="587"/>
      <c r="GU534" s="529"/>
      <c r="GV534" s="529"/>
      <c r="GW534" s="529"/>
      <c r="GX534" s="529"/>
      <c r="GY534" s="529"/>
      <c r="GZ534" s="587"/>
      <c r="HA534" s="529"/>
      <c r="HB534" s="587"/>
      <c r="HC534" s="529"/>
      <c r="HD534" s="529"/>
      <c r="HE534" s="529"/>
      <c r="HF534" s="529"/>
      <c r="HG534" s="529"/>
      <c r="HH534" s="584"/>
      <c r="HI534" s="527"/>
      <c r="HJ534" s="587"/>
      <c r="HK534" s="529"/>
      <c r="HL534" s="529"/>
      <c r="HM534" s="529"/>
      <c r="HN534" s="529"/>
      <c r="HO534" s="529"/>
      <c r="HP534" s="285"/>
      <c r="HQ534" s="208"/>
      <c r="HR534" s="208"/>
      <c r="HS534" s="208"/>
      <c r="IE534" s="159"/>
      <c r="IF534" s="159"/>
      <c r="IG534" s="159">
        <v>0.85183321287486513</v>
      </c>
      <c r="IH534" s="159">
        <v>0</v>
      </c>
      <c r="II534" s="159"/>
      <c r="IJ534" s="159"/>
      <c r="IK534" s="159"/>
      <c r="IL534" s="159"/>
      <c r="IM534" s="159"/>
      <c r="IQ534" s="159"/>
      <c r="IR534" s="159"/>
      <c r="IS534" s="159"/>
      <c r="IZ534" s="159"/>
      <c r="JA534" s="159"/>
      <c r="JB534" s="159"/>
      <c r="JC534" s="159"/>
      <c r="JD534" s="159"/>
      <c r="JE534" s="159"/>
      <c r="JF534" s="159"/>
      <c r="JG534" s="159"/>
      <c r="JH534" s="159"/>
      <c r="JI534" s="159"/>
      <c r="JJ534" s="159"/>
      <c r="JK534" s="159"/>
      <c r="JL534" s="159"/>
      <c r="JM534" s="159"/>
      <c r="JN534" s="159"/>
      <c r="JO534" s="159"/>
      <c r="JP534" s="159"/>
      <c r="JQ534" s="159"/>
      <c r="JR534" s="159"/>
      <c r="JS534" s="159"/>
      <c r="JT534" s="159"/>
      <c r="JV534" s="159"/>
      <c r="JW534" s="159"/>
      <c r="JX534" s="159"/>
      <c r="KE534" s="159"/>
      <c r="KF534" s="159"/>
      <c r="KG534" s="159"/>
      <c r="KH534" s="159"/>
      <c r="KI534" s="159"/>
      <c r="KJ534" s="159"/>
      <c r="KK534" s="159"/>
      <c r="KL534" s="159"/>
      <c r="KM534" s="159"/>
      <c r="KN534" s="159"/>
      <c r="KO534" s="159"/>
      <c r="KP534" s="159"/>
      <c r="KQ534" s="159"/>
      <c r="KR534" s="159"/>
      <c r="KS534" s="159"/>
      <c r="KT534" s="159"/>
      <c r="KU534" s="159"/>
      <c r="KV534" s="159"/>
      <c r="KW534" s="159"/>
      <c r="KX534" s="159"/>
      <c r="KY534" s="159"/>
      <c r="KZ534" s="159"/>
      <c r="LA534" s="159"/>
      <c r="LB534" s="159"/>
    </row>
    <row r="535" spans="1:314" x14ac:dyDescent="0.15">
      <c r="A535" s="218"/>
      <c r="B535" s="259"/>
      <c r="C535" s="17"/>
      <c r="D535" s="18"/>
      <c r="E535" s="12"/>
      <c r="F535" s="20"/>
      <c r="G535" s="19"/>
      <c r="H535" s="20"/>
      <c r="I535" s="597"/>
      <c r="J535" s="16"/>
      <c r="K535" s="20"/>
      <c r="L535" s="16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16"/>
      <c r="AB535" s="20"/>
      <c r="AC535" s="20"/>
      <c r="AD535" s="20"/>
      <c r="AE535" s="20"/>
      <c r="AF535" s="20"/>
      <c r="AG535" s="20"/>
      <c r="AH535" s="58"/>
      <c r="AI535" s="20"/>
      <c r="AJ535" s="20"/>
      <c r="AK535" s="20"/>
      <c r="AL535" s="642"/>
      <c r="AM535" s="636"/>
      <c r="AN535" s="637"/>
      <c r="AO535" s="636"/>
      <c r="AP535" s="637"/>
      <c r="AQ535" s="637"/>
      <c r="AR535" s="637"/>
      <c r="AS535" s="637"/>
      <c r="AT535" s="637"/>
      <c r="AU535" s="637"/>
      <c r="AV535" s="637"/>
      <c r="AW535" s="637"/>
      <c r="AX535" s="637"/>
      <c r="AY535" s="637"/>
      <c r="AZ535" s="637"/>
      <c r="BA535" s="637"/>
      <c r="BB535" s="636"/>
      <c r="BC535" s="637"/>
      <c r="BD535" s="637"/>
      <c r="BE535" s="637"/>
      <c r="BF535" s="637"/>
      <c r="BG535" s="637"/>
      <c r="BH535" s="637"/>
      <c r="BI535" s="637"/>
      <c r="BJ535" s="637"/>
      <c r="BK535" s="637"/>
      <c r="BL535" s="637"/>
      <c r="BM535" s="637"/>
      <c r="BN535" s="574"/>
      <c r="BO535" s="574"/>
      <c r="BP535" s="2"/>
      <c r="BQ535" s="2"/>
      <c r="BR535" s="7"/>
      <c r="BS535" s="528"/>
      <c r="BT535" s="528"/>
      <c r="BU535" s="528"/>
      <c r="BV535" s="528"/>
      <c r="BW535" s="585"/>
      <c r="BX535" s="528"/>
      <c r="BY535" s="528"/>
      <c r="BZ535" s="528"/>
      <c r="CA535" s="528"/>
      <c r="CB535" s="585"/>
      <c r="CC535" s="528"/>
      <c r="CD535" s="585"/>
      <c r="CE535" s="528"/>
      <c r="CF535" s="585"/>
      <c r="CG535" s="528"/>
      <c r="CH535" s="585"/>
      <c r="CI535" s="528"/>
      <c r="CJ535" s="585"/>
      <c r="CK535" s="528"/>
      <c r="CL535" s="585"/>
      <c r="CM535" s="240"/>
      <c r="CN535" s="393"/>
      <c r="CO535" s="73"/>
      <c r="CP535" s="73"/>
      <c r="CQ535" s="73"/>
      <c r="CR535" s="96"/>
      <c r="CS535" s="83"/>
      <c r="CT535" s="87"/>
      <c r="CU535" s="87"/>
      <c r="CV535" s="87"/>
      <c r="CW535" s="87"/>
      <c r="CX535" s="87"/>
      <c r="CY535" s="87"/>
      <c r="CZ535" s="87"/>
      <c r="DA535" s="87"/>
      <c r="DB535" s="87"/>
      <c r="DC535" s="81"/>
      <c r="DD535" s="281"/>
      <c r="DE535" s="281"/>
      <c r="DF535" s="281"/>
      <c r="DG535" s="281"/>
      <c r="DH535" s="281"/>
      <c r="DI535" s="281"/>
      <c r="DJ535" s="110"/>
      <c r="DK535" s="110"/>
      <c r="DL535" s="133"/>
      <c r="DM535" s="133"/>
      <c r="DN535" s="133"/>
      <c r="DO535" s="133"/>
      <c r="DP535" s="133"/>
      <c r="DQ535" s="133"/>
      <c r="DR535" s="133"/>
      <c r="DS535" s="110"/>
      <c r="DT535" s="112"/>
      <c r="DU535" s="110"/>
      <c r="DV535" s="110"/>
      <c r="DW535" s="495"/>
      <c r="DX535" s="495"/>
      <c r="DY535" s="495"/>
      <c r="DZ535" s="495"/>
      <c r="EA535" s="495"/>
      <c r="EB535" s="512"/>
      <c r="EC535" s="495"/>
      <c r="ED535" s="495"/>
      <c r="EE535" s="512"/>
      <c r="EF535" s="244"/>
      <c r="EG535" s="244"/>
      <c r="EH535" s="244"/>
      <c r="EI535" s="244"/>
      <c r="EJ535" s="244"/>
      <c r="EK535" s="244"/>
      <c r="EL535" s="244"/>
      <c r="EM535" s="244"/>
      <c r="EN535" s="244"/>
      <c r="EO535" s="244"/>
      <c r="EP535" s="244"/>
      <c r="EQ535" s="244"/>
      <c r="ER535" s="110"/>
      <c r="ES535" s="111"/>
      <c r="ET535" s="523"/>
      <c r="EU535" s="523"/>
      <c r="EV535" s="287"/>
      <c r="EW535" s="281"/>
      <c r="EX535" s="281"/>
      <c r="EY535" s="281"/>
      <c r="EZ535" s="281"/>
      <c r="FA535" s="281"/>
      <c r="FB535" s="281"/>
      <c r="FC535" s="281"/>
      <c r="FD535" s="523"/>
      <c r="FE535" s="152"/>
      <c r="FF535" s="145"/>
      <c r="FG535" s="268"/>
      <c r="FH535" s="145"/>
      <c r="FI535" s="268"/>
      <c r="FJ535" s="145"/>
      <c r="FK535" s="585"/>
      <c r="FL535" s="527"/>
      <c r="FM535" s="584"/>
      <c r="FN535" s="528"/>
      <c r="FO535" s="585"/>
      <c r="FP535" s="528"/>
      <c r="FQ535" s="287"/>
      <c r="FR535" s="281"/>
      <c r="FS535" s="286"/>
      <c r="FT535" s="278"/>
      <c r="FU535" s="286"/>
      <c r="FV535" s="278"/>
      <c r="FW535" s="286"/>
      <c r="FX535" s="279"/>
      <c r="FY535" s="285"/>
      <c r="FZ535" s="278"/>
      <c r="GA535" s="286"/>
      <c r="GB535" s="278"/>
      <c r="GC535" s="278"/>
      <c r="GD535" s="286"/>
      <c r="GE535" s="278"/>
      <c r="GF535" s="286"/>
      <c r="GG535" s="278"/>
      <c r="GH535" s="278"/>
      <c r="GI535" s="278"/>
      <c r="GJ535" s="278"/>
      <c r="GK535" s="278"/>
      <c r="GL535" s="278"/>
      <c r="GM535" s="278"/>
      <c r="GN535" s="278"/>
      <c r="GO535" s="278"/>
      <c r="GP535" s="281"/>
      <c r="GQ535" s="531"/>
      <c r="GR535" s="586"/>
      <c r="GS535" s="531"/>
      <c r="GT535" s="586"/>
      <c r="GU535" s="531"/>
      <c r="GV535" s="531"/>
      <c r="GW535" s="531"/>
      <c r="GX535" s="531"/>
      <c r="GY535" s="531"/>
      <c r="GZ535" s="586"/>
      <c r="HA535" s="531"/>
      <c r="HB535" s="586"/>
      <c r="HC535" s="531"/>
      <c r="HD535" s="531"/>
      <c r="HE535" s="531"/>
      <c r="HF535" s="531"/>
      <c r="HG535" s="531"/>
      <c r="HH535" s="585"/>
      <c r="HI535" s="528"/>
      <c r="HJ535" s="586"/>
      <c r="HK535" s="531"/>
      <c r="HL535" s="531"/>
      <c r="HM535" s="531"/>
      <c r="HN535" s="531"/>
      <c r="HO535" s="531"/>
      <c r="HP535" s="286"/>
      <c r="HQ535" s="207"/>
      <c r="HR535" s="207"/>
      <c r="HS535" s="207"/>
      <c r="HT535" s="393"/>
      <c r="HU535" s="520"/>
      <c r="HV535" s="393"/>
      <c r="HW535" s="520"/>
      <c r="HX535" s="393"/>
      <c r="HY535" s="520"/>
      <c r="HZ535" s="393"/>
      <c r="IA535" s="520"/>
      <c r="IB535" s="393"/>
      <c r="IC535" s="520"/>
      <c r="ID535" s="393"/>
      <c r="IE535" s="168"/>
      <c r="IF535" s="168"/>
      <c r="IG535" s="168"/>
      <c r="IH535" s="168"/>
      <c r="II535" s="168"/>
      <c r="IJ535" s="168"/>
      <c r="IK535" s="168"/>
      <c r="IL535" s="168"/>
      <c r="IM535" s="168"/>
      <c r="IN535" s="462"/>
      <c r="IO535" s="462"/>
      <c r="IP535" s="390"/>
      <c r="IQ535" s="168"/>
      <c r="IR535" s="168"/>
      <c r="IS535" s="168"/>
      <c r="IT535" s="390"/>
      <c r="IU535" s="393"/>
      <c r="IV535" s="390"/>
      <c r="IW535" s="393"/>
      <c r="IX535" s="484"/>
      <c r="IY535" s="393"/>
      <c r="IZ535" s="168"/>
      <c r="JA535" s="168"/>
      <c r="JB535" s="177"/>
      <c r="JC535" s="177"/>
      <c r="JD535" s="177"/>
      <c r="JE535" s="168"/>
      <c r="JF535" s="168"/>
      <c r="JG535" s="168"/>
      <c r="JH535" s="168"/>
      <c r="JI535" s="168"/>
      <c r="JJ535" s="168"/>
      <c r="JK535" s="168"/>
      <c r="JL535" s="168"/>
      <c r="JM535" s="168"/>
      <c r="JN535" s="168"/>
      <c r="JO535" s="168"/>
      <c r="JP535" s="177"/>
      <c r="JQ535" s="177"/>
      <c r="JR535" s="177"/>
      <c r="JS535" s="168"/>
      <c r="JT535" s="168"/>
      <c r="JU535" s="393"/>
      <c r="JV535" s="168"/>
      <c r="JW535" s="168"/>
      <c r="JX535" s="168"/>
      <c r="JY535" s="393"/>
      <c r="JZ535" s="507"/>
      <c r="KA535" s="507"/>
      <c r="KB535" s="520"/>
      <c r="KC535" s="520"/>
      <c r="KD535" s="507"/>
      <c r="KE535" s="170"/>
      <c r="KF535" s="168"/>
      <c r="KG535" s="168"/>
      <c r="KH535" s="168"/>
      <c r="KI535" s="168"/>
      <c r="KJ535" s="168"/>
      <c r="KK535" s="169"/>
      <c r="KL535" s="168"/>
      <c r="KM535" s="168"/>
      <c r="KN535" s="168"/>
      <c r="KO535" s="168"/>
      <c r="KP535" s="168"/>
      <c r="KQ535" s="168"/>
      <c r="KR535" s="169"/>
      <c r="KS535" s="168"/>
      <c r="KT535" s="168"/>
      <c r="KU535" s="168"/>
      <c r="KV535" s="168"/>
      <c r="KW535" s="168"/>
      <c r="KX535" s="168"/>
      <c r="KY535" s="168"/>
      <c r="KZ535" s="168"/>
      <c r="LA535" s="169"/>
      <c r="LB535" s="168"/>
    </row>
    <row r="536" spans="1:314" x14ac:dyDescent="0.15">
      <c r="A536" s="214"/>
      <c r="B536" s="261" t="s">
        <v>58</v>
      </c>
      <c r="C536" s="10"/>
      <c r="D536" s="11"/>
      <c r="E536" s="12"/>
      <c r="F536" s="14"/>
      <c r="G536" s="13"/>
      <c r="H536" s="14" t="s">
        <v>366</v>
      </c>
      <c r="I536" s="596">
        <v>103</v>
      </c>
      <c r="J536" s="9">
        <v>1</v>
      </c>
      <c r="K536" s="14">
        <v>0</v>
      </c>
      <c r="L536" s="9">
        <v>1</v>
      </c>
      <c r="M536" s="23">
        <v>1</v>
      </c>
      <c r="N536" s="23">
        <v>1</v>
      </c>
      <c r="O536" s="23">
        <v>0</v>
      </c>
      <c r="P536" s="14"/>
      <c r="Q536" s="14">
        <v>1</v>
      </c>
      <c r="R536" s="14">
        <v>0</v>
      </c>
      <c r="S536" s="14">
        <v>0</v>
      </c>
      <c r="T536" s="14">
        <v>0</v>
      </c>
      <c r="U536" s="14">
        <v>1</v>
      </c>
      <c r="V536" s="14">
        <v>0</v>
      </c>
      <c r="W536" s="14">
        <v>0</v>
      </c>
      <c r="X536" s="14">
        <v>0</v>
      </c>
      <c r="Y536" s="14">
        <v>1</v>
      </c>
      <c r="Z536" s="14">
        <v>0</v>
      </c>
      <c r="AA536" s="9">
        <v>0</v>
      </c>
      <c r="AB536" s="15"/>
      <c r="AC536" s="15"/>
      <c r="AD536" s="15"/>
      <c r="AE536" s="15">
        <f>ABS(ER536-DU537)</f>
        <v>4.0655676069027651</v>
      </c>
      <c r="AF536" s="15">
        <f>ABS(ES536-DV537)</f>
        <v>13.491604234527687</v>
      </c>
      <c r="AG536" s="15">
        <f>SQRT(AE536^2+AF536^2)</f>
        <v>14.090856070069785</v>
      </c>
      <c r="AH536" s="15">
        <f>AM537-BP536</f>
        <v>-1.432628585289546</v>
      </c>
      <c r="AI536" s="15">
        <f>AN537-BQ536</f>
        <v>-17.96299674267101</v>
      </c>
      <c r="AJ536" s="15"/>
      <c r="AK536" s="15"/>
      <c r="AL536" s="632">
        <f>((AH536*AH537)+(AI536*AI537))/(SQRT(AH536^2+AI536^2)*SQRT(AH537^2+AI537^2))</f>
        <v>0.99343902168831333</v>
      </c>
      <c r="AM536" s="633"/>
      <c r="AN536" s="634"/>
      <c r="AO536" s="633"/>
      <c r="AP536" s="634"/>
      <c r="AQ536" s="634"/>
      <c r="AR536" s="634"/>
      <c r="AS536" s="634"/>
      <c r="AT536" s="634"/>
      <c r="AU536" s="634"/>
      <c r="AV536" s="634"/>
      <c r="AW536" s="634"/>
      <c r="AX536" s="634"/>
      <c r="AY536" s="634"/>
      <c r="AZ536" s="634"/>
      <c r="BA536" s="634"/>
      <c r="BB536" s="633"/>
      <c r="BC536" s="634"/>
      <c r="BD536" s="634"/>
      <c r="BE536" s="634"/>
      <c r="BF536" s="634"/>
      <c r="BG536" s="634"/>
      <c r="BH536" s="634"/>
      <c r="BI536" s="634"/>
      <c r="BJ536" s="634"/>
      <c r="BK536" s="634"/>
      <c r="BL536" s="634"/>
      <c r="BM536" s="634"/>
      <c r="BN536" s="573"/>
      <c r="BO536" s="573"/>
      <c r="BP536" s="64">
        <v>0.9292725958634892</v>
      </c>
      <c r="BQ536" s="64">
        <v>11.904356677524429</v>
      </c>
      <c r="BR536" s="6"/>
      <c r="BS536" s="527"/>
      <c r="BT536" s="527"/>
      <c r="BU536" s="527"/>
      <c r="BV536" s="527"/>
      <c r="BW536" s="584"/>
      <c r="BX536" s="527"/>
      <c r="BY536" s="527"/>
      <c r="BZ536" s="527"/>
      <c r="CA536" s="527"/>
      <c r="CB536" s="584"/>
      <c r="CC536" s="527"/>
      <c r="CD536" s="584"/>
      <c r="CE536" s="527"/>
      <c r="CF536" s="584"/>
      <c r="CG536" s="527"/>
      <c r="CH536" s="584"/>
      <c r="CI536" s="527"/>
      <c r="CJ536" s="584"/>
      <c r="CK536" s="527"/>
      <c r="CL536" s="584"/>
      <c r="CO536" s="70"/>
      <c r="CP536" s="70"/>
      <c r="CQ536" s="70"/>
      <c r="CR536" s="70"/>
      <c r="CS536" s="70"/>
      <c r="CT536" s="70"/>
      <c r="CU536" s="70"/>
      <c r="CV536" s="70"/>
      <c r="CW536" s="70"/>
      <c r="CX536" s="70"/>
      <c r="CY536" s="70"/>
      <c r="CZ536" s="70"/>
      <c r="DA536" s="70"/>
      <c r="DB536" s="70"/>
      <c r="DC536" s="70"/>
      <c r="DH536" s="516"/>
      <c r="DI536" s="516"/>
      <c r="DJ536" s="105"/>
      <c r="DK536" s="105"/>
      <c r="DL536" s="105"/>
      <c r="DM536" s="105"/>
      <c r="DN536" s="105"/>
      <c r="DO536" s="105"/>
      <c r="DP536" s="105"/>
      <c r="DQ536" s="105"/>
      <c r="DR536" s="105"/>
      <c r="DS536" s="105"/>
      <c r="DT536" s="108" t="s">
        <v>442</v>
      </c>
      <c r="DU536" s="128">
        <v>0.9292725958634892</v>
      </c>
      <c r="DV536" s="128">
        <v>11.904356677524429</v>
      </c>
      <c r="ER536" s="105">
        <v>-4.0655676069027651</v>
      </c>
      <c r="ES536" s="105">
        <v>-13.491604234527687</v>
      </c>
      <c r="EV536" s="284"/>
      <c r="EW536" s="209"/>
      <c r="EX536" s="209"/>
      <c r="EY536" s="209"/>
      <c r="EZ536" s="209"/>
      <c r="FA536" s="209"/>
      <c r="FB536" s="209"/>
      <c r="FC536" s="209"/>
      <c r="FE536" s="141"/>
      <c r="FF536" s="141"/>
      <c r="FH536" s="141"/>
      <c r="FJ536" s="141"/>
      <c r="FK536" s="584"/>
      <c r="FL536" s="527"/>
      <c r="FM536" s="584"/>
      <c r="FN536" s="527"/>
      <c r="FO536" s="584"/>
      <c r="FP536" s="527"/>
      <c r="FQ536" s="284"/>
      <c r="FR536" s="209"/>
      <c r="FS536" s="285"/>
      <c r="FT536" s="279"/>
      <c r="FU536" s="285"/>
      <c r="FV536" s="279"/>
      <c r="FW536" s="285"/>
      <c r="FX536" s="279"/>
      <c r="FY536" s="285"/>
      <c r="FZ536" s="279"/>
      <c r="GA536" s="285"/>
      <c r="GB536" s="279"/>
      <c r="GC536" s="279"/>
      <c r="GD536" s="285"/>
      <c r="GE536" s="279"/>
      <c r="GF536" s="285"/>
      <c r="GG536" s="279"/>
      <c r="GH536" s="279"/>
      <c r="GI536" s="279"/>
      <c r="GJ536" s="279"/>
      <c r="GK536" s="279"/>
      <c r="GL536" s="279"/>
      <c r="GM536" s="279"/>
      <c r="GN536" s="279"/>
      <c r="GO536" s="279"/>
      <c r="GP536" s="209"/>
      <c r="GQ536" s="529"/>
      <c r="GR536" s="587"/>
      <c r="GS536" s="529"/>
      <c r="GT536" s="587"/>
      <c r="GU536" s="529"/>
      <c r="GV536" s="529"/>
      <c r="GW536" s="529"/>
      <c r="GX536" s="529"/>
      <c r="GY536" s="529"/>
      <c r="GZ536" s="587"/>
      <c r="HA536" s="529"/>
      <c r="HB536" s="587"/>
      <c r="HC536" s="529"/>
      <c r="HD536" s="529"/>
      <c r="HE536" s="529"/>
      <c r="HF536" s="529"/>
      <c r="HG536" s="529"/>
      <c r="HH536" s="584"/>
      <c r="HI536" s="527"/>
      <c r="HJ536" s="587"/>
      <c r="HK536" s="529"/>
      <c r="HL536" s="529"/>
      <c r="HM536" s="529"/>
      <c r="HN536" s="529"/>
      <c r="HO536" s="529"/>
      <c r="HP536" s="285"/>
      <c r="HQ536" s="208"/>
      <c r="HR536" s="208"/>
      <c r="HS536" s="208"/>
      <c r="IE536" s="159"/>
      <c r="IF536" s="159"/>
      <c r="IG536" s="159"/>
      <c r="IH536" s="159"/>
      <c r="II536" s="159"/>
      <c r="IJ536" s="159"/>
      <c r="IK536" s="159"/>
      <c r="IL536" s="159"/>
      <c r="IM536" s="159"/>
      <c r="IQ536" s="159"/>
      <c r="IR536" s="159"/>
      <c r="IS536" s="159"/>
      <c r="IZ536" s="159"/>
      <c r="JA536" s="159"/>
      <c r="JB536" s="159"/>
      <c r="JC536" s="159"/>
      <c r="JD536" s="159"/>
      <c r="JE536" s="159"/>
      <c r="JF536" s="159"/>
      <c r="JG536" s="159"/>
      <c r="JH536" s="159"/>
      <c r="JI536" s="159"/>
      <c r="JJ536" s="159"/>
      <c r="JK536" s="159"/>
      <c r="JL536" s="159"/>
      <c r="JM536" s="159"/>
      <c r="JN536" s="159"/>
      <c r="JO536" s="159"/>
      <c r="JP536" s="159"/>
      <c r="JQ536" s="159"/>
      <c r="JR536" s="159"/>
      <c r="JS536" s="159"/>
      <c r="JT536" s="159"/>
      <c r="JV536" s="159"/>
      <c r="JW536" s="159"/>
      <c r="JX536" s="159"/>
      <c r="KE536" s="159"/>
      <c r="KF536" s="159"/>
      <c r="KG536" s="159"/>
      <c r="KH536" s="159"/>
      <c r="KI536" s="159"/>
      <c r="KJ536" s="159"/>
      <c r="KK536" s="159"/>
      <c r="KL536" s="159"/>
      <c r="KM536" s="159"/>
      <c r="KN536" s="159"/>
      <c r="KO536" s="159"/>
      <c r="KP536" s="159"/>
      <c r="KQ536" s="159"/>
      <c r="KR536" s="159"/>
      <c r="KS536" s="159"/>
      <c r="KT536" s="159"/>
      <c r="KU536" s="159"/>
      <c r="KV536" s="159"/>
      <c r="KW536" s="159"/>
      <c r="KX536" s="159"/>
      <c r="KY536" s="159"/>
      <c r="KZ536" s="159"/>
      <c r="LA536" s="159"/>
      <c r="LB536" s="159"/>
    </row>
    <row r="537" spans="1:314" x14ac:dyDescent="0.15">
      <c r="A537" s="218" t="s">
        <v>593</v>
      </c>
      <c r="B537" s="259" t="s">
        <v>59</v>
      </c>
      <c r="C537" s="17"/>
      <c r="D537" s="18"/>
      <c r="E537" s="12"/>
      <c r="F537" s="20"/>
      <c r="G537" s="19"/>
      <c r="H537" s="20"/>
      <c r="I537" s="597"/>
      <c r="J537" s="16"/>
      <c r="K537" s="20"/>
      <c r="L537" s="16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16"/>
      <c r="AB537" s="20"/>
      <c r="AC537" s="20"/>
      <c r="AD537" s="20"/>
      <c r="AE537" s="20"/>
      <c r="AF537" s="20"/>
      <c r="AG537" s="20"/>
      <c r="AH537" s="54">
        <f>ER536-BP536</f>
        <v>-4.9948402027662544</v>
      </c>
      <c r="AI537" s="54">
        <f>ES536-BQ536</f>
        <v>-25.395960912052118</v>
      </c>
      <c r="AJ537" s="15"/>
      <c r="AK537" s="15"/>
      <c r="AL537" s="635">
        <f>DEGREES(ACOS(AL536))</f>
        <v>6.5668888742787033</v>
      </c>
      <c r="AM537" s="636">
        <v>-0.50335598942605664</v>
      </c>
      <c r="AN537" s="637">
        <v>-6.0586400651465802</v>
      </c>
      <c r="AO537" s="636"/>
      <c r="AP537" s="637"/>
      <c r="AQ537" s="637"/>
      <c r="AR537" s="637"/>
      <c r="AS537" s="637"/>
      <c r="AT537" s="637"/>
      <c r="AU537" s="637"/>
      <c r="AV537" s="637"/>
      <c r="AW537" s="637"/>
      <c r="AX537" s="637"/>
      <c r="AY537" s="637"/>
      <c r="AZ537" s="637"/>
      <c r="BA537" s="637"/>
      <c r="BB537" s="636"/>
      <c r="BC537" s="637"/>
      <c r="BD537" s="637"/>
      <c r="BE537" s="637"/>
      <c r="BF537" s="637"/>
      <c r="BG537" s="637"/>
      <c r="BH537" s="637"/>
      <c r="BI537" s="637"/>
      <c r="BJ537" s="637"/>
      <c r="BK537" s="637"/>
      <c r="BL537" s="637"/>
      <c r="BM537" s="637"/>
      <c r="BN537" s="574"/>
      <c r="BO537" s="574"/>
      <c r="BP537" s="2"/>
      <c r="BQ537" s="2"/>
      <c r="BR537" s="7"/>
      <c r="BS537" s="530"/>
      <c r="BT537" s="530"/>
      <c r="BU537" s="530"/>
      <c r="BV537" s="530"/>
      <c r="BW537" s="584"/>
      <c r="BX537" s="530"/>
      <c r="BY537" s="530"/>
      <c r="BZ537" s="530"/>
      <c r="CA537" s="530"/>
      <c r="CB537" s="584"/>
      <c r="CC537" s="530"/>
      <c r="CD537" s="584"/>
      <c r="CE537" s="530"/>
      <c r="CF537" s="584"/>
      <c r="CG537" s="530"/>
      <c r="CH537" s="584"/>
      <c r="CI537" s="530"/>
      <c r="CJ537" s="584"/>
      <c r="CK537" s="530"/>
      <c r="CL537" s="584"/>
      <c r="CM537" s="271"/>
      <c r="CN537" s="393"/>
      <c r="CO537" s="73"/>
      <c r="CP537" s="73"/>
      <c r="CQ537" s="73"/>
      <c r="CR537" s="96"/>
      <c r="CS537" s="83"/>
      <c r="CT537" s="87"/>
      <c r="CU537" s="87"/>
      <c r="CV537" s="87"/>
      <c r="CW537" s="87"/>
      <c r="CX537" s="87"/>
      <c r="CY537" s="87"/>
      <c r="CZ537" s="87"/>
      <c r="DA537" s="87"/>
      <c r="DB537" s="87"/>
      <c r="DC537" s="81"/>
      <c r="DD537" s="281"/>
      <c r="DE537" s="281"/>
      <c r="DF537" s="281"/>
      <c r="DG537" s="281"/>
      <c r="DH537" s="281"/>
      <c r="DI537" s="281"/>
      <c r="DJ537" s="110"/>
      <c r="DK537" s="110"/>
      <c r="DL537" s="133"/>
      <c r="DM537" s="133"/>
      <c r="DN537" s="133"/>
      <c r="DO537" s="133"/>
      <c r="DP537" s="133"/>
      <c r="DQ537" s="133"/>
      <c r="DR537" s="133"/>
      <c r="DS537" s="110"/>
      <c r="DT537" s="112"/>
      <c r="DU537" s="110"/>
      <c r="DV537" s="110"/>
      <c r="DW537" s="495"/>
      <c r="DX537" s="495"/>
      <c r="DY537" s="495"/>
      <c r="DZ537" s="495"/>
      <c r="EA537" s="495"/>
      <c r="EB537" s="512"/>
      <c r="EC537" s="495"/>
      <c r="ED537" s="495"/>
      <c r="EE537" s="512"/>
      <c r="EF537" s="244"/>
      <c r="EG537" s="244"/>
      <c r="EH537" s="244"/>
      <c r="EI537" s="244"/>
      <c r="EJ537" s="244"/>
      <c r="EK537" s="244"/>
      <c r="EL537" s="244"/>
      <c r="EM537" s="244"/>
      <c r="EN537" s="244"/>
      <c r="EO537" s="244"/>
      <c r="EP537" s="244"/>
      <c r="EQ537" s="244"/>
      <c r="ER537" s="110"/>
      <c r="ES537" s="111"/>
      <c r="ET537" s="523"/>
      <c r="EU537" s="523"/>
      <c r="EV537" s="287"/>
      <c r="EW537" s="281"/>
      <c r="EX537" s="281"/>
      <c r="EY537" s="281"/>
      <c r="EZ537" s="281"/>
      <c r="FA537" s="281"/>
      <c r="FB537" s="281"/>
      <c r="FC537" s="281"/>
      <c r="FD537" s="523"/>
      <c r="FE537" s="152"/>
      <c r="FF537" s="145"/>
      <c r="FG537" s="268"/>
      <c r="FH537" s="145"/>
      <c r="FI537" s="268"/>
      <c r="FJ537" s="145"/>
      <c r="FK537" s="584"/>
      <c r="FL537" s="527"/>
      <c r="FM537" s="584"/>
      <c r="FN537" s="530"/>
      <c r="FO537" s="584"/>
      <c r="FP537" s="530"/>
      <c r="FQ537" s="284"/>
      <c r="FR537" s="282"/>
      <c r="FS537" s="286"/>
      <c r="FT537" s="278"/>
      <c r="FU537" s="286"/>
      <c r="FV537" s="278"/>
      <c r="FW537" s="285"/>
      <c r="FX537" s="279"/>
      <c r="FY537" s="285"/>
      <c r="FZ537" s="280"/>
      <c r="GA537" s="285"/>
      <c r="GB537" s="280"/>
      <c r="GC537" s="280"/>
      <c r="GD537" s="285"/>
      <c r="GE537" s="280"/>
      <c r="GF537" s="285"/>
      <c r="GG537" s="280"/>
      <c r="GH537" s="280"/>
      <c r="GI537" s="280"/>
      <c r="GJ537" s="280"/>
      <c r="GK537" s="280"/>
      <c r="GL537" s="280"/>
      <c r="GM537" s="280"/>
      <c r="GN537" s="280"/>
      <c r="GO537" s="280"/>
      <c r="GP537" s="282"/>
      <c r="GQ537" s="532"/>
      <c r="GR537" s="587"/>
      <c r="GS537" s="532"/>
      <c r="GT537" s="587"/>
      <c r="GU537" s="532"/>
      <c r="GV537" s="532"/>
      <c r="GW537" s="532"/>
      <c r="GX537" s="532"/>
      <c r="GY537" s="532"/>
      <c r="GZ537" s="587"/>
      <c r="HA537" s="532"/>
      <c r="HB537" s="587"/>
      <c r="HC537" s="532"/>
      <c r="HD537" s="532"/>
      <c r="HE537" s="532"/>
      <c r="HF537" s="532"/>
      <c r="HG537" s="532"/>
      <c r="HH537" s="584"/>
      <c r="HI537" s="527"/>
      <c r="HJ537" s="587"/>
      <c r="HK537" s="532"/>
      <c r="HL537" s="532"/>
      <c r="HM537" s="532"/>
      <c r="HN537" s="532"/>
      <c r="HO537" s="532"/>
      <c r="HP537" s="286"/>
      <c r="HQ537" s="207"/>
      <c r="HR537" s="207"/>
      <c r="HS537" s="207"/>
      <c r="HT537" s="393"/>
      <c r="HU537" s="520"/>
      <c r="HV537" s="393"/>
      <c r="HW537" s="520"/>
      <c r="HX537" s="393"/>
      <c r="HY537" s="520"/>
      <c r="HZ537" s="393"/>
      <c r="IA537" s="520"/>
      <c r="IB537" s="393"/>
      <c r="IC537" s="520"/>
      <c r="ID537" s="393"/>
      <c r="IE537" s="168"/>
      <c r="IF537" s="168"/>
      <c r="IG537" s="168"/>
      <c r="IH537" s="168"/>
      <c r="II537" s="168"/>
      <c r="IJ537" s="168"/>
      <c r="IK537" s="168"/>
      <c r="IL537" s="168"/>
      <c r="IM537" s="168"/>
      <c r="IN537" s="462"/>
      <c r="IO537" s="462"/>
      <c r="IP537" s="390"/>
      <c r="IQ537" s="168"/>
      <c r="IR537" s="168"/>
      <c r="IS537" s="168"/>
      <c r="IT537" s="390"/>
      <c r="IU537" s="393"/>
      <c r="IV537" s="390"/>
      <c r="IW537" s="393"/>
      <c r="IX537" s="484"/>
      <c r="IY537" s="393"/>
      <c r="IZ537" s="168"/>
      <c r="JA537" s="168"/>
      <c r="JB537" s="177"/>
      <c r="JC537" s="177"/>
      <c r="JD537" s="177"/>
      <c r="JE537" s="168"/>
      <c r="JF537" s="168"/>
      <c r="JG537" s="168"/>
      <c r="JH537" s="168"/>
      <c r="JI537" s="168"/>
      <c r="JJ537" s="168"/>
      <c r="JK537" s="168"/>
      <c r="JL537" s="168"/>
      <c r="JM537" s="168"/>
      <c r="JN537" s="168"/>
      <c r="JO537" s="168"/>
      <c r="JP537" s="177"/>
      <c r="JQ537" s="177"/>
      <c r="JR537" s="177"/>
      <c r="JS537" s="168"/>
      <c r="JT537" s="168"/>
      <c r="JU537" s="393"/>
      <c r="JV537" s="168"/>
      <c r="JW537" s="168"/>
      <c r="JX537" s="168"/>
      <c r="JY537" s="393"/>
      <c r="JZ537" s="507"/>
      <c r="KA537" s="507"/>
      <c r="KB537" s="520"/>
      <c r="KC537" s="520"/>
      <c r="KD537" s="507"/>
      <c r="KE537" s="170"/>
      <c r="KF537" s="168"/>
      <c r="KG537" s="168"/>
      <c r="KH537" s="168"/>
      <c r="KI537" s="168"/>
      <c r="KJ537" s="168"/>
      <c r="KK537" s="169"/>
      <c r="KL537" s="168"/>
      <c r="KM537" s="168"/>
      <c r="KN537" s="168"/>
      <c r="KO537" s="168"/>
      <c r="KP537" s="168"/>
      <c r="KQ537" s="168"/>
      <c r="KR537" s="169"/>
      <c r="KS537" s="168"/>
      <c r="KT537" s="168"/>
      <c r="KU537" s="168"/>
      <c r="KV537" s="168"/>
      <c r="KW537" s="168"/>
      <c r="KX537" s="168"/>
      <c r="KY537" s="168"/>
      <c r="KZ537" s="168"/>
      <c r="LA537" s="169"/>
      <c r="LB537" s="168"/>
    </row>
    <row r="538" spans="1:314" x14ac:dyDescent="0.15">
      <c r="A538" s="214"/>
      <c r="B538" s="261" t="s">
        <v>60</v>
      </c>
      <c r="C538" s="10"/>
      <c r="D538" s="11"/>
      <c r="E538" s="12"/>
      <c r="F538" s="14"/>
      <c r="G538" s="13"/>
      <c r="H538" s="14" t="s">
        <v>375</v>
      </c>
      <c r="I538" s="596">
        <v>104</v>
      </c>
      <c r="J538" s="9">
        <v>1</v>
      </c>
      <c r="K538" s="14">
        <v>0</v>
      </c>
      <c r="L538" s="9">
        <v>1</v>
      </c>
      <c r="M538" s="23">
        <v>1</v>
      </c>
      <c r="N538" s="23">
        <v>1</v>
      </c>
      <c r="O538" s="23">
        <v>0</v>
      </c>
      <c r="P538" s="14"/>
      <c r="Q538" s="14">
        <v>1</v>
      </c>
      <c r="R538" s="14">
        <v>0</v>
      </c>
      <c r="S538" s="14">
        <v>0</v>
      </c>
      <c r="T538" s="14">
        <v>0</v>
      </c>
      <c r="U538" s="14">
        <v>0</v>
      </c>
      <c r="V538" s="14">
        <v>1</v>
      </c>
      <c r="W538" s="14">
        <v>0</v>
      </c>
      <c r="X538" s="14">
        <v>0</v>
      </c>
      <c r="Y538" s="14">
        <v>0</v>
      </c>
      <c r="Z538" s="14">
        <v>0</v>
      </c>
      <c r="AA538" s="9">
        <v>1</v>
      </c>
      <c r="AB538" s="15"/>
      <c r="AC538" s="15"/>
      <c r="AD538" s="15"/>
      <c r="AE538" s="15"/>
      <c r="AF538" s="15"/>
      <c r="AG538" s="15"/>
      <c r="AH538" s="54"/>
      <c r="AI538" s="15"/>
      <c r="AJ538" s="15"/>
      <c r="AK538" s="15"/>
      <c r="AL538" s="632"/>
      <c r="AM538" s="633"/>
      <c r="AN538" s="634"/>
      <c r="AO538" s="633"/>
      <c r="AP538" s="634"/>
      <c r="AQ538" s="634"/>
      <c r="AR538" s="634"/>
      <c r="AS538" s="634"/>
      <c r="AT538" s="634"/>
      <c r="AU538" s="634"/>
      <c r="AV538" s="634"/>
      <c r="AW538" s="634"/>
      <c r="AX538" s="634"/>
      <c r="AY538" s="634"/>
      <c r="AZ538" s="634"/>
      <c r="BA538" s="634"/>
      <c r="BB538" s="633"/>
      <c r="BC538" s="634"/>
      <c r="BD538" s="634"/>
      <c r="BE538" s="634"/>
      <c r="BF538" s="634"/>
      <c r="BG538" s="634"/>
      <c r="BH538" s="634"/>
      <c r="BI538" s="634"/>
      <c r="BJ538" s="634"/>
      <c r="BK538" s="634"/>
      <c r="BL538" s="634"/>
      <c r="BM538" s="634"/>
      <c r="BN538" s="573"/>
      <c r="BO538" s="573"/>
      <c r="BP538" s="64">
        <v>-0.96799228735780118</v>
      </c>
      <c r="BQ538" s="64">
        <v>11.904356677524429</v>
      </c>
      <c r="BR538" s="6"/>
      <c r="BS538" s="527"/>
      <c r="BT538" s="527"/>
      <c r="BU538" s="527"/>
      <c r="BV538" s="527"/>
      <c r="BW538" s="584"/>
      <c r="BX538" s="527"/>
      <c r="BY538" s="527"/>
      <c r="BZ538" s="527"/>
      <c r="CA538" s="527"/>
      <c r="CB538" s="584"/>
      <c r="CC538" s="527"/>
      <c r="CD538" s="584"/>
      <c r="CE538" s="527"/>
      <c r="CF538" s="584"/>
      <c r="CG538" s="527"/>
      <c r="CH538" s="584"/>
      <c r="CI538" s="527"/>
      <c r="CJ538" s="584"/>
      <c r="CK538" s="527"/>
      <c r="CL538" s="584"/>
      <c r="CO538" s="70"/>
      <c r="CP538" s="70"/>
      <c r="CQ538" s="70"/>
      <c r="CR538" s="70"/>
      <c r="CS538" s="70"/>
      <c r="CT538" s="70"/>
      <c r="CU538" s="70"/>
      <c r="CV538" s="70"/>
      <c r="CW538" s="70"/>
      <c r="CX538" s="70"/>
      <c r="CY538" s="70"/>
      <c r="CZ538" s="70"/>
      <c r="DA538" s="70"/>
      <c r="DB538" s="70"/>
      <c r="DC538" s="70"/>
      <c r="DH538" s="516"/>
      <c r="DI538" s="516"/>
      <c r="DJ538" s="105"/>
      <c r="DK538" s="105"/>
      <c r="DL538" s="105"/>
      <c r="DM538" s="105"/>
      <c r="DN538" s="105"/>
      <c r="DO538" s="105"/>
      <c r="DP538" s="105"/>
      <c r="DQ538" s="105"/>
      <c r="DR538" s="105"/>
      <c r="DS538" s="105"/>
      <c r="DT538" s="108" t="s">
        <v>442</v>
      </c>
      <c r="DU538" s="128">
        <v>-0.96799228735780118</v>
      </c>
      <c r="DV538" s="128">
        <v>11.904356677524429</v>
      </c>
      <c r="ER538" s="105">
        <v>3.8719691494312047</v>
      </c>
      <c r="ES538" s="105">
        <v>-14.033591205211726</v>
      </c>
      <c r="EV538" s="284"/>
      <c r="EW538" s="209"/>
      <c r="EX538" s="209"/>
      <c r="EY538" s="209"/>
      <c r="EZ538" s="209"/>
      <c r="FA538" s="209"/>
      <c r="FB538" s="209"/>
      <c r="FC538" s="209"/>
      <c r="FE538" s="141"/>
      <c r="FF538" s="141"/>
      <c r="FH538" s="141"/>
      <c r="FJ538" s="141"/>
      <c r="FK538" s="584"/>
      <c r="FL538" s="527"/>
      <c r="FM538" s="584"/>
      <c r="FN538" s="527"/>
      <c r="FO538" s="584"/>
      <c r="FP538" s="527"/>
      <c r="FQ538" s="284"/>
      <c r="FR538" s="209"/>
      <c r="FS538" s="285"/>
      <c r="FT538" s="279"/>
      <c r="FU538" s="285"/>
      <c r="FV538" s="279"/>
      <c r="FW538" s="285"/>
      <c r="FX538" s="279"/>
      <c r="FY538" s="285"/>
      <c r="FZ538" s="279"/>
      <c r="GA538" s="285"/>
      <c r="GB538" s="279"/>
      <c r="GC538" s="279"/>
      <c r="GD538" s="285"/>
      <c r="GE538" s="279"/>
      <c r="GF538" s="285"/>
      <c r="GG538" s="279"/>
      <c r="GH538" s="279"/>
      <c r="GI538" s="279"/>
      <c r="GJ538" s="279"/>
      <c r="GK538" s="279"/>
      <c r="GL538" s="279"/>
      <c r="GM538" s="279"/>
      <c r="GN538" s="279"/>
      <c r="GO538" s="279"/>
      <c r="GP538" s="209"/>
      <c r="GQ538" s="529"/>
      <c r="GR538" s="587"/>
      <c r="GS538" s="529"/>
      <c r="GT538" s="587"/>
      <c r="GU538" s="529"/>
      <c r="GV538" s="529"/>
      <c r="GW538" s="529"/>
      <c r="GX538" s="529"/>
      <c r="GY538" s="529"/>
      <c r="GZ538" s="587"/>
      <c r="HA538" s="529"/>
      <c r="HB538" s="587"/>
      <c r="HC538" s="529"/>
      <c r="HD538" s="529"/>
      <c r="HE538" s="529"/>
      <c r="HF538" s="529"/>
      <c r="HG538" s="529"/>
      <c r="HH538" s="584"/>
      <c r="HI538" s="527"/>
      <c r="HJ538" s="587"/>
      <c r="HK538" s="529"/>
      <c r="HL538" s="529"/>
      <c r="HM538" s="529"/>
      <c r="HN538" s="529"/>
      <c r="HO538" s="529"/>
      <c r="HP538" s="285"/>
      <c r="HQ538" s="208"/>
      <c r="HR538" s="208"/>
      <c r="HS538" s="208"/>
      <c r="IE538" s="159"/>
      <c r="IF538" s="159"/>
      <c r="IG538" s="159">
        <v>2.4780602556359712</v>
      </c>
      <c r="IH538" s="159">
        <v>0</v>
      </c>
      <c r="II538" s="159"/>
      <c r="IJ538" s="159"/>
      <c r="IK538" s="159"/>
      <c r="IL538" s="159"/>
      <c r="IM538" s="159"/>
      <c r="IQ538" s="159"/>
      <c r="IR538" s="159"/>
      <c r="IS538" s="159"/>
      <c r="IZ538" s="159"/>
      <c r="JA538" s="159"/>
      <c r="JB538" s="159"/>
      <c r="JC538" s="159"/>
      <c r="JD538" s="159"/>
      <c r="JE538" s="159"/>
      <c r="JF538" s="159"/>
      <c r="JG538" s="159"/>
      <c r="JH538" s="159"/>
      <c r="JI538" s="159"/>
      <c r="JJ538" s="159"/>
      <c r="JK538" s="159"/>
      <c r="JL538" s="159"/>
      <c r="JM538" s="159"/>
      <c r="JN538" s="159"/>
      <c r="JO538" s="159"/>
      <c r="JP538" s="159"/>
      <c r="JQ538" s="159"/>
      <c r="JR538" s="159"/>
      <c r="JS538" s="159"/>
      <c r="JT538" s="159"/>
      <c r="JV538" s="159"/>
      <c r="JW538" s="159"/>
      <c r="JX538" s="159"/>
      <c r="KE538" s="159"/>
      <c r="KF538" s="159"/>
      <c r="KG538" s="159"/>
      <c r="KH538" s="159"/>
      <c r="KI538" s="159"/>
      <c r="KJ538" s="159"/>
      <c r="KK538" s="159"/>
      <c r="KL538" s="159"/>
      <c r="KM538" s="159"/>
      <c r="KN538" s="159"/>
      <c r="KO538" s="159"/>
      <c r="KP538" s="159"/>
      <c r="KQ538" s="159"/>
      <c r="KR538" s="159"/>
      <c r="KS538" s="159"/>
      <c r="KT538" s="159"/>
      <c r="KU538" s="159"/>
      <c r="KV538" s="159"/>
      <c r="KW538" s="159"/>
      <c r="KX538" s="159"/>
      <c r="KY538" s="159"/>
      <c r="KZ538" s="159"/>
      <c r="LA538" s="159"/>
      <c r="LB538" s="159"/>
    </row>
    <row r="539" spans="1:314" x14ac:dyDescent="0.15">
      <c r="A539" s="214"/>
      <c r="B539" s="261" t="s">
        <v>61</v>
      </c>
      <c r="C539" s="10"/>
      <c r="D539" s="11"/>
      <c r="E539" s="12"/>
      <c r="F539" s="14"/>
      <c r="G539" s="13"/>
      <c r="H539" s="14"/>
      <c r="I539" s="596"/>
      <c r="J539" s="9">
        <v>1</v>
      </c>
      <c r="K539" s="14">
        <v>0</v>
      </c>
      <c r="L539" s="9">
        <v>1</v>
      </c>
      <c r="M539" s="23">
        <v>1</v>
      </c>
      <c r="N539" s="23">
        <v>1</v>
      </c>
      <c r="O539" s="23">
        <v>0</v>
      </c>
      <c r="P539" s="14"/>
      <c r="Q539" s="14">
        <v>1</v>
      </c>
      <c r="R539" s="14">
        <v>0</v>
      </c>
      <c r="S539" s="14">
        <v>0</v>
      </c>
      <c r="T539" s="14">
        <v>1</v>
      </c>
      <c r="U539" s="14">
        <v>0</v>
      </c>
      <c r="V539" s="14">
        <v>0</v>
      </c>
      <c r="W539" s="14">
        <v>0</v>
      </c>
      <c r="X539" s="14">
        <v>0</v>
      </c>
      <c r="Y539" s="14">
        <v>1</v>
      </c>
      <c r="Z539" s="14">
        <v>0</v>
      </c>
      <c r="AA539" s="9">
        <v>0</v>
      </c>
      <c r="AB539" s="15"/>
      <c r="AC539" s="15"/>
      <c r="AD539" s="15"/>
      <c r="AE539" s="15">
        <f>ABS(ER539-DU540)</f>
        <v>0.77439382988624095</v>
      </c>
      <c r="AF539" s="15">
        <f>ABS(ES539-DV540)</f>
        <v>0</v>
      </c>
      <c r="AG539" s="15">
        <f>SQRT(AE539^2+AF539^2)</f>
        <v>0.77439382988624095</v>
      </c>
      <c r="AH539" s="15">
        <f>AM540-BP539</f>
        <v>2.0134239577042266</v>
      </c>
      <c r="AI539" s="15">
        <f>AN540-BQ539</f>
        <v>-17.26615635179153</v>
      </c>
      <c r="AJ539" s="15"/>
      <c r="AK539" s="15"/>
      <c r="AL539" s="632">
        <f>((AH539*AH540)+(AI539*AI540))/(SQRT(AH539^2+AI539^2)*SQRT(AH540^2+AI540^2))</f>
        <v>0.99825757673340931</v>
      </c>
      <c r="AM539" s="633"/>
      <c r="AN539" s="634"/>
      <c r="AO539" s="633"/>
      <c r="AP539" s="634"/>
      <c r="AQ539" s="634"/>
      <c r="AR539" s="634"/>
      <c r="AS539" s="634"/>
      <c r="AT539" s="634"/>
      <c r="AU539" s="634"/>
      <c r="AV539" s="634"/>
      <c r="AW539" s="634"/>
      <c r="AX539" s="634"/>
      <c r="AY539" s="634"/>
      <c r="AZ539" s="634"/>
      <c r="BA539" s="634"/>
      <c r="BB539" s="633"/>
      <c r="BC539" s="634"/>
      <c r="BD539" s="634"/>
      <c r="BE539" s="634"/>
      <c r="BF539" s="634"/>
      <c r="BG539" s="634"/>
      <c r="BH539" s="634"/>
      <c r="BI539" s="634"/>
      <c r="BJ539" s="634"/>
      <c r="BK539" s="634"/>
      <c r="BL539" s="634"/>
      <c r="BM539" s="634"/>
      <c r="BN539" s="573"/>
      <c r="BO539" s="573"/>
      <c r="BP539" s="64">
        <v>-0.96799228735780118</v>
      </c>
      <c r="BQ539" s="64">
        <v>11.94307003257329</v>
      </c>
      <c r="BR539" s="6"/>
      <c r="BS539" s="527"/>
      <c r="BT539" s="527"/>
      <c r="BU539" s="527"/>
      <c r="BV539" s="527"/>
      <c r="BW539" s="584"/>
      <c r="BX539" s="527"/>
      <c r="BY539" s="527"/>
      <c r="BZ539" s="527"/>
      <c r="CA539" s="527"/>
      <c r="CB539" s="584"/>
      <c r="CC539" s="527"/>
      <c r="CD539" s="584"/>
      <c r="CE539" s="527"/>
      <c r="CF539" s="584"/>
      <c r="CG539" s="527"/>
      <c r="CH539" s="584"/>
      <c r="CI539" s="527"/>
      <c r="CJ539" s="584"/>
      <c r="CK539" s="527"/>
      <c r="CL539" s="584"/>
      <c r="CO539" s="70"/>
      <c r="CP539" s="70"/>
      <c r="CQ539" s="70"/>
      <c r="CR539" s="70"/>
      <c r="CS539" s="70"/>
      <c r="CT539" s="70"/>
      <c r="CU539" s="70"/>
      <c r="CV539" s="70"/>
      <c r="CW539" s="70"/>
      <c r="CX539" s="70"/>
      <c r="CY539" s="70"/>
      <c r="CZ539" s="70"/>
      <c r="DA539" s="70"/>
      <c r="DB539" s="70"/>
      <c r="DC539" s="70"/>
      <c r="DH539" s="516"/>
      <c r="DI539" s="516"/>
      <c r="DJ539" s="105"/>
      <c r="DK539" s="105"/>
      <c r="DL539" s="105"/>
      <c r="DM539" s="105"/>
      <c r="DN539" s="105"/>
      <c r="DO539" s="105"/>
      <c r="DP539" s="105"/>
      <c r="DQ539" s="105"/>
      <c r="DR539" s="105"/>
      <c r="DS539" s="105"/>
      <c r="DT539" s="108" t="s">
        <v>442</v>
      </c>
      <c r="DU539" s="128">
        <v>-0.96799228735780118</v>
      </c>
      <c r="DV539" s="128">
        <v>11.94307003257329</v>
      </c>
      <c r="ER539" s="105">
        <v>3.6009313089710204</v>
      </c>
      <c r="ES539" s="105">
        <v>-13.878737785016286</v>
      </c>
      <c r="EV539" s="284"/>
      <c r="EW539" s="209"/>
      <c r="EX539" s="209"/>
      <c r="EY539" s="209"/>
      <c r="EZ539" s="209"/>
      <c r="FA539" s="209"/>
      <c r="FB539" s="209"/>
      <c r="FC539" s="209"/>
      <c r="FE539" s="141"/>
      <c r="FF539" s="141"/>
      <c r="FH539" s="141"/>
      <c r="FJ539" s="141"/>
      <c r="FK539" s="584"/>
      <c r="FL539" s="527"/>
      <c r="FM539" s="584"/>
      <c r="FN539" s="527"/>
      <c r="FO539" s="584"/>
      <c r="FP539" s="527"/>
      <c r="FQ539" s="284"/>
      <c r="FR539" s="209"/>
      <c r="FS539" s="285"/>
      <c r="FT539" s="279"/>
      <c r="FU539" s="285"/>
      <c r="FV539" s="279"/>
      <c r="FW539" s="285"/>
      <c r="FX539" s="279"/>
      <c r="FY539" s="285"/>
      <c r="FZ539" s="279"/>
      <c r="GA539" s="285"/>
      <c r="GB539" s="279"/>
      <c r="GC539" s="279"/>
      <c r="GD539" s="285"/>
      <c r="GE539" s="279"/>
      <c r="GF539" s="285"/>
      <c r="GG539" s="279"/>
      <c r="GH539" s="279"/>
      <c r="GI539" s="279"/>
      <c r="GJ539" s="279"/>
      <c r="GK539" s="279"/>
      <c r="GL539" s="279"/>
      <c r="GM539" s="279"/>
      <c r="GN539" s="279"/>
      <c r="GO539" s="279"/>
      <c r="GP539" s="209"/>
      <c r="GQ539" s="529"/>
      <c r="GR539" s="587"/>
      <c r="GS539" s="529"/>
      <c r="GT539" s="587"/>
      <c r="GU539" s="529"/>
      <c r="GV539" s="529"/>
      <c r="GW539" s="529"/>
      <c r="GX539" s="529"/>
      <c r="GY539" s="529"/>
      <c r="GZ539" s="587"/>
      <c r="HA539" s="529"/>
      <c r="HB539" s="587"/>
      <c r="HC539" s="529"/>
      <c r="HD539" s="529"/>
      <c r="HE539" s="529"/>
      <c r="HF539" s="529"/>
      <c r="HG539" s="529"/>
      <c r="HH539" s="584"/>
      <c r="HI539" s="527"/>
      <c r="HJ539" s="587"/>
      <c r="HK539" s="529"/>
      <c r="HL539" s="529"/>
      <c r="HM539" s="529"/>
      <c r="HN539" s="529"/>
      <c r="HO539" s="529"/>
      <c r="HP539" s="285"/>
      <c r="HQ539" s="208"/>
      <c r="HR539" s="208"/>
      <c r="HS539" s="208"/>
      <c r="IE539" s="159"/>
      <c r="IF539" s="159"/>
      <c r="IG539" s="159"/>
      <c r="IH539" s="159"/>
      <c r="II539" s="159"/>
      <c r="IJ539" s="159"/>
      <c r="IK539" s="159"/>
      <c r="IL539" s="159"/>
      <c r="IM539" s="159"/>
      <c r="IQ539" s="159"/>
      <c r="IR539" s="159"/>
      <c r="IS539" s="159"/>
      <c r="IZ539" s="159"/>
      <c r="JA539" s="159"/>
      <c r="JB539" s="159"/>
      <c r="JC539" s="159"/>
      <c r="JD539" s="159"/>
      <c r="JE539" s="159"/>
      <c r="JF539" s="159"/>
      <c r="JG539" s="159"/>
      <c r="JH539" s="159"/>
      <c r="JI539" s="159"/>
      <c r="JJ539" s="159"/>
      <c r="JK539" s="159"/>
      <c r="JL539" s="159"/>
      <c r="JM539" s="159"/>
      <c r="JN539" s="159"/>
      <c r="JO539" s="159"/>
      <c r="JP539" s="159"/>
      <c r="JQ539" s="159"/>
      <c r="JR539" s="159"/>
      <c r="JS539" s="159"/>
      <c r="JT539" s="159"/>
      <c r="JV539" s="159"/>
      <c r="JW539" s="159"/>
      <c r="JX539" s="159"/>
      <c r="KE539" s="159"/>
      <c r="KF539" s="159"/>
      <c r="KG539" s="159"/>
      <c r="KH539" s="159"/>
      <c r="KI539" s="159"/>
      <c r="KJ539" s="159"/>
      <c r="KK539" s="159"/>
      <c r="KL539" s="159"/>
      <c r="KM539" s="159"/>
      <c r="KN539" s="159"/>
      <c r="KO539" s="159"/>
      <c r="KP539" s="159"/>
      <c r="KQ539" s="159"/>
      <c r="KR539" s="159"/>
      <c r="KS539" s="159"/>
      <c r="KT539" s="159"/>
      <c r="KU539" s="159"/>
      <c r="KV539" s="159"/>
      <c r="KW539" s="159"/>
      <c r="KX539" s="159"/>
      <c r="KY539" s="159"/>
      <c r="KZ539" s="159"/>
      <c r="LA539" s="159"/>
      <c r="LB539" s="159"/>
    </row>
    <row r="540" spans="1:314" x14ac:dyDescent="0.15">
      <c r="A540" s="214"/>
      <c r="B540" s="261" t="s">
        <v>62</v>
      </c>
      <c r="C540" s="10">
        <v>0.24</v>
      </c>
      <c r="D540" s="11">
        <v>0.79991999999999996</v>
      </c>
      <c r="E540" s="12"/>
      <c r="F540" s="14"/>
      <c r="G540" s="13"/>
      <c r="H540" s="14"/>
      <c r="I540" s="596"/>
      <c r="J540" s="9">
        <v>2</v>
      </c>
      <c r="K540" s="14"/>
      <c r="L540" s="9"/>
      <c r="M540" s="23">
        <v>0</v>
      </c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9"/>
      <c r="AB540" s="15"/>
      <c r="AC540" s="15"/>
      <c r="AD540" s="15"/>
      <c r="AE540" s="15"/>
      <c r="AF540" s="15"/>
      <c r="AG540" s="15"/>
      <c r="AH540" s="54">
        <f>ER539-BP539</f>
        <v>4.5689235963288217</v>
      </c>
      <c r="AI540" s="54">
        <f>ES539-BQ539</f>
        <v>-25.821807817589576</v>
      </c>
      <c r="AJ540" s="15"/>
      <c r="AK540" s="15"/>
      <c r="AL540" s="635">
        <f>DEGREES(ACOS(AL539))</f>
        <v>3.3828095002533329</v>
      </c>
      <c r="AM540" s="633">
        <v>1.0454316703464253</v>
      </c>
      <c r="AN540" s="634">
        <v>-5.3230863192182412</v>
      </c>
      <c r="AO540" s="633"/>
      <c r="AP540" s="638">
        <f>ABS(11.88+AN540)</f>
        <v>6.5569136807817596</v>
      </c>
      <c r="AQ540" s="634"/>
      <c r="AR540" s="634"/>
      <c r="AS540" s="634"/>
      <c r="AT540" s="634"/>
      <c r="AU540" s="634"/>
      <c r="AV540" s="634"/>
      <c r="AW540" s="634"/>
      <c r="AX540" s="634"/>
      <c r="AY540" s="634"/>
      <c r="AZ540" s="634"/>
      <c r="BA540" s="634"/>
      <c r="BB540" s="634">
        <f>ABS(BQ540-AN540)</f>
        <v>8.7492182410423442</v>
      </c>
      <c r="BC540" s="634"/>
      <c r="BD540" s="634"/>
      <c r="BE540" s="634"/>
      <c r="BF540" s="634"/>
      <c r="BG540" s="634"/>
      <c r="BH540" s="634"/>
      <c r="BI540" s="634"/>
      <c r="BJ540" s="634"/>
      <c r="BK540" s="634"/>
      <c r="BL540" s="634"/>
      <c r="BM540" s="634"/>
      <c r="BN540" s="573"/>
      <c r="BO540" s="573"/>
      <c r="BP540" s="4">
        <v>1.8585451917269784</v>
      </c>
      <c r="BQ540" s="4">
        <v>-14.072304560260585</v>
      </c>
      <c r="BR540" s="6"/>
      <c r="BS540" s="527"/>
      <c r="BT540" s="527"/>
      <c r="BU540" s="527"/>
      <c r="BV540" s="527"/>
      <c r="BW540" s="584"/>
      <c r="BX540" s="527"/>
      <c r="BY540" s="527"/>
      <c r="BZ540" s="527"/>
      <c r="CA540" s="527"/>
      <c r="CB540" s="584"/>
      <c r="CC540" s="527"/>
      <c r="CD540" s="584"/>
      <c r="CE540" s="527"/>
      <c r="CF540" s="584"/>
      <c r="CG540" s="527"/>
      <c r="CH540" s="584"/>
      <c r="CI540" s="527"/>
      <c r="CJ540" s="584"/>
      <c r="CK540" s="527"/>
      <c r="CL540" s="584"/>
      <c r="CO540" s="70"/>
      <c r="CP540" s="70"/>
      <c r="CQ540" s="70"/>
      <c r="CR540" s="70"/>
      <c r="CS540" s="70"/>
      <c r="CT540" s="70"/>
      <c r="CU540" s="70"/>
      <c r="CV540" s="70"/>
      <c r="CW540" s="70"/>
      <c r="CX540" s="70"/>
      <c r="CY540" s="70"/>
      <c r="CZ540" s="70"/>
      <c r="DA540" s="70"/>
      <c r="DB540" s="70"/>
      <c r="DC540" s="70"/>
      <c r="DH540" s="516"/>
      <c r="DI540" s="516"/>
      <c r="DJ540" s="105"/>
      <c r="DK540" s="105"/>
      <c r="DL540" s="105"/>
      <c r="DM540" s="105"/>
      <c r="DN540" s="105"/>
      <c r="DO540" s="105"/>
      <c r="DP540" s="105"/>
      <c r="DQ540" s="105"/>
      <c r="DR540" s="105"/>
      <c r="DS540" s="105"/>
      <c r="DT540" s="108" t="s">
        <v>443</v>
      </c>
      <c r="DU540" s="105">
        <v>2.8265374790847795</v>
      </c>
      <c r="DV540" s="105">
        <v>-13.878737785016286</v>
      </c>
      <c r="ER540" s="128">
        <v>-1.2390301278179856</v>
      </c>
      <c r="ES540" s="128">
        <v>11.555936482084691</v>
      </c>
      <c r="EU540" s="518">
        <f>ABS(ER540)</f>
        <v>1.2390301278179856</v>
      </c>
      <c r="EV540" s="284"/>
      <c r="EW540" s="209"/>
      <c r="EX540" s="209"/>
      <c r="EY540" s="209"/>
      <c r="EZ540" s="209"/>
      <c r="FA540" s="209"/>
      <c r="FB540" s="209"/>
      <c r="FC540" s="209"/>
      <c r="FE540" s="141"/>
      <c r="FF540" s="141"/>
      <c r="FH540" s="141"/>
      <c r="FJ540" s="141"/>
      <c r="FK540" s="584"/>
      <c r="FL540" s="527"/>
      <c r="FM540" s="584"/>
      <c r="FN540" s="527"/>
      <c r="FO540" s="584"/>
      <c r="FP540" s="527"/>
      <c r="FQ540" s="284"/>
      <c r="FR540" s="209"/>
      <c r="FS540" s="285"/>
      <c r="FT540" s="279"/>
      <c r="FU540" s="285"/>
      <c r="FV540" s="279"/>
      <c r="FW540" s="285"/>
      <c r="FX540" s="279"/>
      <c r="FY540" s="285"/>
      <c r="FZ540" s="279"/>
      <c r="GA540" s="285"/>
      <c r="GB540" s="279"/>
      <c r="GC540" s="279"/>
      <c r="GD540" s="285"/>
      <c r="GE540" s="279"/>
      <c r="GF540" s="285"/>
      <c r="GG540" s="279"/>
      <c r="GH540" s="279"/>
      <c r="GI540" s="279"/>
      <c r="GJ540" s="279"/>
      <c r="GK540" s="279"/>
      <c r="GL540" s="279"/>
      <c r="GM540" s="279"/>
      <c r="GN540" s="279"/>
      <c r="GO540" s="279"/>
      <c r="GP540" s="209"/>
      <c r="GQ540" s="529"/>
      <c r="GR540" s="587">
        <v>0.77439382988624095</v>
      </c>
      <c r="GS540" s="532">
        <v>0.27103784046018442</v>
      </c>
      <c r="GT540" s="584"/>
      <c r="GU540" s="527"/>
      <c r="GV540" s="527"/>
      <c r="GW540" s="527"/>
      <c r="GX540" s="527"/>
      <c r="GY540" s="527"/>
      <c r="GZ540" s="587">
        <v>0</v>
      </c>
      <c r="HA540" s="532">
        <v>0.3871335504885991</v>
      </c>
      <c r="HB540" s="584"/>
      <c r="HC540" s="527"/>
      <c r="HD540" s="527"/>
      <c r="HE540" s="527"/>
      <c r="HF540" s="527"/>
      <c r="HG540" s="527"/>
      <c r="HH540" s="584">
        <v>0.77439382988624095</v>
      </c>
      <c r="HI540" s="527">
        <v>0.47258215886259303</v>
      </c>
      <c r="HJ540" s="584"/>
      <c r="HK540" s="527"/>
      <c r="HL540" s="527"/>
      <c r="HM540" s="527"/>
      <c r="HN540" s="527"/>
      <c r="HO540" s="527"/>
      <c r="HP540" s="285"/>
      <c r="HQ540" s="208"/>
      <c r="HR540" s="208"/>
      <c r="HS540" s="208"/>
      <c r="IE540" s="159"/>
      <c r="IF540" s="159"/>
      <c r="IG540" s="159"/>
      <c r="IH540" s="159"/>
      <c r="II540" s="159"/>
      <c r="IJ540" s="159"/>
      <c r="IK540" s="159"/>
      <c r="IL540" s="159"/>
      <c r="IM540" s="159"/>
      <c r="IQ540" s="159"/>
      <c r="IR540" s="159"/>
      <c r="IS540" s="159"/>
      <c r="IZ540" s="159"/>
      <c r="JA540" s="159"/>
      <c r="JB540" s="159"/>
      <c r="JC540" s="159"/>
      <c r="JD540" s="159"/>
      <c r="JE540" s="159"/>
      <c r="JF540" s="159"/>
      <c r="JG540" s="159"/>
      <c r="JH540" s="159"/>
      <c r="JI540" s="159"/>
      <c r="JJ540" s="159"/>
      <c r="JK540" s="159"/>
      <c r="JL540" s="159"/>
      <c r="JM540" s="159"/>
      <c r="JN540" s="159"/>
      <c r="JO540" s="159"/>
      <c r="JP540" s="159"/>
      <c r="JQ540" s="159"/>
      <c r="JR540" s="159"/>
      <c r="JS540" s="159"/>
      <c r="JT540" s="159"/>
      <c r="JV540" s="159"/>
      <c r="JW540" s="159"/>
      <c r="JX540" s="159"/>
      <c r="KE540" s="159"/>
      <c r="KF540" s="159"/>
      <c r="KG540" s="159"/>
      <c r="KH540" s="159"/>
      <c r="KI540" s="159"/>
      <c r="KJ540" s="159"/>
      <c r="KK540" s="159"/>
      <c r="KL540" s="159"/>
      <c r="KM540" s="159"/>
      <c r="KN540" s="159"/>
      <c r="KO540" s="159"/>
      <c r="KP540" s="159"/>
      <c r="KQ540" s="159"/>
      <c r="KR540" s="159"/>
      <c r="KS540" s="159"/>
      <c r="KT540" s="159"/>
      <c r="KU540" s="159"/>
      <c r="KV540" s="159"/>
      <c r="KW540" s="159"/>
      <c r="KX540" s="159"/>
      <c r="KY540" s="159"/>
      <c r="KZ540" s="159"/>
      <c r="LA540" s="159"/>
      <c r="LB540" s="159" t="s">
        <v>571</v>
      </c>
    </row>
    <row r="541" spans="1:314" x14ac:dyDescent="0.15">
      <c r="A541" s="218" t="s">
        <v>593</v>
      </c>
      <c r="B541" s="259" t="s">
        <v>63</v>
      </c>
      <c r="C541" s="17"/>
      <c r="D541" s="18"/>
      <c r="E541" s="12"/>
      <c r="F541" s="20"/>
      <c r="G541" s="19"/>
      <c r="H541" s="20"/>
      <c r="I541" s="597"/>
      <c r="J541" s="16"/>
      <c r="K541" s="20"/>
      <c r="L541" s="16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16"/>
      <c r="AB541" s="20"/>
      <c r="AC541" s="20"/>
      <c r="AD541" s="20"/>
      <c r="AE541" s="20"/>
      <c r="AF541" s="20"/>
      <c r="AG541" s="20"/>
      <c r="AH541" s="58"/>
      <c r="AI541" s="20"/>
      <c r="AJ541" s="20"/>
      <c r="AK541" s="20"/>
      <c r="AL541" s="642"/>
      <c r="AM541" s="636"/>
      <c r="AN541" s="637"/>
      <c r="AO541" s="636"/>
      <c r="AP541" s="637"/>
      <c r="AQ541" s="528">
        <f>SUM(AO538:AO541)</f>
        <v>0</v>
      </c>
      <c r="AR541" s="528">
        <f>SUM(AP538:AP541)</f>
        <v>6.5569136807817596</v>
      </c>
      <c r="AS541" s="528" t="e">
        <f>AVERAGE(AO538:AO541)</f>
        <v>#DIV/0!</v>
      </c>
      <c r="AT541" s="528">
        <f>AVERAGE(AP538:AP541)</f>
        <v>6.5569136807817596</v>
      </c>
      <c r="AU541" s="528">
        <f>MAX(AO538:AO541)</f>
        <v>0</v>
      </c>
      <c r="AV541" s="528">
        <f>MAX(AP538:AP541)</f>
        <v>6.5569136807817596</v>
      </c>
      <c r="AW541" s="528">
        <f>MIN(AO538:AO541)</f>
        <v>0</v>
      </c>
      <c r="AX541" s="528">
        <f>MIN(AP538:AP541)</f>
        <v>6.5569136807817596</v>
      </c>
      <c r="AY541" s="528">
        <f>AU541-AW541</f>
        <v>0</v>
      </c>
      <c r="AZ541" s="528">
        <f>AV541-AX541</f>
        <v>0</v>
      </c>
      <c r="BA541" s="528"/>
      <c r="BB541" s="636"/>
      <c r="BC541" s="637"/>
      <c r="BD541" s="528">
        <f>SUM(BB538:BB541)</f>
        <v>8.7492182410423442</v>
      </c>
      <c r="BE541" s="528">
        <f>SUM(BC538:BC541)</f>
        <v>0</v>
      </c>
      <c r="BF541" s="528">
        <f>AVERAGE(BB538:BB541)</f>
        <v>8.7492182410423442</v>
      </c>
      <c r="BG541" s="528" t="e">
        <f>AVERAGE(BC538:BC541)</f>
        <v>#DIV/0!</v>
      </c>
      <c r="BH541" s="528">
        <f>MAX(BB538:BB541)</f>
        <v>8.7492182410423442</v>
      </c>
      <c r="BI541" s="528">
        <f>MAX(BC538:BC541)</f>
        <v>0</v>
      </c>
      <c r="BJ541" s="528">
        <f>MIN(BB538:BB541)</f>
        <v>8.7492182410423442</v>
      </c>
      <c r="BK541" s="528">
        <f>MIN(BC538:BC541)</f>
        <v>0</v>
      </c>
      <c r="BL541" s="528">
        <f>BH541-BJ541</f>
        <v>0</v>
      </c>
      <c r="BM541" s="528">
        <f>BI541-BK541</f>
        <v>0</v>
      </c>
      <c r="BN541" s="574"/>
      <c r="BO541" s="574"/>
      <c r="BP541" s="2"/>
      <c r="BQ541" s="2"/>
      <c r="BR541" s="7"/>
      <c r="BS541" s="530"/>
      <c r="BT541" s="530"/>
      <c r="BU541" s="530"/>
      <c r="BV541" s="530"/>
      <c r="BW541" s="584"/>
      <c r="BX541" s="530"/>
      <c r="BY541" s="530"/>
      <c r="BZ541" s="530"/>
      <c r="CA541" s="530"/>
      <c r="CB541" s="584"/>
      <c r="CC541" s="530"/>
      <c r="CD541" s="584"/>
      <c r="CE541" s="530"/>
      <c r="CF541" s="584"/>
      <c r="CG541" s="530"/>
      <c r="CH541" s="584"/>
      <c r="CI541" s="530"/>
      <c r="CJ541" s="584"/>
      <c r="CK541" s="530"/>
      <c r="CL541" s="584"/>
      <c r="CM541" s="271"/>
      <c r="CN541" s="393"/>
      <c r="CO541" s="73"/>
      <c r="CP541" s="73"/>
      <c r="CQ541" s="73"/>
      <c r="CR541" s="96"/>
      <c r="CS541" s="83"/>
      <c r="CT541" s="87"/>
      <c r="CU541" s="87"/>
      <c r="CV541" s="87"/>
      <c r="CW541" s="87"/>
      <c r="CX541" s="87"/>
      <c r="CY541" s="87"/>
      <c r="CZ541" s="87"/>
      <c r="DA541" s="87"/>
      <c r="DB541" s="87"/>
      <c r="DC541" s="81"/>
      <c r="DD541" s="281"/>
      <c r="DE541" s="281"/>
      <c r="DF541" s="281"/>
      <c r="DG541" s="281"/>
      <c r="DH541" s="281"/>
      <c r="DI541" s="281"/>
      <c r="DJ541" s="110"/>
      <c r="DK541" s="110"/>
      <c r="DL541" s="133"/>
      <c r="DM541" s="133"/>
      <c r="DN541" s="133"/>
      <c r="DO541" s="133"/>
      <c r="DP541" s="133"/>
      <c r="DQ541" s="133"/>
      <c r="DR541" s="133"/>
      <c r="DS541" s="110"/>
      <c r="DT541" s="112"/>
      <c r="DU541" s="110"/>
      <c r="DV541" s="110"/>
      <c r="DW541" s="495"/>
      <c r="DX541" s="495"/>
      <c r="DY541" s="495"/>
      <c r="DZ541" s="495"/>
      <c r="EA541" s="495"/>
      <c r="EB541" s="512"/>
      <c r="EC541" s="495"/>
      <c r="ED541" s="495"/>
      <c r="EE541" s="512"/>
      <c r="EF541" s="244"/>
      <c r="EG541" s="244"/>
      <c r="EH541" s="244"/>
      <c r="EI541" s="244"/>
      <c r="EJ541" s="244"/>
      <c r="EK541" s="244"/>
      <c r="EL541" s="244"/>
      <c r="EM541" s="244"/>
      <c r="EN541" s="244"/>
      <c r="EO541" s="244"/>
      <c r="EP541" s="244"/>
      <c r="EQ541" s="244"/>
      <c r="ER541" s="110"/>
      <c r="ES541" s="111"/>
      <c r="EV541" s="287"/>
      <c r="EW541" s="281">
        <f>SUM(EU539:EU541)</f>
        <v>1.2390301278179856</v>
      </c>
      <c r="EX541" s="278"/>
      <c r="EY541" s="278">
        <f>AVERAGE(EU538:EU541)</f>
        <v>1.2390301278179856</v>
      </c>
      <c r="EZ541" s="281"/>
      <c r="FA541" s="281">
        <f>_xlfn.VAR.P(EU538:EU541)</f>
        <v>0</v>
      </c>
      <c r="FB541" s="281"/>
      <c r="FC541" s="281">
        <f>MAX(EU538:EU541)</f>
        <v>1.2390301278179856</v>
      </c>
      <c r="FD541" s="523"/>
      <c r="FE541" s="152"/>
      <c r="FF541" s="145"/>
      <c r="FG541" s="268"/>
      <c r="FH541" s="145"/>
      <c r="FI541" s="268"/>
      <c r="FJ541" s="145"/>
      <c r="FK541" s="584"/>
      <c r="FL541" s="527"/>
      <c r="FM541" s="584"/>
      <c r="FN541" s="530"/>
      <c r="FO541" s="584"/>
      <c r="FP541" s="530"/>
      <c r="FQ541" s="284"/>
      <c r="FR541" s="282"/>
      <c r="FS541" s="286"/>
      <c r="FT541" s="278"/>
      <c r="FU541" s="286"/>
      <c r="FV541" s="278"/>
      <c r="FW541" s="285"/>
      <c r="FX541" s="279"/>
      <c r="FY541" s="285"/>
      <c r="FZ541" s="280"/>
      <c r="GA541" s="285"/>
      <c r="GB541" s="280"/>
      <c r="GC541" s="280"/>
      <c r="GD541" s="285"/>
      <c r="GE541" s="280"/>
      <c r="GF541" s="285"/>
      <c r="GG541" s="280"/>
      <c r="GH541" s="280"/>
      <c r="GI541" s="280"/>
      <c r="GJ541" s="280"/>
      <c r="GK541" s="280"/>
      <c r="GL541" s="280"/>
      <c r="GM541" s="280"/>
      <c r="GN541" s="280"/>
      <c r="GO541" s="280"/>
      <c r="GP541" s="282"/>
      <c r="GQ541" s="532"/>
      <c r="GR541" s="587"/>
      <c r="GS541" s="532"/>
      <c r="GT541" s="586">
        <f>SUM(GR539:GR541)</f>
        <v>0.77439382988624095</v>
      </c>
      <c r="GU541" s="586">
        <f>SUM(GS539:GS541)</f>
        <v>0.27103784046018442</v>
      </c>
      <c r="GV541" s="531">
        <f>AVERAGE(GR539:GR541)</f>
        <v>0.77439382988624095</v>
      </c>
      <c r="GW541" s="531">
        <f>AVERAGE(GS539:GS541)</f>
        <v>0.27103784046018442</v>
      </c>
      <c r="GX541" s="531">
        <f>MAX(GR539:GR541)</f>
        <v>0.77439382988624095</v>
      </c>
      <c r="GY541" s="531">
        <f>MAX(GS539:GS541)</f>
        <v>0.27103784046018442</v>
      </c>
      <c r="GZ541" s="587"/>
      <c r="HA541" s="532"/>
      <c r="HB541" s="586">
        <f>SUM(GZ539:GZ541)</f>
        <v>0</v>
      </c>
      <c r="HC541" s="586">
        <f>SUM(HA539:HA541)</f>
        <v>0.3871335504885991</v>
      </c>
      <c r="HD541" s="531">
        <f>AVERAGE(GZ539:GZ541)</f>
        <v>0</v>
      </c>
      <c r="HE541" s="531">
        <f>AVERAGE(HA539:HA541)</f>
        <v>0.3871335504885991</v>
      </c>
      <c r="HF541" s="531">
        <f>MAX(GZ539:GZ541)</f>
        <v>0</v>
      </c>
      <c r="HG541" s="531">
        <f>MAX(HA539:HA541)</f>
        <v>0.3871335504885991</v>
      </c>
      <c r="HH541" s="584"/>
      <c r="HI541" s="527"/>
      <c r="HJ541" s="586">
        <f>SUM(HH539:HH541)</f>
        <v>0.77439382988624095</v>
      </c>
      <c r="HK541" s="586">
        <f>SUM(HI539:HI541)</f>
        <v>0.47258215886259303</v>
      </c>
      <c r="HL541" s="531">
        <f>AVERAGE(HH539:HH541)</f>
        <v>0.77439382988624095</v>
      </c>
      <c r="HM541" s="531">
        <f>AVERAGE(HI539:HI541)</f>
        <v>0.47258215886259303</v>
      </c>
      <c r="HN541" s="531">
        <f>MAX(HH539:HH541)</f>
        <v>0.77439382988624095</v>
      </c>
      <c r="HO541" s="531">
        <f>MAX(HI539:HI541)</f>
        <v>0.47258215886259303</v>
      </c>
      <c r="HP541" s="286">
        <f>MIN(HH539:HH541)</f>
        <v>0.77439382988624095</v>
      </c>
      <c r="HQ541" s="286">
        <f>MIN(HI539:HI541)</f>
        <v>0.47258215886259303</v>
      </c>
      <c r="HR541" s="278">
        <f>HN541-HP541</f>
        <v>0</v>
      </c>
      <c r="HS541" s="278">
        <f>HO541-HQ541</f>
        <v>0</v>
      </c>
      <c r="HT541" s="393"/>
      <c r="HU541" s="520"/>
      <c r="HV541" s="393"/>
      <c r="HW541" s="520"/>
      <c r="HX541" s="393"/>
      <c r="HY541" s="520"/>
      <c r="HZ541" s="393"/>
      <c r="IA541" s="520"/>
      <c r="IB541" s="393"/>
      <c r="IC541" s="520"/>
      <c r="ID541" s="393"/>
      <c r="IE541" s="168"/>
      <c r="IF541" s="168"/>
      <c r="IG541" s="168">
        <v>-0.85183321287486513</v>
      </c>
      <c r="IH541" s="168">
        <v>11.94307003257329</v>
      </c>
      <c r="II541" s="168"/>
      <c r="IJ541" s="168"/>
      <c r="IK541" s="168"/>
      <c r="IL541" s="168"/>
      <c r="IM541" s="168"/>
      <c r="IN541" s="462"/>
      <c r="IO541" s="462"/>
      <c r="IP541" s="390"/>
      <c r="IQ541" s="168"/>
      <c r="IR541" s="168"/>
      <c r="IS541" s="168"/>
      <c r="IT541" s="390"/>
      <c r="IU541" s="393"/>
      <c r="IV541" s="390"/>
      <c r="IW541" s="393"/>
      <c r="IX541" s="484"/>
      <c r="IY541" s="393"/>
      <c r="IZ541" s="168"/>
      <c r="JA541" s="168"/>
      <c r="JB541" s="177"/>
      <c r="JC541" s="177"/>
      <c r="JD541" s="177"/>
      <c r="JE541" s="168"/>
      <c r="JF541" s="168"/>
      <c r="JG541" s="168"/>
      <c r="JH541" s="168"/>
      <c r="JI541" s="168"/>
      <c r="JJ541" s="168"/>
      <c r="JK541" s="168"/>
      <c r="JL541" s="168"/>
      <c r="JM541" s="168"/>
      <c r="JN541" s="168"/>
      <c r="JO541" s="168"/>
      <c r="JP541" s="177"/>
      <c r="JQ541" s="177"/>
      <c r="JR541" s="177"/>
      <c r="JS541" s="168"/>
      <c r="JT541" s="168"/>
      <c r="JU541" s="393"/>
      <c r="JV541" s="168"/>
      <c r="JW541" s="168"/>
      <c r="JX541" s="168"/>
      <c r="JY541" s="393"/>
      <c r="JZ541" s="507"/>
      <c r="KA541" s="507"/>
      <c r="KB541" s="520"/>
      <c r="KC541" s="520"/>
      <c r="KD541" s="507"/>
      <c r="KE541" s="170"/>
      <c r="KF541" s="168"/>
      <c r="KG541" s="168"/>
      <c r="KH541" s="168"/>
      <c r="KI541" s="168"/>
      <c r="KJ541" s="168"/>
      <c r="KK541" s="169"/>
      <c r="KL541" s="168"/>
      <c r="KM541" s="168"/>
      <c r="KN541" s="168"/>
      <c r="KO541" s="168"/>
      <c r="KP541" s="168"/>
      <c r="KQ541" s="168"/>
      <c r="KR541" s="169"/>
      <c r="KS541" s="168"/>
      <c r="KT541" s="168"/>
      <c r="KU541" s="168"/>
      <c r="KV541" s="168"/>
      <c r="KW541" s="168"/>
      <c r="KX541" s="168"/>
      <c r="KY541" s="168"/>
      <c r="KZ541" s="168"/>
      <c r="LA541" s="169"/>
      <c r="LB541" s="168"/>
    </row>
    <row r="542" spans="1:314" x14ac:dyDescent="0.15">
      <c r="A542" s="214"/>
      <c r="B542" s="231" t="s">
        <v>64</v>
      </c>
      <c r="C542" s="10"/>
      <c r="D542" s="11"/>
      <c r="E542" s="12"/>
      <c r="F542" s="14"/>
      <c r="G542" s="13" t="s">
        <v>361</v>
      </c>
      <c r="H542" s="14" t="s">
        <v>335</v>
      </c>
      <c r="I542" s="596">
        <v>105</v>
      </c>
      <c r="J542" s="9">
        <v>1</v>
      </c>
      <c r="K542" s="14">
        <v>1</v>
      </c>
      <c r="L542" s="9">
        <v>0</v>
      </c>
      <c r="M542" s="23">
        <v>1</v>
      </c>
      <c r="N542" s="23">
        <v>1</v>
      </c>
      <c r="O542" s="23">
        <v>0</v>
      </c>
      <c r="P542" s="14"/>
      <c r="Q542" s="14">
        <v>1</v>
      </c>
      <c r="R542" s="14">
        <v>0</v>
      </c>
      <c r="S542" s="14">
        <v>0</v>
      </c>
      <c r="T542" s="14">
        <v>1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1</v>
      </c>
      <c r="AA542" s="9">
        <v>0</v>
      </c>
      <c r="AB542" s="15">
        <f>ABS(ER542-DU543)</f>
        <v>0.30975753195449629</v>
      </c>
      <c r="AC542" s="15">
        <f>ABS(ES542-DV543)</f>
        <v>0.735553745928339</v>
      </c>
      <c r="AD542" s="15">
        <f>SQRT(AB542^2+AC542^2)</f>
        <v>0.79811593252594093</v>
      </c>
      <c r="AE542" s="15"/>
      <c r="AF542" s="15"/>
      <c r="AG542" s="15"/>
      <c r="AH542" s="15">
        <f>AM543-BP542</f>
        <v>3.4073328514994601</v>
      </c>
      <c r="AI542" s="15">
        <f>AN543-BQ542</f>
        <v>17.846856677524428</v>
      </c>
      <c r="AJ542" s="15"/>
      <c r="AK542" s="15"/>
      <c r="AL542" s="632">
        <f>((AH542*AH543)+(AI542*AI543))/(SQRT(AH542^2+AI542^2)*SQRT(AH543^2+AI543^2))</f>
        <v>0.99990019933301399</v>
      </c>
      <c r="AM542" s="633"/>
      <c r="AN542" s="634"/>
      <c r="AO542" s="633"/>
      <c r="AP542" s="634"/>
      <c r="AQ542" s="634"/>
      <c r="AR542" s="634"/>
      <c r="AS542" s="634"/>
      <c r="AT542" s="634"/>
      <c r="AU542" s="634"/>
      <c r="AV542" s="634"/>
      <c r="AW542" s="634"/>
      <c r="AX542" s="634"/>
      <c r="AY542" s="634"/>
      <c r="AZ542" s="634"/>
      <c r="BA542" s="634"/>
      <c r="BB542" s="633"/>
      <c r="BC542" s="634"/>
      <c r="BD542" s="634"/>
      <c r="BE542" s="634"/>
      <c r="BF542" s="634"/>
      <c r="BG542" s="634"/>
      <c r="BH542" s="634"/>
      <c r="BI542" s="634"/>
      <c r="BJ542" s="634"/>
      <c r="BK542" s="634"/>
      <c r="BL542" s="634"/>
      <c r="BM542" s="634"/>
      <c r="BN542" s="573"/>
      <c r="BO542" s="573"/>
      <c r="BP542" s="6">
        <v>-0.77439382988624095</v>
      </c>
      <c r="BQ542" s="6">
        <v>-11.98178338762215</v>
      </c>
      <c r="BR542" s="6"/>
      <c r="BS542" s="527"/>
      <c r="BT542" s="527"/>
      <c r="BU542" s="527"/>
      <c r="BV542" s="527"/>
      <c r="BW542" s="584"/>
      <c r="BX542" s="527"/>
      <c r="BY542" s="527"/>
      <c r="BZ542" s="527"/>
      <c r="CA542" s="527"/>
      <c r="CB542" s="584"/>
      <c r="CC542" s="527"/>
      <c r="CD542" s="584"/>
      <c r="CE542" s="527"/>
      <c r="CF542" s="584"/>
      <c r="CG542" s="527"/>
      <c r="CH542" s="584"/>
      <c r="CI542" s="527"/>
      <c r="CJ542" s="584"/>
      <c r="CK542" s="527"/>
      <c r="CL542" s="584"/>
      <c r="CO542" s="70"/>
      <c r="CP542" s="70"/>
      <c r="CQ542" s="70"/>
      <c r="CR542" s="70"/>
      <c r="CS542" s="70"/>
      <c r="CT542" s="70"/>
      <c r="CU542" s="70"/>
      <c r="CV542" s="70"/>
      <c r="CW542" s="70"/>
      <c r="CX542" s="70"/>
      <c r="CY542" s="70"/>
      <c r="CZ542" s="70"/>
      <c r="DA542" s="70"/>
      <c r="DB542" s="70"/>
      <c r="DC542" s="70"/>
      <c r="DH542" s="516"/>
      <c r="DI542" s="516"/>
      <c r="DJ542" s="105"/>
      <c r="DK542" s="105"/>
      <c r="DL542" s="105"/>
      <c r="DM542" s="105"/>
      <c r="DN542" s="105"/>
      <c r="DO542" s="105"/>
      <c r="DP542" s="105"/>
      <c r="DQ542" s="105"/>
      <c r="DR542" s="105"/>
      <c r="DS542" s="105"/>
      <c r="DT542" s="108" t="s">
        <v>442</v>
      </c>
      <c r="DU542" s="116">
        <v>-0.77439382988624095</v>
      </c>
      <c r="DV542" s="116">
        <v>-11.98178338762215</v>
      </c>
      <c r="ER542" s="128">
        <v>3.6009313089710204</v>
      </c>
      <c r="ES542" s="128">
        <v>12.833477198697068</v>
      </c>
      <c r="EV542" s="284"/>
      <c r="EW542" s="209"/>
      <c r="EX542" s="209"/>
      <c r="EY542" s="209"/>
      <c r="EZ542" s="209"/>
      <c r="FA542" s="209"/>
      <c r="FB542" s="209"/>
      <c r="FC542" s="209"/>
      <c r="FE542" s="141"/>
      <c r="FF542" s="141"/>
      <c r="FH542" s="141"/>
      <c r="FJ542" s="141"/>
      <c r="FK542" s="584"/>
      <c r="FL542" s="527"/>
      <c r="FM542" s="584"/>
      <c r="FN542" s="527"/>
      <c r="FO542" s="584"/>
      <c r="FP542" s="527"/>
      <c r="FQ542" s="284"/>
      <c r="FR542" s="209"/>
      <c r="FS542" s="285"/>
      <c r="FT542" s="279"/>
      <c r="FU542" s="285"/>
      <c r="FV542" s="279"/>
      <c r="FW542" s="285"/>
      <c r="FX542" s="279"/>
      <c r="FY542" s="285"/>
      <c r="FZ542" s="279"/>
      <c r="GA542" s="285"/>
      <c r="GB542" s="279"/>
      <c r="GC542" s="279"/>
      <c r="GD542" s="285"/>
      <c r="GE542" s="279"/>
      <c r="GF542" s="285"/>
      <c r="GG542" s="279"/>
      <c r="GH542" s="279"/>
      <c r="GI542" s="279"/>
      <c r="GJ542" s="279"/>
      <c r="GK542" s="279"/>
      <c r="GL542" s="279"/>
      <c r="GM542" s="279"/>
      <c r="GN542" s="279"/>
      <c r="GO542" s="279"/>
      <c r="GP542" s="209"/>
      <c r="GQ542" s="529"/>
      <c r="GR542" s="587"/>
      <c r="GS542" s="529"/>
      <c r="GT542" s="587"/>
      <c r="GU542" s="529"/>
      <c r="GV542" s="529"/>
      <c r="GW542" s="529"/>
      <c r="GX542" s="529"/>
      <c r="GY542" s="529"/>
      <c r="GZ542" s="587"/>
      <c r="HA542" s="529"/>
      <c r="HB542" s="587"/>
      <c r="HC542" s="529"/>
      <c r="HD542" s="529"/>
      <c r="HE542" s="529"/>
      <c r="HF542" s="529"/>
      <c r="HG542" s="529"/>
      <c r="HH542" s="584"/>
      <c r="HI542" s="527"/>
      <c r="HJ542" s="587"/>
      <c r="HK542" s="529"/>
      <c r="HL542" s="529"/>
      <c r="HM542" s="529"/>
      <c r="HN542" s="529"/>
      <c r="HO542" s="529"/>
      <c r="HP542" s="285"/>
      <c r="HQ542" s="208"/>
      <c r="HR542" s="208"/>
      <c r="HS542" s="208"/>
      <c r="IE542" s="159"/>
      <c r="IF542" s="159"/>
      <c r="IG542" s="159"/>
      <c r="IH542" s="159"/>
      <c r="II542" s="159"/>
      <c r="IJ542" s="159"/>
      <c r="IK542" s="159"/>
      <c r="IL542" s="159"/>
      <c r="IM542" s="159"/>
      <c r="IQ542" s="159"/>
      <c r="IR542" s="159"/>
      <c r="IS542" s="159"/>
      <c r="IZ542" s="159"/>
      <c r="JA542" s="159"/>
      <c r="JB542" s="159"/>
      <c r="JC542" s="159"/>
      <c r="JD542" s="159"/>
      <c r="JE542" s="159"/>
      <c r="JF542" s="159"/>
      <c r="JG542" s="159"/>
      <c r="JH542" s="159"/>
      <c r="JI542" s="159"/>
      <c r="JJ542" s="159"/>
      <c r="JK542" s="159"/>
      <c r="JL542" s="159"/>
      <c r="JM542" s="159"/>
      <c r="JN542" s="159"/>
      <c r="JO542" s="159"/>
      <c r="JP542" s="159"/>
      <c r="JQ542" s="159"/>
      <c r="JR542" s="159"/>
      <c r="JS542" s="159"/>
      <c r="JT542" s="159"/>
      <c r="JV542" s="159"/>
      <c r="JW542" s="159"/>
      <c r="JX542" s="159"/>
      <c r="KE542" s="159"/>
      <c r="KF542" s="159"/>
      <c r="KG542" s="159"/>
      <c r="KH542" s="159"/>
      <c r="KI542" s="159"/>
      <c r="KJ542" s="159"/>
      <c r="KK542" s="159"/>
      <c r="KL542" s="159"/>
      <c r="KM542" s="159"/>
      <c r="KN542" s="159"/>
      <c r="KO542" s="159"/>
      <c r="KP542" s="159"/>
      <c r="KQ542" s="159"/>
      <c r="KR542" s="159"/>
      <c r="KS542" s="159"/>
      <c r="KT542" s="159"/>
      <c r="KU542" s="159"/>
      <c r="KV542" s="159"/>
      <c r="KW542" s="159"/>
      <c r="KX542" s="159"/>
      <c r="KY542" s="159"/>
      <c r="KZ542" s="159"/>
      <c r="LA542" s="159"/>
      <c r="LB542" s="159"/>
    </row>
    <row r="543" spans="1:314" x14ac:dyDescent="0.15">
      <c r="A543" s="214"/>
      <c r="B543" s="231" t="s">
        <v>65</v>
      </c>
      <c r="C543" s="10">
        <v>0.21</v>
      </c>
      <c r="D543" s="11">
        <v>0.69993000000000005</v>
      </c>
      <c r="E543" s="12"/>
      <c r="F543" s="14"/>
      <c r="G543" s="13"/>
      <c r="H543" s="14"/>
      <c r="I543" s="596"/>
      <c r="J543" s="9">
        <v>2</v>
      </c>
      <c r="K543" s="14"/>
      <c r="L543" s="9"/>
      <c r="M543" s="23">
        <v>0</v>
      </c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9"/>
      <c r="AB543" s="15"/>
      <c r="AC543" s="15"/>
      <c r="AD543" s="15"/>
      <c r="AE543" s="15"/>
      <c r="AF543" s="15"/>
      <c r="AG543" s="15"/>
      <c r="AH543" s="54">
        <f>ER542-BP542</f>
        <v>4.3753251388572618</v>
      </c>
      <c r="AI543" s="54">
        <f>ES542-BQ542</f>
        <v>24.815260586319219</v>
      </c>
      <c r="AJ543" s="15"/>
      <c r="AK543" s="15"/>
      <c r="AL543" s="635">
        <f>DEGREES(ACOS(AL542))</f>
        <v>0.80948343159741998</v>
      </c>
      <c r="AM543" s="633">
        <v>2.6329390216132191</v>
      </c>
      <c r="AN543" s="634">
        <v>5.8650732899022797</v>
      </c>
      <c r="AO543" s="638">
        <f>ABS(11.88-AN543)</f>
        <v>6.0149267100977211</v>
      </c>
      <c r="AP543" s="527"/>
      <c r="AQ543" s="634"/>
      <c r="AR543" s="634"/>
      <c r="AS543" s="634"/>
      <c r="AT543" s="634"/>
      <c r="AU543" s="634"/>
      <c r="AV543" s="634"/>
      <c r="AW543" s="634"/>
      <c r="AX543" s="634"/>
      <c r="AY543" s="634"/>
      <c r="AZ543" s="634"/>
      <c r="BA543" s="634"/>
      <c r="BB543" s="633"/>
      <c r="BC543" s="634">
        <f>ABS(BQ543-AN543)</f>
        <v>5.9618566775244295</v>
      </c>
      <c r="BD543" s="634"/>
      <c r="BE543" s="634"/>
      <c r="BF543" s="634"/>
      <c r="BG543" s="634"/>
      <c r="BH543" s="634"/>
      <c r="BI543" s="634"/>
      <c r="BJ543" s="634"/>
      <c r="BK543" s="634"/>
      <c r="BL543" s="634"/>
      <c r="BM543" s="634"/>
      <c r="BN543" s="573"/>
      <c r="BO543" s="573"/>
      <c r="BP543" s="64">
        <v>4.0655676069027651</v>
      </c>
      <c r="BQ543" s="64">
        <v>11.826929967426709</v>
      </c>
      <c r="BR543" s="6"/>
      <c r="BS543" s="527"/>
      <c r="BT543" s="527"/>
      <c r="BU543" s="527">
        <f>(BP542+BP543+BP544)/3</f>
        <v>-0.15487876597724823</v>
      </c>
      <c r="BV543" s="527">
        <f>(BQ542+BQ543+BQ544)/3</f>
        <v>-4.0584500542888167</v>
      </c>
      <c r="BW543" s="584"/>
      <c r="BX543" s="527"/>
      <c r="BY543" s="527"/>
      <c r="BZ543" s="527"/>
      <c r="CA543" s="527"/>
      <c r="CC543" s="584">
        <f>SQRT((BP542-BP543)^2+(BQ542-BQ543)^2)+SQRT((BP543-BP544)^2+(BQ543-BQ544)^2)+SQRT((BP544-BP542)^2+(BQ544-BQ542)^2)</f>
        <v>52.374632310986982</v>
      </c>
      <c r="CD543" s="584"/>
      <c r="CE543" s="584"/>
      <c r="CF543" s="584"/>
      <c r="CG543" s="527"/>
      <c r="CH543" s="584"/>
      <c r="CI543" s="527"/>
      <c r="CJ543" s="584"/>
      <c r="CK543" s="527"/>
      <c r="CL543" s="584"/>
      <c r="CO543" s="70"/>
      <c r="CP543" s="70"/>
      <c r="CQ543" s="70"/>
      <c r="CR543" s="518"/>
      <c r="CS543" s="284">
        <f>DEGREES(ACOS(((BP542-BP543)*(BP544-BP543)+(BQ542-BQ543)*(BQ544-BQ543))/(SQRT((BP542-BP543)^2+(BQ542-BQ543)^2)*SQRT((BP544-BP543)^2+(BQ544-BQ543)^2))))</f>
        <v>6.6674243840170782</v>
      </c>
      <c r="CT543" s="70"/>
      <c r="CU543" s="70"/>
      <c r="CV543" s="70"/>
      <c r="CW543" s="70"/>
      <c r="CX543" s="70"/>
      <c r="CY543" s="70"/>
      <c r="CZ543" s="70"/>
      <c r="DA543" s="70"/>
      <c r="DB543" s="70"/>
      <c r="DC543" s="70"/>
      <c r="DH543" s="516"/>
      <c r="DI543" s="516"/>
      <c r="DJ543" s="105"/>
      <c r="DK543" s="105"/>
      <c r="DL543" s="105"/>
      <c r="DM543" s="105"/>
      <c r="DN543" s="105"/>
      <c r="DO543" s="105"/>
      <c r="DP543" s="105"/>
      <c r="DQ543" s="105"/>
      <c r="DR543" s="105"/>
      <c r="DS543" s="105"/>
      <c r="DT543" s="105"/>
      <c r="DU543" s="128">
        <v>3.2911737770165241</v>
      </c>
      <c r="DV543" s="128">
        <v>12.097923452768729</v>
      </c>
      <c r="ER543" s="116">
        <v>-0.73567413839192897</v>
      </c>
      <c r="ES543" s="116">
        <v>-11.59464983713355</v>
      </c>
      <c r="ET543" s="518">
        <f>ABS(ER543)</f>
        <v>0.73567413839192897</v>
      </c>
      <c r="EV543" s="284"/>
      <c r="EW543" s="209"/>
      <c r="EX543" s="209"/>
      <c r="EY543" s="209"/>
      <c r="EZ543" s="209"/>
      <c r="FA543" s="209"/>
      <c r="FB543" s="209"/>
      <c r="FC543" s="209"/>
      <c r="FE543" s="141"/>
      <c r="FF543" s="141"/>
      <c r="FH543" s="141"/>
      <c r="FJ543" s="141"/>
      <c r="FK543" s="584"/>
      <c r="FL543" s="527"/>
      <c r="FM543" s="584"/>
      <c r="FN543" s="527"/>
      <c r="FO543" s="584"/>
      <c r="FP543" s="527"/>
      <c r="FQ543" s="284"/>
      <c r="FR543" s="209"/>
      <c r="FS543" s="285"/>
      <c r="FT543" s="279"/>
      <c r="FU543" s="285"/>
      <c r="FV543" s="279"/>
      <c r="FW543" s="285"/>
      <c r="FX543" s="279"/>
      <c r="FY543" s="285"/>
      <c r="FZ543" s="279"/>
      <c r="GA543" s="285"/>
      <c r="GB543" s="279"/>
      <c r="GC543" s="279"/>
      <c r="GD543" s="285"/>
      <c r="GE543" s="279"/>
      <c r="GF543" s="285"/>
      <c r="GG543" s="279"/>
      <c r="GH543" s="279"/>
      <c r="GI543" s="279"/>
      <c r="GJ543" s="279"/>
      <c r="GK543" s="279"/>
      <c r="GL543" s="279"/>
      <c r="GM543" s="279"/>
      <c r="GN543" s="279"/>
      <c r="GO543" s="279"/>
      <c r="GP543" s="209"/>
      <c r="GQ543" s="529"/>
      <c r="GR543" s="587">
        <v>3.8719691494311981E-2</v>
      </c>
      <c r="GS543" s="532">
        <v>0.30975753195449629</v>
      </c>
      <c r="GT543" s="584"/>
      <c r="GU543" s="527"/>
      <c r="GV543" s="527"/>
      <c r="GW543" s="527"/>
      <c r="GX543" s="527"/>
      <c r="GY543" s="527"/>
      <c r="GZ543" s="587">
        <v>0.3871335504885991</v>
      </c>
      <c r="HA543" s="532">
        <v>0.735553745928339</v>
      </c>
      <c r="HB543" s="584"/>
      <c r="HC543" s="527"/>
      <c r="HD543" s="527"/>
      <c r="HE543" s="527"/>
      <c r="HF543" s="527"/>
      <c r="HG543" s="527"/>
      <c r="HH543" s="584">
        <v>0.38906503366831025</v>
      </c>
      <c r="HI543" s="527">
        <v>0.79811593252594093</v>
      </c>
      <c r="HJ543" s="584"/>
      <c r="HK543" s="527"/>
      <c r="HL543" s="527"/>
      <c r="HM543" s="527"/>
      <c r="HN543" s="527"/>
      <c r="HO543" s="527"/>
      <c r="HP543" s="285"/>
      <c r="HQ543" s="208"/>
      <c r="HR543" s="208"/>
      <c r="HS543" s="208"/>
      <c r="IE543" s="159"/>
      <c r="IF543" s="159"/>
      <c r="IG543" s="159"/>
      <c r="IH543" s="159"/>
      <c r="II543" s="175">
        <v>0</v>
      </c>
      <c r="IJ543" s="175">
        <v>1</v>
      </c>
      <c r="IK543" s="175">
        <v>1</v>
      </c>
      <c r="IL543" s="175">
        <v>0</v>
      </c>
      <c r="IM543" s="175">
        <v>0</v>
      </c>
      <c r="IN543" s="464"/>
      <c r="IO543" s="464"/>
      <c r="IP543" s="402"/>
      <c r="IQ543" s="175">
        <v>1</v>
      </c>
      <c r="IR543" s="175">
        <v>0</v>
      </c>
      <c r="IS543" s="175">
        <v>0</v>
      </c>
      <c r="IT543" s="402"/>
      <c r="IU543" s="416"/>
      <c r="IV543" s="402"/>
      <c r="IW543" s="416"/>
      <c r="IX543" s="483"/>
      <c r="IY543" s="416"/>
      <c r="IZ543" s="175">
        <v>1</v>
      </c>
      <c r="JA543" s="175">
        <v>0</v>
      </c>
      <c r="JB543" s="178">
        <v>0</v>
      </c>
      <c r="JC543" s="178">
        <v>0</v>
      </c>
      <c r="JD543" s="178">
        <v>0</v>
      </c>
      <c r="JE543" s="178">
        <v>0</v>
      </c>
      <c r="JF543" s="178">
        <v>0</v>
      </c>
      <c r="JG543" s="178">
        <v>1</v>
      </c>
      <c r="JH543" s="178">
        <v>0</v>
      </c>
      <c r="JI543" s="178">
        <v>0</v>
      </c>
      <c r="JJ543" s="178">
        <v>0</v>
      </c>
      <c r="JK543" s="178">
        <v>1</v>
      </c>
      <c r="JL543" s="178">
        <v>0</v>
      </c>
      <c r="JM543" s="178">
        <v>1</v>
      </c>
      <c r="JN543" s="178">
        <v>0</v>
      </c>
      <c r="JO543" s="178">
        <v>0</v>
      </c>
      <c r="JP543" s="178">
        <v>0</v>
      </c>
      <c r="JQ543" s="178">
        <v>0</v>
      </c>
      <c r="JR543" s="178">
        <v>0</v>
      </c>
      <c r="JS543" s="178">
        <v>0</v>
      </c>
      <c r="JT543" s="178">
        <v>0</v>
      </c>
      <c r="JU543" s="513">
        <v>1</v>
      </c>
      <c r="JV543" s="178">
        <v>0</v>
      </c>
      <c r="JW543" s="178">
        <v>0</v>
      </c>
      <c r="JX543" s="178">
        <v>0</v>
      </c>
      <c r="JY543" s="513"/>
      <c r="JZ543" s="407"/>
      <c r="KA543" s="407"/>
      <c r="KB543" s="407"/>
      <c r="KC543" s="407"/>
      <c r="KD543" s="407"/>
      <c r="KE543" s="162">
        <v>1</v>
      </c>
      <c r="KF543" s="175">
        <v>0</v>
      </c>
      <c r="KG543" s="175">
        <v>0</v>
      </c>
      <c r="KH543" s="175">
        <v>0</v>
      </c>
      <c r="KI543" s="175">
        <v>0</v>
      </c>
      <c r="KJ543" s="175">
        <v>1</v>
      </c>
      <c r="KK543" s="160">
        <v>0</v>
      </c>
      <c r="KL543" s="175">
        <v>1</v>
      </c>
      <c r="KM543" s="159"/>
      <c r="KN543" s="159"/>
      <c r="KO543" s="159"/>
      <c r="KP543" s="159"/>
      <c r="KQ543" s="159"/>
      <c r="KR543" s="159"/>
      <c r="KS543" s="159"/>
      <c r="KT543" s="159"/>
      <c r="KU543" s="159"/>
      <c r="KV543" s="159"/>
      <c r="KW543" s="159"/>
      <c r="KX543" s="159"/>
      <c r="KY543" s="159"/>
      <c r="KZ543" s="159"/>
      <c r="LA543" s="159"/>
      <c r="LB543" s="159"/>
    </row>
    <row r="544" spans="1:314" x14ac:dyDescent="0.15">
      <c r="A544" s="214"/>
      <c r="B544" s="231" t="s">
        <v>66</v>
      </c>
      <c r="C544" s="10">
        <v>1.1399999999999999</v>
      </c>
      <c r="D544" s="11">
        <v>3.79962</v>
      </c>
      <c r="E544" s="12"/>
      <c r="F544" s="14"/>
      <c r="G544" s="13"/>
      <c r="H544" s="14"/>
      <c r="I544" s="596"/>
      <c r="J544" s="9">
        <v>3</v>
      </c>
      <c r="K544" s="14"/>
      <c r="L544" s="9"/>
      <c r="M544" s="23">
        <v>0</v>
      </c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9"/>
      <c r="AB544" s="15"/>
      <c r="AC544" s="15"/>
      <c r="AD544" s="15"/>
      <c r="AE544" s="15"/>
      <c r="AF544" s="15"/>
      <c r="AG544" s="15"/>
      <c r="AH544" s="54"/>
      <c r="AI544" s="15"/>
      <c r="AJ544" s="15"/>
      <c r="AK544" s="15"/>
      <c r="AL544" s="632"/>
      <c r="AM544" s="633">
        <v>-2.5167799471302832</v>
      </c>
      <c r="AN544" s="634">
        <v>-6.6006270358306187</v>
      </c>
      <c r="AO544" s="584"/>
      <c r="AP544" s="634">
        <f>ABS(11.88+AN544)</f>
        <v>5.2793729641693821</v>
      </c>
      <c r="AQ544" s="634"/>
      <c r="AR544" s="634"/>
      <c r="AS544" s="634"/>
      <c r="AT544" s="634"/>
      <c r="AU544" s="634"/>
      <c r="AV544" s="634"/>
      <c r="AW544" s="634"/>
      <c r="AX544" s="634"/>
      <c r="AY544" s="634"/>
      <c r="AZ544" s="634"/>
      <c r="BA544" s="634"/>
      <c r="BB544" s="634">
        <f>ABS(BQ544-AN544)</f>
        <v>5.41986970684039</v>
      </c>
      <c r="BC544" s="634"/>
      <c r="BD544" s="634"/>
      <c r="BE544" s="634"/>
      <c r="BF544" s="634"/>
      <c r="BG544" s="634"/>
      <c r="BH544" s="634"/>
      <c r="BI544" s="634"/>
      <c r="BJ544" s="634"/>
      <c r="BK544" s="634"/>
      <c r="BL544" s="634"/>
      <c r="BM544" s="634"/>
      <c r="BN544" s="573"/>
      <c r="BO544" s="573"/>
      <c r="BP544" s="6">
        <v>-3.7558100749482688</v>
      </c>
      <c r="BQ544" s="6">
        <v>-12.020496742671009</v>
      </c>
      <c r="BR544" s="6"/>
      <c r="BS544" s="527">
        <f>(BP543+BP544+BP545)/3</f>
        <v>2.4135274364787844</v>
      </c>
      <c r="BT544" s="527">
        <f>(BQ543+BQ544+BQ545)/3</f>
        <v>4.1358767643865368</v>
      </c>
      <c r="BU544" s="527"/>
      <c r="BV544" s="527"/>
      <c r="BW544" s="584"/>
      <c r="BX544" s="527"/>
      <c r="BY544" s="527"/>
      <c r="BZ544" s="527"/>
      <c r="CA544" s="527"/>
      <c r="CB544" s="584">
        <f>SQRT((BP543-BP544)^2+(BQ543-BQ544)^2)+SQRT((BP544-BP545)^2+(BQ544-BQ545)^2)+SQRT((BP545-BP543)^2+(BQ545-BQ543)^2)</f>
        <v>54.906176384635074</v>
      </c>
      <c r="CD544" s="584"/>
      <c r="CE544" s="527"/>
      <c r="CF544" s="584"/>
      <c r="CG544" s="527"/>
      <c r="CH544" s="584"/>
      <c r="CI544" s="527"/>
      <c r="CJ544" s="584"/>
      <c r="CK544" s="527"/>
      <c r="CL544" s="584"/>
      <c r="CO544" s="70"/>
      <c r="CP544" s="70"/>
      <c r="CQ544" s="70"/>
      <c r="CR544" s="548">
        <f>DEGREES(ACOS(((BP543-BP544)*(BP545-BP544)+(BQ543-BQ544)*(BQ545-BQ544))/(SQRT((BP543-BP544)^2+(BQ543-BQ544)^2)*SQRT((BP545-BP544)^2+(BQ545-BQ544)^2))))</f>
        <v>5.3042126703925598</v>
      </c>
      <c r="CS544" s="518"/>
      <c r="CT544" s="70"/>
      <c r="CU544" s="70"/>
      <c r="CV544" s="70"/>
      <c r="CW544" s="70"/>
      <c r="CX544" s="70"/>
      <c r="CY544" s="70"/>
      <c r="CZ544" s="70"/>
      <c r="DA544" s="70"/>
      <c r="DB544" s="70"/>
      <c r="DC544" s="70"/>
      <c r="DH544" s="516"/>
      <c r="DI544" s="516"/>
      <c r="DJ544" s="105"/>
      <c r="DK544" s="105"/>
      <c r="DL544" s="105"/>
      <c r="DM544" s="105"/>
      <c r="DN544" s="105"/>
      <c r="DO544" s="105"/>
      <c r="DP544" s="105"/>
      <c r="DQ544" s="105"/>
      <c r="DR544" s="105"/>
      <c r="DS544" s="105"/>
      <c r="DT544" s="108" t="s">
        <v>443</v>
      </c>
      <c r="DU544" s="116">
        <v>-2.7878177875904675</v>
      </c>
      <c r="DV544" s="116">
        <v>-11.98178338762215</v>
      </c>
      <c r="ER544" s="128">
        <v>0.27103784046018436</v>
      </c>
      <c r="ES544" s="128">
        <v>13.065757328990228</v>
      </c>
      <c r="EU544" s="518">
        <f>ABS(ER544)</f>
        <v>0.27103784046018436</v>
      </c>
      <c r="EV544" s="284"/>
      <c r="EW544" s="209"/>
      <c r="EX544" s="209"/>
      <c r="EY544" s="209"/>
      <c r="EZ544" s="209"/>
      <c r="FA544" s="209"/>
      <c r="FB544" s="209"/>
      <c r="FC544" s="209"/>
      <c r="FE544" s="141"/>
      <c r="FF544" s="144">
        <v>35.398156812621359</v>
      </c>
      <c r="FH544" s="141"/>
      <c r="FJ544" s="141"/>
      <c r="FK544" s="584"/>
      <c r="FL544" s="527"/>
      <c r="FM544" s="584"/>
      <c r="FN544" s="527"/>
      <c r="FO544" s="584"/>
      <c r="FP544" s="527"/>
      <c r="FQ544" s="284"/>
      <c r="FR544" s="209">
        <f>FF544/(D543+D544)</f>
        <v>7.8670437738487973</v>
      </c>
      <c r="FS544" s="285"/>
      <c r="FT544" s="279"/>
      <c r="FU544" s="285"/>
      <c r="FV544" s="279"/>
      <c r="FW544" s="285"/>
      <c r="FX544" s="279"/>
      <c r="FY544" s="285"/>
      <c r="FZ544" s="279"/>
      <c r="GA544" s="285"/>
      <c r="GB544" s="279"/>
      <c r="GC544" s="279"/>
      <c r="GD544" s="284"/>
      <c r="GE544" s="284">
        <f>FF544*(((ABS(DV543-AN543))/(ABS(DV542-DV543))))^2</f>
        <v>2.3716556454646831</v>
      </c>
      <c r="GF544" s="285"/>
      <c r="GG544" s="279"/>
      <c r="GH544" s="279"/>
      <c r="GI544" s="279"/>
      <c r="GJ544" s="279"/>
      <c r="GK544" s="279"/>
      <c r="GL544" s="279"/>
      <c r="GM544" s="279"/>
      <c r="GN544" s="279"/>
      <c r="GO544" s="279"/>
      <c r="GP544" s="209"/>
      <c r="GQ544" s="529"/>
      <c r="GR544" s="587">
        <v>2.0521436491985385</v>
      </c>
      <c r="GS544" s="529">
        <v>3.0201359365563398</v>
      </c>
      <c r="GT544" s="587"/>
      <c r="GU544" s="529"/>
      <c r="GV544" s="529"/>
      <c r="GW544" s="529"/>
      <c r="GX544" s="529"/>
      <c r="GY544" s="529"/>
      <c r="GZ544" s="587">
        <v>0.3871335504885991</v>
      </c>
      <c r="HA544" s="529">
        <v>0.96783387622149952</v>
      </c>
      <c r="HB544" s="587"/>
      <c r="HC544" s="529"/>
      <c r="HD544" s="529"/>
      <c r="HE544" s="529"/>
      <c r="HF544" s="529"/>
      <c r="HG544" s="529"/>
      <c r="HH544" s="584">
        <v>2.0883404757988586</v>
      </c>
      <c r="HI544" s="527">
        <v>3.1714229436076442</v>
      </c>
      <c r="HJ544" s="587"/>
      <c r="HK544" s="529"/>
      <c r="HL544" s="529"/>
      <c r="HM544" s="529"/>
      <c r="HN544" s="529"/>
      <c r="HO544" s="529"/>
      <c r="HP544" s="285"/>
      <c r="HQ544" s="208"/>
      <c r="HR544" s="208"/>
      <c r="HS544" s="208"/>
      <c r="IE544" s="159"/>
      <c r="IF544" s="159"/>
      <c r="IG544" s="159"/>
      <c r="IH544" s="159"/>
      <c r="II544" s="175">
        <v>0</v>
      </c>
      <c r="IJ544" s="175">
        <v>1</v>
      </c>
      <c r="IK544" s="175">
        <v>0</v>
      </c>
      <c r="IL544" s="175">
        <v>1</v>
      </c>
      <c r="IM544" s="175">
        <v>0</v>
      </c>
      <c r="IN544" s="464"/>
      <c r="IO544" s="464"/>
      <c r="IP544" s="402"/>
      <c r="IQ544" s="175">
        <v>1</v>
      </c>
      <c r="IR544" s="175">
        <v>0</v>
      </c>
      <c r="IS544" s="175">
        <v>0</v>
      </c>
      <c r="IT544" s="402"/>
      <c r="IU544" s="416"/>
      <c r="IV544" s="402"/>
      <c r="IW544" s="416"/>
      <c r="IX544" s="483"/>
      <c r="IY544" s="416"/>
      <c r="IZ544" s="175">
        <v>1</v>
      </c>
      <c r="JA544" s="175">
        <v>0</v>
      </c>
      <c r="JB544" s="178">
        <v>0</v>
      </c>
      <c r="JC544" s="178">
        <v>0</v>
      </c>
      <c r="JD544" s="178">
        <v>0</v>
      </c>
      <c r="JE544" s="178">
        <v>0</v>
      </c>
      <c r="JF544" s="178">
        <v>0</v>
      </c>
      <c r="JG544" s="178">
        <v>0</v>
      </c>
      <c r="JH544" s="178">
        <v>1</v>
      </c>
      <c r="JI544" s="178">
        <v>0</v>
      </c>
      <c r="JJ544" s="178">
        <v>0</v>
      </c>
      <c r="JK544" s="178">
        <v>1</v>
      </c>
      <c r="JL544" s="178">
        <v>0</v>
      </c>
      <c r="JM544" s="178">
        <v>1</v>
      </c>
      <c r="JN544" s="178">
        <v>0</v>
      </c>
      <c r="JO544" s="178">
        <v>0</v>
      </c>
      <c r="JP544" s="178">
        <v>0</v>
      </c>
      <c r="JQ544" s="178">
        <v>0</v>
      </c>
      <c r="JR544" s="178">
        <v>0</v>
      </c>
      <c r="JS544" s="178">
        <v>0</v>
      </c>
      <c r="JT544" s="178">
        <v>0</v>
      </c>
      <c r="JU544" s="513">
        <v>1</v>
      </c>
      <c r="JV544" s="178">
        <v>0</v>
      </c>
      <c r="JW544" s="178">
        <v>0</v>
      </c>
      <c r="JX544" s="178">
        <v>0</v>
      </c>
      <c r="JY544" s="513"/>
      <c r="JZ544" s="407"/>
      <c r="KA544" s="407"/>
      <c r="KB544" s="407"/>
      <c r="KC544" s="407"/>
      <c r="KD544" s="407"/>
      <c r="KE544" s="162">
        <v>0</v>
      </c>
      <c r="KF544" s="175">
        <v>1</v>
      </c>
      <c r="KG544" s="175">
        <v>0</v>
      </c>
      <c r="KH544" s="175">
        <v>0</v>
      </c>
      <c r="KI544" s="175">
        <v>0</v>
      </c>
      <c r="KJ544" s="175">
        <v>1</v>
      </c>
      <c r="KK544" s="160">
        <v>0</v>
      </c>
      <c r="KL544" s="175">
        <v>1</v>
      </c>
      <c r="KM544" s="159"/>
      <c r="KN544" s="159"/>
      <c r="KO544" s="159"/>
      <c r="KP544" s="159"/>
      <c r="KQ544" s="159"/>
      <c r="KR544" s="159"/>
      <c r="KS544" s="159">
        <v>1</v>
      </c>
      <c r="KT544" s="159"/>
      <c r="KU544" s="159"/>
      <c r="KV544" s="159"/>
      <c r="KW544" s="159"/>
      <c r="KX544" s="159"/>
      <c r="KY544" s="159"/>
      <c r="KZ544" s="159"/>
      <c r="LA544" s="159"/>
    </row>
    <row r="545" spans="1:314" x14ac:dyDescent="0.15">
      <c r="A545" s="214"/>
      <c r="B545" s="231" t="s">
        <v>67</v>
      </c>
      <c r="C545" s="10">
        <v>1.06</v>
      </c>
      <c r="D545" s="11">
        <v>3.5329800000000002</v>
      </c>
      <c r="E545" s="12"/>
      <c r="F545" s="14"/>
      <c r="G545" s="13"/>
      <c r="H545" s="14"/>
      <c r="I545" s="596"/>
      <c r="J545" s="9">
        <v>4</v>
      </c>
      <c r="K545" s="14"/>
      <c r="L545" s="9"/>
      <c r="M545" s="23">
        <v>0</v>
      </c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9"/>
      <c r="AB545" s="15"/>
      <c r="AC545" s="15"/>
      <c r="AD545" s="15"/>
      <c r="AE545" s="15"/>
      <c r="AF545" s="15"/>
      <c r="AG545" s="15"/>
      <c r="AH545" s="54"/>
      <c r="AI545" s="15"/>
      <c r="AJ545" s="15"/>
      <c r="AK545" s="15"/>
      <c r="AL545" s="632"/>
      <c r="AM545" s="633">
        <v>3.3686131600051481</v>
      </c>
      <c r="AN545" s="634">
        <v>6.6393403908794788</v>
      </c>
      <c r="AO545" s="640">
        <f t="shared" ref="AO545" si="347">ABS(11.88-AN545)</f>
        <v>5.240659609120522</v>
      </c>
      <c r="AP545" s="527"/>
      <c r="AQ545" s="634"/>
      <c r="AR545" s="634"/>
      <c r="AS545" s="634"/>
      <c r="AT545" s="634"/>
      <c r="AU545" s="634"/>
      <c r="AV545" s="634"/>
      <c r="AW545" s="634"/>
      <c r="AX545" s="634"/>
      <c r="AY545" s="634"/>
      <c r="AZ545" s="634"/>
      <c r="BA545" s="634"/>
      <c r="BB545" s="633"/>
      <c r="BC545" s="634">
        <f t="shared" ref="BC545:BC549" si="348">ABS(BQ545-AN545)</f>
        <v>5.9618566775244304</v>
      </c>
      <c r="BD545" s="634"/>
      <c r="BE545" s="634"/>
      <c r="BF545" s="634"/>
      <c r="BG545" s="634"/>
      <c r="BH545" s="634"/>
      <c r="BI545" s="634"/>
      <c r="BJ545" s="634"/>
      <c r="BK545" s="634"/>
      <c r="BL545" s="634"/>
      <c r="BM545" s="634"/>
      <c r="BN545" s="573"/>
      <c r="BO545" s="573"/>
      <c r="BP545" s="64">
        <v>6.930824777481857</v>
      </c>
      <c r="BQ545" s="64">
        <v>12.601197068403909</v>
      </c>
      <c r="BR545" s="6"/>
      <c r="BS545" s="527"/>
      <c r="BT545" s="527"/>
      <c r="BU545" s="527">
        <f>(BP544+BP545+BP546)/3</f>
        <v>1.7294795534126048</v>
      </c>
      <c r="BV545" s="527">
        <f>(BQ544+BQ545+BQ546)/3</f>
        <v>-2.0711644951140058</v>
      </c>
      <c r="BW545" s="584"/>
      <c r="BX545" s="527"/>
      <c r="BY545" s="527"/>
      <c r="BZ545" s="527"/>
      <c r="CA545" s="527"/>
      <c r="CC545" s="584">
        <f>SQRT((BP544-BP545)^2+(BQ544-BQ545)^2)+SQRT((BP545-BP546)^2+(BQ545-BQ546)^2)+SQRT((BP546-BP544)^2+(BQ546-BQ544)^2)</f>
        <v>54.634403454312412</v>
      </c>
      <c r="CD545" s="584"/>
      <c r="CE545" s="584"/>
      <c r="CF545" s="584"/>
      <c r="CG545" s="527"/>
      <c r="CH545" s="584"/>
      <c r="CI545" s="527"/>
      <c r="CJ545" s="584"/>
      <c r="CK545" s="527"/>
      <c r="CL545" s="584"/>
      <c r="CO545" s="70"/>
      <c r="CP545" s="70"/>
      <c r="CQ545" s="70"/>
      <c r="CR545" s="518"/>
      <c r="CS545" s="284">
        <f>DEGREES(ACOS(((BP544-BP545)*(BP546-BP545)+(BQ544-BQ545)*(BQ546-BQ545))/(SQRT((BP544-BP545)^2+(BQ544-BQ545)^2)*SQRT((BP546-BP545)^2+(BQ546-BQ545)^2))))</f>
        <v>9.235764606193154</v>
      </c>
      <c r="CT545" s="70"/>
      <c r="CU545" s="70"/>
      <c r="CV545" s="70"/>
      <c r="CW545" s="70"/>
      <c r="CX545" s="70"/>
      <c r="CY545" s="70"/>
      <c r="CZ545" s="70"/>
      <c r="DA545" s="70"/>
      <c r="DB545" s="70"/>
      <c r="DC545" s="70"/>
      <c r="DH545" s="516"/>
      <c r="DI545" s="211">
        <f>DEGREES(ACOS(((BP544-BP543)*(BP546-BP545)+(BQ544-BQ543)*(BQ546-BQ545))/(SQRT((BP544-BP543)^2+(BQ544-BQ543)^2)*SQRT((BP546-BP545)^2+(BQ546-BQ545)^2))))</f>
        <v>3.9315519358005564</v>
      </c>
      <c r="DJ545" s="105"/>
      <c r="DK545" s="105"/>
      <c r="DL545" s="105"/>
      <c r="DM545" s="105"/>
      <c r="DN545" s="105"/>
      <c r="DO545" s="105"/>
      <c r="DP545" s="105"/>
      <c r="DQ545" s="105"/>
      <c r="DR545" s="105"/>
      <c r="DS545" s="105"/>
      <c r="DT545" s="108" t="s">
        <v>443</v>
      </c>
      <c r="DU545" s="128">
        <v>5.536915883686623</v>
      </c>
      <c r="DV545" s="128">
        <v>12.794763843648209</v>
      </c>
      <c r="ER545" s="116">
        <v>-1.9747042662099146</v>
      </c>
      <c r="ES545" s="116">
        <v>-12.097923452768729</v>
      </c>
      <c r="ET545" s="518">
        <f>ABS(ER545)</f>
        <v>1.9747042662099146</v>
      </c>
      <c r="EV545" s="284"/>
      <c r="EW545" s="209"/>
      <c r="EX545" s="209"/>
      <c r="EY545" s="209"/>
      <c r="EZ545" s="209"/>
      <c r="FA545" s="209"/>
      <c r="FB545" s="209"/>
      <c r="FC545" s="209"/>
      <c r="FE545" s="151">
        <v>31.136587478796137</v>
      </c>
      <c r="FF545" s="141"/>
      <c r="FH545" s="141"/>
      <c r="FJ545" s="141"/>
      <c r="FK545" s="584"/>
      <c r="FL545" s="527"/>
      <c r="FM545" s="584"/>
      <c r="FN545" s="527"/>
      <c r="FO545" s="584"/>
      <c r="FP545" s="527"/>
      <c r="FQ545" s="284">
        <f>FE545/(D544+D545)</f>
        <v>4.2463229248555949</v>
      </c>
      <c r="FR545" s="209"/>
      <c r="FS545" s="285"/>
      <c r="FT545" s="279"/>
      <c r="FU545" s="285"/>
      <c r="FV545" s="279"/>
      <c r="FW545" s="285"/>
      <c r="FX545" s="279"/>
      <c r="FY545" s="285"/>
      <c r="FZ545" s="279"/>
      <c r="GA545" s="285"/>
      <c r="GB545" s="279"/>
      <c r="GC545" s="279"/>
      <c r="GD545" s="284">
        <f>FE545*(((DV544-AN544)/(ABS(DV543-DV544))))^2</f>
        <v>1.5549622281557787</v>
      </c>
      <c r="GE545" s="209"/>
      <c r="GF545" s="285"/>
      <c r="GG545" s="279"/>
      <c r="GH545" s="279"/>
      <c r="GI545" s="279"/>
      <c r="GJ545" s="279"/>
      <c r="GK545" s="279"/>
      <c r="GL545" s="279"/>
      <c r="GM545" s="279"/>
      <c r="GN545" s="279"/>
      <c r="GO545" s="279"/>
      <c r="GP545" s="209"/>
      <c r="GQ545" s="529"/>
      <c r="GR545" s="587">
        <v>0.81311352138055293</v>
      </c>
      <c r="GS545" s="532">
        <v>5.2658780432264383</v>
      </c>
      <c r="GT545" s="587"/>
      <c r="GU545" s="529"/>
      <c r="GV545" s="529"/>
      <c r="GW545" s="529"/>
      <c r="GX545" s="529"/>
      <c r="GY545" s="529"/>
      <c r="GZ545" s="587"/>
      <c r="HA545" s="529"/>
      <c r="HB545" s="587"/>
      <c r="HC545" s="529"/>
      <c r="HD545" s="529"/>
      <c r="HE545" s="529"/>
      <c r="HF545" s="529"/>
      <c r="HG545" s="529"/>
      <c r="HH545" s="584">
        <v>0.82136600452181763</v>
      </c>
      <c r="HI545" s="527">
        <v>5.2728463883591488</v>
      </c>
      <c r="HJ545" s="587"/>
      <c r="HK545" s="529"/>
      <c r="HL545" s="529"/>
      <c r="HM545" s="529"/>
      <c r="HN545" s="529"/>
      <c r="HO545" s="529"/>
      <c r="HP545" s="285"/>
      <c r="HQ545" s="208"/>
      <c r="HR545" s="208"/>
      <c r="HS545" s="208"/>
      <c r="IE545" s="159"/>
      <c r="IF545" s="159"/>
      <c r="IG545" s="159"/>
      <c r="IH545" s="159"/>
      <c r="II545" s="175">
        <v>0</v>
      </c>
      <c r="IJ545" s="175">
        <v>1</v>
      </c>
      <c r="IK545" s="175">
        <v>1</v>
      </c>
      <c r="IL545" s="175">
        <v>0</v>
      </c>
      <c r="IM545" s="175">
        <v>0</v>
      </c>
      <c r="IN545" s="464"/>
      <c r="IO545" s="464"/>
      <c r="IP545" s="402"/>
      <c r="IQ545" s="175">
        <v>1</v>
      </c>
      <c r="IR545" s="175">
        <v>0</v>
      </c>
      <c r="IS545" s="175">
        <v>0</v>
      </c>
      <c r="IT545" s="402"/>
      <c r="IU545" s="416"/>
      <c r="IV545" s="402"/>
      <c r="IW545" s="416"/>
      <c r="IX545" s="483"/>
      <c r="IY545" s="416"/>
      <c r="IZ545" s="175">
        <v>1</v>
      </c>
      <c r="JA545" s="175">
        <v>0</v>
      </c>
      <c r="JB545" s="178">
        <v>0</v>
      </c>
      <c r="JC545" s="178">
        <v>0</v>
      </c>
      <c r="JD545" s="178">
        <v>0</v>
      </c>
      <c r="JE545" s="178">
        <v>0</v>
      </c>
      <c r="JF545" s="178">
        <v>0</v>
      </c>
      <c r="JG545" s="178">
        <v>0</v>
      </c>
      <c r="JH545" s="178">
        <v>1</v>
      </c>
      <c r="JI545" s="178">
        <v>0</v>
      </c>
      <c r="JJ545" s="178">
        <v>0</v>
      </c>
      <c r="JK545" s="178">
        <v>0</v>
      </c>
      <c r="JL545" s="178">
        <v>1</v>
      </c>
      <c r="JM545" s="178">
        <v>1</v>
      </c>
      <c r="JN545" s="178">
        <v>0</v>
      </c>
      <c r="JO545" s="178">
        <v>0</v>
      </c>
      <c r="JP545" s="178">
        <v>0</v>
      </c>
      <c r="JQ545" s="178">
        <v>0</v>
      </c>
      <c r="JR545" s="178">
        <v>0</v>
      </c>
      <c r="JS545" s="178">
        <v>0</v>
      </c>
      <c r="JT545" s="178">
        <v>0</v>
      </c>
      <c r="JU545" s="513">
        <v>0</v>
      </c>
      <c r="JV545" s="178">
        <v>1</v>
      </c>
      <c r="JW545" s="178">
        <v>0</v>
      </c>
      <c r="JX545" s="178">
        <v>0</v>
      </c>
      <c r="JY545" s="513"/>
      <c r="JZ545" s="407"/>
      <c r="KA545" s="407"/>
      <c r="KB545" s="407"/>
      <c r="KC545" s="407"/>
      <c r="KD545" s="407"/>
      <c r="KE545" s="162">
        <v>0</v>
      </c>
      <c r="KF545" s="175">
        <v>0</v>
      </c>
      <c r="KG545" s="175">
        <v>1</v>
      </c>
      <c r="KH545" s="175">
        <v>0</v>
      </c>
      <c r="KI545" s="175">
        <v>0</v>
      </c>
      <c r="KJ545" s="175">
        <v>0</v>
      </c>
      <c r="KK545" s="160">
        <v>1</v>
      </c>
      <c r="KL545" s="175">
        <v>1</v>
      </c>
      <c r="KM545" s="175">
        <v>0</v>
      </c>
      <c r="KN545" s="159"/>
      <c r="KO545" s="159"/>
      <c r="KP545" s="159"/>
      <c r="KQ545" s="159"/>
      <c r="KR545" s="159"/>
      <c r="KS545" s="159">
        <v>0</v>
      </c>
      <c r="KT545" s="159"/>
      <c r="KU545" s="159"/>
      <c r="KV545" s="159"/>
      <c r="KW545" s="159"/>
      <c r="KX545" s="159"/>
      <c r="KY545" s="159"/>
      <c r="KZ545" s="159"/>
      <c r="LA545" s="159"/>
    </row>
    <row r="546" spans="1:314" x14ac:dyDescent="0.15">
      <c r="A546" s="214"/>
      <c r="B546" s="231" t="s">
        <v>68</v>
      </c>
      <c r="C546" s="10">
        <v>1.2</v>
      </c>
      <c r="D546" s="11">
        <v>3.9996</v>
      </c>
      <c r="E546" s="12"/>
      <c r="F546" s="14"/>
      <c r="G546" s="13"/>
      <c r="H546" s="14"/>
      <c r="I546" s="596"/>
      <c r="J546" s="9">
        <v>5</v>
      </c>
      <c r="K546" s="14"/>
      <c r="L546" s="9"/>
      <c r="M546" s="23">
        <v>0</v>
      </c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9"/>
      <c r="AB546" s="15"/>
      <c r="AC546" s="15"/>
      <c r="AD546" s="15"/>
      <c r="AE546" s="15"/>
      <c r="AF546" s="15"/>
      <c r="AG546" s="15"/>
      <c r="AH546" s="54"/>
      <c r="AI546" s="15"/>
      <c r="AJ546" s="15"/>
      <c r="AK546" s="15"/>
      <c r="AL546" s="632"/>
      <c r="AM546" s="633">
        <v>2.1683027236814749</v>
      </c>
      <c r="AN546" s="634">
        <v>-4.9359527687296421</v>
      </c>
      <c r="AO546" s="587"/>
      <c r="AP546" s="634">
        <f t="shared" ref="AP546:AP549" si="349">ABS(11.88+AN546)</f>
        <v>6.9440472312703587</v>
      </c>
      <c r="AQ546" s="634"/>
      <c r="AR546" s="634"/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>
        <f t="shared" ref="BB546:BB549" si="350">ABS(BQ546-AN546)</f>
        <v>1.8582410423452762</v>
      </c>
      <c r="BC546" s="634"/>
      <c r="BD546" s="634"/>
      <c r="BE546" s="634"/>
      <c r="BF546" s="634"/>
      <c r="BG546" s="634"/>
      <c r="BH546" s="634"/>
      <c r="BI546" s="634"/>
      <c r="BJ546" s="634"/>
      <c r="BK546" s="634"/>
      <c r="BL546" s="634"/>
      <c r="BM546" s="634"/>
      <c r="BN546" s="573"/>
      <c r="BO546" s="573"/>
      <c r="BP546" s="6">
        <v>2.0134239577042266</v>
      </c>
      <c r="BQ546" s="6">
        <v>-6.7941938110749183</v>
      </c>
      <c r="BR546" s="6"/>
      <c r="BS546" s="527">
        <f>(BP545+BP546+BP547)/3</f>
        <v>1.4068154576266709</v>
      </c>
      <c r="BT546" s="527">
        <f>(BQ545+BQ546+BQ547)/3</f>
        <v>6.6264359391965257</v>
      </c>
      <c r="BU546" s="527"/>
      <c r="BV546" s="527"/>
      <c r="BW546" s="584"/>
      <c r="BX546" s="527"/>
      <c r="BY546" s="527"/>
      <c r="BZ546" s="527"/>
      <c r="CA546" s="527"/>
      <c r="CB546" s="584">
        <f>SQRT((BP545-BP546)^2+(BQ545-BQ546)^2)+SQRT((BP546-BP547)^2+(BQ546-BQ547)^2)+SQRT((BP547-BP545)^2+(BQ547-BQ545)^2)</f>
        <v>53.683328351951857</v>
      </c>
      <c r="CD546" s="584"/>
      <c r="CE546" s="527"/>
      <c r="CF546" s="584"/>
      <c r="CG546" s="527"/>
      <c r="CH546" s="584"/>
      <c r="CI546" s="527"/>
      <c r="CJ546" s="584"/>
      <c r="CK546" s="527"/>
      <c r="CL546" s="584"/>
      <c r="CO546" s="70"/>
      <c r="CP546" s="70"/>
      <c r="CQ546" s="70"/>
      <c r="CR546" s="548">
        <f>DEGREES(ACOS(((BP545-BP546)*(BP547-BP546)+(BQ545-BQ546)*(BQ547-BQ546))/(SQRT((BP545-BP546)^2+(BQ545-BQ546)^2)*SQRT((BP547-BP546)^2+(BQ547-BQ546)^2))))</f>
        <v>32.120544851240105</v>
      </c>
      <c r="CS546" s="518"/>
      <c r="CT546" s="70"/>
      <c r="CU546" s="70"/>
      <c r="CV546" s="70"/>
      <c r="CW546" s="70"/>
      <c r="CX546" s="70"/>
      <c r="CY546" s="70"/>
      <c r="CZ546" s="70"/>
      <c r="DA546" s="70"/>
      <c r="DB546" s="70"/>
      <c r="DC546" s="70"/>
      <c r="DH546" s="211">
        <f>DEGREES(ACOS(((BP545-BP544)*(BP547-BP546)+(BQ545-BQ544)*(BQ547-BQ546))/(SQRT((BP545-BP544)^2+(BQ545-BQ544)^2)*SQRT((BP547-BP546)^2+(BQ547-BQ546)^2))))</f>
        <v>41.356309457433269</v>
      </c>
      <c r="DI546" s="516"/>
      <c r="DJ546" s="105"/>
      <c r="DK546" s="105"/>
      <c r="DL546" s="105"/>
      <c r="DM546" s="105"/>
      <c r="DN546" s="105"/>
      <c r="DO546" s="105"/>
      <c r="DP546" s="105"/>
      <c r="DQ546" s="105"/>
      <c r="DR546" s="105"/>
      <c r="DS546" s="105"/>
      <c r="DT546" s="108" t="s">
        <v>445</v>
      </c>
      <c r="DU546" s="116">
        <v>1.1615907448293614</v>
      </c>
      <c r="DV546" s="116">
        <v>-7.3748941368078178</v>
      </c>
      <c r="ER546" s="128">
        <v>6.2725900220785515</v>
      </c>
      <c r="ES546" s="128">
        <v>13.375464169381107</v>
      </c>
      <c r="EU546" s="518">
        <f>ABS(ER546)</f>
        <v>6.2725900220785515</v>
      </c>
      <c r="EV546" s="284"/>
      <c r="EW546" s="209"/>
      <c r="EX546" s="209"/>
      <c r="EY546" s="209"/>
      <c r="EZ546" s="209"/>
      <c r="FA546" s="209"/>
      <c r="FB546" s="209"/>
      <c r="FC546" s="209"/>
      <c r="FE546" s="141"/>
      <c r="FF546" s="144">
        <v>43.098361409125111</v>
      </c>
      <c r="FH546" s="141"/>
      <c r="FJ546" s="141"/>
      <c r="FK546" s="584"/>
      <c r="FL546" s="527"/>
      <c r="FM546" s="584"/>
      <c r="FN546" s="527"/>
      <c r="FO546" s="584"/>
      <c r="FP546" s="527"/>
      <c r="FQ546" s="284"/>
      <c r="FR546" s="209">
        <f>FF546/(D545+D546)</f>
        <v>5.721593585348594</v>
      </c>
      <c r="FS546" s="285"/>
      <c r="FT546" s="279"/>
      <c r="FU546" s="285"/>
      <c r="FV546" s="279"/>
      <c r="FW546" s="285"/>
      <c r="FX546" s="279"/>
      <c r="FY546" s="285"/>
      <c r="FZ546" s="279"/>
      <c r="GA546" s="285"/>
      <c r="GB546" s="279"/>
      <c r="GC546" s="279"/>
      <c r="GD546" s="284"/>
      <c r="GE546" s="284">
        <f t="shared" ref="GE546" si="351">FF546*(((ABS(DV545-AN545))/(ABS(DV544-DV545))))^2</f>
        <v>2.6600822138283502</v>
      </c>
      <c r="GF546" s="285"/>
      <c r="GG546" s="279"/>
      <c r="GH546" s="279"/>
      <c r="GI546" s="279"/>
      <c r="GJ546" s="279"/>
      <c r="GK546" s="279"/>
      <c r="GL546" s="279"/>
      <c r="GM546" s="279"/>
      <c r="GN546" s="279"/>
      <c r="GO546" s="279"/>
      <c r="GP546" s="209"/>
      <c r="GQ546" s="529"/>
      <c r="GR546" s="587">
        <v>3.1362950110392758</v>
      </c>
      <c r="GS546" s="529">
        <v>0.73567413839192852</v>
      </c>
      <c r="GT546" s="587"/>
      <c r="GU546" s="529"/>
      <c r="GV546" s="529"/>
      <c r="GW546" s="529"/>
      <c r="GX546" s="529"/>
      <c r="GY546" s="529"/>
      <c r="GZ546" s="587"/>
      <c r="HA546" s="529"/>
      <c r="HB546" s="587"/>
      <c r="HC546" s="529"/>
      <c r="HD546" s="529"/>
      <c r="HE546" s="529"/>
      <c r="HF546" s="529"/>
      <c r="HG546" s="529"/>
      <c r="HH546" s="584">
        <v>5.6695107651098118</v>
      </c>
      <c r="HI546" s="527">
        <v>0.93724559545777597</v>
      </c>
      <c r="HJ546" s="587"/>
      <c r="HK546" s="529"/>
      <c r="HL546" s="529"/>
      <c r="HM546" s="529"/>
      <c r="HN546" s="529"/>
      <c r="HO546" s="529"/>
      <c r="HP546" s="285"/>
      <c r="HQ546" s="208"/>
      <c r="HR546" s="208"/>
      <c r="HS546" s="208"/>
      <c r="IE546" s="159"/>
      <c r="IF546" s="159"/>
      <c r="IG546" s="159"/>
      <c r="IH546" s="159"/>
      <c r="II546" s="175">
        <v>0</v>
      </c>
      <c r="IJ546" s="175">
        <v>1</v>
      </c>
      <c r="IK546" s="175">
        <v>0</v>
      </c>
      <c r="IL546" s="175">
        <v>1</v>
      </c>
      <c r="IM546" s="175">
        <v>0</v>
      </c>
      <c r="IN546" s="464"/>
      <c r="IO546" s="464"/>
      <c r="IP546" s="402"/>
      <c r="IQ546" s="175">
        <v>0</v>
      </c>
      <c r="IR546" s="175">
        <v>1</v>
      </c>
      <c r="IS546" s="175">
        <v>0</v>
      </c>
      <c r="IT546" s="402"/>
      <c r="IU546" s="416"/>
      <c r="IV546" s="402"/>
      <c r="IW546" s="416"/>
      <c r="IX546" s="483"/>
      <c r="IY546" s="416"/>
      <c r="IZ546" s="175">
        <v>0</v>
      </c>
      <c r="JA546" s="175">
        <v>0</v>
      </c>
      <c r="JB546" s="178">
        <v>1</v>
      </c>
      <c r="JC546" s="178">
        <v>0</v>
      </c>
      <c r="JD546" s="178">
        <v>0</v>
      </c>
      <c r="JE546" s="178">
        <v>0</v>
      </c>
      <c r="JF546" s="178">
        <v>0</v>
      </c>
      <c r="JG546" s="178">
        <v>1</v>
      </c>
      <c r="JH546" s="178">
        <v>0</v>
      </c>
      <c r="JI546" s="178">
        <v>0</v>
      </c>
      <c r="JJ546" s="178">
        <v>0</v>
      </c>
      <c r="JK546" s="178">
        <v>1</v>
      </c>
      <c r="JL546" s="178">
        <v>0</v>
      </c>
      <c r="JM546" s="178">
        <v>0</v>
      </c>
      <c r="JN546" s="178">
        <v>1</v>
      </c>
      <c r="JO546" s="178">
        <v>0</v>
      </c>
      <c r="JP546" s="178">
        <v>0</v>
      </c>
      <c r="JQ546" s="178">
        <v>0</v>
      </c>
      <c r="JR546" s="178">
        <v>0</v>
      </c>
      <c r="JS546" s="178">
        <v>0</v>
      </c>
      <c r="JT546" s="178">
        <v>0</v>
      </c>
      <c r="JU546" s="513">
        <v>1</v>
      </c>
      <c r="JV546" s="178">
        <v>0</v>
      </c>
      <c r="JW546" s="178">
        <v>0</v>
      </c>
      <c r="JX546" s="178">
        <v>0</v>
      </c>
      <c r="JY546" s="513"/>
      <c r="JZ546" s="407"/>
      <c r="KA546" s="407"/>
      <c r="KB546" s="407"/>
      <c r="KC546" s="407"/>
      <c r="KD546" s="407"/>
      <c r="KE546" s="162">
        <v>1</v>
      </c>
      <c r="KF546" s="175">
        <v>0</v>
      </c>
      <c r="KG546" s="175">
        <v>0</v>
      </c>
      <c r="KH546" s="175">
        <v>0</v>
      </c>
      <c r="KI546" s="175">
        <v>0</v>
      </c>
      <c r="KJ546" s="175">
        <v>1</v>
      </c>
      <c r="KK546" s="160">
        <v>0</v>
      </c>
      <c r="KL546" s="175">
        <v>1</v>
      </c>
      <c r="KM546" s="159"/>
      <c r="KN546" s="159"/>
      <c r="KO546" s="159"/>
      <c r="KP546" s="159"/>
      <c r="KQ546" s="159"/>
      <c r="KR546" s="159"/>
      <c r="KS546" s="159"/>
      <c r="KT546" s="159"/>
      <c r="KU546" s="159"/>
      <c r="KV546" s="159"/>
      <c r="KW546" s="159"/>
      <c r="KX546" s="159"/>
      <c r="KY546" s="159"/>
      <c r="KZ546" s="159"/>
      <c r="LA546" s="159"/>
    </row>
    <row r="547" spans="1:314" x14ac:dyDescent="0.15">
      <c r="A547" s="214"/>
      <c r="B547" s="231" t="s">
        <v>69</v>
      </c>
      <c r="C547" s="10">
        <v>1.18</v>
      </c>
      <c r="D547" s="11">
        <v>3.9329399999999999</v>
      </c>
      <c r="E547" s="12"/>
      <c r="F547" s="14"/>
      <c r="G547" s="13"/>
      <c r="H547" s="14"/>
      <c r="I547" s="596"/>
      <c r="J547" s="9">
        <v>6</v>
      </c>
      <c r="K547" s="14"/>
      <c r="L547" s="9"/>
      <c r="M547" s="23">
        <v>0</v>
      </c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9"/>
      <c r="AB547" s="15"/>
      <c r="AC547" s="15"/>
      <c r="AD547" s="15"/>
      <c r="AE547" s="15"/>
      <c r="AF547" s="15"/>
      <c r="AG547" s="15"/>
      <c r="AH547" s="54"/>
      <c r="AI547" s="15"/>
      <c r="AJ547" s="15"/>
      <c r="AK547" s="15"/>
      <c r="AL547" s="632"/>
      <c r="AM547" s="633">
        <v>-2.2844617981644109</v>
      </c>
      <c r="AN547" s="634">
        <v>8.2265879478827362</v>
      </c>
      <c r="AO547" s="640">
        <f t="shared" ref="AO547" si="352">ABS(11.88-AN547)</f>
        <v>3.6534120521172646</v>
      </c>
      <c r="AP547" s="527"/>
      <c r="AQ547" s="634"/>
      <c r="AR547" s="634"/>
      <c r="AS547" s="634"/>
      <c r="AT547" s="634"/>
      <c r="AU547" s="634"/>
      <c r="AV547" s="634"/>
      <c r="AW547" s="634"/>
      <c r="AX547" s="634"/>
      <c r="AY547" s="634"/>
      <c r="AZ547" s="634"/>
      <c r="BA547" s="634"/>
      <c r="BB547" s="633"/>
      <c r="BC547" s="634">
        <f t="shared" ref="BC547:BC549" si="353">ABS(BQ547-AN547)</f>
        <v>5.8457166123778492</v>
      </c>
      <c r="BD547" s="634"/>
      <c r="BE547" s="634"/>
      <c r="BF547" s="634"/>
      <c r="BG547" s="634"/>
      <c r="BH547" s="634"/>
      <c r="BI547" s="634"/>
      <c r="BJ547" s="634"/>
      <c r="BK547" s="634"/>
      <c r="BL547" s="634"/>
      <c r="BM547" s="634"/>
      <c r="BN547" s="573"/>
      <c r="BO547" s="573"/>
      <c r="BP547" s="64">
        <v>-4.7238023623060696</v>
      </c>
      <c r="BQ547" s="64">
        <v>14.072304560260585</v>
      </c>
      <c r="BR547" s="6"/>
      <c r="BS547" s="527"/>
      <c r="BT547" s="527"/>
      <c r="BU547" s="527">
        <f>(BP546+BP547+BP548)/3</f>
        <v>-1.5616942236039193</v>
      </c>
      <c r="BV547" s="527">
        <f>(BQ546+BQ547+BQ548)/3</f>
        <v>-0.85814603691639524</v>
      </c>
      <c r="BW547" s="584"/>
      <c r="BX547" s="527"/>
      <c r="BY547" s="527"/>
      <c r="BZ547" s="527"/>
      <c r="CA547" s="527"/>
      <c r="CC547" s="584">
        <f>SQRT((BP546-BP547)^2+(BQ546-BQ547)^2)+SQRT((BP547-BP548)^2+(BQ547-BQ548)^2)+SQRT((BP548-BP546)^2+(BQ548-BQ546)^2)</f>
        <v>51.03525673621332</v>
      </c>
      <c r="CD547" s="584"/>
      <c r="CE547" s="584"/>
      <c r="CF547" s="584"/>
      <c r="CG547" s="527"/>
      <c r="CH547" s="584"/>
      <c r="CI547" s="527"/>
      <c r="CJ547" s="584"/>
      <c r="CK547" s="527"/>
      <c r="CL547" s="584"/>
      <c r="CO547" s="70"/>
      <c r="CP547" s="70"/>
      <c r="CQ547" s="70"/>
      <c r="CR547" s="518"/>
      <c r="CS547" s="284">
        <f>DEGREES(ACOS(((BP546-BP547)*(BP548-BP547)+(BQ546-BQ547)*(BQ548-BQ547))/(SQRT((BP546-BP547)^2+(BQ546-BQ547)^2)*SQRT((BP548-BP547)^2+(BQ548-BQ547)^2))))</f>
        <v>11.339006170155853</v>
      </c>
      <c r="DH547" s="516"/>
      <c r="DI547" s="211">
        <f>DEGREES(ACOS(((BP546-BP545)*(BP548-BP547)+(BQ546-BQ545)*(BQ548-BQ547))/(SQRT((BP546-BP545)^2+(BQ546-BQ545)^2)*SQRT((BP548-BP547)^2+(BQ548-BQ547)^2))))</f>
        <v>20.781538681084289</v>
      </c>
      <c r="DJ547" s="105"/>
      <c r="DK547" s="105"/>
      <c r="DL547" s="105"/>
      <c r="DM547" s="105"/>
      <c r="DN547" s="105"/>
      <c r="DO547" s="105"/>
      <c r="DP547" s="105"/>
      <c r="DQ547" s="105"/>
      <c r="DR547" s="105"/>
      <c r="DS547" s="105"/>
      <c r="DT547" s="108" t="s">
        <v>337</v>
      </c>
      <c r="DU547" s="128">
        <v>-3.7170903834539568</v>
      </c>
      <c r="DV547" s="128">
        <v>13.878737785016286</v>
      </c>
      <c r="ER547" s="116">
        <v>-0.69695444689761687</v>
      </c>
      <c r="ES547" s="116">
        <v>-5.6715065146579802</v>
      </c>
      <c r="ET547" s="518">
        <f>ABS(ER547)</f>
        <v>0.69695444689761687</v>
      </c>
      <c r="EV547" s="284"/>
      <c r="EW547" s="209"/>
      <c r="EX547" s="209"/>
      <c r="EY547" s="209"/>
      <c r="EZ547" s="209"/>
      <c r="FA547" s="209"/>
      <c r="FB547" s="209"/>
      <c r="FC547" s="209"/>
      <c r="FE547" s="151">
        <v>116.6400370586031</v>
      </c>
      <c r="FF547" s="141"/>
      <c r="FH547" s="141"/>
      <c r="FJ547" s="141"/>
      <c r="FK547" s="584"/>
      <c r="FL547" s="527"/>
      <c r="FM547" s="584"/>
      <c r="FN547" s="527"/>
      <c r="FO547" s="584"/>
      <c r="FP547" s="527"/>
      <c r="FQ547" s="284">
        <f>FE547/(D546+D547)</f>
        <v>14.70399607926378</v>
      </c>
      <c r="FR547" s="209"/>
      <c r="FS547" s="285"/>
      <c r="FT547" s="279"/>
      <c r="FU547" s="285"/>
      <c r="FV547" s="279"/>
      <c r="FW547" s="285"/>
      <c r="FX547" s="279"/>
      <c r="FY547" s="285"/>
      <c r="FZ547" s="279"/>
      <c r="GA547" s="285"/>
      <c r="GB547" s="279"/>
      <c r="GC547" s="279"/>
      <c r="GD547" s="284">
        <f t="shared" ref="GD547" si="354">FE547*(((DV546-AN546)/(ABS(DV545-DV546))))^2</f>
        <v>1.705506195031685</v>
      </c>
      <c r="GE547" s="209"/>
      <c r="GF547" s="285"/>
      <c r="GG547" s="279"/>
      <c r="GH547" s="279"/>
      <c r="GI547" s="279"/>
      <c r="GJ547" s="279"/>
      <c r="GK547" s="279"/>
      <c r="GL547" s="279"/>
      <c r="GM547" s="279"/>
      <c r="GN547" s="279"/>
      <c r="GO547" s="279"/>
      <c r="GP547" s="209"/>
      <c r="GQ547" s="529"/>
      <c r="GR547" s="587">
        <v>1.8585451917269782</v>
      </c>
      <c r="GS547" s="532">
        <v>9.9896804055325088</v>
      </c>
      <c r="GT547" s="587"/>
      <c r="GU547" s="529"/>
      <c r="GV547" s="529"/>
      <c r="GW547" s="529"/>
      <c r="GX547" s="529"/>
      <c r="GY547" s="529"/>
      <c r="GZ547" s="587"/>
      <c r="HA547" s="529"/>
      <c r="HB547" s="587"/>
      <c r="HC547" s="529"/>
      <c r="HD547" s="529"/>
      <c r="HE547" s="529"/>
      <c r="HF547" s="529"/>
      <c r="HG547" s="529"/>
      <c r="HH547" s="584">
        <v>2.5210552594072086</v>
      </c>
      <c r="HI547" s="527">
        <v>10.002349670796091</v>
      </c>
      <c r="HJ547" s="587"/>
      <c r="HK547" s="529"/>
      <c r="HL547" s="529"/>
      <c r="HM547" s="529"/>
      <c r="HN547" s="529"/>
      <c r="HO547" s="529"/>
      <c r="HP547" s="285"/>
      <c r="HQ547" s="208"/>
      <c r="HR547" s="208"/>
      <c r="HS547" s="208"/>
      <c r="IE547" s="159"/>
      <c r="IF547" s="159"/>
      <c r="IG547" s="159"/>
      <c r="IH547" s="159"/>
      <c r="II547" s="175">
        <v>0</v>
      </c>
      <c r="IJ547" s="175">
        <v>1</v>
      </c>
      <c r="IK547" s="175">
        <v>0</v>
      </c>
      <c r="IL547" s="175">
        <v>0</v>
      </c>
      <c r="IM547" s="175">
        <v>1</v>
      </c>
      <c r="IN547" s="464"/>
      <c r="IO547" s="464"/>
      <c r="IP547" s="402"/>
      <c r="IQ547" s="175">
        <v>0</v>
      </c>
      <c r="IR547" s="175">
        <v>1</v>
      </c>
      <c r="IS547" s="175">
        <v>0</v>
      </c>
      <c r="IT547" s="402"/>
      <c r="IU547" s="416"/>
      <c r="IV547" s="402"/>
      <c r="IW547" s="416"/>
      <c r="IX547" s="483"/>
      <c r="IY547" s="416"/>
      <c r="IZ547" s="175">
        <v>0</v>
      </c>
      <c r="JA547" s="175">
        <v>0</v>
      </c>
      <c r="JB547" s="178">
        <v>0</v>
      </c>
      <c r="JC547" s="178">
        <v>0</v>
      </c>
      <c r="JD547" s="178">
        <v>1</v>
      </c>
      <c r="JE547" s="178">
        <v>0</v>
      </c>
      <c r="JF547" s="178">
        <v>1</v>
      </c>
      <c r="JG547" s="178">
        <v>0</v>
      </c>
      <c r="JH547" s="178">
        <v>0</v>
      </c>
      <c r="JI547" s="178">
        <v>0</v>
      </c>
      <c r="JJ547" s="178">
        <v>0</v>
      </c>
      <c r="JK547" s="178">
        <v>0</v>
      </c>
      <c r="JL547" s="178">
        <v>1</v>
      </c>
      <c r="JM547" s="178">
        <v>0</v>
      </c>
      <c r="JN547" s="178">
        <v>0</v>
      </c>
      <c r="JO547" s="178">
        <v>0</v>
      </c>
      <c r="JP547" s="178">
        <v>0</v>
      </c>
      <c r="JQ547" s="178">
        <v>1</v>
      </c>
      <c r="JR547" s="178">
        <v>0</v>
      </c>
      <c r="JS547" s="178">
        <v>0</v>
      </c>
      <c r="JT547" s="178">
        <v>1</v>
      </c>
      <c r="JU547" s="513">
        <v>0</v>
      </c>
      <c r="JV547" s="178">
        <v>0</v>
      </c>
      <c r="JW547" s="178">
        <v>1</v>
      </c>
      <c r="JX547" s="178">
        <v>0</v>
      </c>
      <c r="JY547" s="513"/>
      <c r="JZ547" s="407"/>
      <c r="KA547" s="407"/>
      <c r="KB547" s="407"/>
      <c r="KC547" s="407"/>
      <c r="KD547" s="407"/>
      <c r="KE547" s="162">
        <v>0</v>
      </c>
      <c r="KF547" s="175">
        <v>1</v>
      </c>
      <c r="KG547" s="159">
        <v>0</v>
      </c>
      <c r="KH547" s="175">
        <v>0</v>
      </c>
      <c r="KI547" s="175">
        <v>0</v>
      </c>
      <c r="KJ547" s="175">
        <v>0</v>
      </c>
      <c r="KK547" s="160">
        <v>1</v>
      </c>
      <c r="KL547" s="175">
        <v>1</v>
      </c>
      <c r="KM547" s="159"/>
      <c r="KN547" s="159"/>
      <c r="KO547" s="159"/>
      <c r="KP547" s="159"/>
      <c r="KQ547" s="159"/>
      <c r="KR547" s="159"/>
      <c r="KS547" s="159"/>
      <c r="KT547" s="159"/>
      <c r="KU547" s="159"/>
      <c r="KV547" s="159"/>
      <c r="KW547" s="159"/>
      <c r="KX547" s="159"/>
      <c r="KY547" s="159"/>
      <c r="KZ547" s="159"/>
      <c r="LA547" s="159"/>
    </row>
    <row r="548" spans="1:314" x14ac:dyDescent="0.15">
      <c r="A548" s="214"/>
      <c r="B548" s="231" t="s">
        <v>70</v>
      </c>
      <c r="C548" s="26">
        <v>4.12</v>
      </c>
      <c r="D548" s="11">
        <v>13.731960000000001</v>
      </c>
      <c r="E548" s="12"/>
      <c r="F548" s="14"/>
      <c r="G548" s="13"/>
      <c r="H548" s="14"/>
      <c r="I548" s="596"/>
      <c r="J548" s="9">
        <v>7</v>
      </c>
      <c r="K548" s="14"/>
      <c r="L548" s="9"/>
      <c r="M548" s="23">
        <v>0</v>
      </c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9"/>
      <c r="AB548" s="15"/>
      <c r="AC548" s="15"/>
      <c r="AD548" s="15"/>
      <c r="AE548" s="15"/>
      <c r="AF548" s="15"/>
      <c r="AG548" s="15"/>
      <c r="AH548" s="54"/>
      <c r="AI548" s="15"/>
      <c r="AJ548" s="15"/>
      <c r="AK548" s="15"/>
      <c r="AL548" s="632"/>
      <c r="AM548" s="633">
        <v>-1.8972648832212904</v>
      </c>
      <c r="AN548" s="634">
        <v>-6.8329071661237784</v>
      </c>
      <c r="AO548" s="587"/>
      <c r="AP548" s="634">
        <f t="shared" ref="AP548:AP549" si="355">ABS(11.88+AN548)</f>
        <v>5.0470928338762224</v>
      </c>
      <c r="AQ548" s="634"/>
      <c r="AR548" s="634"/>
      <c r="AS548" s="634"/>
      <c r="AT548" s="634"/>
      <c r="AU548" s="634"/>
      <c r="AV548" s="634"/>
      <c r="AW548" s="634"/>
      <c r="AX548" s="634"/>
      <c r="AY548" s="634"/>
      <c r="AZ548" s="634"/>
      <c r="BA548" s="634"/>
      <c r="BB548" s="634">
        <f t="shared" ref="BB548:BB549" si="356">ABS(BQ548-AN548)</f>
        <v>3.0196416938110744</v>
      </c>
      <c r="BC548" s="634"/>
      <c r="BD548" s="634"/>
      <c r="BE548" s="634"/>
      <c r="BF548" s="634"/>
      <c r="BG548" s="634"/>
      <c r="BH548" s="634"/>
      <c r="BI548" s="634"/>
      <c r="BJ548" s="634"/>
      <c r="BK548" s="634"/>
      <c r="BL548" s="634"/>
      <c r="BM548" s="634"/>
      <c r="BN548" s="573"/>
      <c r="BO548" s="573"/>
      <c r="BP548" s="6">
        <v>-1.9747042662099146</v>
      </c>
      <c r="BQ548" s="6">
        <v>-9.8525488599348527</v>
      </c>
      <c r="BR548" s="6"/>
      <c r="BS548" s="527"/>
      <c r="BT548" s="527"/>
      <c r="BU548" s="527"/>
      <c r="BV548" s="527"/>
      <c r="BW548" s="584"/>
      <c r="BX548" s="527"/>
      <c r="BY548" s="527"/>
      <c r="BZ548" s="527"/>
      <c r="CA548" s="527"/>
      <c r="CB548" s="584"/>
      <c r="CC548" s="527"/>
      <c r="CD548" s="584"/>
      <c r="CE548" s="527"/>
      <c r="CF548" s="584"/>
      <c r="CG548" s="527"/>
      <c r="CH548" s="584"/>
      <c r="CI548" s="527"/>
      <c r="CJ548" s="584"/>
      <c r="CK548" s="527"/>
      <c r="CL548" s="584"/>
      <c r="CO548" s="70"/>
      <c r="CP548" s="70"/>
      <c r="CQ548" s="70"/>
      <c r="CR548" s="70"/>
      <c r="CS548" s="70"/>
      <c r="CT548" s="70"/>
      <c r="CU548" s="70"/>
      <c r="CV548" s="70"/>
      <c r="CW548" s="70"/>
      <c r="CX548" s="70"/>
      <c r="CY548" s="70"/>
      <c r="CZ548" s="70"/>
      <c r="DA548" s="70"/>
      <c r="DB548" s="70"/>
      <c r="DC548" s="70"/>
      <c r="DH548" s="211"/>
      <c r="DI548" s="516"/>
      <c r="DJ548" s="105"/>
      <c r="DK548" s="105"/>
      <c r="DL548" s="105"/>
      <c r="DM548" s="105"/>
      <c r="DN548" s="105"/>
      <c r="DO548" s="105"/>
      <c r="DP548" s="105"/>
      <c r="DQ548" s="105"/>
      <c r="DR548" s="105"/>
      <c r="DS548" s="105"/>
      <c r="DT548" s="108" t="s">
        <v>442</v>
      </c>
      <c r="DU548" s="116">
        <v>-1.9747042662099146</v>
      </c>
      <c r="DV548" s="116">
        <v>-9.8525488599348527</v>
      </c>
      <c r="ER548" s="128">
        <v>0.54207568092036873</v>
      </c>
      <c r="ES548" s="128">
        <v>14.962711726384365</v>
      </c>
      <c r="EU548" s="518">
        <f>ABS(ER548)</f>
        <v>0.54207568092036873</v>
      </c>
      <c r="EV548" s="284"/>
      <c r="EW548" s="209"/>
      <c r="EX548" s="209"/>
      <c r="EY548" s="209"/>
      <c r="EZ548" s="209"/>
      <c r="FA548" s="209"/>
      <c r="FB548" s="209"/>
      <c r="FC548" s="209"/>
      <c r="FE548" s="141"/>
      <c r="FF548" s="144">
        <v>51.91155061004855</v>
      </c>
      <c r="FH548" s="516"/>
      <c r="FJ548" s="516"/>
      <c r="FL548" s="516"/>
      <c r="FN548" s="516"/>
      <c r="FQ548" s="284"/>
      <c r="FR548" s="209">
        <f>FF548/(D547+D548)</f>
        <v>2.938683525525112</v>
      </c>
      <c r="FS548" s="285"/>
      <c r="FT548" s="279"/>
      <c r="FU548" s="285"/>
      <c r="FV548" s="279"/>
      <c r="FW548" s="285"/>
      <c r="FX548" s="279"/>
      <c r="FY548" s="285"/>
      <c r="FZ548" s="279"/>
      <c r="GA548" s="285"/>
      <c r="GB548" s="279"/>
      <c r="GC548" s="279"/>
      <c r="GD548" s="284"/>
      <c r="GE548" s="284">
        <f t="shared" ref="GE548" si="357">FF548*(((ABS(DV547-AN547))/(ABS(DV546-DV547))))^2</f>
        <v>3.6713435350373578</v>
      </c>
      <c r="GF548" s="285"/>
      <c r="GG548" s="279"/>
      <c r="GH548" s="279"/>
      <c r="GI548" s="279"/>
      <c r="GJ548" s="279"/>
      <c r="GK548" s="279"/>
      <c r="GL548" s="279"/>
      <c r="GM548" s="279"/>
      <c r="GN548" s="279"/>
      <c r="GO548" s="279"/>
      <c r="GP548" s="209"/>
      <c r="GQ548" s="529"/>
      <c r="GR548" s="587">
        <v>1.2777498193122976</v>
      </c>
      <c r="GS548" s="529">
        <v>4.2591660643743259</v>
      </c>
      <c r="GT548" s="587"/>
      <c r="GU548" s="529"/>
      <c r="GV548" s="529"/>
      <c r="GW548" s="529"/>
      <c r="GX548" s="529"/>
      <c r="GY548" s="529"/>
      <c r="GZ548" s="587"/>
      <c r="HA548" s="529"/>
      <c r="HB548" s="587"/>
      <c r="HC548" s="529"/>
      <c r="HD548" s="529"/>
      <c r="HE548" s="529"/>
      <c r="HF548" s="529"/>
      <c r="HG548" s="529"/>
      <c r="HH548" s="584">
        <v>4.3719286011725922</v>
      </c>
      <c r="HI548" s="527">
        <v>4.3949397117005979</v>
      </c>
      <c r="HJ548" s="587"/>
      <c r="HK548" s="529"/>
      <c r="HL548" s="529"/>
      <c r="HM548" s="529"/>
      <c r="HN548" s="529"/>
      <c r="HO548" s="529"/>
      <c r="HP548" s="285"/>
      <c r="HQ548" s="208"/>
      <c r="HR548" s="208"/>
      <c r="HS548" s="208"/>
      <c r="IE548" s="159"/>
      <c r="IF548" s="159"/>
      <c r="IG548" s="159"/>
      <c r="IH548" s="159"/>
      <c r="II548" s="175">
        <v>0</v>
      </c>
      <c r="IJ548" s="175">
        <v>1</v>
      </c>
      <c r="IK548" s="175">
        <v>0</v>
      </c>
      <c r="IL548" s="175">
        <v>1</v>
      </c>
      <c r="IM548" s="175">
        <v>0</v>
      </c>
      <c r="IN548" s="464"/>
      <c r="IO548" s="464"/>
      <c r="IP548" s="402"/>
      <c r="IQ548" s="175">
        <v>0</v>
      </c>
      <c r="IR548" s="175">
        <v>0</v>
      </c>
      <c r="IS548" s="175">
        <v>1</v>
      </c>
      <c r="IT548" s="402"/>
      <c r="IU548" s="416"/>
      <c r="IV548" s="402"/>
      <c r="IW548" s="416"/>
      <c r="IX548" s="483"/>
      <c r="IY548" s="416"/>
      <c r="IZ548" s="175">
        <v>0</v>
      </c>
      <c r="JA548" s="175">
        <v>0</v>
      </c>
      <c r="JB548" s="178">
        <v>1</v>
      </c>
      <c r="JC548" s="178">
        <v>0</v>
      </c>
      <c r="JD548" s="178">
        <v>0</v>
      </c>
      <c r="JE548" s="178">
        <v>0</v>
      </c>
      <c r="JF548" s="178">
        <v>0</v>
      </c>
      <c r="JG548" s="178">
        <v>0</v>
      </c>
      <c r="JH548" s="178">
        <v>0</v>
      </c>
      <c r="JI548" s="178">
        <v>1</v>
      </c>
      <c r="JJ548" s="178">
        <v>0</v>
      </c>
      <c r="JK548" s="178">
        <v>1</v>
      </c>
      <c r="JL548" s="178">
        <v>0</v>
      </c>
      <c r="JM548" s="178">
        <v>0</v>
      </c>
      <c r="JN548" s="178">
        <v>0</v>
      </c>
      <c r="JO548" s="178">
        <v>0</v>
      </c>
      <c r="JP548" s="178">
        <v>1</v>
      </c>
      <c r="JQ548" s="178">
        <v>0</v>
      </c>
      <c r="JR548" s="178">
        <v>0</v>
      </c>
      <c r="JS548" s="178">
        <v>0</v>
      </c>
      <c r="JT548" s="178">
        <v>0</v>
      </c>
      <c r="JU548" s="513">
        <v>1</v>
      </c>
      <c r="JV548" s="178">
        <v>0</v>
      </c>
      <c r="JW548" s="178">
        <v>0</v>
      </c>
      <c r="JX548" s="178">
        <v>0</v>
      </c>
      <c r="JY548" s="513"/>
      <c r="JZ548" s="407"/>
      <c r="KA548" s="407"/>
      <c r="KB548" s="407"/>
      <c r="KC548" s="407"/>
      <c r="KD548" s="407"/>
      <c r="KE548" s="162">
        <v>0</v>
      </c>
      <c r="KF548" s="175">
        <v>1</v>
      </c>
      <c r="KG548" s="175">
        <v>0</v>
      </c>
      <c r="KH548" s="175">
        <v>0</v>
      </c>
      <c r="KI548" s="175">
        <v>0</v>
      </c>
      <c r="KJ548" s="175">
        <v>1</v>
      </c>
      <c r="KK548" s="160">
        <v>0</v>
      </c>
      <c r="KL548" s="175">
        <v>1</v>
      </c>
      <c r="KM548" s="175">
        <v>0</v>
      </c>
      <c r="KN548" s="175">
        <v>0</v>
      </c>
      <c r="KO548" s="175">
        <v>0</v>
      </c>
      <c r="KP548" s="175">
        <v>0</v>
      </c>
      <c r="KQ548" s="175">
        <v>0</v>
      </c>
      <c r="KR548" s="160">
        <v>0</v>
      </c>
      <c r="KS548" s="175">
        <v>1</v>
      </c>
      <c r="KT548" s="159"/>
      <c r="KU548" s="159"/>
      <c r="KV548" s="159"/>
      <c r="KW548" s="159"/>
      <c r="KX548" s="159"/>
      <c r="KY548" s="159"/>
      <c r="KZ548" s="159"/>
      <c r="LA548" s="159"/>
    </row>
    <row r="549" spans="1:314" x14ac:dyDescent="0.15">
      <c r="A549" s="218" t="s">
        <v>593</v>
      </c>
      <c r="B549" s="243" t="s">
        <v>71</v>
      </c>
      <c r="C549" s="17"/>
      <c r="D549" s="18"/>
      <c r="E549" s="12"/>
      <c r="F549" s="20"/>
      <c r="G549" s="19"/>
      <c r="H549" s="20"/>
      <c r="I549" s="597"/>
      <c r="J549" s="16"/>
      <c r="K549" s="20"/>
      <c r="L549" s="16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16"/>
      <c r="AB549" s="20"/>
      <c r="AC549" s="20"/>
      <c r="AD549" s="20"/>
      <c r="AE549" s="20"/>
      <c r="AF549" s="20"/>
      <c r="AG549" s="20"/>
      <c r="AH549" s="58"/>
      <c r="AI549" s="20"/>
      <c r="AJ549" s="20"/>
      <c r="AK549" s="20"/>
      <c r="AL549" s="642"/>
      <c r="AM549" s="636">
        <v>1.6262270427611061</v>
      </c>
      <c r="AN549" s="637">
        <v>5.0520928338762214</v>
      </c>
      <c r="AO549" s="640">
        <f t="shared" ref="AO549" si="358">ABS(11.88-AN549)</f>
        <v>6.8279071661237793</v>
      </c>
      <c r="AP549" s="527"/>
      <c r="AQ549" s="528">
        <f>SUM(AO541:AO549)</f>
        <v>21.736905537459286</v>
      </c>
      <c r="AR549" s="528">
        <f>SUM(AP541:AP549)</f>
        <v>17.270513029315964</v>
      </c>
      <c r="AS549" s="528">
        <f>AVERAGE(AO541:AO549)</f>
        <v>5.4342263843648215</v>
      </c>
      <c r="AT549" s="528">
        <f>AVERAGE(AP541:AP549)</f>
        <v>5.7568376764386544</v>
      </c>
      <c r="AU549" s="528">
        <f>MAX(AO541:AO549)</f>
        <v>6.8279071661237793</v>
      </c>
      <c r="AV549" s="528">
        <f>MAX(AP541:AP549)</f>
        <v>6.9440472312703587</v>
      </c>
      <c r="AW549" s="528">
        <f>MIN(AO541:AO549)</f>
        <v>3.6534120521172646</v>
      </c>
      <c r="AX549" s="528">
        <f>MIN(AP541:AP549)</f>
        <v>5.0470928338762224</v>
      </c>
      <c r="AY549" s="528">
        <f>AU549-AW549</f>
        <v>3.1744951140065147</v>
      </c>
      <c r="AZ549" s="528">
        <f>AV549-AX549</f>
        <v>1.8969543973941363</v>
      </c>
      <c r="BA549" s="528"/>
      <c r="BB549" s="633"/>
      <c r="BC549" s="634">
        <f t="shared" ref="BC549" si="359">ABS(BQ549-AN549)</f>
        <v>5.0520928338762214</v>
      </c>
      <c r="BD549" s="528">
        <f>SUM(BB541:BB549)</f>
        <v>10.297752442996741</v>
      </c>
      <c r="BE549" s="528">
        <f>SUM(BC541:BC549)</f>
        <v>22.821522801302933</v>
      </c>
      <c r="BF549" s="528">
        <f>AVERAGE(BB541:BB549)</f>
        <v>3.4325841476655801</v>
      </c>
      <c r="BG549" s="528">
        <f>AVERAGE(BC541:BC549)</f>
        <v>5.7053807003257333</v>
      </c>
      <c r="BH549" s="528">
        <f>MAX(BB541:BB549)</f>
        <v>5.41986970684039</v>
      </c>
      <c r="BI549" s="528">
        <f>MAX(BC541:BC549)</f>
        <v>5.9618566775244304</v>
      </c>
      <c r="BJ549" s="528">
        <f>MIN(BB541:BB549)</f>
        <v>1.8582410423452762</v>
      </c>
      <c r="BK549" s="528">
        <f>MIN(BC541:BC549)</f>
        <v>5.0520928338762214</v>
      </c>
      <c r="BL549" s="528">
        <f>BH549-BJ549</f>
        <v>3.5616286644951138</v>
      </c>
      <c r="BM549" s="528">
        <f>BI549-BK549</f>
        <v>0.90976384364820895</v>
      </c>
      <c r="BN549" s="574"/>
      <c r="BO549" s="574"/>
      <c r="BP549" s="2"/>
      <c r="BQ549" s="2"/>
      <c r="BR549" s="7"/>
      <c r="BS549" s="530"/>
      <c r="BT549" s="530"/>
      <c r="BU549" s="530"/>
      <c r="BV549" s="530"/>
      <c r="BW549" s="585">
        <f>AVERAGE(BS543:BS549)</f>
        <v>1.9101714470527278</v>
      </c>
      <c r="BX549" s="585">
        <f>AVERAGE(BT543:BT549)</f>
        <v>5.3811563517915317</v>
      </c>
      <c r="BY549" s="585">
        <f>AVERAGE(BU543:BU549)</f>
        <v>4.3021879438124673E-3</v>
      </c>
      <c r="BZ549" s="585">
        <f>AVERAGE(BV543:BV549)</f>
        <v>-2.3292535287730725</v>
      </c>
      <c r="CA549" s="530"/>
      <c r="CB549" s="584"/>
      <c r="CC549" s="530"/>
      <c r="CD549" s="585">
        <f>SUM(CB543:CB548)</f>
        <v>108.58950473658693</v>
      </c>
      <c r="CE549" s="585">
        <f>SUM(CC543:CC548)</f>
        <v>158.0442925015127</v>
      </c>
      <c r="CF549" s="585" t="e">
        <f ca="1">[1]!Mean(CB543:CB548)</f>
        <v>#NAME?</v>
      </c>
      <c r="CG549" s="585" t="e">
        <f ca="1">[1]!Mean(CC543:CC548)</f>
        <v>#NAME?</v>
      </c>
      <c r="CH549" s="585">
        <f>MAX(CB543:CB548)</f>
        <v>54.906176384635074</v>
      </c>
      <c r="CI549" s="585">
        <f>MAX(CC543:CC548)</f>
        <v>54.634403454312412</v>
      </c>
      <c r="CJ549" s="585">
        <f>MIN(CB543:CB548)</f>
        <v>53.683328351951857</v>
      </c>
      <c r="CK549" s="585">
        <f>MIN(CC543:CC548)</f>
        <v>51.03525673621332</v>
      </c>
      <c r="CL549" s="585">
        <f>CH549-CJ549</f>
        <v>1.222848032683217</v>
      </c>
      <c r="CM549" s="528">
        <f>CI549-CK549</f>
        <v>3.5991467180990924</v>
      </c>
      <c r="CN549" s="393"/>
      <c r="CO549" s="73"/>
      <c r="CP549" s="73"/>
      <c r="CQ549" s="73"/>
      <c r="CR549" s="96"/>
      <c r="CS549" s="83"/>
      <c r="CT549" s="281">
        <f>SUM(CR542:CR547)</f>
        <v>37.424757521632664</v>
      </c>
      <c r="CU549" s="281">
        <f>SUM(CS543:CS547)</f>
        <v>27.242195160366087</v>
      </c>
      <c r="CV549" s="281">
        <f>AVERAGE(CR542:CR547)</f>
        <v>18.712378760816332</v>
      </c>
      <c r="CW549" s="281">
        <f>AVERAGE(CS543:CS547)</f>
        <v>9.0807317201220297</v>
      </c>
      <c r="CX549" s="281">
        <f>MAX(CR542:CR547)</f>
        <v>32.120544851240105</v>
      </c>
      <c r="CY549" s="281">
        <f>MAX(CS542:CS547)</f>
        <v>11.339006170155853</v>
      </c>
      <c r="CZ549" s="281">
        <f>MIN(CR544:CR547)</f>
        <v>5.3042126703925598</v>
      </c>
      <c r="DA549" s="281">
        <f>MIN(CS543:CS547)</f>
        <v>6.6674243840170782</v>
      </c>
      <c r="DB549" s="281">
        <f>CX549-CZ549</f>
        <v>26.816332180847546</v>
      </c>
      <c r="DC549" s="281">
        <f>CY549-DA549</f>
        <v>4.6715817861387752</v>
      </c>
      <c r="DD549" s="281"/>
      <c r="DE549" s="281"/>
      <c r="DF549" s="281"/>
      <c r="DG549" s="281"/>
      <c r="DH549" s="281"/>
      <c r="DI549" s="281"/>
      <c r="DJ549" s="281">
        <f>SUM(DH542:DH548)</f>
        <v>41.356309457433269</v>
      </c>
      <c r="DK549" s="281">
        <f>SUM(DI542:DI548)</f>
        <v>24.713090616884845</v>
      </c>
      <c r="DL549" s="281">
        <f>AVERAGE(DH542:DH548)</f>
        <v>41.356309457433269</v>
      </c>
      <c r="DM549" s="281">
        <f>AVERAGE(DI542:DI548)</f>
        <v>12.356545308442422</v>
      </c>
      <c r="DN549" s="281">
        <f>MAX(DH542:DH548)</f>
        <v>41.356309457433269</v>
      </c>
      <c r="DO549" s="281">
        <f>MAX(DI542:DI548)</f>
        <v>20.781538681084289</v>
      </c>
      <c r="DP549" s="281">
        <f>MIN(DH542:DH548)</f>
        <v>41.356309457433269</v>
      </c>
      <c r="DQ549" s="281">
        <f>MIN(DI542:DI548)</f>
        <v>3.9315519358005564</v>
      </c>
      <c r="DR549" s="281">
        <f>DN549-DP549</f>
        <v>0</v>
      </c>
      <c r="DS549" s="281">
        <f>DO549-DQ549</f>
        <v>16.849986745283733</v>
      </c>
      <c r="DT549" s="112"/>
      <c r="DU549" s="110"/>
      <c r="DV549" s="110"/>
      <c r="DW549" s="495"/>
      <c r="DX549" s="495"/>
      <c r="DY549" s="495"/>
      <c r="DZ549" s="495"/>
      <c r="EA549" s="495"/>
      <c r="EB549" s="512"/>
      <c r="EC549" s="495"/>
      <c r="ED549" s="495"/>
      <c r="EE549" s="512"/>
      <c r="EF549" s="244"/>
      <c r="EG549" s="244"/>
      <c r="EH549" s="244"/>
      <c r="EI549" s="244"/>
      <c r="EJ549" s="244"/>
      <c r="EK549" s="244"/>
      <c r="EL549" s="244"/>
      <c r="EM549" s="244"/>
      <c r="EN549" s="244"/>
      <c r="EO549" s="244"/>
      <c r="EP549" s="244"/>
      <c r="EQ549" s="244"/>
      <c r="ER549" s="110"/>
      <c r="ES549" s="111"/>
      <c r="ET549" s="523"/>
      <c r="EU549" s="523"/>
      <c r="EV549" s="287">
        <f>SUM(ET543:ET549)</f>
        <v>3.4073328514994605</v>
      </c>
      <c r="EW549" s="281">
        <f>SUM(EU543:EU549)</f>
        <v>7.0857035434591049</v>
      </c>
      <c r="EX549" s="278">
        <f>AVERAGE(ET543:ET549)</f>
        <v>1.1357776171664868</v>
      </c>
      <c r="EY549" s="278">
        <f>AVERAGE(EU543:EU549)</f>
        <v>2.3619011811530348</v>
      </c>
      <c r="EZ549" s="281">
        <f>_xlfn.VAR.P(ET543:ET549)</f>
        <v>0.35214883032251998</v>
      </c>
      <c r="FA549" s="281">
        <f>_xlfn.VAR.P(EU543:EU549)</f>
        <v>7.6589871904299018</v>
      </c>
      <c r="FB549" s="281">
        <f>MAX(ET543:ET549)</f>
        <v>1.9747042662099146</v>
      </c>
      <c r="FC549" s="281">
        <f>MAX(EU543:EU549)</f>
        <v>6.2725900220785515</v>
      </c>
      <c r="FD549" s="523"/>
      <c r="FE549" s="152"/>
      <c r="FF549" s="145"/>
      <c r="FG549" s="521">
        <f>SUM(FE544:FE549)</f>
        <v>147.77662453739924</v>
      </c>
      <c r="FH549" s="521">
        <f>SUM(FF544:FF549)</f>
        <v>130.40806883179502</v>
      </c>
      <c r="FI549" s="521">
        <f>AVERAGE(FE544:FE549)</f>
        <v>73.888312268699622</v>
      </c>
      <c r="FJ549" s="521">
        <f>AVERAGE(FF544:FF549)</f>
        <v>43.469356277265007</v>
      </c>
      <c r="FK549" s="521">
        <f>MAX(FE544:FE549)</f>
        <v>116.6400370586031</v>
      </c>
      <c r="FL549" s="521">
        <f>MAX(FF544:FF549)</f>
        <v>51.91155061004855</v>
      </c>
      <c r="FM549" s="521">
        <f>MIN(FE544:FE549)</f>
        <v>31.136587478796137</v>
      </c>
      <c r="FN549" s="521">
        <f>MIN(FF544:FF549)</f>
        <v>35.398156812621359</v>
      </c>
      <c r="FO549" s="521">
        <f>FK549-FM549</f>
        <v>85.503449579806954</v>
      </c>
      <c r="FP549" s="520">
        <f>FL549-FN549</f>
        <v>16.513393797427192</v>
      </c>
      <c r="FQ549" s="284"/>
      <c r="FR549" s="284"/>
      <c r="FS549" s="278">
        <f>SUM(FQ544:FQ549)</f>
        <v>18.950319004119375</v>
      </c>
      <c r="FT549" s="278">
        <f>SUM(FR544:FR549)</f>
        <v>16.527320884722503</v>
      </c>
      <c r="FU549" s="278">
        <f>AVERAGE(FQ544:FQ549)</f>
        <v>9.4751595020596877</v>
      </c>
      <c r="FV549" s="278">
        <f>AVERAGE(FR544:FR549)</f>
        <v>5.5091069615741679</v>
      </c>
      <c r="FW549" s="278">
        <f>MAX(FQ544:FQ549)</f>
        <v>14.70399607926378</v>
      </c>
      <c r="FX549" s="278">
        <f>MAX(FR544:FR549)</f>
        <v>7.8670437738487973</v>
      </c>
      <c r="FY549" s="278">
        <f>MIN(FQ544:FQ549)</f>
        <v>4.2463229248555949</v>
      </c>
      <c r="FZ549" s="278">
        <f>MIN(FR544:FR549)</f>
        <v>2.938683525525112</v>
      </c>
      <c r="GA549" s="278">
        <f>FW549-FY549</f>
        <v>10.457673154408184</v>
      </c>
      <c r="GB549" s="278">
        <f>FX549-FZ549</f>
        <v>4.9283602483236848</v>
      </c>
      <c r="GC549" s="280"/>
      <c r="GD549" s="285"/>
      <c r="GE549" s="280"/>
      <c r="GF549" s="278">
        <f>SUM(GD544:GD549)</f>
        <v>3.2604684231874637</v>
      </c>
      <c r="GG549" s="278">
        <f>SUM(GE544:GE549)</f>
        <v>8.7030813943303897</v>
      </c>
      <c r="GH549" s="278">
        <f>AVERAGE(GD544:GD549)</f>
        <v>1.6302342115937318</v>
      </c>
      <c r="GI549" s="278">
        <f>AVERAGE(GE544:GE549)</f>
        <v>2.9010271314434632</v>
      </c>
      <c r="GJ549" s="278">
        <f>MAX(GD544:GD549)</f>
        <v>1.705506195031685</v>
      </c>
      <c r="GK549" s="278">
        <f>MAX(GE544:GE549)</f>
        <v>3.6713435350373578</v>
      </c>
      <c r="GL549" s="278">
        <f>MIN(GD544:GD549)</f>
        <v>1.5549622281557787</v>
      </c>
      <c r="GM549" s="278">
        <f>MIN(GE544:GE549)</f>
        <v>2.3716556454646831</v>
      </c>
      <c r="GN549" s="278">
        <f>GJ549-GL549</f>
        <v>0.15054396687590632</v>
      </c>
      <c r="GO549" s="278">
        <f>GK549-GM549</f>
        <v>1.2996878895726747</v>
      </c>
      <c r="GP549" s="284"/>
      <c r="GQ549" s="587"/>
      <c r="GR549" s="587"/>
      <c r="GS549" s="532"/>
      <c r="GT549" s="586">
        <f>SUM(GR543:GR548)</f>
        <v>9.1765668841519563</v>
      </c>
      <c r="GU549" s="586">
        <f>SUM(GS543:GS548)</f>
        <v>23.580292120036038</v>
      </c>
      <c r="GV549" s="531">
        <f>AVERAGE(GR543:GR548)</f>
        <v>1.5294278140253261</v>
      </c>
      <c r="GW549" s="531">
        <f>AVERAGE(GS543:GS548)</f>
        <v>3.9300486866726732</v>
      </c>
      <c r="GX549" s="531">
        <f>AVERAGE(GR543:GR548)</f>
        <v>1.5294278140253261</v>
      </c>
      <c r="GY549" s="531">
        <f>AVERAGE(GS543:GS548)</f>
        <v>3.9300486866726732</v>
      </c>
      <c r="GZ549" s="587"/>
      <c r="HA549" s="532"/>
      <c r="HB549" s="586">
        <f>SUM(GZ543:GZ548)</f>
        <v>0.7742671009771982</v>
      </c>
      <c r="HC549" s="586">
        <f>SUM(HA543:HA548)</f>
        <v>1.7033876221498385</v>
      </c>
      <c r="HD549" s="531">
        <f>AVERAGE(GZ543:GZ548)</f>
        <v>0.3871335504885991</v>
      </c>
      <c r="HE549" s="531">
        <f>AVERAGE(HA543:HA548)</f>
        <v>0.85169381107491926</v>
      </c>
      <c r="HF549" s="531">
        <f>AVERAGE(GZ543:GZ548)</f>
        <v>0.3871335504885991</v>
      </c>
      <c r="HG549" s="531">
        <f>AVERAGE(HA543:HA548)</f>
        <v>0.85169381107491926</v>
      </c>
      <c r="HH549" s="584"/>
      <c r="HI549" s="527"/>
      <c r="HJ549" s="586">
        <f>SUM(HH543:HH549)</f>
        <v>15.861266139678598</v>
      </c>
      <c r="HK549" s="586">
        <f>SUM(HI543:HI549)</f>
        <v>24.576920242447198</v>
      </c>
      <c r="HL549" s="531">
        <f>AVERAGE(HH543:HH549)</f>
        <v>2.6435443566130998</v>
      </c>
      <c r="HM549" s="531">
        <f>AVERAGE(HI543:HI549)</f>
        <v>4.0961533737411999</v>
      </c>
      <c r="HN549" s="531">
        <f>MAX(HH543:HH549)</f>
        <v>5.6695107651098118</v>
      </c>
      <c r="HO549" s="531">
        <f>MAX(HI543:HI549)</f>
        <v>10.002349670796091</v>
      </c>
      <c r="HP549" s="286">
        <f>MIN(HH543:HH549)</f>
        <v>0.38906503366831025</v>
      </c>
      <c r="HQ549" s="286">
        <f>MIN(HI543:HI549)</f>
        <v>0.79811593252594093</v>
      </c>
      <c r="HR549" s="278">
        <f>HN549-HP549</f>
        <v>5.2804457314415014</v>
      </c>
      <c r="HS549" s="278">
        <f>HO549-HQ549</f>
        <v>9.2042337382701511</v>
      </c>
      <c r="HT549" s="393"/>
      <c r="HU549" s="520"/>
      <c r="HV549" s="393"/>
      <c r="HW549" s="520"/>
      <c r="HX549" s="393"/>
      <c r="HY549" s="520"/>
      <c r="HZ549" s="393"/>
      <c r="IA549" s="520"/>
      <c r="IB549" s="393"/>
      <c r="IC549" s="520"/>
      <c r="ID549" s="393"/>
      <c r="IE549" s="168"/>
      <c r="IF549" s="168"/>
      <c r="IG549" s="168"/>
      <c r="IH549" s="168"/>
      <c r="II549" s="168"/>
      <c r="IJ549" s="168"/>
      <c r="IK549" s="168"/>
      <c r="IL549" s="168"/>
      <c r="IM549" s="168"/>
      <c r="IN549" s="462"/>
      <c r="IO549" s="462"/>
      <c r="IP549" s="390">
        <v>3</v>
      </c>
      <c r="IQ549" s="168"/>
      <c r="IR549" s="168"/>
      <c r="IS549" s="168"/>
      <c r="IT549" s="390"/>
      <c r="IU549" s="393"/>
      <c r="IV549" s="390"/>
      <c r="IW549" s="393"/>
      <c r="IX549" s="484"/>
      <c r="IY549" s="393"/>
      <c r="IZ549" s="168"/>
      <c r="JA549" s="168"/>
      <c r="JB549" s="177"/>
      <c r="JC549" s="177"/>
      <c r="JD549" s="177"/>
      <c r="JE549" s="168"/>
      <c r="JF549" s="168"/>
      <c r="JG549" s="168"/>
      <c r="JH549" s="168"/>
      <c r="JI549" s="168"/>
      <c r="JJ549" s="168"/>
      <c r="JK549" s="168"/>
      <c r="JL549" s="168"/>
      <c r="JM549" s="168"/>
      <c r="JN549" s="168"/>
      <c r="JO549" s="168"/>
      <c r="JP549" s="177"/>
      <c r="JQ549" s="177"/>
      <c r="JR549" s="177"/>
      <c r="JS549" s="168"/>
      <c r="JT549" s="168"/>
      <c r="JU549" s="393"/>
      <c r="JV549" s="168"/>
      <c r="JW549" s="168"/>
      <c r="JX549" s="168"/>
      <c r="JY549" s="393"/>
      <c r="JZ549" s="507"/>
      <c r="KA549" s="507"/>
      <c r="KB549" s="520"/>
      <c r="KC549" s="520"/>
      <c r="KD549" s="507"/>
      <c r="KE549" s="170"/>
      <c r="KF549" s="168"/>
      <c r="KG549" s="168"/>
      <c r="KH549" s="168"/>
      <c r="KI549" s="168"/>
      <c r="KJ549" s="168"/>
      <c r="KK549" s="169"/>
      <c r="KL549" s="168"/>
      <c r="KM549" s="168"/>
      <c r="KN549" s="168"/>
      <c r="KO549" s="168"/>
      <c r="KP549" s="168"/>
      <c r="KQ549" s="168"/>
      <c r="KR549" s="169"/>
      <c r="KS549" s="168"/>
      <c r="KT549" s="168"/>
      <c r="KU549" s="168"/>
      <c r="KV549" s="168"/>
      <c r="KW549" s="168"/>
      <c r="KX549" s="168"/>
      <c r="KY549" s="168"/>
      <c r="KZ549" s="168"/>
      <c r="LA549" s="169"/>
    </row>
    <row r="550" spans="1:314" x14ac:dyDescent="0.15">
      <c r="A550" s="214"/>
      <c r="B550" s="231" t="s">
        <v>72</v>
      </c>
      <c r="C550" s="10"/>
      <c r="D550" s="11"/>
      <c r="E550" s="12"/>
      <c r="F550" s="14"/>
      <c r="G550" s="13"/>
      <c r="H550" s="14" t="s">
        <v>352</v>
      </c>
      <c r="I550" s="596">
        <v>106</v>
      </c>
      <c r="J550" s="9">
        <v>1</v>
      </c>
      <c r="K550" s="14">
        <v>1</v>
      </c>
      <c r="L550" s="9">
        <v>0</v>
      </c>
      <c r="M550" s="14">
        <v>1</v>
      </c>
      <c r="N550" s="14">
        <v>1</v>
      </c>
      <c r="O550" s="14">
        <v>0</v>
      </c>
      <c r="P550" s="14"/>
      <c r="Q550" s="14">
        <v>1</v>
      </c>
      <c r="R550" s="14">
        <v>0</v>
      </c>
      <c r="S550" s="14">
        <v>0</v>
      </c>
      <c r="T550" s="14">
        <v>0</v>
      </c>
      <c r="U550" s="14">
        <v>0</v>
      </c>
      <c r="V550" s="14">
        <v>1</v>
      </c>
      <c r="W550" s="14">
        <v>0</v>
      </c>
      <c r="X550" s="14">
        <v>0</v>
      </c>
      <c r="Y550" s="14">
        <v>0</v>
      </c>
      <c r="Z550" s="14">
        <v>0</v>
      </c>
      <c r="AA550" s="9">
        <v>1</v>
      </c>
      <c r="AB550" s="15"/>
      <c r="AC550" s="15"/>
      <c r="AD550" s="15"/>
      <c r="AE550" s="15"/>
      <c r="AF550" s="15"/>
      <c r="AG550" s="15"/>
      <c r="AH550" s="54"/>
      <c r="AI550" s="15"/>
      <c r="AJ550" s="15"/>
      <c r="AK550" s="15"/>
      <c r="AL550" s="632"/>
      <c r="AM550" s="633"/>
      <c r="AN550" s="634"/>
      <c r="AO550" s="633"/>
      <c r="AP550" s="634"/>
      <c r="AQ550" s="634"/>
      <c r="AR550" s="634"/>
      <c r="AS550" s="634"/>
      <c r="AT550" s="634"/>
      <c r="AU550" s="634"/>
      <c r="AV550" s="634"/>
      <c r="AW550" s="634"/>
      <c r="AX550" s="634"/>
      <c r="AY550" s="634"/>
      <c r="AZ550" s="634"/>
      <c r="BA550" s="634"/>
      <c r="BB550" s="633"/>
      <c r="BC550" s="634"/>
      <c r="BD550" s="634"/>
      <c r="BE550" s="634"/>
      <c r="BF550" s="634"/>
      <c r="BG550" s="634"/>
      <c r="BH550" s="634"/>
      <c r="BI550" s="634"/>
      <c r="BJ550" s="634"/>
      <c r="BK550" s="634"/>
      <c r="BL550" s="634"/>
      <c r="BM550" s="634"/>
      <c r="BN550" s="573"/>
      <c r="BO550" s="573"/>
      <c r="BP550" s="4">
        <v>0.77439382988624095</v>
      </c>
      <c r="BQ550" s="4">
        <v>-11.94307003257329</v>
      </c>
      <c r="BR550" s="6"/>
      <c r="BS550" s="527"/>
      <c r="BT550" s="527"/>
      <c r="BU550" s="527"/>
      <c r="BV550" s="527"/>
      <c r="BW550" s="584"/>
      <c r="BX550" s="527"/>
      <c r="BY550" s="527"/>
      <c r="BZ550" s="527"/>
      <c r="CA550" s="527"/>
      <c r="CB550" s="584"/>
      <c r="CC550" s="527"/>
      <c r="CD550" s="584"/>
      <c r="CE550" s="527"/>
      <c r="CF550" s="584"/>
      <c r="CG550" s="527"/>
      <c r="CH550" s="584"/>
      <c r="CI550" s="527"/>
      <c r="CJ550" s="584"/>
      <c r="CK550" s="527"/>
      <c r="CL550" s="584"/>
      <c r="CO550" s="70"/>
      <c r="CP550" s="70"/>
      <c r="CQ550" s="70"/>
      <c r="CR550" s="70"/>
      <c r="CS550" s="70"/>
      <c r="CT550" s="70"/>
      <c r="CU550" s="70"/>
      <c r="CV550" s="70"/>
      <c r="CW550" s="70"/>
      <c r="CX550" s="70"/>
      <c r="CY550" s="70"/>
      <c r="CZ550" s="70"/>
      <c r="DA550" s="70"/>
      <c r="DB550" s="70"/>
      <c r="DC550" s="70"/>
      <c r="DH550" s="516"/>
      <c r="DI550" s="516"/>
      <c r="DJ550" s="105"/>
      <c r="DK550" s="105"/>
      <c r="DL550" s="105"/>
      <c r="DM550" s="105"/>
      <c r="DN550" s="105"/>
      <c r="DO550" s="105"/>
      <c r="DP550" s="105"/>
      <c r="DQ550" s="105"/>
      <c r="DR550" s="105"/>
      <c r="DS550" s="105"/>
      <c r="DT550" s="108" t="s">
        <v>442</v>
      </c>
      <c r="DU550" s="105">
        <v>0.77439382988624095</v>
      </c>
      <c r="DV550" s="105">
        <v>-11.94307003257329</v>
      </c>
      <c r="ER550" s="128">
        <v>-3.8719691494312047</v>
      </c>
      <c r="ES550" s="128">
        <v>12.910903908794788</v>
      </c>
      <c r="EV550" s="284"/>
      <c r="EW550" s="209"/>
      <c r="EX550" s="209"/>
      <c r="EY550" s="209"/>
      <c r="EZ550" s="209"/>
      <c r="FA550" s="209"/>
      <c r="FB550" s="209"/>
      <c r="FC550" s="209"/>
      <c r="FE550" s="141"/>
      <c r="FF550" s="141"/>
      <c r="FH550" s="141"/>
      <c r="FJ550" s="141"/>
      <c r="FK550" s="584"/>
      <c r="FL550" s="527"/>
      <c r="FM550" s="584"/>
      <c r="FN550" s="527"/>
      <c r="FO550" s="584"/>
      <c r="FP550" s="527"/>
      <c r="FQ550" s="284"/>
      <c r="FR550" s="209"/>
      <c r="FS550" s="285"/>
      <c r="FT550" s="279"/>
      <c r="FU550" s="285"/>
      <c r="FV550" s="279"/>
      <c r="FW550" s="285"/>
      <c r="FX550" s="279"/>
      <c r="FY550" s="285"/>
      <c r="FZ550" s="279"/>
      <c r="GA550" s="285"/>
      <c r="GB550" s="279"/>
      <c r="GC550" s="279"/>
      <c r="GD550" s="285"/>
      <c r="GE550" s="279"/>
      <c r="GF550" s="285"/>
      <c r="GG550" s="279"/>
      <c r="GH550" s="279"/>
      <c r="GI550" s="279"/>
      <c r="GJ550" s="279"/>
      <c r="GK550" s="279"/>
      <c r="GL550" s="279"/>
      <c r="GM550" s="279"/>
      <c r="GN550" s="279"/>
      <c r="GO550" s="279"/>
      <c r="GP550" s="209"/>
      <c r="GQ550" s="529"/>
      <c r="GR550" s="587"/>
      <c r="GS550" s="529"/>
      <c r="GT550" s="587"/>
      <c r="GU550" s="529"/>
      <c r="GV550" s="529"/>
      <c r="GW550" s="529"/>
      <c r="GX550" s="529"/>
      <c r="GY550" s="529"/>
      <c r="GZ550" s="587"/>
      <c r="HA550" s="529"/>
      <c r="HB550" s="587"/>
      <c r="HC550" s="529"/>
      <c r="HD550" s="529"/>
      <c r="HE550" s="529"/>
      <c r="HF550" s="529"/>
      <c r="HG550" s="529"/>
      <c r="HH550" s="584"/>
      <c r="HI550" s="527"/>
      <c r="HJ550" s="587"/>
      <c r="HK550" s="529"/>
      <c r="HL550" s="529"/>
      <c r="HM550" s="529"/>
      <c r="HN550" s="529"/>
      <c r="HO550" s="529"/>
      <c r="HP550" s="285"/>
      <c r="HQ550" s="208"/>
      <c r="HR550" s="208"/>
      <c r="HS550" s="208"/>
      <c r="IE550" s="159"/>
      <c r="IF550" s="159"/>
      <c r="IG550" s="159">
        <v>-2.4006208726473472</v>
      </c>
      <c r="IH550" s="159">
        <v>0</v>
      </c>
      <c r="II550" s="159"/>
      <c r="IJ550" s="159"/>
      <c r="IK550" s="159"/>
      <c r="IL550" s="159"/>
      <c r="IM550" s="159"/>
      <c r="IQ550" s="159"/>
      <c r="IR550" s="159"/>
      <c r="IS550" s="159"/>
      <c r="IZ550" s="159"/>
      <c r="JA550" s="159"/>
      <c r="JB550" s="159"/>
      <c r="JC550" s="159"/>
      <c r="JD550" s="159"/>
      <c r="JE550" s="159"/>
      <c r="JF550" s="159"/>
      <c r="JG550" s="159"/>
      <c r="JH550" s="159"/>
      <c r="JI550" s="159"/>
      <c r="JJ550" s="159"/>
      <c r="JK550" s="159"/>
      <c r="JL550" s="159"/>
      <c r="JM550" s="159"/>
      <c r="JN550" s="159"/>
      <c r="JO550" s="159"/>
      <c r="JP550" s="159"/>
      <c r="JQ550" s="159"/>
      <c r="JR550" s="159"/>
      <c r="JS550" s="159"/>
      <c r="JT550" s="159"/>
      <c r="JV550" s="159"/>
      <c r="JW550" s="159"/>
      <c r="JX550" s="159"/>
      <c r="KE550" s="159"/>
      <c r="KF550" s="159"/>
      <c r="KG550" s="159"/>
      <c r="KH550" s="159"/>
      <c r="KI550" s="159"/>
      <c r="KJ550" s="159"/>
      <c r="KK550" s="159"/>
      <c r="KL550" s="159"/>
      <c r="KM550" s="159"/>
      <c r="KN550" s="159"/>
      <c r="KO550" s="159"/>
      <c r="KP550" s="159"/>
      <c r="KQ550" s="159"/>
      <c r="KR550" s="159"/>
      <c r="KS550" s="159"/>
      <c r="KT550" s="159"/>
      <c r="KU550" s="159"/>
      <c r="KV550" s="159"/>
      <c r="KW550" s="159"/>
      <c r="KX550" s="159"/>
      <c r="KY550" s="159"/>
      <c r="KZ550" s="159"/>
      <c r="LA550" s="159"/>
    </row>
    <row r="551" spans="1:314" x14ac:dyDescent="0.15">
      <c r="A551" s="214"/>
      <c r="B551" s="231" t="s">
        <v>73</v>
      </c>
      <c r="C551" s="10"/>
      <c r="D551" s="11"/>
      <c r="E551" s="12"/>
      <c r="F551" s="14"/>
      <c r="G551" s="13"/>
      <c r="H551" s="14"/>
      <c r="I551" s="596"/>
      <c r="J551" s="9">
        <v>1</v>
      </c>
      <c r="K551" s="14"/>
      <c r="L551" s="9"/>
      <c r="M551" s="14">
        <v>1</v>
      </c>
      <c r="N551" s="14">
        <v>0</v>
      </c>
      <c r="O551" s="14">
        <v>1</v>
      </c>
      <c r="P551" s="14"/>
      <c r="Q551" s="14">
        <v>0</v>
      </c>
      <c r="R551" s="14">
        <v>0</v>
      </c>
      <c r="S551" s="14">
        <v>1</v>
      </c>
      <c r="T551" s="14">
        <v>1</v>
      </c>
      <c r="U551" s="14">
        <v>0</v>
      </c>
      <c r="V551" s="14">
        <v>0</v>
      </c>
      <c r="W551" s="14">
        <v>0</v>
      </c>
      <c r="X551" s="14">
        <v>0</v>
      </c>
      <c r="Y551" s="27">
        <v>0</v>
      </c>
      <c r="Z551" s="27">
        <v>0</v>
      </c>
      <c r="AA551" s="29">
        <v>1</v>
      </c>
      <c r="AB551" s="15">
        <f>ABS(ER551-DU552)</f>
        <v>0.38719691494312025</v>
      </c>
      <c r="AC551" s="15">
        <f>ABS(ES551-DV552)</f>
        <v>7.7426710097720175E-2</v>
      </c>
      <c r="AD551" s="15">
        <f>SQRT(AB551^2+AC551^2)</f>
        <v>0.39486243981673708</v>
      </c>
      <c r="AE551" s="23"/>
      <c r="AF551" s="23"/>
      <c r="AG551" s="23"/>
      <c r="AH551" s="15">
        <f>AM552-BP551</f>
        <v>-3.8719691494312052</v>
      </c>
      <c r="AI551" s="15">
        <f>AN552-BQ551</f>
        <v>18.156563517915309</v>
      </c>
      <c r="AJ551" s="15"/>
      <c r="AK551" s="15"/>
      <c r="AL551" s="632">
        <f>((AH551*AH552)+(AI551*AI552))/(SQRT(AH551^2+AI551^2)*SQRT(AH552^2+AI552^2))</f>
        <v>0.99948548310948748</v>
      </c>
      <c r="AM551" s="633"/>
      <c r="AN551" s="634"/>
      <c r="AO551" s="633"/>
      <c r="AP551" s="634"/>
      <c r="AQ551" s="634"/>
      <c r="AR551" s="634"/>
      <c r="AS551" s="634"/>
      <c r="AT551" s="634"/>
      <c r="AU551" s="634"/>
      <c r="AV551" s="634"/>
      <c r="AW551" s="634"/>
      <c r="AX551" s="634"/>
      <c r="AY551" s="634"/>
      <c r="AZ551" s="634"/>
      <c r="BA551" s="634"/>
      <c r="BB551" s="633"/>
      <c r="BC551" s="634"/>
      <c r="BD551" s="634"/>
      <c r="BE551" s="634"/>
      <c r="BF551" s="634"/>
      <c r="BG551" s="634"/>
      <c r="BH551" s="634"/>
      <c r="BI551" s="634"/>
      <c r="BJ551" s="634"/>
      <c r="BK551" s="634"/>
      <c r="BL551" s="634"/>
      <c r="BM551" s="634"/>
      <c r="BN551" s="573"/>
      <c r="BO551" s="573"/>
      <c r="BP551" s="4">
        <v>0.65823475540330478</v>
      </c>
      <c r="BQ551" s="4">
        <v>-12.020496742671009</v>
      </c>
      <c r="BR551" s="6"/>
      <c r="BS551" s="527"/>
      <c r="BT551" s="527"/>
      <c r="BU551" s="527"/>
      <c r="BV551" s="527"/>
      <c r="BW551" s="584"/>
      <c r="BX551" s="527"/>
      <c r="BY551" s="527"/>
      <c r="BZ551" s="527"/>
      <c r="CA551" s="527"/>
      <c r="CB551" s="584"/>
      <c r="CC551" s="527"/>
      <c r="CD551" s="584"/>
      <c r="CE551" s="527"/>
      <c r="CF551" s="584"/>
      <c r="CG551" s="527"/>
      <c r="CH551" s="584"/>
      <c r="CI551" s="527"/>
      <c r="CJ551" s="584"/>
      <c r="CK551" s="527"/>
      <c r="CL551" s="584"/>
      <c r="CO551" s="70"/>
      <c r="CP551" s="70"/>
      <c r="CQ551" s="70"/>
      <c r="CR551" s="70"/>
      <c r="CS551" s="70"/>
      <c r="CT551" s="70"/>
      <c r="CU551" s="70"/>
      <c r="CV551" s="70"/>
      <c r="CW551" s="70"/>
      <c r="CX551" s="70"/>
      <c r="CY551" s="70"/>
      <c r="CZ551" s="70"/>
      <c r="DA551" s="70"/>
      <c r="DB551" s="70"/>
      <c r="DC551" s="70"/>
      <c r="DH551" s="516"/>
      <c r="DI551" s="516"/>
      <c r="DJ551" s="105"/>
      <c r="DK551" s="105"/>
      <c r="DL551" s="105"/>
      <c r="DM551" s="105"/>
      <c r="DN551" s="105"/>
      <c r="DO551" s="105"/>
      <c r="DP551" s="105"/>
      <c r="DQ551" s="105"/>
      <c r="DR551" s="105"/>
      <c r="DS551" s="105"/>
      <c r="DT551" s="108" t="s">
        <v>442</v>
      </c>
      <c r="DU551" s="105">
        <v>0.65823475540330478</v>
      </c>
      <c r="DV551" s="105">
        <v>-12.020496742671009</v>
      </c>
      <c r="ER551" s="128">
        <v>-3.6396510004653329</v>
      </c>
      <c r="ES551" s="128">
        <v>11.86564332247557</v>
      </c>
      <c r="EV551" s="284"/>
      <c r="EW551" s="209"/>
      <c r="EX551" s="209"/>
      <c r="EY551" s="209"/>
      <c r="EZ551" s="209"/>
      <c r="FA551" s="209"/>
      <c r="FB551" s="209"/>
      <c r="FC551" s="209"/>
      <c r="FE551" s="141"/>
      <c r="FF551" s="141"/>
      <c r="FH551" s="141"/>
      <c r="FJ551" s="141"/>
      <c r="FK551" s="584"/>
      <c r="FL551" s="527"/>
      <c r="FM551" s="584"/>
      <c r="FN551" s="527"/>
      <c r="FO551" s="584"/>
      <c r="FP551" s="527"/>
      <c r="FQ551" s="284"/>
      <c r="FR551" s="209"/>
      <c r="FS551" s="285"/>
      <c r="FT551" s="279"/>
      <c r="FU551" s="285"/>
      <c r="FV551" s="279"/>
      <c r="FW551" s="285"/>
      <c r="FX551" s="279"/>
      <c r="FY551" s="285"/>
      <c r="FZ551" s="279"/>
      <c r="GA551" s="285"/>
      <c r="GB551" s="279"/>
      <c r="GC551" s="279"/>
      <c r="GD551" s="285"/>
      <c r="GE551" s="279"/>
      <c r="GF551" s="285"/>
      <c r="GG551" s="279"/>
      <c r="GH551" s="279"/>
      <c r="GI551" s="279"/>
      <c r="GJ551" s="279"/>
      <c r="GK551" s="279"/>
      <c r="GL551" s="279"/>
      <c r="GM551" s="279"/>
      <c r="GN551" s="279"/>
      <c r="GO551" s="279"/>
      <c r="GP551" s="209"/>
      <c r="GQ551" s="529"/>
      <c r="GR551" s="587"/>
      <c r="GS551" s="529"/>
      <c r="GT551" s="587"/>
      <c r="GU551" s="529"/>
      <c r="GV551" s="529"/>
      <c r="GW551" s="529"/>
      <c r="GX551" s="529"/>
      <c r="GY551" s="529"/>
      <c r="GZ551" s="587"/>
      <c r="HA551" s="529"/>
      <c r="HB551" s="587"/>
      <c r="HC551" s="529"/>
      <c r="HD551" s="529"/>
      <c r="HE551" s="529"/>
      <c r="HF551" s="529"/>
      <c r="HG551" s="529"/>
      <c r="HH551" s="584"/>
      <c r="HI551" s="527"/>
      <c r="HJ551" s="587"/>
      <c r="HK551" s="529"/>
      <c r="HL551" s="529"/>
      <c r="HM551" s="529"/>
      <c r="HN551" s="529"/>
      <c r="HO551" s="529"/>
      <c r="HP551" s="285"/>
      <c r="HQ551" s="208"/>
      <c r="HR551" s="208"/>
      <c r="HS551" s="208"/>
      <c r="IE551" s="159"/>
      <c r="IF551" s="159"/>
      <c r="IG551" s="159"/>
      <c r="IH551" s="159"/>
      <c r="II551" s="175">
        <v>0</v>
      </c>
      <c r="IJ551" s="175">
        <v>0</v>
      </c>
      <c r="IK551" s="159"/>
      <c r="IL551" s="159"/>
      <c r="IM551" s="159"/>
      <c r="IQ551" s="159"/>
      <c r="IR551" s="159"/>
      <c r="IS551" s="159"/>
      <c r="IZ551" s="159"/>
      <c r="JA551" s="159"/>
      <c r="JB551" s="159"/>
      <c r="JC551" s="159"/>
      <c r="JD551" s="159"/>
      <c r="JE551" s="159"/>
      <c r="JF551" s="159"/>
      <c r="JG551" s="159"/>
      <c r="JH551" s="159"/>
      <c r="JI551" s="159"/>
      <c r="JJ551" s="159"/>
      <c r="JK551" s="159"/>
      <c r="JL551" s="159"/>
      <c r="JM551" s="159"/>
      <c r="JN551" s="159"/>
      <c r="JO551" s="159"/>
      <c r="JP551" s="159"/>
      <c r="JQ551" s="159"/>
      <c r="JR551" s="159"/>
      <c r="JS551" s="159"/>
      <c r="JT551" s="159"/>
      <c r="JV551" s="159"/>
      <c r="JW551" s="159"/>
      <c r="JX551" s="159"/>
      <c r="KE551" s="159"/>
      <c r="KF551" s="159"/>
      <c r="KG551" s="159"/>
      <c r="KH551" s="159"/>
      <c r="KI551" s="159"/>
      <c r="KJ551" s="159"/>
      <c r="KK551" s="159"/>
      <c r="KL551" s="159"/>
      <c r="KM551" s="159"/>
      <c r="KN551" s="159"/>
      <c r="KO551" s="159"/>
      <c r="KP551" s="159"/>
      <c r="KQ551" s="159"/>
      <c r="KR551" s="159"/>
      <c r="KS551" s="159">
        <v>1</v>
      </c>
      <c r="KT551" s="159"/>
      <c r="KU551" s="159"/>
      <c r="KV551" s="159"/>
      <c r="KW551" s="159"/>
      <c r="KX551" s="159"/>
      <c r="KY551" s="159"/>
      <c r="KZ551" s="159"/>
      <c r="LA551" s="159"/>
    </row>
    <row r="552" spans="1:314" x14ac:dyDescent="0.15">
      <c r="A552" s="214"/>
      <c r="B552" s="231" t="s">
        <v>74</v>
      </c>
      <c r="C552" s="10">
        <v>0.24</v>
      </c>
      <c r="D552" s="11">
        <v>0.79991999999999996</v>
      </c>
      <c r="E552" s="12"/>
      <c r="F552" s="14"/>
      <c r="G552" s="13"/>
      <c r="H552" s="14"/>
      <c r="I552" s="596"/>
      <c r="J552" s="9">
        <v>2</v>
      </c>
      <c r="K552" s="14"/>
      <c r="L552" s="9"/>
      <c r="M552" s="14">
        <v>0</v>
      </c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9"/>
      <c r="AB552" s="15"/>
      <c r="AC552" s="15"/>
      <c r="AD552" s="15"/>
      <c r="AE552" s="15"/>
      <c r="AF552" s="15"/>
      <c r="AG552" s="15"/>
      <c r="AH552" s="54">
        <f>ER551-BP551</f>
        <v>-4.2978857558686379</v>
      </c>
      <c r="AI552" s="54">
        <f>ES551-BQ551</f>
        <v>23.886140065146577</v>
      </c>
      <c r="AJ552" s="15"/>
      <c r="AK552" s="15"/>
      <c r="AL552" s="635">
        <f>DEGREES(ACOS(AL551))</f>
        <v>1.8380447093746837</v>
      </c>
      <c r="AM552" s="633">
        <v>-3.2137343940279002</v>
      </c>
      <c r="AN552" s="634">
        <v>6.1360667752442994</v>
      </c>
      <c r="AO552" s="638">
        <f>ABS(11.88-AN552)</f>
        <v>5.7439332247557013</v>
      </c>
      <c r="AP552" s="634"/>
      <c r="AQ552" s="634"/>
      <c r="AR552" s="634"/>
      <c r="AS552" s="634"/>
      <c r="AT552" s="634"/>
      <c r="AU552" s="634"/>
      <c r="AV552" s="634"/>
      <c r="AW552" s="634"/>
      <c r="AX552" s="634"/>
      <c r="AY552" s="634"/>
      <c r="AZ552" s="634"/>
      <c r="BA552" s="634"/>
      <c r="BB552" s="633"/>
      <c r="BC552" s="634">
        <f>ABS(BQ552-AN552)</f>
        <v>5.0327361563517909</v>
      </c>
      <c r="BD552" s="634"/>
      <c r="BE552" s="634"/>
      <c r="BF552" s="634"/>
      <c r="BG552" s="634"/>
      <c r="BH552" s="634"/>
      <c r="BI552" s="634"/>
      <c r="BJ552" s="634"/>
      <c r="BK552" s="634"/>
      <c r="BL552" s="634"/>
      <c r="BM552" s="634"/>
      <c r="BN552" s="573"/>
      <c r="BO552" s="573"/>
      <c r="BP552" s="64">
        <v>-4.4527645218458858</v>
      </c>
      <c r="BQ552" s="64">
        <v>11.16880293159609</v>
      </c>
      <c r="BR552" s="6"/>
      <c r="BS552" s="527"/>
      <c r="BT552" s="527"/>
      <c r="BU552" s="527"/>
      <c r="BV552" s="527"/>
      <c r="BW552" s="584"/>
      <c r="BX552" s="527"/>
      <c r="BY552" s="527"/>
      <c r="BZ552" s="527"/>
      <c r="CA552" s="527"/>
      <c r="CB552" s="584"/>
      <c r="CC552" s="527"/>
      <c r="CD552" s="584"/>
      <c r="CE552" s="527"/>
      <c r="CF552" s="584"/>
      <c r="CG552" s="527"/>
      <c r="CH552" s="584"/>
      <c r="CI552" s="527"/>
      <c r="CJ552" s="584"/>
      <c r="CK552" s="527"/>
      <c r="CL552" s="584"/>
      <c r="CO552" s="70"/>
      <c r="CP552" s="70"/>
      <c r="CQ552" s="70"/>
      <c r="CR552" s="70"/>
      <c r="CS552" s="70"/>
      <c r="CT552" s="70"/>
      <c r="CU552" s="70"/>
      <c r="CV552" s="70"/>
      <c r="CW552" s="70"/>
      <c r="CX552" s="70"/>
      <c r="CY552" s="70"/>
      <c r="CZ552" s="70"/>
      <c r="DA552" s="70"/>
      <c r="DB552" s="70"/>
      <c r="DC552" s="70"/>
      <c r="DH552" s="516"/>
      <c r="DI552" s="516"/>
      <c r="DJ552" s="105"/>
      <c r="DK552" s="105"/>
      <c r="DL552" s="105"/>
      <c r="DM552" s="105"/>
      <c r="DN552" s="105"/>
      <c r="DO552" s="105"/>
      <c r="DP552" s="105"/>
      <c r="DQ552" s="105"/>
      <c r="DR552" s="105"/>
      <c r="DS552" s="105"/>
      <c r="DT552" s="108" t="s">
        <v>443</v>
      </c>
      <c r="DU552" s="128">
        <v>-4.0268479154084531</v>
      </c>
      <c r="DV552" s="128">
        <v>11.78821661237785</v>
      </c>
      <c r="ER552" s="105">
        <v>1.0454316703464253</v>
      </c>
      <c r="ES552" s="105">
        <v>-11.826929967426709</v>
      </c>
      <c r="ET552" s="518">
        <f>ABS(ER552)</f>
        <v>1.0454316703464253</v>
      </c>
      <c r="EV552" s="284"/>
      <c r="EW552" s="209"/>
      <c r="EX552" s="209"/>
      <c r="EY552" s="209"/>
      <c r="EZ552" s="209"/>
      <c r="FA552" s="209"/>
      <c r="FB552" s="209"/>
      <c r="FC552" s="209"/>
      <c r="FE552" s="141"/>
      <c r="FF552" s="141"/>
      <c r="FH552" s="141"/>
      <c r="FJ552" s="141"/>
      <c r="FK552" s="584"/>
      <c r="FL552" s="527"/>
      <c r="FM552" s="584"/>
      <c r="FN552" s="527"/>
      <c r="FO552" s="584"/>
      <c r="FP552" s="527"/>
      <c r="FQ552" s="284"/>
      <c r="FR552" s="209"/>
      <c r="FS552" s="285"/>
      <c r="FT552" s="279"/>
      <c r="FU552" s="285"/>
      <c r="FV552" s="279"/>
      <c r="FW552" s="285"/>
      <c r="FX552" s="279"/>
      <c r="FY552" s="285"/>
      <c r="FZ552" s="279"/>
      <c r="GA552" s="285"/>
      <c r="GB552" s="279"/>
      <c r="GC552" s="279"/>
      <c r="GD552" s="285"/>
      <c r="GE552" s="279"/>
      <c r="GF552" s="285"/>
      <c r="GG552" s="279"/>
      <c r="GH552" s="279"/>
      <c r="GI552" s="279"/>
      <c r="GJ552" s="279"/>
      <c r="GK552" s="279"/>
      <c r="GL552" s="279"/>
      <c r="GM552" s="279"/>
      <c r="GN552" s="279"/>
      <c r="GO552" s="279"/>
      <c r="GP552" s="209"/>
      <c r="GQ552" s="529"/>
      <c r="GR552" s="587">
        <v>0.38719691494312047</v>
      </c>
      <c r="GS552" s="532">
        <v>0.38719691494312025</v>
      </c>
      <c r="GT552" s="584"/>
      <c r="GU552" s="527"/>
      <c r="GV552" s="527"/>
      <c r="GW552" s="527"/>
      <c r="GX552" s="527"/>
      <c r="GY552" s="527"/>
      <c r="GZ552" s="587">
        <v>0.19356677524429955</v>
      </c>
      <c r="HA552" s="532">
        <v>7.7426710097720175E-2</v>
      </c>
      <c r="HB552" s="584"/>
      <c r="HC552" s="527"/>
      <c r="HD552" s="527"/>
      <c r="HE552" s="527"/>
      <c r="HF552" s="527"/>
      <c r="HG552" s="527"/>
      <c r="HH552" s="584">
        <v>0.43288514345025431</v>
      </c>
      <c r="HI552" s="527">
        <v>0.39486243981673708</v>
      </c>
      <c r="HJ552" s="584"/>
      <c r="HK552" s="527"/>
      <c r="HL552" s="527"/>
      <c r="HM552" s="527"/>
      <c r="HN552" s="527"/>
      <c r="HO552" s="527"/>
      <c r="HP552" s="285"/>
      <c r="HQ552" s="208"/>
      <c r="HR552" s="208"/>
      <c r="HS552" s="208"/>
      <c r="IE552" s="159"/>
      <c r="IF552" s="159"/>
      <c r="IG552" s="159"/>
      <c r="IH552" s="159"/>
      <c r="II552" s="175">
        <v>1</v>
      </c>
      <c r="IJ552" s="175">
        <v>0</v>
      </c>
      <c r="IK552" s="175">
        <v>1</v>
      </c>
      <c r="IL552" s="175">
        <v>0</v>
      </c>
      <c r="IM552" s="175">
        <v>0</v>
      </c>
      <c r="IN552" s="464"/>
      <c r="IO552" s="464"/>
      <c r="IP552" s="402"/>
      <c r="IQ552" s="175">
        <v>0</v>
      </c>
      <c r="IR552" s="175">
        <v>1</v>
      </c>
      <c r="IS552" s="175">
        <v>0</v>
      </c>
      <c r="IT552" s="402"/>
      <c r="IU552" s="416"/>
      <c r="IV552" s="402"/>
      <c r="IW552" s="416"/>
      <c r="IX552" s="483"/>
      <c r="IY552" s="416"/>
      <c r="IZ552" s="175">
        <v>1</v>
      </c>
      <c r="JA552" s="175">
        <v>0</v>
      </c>
      <c r="JB552" s="178">
        <v>0</v>
      </c>
      <c r="JC552" s="178">
        <v>0</v>
      </c>
      <c r="JD552" s="178">
        <v>0</v>
      </c>
      <c r="JE552" s="178">
        <v>0</v>
      </c>
      <c r="JF552" s="178">
        <v>0</v>
      </c>
      <c r="JG552" s="178">
        <v>1</v>
      </c>
      <c r="JH552" s="178">
        <v>0</v>
      </c>
      <c r="JI552" s="178">
        <v>0</v>
      </c>
      <c r="JJ552" s="178">
        <v>1</v>
      </c>
      <c r="JK552" s="178">
        <v>0</v>
      </c>
      <c r="JL552" s="178">
        <v>0</v>
      </c>
      <c r="JM552" s="178">
        <v>1</v>
      </c>
      <c r="JN552" s="178">
        <v>0</v>
      </c>
      <c r="JO552" s="178">
        <v>0</v>
      </c>
      <c r="JP552" s="178">
        <v>0</v>
      </c>
      <c r="JQ552" s="178">
        <v>0</v>
      </c>
      <c r="JR552" s="178">
        <v>0</v>
      </c>
      <c r="JS552" s="178">
        <v>0</v>
      </c>
      <c r="JT552" s="178">
        <v>0</v>
      </c>
      <c r="JU552" s="513">
        <v>1</v>
      </c>
      <c r="JV552" s="178">
        <v>0</v>
      </c>
      <c r="JW552" s="178">
        <v>0</v>
      </c>
      <c r="JX552" s="178">
        <v>0</v>
      </c>
      <c r="JY552" s="513"/>
      <c r="JZ552" s="407"/>
      <c r="KA552" s="407"/>
      <c r="KB552" s="407"/>
      <c r="KC552" s="407"/>
      <c r="KD552" s="407"/>
      <c r="KE552" s="162">
        <v>1</v>
      </c>
      <c r="KF552" s="175">
        <v>0</v>
      </c>
      <c r="KG552" s="175">
        <v>0</v>
      </c>
      <c r="KH552" s="175">
        <v>0</v>
      </c>
      <c r="KI552" s="175">
        <v>0</v>
      </c>
      <c r="KJ552" s="175">
        <v>0</v>
      </c>
      <c r="KK552" s="160">
        <v>0</v>
      </c>
      <c r="KL552" s="175">
        <v>0</v>
      </c>
      <c r="KM552" s="175">
        <v>0</v>
      </c>
      <c r="KN552" s="175">
        <v>1</v>
      </c>
      <c r="KO552" s="175">
        <v>0</v>
      </c>
      <c r="KP552" s="175">
        <v>0</v>
      </c>
      <c r="KQ552" s="175">
        <v>0</v>
      </c>
      <c r="KR552" s="160">
        <v>0</v>
      </c>
      <c r="KS552" s="175">
        <v>0</v>
      </c>
      <c r="KT552" s="159"/>
      <c r="KU552" s="159"/>
      <c r="KV552" s="159"/>
      <c r="KW552" s="159"/>
      <c r="KX552" s="159"/>
      <c r="KY552" s="159"/>
      <c r="KZ552" s="159"/>
      <c r="LA552" s="159"/>
    </row>
    <row r="553" spans="1:314" x14ac:dyDescent="0.15">
      <c r="A553" s="218" t="s">
        <v>593</v>
      </c>
      <c r="B553" s="243" t="s">
        <v>75</v>
      </c>
      <c r="C553" s="17"/>
      <c r="D553" s="18"/>
      <c r="E553" s="12"/>
      <c r="F553" s="20"/>
      <c r="G553" s="19"/>
      <c r="H553" s="20"/>
      <c r="I553" s="597"/>
      <c r="J553" s="16"/>
      <c r="K553" s="20"/>
      <c r="L553" s="16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16"/>
      <c r="AB553" s="20"/>
      <c r="AC553" s="20"/>
      <c r="AD553" s="20"/>
      <c r="AE553" s="20"/>
      <c r="AF553" s="20"/>
      <c r="AG553" s="20"/>
      <c r="AH553" s="58"/>
      <c r="AI553" s="20"/>
      <c r="AJ553" s="20"/>
      <c r="AK553" s="20"/>
      <c r="AL553" s="642"/>
      <c r="AM553" s="636"/>
      <c r="AN553" s="637"/>
      <c r="AO553" s="636"/>
      <c r="AP553" s="637"/>
      <c r="AQ553" s="528">
        <f>SUM(AO550:AO553)</f>
        <v>5.7439332247557013</v>
      </c>
      <c r="AR553" s="528">
        <f>SUM(AP550:AP553)</f>
        <v>0</v>
      </c>
      <c r="AS553" s="528">
        <f>AVERAGE(AO550:AO553)</f>
        <v>5.7439332247557013</v>
      </c>
      <c r="AT553" s="528" t="e">
        <f>AVERAGE(AP550:AP553)</f>
        <v>#DIV/0!</v>
      </c>
      <c r="AU553" s="528">
        <f>MAX(AO550:AO553)</f>
        <v>5.7439332247557013</v>
      </c>
      <c r="AV553" s="528">
        <f>MAX(AP550:AP553)</f>
        <v>0</v>
      </c>
      <c r="AW553" s="528">
        <f>MIN(AO550:AO553)</f>
        <v>5.7439332247557013</v>
      </c>
      <c r="AX553" s="528">
        <f>MIN(AP550:AP553)</f>
        <v>0</v>
      </c>
      <c r="AY553" s="528">
        <f>AU553-AW553</f>
        <v>0</v>
      </c>
      <c r="AZ553" s="528">
        <f>AV553-AX553</f>
        <v>0</v>
      </c>
      <c r="BA553" s="528"/>
      <c r="BB553" s="636"/>
      <c r="BC553" s="637"/>
      <c r="BD553" s="528">
        <f>SUM(BB550:BB553)</f>
        <v>0</v>
      </c>
      <c r="BE553" s="528">
        <f>SUM(BC550:BC553)</f>
        <v>5.0327361563517909</v>
      </c>
      <c r="BF553" s="528" t="e">
        <f>AVERAGE(BB550:BB553)</f>
        <v>#DIV/0!</v>
      </c>
      <c r="BG553" s="528">
        <f>AVERAGE(BC550:BC553)</f>
        <v>5.0327361563517909</v>
      </c>
      <c r="BH553" s="528">
        <f>MAX(BB550:BB553)</f>
        <v>0</v>
      </c>
      <c r="BI553" s="528">
        <f>MAX(BC550:BC553)</f>
        <v>5.0327361563517909</v>
      </c>
      <c r="BJ553" s="528">
        <f>MIN(BB550:BB553)</f>
        <v>0</v>
      </c>
      <c r="BK553" s="528">
        <f>MIN(BC550:BC553)</f>
        <v>5.0327361563517909</v>
      </c>
      <c r="BL553" s="528">
        <f>BH553-BJ553</f>
        <v>0</v>
      </c>
      <c r="BM553" s="528">
        <f>BI553-BK553</f>
        <v>0</v>
      </c>
      <c r="BN553" s="574"/>
      <c r="BO553" s="574"/>
      <c r="BP553" s="2"/>
      <c r="BQ553" s="2"/>
      <c r="BR553" s="7"/>
      <c r="BS553" s="530"/>
      <c r="BT553" s="530"/>
      <c r="BU553" s="530"/>
      <c r="BV553" s="530"/>
      <c r="BW553" s="584"/>
      <c r="BX553" s="530"/>
      <c r="BY553" s="530"/>
      <c r="BZ553" s="530"/>
      <c r="CA553" s="530"/>
      <c r="CB553" s="584"/>
      <c r="CC553" s="530"/>
      <c r="CD553" s="584"/>
      <c r="CE553" s="530"/>
      <c r="CF553" s="584"/>
      <c r="CG553" s="530"/>
      <c r="CH553" s="584"/>
      <c r="CI553" s="530"/>
      <c r="CJ553" s="584"/>
      <c r="CK553" s="530"/>
      <c r="CL553" s="584"/>
      <c r="CM553" s="271"/>
      <c r="CN553" s="393"/>
      <c r="CO553" s="73"/>
      <c r="CP553" s="73"/>
      <c r="CQ553" s="73"/>
      <c r="CR553" s="96"/>
      <c r="CS553" s="83"/>
      <c r="CT553" s="87"/>
      <c r="CU553" s="87"/>
      <c r="CV553" s="87"/>
      <c r="CW553" s="87"/>
      <c r="CX553" s="87"/>
      <c r="CY553" s="87"/>
      <c r="CZ553" s="87"/>
      <c r="DA553" s="87"/>
      <c r="DB553" s="87"/>
      <c r="DC553" s="81"/>
      <c r="DD553" s="281"/>
      <c r="DE553" s="281"/>
      <c r="DF553" s="281"/>
      <c r="DG553" s="281"/>
      <c r="DH553" s="281"/>
      <c r="DI553" s="281"/>
      <c r="DJ553" s="110"/>
      <c r="DK553" s="110"/>
      <c r="DL553" s="133"/>
      <c r="DM553" s="133"/>
      <c r="DN553" s="133"/>
      <c r="DO553" s="133"/>
      <c r="DP553" s="133"/>
      <c r="DQ553" s="133"/>
      <c r="DR553" s="133"/>
      <c r="DS553" s="110"/>
      <c r="DT553" s="112"/>
      <c r="DU553" s="110"/>
      <c r="DV553" s="110"/>
      <c r="DW553" s="495"/>
      <c r="DX553" s="495"/>
      <c r="DY553" s="495"/>
      <c r="DZ553" s="495"/>
      <c r="EA553" s="495"/>
      <c r="EB553" s="512"/>
      <c r="EC553" s="495"/>
      <c r="ED553" s="495"/>
      <c r="EE553" s="512"/>
      <c r="EF553" s="244"/>
      <c r="EG553" s="244"/>
      <c r="EH553" s="244"/>
      <c r="EI553" s="244"/>
      <c r="EJ553" s="244"/>
      <c r="EK553" s="244"/>
      <c r="EL553" s="244"/>
      <c r="EM553" s="244"/>
      <c r="EN553" s="244"/>
      <c r="EO553" s="244"/>
      <c r="EP553" s="244"/>
      <c r="EQ553" s="244"/>
      <c r="ER553" s="110"/>
      <c r="ES553" s="111"/>
      <c r="EV553" s="287">
        <f>SUM(ET550:ET553)</f>
        <v>1.0454316703464253</v>
      </c>
      <c r="EW553" s="281"/>
      <c r="EX553" s="278">
        <f>AVERAGE(ET550:ET553)</f>
        <v>1.0454316703464253</v>
      </c>
      <c r="EY553" s="278"/>
      <c r="EZ553" s="281">
        <f>_xlfn.VAR.P(ET550:ET553)</f>
        <v>0</v>
      </c>
      <c r="FA553" s="281"/>
      <c r="FB553" s="281">
        <f>MAX(ET550:ET553)</f>
        <v>1.0454316703464253</v>
      </c>
      <c r="FC553" s="281"/>
      <c r="FD553" s="523"/>
      <c r="FE553" s="152"/>
      <c r="FF553" s="145"/>
      <c r="FG553" s="268"/>
      <c r="FH553" s="145"/>
      <c r="FI553" s="268"/>
      <c r="FJ553" s="145"/>
      <c r="FK553" s="584"/>
      <c r="FL553" s="527"/>
      <c r="FM553" s="584"/>
      <c r="FN553" s="530"/>
      <c r="FO553" s="584"/>
      <c r="FP553" s="530"/>
      <c r="FQ553" s="284"/>
      <c r="FR553" s="282"/>
      <c r="FS553" s="286"/>
      <c r="FT553" s="278"/>
      <c r="FU553" s="286"/>
      <c r="FV553" s="278"/>
      <c r="FW553" s="285"/>
      <c r="FX553" s="279"/>
      <c r="FY553" s="285"/>
      <c r="FZ553" s="280"/>
      <c r="GA553" s="285"/>
      <c r="GB553" s="280"/>
      <c r="GC553" s="280"/>
      <c r="GD553" s="285"/>
      <c r="GE553" s="280"/>
      <c r="GF553" s="285"/>
      <c r="GG553" s="280"/>
      <c r="GH553" s="280"/>
      <c r="GI553" s="280"/>
      <c r="GJ553" s="280"/>
      <c r="GK553" s="280"/>
      <c r="GL553" s="280"/>
      <c r="GM553" s="280"/>
      <c r="GN553" s="280"/>
      <c r="GO553" s="280"/>
      <c r="GP553" s="282"/>
      <c r="GQ553" s="532"/>
      <c r="GR553" s="587"/>
      <c r="GS553" s="529"/>
      <c r="GT553" s="586">
        <f>SUM(GR551:GR553)</f>
        <v>0.38719691494312047</v>
      </c>
      <c r="GU553" s="586">
        <f>SUM(GS551:GS553)</f>
        <v>0.38719691494312025</v>
      </c>
      <c r="GV553" s="531">
        <f>AVERAGE(GR551:GR553)</f>
        <v>0.38719691494312047</v>
      </c>
      <c r="GW553" s="531">
        <f>AVERAGE(GS551:GS553)</f>
        <v>0.38719691494312025</v>
      </c>
      <c r="GX553" s="531">
        <f>MAX(GR551:GR553)</f>
        <v>0.38719691494312047</v>
      </c>
      <c r="GY553" s="531">
        <f>MAX(GS551:GS553)</f>
        <v>0.38719691494312025</v>
      </c>
      <c r="GZ553" s="587"/>
      <c r="HA553" s="529"/>
      <c r="HB553" s="586">
        <f>SUM(GZ551:GZ553)</f>
        <v>0.19356677524429955</v>
      </c>
      <c r="HC553" s="586">
        <f>SUM(HA551:HA553)</f>
        <v>7.7426710097720175E-2</v>
      </c>
      <c r="HD553" s="531">
        <f>AVERAGE(GZ551:GZ553)</f>
        <v>0.19356677524429955</v>
      </c>
      <c r="HE553" s="531">
        <f>AVERAGE(HA551:HA553)</f>
        <v>7.7426710097720175E-2</v>
      </c>
      <c r="HF553" s="531">
        <f>MAX(GZ551:GZ553)</f>
        <v>0.19356677524429955</v>
      </c>
      <c r="HG553" s="531">
        <f>MAX(HA551:HA553)</f>
        <v>7.7426710097720175E-2</v>
      </c>
      <c r="HH553" s="584"/>
      <c r="HI553" s="527"/>
      <c r="HJ553" s="586">
        <f>SUM(HH551:HH553)</f>
        <v>0.43288514345025431</v>
      </c>
      <c r="HK553" s="586">
        <f>SUM(HI551:HI553)</f>
        <v>0.39486243981673708</v>
      </c>
      <c r="HL553" s="531">
        <f>AVERAGE(HH551:HH553)</f>
        <v>0.43288514345025431</v>
      </c>
      <c r="HM553" s="531">
        <f>AVERAGE(HI551:HI553)</f>
        <v>0.39486243981673708</v>
      </c>
      <c r="HN553" s="531">
        <f>MAX(HH551:HH553)</f>
        <v>0.43288514345025431</v>
      </c>
      <c r="HO553" s="531">
        <f>MAX(HI551:HI553)</f>
        <v>0.39486243981673708</v>
      </c>
      <c r="HP553" s="286">
        <f>MIN(HH551:HH553)</f>
        <v>0.43288514345025431</v>
      </c>
      <c r="HQ553" s="286">
        <f>MIN(HI551:HI553)</f>
        <v>0.39486243981673708</v>
      </c>
      <c r="HR553" s="278">
        <f>HN553-HP553</f>
        <v>0</v>
      </c>
      <c r="HS553" s="278">
        <f>HO553-HQ553</f>
        <v>0</v>
      </c>
      <c r="HT553" s="393"/>
      <c r="HU553" s="520"/>
      <c r="HV553" s="393"/>
      <c r="HW553" s="520"/>
      <c r="HX553" s="393"/>
      <c r="HY553" s="520"/>
      <c r="HZ553" s="393"/>
      <c r="IA553" s="520"/>
      <c r="IB553" s="393"/>
      <c r="IC553" s="520"/>
      <c r="ID553" s="393"/>
      <c r="IE553" s="168"/>
      <c r="IF553" s="168"/>
      <c r="IG553" s="168">
        <v>-4.143006989891389</v>
      </c>
      <c r="IH553" s="168">
        <v>-1.9356677524429967E-2</v>
      </c>
      <c r="II553" s="168"/>
      <c r="IJ553" s="168"/>
      <c r="IK553" s="168"/>
      <c r="IL553" s="168"/>
      <c r="IM553" s="168"/>
      <c r="IN553" s="462"/>
      <c r="IO553" s="462"/>
      <c r="IP553" s="390">
        <v>0</v>
      </c>
      <c r="IQ553" s="168"/>
      <c r="IR553" s="168"/>
      <c r="IS553" s="168"/>
      <c r="IT553" s="390"/>
      <c r="IU553" s="393"/>
      <c r="IV553" s="390"/>
      <c r="IW553" s="393"/>
      <c r="IX553" s="484"/>
      <c r="IY553" s="393"/>
      <c r="IZ553" s="168"/>
      <c r="JA553" s="168"/>
      <c r="JB553" s="177"/>
      <c r="JC553" s="177"/>
      <c r="JD553" s="177"/>
      <c r="JE553" s="168"/>
      <c r="JF553" s="168"/>
      <c r="JG553" s="168"/>
      <c r="JH553" s="168"/>
      <c r="JI553" s="168"/>
      <c r="JJ553" s="168"/>
      <c r="JK553" s="168"/>
      <c r="JL553" s="168"/>
      <c r="JM553" s="168"/>
      <c r="JN553" s="168"/>
      <c r="JO553" s="168"/>
      <c r="JP553" s="177"/>
      <c r="JQ553" s="177"/>
      <c r="JR553" s="177"/>
      <c r="JS553" s="168"/>
      <c r="JT553" s="168"/>
      <c r="JU553" s="393"/>
      <c r="JV553" s="168"/>
      <c r="JW553" s="168"/>
      <c r="JX553" s="168"/>
      <c r="JY553" s="393"/>
      <c r="JZ553" s="507"/>
      <c r="KA553" s="507"/>
      <c r="KB553" s="520"/>
      <c r="KC553" s="520"/>
      <c r="KD553" s="507"/>
      <c r="KE553" s="170"/>
      <c r="KF553" s="168"/>
      <c r="KG553" s="168"/>
      <c r="KH553" s="168"/>
      <c r="KI553" s="168"/>
      <c r="KJ553" s="168"/>
      <c r="KK553" s="169"/>
      <c r="KL553" s="168"/>
      <c r="KM553" s="168"/>
      <c r="KN553" s="168"/>
      <c r="KO553" s="168"/>
      <c r="KP553" s="168"/>
      <c r="KQ553" s="168"/>
      <c r="KR553" s="169"/>
      <c r="KS553" s="168"/>
      <c r="KT553" s="168"/>
      <c r="KU553" s="168"/>
      <c r="KV553" s="168"/>
      <c r="KW553" s="168"/>
      <c r="KX553" s="168"/>
      <c r="KY553" s="168"/>
      <c r="KZ553" s="168"/>
      <c r="LA553" s="169"/>
    </row>
    <row r="554" spans="1:314" x14ac:dyDescent="0.15">
      <c r="A554" s="214"/>
      <c r="B554" s="231" t="s">
        <v>76</v>
      </c>
      <c r="C554" s="10"/>
      <c r="D554" s="11"/>
      <c r="E554" s="12"/>
      <c r="F554" s="14"/>
      <c r="G554" s="13"/>
      <c r="H554" s="14" t="s">
        <v>353</v>
      </c>
      <c r="I554" s="596">
        <v>107</v>
      </c>
      <c r="J554" s="9">
        <v>1</v>
      </c>
      <c r="K554" s="14">
        <v>1</v>
      </c>
      <c r="L554" s="9">
        <v>0</v>
      </c>
      <c r="M554" s="14">
        <v>1</v>
      </c>
      <c r="N554" s="14">
        <v>1</v>
      </c>
      <c r="O554" s="14">
        <v>0</v>
      </c>
      <c r="P554" s="14"/>
      <c r="Q554" s="14">
        <v>1</v>
      </c>
      <c r="R554" s="14">
        <v>0</v>
      </c>
      <c r="S554" s="14">
        <v>0</v>
      </c>
      <c r="T554" s="14">
        <v>0</v>
      </c>
      <c r="U554" s="14">
        <v>0</v>
      </c>
      <c r="V554" s="14">
        <v>1</v>
      </c>
      <c r="W554" s="14">
        <v>0</v>
      </c>
      <c r="X554" s="14">
        <v>0</v>
      </c>
      <c r="Y554" s="14">
        <v>0</v>
      </c>
      <c r="Z554" s="14">
        <v>0</v>
      </c>
      <c r="AA554" s="9">
        <v>1</v>
      </c>
      <c r="AB554" s="15"/>
      <c r="AC554" s="15"/>
      <c r="AD554" s="15"/>
      <c r="AE554" s="15"/>
      <c r="AF554" s="15"/>
      <c r="AG554" s="15"/>
      <c r="AH554" s="54"/>
      <c r="AI554" s="15"/>
      <c r="AJ554" s="15"/>
      <c r="AK554" s="15"/>
      <c r="AL554" s="632"/>
      <c r="AM554" s="633"/>
      <c r="AN554" s="634"/>
      <c r="AO554" s="633"/>
      <c r="AP554" s="634"/>
      <c r="AQ554" s="634"/>
      <c r="AR554" s="634"/>
      <c r="AS554" s="634"/>
      <c r="AT554" s="634"/>
      <c r="AU554" s="634"/>
      <c r="AV554" s="634"/>
      <c r="AW554" s="634"/>
      <c r="AX554" s="634"/>
      <c r="AY554" s="634"/>
      <c r="AZ554" s="634"/>
      <c r="BA554" s="634"/>
      <c r="BB554" s="633"/>
      <c r="BC554" s="634"/>
      <c r="BD554" s="634"/>
      <c r="BE554" s="634"/>
      <c r="BF554" s="634"/>
      <c r="BG554" s="634"/>
      <c r="BH554" s="634"/>
      <c r="BI554" s="634"/>
      <c r="BJ554" s="634"/>
      <c r="BK554" s="634"/>
      <c r="BL554" s="634"/>
      <c r="BM554" s="634"/>
      <c r="BN554" s="573"/>
      <c r="BO554" s="573"/>
      <c r="BP554" s="4">
        <v>-0.65823475540330478</v>
      </c>
      <c r="BQ554" s="4">
        <v>-11.98178338762215</v>
      </c>
      <c r="BR554" s="6"/>
      <c r="BS554" s="527"/>
      <c r="BT554" s="527"/>
      <c r="BU554" s="527"/>
      <c r="BV554" s="527"/>
      <c r="BW554" s="584"/>
      <c r="BX554" s="527"/>
      <c r="BY554" s="527"/>
      <c r="BZ554" s="527"/>
      <c r="CA554" s="527"/>
      <c r="CB554" s="584"/>
      <c r="CC554" s="527"/>
      <c r="CD554" s="584"/>
      <c r="CE554" s="527"/>
      <c r="CF554" s="584"/>
      <c r="CG554" s="527"/>
      <c r="CH554" s="584"/>
      <c r="CI554" s="527"/>
      <c r="CJ554" s="584"/>
      <c r="CK554" s="527"/>
      <c r="CL554" s="584"/>
      <c r="CO554" s="70"/>
      <c r="CP554" s="70"/>
      <c r="CQ554" s="70"/>
      <c r="CR554" s="70"/>
      <c r="CS554" s="70"/>
      <c r="CT554" s="70"/>
      <c r="CU554" s="70"/>
      <c r="CV554" s="70"/>
      <c r="CW554" s="70"/>
      <c r="CX554" s="70"/>
      <c r="CY554" s="70"/>
      <c r="CZ554" s="70"/>
      <c r="DA554" s="70"/>
      <c r="DB554" s="70"/>
      <c r="DC554" s="70"/>
      <c r="DH554" s="516"/>
      <c r="DI554" s="516"/>
      <c r="DJ554" s="105"/>
      <c r="DK554" s="105"/>
      <c r="DL554" s="105"/>
      <c r="DM554" s="105"/>
      <c r="DN554" s="105"/>
      <c r="DO554" s="105"/>
      <c r="DP554" s="105"/>
      <c r="DQ554" s="105"/>
      <c r="DR554" s="105"/>
      <c r="DS554" s="105"/>
      <c r="DT554" s="108" t="s">
        <v>442</v>
      </c>
      <c r="DU554" s="105">
        <v>-0.65823475540330478</v>
      </c>
      <c r="DV554" s="105">
        <v>-11.98178338762215</v>
      </c>
      <c r="ER554" s="128">
        <v>3.7170903834539568</v>
      </c>
      <c r="ES554" s="128">
        <v>12.833477198697068</v>
      </c>
      <c r="EV554" s="284"/>
      <c r="EW554" s="209"/>
      <c r="EX554" s="209"/>
      <c r="EY554" s="209"/>
      <c r="EZ554" s="209"/>
      <c r="FA554" s="209"/>
      <c r="FB554" s="209"/>
      <c r="FC554" s="209"/>
      <c r="FE554" s="141"/>
      <c r="FF554" s="141"/>
      <c r="FH554" s="141"/>
      <c r="FJ554" s="141"/>
      <c r="FK554" s="584"/>
      <c r="FL554" s="527"/>
      <c r="FM554" s="584"/>
      <c r="FN554" s="527"/>
      <c r="FO554" s="584"/>
      <c r="FP554" s="527"/>
      <c r="FQ554" s="284"/>
      <c r="FR554" s="209"/>
      <c r="FS554" s="285"/>
      <c r="FT554" s="279"/>
      <c r="FU554" s="285"/>
      <c r="FV554" s="279"/>
      <c r="FW554" s="285"/>
      <c r="FX554" s="279"/>
      <c r="FY554" s="285"/>
      <c r="FZ554" s="279"/>
      <c r="GA554" s="285"/>
      <c r="GB554" s="279"/>
      <c r="GC554" s="279"/>
      <c r="GD554" s="285"/>
      <c r="GE554" s="279"/>
      <c r="GF554" s="285"/>
      <c r="GG554" s="279"/>
      <c r="GH554" s="279"/>
      <c r="GI554" s="279"/>
      <c r="GJ554" s="279"/>
      <c r="GK554" s="279"/>
      <c r="GL554" s="279"/>
      <c r="GM554" s="279"/>
      <c r="GN554" s="279"/>
      <c r="GO554" s="279"/>
      <c r="GP554" s="209"/>
      <c r="GQ554" s="529"/>
      <c r="GR554" s="587"/>
      <c r="GS554" s="529"/>
      <c r="GT554" s="587"/>
      <c r="GU554" s="529"/>
      <c r="GV554" s="529"/>
      <c r="GW554" s="529"/>
      <c r="GX554" s="529"/>
      <c r="GY554" s="529"/>
      <c r="GZ554" s="587"/>
      <c r="HA554" s="529"/>
      <c r="HB554" s="587"/>
      <c r="HC554" s="529"/>
      <c r="HD554" s="529"/>
      <c r="HE554" s="529"/>
      <c r="HF554" s="529"/>
      <c r="HG554" s="529"/>
      <c r="HH554" s="584"/>
      <c r="HI554" s="527"/>
      <c r="HJ554" s="587"/>
      <c r="HK554" s="529"/>
      <c r="HL554" s="529"/>
      <c r="HM554" s="529"/>
      <c r="HN554" s="529"/>
      <c r="HO554" s="529"/>
      <c r="HP554" s="285"/>
      <c r="HQ554" s="208"/>
      <c r="HR554" s="208"/>
      <c r="HS554" s="208"/>
      <c r="IE554" s="159"/>
      <c r="IF554" s="159"/>
      <c r="IG554" s="159">
        <v>2.2844617981644109</v>
      </c>
      <c r="IH554" s="159">
        <v>-5.8070032573289902E-2</v>
      </c>
      <c r="II554" s="159"/>
      <c r="IJ554" s="159"/>
      <c r="IK554" s="159"/>
      <c r="IL554" s="159"/>
      <c r="IM554" s="159"/>
      <c r="IQ554" s="159"/>
      <c r="IR554" s="159"/>
      <c r="IS554" s="159"/>
      <c r="IZ554" s="159"/>
      <c r="JA554" s="159"/>
      <c r="JB554" s="159"/>
      <c r="JC554" s="159"/>
      <c r="JD554" s="159"/>
      <c r="JE554" s="159"/>
      <c r="JF554" s="159"/>
      <c r="JG554" s="159"/>
      <c r="JH554" s="159"/>
      <c r="JI554" s="159"/>
      <c r="JJ554" s="159"/>
      <c r="JK554" s="159"/>
      <c r="JL554" s="159"/>
      <c r="JM554" s="159"/>
      <c r="JN554" s="159"/>
      <c r="JO554" s="159"/>
      <c r="JP554" s="159"/>
      <c r="JQ554" s="159"/>
      <c r="JR554" s="159"/>
      <c r="JS554" s="159"/>
      <c r="JT554" s="159"/>
      <c r="JV554" s="159"/>
      <c r="JW554" s="159"/>
      <c r="JX554" s="159"/>
      <c r="KE554" s="159"/>
      <c r="KF554" s="159"/>
      <c r="KG554" s="159"/>
      <c r="KH554" s="159"/>
      <c r="KI554" s="159"/>
      <c r="KJ554" s="159"/>
      <c r="KK554" s="159"/>
      <c r="KL554" s="159"/>
      <c r="KM554" s="159"/>
      <c r="KN554" s="159"/>
      <c r="KO554" s="159"/>
      <c r="KP554" s="159"/>
      <c r="KQ554" s="159"/>
      <c r="KR554" s="159"/>
      <c r="KS554" s="159"/>
      <c r="KT554" s="159"/>
      <c r="KU554" s="159"/>
      <c r="KV554" s="159"/>
      <c r="KW554" s="159"/>
      <c r="KX554" s="159"/>
      <c r="KY554" s="159"/>
      <c r="KZ554" s="159"/>
      <c r="LA554" s="159"/>
    </row>
    <row r="555" spans="1:314" x14ac:dyDescent="0.15">
      <c r="A555" s="228"/>
      <c r="B555" s="238" t="s">
        <v>77</v>
      </c>
      <c r="C555" s="26"/>
      <c r="D555" s="293"/>
      <c r="E555" s="12"/>
      <c r="F555" s="27"/>
      <c r="G555" s="28"/>
      <c r="H555" s="27"/>
      <c r="I555" s="598"/>
      <c r="J555" s="29">
        <v>1</v>
      </c>
      <c r="K555" s="27">
        <v>1</v>
      </c>
      <c r="L555" s="29">
        <v>0</v>
      </c>
      <c r="M555" s="23">
        <v>1</v>
      </c>
      <c r="N555" s="23">
        <v>0</v>
      </c>
      <c r="O555" s="23">
        <v>1</v>
      </c>
      <c r="P555" s="27"/>
      <c r="Q555" s="27">
        <v>0</v>
      </c>
      <c r="R555" s="27">
        <v>0</v>
      </c>
      <c r="S555" s="27">
        <v>1</v>
      </c>
      <c r="T555" s="27">
        <v>1</v>
      </c>
      <c r="U555" s="27">
        <v>0</v>
      </c>
      <c r="V555" s="27">
        <v>0</v>
      </c>
      <c r="W555" s="27">
        <v>0</v>
      </c>
      <c r="X555" s="27">
        <v>0</v>
      </c>
      <c r="Y555" s="27">
        <v>0</v>
      </c>
      <c r="Z555" s="27">
        <v>1</v>
      </c>
      <c r="AA555" s="29">
        <v>0</v>
      </c>
      <c r="AB555" s="15">
        <f>ABS(ER555-DU556)</f>
        <v>0.23231814896587233</v>
      </c>
      <c r="AC555" s="15">
        <f>ABS(ES555-DV556)</f>
        <v>7.7426710097720175E-2</v>
      </c>
      <c r="AD555" s="15">
        <f>SQRT(AB555^2+AC555^2)</f>
        <v>0.24488082361729685</v>
      </c>
      <c r="AE555" s="23"/>
      <c r="AF555" s="23"/>
      <c r="AG555" s="23"/>
      <c r="AH555" s="15">
        <f>AM556-BP555</f>
        <v>2.0134239577042266</v>
      </c>
      <c r="AI555" s="15">
        <f>AN556-BQ555</f>
        <v>16.453175895765472</v>
      </c>
      <c r="AJ555" s="15"/>
      <c r="AK555" s="15"/>
      <c r="AL555" s="632">
        <f>((AH555*AH556)+(AI555*AI556))/(SQRT(AH555^2+AI555^2)*SQRT(AH556^2+AI556^2))</f>
        <v>0.99841783937917106</v>
      </c>
      <c r="AM555" s="639"/>
      <c r="AN555" s="640"/>
      <c r="AO555" s="639"/>
      <c r="AP555" s="640"/>
      <c r="AQ555" s="640"/>
      <c r="AR555" s="640"/>
      <c r="AS555" s="640"/>
      <c r="AT555" s="640"/>
      <c r="AU555" s="640"/>
      <c r="AV555" s="640"/>
      <c r="AW555" s="640"/>
      <c r="AX555" s="640"/>
      <c r="AY555" s="640"/>
      <c r="AZ555" s="640"/>
      <c r="BA555" s="640"/>
      <c r="BB555" s="639"/>
      <c r="BC555" s="640"/>
      <c r="BD555" s="640"/>
      <c r="BE555" s="640"/>
      <c r="BF555" s="640"/>
      <c r="BG555" s="640"/>
      <c r="BH555" s="640"/>
      <c r="BI555" s="640"/>
      <c r="BJ555" s="640"/>
      <c r="BK555" s="640"/>
      <c r="BL555" s="640"/>
      <c r="BM555" s="640"/>
      <c r="BN555" s="575"/>
      <c r="BO555" s="575"/>
      <c r="BP555" s="6">
        <v>-1.0067119788521133</v>
      </c>
      <c r="BQ555" s="6">
        <v>-12.020496742671009</v>
      </c>
      <c r="BR555" s="6"/>
      <c r="BS555" s="527"/>
      <c r="BT555" s="527"/>
      <c r="BU555" s="527"/>
      <c r="BV555" s="527"/>
      <c r="BW555" s="584"/>
      <c r="BX555" s="527"/>
      <c r="BY555" s="527"/>
      <c r="BZ555" s="527"/>
      <c r="CA555" s="527"/>
      <c r="CB555" s="584"/>
      <c r="CC555" s="527"/>
      <c r="CD555" s="584"/>
      <c r="CE555" s="527"/>
      <c r="CF555" s="584"/>
      <c r="CG555" s="527"/>
      <c r="CH555" s="584"/>
      <c r="CI555" s="527"/>
      <c r="CJ555" s="584"/>
      <c r="CK555" s="527"/>
      <c r="CL555" s="584"/>
      <c r="CM555" s="144"/>
      <c r="CN555" s="416"/>
      <c r="CO555" s="76"/>
      <c r="CP555" s="76"/>
      <c r="CQ555" s="76"/>
      <c r="CR555" s="94"/>
      <c r="CS555" s="84"/>
      <c r="CT555" s="84"/>
      <c r="CU555" s="84"/>
      <c r="CV555" s="84"/>
      <c r="CW555" s="84"/>
      <c r="CX555" s="84"/>
      <c r="CY555" s="84"/>
      <c r="CZ555" s="84"/>
      <c r="DA555" s="84"/>
      <c r="DB555" s="84"/>
      <c r="DC555" s="78"/>
      <c r="DD555" s="282"/>
      <c r="DE555" s="282"/>
      <c r="DF555" s="282"/>
      <c r="DG555" s="282"/>
      <c r="DH555" s="209"/>
      <c r="DI555" s="209"/>
      <c r="DJ555" s="116"/>
      <c r="DK555" s="116"/>
      <c r="DL555" s="132"/>
      <c r="DM555" s="132"/>
      <c r="DN555" s="132"/>
      <c r="DO555" s="132"/>
      <c r="DP555" s="132"/>
      <c r="DQ555" s="132"/>
      <c r="DR555" s="132"/>
      <c r="DS555" s="116"/>
      <c r="DT555" s="117" t="s">
        <v>442</v>
      </c>
      <c r="DU555" s="116">
        <v>-1.0067119788521133</v>
      </c>
      <c r="DV555" s="116">
        <v>-12.020496742671009</v>
      </c>
      <c r="ER555" s="128">
        <v>3.2911737770165241</v>
      </c>
      <c r="ES555" s="128">
        <v>11.86564332247557</v>
      </c>
      <c r="EV555" s="284"/>
      <c r="EW555" s="209"/>
      <c r="EX555" s="209"/>
      <c r="EY555" s="209"/>
      <c r="EZ555" s="209"/>
      <c r="FA555" s="209"/>
      <c r="FB555" s="209"/>
      <c r="FC555" s="209"/>
      <c r="FE555" s="151"/>
      <c r="FF555" s="144"/>
      <c r="FG555" s="267"/>
      <c r="FH555" s="144"/>
      <c r="FI555" s="267"/>
      <c r="FJ555" s="144"/>
      <c r="FK555" s="584"/>
      <c r="FL555" s="527"/>
      <c r="FM555" s="584"/>
      <c r="FN555" s="527"/>
      <c r="FO555" s="584"/>
      <c r="FP555" s="527"/>
      <c r="FQ555" s="284"/>
      <c r="FR555" s="209"/>
      <c r="FS555" s="285"/>
      <c r="FT555" s="279"/>
      <c r="FU555" s="285"/>
      <c r="FV555" s="279"/>
      <c r="FW555" s="285"/>
      <c r="FX555" s="279"/>
      <c r="FY555" s="285"/>
      <c r="FZ555" s="279"/>
      <c r="GA555" s="285"/>
      <c r="GB555" s="279"/>
      <c r="GC555" s="279"/>
      <c r="GD555" s="285"/>
      <c r="GE555" s="279"/>
      <c r="GF555" s="285"/>
      <c r="GG555" s="279"/>
      <c r="GH555" s="279"/>
      <c r="GI555" s="279"/>
      <c r="GJ555" s="279"/>
      <c r="GK555" s="279"/>
      <c r="GL555" s="279"/>
      <c r="GM555" s="279"/>
      <c r="GN555" s="279"/>
      <c r="GO555" s="279"/>
      <c r="GP555" s="209"/>
      <c r="GQ555" s="529"/>
      <c r="GR555" s="587"/>
      <c r="GS555" s="529"/>
      <c r="GT555" s="587"/>
      <c r="GU555" s="529"/>
      <c r="GV555" s="529"/>
      <c r="GW555" s="529"/>
      <c r="GX555" s="529"/>
      <c r="GY555" s="529"/>
      <c r="GZ555" s="587"/>
      <c r="HA555" s="529"/>
      <c r="HB555" s="587"/>
      <c r="HC555" s="529"/>
      <c r="HD555" s="529"/>
      <c r="HE555" s="529"/>
      <c r="HF555" s="529"/>
      <c r="HG555" s="529"/>
      <c r="HH555" s="584"/>
      <c r="HI555" s="527"/>
      <c r="HJ555" s="587"/>
      <c r="HK555" s="529"/>
      <c r="HL555" s="529"/>
      <c r="HM555" s="529"/>
      <c r="HN555" s="529"/>
      <c r="HO555" s="529"/>
      <c r="HP555" s="284"/>
      <c r="HQ555" s="209"/>
      <c r="HR555" s="209"/>
      <c r="HS555" s="209"/>
      <c r="HT555" s="510"/>
      <c r="HU555" s="518"/>
      <c r="HV555" s="510"/>
      <c r="HW555" s="518"/>
      <c r="HX555" s="510"/>
      <c r="HY555" s="518"/>
      <c r="HZ555" s="510"/>
      <c r="IA555" s="518"/>
      <c r="IB555" s="510"/>
      <c r="IC555" s="518"/>
      <c r="ID555" s="510"/>
      <c r="IE555" s="183"/>
      <c r="IF555" s="183"/>
      <c r="IG555" s="175"/>
      <c r="IH555" s="175"/>
      <c r="II555" s="183"/>
      <c r="IJ555" s="183"/>
      <c r="IK555" s="183"/>
      <c r="IL555" s="183"/>
      <c r="IM555" s="183"/>
      <c r="IN555" s="464"/>
      <c r="IO555" s="464"/>
      <c r="IP555" s="402"/>
      <c r="IQ555" s="183"/>
      <c r="IR555" s="183"/>
      <c r="IS555" s="183"/>
      <c r="IT555" s="412"/>
      <c r="IU555" s="416"/>
      <c r="IV555" s="412"/>
      <c r="IW555" s="416"/>
      <c r="IX555" s="482"/>
      <c r="IY555" s="416"/>
      <c r="IZ555" s="183"/>
      <c r="JA555" s="183"/>
      <c r="JB555" s="184"/>
      <c r="JC555" s="184"/>
      <c r="JD555" s="184"/>
      <c r="JE555" s="183"/>
      <c r="JF555" s="183"/>
      <c r="JG555" s="183"/>
      <c r="JH555" s="183"/>
      <c r="JI555" s="183"/>
      <c r="JJ555" s="183"/>
      <c r="JK555" s="183"/>
      <c r="JL555" s="183"/>
      <c r="JM555" s="183"/>
      <c r="JN555" s="183"/>
      <c r="JO555" s="183"/>
      <c r="JP555" s="184"/>
      <c r="JQ555" s="184"/>
      <c r="JR555" s="184"/>
      <c r="JS555" s="183"/>
      <c r="JT555" s="183"/>
      <c r="JU555" s="510"/>
      <c r="JV555" s="183"/>
      <c r="JW555" s="183"/>
      <c r="JX555" s="183"/>
      <c r="JY555" s="510"/>
      <c r="JZ555" s="505"/>
      <c r="KA555" s="505"/>
      <c r="KB555" s="518"/>
      <c r="KC555" s="518"/>
      <c r="KD555" s="505"/>
      <c r="KE555" s="187"/>
      <c r="KF555" s="183"/>
      <c r="KG555" s="183"/>
      <c r="KH555" s="183"/>
      <c r="KI555" s="183"/>
      <c r="KJ555" s="183"/>
      <c r="KK555" s="200"/>
      <c r="KL555" s="183"/>
      <c r="KM555" s="183"/>
      <c r="KN555" s="183"/>
      <c r="KO555" s="183"/>
      <c r="KP555" s="183"/>
      <c r="KQ555" s="183"/>
      <c r="KR555" s="200"/>
      <c r="KS555" s="183"/>
      <c r="KT555" s="183"/>
      <c r="KU555" s="183"/>
      <c r="KV555" s="183"/>
      <c r="KW555" s="183"/>
      <c r="KX555" s="183"/>
      <c r="KY555" s="183"/>
      <c r="KZ555" s="183"/>
      <c r="LA555" s="200"/>
    </row>
    <row r="556" spans="1:314" x14ac:dyDescent="0.15">
      <c r="A556" s="214"/>
      <c r="B556" s="231" t="s">
        <v>78</v>
      </c>
      <c r="C556" s="10">
        <v>0.26</v>
      </c>
      <c r="D556" s="11">
        <v>0.86658000000000013</v>
      </c>
      <c r="E556" s="12"/>
      <c r="F556" s="14"/>
      <c r="G556" s="13"/>
      <c r="H556" s="14"/>
      <c r="I556" s="596"/>
      <c r="J556" s="9">
        <v>2</v>
      </c>
      <c r="K556" s="14"/>
      <c r="L556" s="9"/>
      <c r="M556" s="23">
        <v>0</v>
      </c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9"/>
      <c r="AB556" s="15"/>
      <c r="AC556" s="15"/>
      <c r="AD556" s="15"/>
      <c r="AE556" s="15"/>
      <c r="AF556" s="15"/>
      <c r="AG556" s="15"/>
      <c r="AH556" s="54">
        <f>ER555-BP555</f>
        <v>4.2978857558686379</v>
      </c>
      <c r="AI556" s="54">
        <f>ES555-BQ555</f>
        <v>23.886140065146577</v>
      </c>
      <c r="AJ556" s="15"/>
      <c r="AK556" s="15"/>
      <c r="AL556" s="635">
        <f>DEGREES(ACOS(AL555))</f>
        <v>3.2234444668343052</v>
      </c>
      <c r="AM556" s="633">
        <v>1.0067119788521133</v>
      </c>
      <c r="AN556" s="634">
        <v>4.4326791530944627</v>
      </c>
      <c r="AO556" s="638">
        <f>ABS(11.88-AN556)</f>
        <v>7.4473208469055381</v>
      </c>
      <c r="AP556" s="527"/>
      <c r="AQ556" s="634"/>
      <c r="AR556" s="634"/>
      <c r="AS556" s="634"/>
      <c r="AT556" s="634"/>
      <c r="AU556" s="634"/>
      <c r="AV556" s="634"/>
      <c r="AW556" s="634"/>
      <c r="AX556" s="634"/>
      <c r="AY556" s="634"/>
      <c r="AZ556" s="634"/>
      <c r="BA556" s="634"/>
      <c r="BB556" s="633"/>
      <c r="BC556" s="634">
        <f>ABS(BQ556-AN556)</f>
        <v>7.3555374592833873</v>
      </c>
      <c r="BD556" s="634"/>
      <c r="BE556" s="634"/>
      <c r="BF556" s="634"/>
      <c r="BG556" s="634"/>
      <c r="BH556" s="634"/>
      <c r="BI556" s="634"/>
      <c r="BJ556" s="634"/>
      <c r="BK556" s="634"/>
      <c r="BL556" s="634"/>
      <c r="BM556" s="634"/>
      <c r="BN556" s="573"/>
      <c r="BO556" s="573"/>
      <c r="BP556" s="64">
        <v>2.8652571705790915</v>
      </c>
      <c r="BQ556" s="64">
        <v>11.78821661237785</v>
      </c>
      <c r="BR556" s="6"/>
      <c r="BS556" s="527"/>
      <c r="BT556" s="527"/>
      <c r="BU556" s="527">
        <f>(BP555+BP556+BP557)/3</f>
        <v>0.50335598942605653</v>
      </c>
      <c r="BV556" s="527">
        <f>(BQ555+BQ556+BQ557)/3</f>
        <v>-4.0197366992399557</v>
      </c>
      <c r="BW556" s="584"/>
      <c r="BX556" s="527"/>
      <c r="BY556" s="527"/>
      <c r="BZ556" s="527"/>
      <c r="CA556" s="527"/>
      <c r="CC556" s="584">
        <f>SQRT((BP555-BP556)^2+(BQ555-BQ556)^2)+SQRT((BP556-BP557)^2+(BQ556-BQ557)^2)+SQRT((BP557-BP555)^2+(BQ557-BQ555)^2)</f>
        <v>48.640428668764244</v>
      </c>
      <c r="CD556" s="584"/>
      <c r="CE556" s="584"/>
      <c r="CF556" s="584"/>
      <c r="CG556" s="527"/>
      <c r="CH556" s="584"/>
      <c r="CI556" s="527"/>
      <c r="CJ556" s="584"/>
      <c r="CK556" s="527"/>
      <c r="CL556" s="584"/>
      <c r="CO556" s="70"/>
      <c r="CP556" s="70"/>
      <c r="CQ556" s="70"/>
      <c r="CR556" s="518"/>
      <c r="CS556" s="284">
        <f>DEGREES(ACOS(((BP555-BP556)*(BP557-BP556)+(BQ555-BQ556)*(BQ557-BQ556))/(SQRT((BP555-BP556)^2+(BQ555-BQ556)^2)*SQRT((BP557-BP556)^2+(BQ557-BQ556)^2))))</f>
        <v>1.4873924756796764</v>
      </c>
      <c r="CT556" s="70"/>
      <c r="CU556" s="70"/>
      <c r="CV556" s="70"/>
      <c r="CW556" s="70"/>
      <c r="CX556" s="70"/>
      <c r="CY556" s="70"/>
      <c r="CZ556" s="70"/>
      <c r="DA556" s="70"/>
      <c r="DB556" s="70"/>
      <c r="DC556" s="70"/>
      <c r="DH556" s="516"/>
      <c r="DI556" s="516"/>
      <c r="DJ556" s="105"/>
      <c r="DK556" s="105"/>
      <c r="DL556" s="105"/>
      <c r="DM556" s="105"/>
      <c r="DN556" s="105"/>
      <c r="DO556" s="105"/>
      <c r="DP556" s="105"/>
      <c r="DQ556" s="105"/>
      <c r="DR556" s="105"/>
      <c r="DS556" s="105"/>
      <c r="DT556" s="108" t="s">
        <v>443</v>
      </c>
      <c r="DU556" s="128">
        <v>3.5234919259823965</v>
      </c>
      <c r="DV556" s="128">
        <v>11.78821661237785</v>
      </c>
      <c r="ER556" s="105">
        <v>-0.34847722344880844</v>
      </c>
      <c r="ES556" s="105">
        <v>-11.78821661237785</v>
      </c>
      <c r="ET556" s="518">
        <f>ABS(ER556)</f>
        <v>0.34847722344880844</v>
      </c>
      <c r="EV556" s="284"/>
      <c r="EW556" s="209"/>
      <c r="EX556" s="209"/>
      <c r="EY556" s="209"/>
      <c r="EZ556" s="209"/>
      <c r="FA556" s="209"/>
      <c r="FB556" s="209"/>
      <c r="FC556" s="209"/>
      <c r="FE556" s="141"/>
      <c r="FF556" s="149"/>
      <c r="FH556" s="141"/>
      <c r="FJ556" s="141"/>
      <c r="FK556" s="584"/>
      <c r="FL556" s="527"/>
      <c r="FM556" s="584"/>
      <c r="FN556" s="527"/>
      <c r="FO556" s="584"/>
      <c r="FP556" s="527"/>
      <c r="FQ556" s="284"/>
      <c r="FR556" s="209"/>
      <c r="FS556" s="285"/>
      <c r="FT556" s="279"/>
      <c r="FU556" s="285"/>
      <c r="FV556" s="279"/>
      <c r="FW556" s="285"/>
      <c r="FX556" s="279"/>
      <c r="FY556" s="285"/>
      <c r="FZ556" s="279"/>
      <c r="GA556" s="285"/>
      <c r="GB556" s="279"/>
      <c r="GC556" s="279"/>
      <c r="GD556" s="285"/>
      <c r="GE556" s="279"/>
      <c r="GF556" s="285"/>
      <c r="GG556" s="279"/>
      <c r="GH556" s="279"/>
      <c r="GI556" s="279"/>
      <c r="GJ556" s="279"/>
      <c r="GK556" s="279"/>
      <c r="GL556" s="279"/>
      <c r="GM556" s="279"/>
      <c r="GN556" s="279"/>
      <c r="GO556" s="279"/>
      <c r="GP556" s="209"/>
      <c r="GQ556" s="529"/>
      <c r="GR556" s="587">
        <v>0.65823475540330478</v>
      </c>
      <c r="GS556" s="532">
        <v>0.23231814896587233</v>
      </c>
      <c r="GT556" s="584"/>
      <c r="GU556" s="527"/>
      <c r="GV556" s="527"/>
      <c r="GW556" s="527"/>
      <c r="GX556" s="527"/>
      <c r="GY556" s="527"/>
      <c r="GZ556" s="587">
        <v>0.23228013029315875</v>
      </c>
      <c r="HA556" s="532">
        <v>7.7426710097720175E-2</v>
      </c>
      <c r="HB556" s="584"/>
      <c r="HC556" s="527"/>
      <c r="HD556" s="527"/>
      <c r="HE556" s="527"/>
      <c r="HF556" s="527"/>
      <c r="HG556" s="527"/>
      <c r="HH556" s="584">
        <v>0.69801651280600463</v>
      </c>
      <c r="HI556" s="527">
        <v>0.24488082361729685</v>
      </c>
      <c r="HJ556" s="584"/>
      <c r="HK556" s="527"/>
      <c r="HL556" s="527"/>
      <c r="HM556" s="527"/>
      <c r="HN556" s="527"/>
      <c r="HO556" s="527"/>
      <c r="HP556" s="285"/>
      <c r="HQ556" s="208"/>
      <c r="HR556" s="208"/>
      <c r="HS556" s="208"/>
      <c r="IE556" s="159"/>
      <c r="IF556" s="159"/>
      <c r="IG556" s="159"/>
      <c r="IH556" s="159"/>
      <c r="II556" s="175">
        <v>1</v>
      </c>
      <c r="IJ556" s="175">
        <v>0</v>
      </c>
      <c r="IK556" s="175">
        <v>1</v>
      </c>
      <c r="IL556" s="175">
        <v>0</v>
      </c>
      <c r="IM556" s="175">
        <v>0</v>
      </c>
      <c r="IN556" s="464"/>
      <c r="IO556" s="464"/>
      <c r="IP556" s="402"/>
      <c r="IQ556" s="175">
        <v>0</v>
      </c>
      <c r="IR556" s="175">
        <v>1</v>
      </c>
      <c r="IS556" s="175">
        <v>0</v>
      </c>
      <c r="IT556" s="402"/>
      <c r="IU556" s="416"/>
      <c r="IV556" s="402"/>
      <c r="IW556" s="416"/>
      <c r="IX556" s="483"/>
      <c r="IY556" s="416"/>
      <c r="IZ556" s="175">
        <v>1</v>
      </c>
      <c r="JA556" s="175">
        <v>0</v>
      </c>
      <c r="JB556" s="178">
        <v>0</v>
      </c>
      <c r="JC556" s="178">
        <v>0</v>
      </c>
      <c r="JD556" s="178">
        <v>0</v>
      </c>
      <c r="JE556" s="178">
        <v>0</v>
      </c>
      <c r="JF556" s="178">
        <v>0</v>
      </c>
      <c r="JG556" s="178">
        <v>0</v>
      </c>
      <c r="JH556" s="178">
        <v>1</v>
      </c>
      <c r="JI556" s="178">
        <v>0</v>
      </c>
      <c r="JJ556" s="178">
        <v>1</v>
      </c>
      <c r="JK556" s="178">
        <v>0</v>
      </c>
      <c r="JL556" s="178">
        <v>0</v>
      </c>
      <c r="JM556" s="178">
        <v>1</v>
      </c>
      <c r="JN556" s="178">
        <v>0</v>
      </c>
      <c r="JO556" s="178">
        <v>0</v>
      </c>
      <c r="JP556" s="178">
        <v>0</v>
      </c>
      <c r="JQ556" s="178">
        <v>0</v>
      </c>
      <c r="JR556" s="178">
        <v>0</v>
      </c>
      <c r="JS556" s="178">
        <v>0</v>
      </c>
      <c r="JT556" s="178">
        <v>0</v>
      </c>
      <c r="JU556" s="513">
        <v>0</v>
      </c>
      <c r="JV556" s="178">
        <v>1</v>
      </c>
      <c r="JW556" s="178">
        <v>0</v>
      </c>
      <c r="JX556" s="178">
        <v>0</v>
      </c>
      <c r="JY556" s="513"/>
      <c r="JZ556" s="407"/>
      <c r="KA556" s="407"/>
      <c r="KB556" s="407"/>
      <c r="KC556" s="407"/>
      <c r="KD556" s="407"/>
      <c r="KE556" s="162">
        <v>1</v>
      </c>
      <c r="KF556" s="175">
        <v>0</v>
      </c>
      <c r="KG556" s="175">
        <v>0</v>
      </c>
      <c r="KH556" s="175">
        <v>0</v>
      </c>
      <c r="KI556" s="175">
        <v>0</v>
      </c>
      <c r="KJ556" s="175">
        <v>1</v>
      </c>
      <c r="KK556" s="160">
        <v>0</v>
      </c>
      <c r="KL556" s="175">
        <v>1</v>
      </c>
      <c r="KM556" s="159"/>
      <c r="KN556" s="159"/>
      <c r="KO556" s="159"/>
      <c r="KP556" s="159"/>
      <c r="KQ556" s="159"/>
      <c r="KR556" s="159"/>
      <c r="KS556" s="159"/>
      <c r="KT556" s="159"/>
      <c r="KU556" s="159"/>
      <c r="KV556" s="159"/>
      <c r="KW556" s="159"/>
      <c r="KX556" s="159"/>
      <c r="KY556" s="159"/>
      <c r="KZ556" s="159"/>
      <c r="LA556" s="159"/>
    </row>
    <row r="557" spans="1:314" x14ac:dyDescent="0.15">
      <c r="A557" s="214"/>
      <c r="B557" s="231" t="s">
        <v>79</v>
      </c>
      <c r="C557" s="10">
        <v>1.1499999999999999</v>
      </c>
      <c r="D557" s="11">
        <v>3.8329499999999999</v>
      </c>
      <c r="E557" s="12"/>
      <c r="F557" s="14"/>
      <c r="G557" s="13"/>
      <c r="H557" s="14"/>
      <c r="I557" s="596"/>
      <c r="J557" s="9">
        <v>3</v>
      </c>
      <c r="K557" s="14"/>
      <c r="L557" s="9"/>
      <c r="M557" s="23">
        <v>0</v>
      </c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9"/>
      <c r="AB557" s="15"/>
      <c r="AC557" s="15"/>
      <c r="AD557" s="15"/>
      <c r="AE557" s="15"/>
      <c r="AF557" s="15"/>
      <c r="AG557" s="15"/>
      <c r="AH557" s="54"/>
      <c r="AI557" s="15"/>
      <c r="AJ557" s="15"/>
      <c r="AK557" s="15"/>
      <c r="AL557" s="632"/>
      <c r="AM557" s="633">
        <v>-0.1548787659772482</v>
      </c>
      <c r="AN557" s="634">
        <v>-7.9555944625407164</v>
      </c>
      <c r="AO557" s="584"/>
      <c r="AP557" s="634">
        <f>ABS(11.88+AN557)</f>
        <v>3.9244055374592843</v>
      </c>
      <c r="AQ557" s="634"/>
      <c r="AR557" s="634"/>
      <c r="AS557" s="634"/>
      <c r="AT557" s="634"/>
      <c r="AU557" s="634"/>
      <c r="AV557" s="634"/>
      <c r="AW557" s="634"/>
      <c r="AX557" s="634"/>
      <c r="AY557" s="634"/>
      <c r="AZ557" s="634"/>
      <c r="BA557" s="634"/>
      <c r="BB557" s="634">
        <f>ABS(BQ557-AN557)</f>
        <v>3.8713355048859928</v>
      </c>
      <c r="BC557" s="634"/>
      <c r="BD557" s="634"/>
      <c r="BE557" s="634"/>
      <c r="BF557" s="634"/>
      <c r="BG557" s="634"/>
      <c r="BH557" s="634"/>
      <c r="BI557" s="634"/>
      <c r="BJ557" s="634"/>
      <c r="BK557" s="634"/>
      <c r="BL557" s="634"/>
      <c r="BM557" s="634"/>
      <c r="BN557" s="573"/>
      <c r="BO557" s="573"/>
      <c r="BP557" s="4">
        <v>-0.34847722344880844</v>
      </c>
      <c r="BQ557" s="4">
        <v>-11.826929967426709</v>
      </c>
      <c r="BR557" s="6"/>
      <c r="BS557" s="527"/>
      <c r="BT557" s="527"/>
      <c r="BU557" s="527"/>
      <c r="BV557" s="527"/>
      <c r="BW557" s="584"/>
      <c r="BX557" s="527"/>
      <c r="BY557" s="527"/>
      <c r="BZ557" s="527"/>
      <c r="CA557" s="527"/>
      <c r="CB557" s="584"/>
      <c r="CD557" s="584"/>
      <c r="CE557" s="527"/>
      <c r="CF557" s="584"/>
      <c r="CG557" s="527"/>
      <c r="CH557" s="584"/>
      <c r="CI557" s="527"/>
      <c r="CJ557" s="584"/>
      <c r="CK557" s="527"/>
      <c r="CL557" s="584"/>
      <c r="CO557" s="70"/>
      <c r="CP557" s="70"/>
      <c r="CQ557" s="70"/>
      <c r="CR557" s="548"/>
      <c r="CS557" s="518"/>
      <c r="CT557" s="70"/>
      <c r="CU557" s="70"/>
      <c r="CV557" s="70"/>
      <c r="CW557" s="70"/>
      <c r="CX557" s="70"/>
      <c r="CY557" s="70"/>
      <c r="CZ557" s="70"/>
      <c r="DA557" s="70"/>
      <c r="DB557" s="70"/>
      <c r="DC557" s="70"/>
      <c r="DH557" s="516"/>
      <c r="DI557" s="516"/>
      <c r="DJ557" s="105"/>
      <c r="DK557" s="105"/>
      <c r="DL557" s="105"/>
      <c r="DM557" s="105"/>
      <c r="DN557" s="105"/>
      <c r="DO557" s="105"/>
      <c r="DP557" s="105"/>
      <c r="DQ557" s="105"/>
      <c r="DR557" s="105"/>
      <c r="DS557" s="105"/>
      <c r="DT557" s="108" t="s">
        <v>445</v>
      </c>
      <c r="DU557" s="105">
        <v>0.38719691494312047</v>
      </c>
      <c r="DV557" s="105">
        <v>-11.94307003257329</v>
      </c>
      <c r="ER557" s="128">
        <v>0.50335598942605664</v>
      </c>
      <c r="ES557" s="128">
        <v>12.794763843648209</v>
      </c>
      <c r="EU557" s="518">
        <f>ABS(ER557)</f>
        <v>0.50335598942605664</v>
      </c>
      <c r="EV557" s="284"/>
      <c r="EW557" s="209"/>
      <c r="EX557" s="209"/>
      <c r="EY557" s="209"/>
      <c r="EZ557" s="209"/>
      <c r="FA557" s="209"/>
      <c r="FB557" s="209"/>
      <c r="FC557" s="209"/>
      <c r="FE557" s="516"/>
      <c r="FF557" s="144">
        <v>35.398156812621359</v>
      </c>
      <c r="FH557" s="516"/>
      <c r="FJ557" s="516"/>
      <c r="FL557" s="516"/>
      <c r="FN557" s="516"/>
      <c r="FQ557" s="284"/>
      <c r="FR557" s="209">
        <f>FF557/(D556+D557)</f>
        <v>7.5322759536850192</v>
      </c>
      <c r="FS557" s="285"/>
      <c r="FT557" s="279"/>
      <c r="FU557" s="285"/>
      <c r="FV557" s="279"/>
      <c r="FW557" s="285"/>
      <c r="FX557" s="279"/>
      <c r="FY557" s="285"/>
      <c r="FZ557" s="279"/>
      <c r="GA557" s="285"/>
      <c r="GB557" s="279"/>
      <c r="GC557" s="279"/>
      <c r="GD557" s="284"/>
      <c r="GE557" s="284">
        <f>FF557*(((ABS(DV556-AN556))/(ABS(DV555-DV556))))^2</f>
        <v>3.3786065461977164</v>
      </c>
      <c r="GF557" s="285"/>
      <c r="GG557" s="279"/>
      <c r="GH557" s="279"/>
      <c r="GI557" s="279"/>
      <c r="GJ557" s="279"/>
      <c r="GK557" s="279"/>
      <c r="GL557" s="279"/>
      <c r="GM557" s="279"/>
      <c r="GN557" s="279"/>
      <c r="GO557" s="279"/>
      <c r="GP557" s="209"/>
      <c r="GQ557" s="529"/>
      <c r="GR557" s="587">
        <v>0.73567413839192897</v>
      </c>
      <c r="GS557" s="529">
        <v>3.0201359365563398</v>
      </c>
      <c r="GT557" s="587"/>
      <c r="GU557" s="529"/>
      <c r="GV557" s="529"/>
      <c r="GW557" s="529"/>
      <c r="GX557" s="529"/>
      <c r="GY557" s="529"/>
      <c r="GZ557" s="587">
        <v>0.15485342019544035</v>
      </c>
      <c r="HA557" s="529">
        <v>1.0065472312703587</v>
      </c>
      <c r="HB557" s="587"/>
      <c r="HC557" s="529"/>
      <c r="HD557" s="529"/>
      <c r="HE557" s="529"/>
      <c r="HF557" s="529"/>
      <c r="HG557" s="529"/>
      <c r="HH557" s="584">
        <v>0.75179519793952709</v>
      </c>
      <c r="HI557" s="527">
        <v>3.1834507070248574</v>
      </c>
      <c r="HJ557" s="587"/>
      <c r="HK557" s="529"/>
      <c r="HL557" s="529"/>
      <c r="HM557" s="529"/>
      <c r="HN557" s="529"/>
      <c r="HO557" s="529"/>
      <c r="HP557" s="285"/>
      <c r="HQ557" s="208"/>
      <c r="HR557" s="208"/>
      <c r="HS557" s="208"/>
      <c r="IE557" s="159"/>
      <c r="IF557" s="159"/>
      <c r="IG557" s="159"/>
      <c r="IH557" s="159"/>
      <c r="II557" s="175">
        <v>0</v>
      </c>
      <c r="IJ557" s="175">
        <v>1</v>
      </c>
      <c r="IK557" s="175">
        <v>0</v>
      </c>
      <c r="IL557" s="175">
        <v>1</v>
      </c>
      <c r="IM557" s="175">
        <v>0</v>
      </c>
      <c r="IN557" s="464"/>
      <c r="IO557" s="464"/>
      <c r="IP557" s="402"/>
      <c r="IQ557" s="175">
        <v>1</v>
      </c>
      <c r="IR557" s="175">
        <v>0</v>
      </c>
      <c r="IS557" s="175">
        <v>0</v>
      </c>
      <c r="IT557" s="402"/>
      <c r="IU557" s="416"/>
      <c r="IV557" s="402"/>
      <c r="IW557" s="416"/>
      <c r="IX557" s="483"/>
      <c r="IY557" s="416"/>
      <c r="IZ557" s="175">
        <v>0</v>
      </c>
      <c r="JA557" s="175">
        <v>0</v>
      </c>
      <c r="JB557" s="178">
        <v>1</v>
      </c>
      <c r="JC557" s="178">
        <v>0</v>
      </c>
      <c r="JD557" s="178">
        <v>0</v>
      </c>
      <c r="JE557" s="178">
        <v>0</v>
      </c>
      <c r="JF557" s="178">
        <v>0</v>
      </c>
      <c r="JG557" s="178">
        <v>1</v>
      </c>
      <c r="JH557" s="178">
        <v>0</v>
      </c>
      <c r="JI557" s="178">
        <v>0</v>
      </c>
      <c r="JJ557" s="178">
        <v>0</v>
      </c>
      <c r="JK557" s="178">
        <v>1</v>
      </c>
      <c r="JL557" s="178">
        <v>0</v>
      </c>
      <c r="JM557" s="178">
        <v>1</v>
      </c>
      <c r="JN557" s="178">
        <v>0</v>
      </c>
      <c r="JO557" s="178">
        <v>0</v>
      </c>
      <c r="JP557" s="178">
        <v>0</v>
      </c>
      <c r="JQ557" s="178">
        <v>0</v>
      </c>
      <c r="JR557" s="178">
        <v>0</v>
      </c>
      <c r="JS557" s="178">
        <v>0</v>
      </c>
      <c r="JT557" s="178">
        <v>0</v>
      </c>
      <c r="JU557" s="513">
        <v>1</v>
      </c>
      <c r="JV557" s="178">
        <v>0</v>
      </c>
      <c r="JW557" s="178">
        <v>0</v>
      </c>
      <c r="JX557" s="178">
        <v>0</v>
      </c>
      <c r="JY557" s="513"/>
      <c r="JZ557" s="407"/>
      <c r="KA557" s="407"/>
      <c r="KB557" s="407"/>
      <c r="KC557" s="407"/>
      <c r="KD557" s="407"/>
      <c r="KE557" s="162">
        <v>0</v>
      </c>
      <c r="KF557" s="175">
        <v>1</v>
      </c>
      <c r="KG557" s="175">
        <v>0</v>
      </c>
      <c r="KH557" s="175">
        <v>0</v>
      </c>
      <c r="KI557" s="175">
        <v>0</v>
      </c>
      <c r="KJ557" s="175">
        <v>1</v>
      </c>
      <c r="KK557" s="160">
        <v>0</v>
      </c>
      <c r="KL557" s="175">
        <v>0</v>
      </c>
      <c r="KM557" s="175">
        <v>0</v>
      </c>
      <c r="KN557" s="175">
        <v>1</v>
      </c>
      <c r="KO557" s="175">
        <v>0</v>
      </c>
      <c r="KP557" s="175">
        <v>0</v>
      </c>
      <c r="KQ557" s="175">
        <v>0</v>
      </c>
      <c r="KR557" s="160">
        <v>0</v>
      </c>
      <c r="KS557" s="175">
        <v>0</v>
      </c>
      <c r="KT557" s="159"/>
      <c r="KU557" s="159"/>
      <c r="KV557" s="159"/>
      <c r="KW557" s="159"/>
      <c r="KX557" s="159"/>
      <c r="KY557" s="159"/>
      <c r="KZ557" s="159"/>
      <c r="LA557" s="159"/>
    </row>
    <row r="558" spans="1:314" x14ac:dyDescent="0.15">
      <c r="A558" s="218" t="s">
        <v>593</v>
      </c>
      <c r="B558" s="243" t="s">
        <v>80</v>
      </c>
      <c r="C558" s="17"/>
      <c r="D558" s="18"/>
      <c r="E558" s="12"/>
      <c r="F558" s="20"/>
      <c r="G558" s="19"/>
      <c r="H558" s="20"/>
      <c r="I558" s="597"/>
      <c r="J558" s="16"/>
      <c r="K558" s="20"/>
      <c r="L558" s="16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16"/>
      <c r="AB558" s="20"/>
      <c r="AC558" s="20"/>
      <c r="AD558" s="20"/>
      <c r="AE558" s="20"/>
      <c r="AF558" s="20"/>
      <c r="AG558" s="20"/>
      <c r="AH558" s="58"/>
      <c r="AI558" s="20"/>
      <c r="AJ558" s="20"/>
      <c r="AK558" s="20"/>
      <c r="AL558" s="642"/>
      <c r="AM558" s="636"/>
      <c r="AN558" s="637"/>
      <c r="AO558" s="636"/>
      <c r="AP558" s="637"/>
      <c r="AQ558" s="528">
        <f>SUM(AO555:AO558)</f>
        <v>7.4473208469055381</v>
      </c>
      <c r="AR558" s="528">
        <f>SUM(AP555:AP558)</f>
        <v>3.9244055374592843</v>
      </c>
      <c r="AS558" s="528">
        <f>AVERAGE(AO555:AO558)</f>
        <v>7.4473208469055381</v>
      </c>
      <c r="AT558" s="528">
        <f>AVERAGE(AP555:AP558)</f>
        <v>3.9244055374592843</v>
      </c>
      <c r="AU558" s="528">
        <f>MAX(AO555:AO558)</f>
        <v>7.4473208469055381</v>
      </c>
      <c r="AV558" s="528">
        <f>MAX(AP555:AP558)</f>
        <v>3.9244055374592843</v>
      </c>
      <c r="AW558" s="528">
        <f>MIN(AO555:AO558)</f>
        <v>7.4473208469055381</v>
      </c>
      <c r="AX558" s="528">
        <f>MIN(AP555:AP558)</f>
        <v>3.9244055374592843</v>
      </c>
      <c r="AY558" s="528">
        <f>AU558-AW558</f>
        <v>0</v>
      </c>
      <c r="AZ558" s="528">
        <f>AV558-AX558</f>
        <v>0</v>
      </c>
      <c r="BA558" s="528"/>
      <c r="BB558" s="636"/>
      <c r="BC558" s="637"/>
      <c r="BD558" s="528">
        <f>SUM(BB555:BB558)</f>
        <v>3.8713355048859928</v>
      </c>
      <c r="BE558" s="528">
        <f>SUM(BC555:BC558)</f>
        <v>7.3555374592833873</v>
      </c>
      <c r="BF558" s="528">
        <f>AVERAGE(BB555:BB558)</f>
        <v>3.8713355048859928</v>
      </c>
      <c r="BG558" s="528">
        <f>AVERAGE(BC555:BC558)</f>
        <v>7.3555374592833873</v>
      </c>
      <c r="BH558" s="528">
        <f>MAX(BB555:BB558)</f>
        <v>3.8713355048859928</v>
      </c>
      <c r="BI558" s="528">
        <f>MAX(BC555:BC558)</f>
        <v>7.3555374592833873</v>
      </c>
      <c r="BJ558" s="528">
        <f>MIN(BB555:BB558)</f>
        <v>3.8713355048859928</v>
      </c>
      <c r="BK558" s="528">
        <f>MIN(BC555:BC558)</f>
        <v>7.3555374592833873</v>
      </c>
      <c r="BL558" s="528">
        <f>BH558-BJ558</f>
        <v>0</v>
      </c>
      <c r="BM558" s="528">
        <f>BI558-BK558</f>
        <v>0</v>
      </c>
      <c r="BN558" s="574"/>
      <c r="BO558" s="574"/>
      <c r="BP558" s="2"/>
      <c r="BQ558" s="2"/>
      <c r="BR558" s="7"/>
      <c r="BS558" s="530"/>
      <c r="BT558" s="530"/>
      <c r="BU558" s="530"/>
      <c r="BV558" s="530"/>
      <c r="BW558" s="585"/>
      <c r="BX558" s="585"/>
      <c r="BY558" s="585">
        <f>AVERAGE(BU552:BU558)</f>
        <v>0.50335598942605653</v>
      </c>
      <c r="BZ558" s="585">
        <f>AVERAGE(BV552:BV558)</f>
        <v>-4.0197366992399557</v>
      </c>
      <c r="CA558" s="530"/>
      <c r="CB558" s="584"/>
      <c r="CC558" s="530"/>
      <c r="CD558" s="585"/>
      <c r="CE558" s="585">
        <f>SUM(CC555:CC557)</f>
        <v>48.640428668764244</v>
      </c>
      <c r="CF558" s="585"/>
      <c r="CG558" s="585" t="e">
        <f ca="1">[1]!Mean(CC552:CC557)</f>
        <v>#NAME?</v>
      </c>
      <c r="CH558" s="585"/>
      <c r="CI558" s="585">
        <f>MAX(CC552:CC557)</f>
        <v>48.640428668764244</v>
      </c>
      <c r="CJ558" s="585"/>
      <c r="CK558" s="585">
        <f>MIN(CC552:CC557)</f>
        <v>48.640428668764244</v>
      </c>
      <c r="CL558" s="585"/>
      <c r="CM558" s="528"/>
      <c r="CN558" s="393"/>
      <c r="CO558" s="73"/>
      <c r="CP558" s="73"/>
      <c r="CQ558" s="73"/>
      <c r="CR558" s="96"/>
      <c r="CS558" s="83"/>
      <c r="CT558" s="281"/>
      <c r="CU558" s="281">
        <f>SUM(CS552:CS556)</f>
        <v>1.4873924756796764</v>
      </c>
      <c r="CV558" s="281"/>
      <c r="CW558" s="281">
        <f>AVERAGE(CS552:CS556)</f>
        <v>1.4873924756796764</v>
      </c>
      <c r="CX558" s="281"/>
      <c r="CY558" s="281">
        <f>MAX(CS551:CS556)</f>
        <v>1.4873924756796764</v>
      </c>
      <c r="CZ558" s="281"/>
      <c r="DA558" s="281">
        <f>MIN(CS552:CS556)</f>
        <v>1.4873924756796764</v>
      </c>
      <c r="DB558" s="281"/>
      <c r="DC558" s="281">
        <f>CY558-DA558</f>
        <v>0</v>
      </c>
      <c r="DD558" s="281"/>
      <c r="DE558" s="281"/>
      <c r="DF558" s="281"/>
      <c r="DG558" s="281"/>
      <c r="DH558" s="281"/>
      <c r="DI558" s="281"/>
      <c r="DJ558" s="110"/>
      <c r="DK558" s="110"/>
      <c r="DL558" s="133"/>
      <c r="DM558" s="133"/>
      <c r="DN558" s="133"/>
      <c r="DO558" s="133"/>
      <c r="DP558" s="133"/>
      <c r="DQ558" s="133"/>
      <c r="DR558" s="133"/>
      <c r="DS558" s="110"/>
      <c r="DT558" s="112"/>
      <c r="DU558" s="110"/>
      <c r="DV558" s="110"/>
      <c r="DW558" s="495"/>
      <c r="DX558" s="495"/>
      <c r="DY558" s="495"/>
      <c r="DZ558" s="495"/>
      <c r="EA558" s="495"/>
      <c r="EB558" s="512"/>
      <c r="EC558" s="495"/>
      <c r="ED558" s="495"/>
      <c r="EE558" s="512"/>
      <c r="EF558" s="244"/>
      <c r="EG558" s="244"/>
      <c r="EH558" s="244"/>
      <c r="EI558" s="244"/>
      <c r="EJ558" s="244"/>
      <c r="EK558" s="244"/>
      <c r="EL558" s="244"/>
      <c r="EM558" s="244"/>
      <c r="EN558" s="244"/>
      <c r="EO558" s="244"/>
      <c r="EP558" s="244"/>
      <c r="EQ558" s="244"/>
      <c r="ER558" s="110"/>
      <c r="ES558" s="111"/>
      <c r="ET558" s="523"/>
      <c r="EU558" s="523"/>
      <c r="EV558" s="287">
        <f>SUM(ET555:ET558)</f>
        <v>0.34847722344880844</v>
      </c>
      <c r="EW558" s="281">
        <f>SUM(EU556:EU558)</f>
        <v>0.50335598942605664</v>
      </c>
      <c r="EX558" s="278">
        <f>AVERAGE(ET555:ET558)</f>
        <v>0.34847722344880844</v>
      </c>
      <c r="EY558" s="278">
        <f>AVERAGE(EU555:EU558)</f>
        <v>0.50335598942605664</v>
      </c>
      <c r="EZ558" s="281">
        <f>_xlfn.VAR.P(ET555:ET558)</f>
        <v>0</v>
      </c>
      <c r="FA558" s="281">
        <f>_xlfn.VAR.P(EU555:EU558)</f>
        <v>0</v>
      </c>
      <c r="FB558" s="281">
        <f>MAX(ET555:ET558)</f>
        <v>0.34847722344880844</v>
      </c>
      <c r="FC558" s="281">
        <f>MAX(EU555:EU558)</f>
        <v>0.50335598942605664</v>
      </c>
      <c r="FD558" s="523"/>
      <c r="FE558" s="152"/>
      <c r="FF558" s="145"/>
      <c r="FG558" s="521"/>
      <c r="FH558" s="521">
        <f>SUM(FF553:FF558)</f>
        <v>35.398156812621359</v>
      </c>
      <c r="FI558" s="521"/>
      <c r="FJ558" s="521">
        <f>AVERAGE(FF553:FF558)</f>
        <v>35.398156812621359</v>
      </c>
      <c r="FK558" s="521"/>
      <c r="FL558" s="521">
        <f>MAX(FF553:FF558)</f>
        <v>35.398156812621359</v>
      </c>
      <c r="FM558" s="521"/>
      <c r="FN558" s="521">
        <f>MIN(FF553:FF558)</f>
        <v>35.398156812621359</v>
      </c>
      <c r="FO558" s="521"/>
      <c r="FP558" s="520">
        <f>FL558-FN558</f>
        <v>0</v>
      </c>
      <c r="FQ558" s="284"/>
      <c r="FR558" s="284"/>
      <c r="FS558" s="278"/>
      <c r="FT558" s="278">
        <f>SUM(FR553:FR558)</f>
        <v>7.5322759536850192</v>
      </c>
      <c r="FU558" s="278"/>
      <c r="FV558" s="278">
        <f>AVERAGE(FR553:FR558)</f>
        <v>7.5322759536850192</v>
      </c>
      <c r="FW558" s="278"/>
      <c r="FX558" s="278">
        <f>MAX(FR553:FR558)</f>
        <v>7.5322759536850192</v>
      </c>
      <c r="FY558" s="278"/>
      <c r="FZ558" s="278">
        <f>MIN(FR553:FR558)</f>
        <v>7.5322759536850192</v>
      </c>
      <c r="GA558" s="278"/>
      <c r="GB558" s="278">
        <f>FX558-FZ558</f>
        <v>0</v>
      </c>
      <c r="GC558" s="280"/>
      <c r="GD558" s="284"/>
      <c r="GE558" s="209"/>
      <c r="GF558" s="278"/>
      <c r="GG558" s="278">
        <f>SUM(GE553:GE558)</f>
        <v>3.3786065461977164</v>
      </c>
      <c r="GH558" s="278"/>
      <c r="GI558" s="278">
        <f>AVERAGE(GE553:GE558)</f>
        <v>3.3786065461977164</v>
      </c>
      <c r="GJ558" s="278"/>
      <c r="GK558" s="278">
        <f>MAX(GE553:GE558)</f>
        <v>3.3786065461977164</v>
      </c>
      <c r="GL558" s="278"/>
      <c r="GM558" s="278">
        <f>MIN(GE553:GE558)</f>
        <v>3.3786065461977164</v>
      </c>
      <c r="GN558" s="278"/>
      <c r="GO558" s="278">
        <f>GK558-GM558</f>
        <v>0</v>
      </c>
      <c r="GP558" s="284"/>
      <c r="GQ558" s="587"/>
      <c r="GR558" s="587"/>
      <c r="GS558" s="532"/>
      <c r="GT558" s="586">
        <f>SUM(GR556:GR558)</f>
        <v>1.3939088937952337</v>
      </c>
      <c r="GU558" s="586">
        <f>SUM(GS556:GS558)</f>
        <v>3.2524540855222122</v>
      </c>
      <c r="GV558" s="531">
        <f>AVERAGE(GR556:GR558)</f>
        <v>0.69695444689761687</v>
      </c>
      <c r="GW558" s="531">
        <f>AVERAGE(GS556:GS558)</f>
        <v>1.6262270427611061</v>
      </c>
      <c r="GX558" s="531">
        <f>MAX(GR556:GR558)</f>
        <v>0.73567413839192897</v>
      </c>
      <c r="GY558" s="531">
        <f>MAX(GS556:GS558)</f>
        <v>3.0201359365563398</v>
      </c>
      <c r="GZ558" s="587"/>
      <c r="HA558" s="532"/>
      <c r="HB558" s="586">
        <f>SUM(GZ556:GZ558)</f>
        <v>0.3871335504885991</v>
      </c>
      <c r="HC558" s="586">
        <f>SUM(HA556:HA558)</f>
        <v>1.0839739413680789</v>
      </c>
      <c r="HD558" s="531">
        <f>AVERAGE(GZ556:GZ558)</f>
        <v>0.19356677524429955</v>
      </c>
      <c r="HE558" s="531">
        <f>AVERAGE(HA556:HA558)</f>
        <v>0.54198697068403945</v>
      </c>
      <c r="HF558" s="531">
        <f>MAX(GZ556:GZ558)</f>
        <v>0.23228013029315875</v>
      </c>
      <c r="HG558" s="531">
        <f>MAX(HA556:HA558)</f>
        <v>1.0065472312703587</v>
      </c>
      <c r="HH558" s="584"/>
      <c r="HI558" s="527"/>
      <c r="HJ558" s="586">
        <f>SUM(HH556:HH558)</f>
        <v>1.4498117107455317</v>
      </c>
      <c r="HK558" s="586">
        <f>SUM(HI556:HI558)</f>
        <v>3.4283315306421542</v>
      </c>
      <c r="HL558" s="531">
        <f>AVERAGE(HH556:HH558)</f>
        <v>0.72490585537276586</v>
      </c>
      <c r="HM558" s="531">
        <f>AVERAGE(HI556:HI558)</f>
        <v>1.7141657653210771</v>
      </c>
      <c r="HN558" s="531">
        <f>MAX(HH556:HH558)</f>
        <v>0.75179519793952709</v>
      </c>
      <c r="HO558" s="531">
        <f>MAX(HI556:HI558)</f>
        <v>3.1834507070248574</v>
      </c>
      <c r="HP558" s="286">
        <f>MIN(HH556:HH558)</f>
        <v>0.69801651280600463</v>
      </c>
      <c r="HQ558" s="286">
        <f>MIN(HI556:HI558)</f>
        <v>0.24488082361729685</v>
      </c>
      <c r="HR558" s="278">
        <f>HN558-HP558</f>
        <v>5.3778685133522464E-2</v>
      </c>
      <c r="HS558" s="278">
        <f>HO558-HQ558</f>
        <v>2.9385698834075606</v>
      </c>
      <c r="HT558" s="393"/>
      <c r="HU558" s="520"/>
      <c r="HV558" s="393"/>
      <c r="HW558" s="520"/>
      <c r="HX558" s="393"/>
      <c r="HY558" s="520"/>
      <c r="HZ558" s="393"/>
      <c r="IA558" s="520"/>
      <c r="IB558" s="393"/>
      <c r="IC558" s="520"/>
      <c r="ID558" s="393"/>
      <c r="IE558" s="168"/>
      <c r="IF558" s="168"/>
      <c r="IG558" s="168">
        <v>2.3619011811530348</v>
      </c>
      <c r="IH558" s="168">
        <v>0</v>
      </c>
      <c r="II558" s="168"/>
      <c r="IJ558" s="168"/>
      <c r="IK558" s="168"/>
      <c r="IL558" s="168"/>
      <c r="IM558" s="168"/>
      <c r="IN558" s="462"/>
      <c r="IO558" s="462"/>
      <c r="IP558" s="390">
        <v>1</v>
      </c>
      <c r="IQ558" s="168"/>
      <c r="IR558" s="168"/>
      <c r="IS558" s="168"/>
      <c r="IT558" s="390"/>
      <c r="IU558" s="393"/>
      <c r="IV558" s="390"/>
      <c r="IW558" s="393"/>
      <c r="IX558" s="484"/>
      <c r="IY558" s="393"/>
      <c r="IZ558" s="168"/>
      <c r="JA558" s="168"/>
      <c r="JB558" s="177"/>
      <c r="JC558" s="177"/>
      <c r="JD558" s="177"/>
      <c r="JE558" s="168"/>
      <c r="JF558" s="168"/>
      <c r="JG558" s="168"/>
      <c r="JH558" s="168"/>
      <c r="JI558" s="168"/>
      <c r="JJ558" s="168"/>
      <c r="JK558" s="168"/>
      <c r="JL558" s="168"/>
      <c r="JM558" s="168"/>
      <c r="JN558" s="168"/>
      <c r="JO558" s="168"/>
      <c r="JP558" s="177"/>
      <c r="JQ558" s="177"/>
      <c r="JR558" s="177"/>
      <c r="JS558" s="168"/>
      <c r="JT558" s="168"/>
      <c r="JU558" s="393"/>
      <c r="JV558" s="168"/>
      <c r="JW558" s="168"/>
      <c r="JX558" s="168"/>
      <c r="JY558" s="393"/>
      <c r="JZ558" s="507"/>
      <c r="KA558" s="507"/>
      <c r="KB558" s="520"/>
      <c r="KC558" s="520"/>
      <c r="KD558" s="507"/>
      <c r="KE558" s="170"/>
      <c r="KF558" s="168"/>
      <c r="KG558" s="168"/>
      <c r="KH558" s="168"/>
      <c r="KI558" s="168"/>
      <c r="KJ558" s="168"/>
      <c r="KK558" s="169"/>
      <c r="KL558" s="168"/>
      <c r="KM558" s="168"/>
      <c r="KN558" s="168"/>
      <c r="KO558" s="168"/>
      <c r="KP558" s="168"/>
      <c r="KQ558" s="168"/>
      <c r="KR558" s="169"/>
      <c r="KS558" s="168"/>
      <c r="KT558" s="168"/>
      <c r="KU558" s="168"/>
      <c r="KV558" s="168"/>
      <c r="KW558" s="168"/>
      <c r="KX558" s="168"/>
      <c r="KY558" s="168"/>
      <c r="KZ558" s="168"/>
      <c r="LA558" s="169"/>
    </row>
    <row r="559" spans="1:314" x14ac:dyDescent="0.15">
      <c r="A559" s="214"/>
      <c r="B559" s="231" t="s">
        <v>81</v>
      </c>
      <c r="C559" s="10"/>
      <c r="D559" s="11"/>
      <c r="E559" s="12"/>
      <c r="F559" s="14"/>
      <c r="G559" s="13"/>
      <c r="H559" s="14" t="s">
        <v>354</v>
      </c>
      <c r="I559" s="596">
        <v>108</v>
      </c>
      <c r="J559" s="9">
        <v>1</v>
      </c>
      <c r="K559" s="14">
        <v>1</v>
      </c>
      <c r="L559" s="9">
        <v>0</v>
      </c>
      <c r="M559" s="23">
        <v>1</v>
      </c>
      <c r="N559" s="23">
        <v>1</v>
      </c>
      <c r="O559" s="23">
        <v>0</v>
      </c>
      <c r="P559" s="14"/>
      <c r="Q559" s="14">
        <v>1</v>
      </c>
      <c r="R559" s="14">
        <v>0</v>
      </c>
      <c r="S559" s="14">
        <v>0</v>
      </c>
      <c r="T559" s="14">
        <v>0</v>
      </c>
      <c r="U559" s="14">
        <v>0</v>
      </c>
      <c r="V559" s="14">
        <v>1</v>
      </c>
      <c r="W559" s="14">
        <v>0</v>
      </c>
      <c r="X559" s="14">
        <v>0</v>
      </c>
      <c r="Y559" s="14">
        <v>1</v>
      </c>
      <c r="Z559" s="14">
        <v>0</v>
      </c>
      <c r="AA559" s="9">
        <v>0</v>
      </c>
      <c r="AB559" s="15"/>
      <c r="AC559" s="15"/>
      <c r="AD559" s="15"/>
      <c r="AE559" s="15"/>
      <c r="AF559" s="15"/>
      <c r="AG559" s="15"/>
      <c r="AH559" s="54"/>
      <c r="AI559" s="15"/>
      <c r="AJ559" s="15"/>
      <c r="AK559" s="15"/>
      <c r="AL559" s="632"/>
      <c r="AM559" s="633"/>
      <c r="AN559" s="634"/>
      <c r="AO559" s="633"/>
      <c r="AP559" s="634"/>
      <c r="AQ559" s="634"/>
      <c r="AR559" s="634"/>
      <c r="AS559" s="634"/>
      <c r="AT559" s="634"/>
      <c r="AU559" s="634"/>
      <c r="AV559" s="634"/>
      <c r="AW559" s="634"/>
      <c r="AX559" s="634"/>
      <c r="AY559" s="634"/>
      <c r="AZ559" s="634"/>
      <c r="BA559" s="634"/>
      <c r="BB559" s="633"/>
      <c r="BC559" s="634"/>
      <c r="BD559" s="634"/>
      <c r="BE559" s="634"/>
      <c r="BF559" s="634"/>
      <c r="BG559" s="634"/>
      <c r="BH559" s="634"/>
      <c r="BI559" s="634"/>
      <c r="BJ559" s="634"/>
      <c r="BK559" s="634"/>
      <c r="BL559" s="634"/>
      <c r="BM559" s="634"/>
      <c r="BN559" s="573"/>
      <c r="BO559" s="573"/>
      <c r="BP559" s="4">
        <v>0.9292725958634892</v>
      </c>
      <c r="BQ559" s="4">
        <v>-11.98178338762215</v>
      </c>
      <c r="BR559" s="6"/>
      <c r="BS559" s="527"/>
      <c r="BT559" s="527"/>
      <c r="BU559" s="527"/>
      <c r="BV559" s="527"/>
      <c r="BW559" s="584"/>
      <c r="BX559" s="527"/>
      <c r="BY559" s="527"/>
      <c r="BZ559" s="527"/>
      <c r="CA559" s="527"/>
      <c r="CB559" s="584"/>
      <c r="CC559" s="527"/>
      <c r="CD559" s="584"/>
      <c r="CE559" s="527"/>
      <c r="CF559" s="584"/>
      <c r="CG559" s="527"/>
      <c r="CH559" s="584"/>
      <c r="CI559" s="527"/>
      <c r="CJ559" s="584"/>
      <c r="CK559" s="527"/>
      <c r="CL559" s="584"/>
      <c r="CO559" s="70"/>
      <c r="CP559" s="70"/>
      <c r="CQ559" s="70"/>
      <c r="CR559" s="70"/>
      <c r="CS559" s="70"/>
      <c r="CT559" s="70"/>
      <c r="CU559" s="70"/>
      <c r="CV559" s="70"/>
      <c r="CW559" s="70"/>
      <c r="CX559" s="70"/>
      <c r="CY559" s="70"/>
      <c r="CZ559" s="70"/>
      <c r="DA559" s="70"/>
      <c r="DB559" s="70"/>
      <c r="DC559" s="70"/>
      <c r="DH559" s="516"/>
      <c r="DI559" s="516"/>
      <c r="DJ559" s="105"/>
      <c r="DK559" s="105"/>
      <c r="DL559" s="105"/>
      <c r="DM559" s="105"/>
      <c r="DN559" s="105"/>
      <c r="DO559" s="105"/>
      <c r="DP559" s="105"/>
      <c r="DQ559" s="105"/>
      <c r="DR559" s="105"/>
      <c r="DS559" s="105"/>
      <c r="DT559" s="108" t="s">
        <v>442</v>
      </c>
      <c r="DU559" s="105">
        <v>0.9292725958634892</v>
      </c>
      <c r="DV559" s="105">
        <v>-11.98178338762215</v>
      </c>
      <c r="ER559" s="128">
        <v>-4.0268479154084531</v>
      </c>
      <c r="ES559" s="128">
        <v>13.143184039087947</v>
      </c>
      <c r="EV559" s="284"/>
      <c r="EW559" s="209"/>
      <c r="EX559" s="209"/>
      <c r="EY559" s="209"/>
      <c r="EZ559" s="209"/>
      <c r="FA559" s="209"/>
      <c r="FB559" s="209"/>
      <c r="FC559" s="209"/>
      <c r="FE559" s="141"/>
      <c r="FF559" s="141"/>
      <c r="FH559" s="141"/>
      <c r="FJ559" s="141"/>
      <c r="FK559" s="584"/>
      <c r="FL559" s="527"/>
      <c r="FM559" s="584"/>
      <c r="FN559" s="527"/>
      <c r="FO559" s="584"/>
      <c r="FP559" s="527"/>
      <c r="FQ559" s="284"/>
      <c r="FR559" s="209"/>
      <c r="FS559" s="285"/>
      <c r="FT559" s="279"/>
      <c r="FU559" s="285"/>
      <c r="FV559" s="279"/>
      <c r="FW559" s="285"/>
      <c r="FX559" s="279"/>
      <c r="FY559" s="285"/>
      <c r="FZ559" s="279"/>
      <c r="GA559" s="285"/>
      <c r="GB559" s="279"/>
      <c r="GC559" s="279"/>
      <c r="GD559" s="285"/>
      <c r="GE559" s="279"/>
      <c r="GF559" s="285"/>
      <c r="GG559" s="279"/>
      <c r="GH559" s="279"/>
      <c r="GI559" s="279"/>
      <c r="GJ559" s="279"/>
      <c r="GK559" s="279"/>
      <c r="GL559" s="279"/>
      <c r="GM559" s="279"/>
      <c r="GN559" s="279"/>
      <c r="GO559" s="279"/>
      <c r="GP559" s="209"/>
      <c r="GQ559" s="529"/>
      <c r="GR559" s="587"/>
      <c r="GS559" s="529"/>
      <c r="GT559" s="587"/>
      <c r="GU559" s="529"/>
      <c r="GV559" s="529"/>
      <c r="GW559" s="529"/>
      <c r="GX559" s="529"/>
      <c r="GY559" s="529"/>
      <c r="GZ559" s="587"/>
      <c r="HA559" s="529"/>
      <c r="HB559" s="587"/>
      <c r="HC559" s="529"/>
      <c r="HD559" s="529"/>
      <c r="HE559" s="529"/>
      <c r="HF559" s="529"/>
      <c r="HG559" s="529"/>
      <c r="HH559" s="584"/>
      <c r="HI559" s="527"/>
      <c r="HJ559" s="587"/>
      <c r="HK559" s="529"/>
      <c r="HL559" s="529"/>
      <c r="HM559" s="529"/>
      <c r="HN559" s="529"/>
      <c r="HO559" s="529"/>
      <c r="HP559" s="285"/>
      <c r="HQ559" s="208"/>
      <c r="HR559" s="208"/>
      <c r="HS559" s="208"/>
      <c r="IE559" s="159"/>
      <c r="IF559" s="159"/>
      <c r="IG559" s="159">
        <v>0.19359845747156024</v>
      </c>
      <c r="IH559" s="159">
        <v>-5.8070032573289902E-2</v>
      </c>
      <c r="II559" s="159"/>
      <c r="IJ559" s="159"/>
      <c r="IK559" s="159"/>
      <c r="IL559" s="159"/>
      <c r="IM559" s="159"/>
      <c r="IQ559" s="159"/>
      <c r="IR559" s="159"/>
      <c r="IS559" s="159"/>
      <c r="IZ559" s="159"/>
      <c r="JA559" s="159"/>
      <c r="JB559" s="159"/>
      <c r="JC559" s="159"/>
      <c r="JD559" s="159"/>
      <c r="JE559" s="159"/>
      <c r="JF559" s="159"/>
      <c r="JG559" s="159"/>
      <c r="JH559" s="159"/>
      <c r="JI559" s="159"/>
      <c r="JJ559" s="159"/>
      <c r="JK559" s="159"/>
      <c r="JL559" s="159"/>
      <c r="JM559" s="159"/>
      <c r="JN559" s="159"/>
      <c r="JO559" s="159"/>
      <c r="JP559" s="159"/>
      <c r="JQ559" s="159"/>
      <c r="JR559" s="159"/>
      <c r="JS559" s="159"/>
      <c r="JT559" s="159"/>
      <c r="JV559" s="159"/>
      <c r="JW559" s="159"/>
      <c r="JX559" s="159"/>
      <c r="KE559" s="159"/>
      <c r="KF559" s="159"/>
      <c r="KG559" s="159"/>
      <c r="KH559" s="159"/>
      <c r="KI559" s="159"/>
      <c r="KJ559" s="159"/>
      <c r="KK559" s="159"/>
      <c r="KL559" s="159"/>
      <c r="KM559" s="159"/>
      <c r="KN559" s="159"/>
      <c r="KO559" s="159"/>
      <c r="KP559" s="159"/>
      <c r="KQ559" s="159"/>
      <c r="KR559" s="159"/>
      <c r="KS559" s="159"/>
      <c r="KT559" s="159"/>
      <c r="KU559" s="159"/>
      <c r="KV559" s="159"/>
      <c r="KW559" s="159"/>
      <c r="KX559" s="159"/>
      <c r="KY559" s="159"/>
      <c r="KZ559" s="159"/>
      <c r="LA559" s="159"/>
    </row>
    <row r="560" spans="1:314" x14ac:dyDescent="0.15">
      <c r="A560" s="214"/>
      <c r="B560" s="231" t="s">
        <v>82</v>
      </c>
      <c r="C560" s="10"/>
      <c r="D560" s="11"/>
      <c r="E560" s="12"/>
      <c r="F560" s="14"/>
      <c r="G560" s="13"/>
      <c r="H560" s="14"/>
      <c r="I560" s="596"/>
      <c r="J560" s="9">
        <v>1</v>
      </c>
      <c r="K560" s="14">
        <v>1</v>
      </c>
      <c r="L560" s="9">
        <v>0</v>
      </c>
      <c r="M560" s="23">
        <v>1</v>
      </c>
      <c r="N560" s="23">
        <v>0</v>
      </c>
      <c r="O560" s="23">
        <v>1</v>
      </c>
      <c r="P560" s="14"/>
      <c r="Q560" s="14">
        <v>0</v>
      </c>
      <c r="R560" s="14">
        <v>0</v>
      </c>
      <c r="S560" s="14">
        <v>1</v>
      </c>
      <c r="T560" s="14">
        <v>1</v>
      </c>
      <c r="U560" s="14">
        <v>0</v>
      </c>
      <c r="V560" s="14">
        <v>0</v>
      </c>
      <c r="W560" s="14">
        <v>0</v>
      </c>
      <c r="X560" s="14">
        <v>0</v>
      </c>
      <c r="Y560" s="14">
        <v>1</v>
      </c>
      <c r="Z560" s="14">
        <v>0</v>
      </c>
      <c r="AA560" s="9">
        <v>0</v>
      </c>
      <c r="AB560" s="15">
        <f>ABS(ER560-DU561)</f>
        <v>2.3231814896587233</v>
      </c>
      <c r="AC560" s="15">
        <f>ABS(ES560-DV561)</f>
        <v>3.8713355048860976E-2</v>
      </c>
      <c r="AD560" s="15">
        <f>SQRT(AB560^2+AC560^2)</f>
        <v>2.3235040257662702</v>
      </c>
      <c r="AE560" s="15"/>
      <c r="AF560" s="15"/>
      <c r="AG560" s="15"/>
      <c r="AH560" s="15">
        <f>AM561-BP560</f>
        <v>-1.8585451917269784</v>
      </c>
      <c r="AI560" s="15">
        <f>AN561-BQ560</f>
        <v>16.530602605863194</v>
      </c>
      <c r="AJ560" s="15"/>
      <c r="AK560" s="15"/>
      <c r="AL560" s="632">
        <f>((AH560*AH561)+(AI560*AI561))/(SQRT(AH560^2+AI560^2)*SQRT(AH561^2+AI561^2))</f>
        <v>0.99535228940489506</v>
      </c>
      <c r="AM560" s="633"/>
      <c r="AN560" s="634"/>
      <c r="AO560" s="633"/>
      <c r="AP560" s="634"/>
      <c r="AQ560" s="634"/>
      <c r="AR560" s="634"/>
      <c r="AS560" s="634"/>
      <c r="AT560" s="634"/>
      <c r="AU560" s="634"/>
      <c r="AV560" s="634"/>
      <c r="AW560" s="634"/>
      <c r="AX560" s="634"/>
      <c r="AY560" s="634"/>
      <c r="AZ560" s="634"/>
      <c r="BA560" s="634"/>
      <c r="BB560" s="633"/>
      <c r="BC560" s="634"/>
      <c r="BD560" s="634"/>
      <c r="BE560" s="634"/>
      <c r="BF560" s="634"/>
      <c r="BG560" s="634"/>
      <c r="BH560" s="634"/>
      <c r="BI560" s="634"/>
      <c r="BJ560" s="634"/>
      <c r="BK560" s="634"/>
      <c r="BL560" s="634"/>
      <c r="BM560" s="634"/>
      <c r="BN560" s="573"/>
      <c r="BO560" s="573"/>
      <c r="BP560" s="4">
        <v>0.77439382988624095</v>
      </c>
      <c r="BQ560" s="4">
        <v>-12.05921009771987</v>
      </c>
      <c r="BR560" s="6"/>
      <c r="BS560" s="527"/>
      <c r="BT560" s="527"/>
      <c r="BU560" s="527"/>
      <c r="BV560" s="527"/>
      <c r="BW560" s="584"/>
      <c r="BX560" s="527"/>
      <c r="BY560" s="527"/>
      <c r="BZ560" s="527"/>
      <c r="CA560" s="527"/>
      <c r="CB560" s="584"/>
      <c r="CC560" s="527"/>
      <c r="CD560" s="584"/>
      <c r="CE560" s="527"/>
      <c r="CF560" s="584"/>
      <c r="CG560" s="527"/>
      <c r="CH560" s="584"/>
      <c r="CI560" s="527"/>
      <c r="CJ560" s="584"/>
      <c r="CK560" s="527"/>
      <c r="CL560" s="584"/>
      <c r="CO560" s="70"/>
      <c r="CP560" s="70"/>
      <c r="CQ560" s="70"/>
      <c r="CR560" s="70"/>
      <c r="CS560" s="70"/>
      <c r="CT560" s="70"/>
      <c r="CU560" s="70"/>
      <c r="CV560" s="70"/>
      <c r="CW560" s="70"/>
      <c r="CX560" s="70"/>
      <c r="CY560" s="70"/>
      <c r="CZ560" s="70"/>
      <c r="DA560" s="70"/>
      <c r="DB560" s="70"/>
      <c r="DC560" s="70"/>
      <c r="DH560" s="516"/>
      <c r="DI560" s="516"/>
      <c r="DJ560" s="105"/>
      <c r="DK560" s="105"/>
      <c r="DL560" s="105"/>
      <c r="DM560" s="105"/>
      <c r="DN560" s="105"/>
      <c r="DO560" s="105"/>
      <c r="DP560" s="105"/>
      <c r="DQ560" s="105"/>
      <c r="DR560" s="105"/>
      <c r="DS560" s="105"/>
      <c r="DT560" s="108" t="s">
        <v>442</v>
      </c>
      <c r="DU560" s="105">
        <v>0.77439382988624095</v>
      </c>
      <c r="DV560" s="105">
        <v>-12.05921009771987</v>
      </c>
      <c r="ER560" s="128">
        <v>-4.3753251388572618</v>
      </c>
      <c r="ES560" s="128">
        <v>12.291490228013028</v>
      </c>
      <c r="EV560" s="284"/>
      <c r="EW560" s="209"/>
      <c r="EX560" s="209"/>
      <c r="EY560" s="209"/>
      <c r="EZ560" s="209"/>
      <c r="FA560" s="209"/>
      <c r="FB560" s="209"/>
      <c r="FC560" s="209"/>
      <c r="FE560" s="141"/>
      <c r="FF560" s="141"/>
      <c r="FH560" s="141"/>
      <c r="FJ560" s="141"/>
      <c r="FK560" s="584"/>
      <c r="FL560" s="527"/>
      <c r="FM560" s="584"/>
      <c r="FN560" s="527"/>
      <c r="FO560" s="584"/>
      <c r="FP560" s="527"/>
      <c r="FQ560" s="284"/>
      <c r="FR560" s="209"/>
      <c r="FS560" s="285"/>
      <c r="FT560" s="279"/>
      <c r="FU560" s="285"/>
      <c r="FV560" s="279"/>
      <c r="FW560" s="285"/>
      <c r="FX560" s="279"/>
      <c r="FY560" s="285"/>
      <c r="FZ560" s="279"/>
      <c r="GA560" s="285"/>
      <c r="GB560" s="279"/>
      <c r="GC560" s="279"/>
      <c r="GD560" s="285"/>
      <c r="GE560" s="279"/>
      <c r="GF560" s="285"/>
      <c r="GG560" s="279"/>
      <c r="GH560" s="279"/>
      <c r="GI560" s="279"/>
      <c r="GJ560" s="279"/>
      <c r="GK560" s="279"/>
      <c r="GL560" s="279"/>
      <c r="GM560" s="279"/>
      <c r="GN560" s="279"/>
      <c r="GO560" s="279"/>
      <c r="GP560" s="209"/>
      <c r="GQ560" s="529"/>
      <c r="GR560" s="587"/>
      <c r="GS560" s="529"/>
      <c r="GT560" s="587"/>
      <c r="GU560" s="529"/>
      <c r="GV560" s="529"/>
      <c r="GW560" s="529"/>
      <c r="GX560" s="529"/>
      <c r="GY560" s="529"/>
      <c r="GZ560" s="587"/>
      <c r="HA560" s="529"/>
      <c r="HB560" s="587"/>
      <c r="HC560" s="529"/>
      <c r="HD560" s="529"/>
      <c r="HE560" s="529"/>
      <c r="HF560" s="529"/>
      <c r="HG560" s="529"/>
      <c r="HH560" s="584"/>
      <c r="HI560" s="527"/>
      <c r="HJ560" s="587"/>
      <c r="HK560" s="529"/>
      <c r="HL560" s="529"/>
      <c r="HM560" s="529"/>
      <c r="HN560" s="529"/>
      <c r="HO560" s="529"/>
      <c r="HP560" s="285"/>
      <c r="HQ560" s="208"/>
      <c r="HR560" s="208"/>
      <c r="HS560" s="208"/>
      <c r="IE560" s="159"/>
      <c r="IF560" s="159"/>
      <c r="IG560" s="159"/>
      <c r="IH560" s="159"/>
      <c r="II560" s="159"/>
      <c r="IJ560" s="159"/>
      <c r="IK560" s="159"/>
      <c r="IL560" s="159"/>
      <c r="IM560" s="159"/>
      <c r="IQ560" s="159"/>
      <c r="IR560" s="159"/>
      <c r="IS560" s="159"/>
      <c r="IZ560" s="159"/>
      <c r="JA560" s="159"/>
      <c r="JB560" s="159"/>
      <c r="JC560" s="159"/>
      <c r="JD560" s="159"/>
      <c r="JE560" s="159"/>
      <c r="JF560" s="159"/>
      <c r="JG560" s="159"/>
      <c r="JH560" s="159"/>
      <c r="JI560" s="159"/>
      <c r="JJ560" s="159"/>
      <c r="JK560" s="159"/>
      <c r="JL560" s="159"/>
      <c r="JM560" s="159"/>
      <c r="JN560" s="159"/>
      <c r="JO560" s="159"/>
      <c r="JP560" s="159"/>
      <c r="JQ560" s="159"/>
      <c r="JR560" s="159"/>
      <c r="JS560" s="159"/>
      <c r="JT560" s="159"/>
      <c r="JV560" s="159"/>
      <c r="JW560" s="159"/>
      <c r="JX560" s="159"/>
      <c r="KE560" s="159"/>
      <c r="KF560" s="159"/>
      <c r="KG560" s="159"/>
      <c r="KH560" s="159"/>
      <c r="KI560" s="159"/>
      <c r="KJ560" s="159"/>
      <c r="KK560" s="159"/>
      <c r="KL560" s="159"/>
      <c r="KM560" s="159"/>
      <c r="KN560" s="159"/>
      <c r="KO560" s="159"/>
      <c r="KP560" s="159"/>
      <c r="KQ560" s="159"/>
      <c r="KR560" s="159"/>
      <c r="KS560" s="159"/>
      <c r="KT560" s="159"/>
      <c r="KU560" s="159"/>
      <c r="KV560" s="159"/>
      <c r="KW560" s="159"/>
      <c r="KX560" s="159"/>
      <c r="KY560" s="159"/>
      <c r="KZ560" s="159"/>
      <c r="LA560" s="159"/>
      <c r="LB560" s="159"/>
    </row>
    <row r="561" spans="1:314" x14ac:dyDescent="0.15">
      <c r="A561" s="214"/>
      <c r="B561" s="231" t="s">
        <v>83</v>
      </c>
      <c r="C561" s="10">
        <v>0.26</v>
      </c>
      <c r="D561" s="11">
        <v>0.86658000000000013</v>
      </c>
      <c r="E561" s="12"/>
      <c r="F561" s="14"/>
      <c r="G561" s="13"/>
      <c r="H561" s="14"/>
      <c r="I561" s="596"/>
      <c r="J561" s="9">
        <v>2</v>
      </c>
      <c r="K561" s="14"/>
      <c r="L561" s="9"/>
      <c r="M561" s="23">
        <v>0</v>
      </c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9"/>
      <c r="AB561" s="15"/>
      <c r="AC561" s="15"/>
      <c r="AD561" s="15"/>
      <c r="AE561" s="15"/>
      <c r="AF561" s="15"/>
      <c r="AG561" s="15"/>
      <c r="AH561" s="54">
        <f>ER560-BP560</f>
        <v>-5.1497189687435032</v>
      </c>
      <c r="AI561" s="54">
        <f>ES560-BQ560</f>
        <v>24.350700325732898</v>
      </c>
      <c r="AJ561" s="15"/>
      <c r="AK561" s="15"/>
      <c r="AL561" s="635">
        <f>DEGREES(ACOS(AL560))</f>
        <v>5.5261862602631302</v>
      </c>
      <c r="AM561" s="633">
        <v>-1.0841513618407375</v>
      </c>
      <c r="AN561" s="634">
        <v>4.4713925081433228</v>
      </c>
      <c r="AO561" s="638">
        <f>ABS(11.88-AN561)</f>
        <v>7.408607491856678</v>
      </c>
      <c r="AP561" s="634"/>
      <c r="AQ561" s="634"/>
      <c r="AR561" s="634"/>
      <c r="AS561" s="634"/>
      <c r="AT561" s="634"/>
      <c r="AU561" s="634"/>
      <c r="AV561" s="634"/>
      <c r="AW561" s="634"/>
      <c r="AX561" s="634"/>
      <c r="AY561" s="634"/>
      <c r="AZ561" s="634"/>
      <c r="BA561" s="634"/>
      <c r="BB561" s="633"/>
      <c r="BC561" s="634">
        <f>ABS(BQ561-AN561)</f>
        <v>8.0136644951140052</v>
      </c>
      <c r="BD561" s="634"/>
      <c r="BE561" s="634"/>
      <c r="BF561" s="634"/>
      <c r="BG561" s="634"/>
      <c r="BH561" s="634"/>
      <c r="BI561" s="634"/>
      <c r="BJ561" s="634"/>
      <c r="BK561" s="634"/>
      <c r="BL561" s="634"/>
      <c r="BM561" s="634"/>
      <c r="BN561" s="573"/>
      <c r="BO561" s="573"/>
      <c r="BP561" s="64">
        <v>-3.7558100749482688</v>
      </c>
      <c r="BQ561" s="64">
        <v>12.485057003257328</v>
      </c>
      <c r="BR561" s="6"/>
      <c r="BS561" s="527"/>
      <c r="BT561" s="527"/>
      <c r="BU561" s="527"/>
      <c r="BV561" s="527"/>
      <c r="BW561" s="584"/>
      <c r="BX561" s="527"/>
      <c r="BY561" s="527"/>
      <c r="BZ561" s="527"/>
      <c r="CA561" s="527"/>
      <c r="CB561" s="584"/>
      <c r="CC561" s="527"/>
      <c r="CD561" s="584"/>
      <c r="CE561" s="527"/>
      <c r="CF561" s="584"/>
      <c r="CG561" s="527"/>
      <c r="CH561" s="584"/>
      <c r="CI561" s="527"/>
      <c r="CJ561" s="584"/>
      <c r="CK561" s="527"/>
      <c r="CL561" s="584"/>
      <c r="CO561" s="70"/>
      <c r="CP561" s="70"/>
      <c r="CQ561" s="70"/>
      <c r="CR561" s="70"/>
      <c r="CS561" s="70"/>
      <c r="CT561" s="70"/>
      <c r="CU561" s="70"/>
      <c r="CV561" s="70"/>
      <c r="CW561" s="70"/>
      <c r="CX561" s="70"/>
      <c r="CY561" s="70"/>
      <c r="CZ561" s="70"/>
      <c r="DA561" s="70"/>
      <c r="DB561" s="70"/>
      <c r="DC561" s="70"/>
      <c r="DH561" s="516"/>
      <c r="DI561" s="516"/>
      <c r="DJ561" s="105"/>
      <c r="DK561" s="105"/>
      <c r="DL561" s="105"/>
      <c r="DM561" s="105"/>
      <c r="DN561" s="105"/>
      <c r="DO561" s="105"/>
      <c r="DP561" s="105"/>
      <c r="DQ561" s="105"/>
      <c r="DR561" s="105"/>
      <c r="DS561" s="105"/>
      <c r="DT561" s="108" t="s">
        <v>443</v>
      </c>
      <c r="DU561" s="128">
        <v>-2.0521436491985385</v>
      </c>
      <c r="DV561" s="128">
        <v>12.330203583061889</v>
      </c>
      <c r="ER561" s="105">
        <v>0.4646362979317446</v>
      </c>
      <c r="ES561" s="105">
        <v>-11.78821661237785</v>
      </c>
      <c r="ET561" s="518">
        <f>ABS(ER561)</f>
        <v>0.4646362979317446</v>
      </c>
      <c r="EV561" s="284"/>
      <c r="EW561" s="209"/>
      <c r="EX561" s="209"/>
      <c r="EY561" s="209"/>
      <c r="EZ561" s="209"/>
      <c r="FA561" s="209"/>
      <c r="FB561" s="209"/>
      <c r="FC561" s="209"/>
      <c r="FE561" s="141"/>
      <c r="FF561" s="141"/>
      <c r="FH561" s="141"/>
      <c r="FJ561" s="141"/>
      <c r="FK561" s="584"/>
      <c r="FL561" s="527"/>
      <c r="FM561" s="584"/>
      <c r="FN561" s="527"/>
      <c r="FO561" s="584"/>
      <c r="FP561" s="527"/>
      <c r="FQ561" s="284"/>
      <c r="FR561" s="209"/>
      <c r="FS561" s="285"/>
      <c r="FT561" s="279"/>
      <c r="FU561" s="285"/>
      <c r="FV561" s="279"/>
      <c r="FW561" s="285"/>
      <c r="FX561" s="279"/>
      <c r="FY561" s="285"/>
      <c r="FZ561" s="279"/>
      <c r="GA561" s="285"/>
      <c r="GB561" s="279"/>
      <c r="GC561" s="279"/>
      <c r="GD561" s="285"/>
      <c r="GE561" s="279"/>
      <c r="GF561" s="285"/>
      <c r="GG561" s="279"/>
      <c r="GH561" s="279"/>
      <c r="GI561" s="279"/>
      <c r="GJ561" s="279"/>
      <c r="GK561" s="279"/>
      <c r="GL561" s="279"/>
      <c r="GM561" s="279"/>
      <c r="GN561" s="279"/>
      <c r="GO561" s="279"/>
      <c r="GP561" s="209"/>
      <c r="GQ561" s="529"/>
      <c r="GR561" s="587">
        <v>0.30975753195449635</v>
      </c>
      <c r="GS561" s="532">
        <v>2.3231814896587233</v>
      </c>
      <c r="GT561" s="584"/>
      <c r="GU561" s="527"/>
      <c r="GV561" s="527"/>
      <c r="GW561" s="527"/>
      <c r="GX561" s="527"/>
      <c r="GY561" s="527"/>
      <c r="GZ561" s="587">
        <v>0.27099348534201972</v>
      </c>
      <c r="HA561" s="532">
        <v>3.8713355048860976E-2</v>
      </c>
      <c r="HB561" s="584"/>
      <c r="HC561" s="527"/>
      <c r="HD561" s="527"/>
      <c r="HE561" s="527"/>
      <c r="HF561" s="527"/>
      <c r="HG561" s="527"/>
      <c r="HH561" s="584">
        <v>0.41156675971263307</v>
      </c>
      <c r="HI561" s="527">
        <v>2.3235040257662702</v>
      </c>
      <c r="HJ561" s="584"/>
      <c r="HK561" s="527"/>
      <c r="HL561" s="527"/>
      <c r="HM561" s="527"/>
      <c r="HN561" s="527"/>
      <c r="HO561" s="527"/>
      <c r="HP561" s="285"/>
      <c r="HQ561" s="208"/>
      <c r="HR561" s="208"/>
      <c r="HS561" s="208"/>
      <c r="IE561" s="159"/>
      <c r="IF561" s="159"/>
      <c r="IG561" s="159"/>
      <c r="IH561" s="159"/>
      <c r="II561" s="175">
        <v>1</v>
      </c>
      <c r="IJ561" s="175">
        <v>0</v>
      </c>
      <c r="IK561" s="175">
        <v>1</v>
      </c>
      <c r="IL561" s="175">
        <v>0</v>
      </c>
      <c r="IM561" s="175">
        <v>0</v>
      </c>
      <c r="IN561" s="464"/>
      <c r="IO561" s="464"/>
      <c r="IP561" s="402"/>
      <c r="IQ561" s="175">
        <v>1</v>
      </c>
      <c r="IR561" s="175">
        <v>0</v>
      </c>
      <c r="IS561" s="175">
        <v>0</v>
      </c>
      <c r="IT561" s="402"/>
      <c r="IU561" s="416"/>
      <c r="IV561" s="402"/>
      <c r="IW561" s="416"/>
      <c r="IX561" s="483"/>
      <c r="IY561" s="416"/>
      <c r="IZ561" s="175">
        <v>1</v>
      </c>
      <c r="JA561" s="175">
        <v>0</v>
      </c>
      <c r="JB561" s="178">
        <v>0</v>
      </c>
      <c r="JC561" s="178">
        <v>0</v>
      </c>
      <c r="JD561" s="178">
        <v>0</v>
      </c>
      <c r="JE561" s="178">
        <v>0</v>
      </c>
      <c r="JF561" s="178">
        <v>0</v>
      </c>
      <c r="JG561" s="178">
        <v>0</v>
      </c>
      <c r="JH561" s="178">
        <v>1</v>
      </c>
      <c r="JI561" s="178">
        <v>0</v>
      </c>
      <c r="JJ561" s="178">
        <v>0</v>
      </c>
      <c r="JK561" s="178">
        <v>0</v>
      </c>
      <c r="JL561" s="178">
        <v>1</v>
      </c>
      <c r="JM561" s="178">
        <v>1</v>
      </c>
      <c r="JN561" s="178">
        <v>0</v>
      </c>
      <c r="JO561" s="178">
        <v>0</v>
      </c>
      <c r="JP561" s="178">
        <v>0</v>
      </c>
      <c r="JQ561" s="178">
        <v>0</v>
      </c>
      <c r="JR561" s="178">
        <v>0</v>
      </c>
      <c r="JS561" s="178">
        <v>0</v>
      </c>
      <c r="JT561" s="178">
        <v>0</v>
      </c>
      <c r="JU561" s="513">
        <v>1</v>
      </c>
      <c r="JV561" s="178">
        <v>0</v>
      </c>
      <c r="JW561" s="178">
        <v>0</v>
      </c>
      <c r="JX561" s="178">
        <v>0</v>
      </c>
      <c r="JY561" s="513"/>
      <c r="JZ561" s="407"/>
      <c r="KA561" s="407"/>
      <c r="KB561" s="407"/>
      <c r="KC561" s="407"/>
      <c r="KD561" s="407"/>
      <c r="KE561" s="162">
        <v>0</v>
      </c>
      <c r="KF561" s="175">
        <v>0</v>
      </c>
      <c r="KG561" s="175">
        <v>1</v>
      </c>
      <c r="KH561" s="175">
        <v>0</v>
      </c>
      <c r="KI561" s="175">
        <v>0</v>
      </c>
      <c r="KJ561" s="175">
        <v>0</v>
      </c>
      <c r="KK561" s="160">
        <v>1</v>
      </c>
      <c r="KL561" s="175">
        <v>0</v>
      </c>
      <c r="KM561" s="175">
        <v>0</v>
      </c>
      <c r="KN561" s="175">
        <v>0</v>
      </c>
      <c r="KO561" s="175">
        <v>0</v>
      </c>
      <c r="KP561" s="175">
        <v>1</v>
      </c>
      <c r="KQ561" s="175">
        <v>0</v>
      </c>
      <c r="KR561" s="160">
        <v>0</v>
      </c>
      <c r="KS561" s="175">
        <v>0</v>
      </c>
      <c r="KT561" s="159"/>
      <c r="KU561" s="159"/>
      <c r="KV561" s="159"/>
      <c r="KW561" s="159"/>
      <c r="KX561" s="159"/>
      <c r="KY561" s="159"/>
      <c r="KZ561" s="159"/>
      <c r="LA561" s="159"/>
      <c r="LB561" s="159"/>
    </row>
    <row r="562" spans="1:314" x14ac:dyDescent="0.15">
      <c r="A562" s="218" t="s">
        <v>593</v>
      </c>
      <c r="B562" s="243" t="s">
        <v>84</v>
      </c>
      <c r="C562" s="17"/>
      <c r="D562" s="18"/>
      <c r="E562" s="12"/>
      <c r="F562" s="20"/>
      <c r="G562" s="19"/>
      <c r="H562" s="20"/>
      <c r="I562" s="597"/>
      <c r="J562" s="16"/>
      <c r="K562" s="20"/>
      <c r="L562" s="16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16"/>
      <c r="AB562" s="20"/>
      <c r="AC562" s="20"/>
      <c r="AD562" s="20"/>
      <c r="AE562" s="20"/>
      <c r="AF562" s="20"/>
      <c r="AG562" s="20"/>
      <c r="AH562" s="58"/>
      <c r="AI562" s="20"/>
      <c r="AJ562" s="20"/>
      <c r="AK562" s="20"/>
      <c r="AL562" s="642"/>
      <c r="AM562" s="636"/>
      <c r="AN562" s="637"/>
      <c r="AO562" s="636"/>
      <c r="AP562" s="637"/>
      <c r="AQ562" s="528">
        <f>SUM(AO559:AO562)</f>
        <v>7.408607491856678</v>
      </c>
      <c r="AR562" s="528">
        <f>SUM(AP559:AP562)</f>
        <v>0</v>
      </c>
      <c r="AS562" s="528">
        <f>AVERAGE(AO559:AO562)</f>
        <v>7.408607491856678</v>
      </c>
      <c r="AT562" s="528" t="e">
        <f>AVERAGE(AP559:AP562)</f>
        <v>#DIV/0!</v>
      </c>
      <c r="AU562" s="528">
        <f>MAX(AO559:AO562)</f>
        <v>7.408607491856678</v>
      </c>
      <c r="AV562" s="528">
        <f>MAX(AP559:AP562)</f>
        <v>0</v>
      </c>
      <c r="AW562" s="528">
        <f>MIN(AO559:AO562)</f>
        <v>7.408607491856678</v>
      </c>
      <c r="AX562" s="528">
        <f>MIN(AP559:AP562)</f>
        <v>0</v>
      </c>
      <c r="AY562" s="528">
        <f>AU562-AW562</f>
        <v>0</v>
      </c>
      <c r="AZ562" s="528">
        <f>AV562-AX562</f>
        <v>0</v>
      </c>
      <c r="BA562" s="528"/>
      <c r="BB562" s="636"/>
      <c r="BC562" s="637"/>
      <c r="BD562" s="528">
        <f>SUM(BB559:BB562)</f>
        <v>0</v>
      </c>
      <c r="BE562" s="528">
        <f>SUM(BC559:BC562)</f>
        <v>8.0136644951140052</v>
      </c>
      <c r="BF562" s="528" t="e">
        <f>AVERAGE(BB559:BB562)</f>
        <v>#DIV/0!</v>
      </c>
      <c r="BG562" s="528">
        <f>AVERAGE(BC559:BC562)</f>
        <v>8.0136644951140052</v>
      </c>
      <c r="BH562" s="528">
        <f>MAX(BB559:BB562)</f>
        <v>0</v>
      </c>
      <c r="BI562" s="528">
        <f>MAX(BC559:BC562)</f>
        <v>8.0136644951140052</v>
      </c>
      <c r="BJ562" s="528">
        <f>MIN(BB559:BB562)</f>
        <v>0</v>
      </c>
      <c r="BK562" s="528">
        <f>MIN(BC559:BC562)</f>
        <v>8.0136644951140052</v>
      </c>
      <c r="BL562" s="528">
        <f>BH562-BJ562</f>
        <v>0</v>
      </c>
      <c r="BM562" s="528">
        <f>BI562-BK562</f>
        <v>0</v>
      </c>
      <c r="BN562" s="574"/>
      <c r="BO562" s="574"/>
      <c r="BP562" s="2"/>
      <c r="BQ562" s="2"/>
      <c r="BR562" s="7"/>
      <c r="BS562" s="530"/>
      <c r="BT562" s="530"/>
      <c r="BU562" s="530"/>
      <c r="BV562" s="530"/>
      <c r="BW562" s="584"/>
      <c r="BX562" s="530"/>
      <c r="BY562" s="530"/>
      <c r="BZ562" s="530"/>
      <c r="CA562" s="530"/>
      <c r="CB562" s="584"/>
      <c r="CC562" s="530"/>
      <c r="CD562" s="584"/>
      <c r="CE562" s="530"/>
      <c r="CF562" s="584"/>
      <c r="CG562" s="530"/>
      <c r="CH562" s="584"/>
      <c r="CI562" s="530"/>
      <c r="CJ562" s="584"/>
      <c r="CK562" s="530"/>
      <c r="CL562" s="584"/>
      <c r="CM562" s="271"/>
      <c r="CN562" s="393"/>
      <c r="CO562" s="73"/>
      <c r="CP562" s="73"/>
      <c r="CQ562" s="73"/>
      <c r="CR562" s="96"/>
      <c r="CS562" s="83"/>
      <c r="CT562" s="87"/>
      <c r="CU562" s="87"/>
      <c r="CV562" s="87"/>
      <c r="CW562" s="87"/>
      <c r="CX562" s="87"/>
      <c r="CY562" s="87"/>
      <c r="CZ562" s="87"/>
      <c r="DA562" s="87"/>
      <c r="DB562" s="87"/>
      <c r="DC562" s="81"/>
      <c r="DD562" s="281"/>
      <c r="DE562" s="281"/>
      <c r="DF562" s="281"/>
      <c r="DG562" s="281"/>
      <c r="DH562" s="281"/>
      <c r="DI562" s="281"/>
      <c r="DJ562" s="110"/>
      <c r="DK562" s="110"/>
      <c r="DL562" s="133"/>
      <c r="DM562" s="133"/>
      <c r="DN562" s="133"/>
      <c r="DO562" s="133"/>
      <c r="DP562" s="133"/>
      <c r="DQ562" s="133"/>
      <c r="DR562" s="133"/>
      <c r="DS562" s="110"/>
      <c r="DT562" s="112"/>
      <c r="DU562" s="110"/>
      <c r="DV562" s="110"/>
      <c r="DW562" s="495"/>
      <c r="DX562" s="495"/>
      <c r="DY562" s="495"/>
      <c r="DZ562" s="495"/>
      <c r="EA562" s="495"/>
      <c r="EB562" s="512"/>
      <c r="EC562" s="495"/>
      <c r="ED562" s="495"/>
      <c r="EE562" s="512"/>
      <c r="EF562" s="244"/>
      <c r="EG562" s="244"/>
      <c r="EH562" s="244"/>
      <c r="EI562" s="244"/>
      <c r="EJ562" s="244"/>
      <c r="EK562" s="244"/>
      <c r="EL562" s="244"/>
      <c r="EM562" s="244"/>
      <c r="EN562" s="244"/>
      <c r="EO562" s="244"/>
      <c r="EP562" s="244"/>
      <c r="EQ562" s="244"/>
      <c r="ER562" s="110"/>
      <c r="ES562" s="111"/>
      <c r="EV562" s="287">
        <f>SUM(ET559:ET562)</f>
        <v>0.4646362979317446</v>
      </c>
      <c r="EW562" s="281"/>
      <c r="EX562" s="278">
        <f>AVERAGE(ET559:ET562)</f>
        <v>0.4646362979317446</v>
      </c>
      <c r="EY562" s="278"/>
      <c r="EZ562" s="281">
        <f>_xlfn.VAR.P(ET559:ET562)</f>
        <v>0</v>
      </c>
      <c r="FA562" s="281"/>
      <c r="FB562" s="281">
        <f>MAX(ET559:ET562)</f>
        <v>0.4646362979317446</v>
      </c>
      <c r="FC562" s="281"/>
      <c r="FD562" s="523"/>
      <c r="FE562" s="152"/>
      <c r="FF562" s="145"/>
      <c r="FG562" s="268"/>
      <c r="FH562" s="145"/>
      <c r="FI562" s="268"/>
      <c r="FJ562" s="145"/>
      <c r="FK562" s="584"/>
      <c r="FL562" s="527"/>
      <c r="FM562" s="584"/>
      <c r="FN562" s="530"/>
      <c r="FO562" s="584"/>
      <c r="FP562" s="530"/>
      <c r="FQ562" s="284"/>
      <c r="FR562" s="282"/>
      <c r="FS562" s="286"/>
      <c r="FT562" s="278"/>
      <c r="FU562" s="286"/>
      <c r="FV562" s="278"/>
      <c r="FW562" s="285"/>
      <c r="FX562" s="279"/>
      <c r="FY562" s="285"/>
      <c r="FZ562" s="280"/>
      <c r="GA562" s="285"/>
      <c r="GB562" s="280"/>
      <c r="GC562" s="280"/>
      <c r="GD562" s="285"/>
      <c r="GE562" s="280"/>
      <c r="GF562" s="285"/>
      <c r="GG562" s="280"/>
      <c r="GH562" s="280"/>
      <c r="GI562" s="280"/>
      <c r="GJ562" s="280"/>
      <c r="GK562" s="280"/>
      <c r="GL562" s="280"/>
      <c r="GM562" s="280"/>
      <c r="GN562" s="280"/>
      <c r="GO562" s="280"/>
      <c r="GP562" s="282"/>
      <c r="GQ562" s="532"/>
      <c r="GR562" s="587"/>
      <c r="GS562" s="529"/>
      <c r="GT562" s="586">
        <f>SUM(GR560:GR562)</f>
        <v>0.30975753195449635</v>
      </c>
      <c r="GU562" s="586">
        <f>SUM(GS560:GS562)</f>
        <v>2.3231814896587233</v>
      </c>
      <c r="GV562" s="531">
        <f>AVERAGE(GR560:GR562)</f>
        <v>0.30975753195449635</v>
      </c>
      <c r="GW562" s="531">
        <f>AVERAGE(GS560:GS562)</f>
        <v>2.3231814896587233</v>
      </c>
      <c r="GX562" s="531">
        <f>MAX(GR560:GR562)</f>
        <v>0.30975753195449635</v>
      </c>
      <c r="GY562" s="531">
        <f>MAX(GS560:GS562)</f>
        <v>2.3231814896587233</v>
      </c>
      <c r="GZ562" s="587"/>
      <c r="HA562" s="529"/>
      <c r="HB562" s="586">
        <f>SUM(GZ560:GZ562)</f>
        <v>0.27099348534201972</v>
      </c>
      <c r="HC562" s="586">
        <f>SUM(HA560:HA562)</f>
        <v>3.8713355048860976E-2</v>
      </c>
      <c r="HD562" s="531">
        <f>AVERAGE(GZ560:GZ562)</f>
        <v>0.27099348534201972</v>
      </c>
      <c r="HE562" s="531">
        <f>AVERAGE(HA560:HA562)</f>
        <v>3.8713355048860976E-2</v>
      </c>
      <c r="HF562" s="531">
        <f>MAX(GZ560:GZ562)</f>
        <v>0.27099348534201972</v>
      </c>
      <c r="HG562" s="531">
        <f>MAX(HA560:HA562)</f>
        <v>3.8713355048860976E-2</v>
      </c>
      <c r="HH562" s="584"/>
      <c r="HI562" s="527"/>
      <c r="HJ562" s="586">
        <f>SUM(HH560:HH562)</f>
        <v>0.41156675971263307</v>
      </c>
      <c r="HK562" s="586">
        <f>SUM(HI560:HI562)</f>
        <v>2.3235040257662702</v>
      </c>
      <c r="HL562" s="531">
        <f>AVERAGE(HH560:HH562)</f>
        <v>0.41156675971263307</v>
      </c>
      <c r="HM562" s="531">
        <f>AVERAGE(HI560:HI562)</f>
        <v>2.3235040257662702</v>
      </c>
      <c r="HN562" s="531">
        <f>MAX(HH560:HH562)</f>
        <v>0.41156675971263307</v>
      </c>
      <c r="HO562" s="531">
        <f>MAX(HI560:HI562)</f>
        <v>2.3235040257662702</v>
      </c>
      <c r="HP562" s="286">
        <f>MIN(HH560:HH562)</f>
        <v>0.41156675971263307</v>
      </c>
      <c r="HQ562" s="286">
        <f>MIN(HI560:HI562)</f>
        <v>2.3235040257662702</v>
      </c>
      <c r="HR562" s="278">
        <f>HN562-HP562</f>
        <v>0</v>
      </c>
      <c r="HS562" s="278">
        <f>HO562-HQ562</f>
        <v>0</v>
      </c>
      <c r="HT562" s="393"/>
      <c r="HU562" s="520"/>
      <c r="HV562" s="393"/>
      <c r="HW562" s="520"/>
      <c r="HX562" s="393"/>
      <c r="HY562" s="520"/>
      <c r="HZ562" s="393"/>
      <c r="IA562" s="520"/>
      <c r="IB562" s="393"/>
      <c r="IC562" s="520"/>
      <c r="ID562" s="393"/>
      <c r="IE562" s="168"/>
      <c r="IF562" s="168"/>
      <c r="IG562" s="168">
        <v>2.1683027236814749</v>
      </c>
      <c r="IH562" s="168">
        <v>-12.020496742671009</v>
      </c>
      <c r="II562" s="168"/>
      <c r="IJ562" s="168"/>
      <c r="IK562" s="168"/>
      <c r="IL562" s="168"/>
      <c r="IM562" s="168"/>
      <c r="IN562" s="462"/>
      <c r="IO562" s="462"/>
      <c r="IP562" s="390">
        <v>0</v>
      </c>
      <c r="IQ562" s="168"/>
      <c r="IR562" s="168"/>
      <c r="IS562" s="168"/>
      <c r="IT562" s="390"/>
      <c r="IU562" s="393"/>
      <c r="IV562" s="390"/>
      <c r="IW562" s="393"/>
      <c r="IX562" s="484"/>
      <c r="IY562" s="393"/>
      <c r="IZ562" s="168"/>
      <c r="JA562" s="168"/>
      <c r="JB562" s="177"/>
      <c r="JC562" s="177"/>
      <c r="JD562" s="177"/>
      <c r="JE562" s="168"/>
      <c r="JF562" s="168"/>
      <c r="JG562" s="168"/>
      <c r="JH562" s="168"/>
      <c r="JI562" s="168"/>
      <c r="JJ562" s="168"/>
      <c r="JK562" s="168"/>
      <c r="JL562" s="168"/>
      <c r="JM562" s="168"/>
      <c r="JN562" s="168"/>
      <c r="JO562" s="168"/>
      <c r="JP562" s="177"/>
      <c r="JQ562" s="177"/>
      <c r="JR562" s="177"/>
      <c r="JS562" s="168"/>
      <c r="JT562" s="168"/>
      <c r="JU562" s="393"/>
      <c r="JV562" s="168"/>
      <c r="JW562" s="168"/>
      <c r="JX562" s="168"/>
      <c r="JY562" s="393"/>
      <c r="JZ562" s="507"/>
      <c r="KA562" s="507"/>
      <c r="KB562" s="520"/>
      <c r="KC562" s="520"/>
      <c r="KD562" s="507"/>
      <c r="KE562" s="170"/>
      <c r="KF562" s="168"/>
      <c r="KG562" s="168"/>
      <c r="KH562" s="168"/>
      <c r="KI562" s="168"/>
      <c r="KJ562" s="168"/>
      <c r="KK562" s="169"/>
      <c r="KL562" s="168"/>
      <c r="KM562" s="168"/>
      <c r="KN562" s="168"/>
      <c r="KO562" s="168"/>
      <c r="KP562" s="168"/>
      <c r="KQ562" s="168"/>
      <c r="KR562" s="169"/>
      <c r="KS562" s="168"/>
      <c r="KT562" s="168"/>
      <c r="KU562" s="168"/>
      <c r="KV562" s="168"/>
      <c r="KW562" s="168"/>
      <c r="KX562" s="168"/>
      <c r="KY562" s="168"/>
      <c r="KZ562" s="168"/>
      <c r="LA562" s="169"/>
      <c r="LB562" s="168"/>
    </row>
    <row r="563" spans="1:314" x14ac:dyDescent="0.15">
      <c r="A563" s="214"/>
      <c r="B563" s="231" t="s">
        <v>85</v>
      </c>
      <c r="C563" s="10"/>
      <c r="D563" s="11"/>
      <c r="E563" s="12"/>
      <c r="F563" s="14"/>
      <c r="G563" s="13"/>
      <c r="H563" s="14" t="s">
        <v>355</v>
      </c>
      <c r="I563" s="596">
        <v>109</v>
      </c>
      <c r="J563" s="9">
        <v>1</v>
      </c>
      <c r="K563" s="14">
        <v>1</v>
      </c>
      <c r="L563" s="9">
        <v>0</v>
      </c>
      <c r="M563" s="23">
        <v>1</v>
      </c>
      <c r="N563" s="23">
        <v>1</v>
      </c>
      <c r="O563" s="23">
        <v>0</v>
      </c>
      <c r="P563" s="14"/>
      <c r="Q563" s="14">
        <v>1</v>
      </c>
      <c r="R563" s="14">
        <v>0</v>
      </c>
      <c r="S563" s="14">
        <v>0</v>
      </c>
      <c r="T563" s="14">
        <v>1</v>
      </c>
      <c r="U563" s="14">
        <v>0</v>
      </c>
      <c r="V563" s="14">
        <v>0</v>
      </c>
      <c r="W563" s="14">
        <v>0</v>
      </c>
      <c r="X563" s="14">
        <v>0</v>
      </c>
      <c r="Y563" s="27">
        <v>0</v>
      </c>
      <c r="Z563" s="27">
        <v>0</v>
      </c>
      <c r="AA563" s="29">
        <v>1</v>
      </c>
      <c r="AB563" s="15">
        <f>ABS(ER563-DU564)</f>
        <v>0.58079537241468104</v>
      </c>
      <c r="AC563" s="15">
        <f>ABS(ES563-DV564)</f>
        <v>0.46456026058631927</v>
      </c>
      <c r="AD563" s="15">
        <f>SQRT(AB563^2+AC563^2)</f>
        <v>0.74373348743641821</v>
      </c>
      <c r="AE563" s="23"/>
      <c r="AF563" s="23"/>
      <c r="AG563" s="23"/>
      <c r="AH563" s="15">
        <f>AM564-BP563</f>
        <v>4.259166064374325</v>
      </c>
      <c r="AI563" s="15">
        <f>AN564-BQ563</f>
        <v>18.195276872964168</v>
      </c>
      <c r="AJ563" s="15"/>
      <c r="AK563" s="15"/>
      <c r="AL563" s="632">
        <f>((AH563*AH564)+(AI563*AI564))/(SQRT(AH563^2+AI563^2)*SQRT(AH564^2+AI564^2))</f>
        <v>0.99887578379280084</v>
      </c>
      <c r="AM563" s="633"/>
      <c r="AN563" s="634"/>
      <c r="AO563" s="633"/>
      <c r="AP563" s="634"/>
      <c r="AQ563" s="634"/>
      <c r="AR563" s="634"/>
      <c r="AS563" s="634"/>
      <c r="AT563" s="634"/>
      <c r="AU563" s="634"/>
      <c r="AV563" s="634"/>
      <c r="AW563" s="634"/>
      <c r="AX563" s="634"/>
      <c r="AY563" s="634"/>
      <c r="AZ563" s="634"/>
      <c r="BA563" s="634"/>
      <c r="BB563" s="633"/>
      <c r="BC563" s="634"/>
      <c r="BD563" s="634"/>
      <c r="BE563" s="634"/>
      <c r="BF563" s="634"/>
      <c r="BG563" s="634"/>
      <c r="BH563" s="634"/>
      <c r="BI563" s="634"/>
      <c r="BJ563" s="634"/>
      <c r="BK563" s="634"/>
      <c r="BL563" s="634"/>
      <c r="BM563" s="634"/>
      <c r="BN563" s="573"/>
      <c r="BO563" s="573"/>
      <c r="BP563" s="4">
        <v>-0.73567413839192897</v>
      </c>
      <c r="BQ563" s="4">
        <v>-12.020496742671009</v>
      </c>
      <c r="BR563" s="6"/>
      <c r="BS563" s="527"/>
      <c r="BT563" s="527"/>
      <c r="BU563" s="527"/>
      <c r="BV563" s="527"/>
      <c r="BW563" s="584"/>
      <c r="BX563" s="527"/>
      <c r="BY563" s="527"/>
      <c r="BZ563" s="527"/>
      <c r="CA563" s="527"/>
      <c r="CB563" s="584"/>
      <c r="CC563" s="527"/>
      <c r="CD563" s="584"/>
      <c r="CE563" s="527"/>
      <c r="CF563" s="584"/>
      <c r="CG563" s="527"/>
      <c r="CH563" s="584"/>
      <c r="CI563" s="527"/>
      <c r="CJ563" s="584"/>
      <c r="CK563" s="527"/>
      <c r="CL563" s="584"/>
      <c r="CO563" s="70"/>
      <c r="CP563" s="70"/>
      <c r="CQ563" s="70"/>
      <c r="CR563" s="70"/>
      <c r="CS563" s="70"/>
      <c r="CT563" s="70"/>
      <c r="CU563" s="70"/>
      <c r="CV563" s="70"/>
      <c r="CW563" s="70"/>
      <c r="CX563" s="70"/>
      <c r="CY563" s="70"/>
      <c r="CZ563" s="70"/>
      <c r="DA563" s="70"/>
      <c r="DB563" s="70"/>
      <c r="DC563" s="70"/>
      <c r="DH563" s="516"/>
      <c r="DI563" s="516"/>
      <c r="DJ563" s="105"/>
      <c r="DK563" s="105"/>
      <c r="DL563" s="105"/>
      <c r="DM563" s="105"/>
      <c r="DN563" s="105"/>
      <c r="DO563" s="105"/>
      <c r="DP563" s="105"/>
      <c r="DQ563" s="105"/>
      <c r="DR563" s="105"/>
      <c r="DS563" s="105"/>
      <c r="DT563" s="108" t="s">
        <v>442</v>
      </c>
      <c r="DU563" s="105">
        <v>-0.73567413839192897</v>
      </c>
      <c r="DV563" s="105">
        <v>-12.020496742671009</v>
      </c>
      <c r="ER563" s="128">
        <v>3.7945297664425808</v>
      </c>
      <c r="ES563" s="128">
        <v>12.523770358306189</v>
      </c>
      <c r="EV563" s="284"/>
      <c r="EW563" s="209"/>
      <c r="EX563" s="209"/>
      <c r="EY563" s="209"/>
      <c r="EZ563" s="209"/>
      <c r="FA563" s="209"/>
      <c r="FB563" s="209"/>
      <c r="FC563" s="209"/>
      <c r="FE563" s="141"/>
      <c r="FF563" s="141"/>
      <c r="FH563" s="141"/>
      <c r="FJ563" s="141"/>
      <c r="FK563" s="584"/>
      <c r="FL563" s="527"/>
      <c r="FM563" s="584"/>
      <c r="FN563" s="527"/>
      <c r="FO563" s="584"/>
      <c r="FP563" s="527"/>
      <c r="FQ563" s="284"/>
      <c r="FR563" s="209"/>
      <c r="FS563" s="285"/>
      <c r="FT563" s="279"/>
      <c r="FU563" s="285"/>
      <c r="FV563" s="279"/>
      <c r="FW563" s="285"/>
      <c r="FX563" s="279"/>
      <c r="FY563" s="285"/>
      <c r="FZ563" s="279"/>
      <c r="GA563" s="285"/>
      <c r="GB563" s="279"/>
      <c r="GC563" s="279"/>
      <c r="GD563" s="285"/>
      <c r="GE563" s="279"/>
      <c r="GF563" s="285"/>
      <c r="GG563" s="279"/>
      <c r="GH563" s="279"/>
      <c r="GI563" s="279"/>
      <c r="GJ563" s="279"/>
      <c r="GK563" s="279"/>
      <c r="GL563" s="279"/>
      <c r="GM563" s="279"/>
      <c r="GN563" s="279"/>
      <c r="GO563" s="279"/>
      <c r="GP563" s="209"/>
      <c r="GQ563" s="529"/>
      <c r="GR563" s="587"/>
      <c r="GS563" s="529"/>
      <c r="GT563" s="587"/>
      <c r="GU563" s="529"/>
      <c r="GV563" s="529"/>
      <c r="GW563" s="529"/>
      <c r="GX563" s="529"/>
      <c r="GY563" s="529"/>
      <c r="GZ563" s="587"/>
      <c r="HA563" s="529"/>
      <c r="HB563" s="587"/>
      <c r="HC563" s="529"/>
      <c r="HD563" s="529"/>
      <c r="HE563" s="529"/>
      <c r="HF563" s="529"/>
      <c r="HG563" s="529"/>
      <c r="HH563" s="584"/>
      <c r="HI563" s="527"/>
      <c r="HJ563" s="587"/>
      <c r="HK563" s="529"/>
      <c r="HL563" s="529"/>
      <c r="HM563" s="529"/>
      <c r="HN563" s="529"/>
      <c r="HO563" s="529"/>
      <c r="HP563" s="285"/>
      <c r="HQ563" s="208"/>
      <c r="HR563" s="208"/>
      <c r="HS563" s="208"/>
      <c r="IE563" s="159"/>
      <c r="IF563" s="159"/>
      <c r="IG563" s="159"/>
      <c r="IH563" s="159"/>
      <c r="II563" s="159"/>
      <c r="IJ563" s="159"/>
      <c r="IK563" s="159"/>
      <c r="IL563" s="159"/>
      <c r="IM563" s="159"/>
      <c r="IQ563" s="159"/>
      <c r="IR563" s="159"/>
      <c r="IS563" s="159"/>
      <c r="IZ563" s="159"/>
      <c r="JA563" s="159"/>
      <c r="JB563" s="159"/>
      <c r="JC563" s="159"/>
      <c r="JD563" s="159"/>
      <c r="JE563" s="159"/>
      <c r="JF563" s="159"/>
      <c r="JG563" s="159"/>
      <c r="JH563" s="159"/>
      <c r="JI563" s="159"/>
      <c r="JJ563" s="159"/>
      <c r="JK563" s="159"/>
      <c r="JL563" s="159"/>
      <c r="JM563" s="159"/>
      <c r="JN563" s="159"/>
      <c r="JO563" s="159"/>
      <c r="JP563" s="159"/>
      <c r="JQ563" s="159"/>
      <c r="JR563" s="159"/>
      <c r="JS563" s="159"/>
      <c r="JT563" s="159"/>
      <c r="JV563" s="159"/>
      <c r="JW563" s="159"/>
      <c r="JX563" s="159"/>
      <c r="KE563" s="159"/>
      <c r="KF563" s="159"/>
      <c r="KG563" s="159"/>
      <c r="KH563" s="159"/>
      <c r="KI563" s="159"/>
      <c r="KJ563" s="159"/>
      <c r="KK563" s="159"/>
      <c r="KL563" s="159"/>
      <c r="KM563" s="159"/>
      <c r="KN563" s="159"/>
      <c r="KO563" s="159"/>
      <c r="KP563" s="159"/>
      <c r="KQ563" s="159"/>
      <c r="KR563" s="159"/>
      <c r="KS563" s="159"/>
      <c r="KT563" s="159"/>
      <c r="KU563" s="159"/>
      <c r="KV563" s="159"/>
      <c r="KW563" s="159"/>
      <c r="KX563" s="159"/>
      <c r="KY563" s="159"/>
      <c r="KZ563" s="159"/>
      <c r="LA563" s="159"/>
      <c r="LB563" s="159"/>
    </row>
    <row r="564" spans="1:314" x14ac:dyDescent="0.15">
      <c r="A564" s="214"/>
      <c r="B564" s="231" t="s">
        <v>86</v>
      </c>
      <c r="C564" s="10">
        <v>0.21</v>
      </c>
      <c r="D564" s="11">
        <v>0.69993000000000005</v>
      </c>
      <c r="E564" s="12"/>
      <c r="F564" s="14"/>
      <c r="G564" s="13"/>
      <c r="H564" s="14"/>
      <c r="I564" s="596"/>
      <c r="J564" s="9">
        <v>2</v>
      </c>
      <c r="K564" s="14"/>
      <c r="L564" s="9"/>
      <c r="M564" s="23">
        <v>0</v>
      </c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9"/>
      <c r="AB564" s="15"/>
      <c r="AC564" s="15"/>
      <c r="AD564" s="15"/>
      <c r="AE564" s="15"/>
      <c r="AF564" s="15"/>
      <c r="AG564" s="15"/>
      <c r="AH564" s="54">
        <f>ER563-BP563</f>
        <v>4.5302039048345097</v>
      </c>
      <c r="AI564" s="54">
        <f>ES563-BQ563</f>
        <v>24.544267100977198</v>
      </c>
      <c r="AJ564" s="15"/>
      <c r="AK564" s="15"/>
      <c r="AL564" s="635">
        <f>DEGREES(ACOS(AL563))</f>
        <v>2.717085134319948</v>
      </c>
      <c r="AM564" s="633">
        <v>3.5234919259823965</v>
      </c>
      <c r="AN564" s="634">
        <v>6.1747801302931595</v>
      </c>
      <c r="AO564" s="638">
        <f>ABS(11.88-AN564)</f>
        <v>5.7052198697068413</v>
      </c>
      <c r="AP564" s="527"/>
      <c r="AQ564" s="634"/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3"/>
      <c r="BC564" s="634">
        <f>ABS(BQ564-AN564)</f>
        <v>5.6908631921824107</v>
      </c>
      <c r="BD564" s="634"/>
      <c r="BE564" s="634"/>
      <c r="BF564" s="634"/>
      <c r="BG564" s="634"/>
      <c r="BH564" s="634"/>
      <c r="BI564" s="634"/>
      <c r="BJ564" s="634"/>
      <c r="BK564" s="634"/>
      <c r="BL564" s="634"/>
      <c r="BM564" s="634"/>
      <c r="BN564" s="573"/>
      <c r="BO564" s="573"/>
      <c r="BP564" s="64">
        <v>5.6917946496638709</v>
      </c>
      <c r="BQ564" s="64">
        <v>11.86564332247557</v>
      </c>
      <c r="BR564" s="6"/>
      <c r="BS564" s="527"/>
      <c r="BT564" s="527"/>
      <c r="BU564" s="527">
        <f>(BP563+BP564+BP565)/3</f>
        <v>1.1615907448293614</v>
      </c>
      <c r="BV564" s="527">
        <f>(BQ563+BQ564+BQ565)/3</f>
        <v>-4.0842589576547228</v>
      </c>
      <c r="BW564" s="584"/>
      <c r="BX564" s="527"/>
      <c r="BY564" s="527"/>
      <c r="BZ564" s="527"/>
      <c r="CA564" s="527"/>
      <c r="CC564" s="584">
        <f>SQRT((BP563-BP564)^2+(BQ563-BQ564)^2)+SQRT((BP564-BP565)^2+(BQ564-BQ565)^2)+SQRT((BP565-BP563)^2+(BQ565-BQ563)^2)</f>
        <v>50.486802651605622</v>
      </c>
      <c r="CD564" s="584"/>
      <c r="CE564" s="584"/>
      <c r="CF564" s="584"/>
      <c r="CG564" s="527"/>
      <c r="CH564" s="584"/>
      <c r="CI564" s="527"/>
      <c r="CJ564" s="584"/>
      <c r="CK564" s="527"/>
      <c r="CL564" s="584"/>
      <c r="CO564" s="70"/>
      <c r="CP564" s="70"/>
      <c r="CQ564" s="70"/>
      <c r="CR564" s="518"/>
      <c r="CS564" s="284">
        <f>DEGREES(ACOS(((BP563-BP564)*(BP565-BP564)+(BQ563-BQ564)*(BQ565-BQ564))/(SQRT((BP563-BP564)^2+(BQ563-BQ564)^2)*SQRT((BP565-BP564)^2+(BQ565-BQ564)^2))))</f>
        <v>1.5815055040310755</v>
      </c>
      <c r="CT564" s="70"/>
      <c r="CU564" s="70"/>
      <c r="CV564" s="70"/>
      <c r="CW564" s="70"/>
      <c r="CX564" s="70"/>
      <c r="CY564" s="70"/>
      <c r="CZ564" s="70"/>
      <c r="DA564" s="70"/>
      <c r="DB564" s="70"/>
      <c r="DC564" s="70"/>
      <c r="DH564" s="516"/>
      <c r="DI564" s="516"/>
      <c r="DJ564" s="105"/>
      <c r="DK564" s="105"/>
      <c r="DL564" s="105"/>
      <c r="DM564" s="105"/>
      <c r="DN564" s="105"/>
      <c r="DO564" s="105"/>
      <c r="DP564" s="105"/>
      <c r="DQ564" s="105"/>
      <c r="DR564" s="105"/>
      <c r="DS564" s="105"/>
      <c r="DT564" s="108" t="s">
        <v>443</v>
      </c>
      <c r="DU564" s="128">
        <v>4.3753251388572618</v>
      </c>
      <c r="DV564" s="128">
        <v>12.05921009771987</v>
      </c>
      <c r="ER564" s="105">
        <v>-0.58079537241468071</v>
      </c>
      <c r="ES564" s="105">
        <v>-11.78821661237785</v>
      </c>
      <c r="ET564" s="518">
        <f>ABS(ER564)</f>
        <v>0.58079537241468071</v>
      </c>
      <c r="EV564" s="284"/>
      <c r="EW564" s="209"/>
      <c r="EX564" s="209"/>
      <c r="EY564" s="209"/>
      <c r="EZ564" s="209"/>
      <c r="FA564" s="209"/>
      <c r="FB564" s="209"/>
      <c r="FC564" s="209"/>
      <c r="FE564" s="141"/>
      <c r="FF564" s="141"/>
      <c r="FH564" s="141"/>
      <c r="FJ564" s="141"/>
      <c r="FK564" s="584"/>
      <c r="FL564" s="527"/>
      <c r="FM564" s="584"/>
      <c r="FN564" s="527"/>
      <c r="FO564" s="584"/>
      <c r="FP564" s="527"/>
      <c r="FQ564" s="284"/>
      <c r="FR564" s="209"/>
      <c r="FS564" s="285"/>
      <c r="FT564" s="279"/>
      <c r="FU564" s="285"/>
      <c r="FV564" s="279"/>
      <c r="FW564" s="285"/>
      <c r="FX564" s="279"/>
      <c r="FY564" s="285"/>
      <c r="FZ564" s="279"/>
      <c r="GA564" s="285"/>
      <c r="GB564" s="279"/>
      <c r="GC564" s="279"/>
      <c r="GD564" s="285"/>
      <c r="GE564" s="279"/>
      <c r="GF564" s="285"/>
      <c r="GG564" s="279"/>
      <c r="GH564" s="279"/>
      <c r="GI564" s="279"/>
      <c r="GJ564" s="279"/>
      <c r="GK564" s="279"/>
      <c r="GL564" s="279"/>
      <c r="GM564" s="279"/>
      <c r="GN564" s="279"/>
      <c r="GO564" s="279"/>
      <c r="GP564" s="209"/>
      <c r="GQ564" s="529"/>
      <c r="GR564" s="587">
        <v>0.15487876597724826</v>
      </c>
      <c r="GS564" s="532">
        <v>0.58079537241468104</v>
      </c>
      <c r="GT564" s="584"/>
      <c r="GU564" s="527"/>
      <c r="GV564" s="527"/>
      <c r="GW564" s="527"/>
      <c r="GX564" s="527"/>
      <c r="GY564" s="527"/>
      <c r="GZ564" s="587">
        <v>0.23228013029315875</v>
      </c>
      <c r="HA564" s="532">
        <v>0.46456026058631927</v>
      </c>
      <c r="HB564" s="584"/>
      <c r="HC564" s="527"/>
      <c r="HD564" s="527"/>
      <c r="HE564" s="527"/>
      <c r="HF564" s="527"/>
      <c r="HG564" s="527"/>
      <c r="HH564" s="584">
        <v>0.27918003345447545</v>
      </c>
      <c r="HI564" s="527">
        <v>0.74373348743641821</v>
      </c>
      <c r="HJ564" s="584"/>
      <c r="HK564" s="527"/>
      <c r="HL564" s="527"/>
      <c r="HM564" s="527"/>
      <c r="HN564" s="527"/>
      <c r="HO564" s="527"/>
      <c r="HP564" s="285"/>
      <c r="HQ564" s="208"/>
      <c r="HR564" s="208"/>
      <c r="HS564" s="208"/>
      <c r="IE564" s="159"/>
      <c r="IF564" s="159"/>
      <c r="IG564" s="159"/>
      <c r="IH564" s="159"/>
      <c r="II564" s="159">
        <v>1</v>
      </c>
      <c r="IJ564" s="159">
        <v>0</v>
      </c>
      <c r="IK564" s="159">
        <v>1</v>
      </c>
      <c r="IL564" s="159">
        <v>0</v>
      </c>
      <c r="IM564" s="159">
        <v>0</v>
      </c>
      <c r="IQ564" s="159">
        <v>1</v>
      </c>
      <c r="IR564" s="159">
        <v>0</v>
      </c>
      <c r="IS564" s="159">
        <v>0</v>
      </c>
      <c r="IZ564" s="159">
        <v>1</v>
      </c>
      <c r="JA564" s="159">
        <v>0</v>
      </c>
      <c r="JB564" s="176">
        <v>0</v>
      </c>
      <c r="JC564" s="176">
        <v>0</v>
      </c>
      <c r="JD564" s="176">
        <v>0</v>
      </c>
      <c r="JE564" s="176">
        <v>0</v>
      </c>
      <c r="JF564" s="176">
        <v>0</v>
      </c>
      <c r="JG564" s="176">
        <v>0</v>
      </c>
      <c r="JH564" s="176">
        <v>1</v>
      </c>
      <c r="JI564" s="176">
        <v>0</v>
      </c>
      <c r="JJ564" s="176">
        <v>0</v>
      </c>
      <c r="JK564" s="176">
        <v>1</v>
      </c>
      <c r="JL564" s="176">
        <v>0</v>
      </c>
      <c r="JM564" s="176">
        <v>1</v>
      </c>
      <c r="JN564" s="176">
        <v>0</v>
      </c>
      <c r="JO564" s="176">
        <v>0</v>
      </c>
      <c r="JP564" s="176">
        <v>0</v>
      </c>
      <c r="JQ564" s="176">
        <v>0</v>
      </c>
      <c r="JR564" s="176">
        <v>0</v>
      </c>
      <c r="JS564" s="176">
        <v>0</v>
      </c>
      <c r="JT564" s="176">
        <v>0</v>
      </c>
      <c r="JU564" s="501">
        <v>1</v>
      </c>
      <c r="JV564" s="176">
        <v>0</v>
      </c>
      <c r="JW564" s="176">
        <v>0</v>
      </c>
      <c r="JX564" s="176">
        <v>0</v>
      </c>
      <c r="JY564" s="501"/>
      <c r="JZ564" s="405"/>
      <c r="KA564" s="405"/>
      <c r="KB564" s="405"/>
      <c r="KC564" s="405"/>
      <c r="KD564" s="405"/>
      <c r="KE564" s="162">
        <v>1</v>
      </c>
      <c r="KF564" s="175">
        <v>0</v>
      </c>
      <c r="KG564" s="175">
        <v>0</v>
      </c>
      <c r="KH564" s="175">
        <v>0</v>
      </c>
      <c r="KI564" s="175">
        <v>0</v>
      </c>
      <c r="KJ564" s="175">
        <v>1</v>
      </c>
      <c r="KK564" s="160">
        <v>0</v>
      </c>
      <c r="KL564" s="175">
        <v>1</v>
      </c>
      <c r="KM564" s="175">
        <v>0</v>
      </c>
      <c r="KN564" s="175">
        <v>0</v>
      </c>
      <c r="KO564" s="175">
        <v>0</v>
      </c>
      <c r="KP564" s="175">
        <v>0</v>
      </c>
      <c r="KQ564" s="175">
        <v>0</v>
      </c>
      <c r="KR564" s="160">
        <v>0</v>
      </c>
      <c r="KS564" s="175">
        <v>1</v>
      </c>
      <c r="KT564" s="159"/>
      <c r="KU564" s="159"/>
      <c r="KV564" s="159"/>
      <c r="KW564" s="159"/>
      <c r="KX564" s="159"/>
      <c r="KY564" s="159"/>
      <c r="KZ564" s="159"/>
      <c r="LA564" s="159"/>
      <c r="LB564" s="159"/>
    </row>
    <row r="565" spans="1:314" x14ac:dyDescent="0.15">
      <c r="A565" s="214"/>
      <c r="B565" s="231" t="s">
        <v>87</v>
      </c>
      <c r="C565" s="10">
        <v>1.06</v>
      </c>
      <c r="D565" s="11">
        <v>3.5329800000000002</v>
      </c>
      <c r="E565" s="12"/>
      <c r="F565" s="14"/>
      <c r="G565" s="13"/>
      <c r="H565" s="14"/>
      <c r="I565" s="596"/>
      <c r="J565" s="9">
        <v>3</v>
      </c>
      <c r="K565" s="14"/>
      <c r="L565" s="9"/>
      <c r="M565" s="23">
        <v>0</v>
      </c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9"/>
      <c r="AB565" s="15"/>
      <c r="AC565" s="15"/>
      <c r="AD565" s="15"/>
      <c r="AE565" s="15"/>
      <c r="AF565" s="15"/>
      <c r="AG565" s="15"/>
      <c r="AH565" s="54"/>
      <c r="AI565" s="15"/>
      <c r="AJ565" s="15"/>
      <c r="AK565" s="15"/>
      <c r="AL565" s="632"/>
      <c r="AM565" s="633">
        <v>-1.1615907448293614</v>
      </c>
      <c r="AN565" s="634">
        <v>-11.63336319218241</v>
      </c>
      <c r="AO565" s="584"/>
      <c r="AP565" s="634">
        <f>ABS(11.88+AN565)</f>
        <v>0.24663680781759112</v>
      </c>
      <c r="AQ565" s="634"/>
      <c r="AR565" s="634"/>
      <c r="AS565" s="634"/>
      <c r="AT565" s="634"/>
      <c r="AU565" s="634"/>
      <c r="AV565" s="634"/>
      <c r="AW565" s="634"/>
      <c r="AX565" s="634"/>
      <c r="AY565" s="634"/>
      <c r="AZ565" s="634"/>
      <c r="BA565" s="634"/>
      <c r="BB565" s="634">
        <f>ABS(BQ565-AN565)</f>
        <v>0.46456026058631927</v>
      </c>
      <c r="BC565" s="634"/>
      <c r="BD565" s="634"/>
      <c r="BE565" s="634"/>
      <c r="BF565" s="634"/>
      <c r="BG565" s="634"/>
      <c r="BH565" s="634"/>
      <c r="BI565" s="634"/>
      <c r="BJ565" s="634"/>
      <c r="BK565" s="634"/>
      <c r="BL565" s="634"/>
      <c r="BM565" s="634"/>
      <c r="BN565" s="573"/>
      <c r="BO565" s="573"/>
      <c r="BP565" s="4">
        <v>-1.4713482767838579</v>
      </c>
      <c r="BQ565" s="4">
        <v>-12.097923452768729</v>
      </c>
      <c r="BR565" s="6"/>
      <c r="BS565" s="527"/>
      <c r="BT565" s="527"/>
      <c r="BU565" s="527"/>
      <c r="BV565" s="527"/>
      <c r="BW565" s="584"/>
      <c r="BX565" s="527"/>
      <c r="BY565" s="527"/>
      <c r="BZ565" s="527"/>
      <c r="CA565" s="527"/>
      <c r="CB565" s="584"/>
      <c r="CD565" s="584"/>
      <c r="CE565" s="527"/>
      <c r="CF565" s="584"/>
      <c r="CG565" s="527"/>
      <c r="CH565" s="584"/>
      <c r="CI565" s="527"/>
      <c r="CJ565" s="584"/>
      <c r="CK565" s="527"/>
      <c r="CL565" s="584"/>
      <c r="CO565" s="70"/>
      <c r="CP565" s="70"/>
      <c r="CQ565" s="70"/>
      <c r="CR565" s="548"/>
      <c r="CS565" s="518"/>
      <c r="CT565" s="70"/>
      <c r="CU565" s="70"/>
      <c r="CV565" s="70"/>
      <c r="CW565" s="70"/>
      <c r="CX565" s="70"/>
      <c r="CY565" s="70"/>
      <c r="CZ565" s="70"/>
      <c r="DA565" s="70"/>
      <c r="DB565" s="70"/>
      <c r="DC565" s="70"/>
      <c r="DH565" s="516"/>
      <c r="DI565" s="516"/>
      <c r="DJ565" s="105"/>
      <c r="DK565" s="105"/>
      <c r="DL565" s="105"/>
      <c r="DM565" s="105"/>
      <c r="DN565" s="105"/>
      <c r="DO565" s="105"/>
      <c r="DP565" s="105"/>
      <c r="DQ565" s="105"/>
      <c r="DR565" s="105"/>
      <c r="DS565" s="105"/>
      <c r="DT565" s="108" t="s">
        <v>445</v>
      </c>
      <c r="DU565" s="105">
        <v>-0.65823475540330478</v>
      </c>
      <c r="DV565" s="105">
        <v>-12.21406351791531</v>
      </c>
      <c r="ER565" s="128">
        <v>3.5234919259823965</v>
      </c>
      <c r="ES565" s="128">
        <v>11.904356677524429</v>
      </c>
      <c r="EU565" s="518">
        <f>ABS(ER565)</f>
        <v>3.5234919259823965</v>
      </c>
      <c r="EV565" s="284"/>
      <c r="EW565" s="209"/>
      <c r="EX565" s="209"/>
      <c r="EY565" s="209"/>
      <c r="EZ565" s="209"/>
      <c r="FA565" s="209"/>
      <c r="FB565" s="209"/>
      <c r="FC565" s="209"/>
      <c r="FE565" s="141"/>
      <c r="FF565" s="144">
        <v>8.5373788747103525</v>
      </c>
      <c r="FH565" s="516"/>
      <c r="FJ565" s="516"/>
      <c r="FL565" s="516"/>
      <c r="FN565" s="516"/>
      <c r="FQ565" s="284"/>
      <c r="FR565" s="209">
        <f>FF565/(D564+D565)</f>
        <v>2.0169053617275945</v>
      </c>
      <c r="FS565" s="285"/>
      <c r="FT565" s="279"/>
      <c r="FU565" s="285"/>
      <c r="FV565" s="279"/>
      <c r="FW565" s="285"/>
      <c r="FX565" s="279"/>
      <c r="FY565" s="285"/>
      <c r="FZ565" s="279"/>
      <c r="GA565" s="285"/>
      <c r="GB565" s="279"/>
      <c r="GC565" s="279"/>
      <c r="GD565" s="284"/>
      <c r="GE565" s="284">
        <f>FF565*(((ABS(DV564-AN564))/(ABS(DV563-DV564))))^2</f>
        <v>0.5098365440837771</v>
      </c>
      <c r="GF565" s="285"/>
      <c r="GG565" s="279"/>
      <c r="GH565" s="279"/>
      <c r="GI565" s="279"/>
      <c r="GJ565" s="279"/>
      <c r="GK565" s="279"/>
      <c r="GL565" s="279"/>
      <c r="GM565" s="279"/>
      <c r="GN565" s="279"/>
      <c r="GO565" s="279"/>
      <c r="GP565" s="209"/>
      <c r="GQ565" s="529"/>
      <c r="GR565" s="587">
        <v>7.7439382988624073E-2</v>
      </c>
      <c r="GS565" s="529">
        <v>0.85183321287486535</v>
      </c>
      <c r="GT565" s="587"/>
      <c r="GU565" s="529"/>
      <c r="GV565" s="529"/>
      <c r="GW565" s="529"/>
      <c r="GX565" s="529"/>
      <c r="GY565" s="529"/>
      <c r="GZ565" s="587">
        <v>0.42584690553746007</v>
      </c>
      <c r="HA565" s="529">
        <v>0.15485342019544035</v>
      </c>
      <c r="HB565" s="587"/>
      <c r="HC565" s="529"/>
      <c r="HD565" s="529"/>
      <c r="HE565" s="529"/>
      <c r="HF565" s="529"/>
      <c r="HG565" s="529"/>
      <c r="HH565" s="584">
        <v>0.43283073480690953</v>
      </c>
      <c r="HI565" s="527">
        <v>0.86579408885885867</v>
      </c>
      <c r="HJ565" s="587"/>
      <c r="HK565" s="529"/>
      <c r="HL565" s="529"/>
      <c r="HM565" s="529"/>
      <c r="HN565" s="529"/>
      <c r="HO565" s="529"/>
      <c r="HP565" s="285"/>
      <c r="HQ565" s="208"/>
      <c r="HR565" s="208"/>
      <c r="HS565" s="208"/>
      <c r="IE565" s="159"/>
      <c r="IF565" s="159"/>
      <c r="IG565" s="159"/>
      <c r="IH565" s="159"/>
      <c r="II565" s="175">
        <v>0</v>
      </c>
      <c r="IJ565" s="175">
        <v>1</v>
      </c>
      <c r="IK565" s="175">
        <v>1</v>
      </c>
      <c r="IL565" s="175">
        <v>0</v>
      </c>
      <c r="IM565" s="175">
        <v>0</v>
      </c>
      <c r="IN565" s="464"/>
      <c r="IO565" s="464"/>
      <c r="IP565" s="402"/>
      <c r="IQ565" s="175">
        <v>1</v>
      </c>
      <c r="IR565" s="175">
        <v>0</v>
      </c>
      <c r="IS565" s="175">
        <v>0</v>
      </c>
      <c r="IT565" s="402"/>
      <c r="IU565" s="416"/>
      <c r="IV565" s="402"/>
      <c r="IW565" s="416"/>
      <c r="IX565" s="483"/>
      <c r="IY565" s="416"/>
      <c r="IZ565" s="175">
        <v>1</v>
      </c>
      <c r="JA565" s="175">
        <v>0</v>
      </c>
      <c r="JB565" s="178">
        <v>0</v>
      </c>
      <c r="JC565" s="178">
        <v>0</v>
      </c>
      <c r="JD565" s="178">
        <v>0</v>
      </c>
      <c r="JE565" s="178">
        <v>1</v>
      </c>
      <c r="JF565" s="178">
        <v>0</v>
      </c>
      <c r="JG565" s="178">
        <v>1</v>
      </c>
      <c r="JH565" s="178">
        <v>0</v>
      </c>
      <c r="JI565" s="178">
        <v>0</v>
      </c>
      <c r="JJ565" s="178">
        <v>0</v>
      </c>
      <c r="JK565" s="178">
        <v>1</v>
      </c>
      <c r="JL565" s="178">
        <v>0</v>
      </c>
      <c r="JM565" s="178">
        <v>1</v>
      </c>
      <c r="JN565" s="178">
        <v>0</v>
      </c>
      <c r="JO565" s="178">
        <v>0</v>
      </c>
      <c r="JP565" s="178">
        <v>0</v>
      </c>
      <c r="JQ565" s="178">
        <v>0</v>
      </c>
      <c r="JR565" s="178">
        <v>0</v>
      </c>
      <c r="JS565" s="178">
        <v>1</v>
      </c>
      <c r="JT565" s="178">
        <v>0</v>
      </c>
      <c r="JU565" s="513">
        <v>1</v>
      </c>
      <c r="JV565" s="178">
        <v>0</v>
      </c>
      <c r="JW565" s="178">
        <v>0</v>
      </c>
      <c r="JX565" s="178">
        <v>0</v>
      </c>
      <c r="JY565" s="513"/>
      <c r="JZ565" s="407"/>
      <c r="KA565" s="407"/>
      <c r="KB565" s="407"/>
      <c r="KC565" s="407"/>
      <c r="KD565" s="407"/>
      <c r="KE565" s="162">
        <v>1</v>
      </c>
      <c r="KF565" s="175">
        <v>0</v>
      </c>
      <c r="KG565" s="175">
        <v>0</v>
      </c>
      <c r="KH565" s="175">
        <v>0</v>
      </c>
      <c r="KI565" s="175">
        <v>0</v>
      </c>
      <c r="KJ565" s="175">
        <v>1</v>
      </c>
      <c r="KK565" s="160">
        <v>0</v>
      </c>
      <c r="KL565" s="175">
        <v>0</v>
      </c>
      <c r="KM565" s="175">
        <v>0</v>
      </c>
      <c r="KN565" s="175">
        <v>0</v>
      </c>
      <c r="KO565" s="175">
        <v>0</v>
      </c>
      <c r="KP565" s="175">
        <v>1</v>
      </c>
      <c r="KQ565" s="175">
        <v>0</v>
      </c>
      <c r="KR565" s="160">
        <v>0</v>
      </c>
      <c r="KS565" s="175">
        <v>0</v>
      </c>
      <c r="KT565" s="159"/>
      <c r="KU565" s="159"/>
      <c r="KV565" s="159"/>
      <c r="KW565" s="159"/>
      <c r="KX565" s="159"/>
      <c r="KY565" s="159"/>
      <c r="KZ565" s="159"/>
      <c r="LA565" s="159"/>
      <c r="LB565" s="159" t="s">
        <v>579</v>
      </c>
    </row>
    <row r="566" spans="1:314" x14ac:dyDescent="0.15">
      <c r="A566" s="218" t="s">
        <v>593</v>
      </c>
      <c r="B566" s="243" t="s">
        <v>88</v>
      </c>
      <c r="C566" s="17"/>
      <c r="D566" s="18"/>
      <c r="E566" s="12"/>
      <c r="F566" s="20"/>
      <c r="G566" s="19"/>
      <c r="H566" s="20"/>
      <c r="I566" s="597"/>
      <c r="J566" s="16"/>
      <c r="K566" s="20"/>
      <c r="L566" s="16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16"/>
      <c r="AB566" s="20"/>
      <c r="AC566" s="20"/>
      <c r="AD566" s="20"/>
      <c r="AE566" s="20"/>
      <c r="AF566" s="20"/>
      <c r="AG566" s="20"/>
      <c r="AH566" s="58"/>
      <c r="AI566" s="20"/>
      <c r="AJ566" s="20"/>
      <c r="AK566" s="20"/>
      <c r="AL566" s="642"/>
      <c r="AM566" s="636"/>
      <c r="AN566" s="637"/>
      <c r="AO566" s="636"/>
      <c r="AP566" s="637"/>
      <c r="AQ566" s="528">
        <f>SUM(AO563:AO566)</f>
        <v>5.7052198697068413</v>
      </c>
      <c r="AR566" s="528">
        <f>SUM(AP563:AP566)</f>
        <v>0.24663680781759112</v>
      </c>
      <c r="AS566" s="528">
        <f>AVERAGE(AO563:AO566)</f>
        <v>5.7052198697068413</v>
      </c>
      <c r="AT566" s="528">
        <f>AVERAGE(AP563:AP566)</f>
        <v>0.24663680781759112</v>
      </c>
      <c r="AU566" s="528">
        <f>MAX(AO563:AO566)</f>
        <v>5.7052198697068413</v>
      </c>
      <c r="AV566" s="528">
        <f>MAX(AP563:AP566)</f>
        <v>0.24663680781759112</v>
      </c>
      <c r="AW566" s="528">
        <f>MIN(AO563:AO566)</f>
        <v>5.7052198697068413</v>
      </c>
      <c r="AX566" s="528">
        <f>MIN(AP563:AP566)</f>
        <v>0.24663680781759112</v>
      </c>
      <c r="AY566" s="528">
        <f>AU566-AW566</f>
        <v>0</v>
      </c>
      <c r="AZ566" s="528">
        <f>AV566-AX566</f>
        <v>0</v>
      </c>
      <c r="BA566" s="528"/>
      <c r="BB566" s="636"/>
      <c r="BC566" s="637"/>
      <c r="BD566" s="528">
        <f>SUM(BB563:BB566)</f>
        <v>0.46456026058631927</v>
      </c>
      <c r="BE566" s="528">
        <f>SUM(BC563:BC566)</f>
        <v>5.6908631921824107</v>
      </c>
      <c r="BF566" s="528">
        <f>AVERAGE(BB563:BB566)</f>
        <v>0.46456026058631927</v>
      </c>
      <c r="BG566" s="528">
        <f>AVERAGE(BC563:BC566)</f>
        <v>5.6908631921824107</v>
      </c>
      <c r="BH566" s="528">
        <f>MAX(BB563:BB566)</f>
        <v>0.46456026058631927</v>
      </c>
      <c r="BI566" s="528">
        <f>MAX(BC563:BC566)</f>
        <v>5.6908631921824107</v>
      </c>
      <c r="BJ566" s="528">
        <f>MIN(BB563:BB566)</f>
        <v>0.46456026058631927</v>
      </c>
      <c r="BK566" s="528">
        <f>MIN(BC563:BC566)</f>
        <v>5.6908631921824107</v>
      </c>
      <c r="BL566" s="528">
        <f>BH566-BJ566</f>
        <v>0</v>
      </c>
      <c r="BM566" s="528">
        <f>BI566-BK566</f>
        <v>0</v>
      </c>
      <c r="BN566" s="574"/>
      <c r="BO566" s="574"/>
      <c r="BP566" s="2"/>
      <c r="BQ566" s="2"/>
      <c r="BR566" s="7"/>
      <c r="BS566" s="530"/>
      <c r="BT566" s="530"/>
      <c r="BU566" s="530"/>
      <c r="BV566" s="530"/>
      <c r="BW566" s="585"/>
      <c r="BX566" s="585"/>
      <c r="BY566" s="585">
        <f>AVERAGE(BU560:BU566)</f>
        <v>1.1615907448293614</v>
      </c>
      <c r="BZ566" s="585">
        <f>AVERAGE(BV560:BV566)</f>
        <v>-4.0842589576547228</v>
      </c>
      <c r="CA566" s="530"/>
      <c r="CB566" s="584"/>
      <c r="CC566" s="530"/>
      <c r="CD566" s="585"/>
      <c r="CE566" s="585">
        <f>SUM(CC563:CC565)</f>
        <v>50.486802651605622</v>
      </c>
      <c r="CF566" s="585"/>
      <c r="CG566" s="585" t="e">
        <f ca="1">[1]!Mean(CC560:CC565)</f>
        <v>#NAME?</v>
      </c>
      <c r="CH566" s="585"/>
      <c r="CI566" s="585">
        <f>MAX(CC560:CC565)</f>
        <v>50.486802651605622</v>
      </c>
      <c r="CJ566" s="585"/>
      <c r="CK566" s="585">
        <f>MIN(CC560:CC565)</f>
        <v>50.486802651605622</v>
      </c>
      <c r="CL566" s="585"/>
      <c r="CM566" s="528"/>
      <c r="CN566" s="393"/>
      <c r="CO566" s="73"/>
      <c r="CP566" s="73"/>
      <c r="CQ566" s="73"/>
      <c r="CR566" s="96"/>
      <c r="CS566" s="83"/>
      <c r="CT566" s="281"/>
      <c r="CU566" s="281">
        <f>SUM(CS563:CS566)</f>
        <v>1.5815055040310755</v>
      </c>
      <c r="CV566" s="281"/>
      <c r="CW566" s="281">
        <f>AVERAGE(CS563:CS566)</f>
        <v>1.5815055040310755</v>
      </c>
      <c r="CX566" s="281"/>
      <c r="CY566" s="281">
        <f>MAX(CS564:CS566)</f>
        <v>1.5815055040310755</v>
      </c>
      <c r="CZ566" s="281"/>
      <c r="DA566" s="281">
        <f>MIN(CS563:CS566)</f>
        <v>1.5815055040310755</v>
      </c>
      <c r="DB566" s="281"/>
      <c r="DC566" s="281">
        <f>CY566-DA566</f>
        <v>0</v>
      </c>
      <c r="DD566" s="281"/>
      <c r="DE566" s="281"/>
      <c r="DF566" s="281"/>
      <c r="DG566" s="281"/>
      <c r="DH566" s="281"/>
      <c r="DI566" s="281"/>
      <c r="DJ566" s="110"/>
      <c r="DK566" s="110"/>
      <c r="DL566" s="133"/>
      <c r="DM566" s="133"/>
      <c r="DN566" s="133"/>
      <c r="DO566" s="133"/>
      <c r="DP566" s="133"/>
      <c r="DQ566" s="133"/>
      <c r="DR566" s="133"/>
      <c r="DS566" s="110"/>
      <c r="DT566" s="112"/>
      <c r="DU566" s="110"/>
      <c r="DV566" s="110"/>
      <c r="DW566" s="495"/>
      <c r="DX566" s="495"/>
      <c r="DY566" s="495"/>
      <c r="DZ566" s="495"/>
      <c r="EA566" s="495"/>
      <c r="EB566" s="512"/>
      <c r="EC566" s="495"/>
      <c r="ED566" s="495"/>
      <c r="EE566" s="512"/>
      <c r="EF566" s="244"/>
      <c r="EG566" s="244"/>
      <c r="EH566" s="244"/>
      <c r="EI566" s="244"/>
      <c r="EJ566" s="244"/>
      <c r="EK566" s="244"/>
      <c r="EL566" s="244"/>
      <c r="EM566" s="244"/>
      <c r="EN566" s="244"/>
      <c r="EO566" s="244"/>
      <c r="EP566" s="244"/>
      <c r="EQ566" s="244"/>
      <c r="ER566" s="110"/>
      <c r="ES566" s="111"/>
      <c r="ET566" s="523"/>
      <c r="EU566" s="523"/>
      <c r="EV566" s="287">
        <f>SUM(ET563:ET566)</f>
        <v>0.58079537241468071</v>
      </c>
      <c r="EW566" s="281">
        <f>SUM(EU564:EU566)</f>
        <v>3.5234919259823965</v>
      </c>
      <c r="EX566" s="278">
        <f>AVERAGE(ET563:ET566)</f>
        <v>0.58079537241468071</v>
      </c>
      <c r="EY566" s="278">
        <f>AVERAGE(EU563:EU566)</f>
        <v>3.5234919259823965</v>
      </c>
      <c r="EZ566" s="281">
        <f>_xlfn.VAR.P(ET563:ET566)</f>
        <v>0</v>
      </c>
      <c r="FA566" s="281">
        <f>_xlfn.VAR.P(EU563:EU566)</f>
        <v>0</v>
      </c>
      <c r="FB566" s="281">
        <f>MAX(ET563:ET566)</f>
        <v>0.58079537241468071</v>
      </c>
      <c r="FC566" s="281">
        <f>MAX(EU563:EU566)</f>
        <v>3.5234919259823965</v>
      </c>
      <c r="FD566" s="523"/>
      <c r="FE566" s="152"/>
      <c r="FF566" s="145"/>
      <c r="FG566" s="521"/>
      <c r="FH566" s="521">
        <f>SUM(FF561:FF566)</f>
        <v>8.5373788747103525</v>
      </c>
      <c r="FI566" s="521"/>
      <c r="FJ566" s="521">
        <f>AVERAGE(FF561:FF566)</f>
        <v>8.5373788747103525</v>
      </c>
      <c r="FK566" s="521"/>
      <c r="FL566" s="521">
        <f>MAX(FF561:FF566)</f>
        <v>8.5373788747103525</v>
      </c>
      <c r="FM566" s="521"/>
      <c r="FN566" s="521">
        <f>MIN(FF561:FF566)</f>
        <v>8.5373788747103525</v>
      </c>
      <c r="FO566" s="521"/>
      <c r="FP566" s="520">
        <f>FL566-FN566</f>
        <v>0</v>
      </c>
      <c r="FQ566" s="284"/>
      <c r="FR566" s="209"/>
      <c r="FS566" s="278"/>
      <c r="FT566" s="278">
        <f>SUM(FR561:FR566)</f>
        <v>2.0169053617275945</v>
      </c>
      <c r="FU566" s="278"/>
      <c r="FV566" s="278">
        <f>AVERAGE(FR561:FR566)</f>
        <v>2.0169053617275945</v>
      </c>
      <c r="FW566" s="278"/>
      <c r="FX566" s="278">
        <f>MAX(FR561:FR566)</f>
        <v>2.0169053617275945</v>
      </c>
      <c r="FY566" s="278"/>
      <c r="FZ566" s="278">
        <f>MIN(FR561:FR566)</f>
        <v>2.0169053617275945</v>
      </c>
      <c r="GA566" s="278"/>
      <c r="GB566" s="278">
        <f>FX566-FZ566</f>
        <v>0</v>
      </c>
      <c r="GC566" s="280"/>
      <c r="GD566" s="284"/>
      <c r="GE566" s="209"/>
      <c r="GF566" s="278"/>
      <c r="GG566" s="278">
        <f>SUM(GE561:GE566)</f>
        <v>0.5098365440837771</v>
      </c>
      <c r="GH566" s="278"/>
      <c r="GI566" s="278">
        <f>AVERAGE(GE561:GE566)</f>
        <v>0.5098365440837771</v>
      </c>
      <c r="GJ566" s="278"/>
      <c r="GK566" s="278">
        <f>MAX(GE561:GE566)</f>
        <v>0.5098365440837771</v>
      </c>
      <c r="GL566" s="278"/>
      <c r="GM566" s="278">
        <f>MIN(GE561:GE566)</f>
        <v>0.5098365440837771</v>
      </c>
      <c r="GN566" s="278"/>
      <c r="GO566" s="278">
        <f>GK566-GM566</f>
        <v>0</v>
      </c>
      <c r="GP566" s="284"/>
      <c r="GQ566" s="587"/>
      <c r="GR566" s="587"/>
      <c r="GS566" s="532"/>
      <c r="GT566" s="586">
        <f>SUM(GR564:GR566)</f>
        <v>0.23231814896587233</v>
      </c>
      <c r="GU566" s="586">
        <f>SUM(GS564:GS566)</f>
        <v>1.4326285852895464</v>
      </c>
      <c r="GV566" s="531">
        <f>AVERAGE(GR564:GR566)</f>
        <v>0.11615907448293616</v>
      </c>
      <c r="GW566" s="531">
        <f>AVERAGE(GS564:GS566)</f>
        <v>0.7163142926447732</v>
      </c>
      <c r="GX566" s="531">
        <f>MAX(GR564:GR566)</f>
        <v>0.15487876597724826</v>
      </c>
      <c r="GY566" s="531">
        <f>MAX(GS564:GS566)</f>
        <v>0.85183321287486535</v>
      </c>
      <c r="GZ566" s="587"/>
      <c r="HA566" s="532"/>
      <c r="HB566" s="586">
        <f>SUM(GZ564:GZ566)</f>
        <v>0.65812703583061882</v>
      </c>
      <c r="HC566" s="586">
        <f>SUM(HA564:HA566)</f>
        <v>0.61941368078175962</v>
      </c>
      <c r="HD566" s="531">
        <f>AVERAGE(GZ564:GZ566)</f>
        <v>0.32906351791530941</v>
      </c>
      <c r="HE566" s="531">
        <f>AVERAGE(HA564:HA566)</f>
        <v>0.30970684039087981</v>
      </c>
      <c r="HF566" s="531">
        <f>MAX(GZ564:GZ566)</f>
        <v>0.42584690553746007</v>
      </c>
      <c r="HG566" s="531">
        <f>MAX(HA564:HA566)</f>
        <v>0.46456026058631927</v>
      </c>
      <c r="HH566" s="584"/>
      <c r="HI566" s="527"/>
      <c r="HJ566" s="586">
        <f>SUM(HH564:HH566)</f>
        <v>0.71201076826138499</v>
      </c>
      <c r="HK566" s="586">
        <f>SUM(HI564:HI566)</f>
        <v>1.6095275762952768</v>
      </c>
      <c r="HL566" s="531">
        <f>AVERAGE(HH564:HH566)</f>
        <v>0.35600538413069249</v>
      </c>
      <c r="HM566" s="531">
        <f>AVERAGE(HI564:HI566)</f>
        <v>0.80476378814763838</v>
      </c>
      <c r="HN566" s="531">
        <f>MAX(HH564:HH566)</f>
        <v>0.43283073480690953</v>
      </c>
      <c r="HO566" s="531">
        <f>MAX(HI564:HI566)</f>
        <v>0.86579408885885867</v>
      </c>
      <c r="HP566" s="286">
        <f>MIN(HH564:HH566)</f>
        <v>0.27918003345447545</v>
      </c>
      <c r="HQ566" s="286">
        <f>MIN(HI564:HI566)</f>
        <v>0.74373348743641821</v>
      </c>
      <c r="HR566" s="278">
        <f>HN566-HP566</f>
        <v>0.15365070135243408</v>
      </c>
      <c r="HS566" s="278">
        <f>HO566-HQ566</f>
        <v>0.12206060142244046</v>
      </c>
      <c r="HT566" s="393"/>
      <c r="HU566" s="520"/>
      <c r="HV566" s="393"/>
      <c r="HW566" s="520"/>
      <c r="HX566" s="393"/>
      <c r="HY566" s="520"/>
      <c r="HZ566" s="393"/>
      <c r="IA566" s="520"/>
      <c r="IB566" s="393"/>
      <c r="IC566" s="520"/>
      <c r="ID566" s="393"/>
      <c r="IE566" s="168"/>
      <c r="IF566" s="168"/>
      <c r="IG566" s="168">
        <v>-0.73567413839192897</v>
      </c>
      <c r="IH566" s="168">
        <v>12.833477198697068</v>
      </c>
      <c r="II566" s="168"/>
      <c r="IJ566" s="168"/>
      <c r="IK566" s="168"/>
      <c r="IL566" s="168"/>
      <c r="IM566" s="168"/>
      <c r="IN566" s="462"/>
      <c r="IO566" s="462"/>
      <c r="IP566" s="390">
        <v>0</v>
      </c>
      <c r="IQ566" s="168"/>
      <c r="IR566" s="168"/>
      <c r="IS566" s="168"/>
      <c r="IT566" s="390"/>
      <c r="IU566" s="393"/>
      <c r="IV566" s="390"/>
      <c r="IW566" s="393"/>
      <c r="IX566" s="484"/>
      <c r="IY566" s="393"/>
      <c r="IZ566" s="168"/>
      <c r="JA566" s="168"/>
      <c r="JB566" s="177"/>
      <c r="JC566" s="177"/>
      <c r="JD566" s="177"/>
      <c r="JE566" s="168"/>
      <c r="JF566" s="168"/>
      <c r="JG566" s="168"/>
      <c r="JH566" s="168"/>
      <c r="JI566" s="168"/>
      <c r="JJ566" s="168"/>
      <c r="JK566" s="168"/>
      <c r="JL566" s="168"/>
      <c r="JM566" s="168"/>
      <c r="JN566" s="168"/>
      <c r="JO566" s="168"/>
      <c r="JP566" s="177"/>
      <c r="JQ566" s="177"/>
      <c r="JR566" s="177"/>
      <c r="JS566" s="168"/>
      <c r="JT566" s="168"/>
      <c r="JU566" s="393"/>
      <c r="JV566" s="168"/>
      <c r="JW566" s="168"/>
      <c r="JX566" s="168"/>
      <c r="JY566" s="393"/>
      <c r="JZ566" s="507"/>
      <c r="KA566" s="507"/>
      <c r="KB566" s="520"/>
      <c r="KC566" s="520"/>
      <c r="KD566" s="507"/>
      <c r="KE566" s="170"/>
      <c r="KF566" s="168"/>
      <c r="KG566" s="168"/>
      <c r="KH566" s="168"/>
      <c r="KI566" s="168"/>
      <c r="KJ566" s="168"/>
      <c r="KK566" s="169"/>
      <c r="KL566" s="168"/>
      <c r="KM566" s="168"/>
      <c r="KN566" s="168"/>
      <c r="KO566" s="168"/>
      <c r="KP566" s="168"/>
      <c r="KQ566" s="168"/>
      <c r="KR566" s="169"/>
      <c r="KS566" s="168"/>
      <c r="KT566" s="168"/>
      <c r="KU566" s="168"/>
      <c r="KV566" s="168"/>
      <c r="KW566" s="168"/>
      <c r="KX566" s="168"/>
      <c r="KY566" s="168"/>
      <c r="KZ566" s="168"/>
      <c r="LA566" s="169"/>
      <c r="LB566" s="168"/>
    </row>
    <row r="567" spans="1:314" x14ac:dyDescent="0.15">
      <c r="A567" s="214"/>
      <c r="B567" s="231" t="s">
        <v>89</v>
      </c>
      <c r="C567" s="10"/>
      <c r="D567" s="11"/>
      <c r="E567" s="12"/>
      <c r="F567" s="14"/>
      <c r="G567" s="13"/>
      <c r="H567" s="14" t="s">
        <v>364</v>
      </c>
      <c r="I567" s="596">
        <v>110</v>
      </c>
      <c r="J567" s="9">
        <v>1</v>
      </c>
      <c r="K567" s="14">
        <v>1</v>
      </c>
      <c r="L567" s="9">
        <v>0</v>
      </c>
      <c r="M567" s="23">
        <v>1</v>
      </c>
      <c r="N567" s="23">
        <v>1</v>
      </c>
      <c r="O567" s="23">
        <v>0</v>
      </c>
      <c r="P567" s="14"/>
      <c r="Q567" s="14">
        <v>1</v>
      </c>
      <c r="R567" s="14">
        <v>0</v>
      </c>
      <c r="S567" s="14">
        <v>0</v>
      </c>
      <c r="T567" s="14">
        <v>1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9">
        <v>1</v>
      </c>
      <c r="AB567" s="15">
        <f>ABS(ER567-DU568)</f>
        <v>0.1935984574715599</v>
      </c>
      <c r="AC567" s="15">
        <f>ABS(ES567-DV568)</f>
        <v>0.58070032573289865</v>
      </c>
      <c r="AD567" s="15">
        <f>SQRT(AB567^2+AC567^2)</f>
        <v>0.61212190864374549</v>
      </c>
      <c r="AE567" s="15"/>
      <c r="AF567" s="15"/>
      <c r="AG567" s="15"/>
      <c r="AH567" s="15">
        <f>AM568-BP567</f>
        <v>-4.220446372880013</v>
      </c>
      <c r="AI567" s="15">
        <f>AN568-BQ567</f>
        <v>18.11785016286645</v>
      </c>
      <c r="AJ567" s="15"/>
      <c r="AK567" s="15"/>
      <c r="AL567" s="632">
        <f>((AH567*AH568)+(AI567*AI568))/(SQRT(AH567^2+AI567^2)*SQRT(AH568^2+AI568^2))</f>
        <v>0.99925019918940272</v>
      </c>
      <c r="AM567" s="633"/>
      <c r="AN567" s="634"/>
      <c r="AO567" s="633"/>
      <c r="AP567" s="634"/>
      <c r="AQ567" s="634"/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3"/>
      <c r="BC567" s="634"/>
      <c r="BD567" s="634"/>
      <c r="BE567" s="634"/>
      <c r="BF567" s="634"/>
      <c r="BG567" s="634"/>
      <c r="BH567" s="634"/>
      <c r="BI567" s="634"/>
      <c r="BJ567" s="634"/>
      <c r="BK567" s="634"/>
      <c r="BL567" s="634"/>
      <c r="BM567" s="634"/>
      <c r="BN567" s="573"/>
      <c r="BO567" s="573"/>
      <c r="BP567" s="4">
        <v>0.85183321287486513</v>
      </c>
      <c r="BQ567" s="4">
        <v>-11.98178338762215</v>
      </c>
      <c r="BR567" s="6"/>
      <c r="BS567" s="527"/>
      <c r="BT567" s="527"/>
      <c r="BU567" s="527"/>
      <c r="BV567" s="527"/>
      <c r="BW567" s="584"/>
      <c r="BX567" s="527"/>
      <c r="BY567" s="527"/>
      <c r="BZ567" s="527"/>
      <c r="CA567" s="527"/>
      <c r="CB567" s="584"/>
      <c r="CC567" s="527"/>
      <c r="CD567" s="584"/>
      <c r="CE567" s="527"/>
      <c r="CF567" s="584"/>
      <c r="CG567" s="527"/>
      <c r="CH567" s="584"/>
      <c r="CI567" s="527"/>
      <c r="CJ567" s="584"/>
      <c r="CK567" s="527"/>
      <c r="CL567" s="584"/>
      <c r="CO567" s="70"/>
      <c r="CP567" s="70"/>
      <c r="CQ567" s="70"/>
      <c r="CR567" s="70"/>
      <c r="CS567" s="70"/>
      <c r="CT567" s="70"/>
      <c r="CU567" s="70"/>
      <c r="CV567" s="70"/>
      <c r="CW567" s="70"/>
      <c r="CX567" s="70"/>
      <c r="CY567" s="70"/>
      <c r="CZ567" s="70"/>
      <c r="DA567" s="70"/>
      <c r="DB567" s="70"/>
      <c r="DC567" s="70"/>
      <c r="DH567" s="516"/>
      <c r="DI567" s="516"/>
      <c r="DJ567" s="105"/>
      <c r="DK567" s="105"/>
      <c r="DL567" s="105"/>
      <c r="DM567" s="105"/>
      <c r="DN567" s="105"/>
      <c r="DO567" s="105"/>
      <c r="DP567" s="105"/>
      <c r="DQ567" s="105"/>
      <c r="DR567" s="105"/>
      <c r="DS567" s="105"/>
      <c r="DT567" s="108" t="s">
        <v>442</v>
      </c>
      <c r="DU567" s="105">
        <v>0.85183321287486513</v>
      </c>
      <c r="DV567" s="105">
        <v>-11.98178338762215</v>
      </c>
      <c r="ER567" s="128">
        <v>-3.8719691494312047</v>
      </c>
      <c r="ES567" s="128">
        <v>12.562483713355048</v>
      </c>
      <c r="EV567" s="284"/>
      <c r="EW567" s="209"/>
      <c r="EX567" s="209"/>
      <c r="EY567" s="209"/>
      <c r="EZ567" s="209"/>
      <c r="FA567" s="209"/>
      <c r="FB567" s="209"/>
      <c r="FC567" s="209"/>
      <c r="FE567" s="141"/>
      <c r="FF567" s="141"/>
      <c r="FH567" s="141"/>
      <c r="FJ567" s="141"/>
      <c r="FK567" s="584"/>
      <c r="FL567" s="527"/>
      <c r="FM567" s="584"/>
      <c r="FN567" s="527"/>
      <c r="FO567" s="584"/>
      <c r="FP567" s="527"/>
      <c r="FQ567" s="284"/>
      <c r="FR567" s="209"/>
      <c r="FS567" s="285"/>
      <c r="FT567" s="279"/>
      <c r="FU567" s="285"/>
      <c r="FV567" s="279"/>
      <c r="FW567" s="285"/>
      <c r="FX567" s="279"/>
      <c r="FY567" s="285"/>
      <c r="FZ567" s="279"/>
      <c r="GA567" s="285"/>
      <c r="GB567" s="279"/>
      <c r="GC567" s="279"/>
      <c r="GD567" s="285"/>
      <c r="GE567" s="279"/>
      <c r="GF567" s="285"/>
      <c r="GG567" s="279"/>
      <c r="GH567" s="279"/>
      <c r="GI567" s="279"/>
      <c r="GJ567" s="279"/>
      <c r="GK567" s="279"/>
      <c r="GL567" s="279"/>
      <c r="GM567" s="279"/>
      <c r="GN567" s="279"/>
      <c r="GO567" s="279"/>
      <c r="GP567" s="209"/>
      <c r="GQ567" s="529"/>
      <c r="GR567" s="587"/>
      <c r="GS567" s="529"/>
      <c r="GT567" s="587"/>
      <c r="GU567" s="529"/>
      <c r="GV567" s="529"/>
      <c r="GW567" s="529"/>
      <c r="GX567" s="529"/>
      <c r="GY567" s="529"/>
      <c r="GZ567" s="587"/>
      <c r="HA567" s="529"/>
      <c r="HB567" s="587"/>
      <c r="HC567" s="529"/>
      <c r="HD567" s="529"/>
      <c r="HE567" s="529"/>
      <c r="HF567" s="529"/>
      <c r="HG567" s="529"/>
      <c r="HH567" s="584"/>
      <c r="HI567" s="527"/>
      <c r="HJ567" s="587"/>
      <c r="HK567" s="529"/>
      <c r="HL567" s="529"/>
      <c r="HM567" s="529"/>
      <c r="HN567" s="529"/>
      <c r="HO567" s="529"/>
      <c r="HP567" s="285"/>
      <c r="HQ567" s="208"/>
      <c r="HR567" s="208"/>
      <c r="HS567" s="208"/>
      <c r="IE567" s="159"/>
      <c r="IF567" s="159"/>
      <c r="IG567" s="159"/>
      <c r="IH567" s="159"/>
      <c r="II567" s="159"/>
      <c r="IJ567" s="159"/>
      <c r="IK567" s="159"/>
      <c r="IL567" s="159"/>
      <c r="IM567" s="159"/>
      <c r="IQ567" s="159"/>
      <c r="IR567" s="159"/>
      <c r="IS567" s="159"/>
      <c r="IZ567" s="159"/>
      <c r="JA567" s="159"/>
      <c r="JB567" s="159"/>
      <c r="JC567" s="159"/>
      <c r="JD567" s="159"/>
      <c r="JE567" s="159"/>
      <c r="JF567" s="159"/>
      <c r="JG567" s="159"/>
      <c r="JH567" s="159"/>
      <c r="JI567" s="159"/>
      <c r="JJ567" s="159"/>
      <c r="JK567" s="159"/>
      <c r="JL567" s="159"/>
      <c r="JM567" s="159"/>
      <c r="JN567" s="159"/>
      <c r="JO567" s="159"/>
      <c r="JP567" s="159"/>
      <c r="JQ567" s="159"/>
      <c r="JR567" s="159"/>
      <c r="JS567" s="159"/>
      <c r="JT567" s="159"/>
      <c r="JV567" s="159"/>
      <c r="JW567" s="159"/>
      <c r="JX567" s="159"/>
      <c r="KE567" s="159"/>
      <c r="KF567" s="159"/>
      <c r="KG567" s="159"/>
      <c r="KH567" s="159"/>
      <c r="KI567" s="159"/>
      <c r="KJ567" s="159"/>
      <c r="KK567" s="159"/>
      <c r="KL567" s="159"/>
      <c r="KM567" s="159"/>
      <c r="KN567" s="159"/>
      <c r="KO567" s="159"/>
      <c r="KP567" s="159"/>
      <c r="KQ567" s="159"/>
      <c r="KR567" s="159"/>
      <c r="KS567" s="159"/>
      <c r="KT567" s="159"/>
      <c r="KU567" s="159"/>
      <c r="KV567" s="159"/>
      <c r="KW567" s="159"/>
      <c r="KX567" s="159"/>
      <c r="KY567" s="159"/>
      <c r="KZ567" s="159"/>
      <c r="LA567" s="159"/>
      <c r="LB567" s="159"/>
    </row>
    <row r="568" spans="1:314" x14ac:dyDescent="0.15">
      <c r="A568" s="214"/>
      <c r="B568" s="231" t="s">
        <v>90</v>
      </c>
      <c r="C568" s="10">
        <v>0.2</v>
      </c>
      <c r="D568" s="11">
        <v>0.66660000000000008</v>
      </c>
      <c r="E568" s="12"/>
      <c r="F568" s="14"/>
      <c r="G568" s="13"/>
      <c r="H568" s="14"/>
      <c r="I568" s="596"/>
      <c r="J568" s="9">
        <v>2</v>
      </c>
      <c r="K568" s="14"/>
      <c r="L568" s="9"/>
      <c r="M568" s="23">
        <v>0</v>
      </c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9"/>
      <c r="AB568" s="15"/>
      <c r="AC568" s="15"/>
      <c r="AD568" s="15"/>
      <c r="AE568" s="15"/>
      <c r="AF568" s="15"/>
      <c r="AG568" s="15"/>
      <c r="AH568" s="54">
        <f>ER567-BP567</f>
        <v>-4.7238023623060696</v>
      </c>
      <c r="AI568" s="54">
        <f>ES567-BQ567</f>
        <v>24.544267100977198</v>
      </c>
      <c r="AJ568" s="15"/>
      <c r="AK568" s="15"/>
      <c r="AL568" s="635">
        <f>DEGREES(ACOS(AL567))</f>
        <v>2.2188999632399287</v>
      </c>
      <c r="AM568" s="633">
        <v>-3.3686131600051481</v>
      </c>
      <c r="AN568" s="634">
        <v>6.1360667752442994</v>
      </c>
      <c r="AO568" s="638">
        <f>ABS(11.88-AN568)</f>
        <v>5.7439332247557013</v>
      </c>
      <c r="AP568" s="527"/>
      <c r="AQ568" s="634"/>
      <c r="AR568" s="634"/>
      <c r="AS568" s="634"/>
      <c r="AT568" s="634"/>
      <c r="AU568" s="634"/>
      <c r="AV568" s="634"/>
      <c r="AW568" s="634"/>
      <c r="AX568" s="634"/>
      <c r="AY568" s="634"/>
      <c r="AZ568" s="634"/>
      <c r="BA568" s="634"/>
      <c r="BB568" s="633"/>
      <c r="BC568" s="634">
        <f>ABS(BQ568-AN568)</f>
        <v>5.7295765472312707</v>
      </c>
      <c r="BD568" s="634"/>
      <c r="BE568" s="634"/>
      <c r="BF568" s="634"/>
      <c r="BG568" s="634"/>
      <c r="BH568" s="634"/>
      <c r="BI568" s="634"/>
      <c r="BJ568" s="634"/>
      <c r="BK568" s="634"/>
      <c r="BL568" s="634"/>
      <c r="BM568" s="634"/>
      <c r="BN568" s="573"/>
      <c r="BO568" s="573"/>
      <c r="BP568" s="64">
        <v>-4.3753251388572618</v>
      </c>
      <c r="BQ568" s="64">
        <v>11.86564332247557</v>
      </c>
      <c r="BR568" s="6"/>
      <c r="BS568" s="527"/>
      <c r="BT568" s="527"/>
      <c r="BU568" s="527">
        <f>(BP567+BP568+BP569)/3</f>
        <v>0.64532819157186749</v>
      </c>
      <c r="BV568" s="527">
        <f>(BQ567+BQ568+BQ569)/3</f>
        <v>-3.981023344191096</v>
      </c>
      <c r="BW568" s="584"/>
      <c r="BX568" s="527"/>
      <c r="BY568" s="527"/>
      <c r="BZ568" s="527"/>
      <c r="CA568" s="527"/>
      <c r="CC568" s="584">
        <f>SQRT((BP567-BP568)^2+(BQ567-BQ568)^2)+SQRT((BP568-BP569)^2+(BQ568-BQ569)^2)+SQRT((BP569-BP567)^2+(BQ569-BQ567)^2)</f>
        <v>54.676532398920187</v>
      </c>
      <c r="CD568" s="584"/>
      <c r="CE568" s="584"/>
      <c r="CF568" s="584"/>
      <c r="CG568" s="527"/>
      <c r="CH568" s="584"/>
      <c r="CI568" s="527"/>
      <c r="CJ568" s="584"/>
      <c r="CK568" s="527"/>
      <c r="CL568" s="584"/>
      <c r="CO568" s="70"/>
      <c r="CP568" s="70"/>
      <c r="CQ568" s="70"/>
      <c r="CR568" s="518"/>
      <c r="CS568" s="284">
        <f>DEGREES(ACOS(((BP567-BP568)*(BP569-BP568)+(BQ567-BQ568)*(BQ569-BQ568))/(SQRT((BP567-BP568)^2+(BQ567-BQ568)^2)*SQRT((BP569-BP568)^2+(BQ569-BQ568)^2))))</f>
        <v>10.180129794920068</v>
      </c>
      <c r="CT568" s="70"/>
      <c r="CU568" s="70"/>
      <c r="CV568" s="70"/>
      <c r="CW568" s="70"/>
      <c r="CX568" s="70"/>
      <c r="CY568" s="70"/>
      <c r="CZ568" s="70"/>
      <c r="DA568" s="70"/>
      <c r="DB568" s="70"/>
      <c r="DC568" s="70"/>
      <c r="DH568" s="516"/>
      <c r="DI568" s="516"/>
      <c r="DJ568" s="105"/>
      <c r="DK568" s="105"/>
      <c r="DL568" s="105"/>
      <c r="DM568" s="105"/>
      <c r="DN568" s="105"/>
      <c r="DO568" s="105"/>
      <c r="DP568" s="105"/>
      <c r="DQ568" s="105"/>
      <c r="DR568" s="105"/>
      <c r="DS568" s="105"/>
      <c r="DT568" s="108" t="s">
        <v>445</v>
      </c>
      <c r="DU568" s="128">
        <v>-3.6783706919596448</v>
      </c>
      <c r="DV568" s="128">
        <v>11.98178338762215</v>
      </c>
      <c r="ER568" s="105">
        <v>1.0067119788521133</v>
      </c>
      <c r="ES568" s="105">
        <v>-11.672076547231271</v>
      </c>
      <c r="ET568" s="518">
        <f>ABS(ER568)</f>
        <v>1.0067119788521133</v>
      </c>
      <c r="EV568" s="284"/>
      <c r="EW568" s="209"/>
      <c r="EX568" s="209"/>
      <c r="EY568" s="209"/>
      <c r="EZ568" s="209"/>
      <c r="FA568" s="209"/>
      <c r="FB568" s="209"/>
      <c r="FC568" s="209"/>
      <c r="FE568" s="141"/>
      <c r="FF568" s="141"/>
      <c r="FH568" s="141"/>
      <c r="FJ568" s="141"/>
      <c r="FK568" s="584"/>
      <c r="FL568" s="527"/>
      <c r="FM568" s="584"/>
      <c r="FN568" s="527"/>
      <c r="FO568" s="584"/>
      <c r="FP568" s="527"/>
      <c r="FQ568" s="284"/>
      <c r="FR568" s="209"/>
      <c r="FS568" s="285"/>
      <c r="FT568" s="279"/>
      <c r="FU568" s="285"/>
      <c r="FV568" s="279"/>
      <c r="FW568" s="285"/>
      <c r="FX568" s="279"/>
      <c r="FY568" s="285"/>
      <c r="FZ568" s="279"/>
      <c r="GA568" s="285"/>
      <c r="GB568" s="279"/>
      <c r="GC568" s="279"/>
      <c r="GD568" s="285"/>
      <c r="GE568" s="279"/>
      <c r="GF568" s="285"/>
      <c r="GG568" s="279"/>
      <c r="GH568" s="279"/>
      <c r="GI568" s="279"/>
      <c r="GJ568" s="279"/>
      <c r="GK568" s="279"/>
      <c r="GL568" s="279"/>
      <c r="GM568" s="279"/>
      <c r="GN568" s="279"/>
      <c r="GO568" s="279"/>
      <c r="GP568" s="209"/>
      <c r="GQ568" s="529"/>
      <c r="GR568" s="587">
        <v>0.15487876597724815</v>
      </c>
      <c r="GS568" s="532">
        <v>0.1935984574715599</v>
      </c>
      <c r="GT568" s="584"/>
      <c r="GU568" s="527"/>
      <c r="GV568" s="527"/>
      <c r="GW568" s="527"/>
      <c r="GX568" s="527"/>
      <c r="GY568" s="527"/>
      <c r="GZ568" s="587">
        <v>0.30970684039087892</v>
      </c>
      <c r="HA568" s="532">
        <v>0.58070032573289865</v>
      </c>
      <c r="HB568" s="584"/>
      <c r="HC568" s="527"/>
      <c r="HD568" s="527"/>
      <c r="HE568" s="527"/>
      <c r="HF568" s="527"/>
      <c r="HG568" s="527"/>
      <c r="HH568" s="584">
        <v>0.34627410982563589</v>
      </c>
      <c r="HI568" s="527">
        <v>0.61212190864374549</v>
      </c>
      <c r="HJ568" s="584"/>
      <c r="HK568" s="527"/>
      <c r="HL568" s="527"/>
      <c r="HM568" s="527"/>
      <c r="HN568" s="527"/>
      <c r="HO568" s="527"/>
      <c r="HP568" s="285"/>
      <c r="HQ568" s="208"/>
      <c r="HR568" s="208"/>
      <c r="HS568" s="208"/>
      <c r="IE568" s="159"/>
      <c r="IF568" s="159"/>
      <c r="IG568" s="159"/>
      <c r="IH568" s="159"/>
      <c r="II568" s="175">
        <v>1</v>
      </c>
      <c r="IJ568" s="175">
        <v>0</v>
      </c>
      <c r="IK568" s="175">
        <v>1</v>
      </c>
      <c r="IL568" s="175">
        <v>0</v>
      </c>
      <c r="IM568" s="175">
        <v>0</v>
      </c>
      <c r="IN568" s="464"/>
      <c r="IO568" s="464"/>
      <c r="IP568" s="402"/>
      <c r="IQ568" s="175">
        <v>0</v>
      </c>
      <c r="IR568" s="175">
        <v>1</v>
      </c>
      <c r="IS568" s="175">
        <v>0</v>
      </c>
      <c r="IT568" s="402"/>
      <c r="IU568" s="416"/>
      <c r="IV568" s="402"/>
      <c r="IW568" s="416"/>
      <c r="IX568" s="483"/>
      <c r="IY568" s="416"/>
      <c r="IZ568" s="175">
        <v>1</v>
      </c>
      <c r="JA568" s="175">
        <v>0</v>
      </c>
      <c r="JB568" s="178">
        <v>0</v>
      </c>
      <c r="JC568" s="178">
        <v>0</v>
      </c>
      <c r="JD568" s="178">
        <v>0</v>
      </c>
      <c r="JE568" s="178">
        <v>0</v>
      </c>
      <c r="JF568" s="178">
        <v>0</v>
      </c>
      <c r="JG568" s="178">
        <v>1</v>
      </c>
      <c r="JH568" s="178">
        <v>0</v>
      </c>
      <c r="JI568" s="178">
        <v>0</v>
      </c>
      <c r="JJ568" s="178">
        <v>1</v>
      </c>
      <c r="JK568" s="178">
        <v>0</v>
      </c>
      <c r="JL568" s="178">
        <v>0</v>
      </c>
      <c r="JM568" s="178">
        <v>1</v>
      </c>
      <c r="JN568" s="178">
        <v>0</v>
      </c>
      <c r="JO568" s="178">
        <v>0</v>
      </c>
      <c r="JP568" s="178">
        <v>0</v>
      </c>
      <c r="JQ568" s="178">
        <v>0</v>
      </c>
      <c r="JR568" s="178">
        <v>0</v>
      </c>
      <c r="JS568" s="178">
        <v>0</v>
      </c>
      <c r="JT568" s="178">
        <v>0</v>
      </c>
      <c r="JU568" s="513">
        <v>1</v>
      </c>
      <c r="JV568" s="178">
        <v>0</v>
      </c>
      <c r="JW568" s="178">
        <v>0</v>
      </c>
      <c r="JX568" s="178">
        <v>0</v>
      </c>
      <c r="JY568" s="513"/>
      <c r="JZ568" s="407"/>
      <c r="KA568" s="407"/>
      <c r="KB568" s="407"/>
      <c r="KC568" s="407"/>
      <c r="KD568" s="407"/>
      <c r="KE568" s="162">
        <v>1</v>
      </c>
      <c r="KF568" s="175">
        <v>0</v>
      </c>
      <c r="KG568" s="175">
        <v>0</v>
      </c>
      <c r="KH568" s="175">
        <v>0</v>
      </c>
      <c r="KI568" s="175">
        <v>0</v>
      </c>
      <c r="KJ568" s="175">
        <v>1</v>
      </c>
      <c r="KK568" s="160">
        <v>0</v>
      </c>
      <c r="KL568" s="175">
        <v>1</v>
      </c>
      <c r="KM568" s="175">
        <v>0</v>
      </c>
      <c r="KN568" s="175">
        <v>0</v>
      </c>
      <c r="KO568" s="175">
        <v>0</v>
      </c>
      <c r="KP568" s="175">
        <v>0</v>
      </c>
      <c r="KQ568" s="175">
        <v>0</v>
      </c>
      <c r="KR568" s="160">
        <v>0</v>
      </c>
      <c r="KS568" s="175">
        <v>0</v>
      </c>
      <c r="KT568" s="159"/>
      <c r="KU568" s="159"/>
      <c r="KV568" s="159"/>
      <c r="KW568" s="159"/>
      <c r="KX568" s="159"/>
      <c r="KY568" s="159"/>
      <c r="KZ568" s="159"/>
      <c r="LA568" s="159"/>
      <c r="LB568" s="159"/>
    </row>
    <row r="569" spans="1:314" x14ac:dyDescent="0.15">
      <c r="A569" s="214"/>
      <c r="B569" s="231" t="s">
        <v>91</v>
      </c>
      <c r="C569" s="10">
        <v>1.1599999999999999</v>
      </c>
      <c r="D569" s="11">
        <v>3.8662800000000002</v>
      </c>
      <c r="E569" s="12"/>
      <c r="F569" s="14"/>
      <c r="G569" s="13"/>
      <c r="H569" s="14"/>
      <c r="I569" s="596"/>
      <c r="J569" s="9">
        <v>3</v>
      </c>
      <c r="K569" s="14"/>
      <c r="L569" s="9"/>
      <c r="M569" s="23">
        <v>0</v>
      </c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9"/>
      <c r="AB569" s="15"/>
      <c r="AC569" s="15"/>
      <c r="AD569" s="15"/>
      <c r="AE569" s="15"/>
      <c r="AF569" s="15"/>
      <c r="AG569" s="15"/>
      <c r="AH569" s="54"/>
      <c r="AI569" s="15"/>
      <c r="AJ569" s="15"/>
      <c r="AK569" s="15"/>
      <c r="AL569" s="632"/>
      <c r="AM569" s="633">
        <v>3.5622116174767084</v>
      </c>
      <c r="AN569" s="634">
        <v>-7.9555944625407164</v>
      </c>
      <c r="AO569" s="584"/>
      <c r="AP569" s="634">
        <f>ABS(11.88+AN569)</f>
        <v>3.9244055374592843</v>
      </c>
      <c r="AQ569" s="634"/>
      <c r="AR569" s="634"/>
      <c r="AS569" s="634"/>
      <c r="AT569" s="634"/>
      <c r="AU569" s="634"/>
      <c r="AV569" s="634"/>
      <c r="AW569" s="634"/>
      <c r="AX569" s="634"/>
      <c r="AY569" s="634"/>
      <c r="AZ569" s="634"/>
      <c r="BA569" s="634"/>
      <c r="BB569" s="634">
        <f>ABS(BQ569-AN569)</f>
        <v>3.8713355048859928</v>
      </c>
      <c r="BC569" s="634"/>
      <c r="BD569" s="634"/>
      <c r="BE569" s="634"/>
      <c r="BF569" s="634"/>
      <c r="BG569" s="634"/>
      <c r="BH569" s="634"/>
      <c r="BI569" s="634"/>
      <c r="BJ569" s="634"/>
      <c r="BK569" s="634"/>
      <c r="BL569" s="634"/>
      <c r="BM569" s="634"/>
      <c r="BN569" s="573"/>
      <c r="BO569" s="573"/>
      <c r="BP569" s="4">
        <v>5.4594765006979991</v>
      </c>
      <c r="BQ569" s="4">
        <v>-11.826929967426709</v>
      </c>
      <c r="BR569" s="6"/>
      <c r="BS569" s="527"/>
      <c r="BT569" s="527"/>
      <c r="BU569" s="527"/>
      <c r="BV569" s="527"/>
      <c r="BW569" s="584"/>
      <c r="BX569" s="527"/>
      <c r="BY569" s="527"/>
      <c r="BZ569" s="527"/>
      <c r="CA569" s="527"/>
      <c r="CB569" s="584"/>
      <c r="CD569" s="584"/>
      <c r="CE569" s="527"/>
      <c r="CF569" s="584"/>
      <c r="CG569" s="527"/>
      <c r="CH569" s="584"/>
      <c r="CI569" s="527"/>
      <c r="CJ569" s="584"/>
      <c r="CK569" s="527"/>
      <c r="CL569" s="584"/>
      <c r="CO569" s="70"/>
      <c r="CP569" s="70"/>
      <c r="CQ569" s="70"/>
      <c r="CR569" s="548"/>
      <c r="CS569" s="518"/>
      <c r="CT569" s="70"/>
      <c r="CU569" s="70"/>
      <c r="CV569" s="70"/>
      <c r="CW569" s="70"/>
      <c r="CX569" s="70"/>
      <c r="CY569" s="70"/>
      <c r="CZ569" s="70"/>
      <c r="DA569" s="70"/>
      <c r="DB569" s="70"/>
      <c r="DC569" s="70"/>
      <c r="DH569" s="516"/>
      <c r="DI569" s="516"/>
      <c r="DJ569" s="105"/>
      <c r="DK569" s="105"/>
      <c r="DL569" s="105"/>
      <c r="DM569" s="105"/>
      <c r="DN569" s="105"/>
      <c r="DO569" s="105"/>
      <c r="DP569" s="105"/>
      <c r="DQ569" s="105"/>
      <c r="DR569" s="105"/>
      <c r="DS569" s="105"/>
      <c r="DT569" s="108" t="s">
        <v>443</v>
      </c>
      <c r="DU569" s="105">
        <v>4.259166064374325</v>
      </c>
      <c r="DV569" s="105">
        <v>-11.98178338762215</v>
      </c>
      <c r="ER569" s="128">
        <v>-1.3939088937952337</v>
      </c>
      <c r="ES569" s="128">
        <v>12.639910423452768</v>
      </c>
      <c r="EU569" s="518">
        <f>ABS(ER569)</f>
        <v>1.3939088937952337</v>
      </c>
      <c r="EV569" s="284"/>
      <c r="EW569" s="209"/>
      <c r="EX569" s="209"/>
      <c r="EY569" s="209"/>
      <c r="EZ569" s="209"/>
      <c r="FA569" s="209"/>
      <c r="FB569" s="209"/>
      <c r="FC569" s="209"/>
      <c r="FE569" s="141"/>
      <c r="FF569" s="144">
        <v>55.344939480652378</v>
      </c>
      <c r="FH569" s="516"/>
      <c r="FJ569" s="516"/>
      <c r="FL569" s="516"/>
      <c r="FN569" s="516"/>
      <c r="FQ569" s="284"/>
      <c r="FR569" s="209">
        <f>FF569/(D568+D569)</f>
        <v>12.209663498846732</v>
      </c>
      <c r="FS569" s="285"/>
      <c r="FT569" s="279"/>
      <c r="FU569" s="285"/>
      <c r="FV569" s="279"/>
      <c r="FW569" s="285"/>
      <c r="FX569" s="279"/>
      <c r="FY569" s="285"/>
      <c r="FZ569" s="279"/>
      <c r="GA569" s="285"/>
      <c r="GB569" s="279"/>
      <c r="GC569" s="279"/>
      <c r="GD569" s="284"/>
      <c r="GE569" s="284">
        <f>FF569*(((ABS(DV568-AN568))/(ABS(DV567-DV568))))^2</f>
        <v>3.2934457449958505</v>
      </c>
      <c r="GF569" s="285"/>
      <c r="GG569" s="279"/>
      <c r="GH569" s="279"/>
      <c r="GI569" s="279"/>
      <c r="GJ569" s="279"/>
      <c r="GK569" s="279"/>
      <c r="GL569" s="279"/>
      <c r="GM569" s="279"/>
      <c r="GN569" s="279"/>
      <c r="GO569" s="279"/>
      <c r="GP569" s="209"/>
      <c r="GQ569" s="529"/>
      <c r="GR569" s="587">
        <v>3.2524540855222117</v>
      </c>
      <c r="GS569" s="529">
        <v>2.2844617981644113</v>
      </c>
      <c r="GT569" s="587"/>
      <c r="GU569" s="529"/>
      <c r="GV569" s="529"/>
      <c r="GW569" s="529"/>
      <c r="GX569" s="529"/>
      <c r="GY569" s="529"/>
      <c r="GZ569" s="587">
        <v>0.30970684039087892</v>
      </c>
      <c r="HA569" s="529">
        <v>0.65812703583061882</v>
      </c>
      <c r="HB569" s="587"/>
      <c r="HC569" s="529"/>
      <c r="HD569" s="529"/>
      <c r="HE569" s="529"/>
      <c r="HF569" s="529"/>
      <c r="HG569" s="529"/>
      <c r="HH569" s="584">
        <v>3.2671663418649239</v>
      </c>
      <c r="HI569" s="527">
        <v>2.3773718477688282</v>
      </c>
      <c r="HJ569" s="587"/>
      <c r="HK569" s="529"/>
      <c r="HL569" s="529"/>
      <c r="HM569" s="529"/>
      <c r="HN569" s="529"/>
      <c r="HO569" s="529"/>
      <c r="HP569" s="285"/>
      <c r="HQ569" s="208"/>
      <c r="HR569" s="208"/>
      <c r="HS569" s="208"/>
      <c r="IE569" s="159"/>
      <c r="IF569" s="159"/>
      <c r="IG569" s="159"/>
      <c r="IH569" s="159"/>
      <c r="II569" s="175">
        <v>0</v>
      </c>
      <c r="IJ569" s="175">
        <v>1</v>
      </c>
      <c r="IK569" s="175">
        <v>0</v>
      </c>
      <c r="IL569" s="175">
        <v>1</v>
      </c>
      <c r="IM569" s="175">
        <v>0</v>
      </c>
      <c r="IN569" s="464"/>
      <c r="IO569" s="464"/>
      <c r="IP569" s="402"/>
      <c r="IQ569" s="175">
        <v>0</v>
      </c>
      <c r="IR569" s="175">
        <v>1</v>
      </c>
      <c r="IS569" s="175">
        <v>0</v>
      </c>
      <c r="IT569" s="402"/>
      <c r="IU569" s="416"/>
      <c r="IV569" s="402"/>
      <c r="IW569" s="416"/>
      <c r="IX569" s="483"/>
      <c r="IY569" s="416"/>
      <c r="IZ569" s="175">
        <v>0</v>
      </c>
      <c r="JA569" s="175">
        <v>0</v>
      </c>
      <c r="JB569" s="178">
        <v>0</v>
      </c>
      <c r="JC569" s="178">
        <v>1</v>
      </c>
      <c r="JD569" s="178">
        <v>0</v>
      </c>
      <c r="JE569" s="178">
        <v>0</v>
      </c>
      <c r="JF569" s="178">
        <v>0</v>
      </c>
      <c r="JG569" s="178">
        <v>0</v>
      </c>
      <c r="JH569" s="178">
        <v>1</v>
      </c>
      <c r="JI569" s="178">
        <v>0</v>
      </c>
      <c r="JJ569" s="178">
        <v>0</v>
      </c>
      <c r="JK569" s="178">
        <v>1</v>
      </c>
      <c r="JL569" s="178">
        <v>0</v>
      </c>
      <c r="JM569" s="178">
        <v>1</v>
      </c>
      <c r="JN569" s="178">
        <v>0</v>
      </c>
      <c r="JO569" s="178">
        <v>0</v>
      </c>
      <c r="JP569" s="178">
        <v>0</v>
      </c>
      <c r="JQ569" s="178">
        <v>0</v>
      </c>
      <c r="JR569" s="178">
        <v>0</v>
      </c>
      <c r="JS569" s="178">
        <v>0</v>
      </c>
      <c r="JT569" s="178">
        <v>0</v>
      </c>
      <c r="JU569" s="513">
        <v>1</v>
      </c>
      <c r="JV569" s="178">
        <v>0</v>
      </c>
      <c r="JW569" s="178">
        <v>0</v>
      </c>
      <c r="JX569" s="178">
        <v>0</v>
      </c>
      <c r="JY569" s="513"/>
      <c r="JZ569" s="407"/>
      <c r="KA569" s="407"/>
      <c r="KB569" s="407"/>
      <c r="KC569" s="407"/>
      <c r="KD569" s="407"/>
      <c r="KE569" s="162">
        <v>1</v>
      </c>
      <c r="KF569" s="175">
        <v>0</v>
      </c>
      <c r="KG569" s="175">
        <v>0</v>
      </c>
      <c r="KH569" s="175">
        <v>0</v>
      </c>
      <c r="KI569" s="175">
        <v>0</v>
      </c>
      <c r="KJ569" s="175">
        <v>1</v>
      </c>
      <c r="KK569" s="160">
        <v>0</v>
      </c>
      <c r="KL569" s="175">
        <v>1</v>
      </c>
      <c r="KM569" s="175">
        <v>0</v>
      </c>
      <c r="KN569" s="175">
        <v>0</v>
      </c>
      <c r="KO569" s="175">
        <v>0</v>
      </c>
      <c r="KP569" s="175">
        <v>0</v>
      </c>
      <c r="KQ569" s="175">
        <v>0</v>
      </c>
      <c r="KR569" s="160">
        <v>0</v>
      </c>
      <c r="KS569" s="175">
        <v>1</v>
      </c>
      <c r="KT569" s="159"/>
      <c r="KU569" s="159"/>
      <c r="KV569" s="159"/>
      <c r="KW569" s="159"/>
      <c r="KX569" s="159"/>
      <c r="KY569" s="159"/>
      <c r="KZ569" s="159"/>
      <c r="LA569" s="159"/>
      <c r="LB569" s="159"/>
    </row>
    <row r="570" spans="1:314" x14ac:dyDescent="0.15">
      <c r="A570" s="218" t="s">
        <v>593</v>
      </c>
      <c r="B570" s="243" t="s">
        <v>92</v>
      </c>
      <c r="C570" s="17"/>
      <c r="D570" s="18"/>
      <c r="E570" s="12"/>
      <c r="F570" s="20"/>
      <c r="G570" s="19"/>
      <c r="H570" s="20"/>
      <c r="I570" s="597"/>
      <c r="J570" s="16"/>
      <c r="K570" s="20"/>
      <c r="L570" s="16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16"/>
      <c r="AB570" s="20"/>
      <c r="AC570" s="20"/>
      <c r="AD570" s="20"/>
      <c r="AE570" s="20"/>
      <c r="AF570" s="20"/>
      <c r="AG570" s="20"/>
      <c r="AH570" s="58"/>
      <c r="AI570" s="20"/>
      <c r="AJ570" s="20"/>
      <c r="AK570" s="20"/>
      <c r="AL570" s="642"/>
      <c r="AM570" s="636">
        <v>3.2911737770165241</v>
      </c>
      <c r="AN570" s="637">
        <v>9.0395684039087953</v>
      </c>
      <c r="AO570" s="640">
        <f>ABS(11.88-AN570)</f>
        <v>2.8404315960912054</v>
      </c>
      <c r="AP570" s="527"/>
      <c r="AQ570" s="528">
        <f>SUM(AO567:AO570)</f>
        <v>8.5843648208469077</v>
      </c>
      <c r="AR570" s="528">
        <f>SUM(AP567:AP570)</f>
        <v>3.9244055374592843</v>
      </c>
      <c r="AS570" s="528">
        <f>AVERAGE(AO567:AO570)</f>
        <v>4.2921824104234538</v>
      </c>
      <c r="AT570" s="528">
        <f>AVERAGE(AP567:AP570)</f>
        <v>3.9244055374592843</v>
      </c>
      <c r="AU570" s="528">
        <f>MAX(AO567:AO570)</f>
        <v>5.7439332247557013</v>
      </c>
      <c r="AV570" s="528">
        <f>MAX(AP567:AP570)</f>
        <v>3.9244055374592843</v>
      </c>
      <c r="AW570" s="528">
        <f>MIN(AO567:AO570)</f>
        <v>2.8404315960912054</v>
      </c>
      <c r="AX570" s="528">
        <f>MIN(AP567:AP570)</f>
        <v>3.9244055374592843</v>
      </c>
      <c r="AY570" s="528">
        <f>AU570-AW570</f>
        <v>2.9035016286644959</v>
      </c>
      <c r="AZ570" s="528">
        <f>AV570-AX570</f>
        <v>0</v>
      </c>
      <c r="BA570" s="528"/>
      <c r="BB570" s="633"/>
      <c r="BC570" s="634">
        <f>ABS(BQ570-AN570)</f>
        <v>9.0395684039087953</v>
      </c>
      <c r="BD570" s="528">
        <f>SUM(BB567:BB570)</f>
        <v>3.8713355048859928</v>
      </c>
      <c r="BE570" s="528">
        <f>SUM(BC567:BC570)</f>
        <v>14.769144951140067</v>
      </c>
      <c r="BF570" s="528">
        <f>AVERAGE(BB567:BB570)</f>
        <v>3.8713355048859928</v>
      </c>
      <c r="BG570" s="528">
        <f>AVERAGE(BC567:BC570)</f>
        <v>7.3845724755700335</v>
      </c>
      <c r="BH570" s="528">
        <f>MAX(BB567:BB570)</f>
        <v>3.8713355048859928</v>
      </c>
      <c r="BI570" s="528">
        <f>MAX(BC567:BC570)</f>
        <v>9.0395684039087953</v>
      </c>
      <c r="BJ570" s="528">
        <f>MIN(BB567:BB570)</f>
        <v>3.8713355048859928</v>
      </c>
      <c r="BK570" s="528">
        <f>MIN(BC567:BC570)</f>
        <v>5.7295765472312707</v>
      </c>
      <c r="BL570" s="528">
        <f>BH570-BJ570</f>
        <v>0</v>
      </c>
      <c r="BM570" s="528">
        <f>BI570-BK570</f>
        <v>3.3099918566775246</v>
      </c>
      <c r="BN570" s="574"/>
      <c r="BO570" s="574"/>
      <c r="BP570" s="2"/>
      <c r="BQ570" s="2"/>
      <c r="BR570" s="7"/>
      <c r="BS570" s="530"/>
      <c r="BT570" s="530"/>
      <c r="BU570" s="530"/>
      <c r="BV570" s="530"/>
      <c r="BW570" s="585"/>
      <c r="BX570" s="585"/>
      <c r="BY570" s="585">
        <f>AVERAGE(BU567:BU570)</f>
        <v>0.64532819157186749</v>
      </c>
      <c r="BZ570" s="585">
        <f>AVERAGE(BV567:BV570)</f>
        <v>-3.981023344191096</v>
      </c>
      <c r="CA570" s="530"/>
      <c r="CB570" s="584"/>
      <c r="CC570" s="530"/>
      <c r="CD570" s="585"/>
      <c r="CE570" s="585">
        <f>SUM(CC567:CC569)</f>
        <v>54.676532398920187</v>
      </c>
      <c r="CF570" s="585"/>
      <c r="CG570" s="585" t="e">
        <f ca="1">[1]!Mean(CC567:CC569)</f>
        <v>#NAME?</v>
      </c>
      <c r="CH570" s="585"/>
      <c r="CI570" s="585">
        <f>MAX(CC567:CC569)</f>
        <v>54.676532398920187</v>
      </c>
      <c r="CJ570" s="585"/>
      <c r="CK570" s="585">
        <f>MIN(CC567:CC569)</f>
        <v>54.676532398920187</v>
      </c>
      <c r="CL570" s="585"/>
      <c r="CM570" s="528"/>
      <c r="CN570" s="393"/>
      <c r="CO570" s="73"/>
      <c r="CP570" s="73"/>
      <c r="CQ570" s="73"/>
      <c r="CR570" s="96"/>
      <c r="CS570" s="83"/>
      <c r="CT570" s="281"/>
      <c r="CU570" s="281">
        <f>SUM(CS568:CS570)</f>
        <v>10.180129794920068</v>
      </c>
      <c r="CV570" s="281"/>
      <c r="CW570" s="281">
        <f>AVERAGE(CS567:CS570)</f>
        <v>10.180129794920068</v>
      </c>
      <c r="CX570" s="281"/>
      <c r="CY570" s="281">
        <f>MAX(CS567:CS570)</f>
        <v>10.180129794920068</v>
      </c>
      <c r="CZ570" s="281"/>
      <c r="DA570" s="281">
        <f>MIN(CS567:CS570)</f>
        <v>10.180129794920068</v>
      </c>
      <c r="DB570" s="281"/>
      <c r="DC570" s="281">
        <f>CY570-DA570</f>
        <v>0</v>
      </c>
      <c r="DD570" s="281"/>
      <c r="DE570" s="281"/>
      <c r="DF570" s="281"/>
      <c r="DG570" s="281"/>
      <c r="DH570" s="281"/>
      <c r="DI570" s="281"/>
      <c r="DJ570" s="110"/>
      <c r="DK570" s="110"/>
      <c r="DL570" s="133"/>
      <c r="DM570" s="133"/>
      <c r="DN570" s="133"/>
      <c r="DO570" s="133"/>
      <c r="DP570" s="133"/>
      <c r="DQ570" s="133"/>
      <c r="DR570" s="133"/>
      <c r="DS570" s="110"/>
      <c r="DT570" s="112"/>
      <c r="DU570" s="110"/>
      <c r="DV570" s="110"/>
      <c r="DW570" s="495"/>
      <c r="DX570" s="495"/>
      <c r="DY570" s="495"/>
      <c r="DZ570" s="495"/>
      <c r="EA570" s="495"/>
      <c r="EB570" s="512"/>
      <c r="EC570" s="495"/>
      <c r="ED570" s="495"/>
      <c r="EE570" s="512"/>
      <c r="EF570" s="244"/>
      <c r="EG570" s="244"/>
      <c r="EH570" s="244"/>
      <c r="EI570" s="244"/>
      <c r="EJ570" s="244"/>
      <c r="EK570" s="244"/>
      <c r="EL570" s="244"/>
      <c r="EM570" s="244"/>
      <c r="EN570" s="244"/>
      <c r="EO570" s="244"/>
      <c r="EP570" s="244"/>
      <c r="EQ570" s="244"/>
      <c r="ER570" s="110"/>
      <c r="ES570" s="111"/>
      <c r="ET570" s="523"/>
      <c r="EU570" s="523"/>
      <c r="EV570" s="287">
        <f>SUM(ET567:ET570)</f>
        <v>1.0067119788521133</v>
      </c>
      <c r="EW570" s="281">
        <f>SUM(EU568:EU570)</f>
        <v>1.3939088937952337</v>
      </c>
      <c r="EX570" s="278">
        <f>AVERAGE(ET567:ET570)</f>
        <v>1.0067119788521133</v>
      </c>
      <c r="EY570" s="278">
        <f>AVERAGE(EU567:EU570)</f>
        <v>1.3939088937952337</v>
      </c>
      <c r="EZ570" s="281">
        <f>_xlfn.VAR.P(ET567:ET570)</f>
        <v>0</v>
      </c>
      <c r="FA570" s="281">
        <f>_xlfn.VAR.P(EU567:EU570)</f>
        <v>0</v>
      </c>
      <c r="FB570" s="281">
        <f>MAX(ET567:ET570)</f>
        <v>1.0067119788521133</v>
      </c>
      <c r="FC570" s="281">
        <f>MAX(EU567:EU570)</f>
        <v>1.3939088937952337</v>
      </c>
      <c r="FD570" s="523"/>
      <c r="FE570" s="152"/>
      <c r="FF570" s="145"/>
      <c r="FG570" s="521"/>
      <c r="FH570" s="521">
        <f>SUM(FF567:FF570)</f>
        <v>55.344939480652378</v>
      </c>
      <c r="FI570" s="521"/>
      <c r="FJ570" s="521">
        <f>AVERAGE(FF567:FF570)</f>
        <v>55.344939480652378</v>
      </c>
      <c r="FK570" s="521"/>
      <c r="FL570" s="521">
        <f>MAX(FF567:FF570)</f>
        <v>55.344939480652378</v>
      </c>
      <c r="FM570" s="521"/>
      <c r="FN570" s="521">
        <f>MIN(FF567:FF570)</f>
        <v>55.344939480652378</v>
      </c>
      <c r="FO570" s="521"/>
      <c r="FP570" s="520">
        <f>FL570-FN570</f>
        <v>0</v>
      </c>
      <c r="FQ570" s="284"/>
      <c r="FR570" s="209"/>
      <c r="FS570" s="278"/>
      <c r="FT570" s="278">
        <f>SUM(FR567:FR570)</f>
        <v>12.209663498846732</v>
      </c>
      <c r="FU570" s="278"/>
      <c r="FV570" s="278">
        <f>AVERAGE(FR567:FR570)</f>
        <v>12.209663498846732</v>
      </c>
      <c r="FW570" s="278"/>
      <c r="FX570" s="278">
        <f>MAX(FR567:FR570)</f>
        <v>12.209663498846732</v>
      </c>
      <c r="FY570" s="278"/>
      <c r="FZ570" s="278">
        <f>MIN(FR567:FR570)</f>
        <v>12.209663498846732</v>
      </c>
      <c r="GA570" s="278"/>
      <c r="GB570" s="278">
        <f>FX570-FZ570</f>
        <v>0</v>
      </c>
      <c r="GC570" s="280"/>
      <c r="GD570" s="284"/>
      <c r="GE570" s="209"/>
      <c r="GF570" s="278"/>
      <c r="GG570" s="278">
        <f>SUM(GE567:GE570)</f>
        <v>3.2934457449958505</v>
      </c>
      <c r="GH570" s="278"/>
      <c r="GI570" s="278">
        <f>AVERAGE(GE567:GE570)</f>
        <v>3.2934457449958505</v>
      </c>
      <c r="GJ570" s="278"/>
      <c r="GK570" s="278">
        <f>MAX(GE567:GE570)</f>
        <v>3.2934457449958505</v>
      </c>
      <c r="GL570" s="278"/>
      <c r="GM570" s="278">
        <f>MIN(GE567:GE570)</f>
        <v>3.2934457449958505</v>
      </c>
      <c r="GN570" s="278"/>
      <c r="GO570" s="278">
        <f>GK570-GM570</f>
        <v>0</v>
      </c>
      <c r="GP570" s="284"/>
      <c r="GQ570" s="587"/>
      <c r="GR570" s="587"/>
      <c r="GS570" s="532"/>
      <c r="GT570" s="586">
        <f>SUM(GR568:GR570)</f>
        <v>3.4073328514994596</v>
      </c>
      <c r="GU570" s="586">
        <f>SUM(GS568:GS570)</f>
        <v>2.4780602556359712</v>
      </c>
      <c r="GV570" s="531">
        <f>AVERAGE(GR568:GR570)</f>
        <v>1.7036664257497298</v>
      </c>
      <c r="GW570" s="531">
        <f>AVERAGE(GS568:GS570)</f>
        <v>1.2390301278179856</v>
      </c>
      <c r="GX570" s="531">
        <f>MAX(GR568:GR570)</f>
        <v>3.2524540855222117</v>
      </c>
      <c r="GY570" s="531">
        <f>MAX(GS568:GS570)</f>
        <v>2.2844617981644113</v>
      </c>
      <c r="GZ570" s="587"/>
      <c r="HA570" s="532"/>
      <c r="HB570" s="586">
        <f>SUM(GZ568:GZ570)</f>
        <v>0.61941368078175785</v>
      </c>
      <c r="HC570" s="586">
        <f>SUM(HA568:HA570)</f>
        <v>1.2388273615635175</v>
      </c>
      <c r="HD570" s="531">
        <f>AVERAGE(GZ568:GZ570)</f>
        <v>0.30970684039087892</v>
      </c>
      <c r="HE570" s="531">
        <f>AVERAGE(HA568:HA570)</f>
        <v>0.61941368078175874</v>
      </c>
      <c r="HF570" s="531">
        <f>MAX(GZ568:GZ570)</f>
        <v>0.30970684039087892</v>
      </c>
      <c r="HG570" s="531">
        <f>MAX(HA568:HA570)</f>
        <v>0.65812703583061882</v>
      </c>
      <c r="HH570" s="584"/>
      <c r="HI570" s="527"/>
      <c r="HJ570" s="586">
        <f>SUM(HH568:HH570)</f>
        <v>3.6134404516905598</v>
      </c>
      <c r="HK570" s="586">
        <f>SUM(HI568:HI570)</f>
        <v>2.9894937564125739</v>
      </c>
      <c r="HL570" s="531">
        <f>AVERAGE(HH568:HH570)</f>
        <v>1.8067202258452799</v>
      </c>
      <c r="HM570" s="531">
        <f>AVERAGE(HI568:HI570)</f>
        <v>1.4947468782062869</v>
      </c>
      <c r="HN570" s="531">
        <f>MAX(HH568:HH570)</f>
        <v>3.2671663418649239</v>
      </c>
      <c r="HO570" s="531">
        <f>MAX(HI568:HI570)</f>
        <v>2.3773718477688282</v>
      </c>
      <c r="HP570" s="286">
        <f>MIN(HH568:HH570)</f>
        <v>0.34627410982563589</v>
      </c>
      <c r="HQ570" s="286">
        <f>MIN(HI568:HI570)</f>
        <v>0.61212190864374549</v>
      </c>
      <c r="HR570" s="278">
        <f>HN570-HP570</f>
        <v>2.9208922320392881</v>
      </c>
      <c r="HS570" s="278">
        <f>HO570-HQ570</f>
        <v>1.7652499391250827</v>
      </c>
      <c r="HT570" s="393"/>
      <c r="HU570" s="520"/>
      <c r="HV570" s="393"/>
      <c r="HW570" s="520"/>
      <c r="HX570" s="393"/>
      <c r="HY570" s="520"/>
      <c r="HZ570" s="393"/>
      <c r="IA570" s="520"/>
      <c r="IB570" s="393"/>
      <c r="IC570" s="520"/>
      <c r="ID570" s="393"/>
      <c r="IE570" s="168"/>
      <c r="IF570" s="168"/>
      <c r="IG570" s="168"/>
      <c r="IH570" s="168"/>
      <c r="II570" s="168"/>
      <c r="IJ570" s="168"/>
      <c r="IK570" s="168"/>
      <c r="IL570" s="168"/>
      <c r="IM570" s="168"/>
      <c r="IN570" s="462"/>
      <c r="IO570" s="462"/>
      <c r="IP570" s="390">
        <v>1</v>
      </c>
      <c r="IQ570" s="168"/>
      <c r="IR570" s="168"/>
      <c r="IS570" s="168"/>
      <c r="IT570" s="390"/>
      <c r="IU570" s="393"/>
      <c r="IV570" s="390"/>
      <c r="IW570" s="393"/>
      <c r="IX570" s="484"/>
      <c r="IY570" s="393"/>
      <c r="IZ570" s="168"/>
      <c r="JA570" s="168"/>
      <c r="JB570" s="177"/>
      <c r="JC570" s="177"/>
      <c r="JD570" s="177"/>
      <c r="JE570" s="168"/>
      <c r="JF570" s="168"/>
      <c r="JG570" s="168"/>
      <c r="JH570" s="168"/>
      <c r="JI570" s="168"/>
      <c r="JJ570" s="168"/>
      <c r="JK570" s="168"/>
      <c r="JL570" s="168"/>
      <c r="JM570" s="168"/>
      <c r="JN570" s="168"/>
      <c r="JO570" s="168"/>
      <c r="JP570" s="177"/>
      <c r="JQ570" s="177"/>
      <c r="JR570" s="177"/>
      <c r="JS570" s="168"/>
      <c r="JT570" s="168"/>
      <c r="JU570" s="393"/>
      <c r="JV570" s="168"/>
      <c r="JW570" s="168"/>
      <c r="JX570" s="168"/>
      <c r="JY570" s="393"/>
      <c r="JZ570" s="507"/>
      <c r="KA570" s="507"/>
      <c r="KB570" s="520"/>
      <c r="KC570" s="520"/>
      <c r="KD570" s="507"/>
      <c r="KE570" s="170"/>
      <c r="KF570" s="168"/>
      <c r="KG570" s="168"/>
      <c r="KH570" s="168"/>
      <c r="KI570" s="168"/>
      <c r="KJ570" s="168"/>
      <c r="KK570" s="169"/>
      <c r="KL570" s="168"/>
      <c r="KM570" s="168"/>
      <c r="KN570" s="168"/>
      <c r="KO570" s="168"/>
      <c r="KP570" s="168"/>
      <c r="KQ570" s="168"/>
      <c r="KR570" s="169"/>
      <c r="KS570" s="168"/>
      <c r="KT570" s="168"/>
      <c r="KU570" s="168"/>
      <c r="KV570" s="168"/>
      <c r="KW570" s="168"/>
      <c r="KX570" s="168"/>
      <c r="KY570" s="168"/>
      <c r="KZ570" s="168"/>
      <c r="LA570" s="169"/>
      <c r="LB570" s="168"/>
    </row>
    <row r="571" spans="1:314" x14ac:dyDescent="0.15">
      <c r="A571" s="214"/>
      <c r="B571" s="261" t="s">
        <v>93</v>
      </c>
      <c r="C571" s="10"/>
      <c r="D571" s="11"/>
      <c r="E571" s="12"/>
      <c r="F571" s="14"/>
      <c r="G571" s="13" t="s">
        <v>384</v>
      </c>
      <c r="H571" s="14" t="s">
        <v>335</v>
      </c>
      <c r="I571" s="596">
        <v>111</v>
      </c>
      <c r="J571" s="9">
        <v>1</v>
      </c>
      <c r="K571" s="14">
        <v>0</v>
      </c>
      <c r="L571" s="9">
        <v>1</v>
      </c>
      <c r="M571" s="23">
        <v>1</v>
      </c>
      <c r="N571" s="23">
        <v>1</v>
      </c>
      <c r="O571" s="23">
        <v>0</v>
      </c>
      <c r="P571" s="14"/>
      <c r="Q571" s="14">
        <v>1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1</v>
      </c>
      <c r="Z571" s="14">
        <v>0</v>
      </c>
      <c r="AA571" s="9">
        <v>0</v>
      </c>
      <c r="AB571" s="15"/>
      <c r="AC571" s="15"/>
      <c r="AD571" s="15"/>
      <c r="AE571" s="15"/>
      <c r="AF571" s="15"/>
      <c r="AG571" s="15"/>
      <c r="AH571" s="54"/>
      <c r="AI571" s="15"/>
      <c r="AJ571" s="15"/>
      <c r="AK571" s="15"/>
      <c r="AL571" s="632"/>
      <c r="AM571" s="633"/>
      <c r="AN571" s="634"/>
      <c r="AO571" s="633"/>
      <c r="AP571" s="634"/>
      <c r="AQ571" s="634"/>
      <c r="AR571" s="634"/>
      <c r="AS571" s="634"/>
      <c r="AT571" s="634"/>
      <c r="AU571" s="634"/>
      <c r="AV571" s="634"/>
      <c r="AW571" s="634"/>
      <c r="AX571" s="634"/>
      <c r="AY571" s="634"/>
      <c r="AZ571" s="634"/>
      <c r="BA571" s="634"/>
      <c r="BB571" s="633"/>
      <c r="BC571" s="634"/>
      <c r="BD571" s="634"/>
      <c r="BE571" s="634"/>
      <c r="BF571" s="634"/>
      <c r="BG571" s="634"/>
      <c r="BH571" s="634"/>
      <c r="BI571" s="634"/>
      <c r="BJ571" s="634"/>
      <c r="BK571" s="634"/>
      <c r="BL571" s="634"/>
      <c r="BM571" s="634"/>
      <c r="BN571" s="573"/>
      <c r="BO571" s="573"/>
      <c r="BP571" s="64">
        <v>-0.69695444689761687</v>
      </c>
      <c r="BQ571" s="64">
        <v>-12.05921009771987</v>
      </c>
      <c r="BR571" s="6"/>
      <c r="BS571" s="527"/>
      <c r="BT571" s="527"/>
      <c r="BU571" s="527"/>
      <c r="BV571" s="527"/>
      <c r="BW571" s="584"/>
      <c r="BX571" s="527"/>
      <c r="BY571" s="527"/>
      <c r="BZ571" s="527"/>
      <c r="CA571" s="527"/>
      <c r="CB571" s="584"/>
      <c r="CC571" s="527"/>
      <c r="CD571" s="584"/>
      <c r="CE571" s="527"/>
      <c r="CF571" s="584"/>
      <c r="CG571" s="527"/>
      <c r="CH571" s="584"/>
      <c r="CI571" s="527"/>
      <c r="CJ571" s="584"/>
      <c r="CK571" s="527"/>
      <c r="CL571" s="584"/>
      <c r="CO571" s="70"/>
      <c r="CP571" s="70"/>
      <c r="CQ571" s="70"/>
      <c r="CR571" s="70"/>
      <c r="CS571" s="70"/>
      <c r="CT571" s="70"/>
      <c r="CU571" s="70"/>
      <c r="CV571" s="70"/>
      <c r="CW571" s="70"/>
      <c r="CX571" s="70"/>
      <c r="CY571" s="70"/>
      <c r="CZ571" s="70"/>
      <c r="DA571" s="70"/>
      <c r="DB571" s="70"/>
      <c r="DC571" s="70"/>
      <c r="DH571" s="516"/>
      <c r="DI571" s="516"/>
      <c r="DJ571" s="105"/>
      <c r="DK571" s="105"/>
      <c r="DL571" s="105"/>
      <c r="DM571" s="105"/>
      <c r="DN571" s="105"/>
      <c r="DO571" s="105"/>
      <c r="DP571" s="105"/>
      <c r="DQ571" s="105"/>
      <c r="DR571" s="105"/>
      <c r="DS571" s="105"/>
      <c r="DT571" s="108" t="s">
        <v>442</v>
      </c>
      <c r="DU571" s="128">
        <v>-0.69695444689761687</v>
      </c>
      <c r="DV571" s="128">
        <v>-12.05921009771987</v>
      </c>
      <c r="ER571" s="105">
        <v>3.9881282239141411</v>
      </c>
      <c r="ES571" s="105">
        <v>13.840024429967427</v>
      </c>
      <c r="EV571" s="284"/>
      <c r="EW571" s="209"/>
      <c r="EX571" s="209"/>
      <c r="EY571" s="209"/>
      <c r="EZ571" s="209"/>
      <c r="FA571" s="209"/>
      <c r="FB571" s="209"/>
      <c r="FC571" s="209"/>
      <c r="FE571" s="141"/>
      <c r="FF571" s="141"/>
      <c r="FH571" s="141"/>
      <c r="FJ571" s="141"/>
      <c r="FK571" s="584"/>
      <c r="FL571" s="527"/>
      <c r="FM571" s="584"/>
      <c r="FN571" s="527"/>
      <c r="FO571" s="584"/>
      <c r="FP571" s="527"/>
      <c r="FQ571" s="284"/>
      <c r="FR571" s="209"/>
      <c r="FS571" s="285"/>
      <c r="FT571" s="279"/>
      <c r="FU571" s="285"/>
      <c r="FV571" s="279"/>
      <c r="FW571" s="285"/>
      <c r="FX571" s="279"/>
      <c r="FY571" s="285"/>
      <c r="FZ571" s="279"/>
      <c r="GA571" s="285"/>
      <c r="GB571" s="279"/>
      <c r="GC571" s="279"/>
      <c r="GD571" s="285"/>
      <c r="GE571" s="279"/>
      <c r="GF571" s="285"/>
      <c r="GG571" s="279"/>
      <c r="GH571" s="279"/>
      <c r="GI571" s="279"/>
      <c r="GJ571" s="279"/>
      <c r="GK571" s="279"/>
      <c r="GL571" s="279"/>
      <c r="GM571" s="279"/>
      <c r="GN571" s="279"/>
      <c r="GO571" s="279"/>
      <c r="GP571" s="209"/>
      <c r="GQ571" s="529"/>
      <c r="GR571" s="587"/>
      <c r="GS571" s="529"/>
      <c r="GT571" s="587"/>
      <c r="GU571" s="529"/>
      <c r="GV571" s="529"/>
      <c r="GW571" s="529"/>
      <c r="GX571" s="529"/>
      <c r="GY571" s="529"/>
      <c r="GZ571" s="587"/>
      <c r="HA571" s="529"/>
      <c r="HB571" s="587"/>
      <c r="HC571" s="529"/>
      <c r="HD571" s="529"/>
      <c r="HE571" s="529"/>
      <c r="HF571" s="529"/>
      <c r="HG571" s="529"/>
      <c r="HH571" s="584"/>
      <c r="HI571" s="527"/>
      <c r="HJ571" s="587"/>
      <c r="HK571" s="529"/>
      <c r="HL571" s="529"/>
      <c r="HM571" s="529"/>
      <c r="HN571" s="529"/>
      <c r="HO571" s="529"/>
      <c r="HP571" s="285"/>
      <c r="HQ571" s="208"/>
      <c r="HR571" s="208"/>
      <c r="HS571" s="208"/>
      <c r="IE571" s="159"/>
      <c r="IF571" s="159"/>
      <c r="IG571" s="159">
        <v>0.85183321287486513</v>
      </c>
      <c r="IH571" s="159">
        <v>6.5232003257328985</v>
      </c>
      <c r="II571" s="159"/>
      <c r="IJ571" s="159"/>
      <c r="IK571" s="159"/>
      <c r="IL571" s="159"/>
      <c r="IM571" s="159"/>
      <c r="IQ571" s="159"/>
      <c r="IR571" s="159"/>
      <c r="IS571" s="159"/>
      <c r="IZ571" s="159"/>
      <c r="JA571" s="159"/>
      <c r="JB571" s="159"/>
      <c r="JC571" s="159"/>
      <c r="JD571" s="159"/>
      <c r="JE571" s="159"/>
      <c r="JF571" s="159"/>
      <c r="JG571" s="159"/>
      <c r="JH571" s="159"/>
      <c r="JI571" s="159"/>
      <c r="JJ571" s="159"/>
      <c r="JK571" s="159"/>
      <c r="JL571" s="159"/>
      <c r="JM571" s="159"/>
      <c r="JN571" s="159"/>
      <c r="JO571" s="159"/>
      <c r="JP571" s="159"/>
      <c r="JQ571" s="159"/>
      <c r="JR571" s="159"/>
      <c r="JS571" s="159"/>
      <c r="JT571" s="159"/>
      <c r="JV571" s="159"/>
      <c r="JW571" s="159"/>
      <c r="JX571" s="159"/>
      <c r="KE571" s="159"/>
      <c r="KF571" s="159"/>
      <c r="KG571" s="159"/>
      <c r="KH571" s="159"/>
      <c r="KI571" s="159"/>
      <c r="KJ571" s="159"/>
      <c r="KK571" s="159"/>
      <c r="KL571" s="159"/>
      <c r="KM571" s="159"/>
      <c r="KN571" s="159"/>
      <c r="KO571" s="159"/>
      <c r="KP571" s="159"/>
      <c r="KQ571" s="159"/>
      <c r="KR571" s="159"/>
      <c r="KS571" s="159"/>
      <c r="KT571" s="159"/>
      <c r="KU571" s="159"/>
      <c r="KV571" s="159"/>
      <c r="KW571" s="159"/>
      <c r="KX571" s="159"/>
      <c r="KY571" s="159"/>
      <c r="KZ571" s="159"/>
      <c r="LA571" s="159"/>
      <c r="LB571" s="159"/>
    </row>
    <row r="572" spans="1:314" x14ac:dyDescent="0.15">
      <c r="A572" s="214"/>
      <c r="B572" s="261" t="s">
        <v>94</v>
      </c>
      <c r="C572" s="10"/>
      <c r="D572" s="11"/>
      <c r="E572" s="12"/>
      <c r="F572" s="14"/>
      <c r="G572" s="13"/>
      <c r="H572" s="14"/>
      <c r="I572" s="596"/>
      <c r="J572" s="9">
        <v>1</v>
      </c>
      <c r="K572" s="14">
        <v>0</v>
      </c>
      <c r="L572" s="9">
        <v>1</v>
      </c>
      <c r="M572" s="23">
        <v>1</v>
      </c>
      <c r="N572" s="14">
        <v>0</v>
      </c>
      <c r="O572" s="14">
        <v>1</v>
      </c>
      <c r="P572" s="14"/>
      <c r="Q572" s="14">
        <v>0</v>
      </c>
      <c r="R572" s="14">
        <v>0</v>
      </c>
      <c r="S572" s="14">
        <v>1</v>
      </c>
      <c r="T572" s="14">
        <v>1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9">
        <v>0</v>
      </c>
      <c r="AB572" s="15"/>
      <c r="AC572" s="15"/>
      <c r="AD572" s="15"/>
      <c r="AE572" s="15">
        <f>ABS(ER572-DU573)</f>
        <v>0.42591660643743268</v>
      </c>
      <c r="AF572" s="15">
        <f>ABS(ES572-DV573)</f>
        <v>0.27099348534201972</v>
      </c>
      <c r="AG572" s="15">
        <f>SQRT(AE572^2+AF572^2)</f>
        <v>0.50481920004789271</v>
      </c>
      <c r="AH572" s="15">
        <f>AM573-BP572</f>
        <v>3.0588556280506518</v>
      </c>
      <c r="AI572" s="15">
        <f>AN573-BQ572</f>
        <v>17.343583061889248</v>
      </c>
      <c r="AJ572" s="15"/>
      <c r="AK572" s="15"/>
      <c r="AL572" s="632">
        <f>((AH572*AH573)+(AI572*AI573))/(SQRT(AH572^2+AI572^2)*SQRT(AH573^2+AI573^2))</f>
        <v>0.99999123375913324</v>
      </c>
      <c r="AM572" s="633"/>
      <c r="AN572" s="634"/>
      <c r="AO572" s="633"/>
      <c r="AP572" s="634"/>
      <c r="AQ572" s="634"/>
      <c r="AR572" s="634"/>
      <c r="AS572" s="634"/>
      <c r="AT572" s="634"/>
      <c r="AU572" s="634"/>
      <c r="AV572" s="634"/>
      <c r="AW572" s="634"/>
      <c r="AX572" s="634"/>
      <c r="AY572" s="634"/>
      <c r="AZ572" s="634"/>
      <c r="BA572" s="634"/>
      <c r="BB572" s="633"/>
      <c r="BC572" s="634"/>
      <c r="BD572" s="634"/>
      <c r="BE572" s="634"/>
      <c r="BF572" s="634"/>
      <c r="BG572" s="634"/>
      <c r="BH572" s="634"/>
      <c r="BI572" s="634"/>
      <c r="BJ572" s="634"/>
      <c r="BK572" s="634"/>
      <c r="BL572" s="634"/>
      <c r="BM572" s="634"/>
      <c r="BN572" s="573"/>
      <c r="BO572" s="573"/>
      <c r="BP572" s="64">
        <v>-0.73567413839192897</v>
      </c>
      <c r="BQ572" s="64">
        <v>-12.020496742671009</v>
      </c>
      <c r="BR572" s="6"/>
      <c r="BS572" s="527"/>
      <c r="BT572" s="527"/>
      <c r="BU572" s="527"/>
      <c r="BV572" s="527"/>
      <c r="BW572" s="584"/>
      <c r="BX572" s="527"/>
      <c r="BY572" s="527"/>
      <c r="BZ572" s="527"/>
      <c r="CA572" s="527"/>
      <c r="CB572" s="584"/>
      <c r="CC572" s="527"/>
      <c r="CD572" s="584"/>
      <c r="CE572" s="527"/>
      <c r="CF572" s="584"/>
      <c r="CG572" s="527"/>
      <c r="CH572" s="584"/>
      <c r="CI572" s="527"/>
      <c r="CJ572" s="584"/>
      <c r="CK572" s="527"/>
      <c r="CL572" s="584"/>
      <c r="CO572" s="70"/>
      <c r="CP572" s="70"/>
      <c r="CQ572" s="70"/>
      <c r="CR572" s="70"/>
      <c r="CS572" s="70"/>
      <c r="DH572" s="516"/>
      <c r="DI572" s="516"/>
      <c r="DJ572" s="105"/>
      <c r="DK572" s="105"/>
      <c r="DL572" s="105"/>
      <c r="DM572" s="105"/>
      <c r="DN572" s="105"/>
      <c r="DO572" s="105"/>
      <c r="DP572" s="105"/>
      <c r="DQ572" s="105"/>
      <c r="DR572" s="105"/>
      <c r="DS572" s="105"/>
      <c r="DT572" s="108" t="s">
        <v>442</v>
      </c>
      <c r="DU572" s="128">
        <v>-0.73567413839192897</v>
      </c>
      <c r="DV572" s="128">
        <v>-12.020496742671009</v>
      </c>
      <c r="ER572" s="105">
        <v>3.4073328514994605</v>
      </c>
      <c r="ES572" s="105">
        <v>12.05921009771987</v>
      </c>
      <c r="EV572" s="284"/>
      <c r="EW572" s="209"/>
      <c r="EX572" s="209"/>
      <c r="EY572" s="209"/>
      <c r="EZ572" s="209"/>
      <c r="FA572" s="209"/>
      <c r="FB572" s="209"/>
      <c r="FC572" s="209"/>
      <c r="FE572" s="141"/>
      <c r="FF572" s="141"/>
      <c r="FH572" s="141"/>
      <c r="FJ572" s="141"/>
      <c r="FK572" s="584"/>
      <c r="FL572" s="527"/>
      <c r="FM572" s="584"/>
      <c r="FN572" s="527"/>
      <c r="FO572" s="584"/>
      <c r="FP572" s="527"/>
      <c r="FQ572" s="284"/>
      <c r="FR572" s="209"/>
      <c r="FS572" s="285"/>
      <c r="FT572" s="279"/>
      <c r="FU572" s="285"/>
      <c r="FV572" s="279"/>
      <c r="FW572" s="285"/>
      <c r="FX572" s="279"/>
      <c r="FY572" s="285"/>
      <c r="FZ572" s="279"/>
      <c r="GA572" s="285"/>
      <c r="GB572" s="279"/>
      <c r="GC572" s="279"/>
      <c r="GD572" s="285"/>
      <c r="GE572" s="279"/>
      <c r="GF572" s="285"/>
      <c r="GG572" s="279"/>
      <c r="GH572" s="279"/>
      <c r="GI572" s="279"/>
      <c r="GJ572" s="279"/>
      <c r="GK572" s="279"/>
      <c r="GL572" s="279"/>
      <c r="GM572" s="279"/>
      <c r="GN572" s="279"/>
      <c r="GO572" s="279"/>
      <c r="GP572" s="209"/>
      <c r="GQ572" s="529"/>
      <c r="GR572" s="587"/>
      <c r="GS572" s="529"/>
      <c r="GT572" s="587"/>
      <c r="GU572" s="529"/>
      <c r="GV572" s="529"/>
      <c r="GW572" s="529"/>
      <c r="GX572" s="529"/>
      <c r="GY572" s="529"/>
      <c r="GZ572" s="587"/>
      <c r="HA572" s="529"/>
      <c r="HB572" s="587"/>
      <c r="HC572" s="529"/>
      <c r="HD572" s="529"/>
      <c r="HE572" s="529"/>
      <c r="HF572" s="529"/>
      <c r="HG572" s="529"/>
      <c r="HH572" s="584"/>
      <c r="HI572" s="527"/>
      <c r="HJ572" s="587"/>
      <c r="HK572" s="529"/>
      <c r="HL572" s="529"/>
      <c r="HM572" s="529"/>
      <c r="HN572" s="529"/>
      <c r="HO572" s="529"/>
      <c r="HP572" s="285"/>
      <c r="HQ572" s="208"/>
      <c r="HR572" s="208"/>
      <c r="HS572" s="208"/>
      <c r="IE572" s="159"/>
      <c r="IF572" s="159"/>
      <c r="IG572" s="159"/>
      <c r="IH572" s="159"/>
      <c r="II572" s="159"/>
      <c r="IJ572" s="159"/>
      <c r="IK572" s="159"/>
      <c r="IL572" s="159"/>
      <c r="IM572" s="159"/>
      <c r="IQ572" s="159"/>
      <c r="IR572" s="159"/>
      <c r="IS572" s="159"/>
      <c r="IZ572" s="159"/>
      <c r="JA572" s="159"/>
      <c r="JB572" s="159"/>
      <c r="JC572" s="159"/>
      <c r="JD572" s="159"/>
      <c r="JE572" s="159"/>
      <c r="JF572" s="159"/>
      <c r="JG572" s="159"/>
      <c r="JH572" s="159"/>
      <c r="JI572" s="159"/>
      <c r="JJ572" s="159"/>
      <c r="JK572" s="159"/>
      <c r="JL572" s="159"/>
      <c r="JM572" s="159"/>
      <c r="JN572" s="159"/>
      <c r="JO572" s="159"/>
      <c r="JP572" s="159"/>
      <c r="JQ572" s="159"/>
      <c r="JR572" s="159"/>
      <c r="JS572" s="159"/>
      <c r="JT572" s="159"/>
      <c r="JV572" s="159"/>
      <c r="JW572" s="159"/>
      <c r="JX572" s="159"/>
      <c r="KE572" s="159"/>
      <c r="KF572" s="159"/>
      <c r="KG572" s="159"/>
      <c r="KH572" s="159"/>
      <c r="KI572" s="159"/>
      <c r="KJ572" s="159"/>
      <c r="KK572" s="159"/>
      <c r="KL572" s="159"/>
      <c r="KM572" s="159"/>
      <c r="KN572" s="159"/>
      <c r="KO572" s="159"/>
      <c r="KP572" s="159"/>
      <c r="KQ572" s="159"/>
      <c r="KR572" s="159"/>
      <c r="KS572" s="159"/>
      <c r="KT572" s="159"/>
      <c r="KU572" s="159"/>
      <c r="KV572" s="159"/>
      <c r="KW572" s="159"/>
      <c r="KX572" s="159"/>
      <c r="KY572" s="159"/>
      <c r="KZ572" s="159"/>
      <c r="LA572" s="159"/>
      <c r="LB572" s="159"/>
    </row>
    <row r="573" spans="1:314" x14ac:dyDescent="0.15">
      <c r="A573" s="214"/>
      <c r="B573" s="261" t="s">
        <v>95</v>
      </c>
      <c r="C573" s="10">
        <v>0.24</v>
      </c>
      <c r="D573" s="11">
        <v>0.79991999999999996</v>
      </c>
      <c r="E573" s="12"/>
      <c r="F573" s="14"/>
      <c r="G573" s="13"/>
      <c r="H573" s="14"/>
      <c r="I573" s="596"/>
      <c r="J573" s="9">
        <v>2</v>
      </c>
      <c r="K573" s="14"/>
      <c r="L573" s="9"/>
      <c r="M573" s="23">
        <v>0</v>
      </c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9"/>
      <c r="AB573" s="15"/>
      <c r="AC573" s="15"/>
      <c r="AD573" s="15"/>
      <c r="AE573" s="15"/>
      <c r="AF573" s="15"/>
      <c r="AG573" s="15"/>
      <c r="AH573" s="54">
        <f>ER572-BP572</f>
        <v>4.1430069898913899</v>
      </c>
      <c r="AI573" s="54">
        <f>ES572-BQ572</f>
        <v>24.079706840390877</v>
      </c>
      <c r="AJ573" s="15"/>
      <c r="AK573" s="15"/>
      <c r="AL573" s="635">
        <f>DEGREES(ACOS(AL572))</f>
        <v>0.23990795413603552</v>
      </c>
      <c r="AM573" s="633">
        <v>2.3231814896587228</v>
      </c>
      <c r="AN573" s="634">
        <v>5.3230863192182412</v>
      </c>
      <c r="AO573" s="584"/>
      <c r="AP573" s="638">
        <f>ABS(11.88-AN573)</f>
        <v>6.5569136807817596</v>
      </c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>
        <f>ABS(BQ573-AN573)</f>
        <v>6.4651302931596089</v>
      </c>
      <c r="BC573" s="527"/>
      <c r="BD573" s="634"/>
      <c r="BE573" s="634"/>
      <c r="BF573" s="634"/>
      <c r="BG573" s="634"/>
      <c r="BH573" s="634"/>
      <c r="BI573" s="634"/>
      <c r="BJ573" s="634"/>
      <c r="BK573" s="634"/>
      <c r="BL573" s="634"/>
      <c r="BM573" s="634"/>
      <c r="BN573" s="573"/>
      <c r="BO573" s="573"/>
      <c r="BP573" s="4">
        <v>4.1042872983970771</v>
      </c>
      <c r="BQ573" s="4">
        <v>11.78821661237785</v>
      </c>
      <c r="BR573" s="6"/>
      <c r="BS573" s="527">
        <f>(BP572+BP573+BP574)/3</f>
        <v>1.3551892023009218</v>
      </c>
      <c r="BT573" s="527">
        <f>(BQ572+BQ573+BQ574)/3</f>
        <v>-4.0971634093376759</v>
      </c>
      <c r="BU573" s="527"/>
      <c r="BV573" s="527"/>
      <c r="BW573" s="584"/>
      <c r="BX573" s="527"/>
      <c r="BY573" s="527"/>
      <c r="BZ573" s="527"/>
      <c r="CA573" s="527"/>
      <c r="CB573" s="584">
        <f>SQRT((BP572-BP573)^2+(BQ572-BQ573)^2)+SQRT((BP573-BP574)^2+(BQ573-BQ574)^2)+SQRT((BP574-BP572)^2+(BQ574-BQ572)^2)</f>
        <v>49.818449022359168</v>
      </c>
      <c r="CD573" s="584"/>
      <c r="CE573" s="527"/>
      <c r="CF573" s="584"/>
      <c r="CG573" s="527"/>
      <c r="CH573" s="584"/>
      <c r="CI573" s="527"/>
      <c r="CJ573" s="584"/>
      <c r="CK573" s="527"/>
      <c r="CL573" s="584"/>
      <c r="CO573" s="70"/>
      <c r="CP573" s="70"/>
      <c r="CQ573" s="70"/>
      <c r="CR573" s="97">
        <f>DEGREES(ACOS(((BP572-BP573)*(BP574-BP573)+(BQ572-BQ573)*(BQ574-BQ573))/(SQRT((BP572-BP573)^2+(BQ572-BQ573)^2)*SQRT((BP574-BP573)^2+(BQ574-BQ573)^2))))</f>
        <v>3.359396395163651</v>
      </c>
      <c r="CS573" s="541"/>
      <c r="CT573" s="70"/>
      <c r="CU573" s="70"/>
      <c r="CV573" s="70"/>
      <c r="CW573" s="70"/>
      <c r="CX573" s="70"/>
      <c r="CY573" s="70"/>
      <c r="CZ573" s="70"/>
      <c r="DA573" s="70"/>
      <c r="DB573" s="70"/>
      <c r="DC573" s="70"/>
      <c r="DH573" s="516"/>
      <c r="DI573" s="516"/>
      <c r="DJ573" s="105"/>
      <c r="DK573" s="105"/>
      <c r="DL573" s="105"/>
      <c r="DM573" s="105"/>
      <c r="DN573" s="105"/>
      <c r="DO573" s="105"/>
      <c r="DP573" s="105"/>
      <c r="DQ573" s="105"/>
      <c r="DR573" s="105"/>
      <c r="DS573" s="105"/>
      <c r="DT573" s="108" t="s">
        <v>442</v>
      </c>
      <c r="DU573" s="105">
        <v>2.9814162450620278</v>
      </c>
      <c r="DV573" s="105">
        <v>11.78821661237785</v>
      </c>
      <c r="ER573" s="128">
        <v>-0.42591660643743257</v>
      </c>
      <c r="ES573" s="128">
        <v>-11.78821661237785</v>
      </c>
      <c r="EU573" s="518">
        <f>ABS(ER573)</f>
        <v>0.42591660643743257</v>
      </c>
      <c r="EV573" s="284"/>
      <c r="EW573" s="209"/>
      <c r="EX573" s="209"/>
      <c r="EY573" s="209"/>
      <c r="EZ573" s="209"/>
      <c r="FA573" s="209"/>
      <c r="FB573" s="209"/>
      <c r="FC573" s="209"/>
      <c r="FE573" s="141"/>
      <c r="FF573" s="141"/>
      <c r="FH573" s="141"/>
      <c r="FJ573" s="141"/>
      <c r="FK573" s="584"/>
      <c r="FL573" s="527"/>
      <c r="FM573" s="584"/>
      <c r="FN573" s="527"/>
      <c r="FO573" s="584"/>
      <c r="FP573" s="527"/>
      <c r="FQ573" s="284"/>
      <c r="FR573" s="209"/>
      <c r="FS573" s="285"/>
      <c r="FT573" s="279"/>
      <c r="FU573" s="285"/>
      <c r="FV573" s="279"/>
      <c r="FW573" s="285"/>
      <c r="FX573" s="279"/>
      <c r="FY573" s="285"/>
      <c r="FZ573" s="279"/>
      <c r="GA573" s="285"/>
      <c r="GB573" s="279"/>
      <c r="GC573" s="279"/>
      <c r="GD573" s="285"/>
      <c r="GE573" s="279"/>
      <c r="GF573" s="285"/>
      <c r="GG573" s="279"/>
      <c r="GH573" s="279"/>
      <c r="GI573" s="279"/>
      <c r="GJ573" s="279"/>
      <c r="GK573" s="279"/>
      <c r="GL573" s="279"/>
      <c r="GM573" s="279"/>
      <c r="GN573" s="279"/>
      <c r="GO573" s="279"/>
      <c r="GP573" s="209"/>
      <c r="GQ573" s="529"/>
      <c r="GR573" s="587">
        <v>0.42591660643743268</v>
      </c>
      <c r="GS573" s="532">
        <v>0.3097575319544964</v>
      </c>
      <c r="GT573" s="584"/>
      <c r="GU573" s="527"/>
      <c r="GV573" s="527"/>
      <c r="GW573" s="527"/>
      <c r="GX573" s="527"/>
      <c r="GY573" s="527"/>
      <c r="GZ573" s="587">
        <v>0.27099348534201972</v>
      </c>
      <c r="HA573" s="532">
        <v>0.23228013029315875</v>
      </c>
      <c r="HB573" s="584"/>
      <c r="HC573" s="527"/>
      <c r="HD573" s="527"/>
      <c r="HE573" s="527"/>
      <c r="HF573" s="527"/>
      <c r="HG573" s="527"/>
      <c r="HH573" s="584">
        <v>0.50481920004789271</v>
      </c>
      <c r="HI573" s="527">
        <v>0.38717410493413379</v>
      </c>
      <c r="HJ573" s="584"/>
      <c r="HK573" s="527"/>
      <c r="HL573" s="527"/>
      <c r="HM573" s="527"/>
      <c r="HN573" s="527"/>
      <c r="HO573" s="527"/>
      <c r="HP573" s="285"/>
      <c r="HQ573" s="208"/>
      <c r="HR573" s="208"/>
      <c r="HS573" s="208"/>
      <c r="IE573" s="159"/>
      <c r="IF573" s="159"/>
      <c r="IG573" s="159"/>
      <c r="IH573" s="159"/>
      <c r="II573" s="175">
        <v>1</v>
      </c>
      <c r="IJ573" s="175">
        <v>0</v>
      </c>
      <c r="IK573" s="175">
        <v>1</v>
      </c>
      <c r="IL573" s="175">
        <v>0</v>
      </c>
      <c r="IM573" s="175">
        <v>0</v>
      </c>
      <c r="IN573" s="464"/>
      <c r="IO573" s="464"/>
      <c r="IP573" s="402"/>
      <c r="IQ573" s="175">
        <v>1</v>
      </c>
      <c r="IR573" s="175">
        <v>0</v>
      </c>
      <c r="IS573" s="175">
        <v>0</v>
      </c>
      <c r="IT573" s="402"/>
      <c r="IU573" s="416"/>
      <c r="IV573" s="402"/>
      <c r="IW573" s="416"/>
      <c r="IX573" s="483"/>
      <c r="IY573" s="416"/>
      <c r="IZ573" s="175">
        <v>1</v>
      </c>
      <c r="JA573" s="175">
        <v>0</v>
      </c>
      <c r="JB573" s="178">
        <v>0</v>
      </c>
      <c r="JC573" s="176">
        <v>0</v>
      </c>
      <c r="JD573" s="176">
        <v>0</v>
      </c>
      <c r="JE573" s="176">
        <v>0</v>
      </c>
      <c r="JF573" s="176">
        <v>0</v>
      </c>
      <c r="JG573" s="176">
        <v>0</v>
      </c>
      <c r="JH573" s="176">
        <v>1</v>
      </c>
      <c r="JI573" s="176">
        <v>0</v>
      </c>
      <c r="JJ573" s="176">
        <v>1</v>
      </c>
      <c r="JK573" s="176">
        <v>0</v>
      </c>
      <c r="JL573" s="176">
        <v>0</v>
      </c>
      <c r="JM573" s="176">
        <v>1</v>
      </c>
      <c r="JN573" s="176">
        <v>0</v>
      </c>
      <c r="JO573" s="176">
        <v>0</v>
      </c>
      <c r="JP573" s="176">
        <v>0</v>
      </c>
      <c r="JQ573" s="176">
        <v>0</v>
      </c>
      <c r="JR573" s="176">
        <v>0</v>
      </c>
      <c r="JS573" s="176">
        <v>0</v>
      </c>
      <c r="JT573" s="176">
        <v>0</v>
      </c>
      <c r="JU573" s="383">
        <v>1</v>
      </c>
      <c r="JV573" s="159">
        <v>0</v>
      </c>
      <c r="JW573" s="159">
        <v>0</v>
      </c>
      <c r="JX573" s="159">
        <v>0</v>
      </c>
      <c r="KE573" s="162">
        <v>1</v>
      </c>
      <c r="KF573" s="175">
        <v>0</v>
      </c>
      <c r="KG573" s="175">
        <v>0</v>
      </c>
      <c r="KH573" s="175">
        <v>0</v>
      </c>
      <c r="KI573" s="175">
        <v>0</v>
      </c>
      <c r="KJ573" s="175">
        <v>1</v>
      </c>
      <c r="KK573" s="160">
        <v>0</v>
      </c>
      <c r="KL573" s="175">
        <v>1</v>
      </c>
      <c r="KM573" s="175">
        <v>0</v>
      </c>
      <c r="KN573" s="175">
        <v>0</v>
      </c>
      <c r="KO573" s="175">
        <v>0</v>
      </c>
      <c r="KP573" s="175">
        <v>0</v>
      </c>
      <c r="KQ573" s="175">
        <v>0</v>
      </c>
      <c r="KR573" s="160">
        <v>0</v>
      </c>
      <c r="KS573" s="175">
        <v>0</v>
      </c>
      <c r="KT573" s="159"/>
      <c r="KU573" s="159"/>
      <c r="KV573" s="159"/>
      <c r="KW573" s="159"/>
      <c r="KX573" s="159"/>
      <c r="KY573" s="159"/>
      <c r="KZ573" s="159"/>
      <c r="LA573" s="159"/>
      <c r="LB573" s="159"/>
    </row>
    <row r="574" spans="1:314" x14ac:dyDescent="0.15">
      <c r="A574" s="214"/>
      <c r="B574" s="261" t="s">
        <v>96</v>
      </c>
      <c r="C574" s="10">
        <v>1.1399999999999999</v>
      </c>
      <c r="D574" s="11">
        <v>3.79962</v>
      </c>
      <c r="E574" s="12"/>
      <c r="F574" s="14"/>
      <c r="G574" s="13"/>
      <c r="H574" s="14"/>
      <c r="I574" s="596"/>
      <c r="J574" s="9">
        <v>3</v>
      </c>
      <c r="K574" s="14"/>
      <c r="L574" s="9"/>
      <c r="M574" s="23">
        <v>0</v>
      </c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9"/>
      <c r="AB574" s="15"/>
      <c r="AC574" s="15"/>
      <c r="AD574" s="15"/>
      <c r="AE574" s="15"/>
      <c r="AF574" s="15"/>
      <c r="AG574" s="15"/>
      <c r="AH574" s="54"/>
      <c r="AI574" s="15"/>
      <c r="AJ574" s="15"/>
      <c r="AK574" s="15"/>
      <c r="AL574" s="632"/>
      <c r="AM574" s="633">
        <v>0.77439382988624095</v>
      </c>
      <c r="AN574" s="634">
        <v>-6.9490472312703586</v>
      </c>
      <c r="AO574" s="634">
        <f>ABS(11.88+AN574)</f>
        <v>4.9309527687296422</v>
      </c>
      <c r="AP574" s="527"/>
      <c r="AQ574" s="634"/>
      <c r="AR574" s="634"/>
      <c r="AS574" s="634"/>
      <c r="AT574" s="634"/>
      <c r="AU574" s="634"/>
      <c r="AV574" s="634"/>
      <c r="AW574" s="634"/>
      <c r="AX574" s="634"/>
      <c r="AY574" s="634"/>
      <c r="AZ574" s="634"/>
      <c r="BA574" s="634"/>
      <c r="BB574" s="584"/>
      <c r="BC574" s="634">
        <f>ABS(BQ574-AN574)</f>
        <v>5.1101628664495111</v>
      </c>
      <c r="BD574" s="634"/>
      <c r="BE574" s="634"/>
      <c r="BF574" s="634"/>
      <c r="BG574" s="634"/>
      <c r="BH574" s="634"/>
      <c r="BI574" s="634"/>
      <c r="BJ574" s="634"/>
      <c r="BK574" s="634"/>
      <c r="BL574" s="634"/>
      <c r="BM574" s="634"/>
      <c r="BN574" s="573"/>
      <c r="BO574" s="573"/>
      <c r="BP574" s="64">
        <v>0.69695444689761687</v>
      </c>
      <c r="BQ574" s="64">
        <v>-12.05921009771987</v>
      </c>
      <c r="BR574" s="6"/>
      <c r="BS574" s="527"/>
      <c r="BT574" s="527"/>
      <c r="BU574" s="527">
        <f>(BP573+BP574+BP575)/3</f>
        <v>0.37429035111168291</v>
      </c>
      <c r="BV574" s="527">
        <f>(BQ573+BQ574+BQ575)/3</f>
        <v>4.1874945711183491</v>
      </c>
      <c r="BW574" s="584"/>
      <c r="BX574" s="527"/>
      <c r="BY574" s="527"/>
      <c r="BZ574" s="527"/>
      <c r="CA574" s="527"/>
      <c r="CC574" s="584">
        <f>SQRT((BP573-BP574)^2+(BQ573-BQ574)^2)+SQRT((BP574-BP575)^2+(BQ574-BQ575)^2)+SQRT((BP575-BP573)^2+(BQ575-BQ573)^2)</f>
        <v>57.216436894411146</v>
      </c>
      <c r="CD574" s="584"/>
      <c r="CE574" s="584"/>
      <c r="CF574" s="584"/>
      <c r="CG574" s="527"/>
      <c r="CH574" s="584"/>
      <c r="CI574" s="527"/>
      <c r="CJ574" s="584"/>
      <c r="CK574" s="527"/>
      <c r="CL574" s="584"/>
      <c r="CO574" s="70"/>
      <c r="CP574" s="70"/>
      <c r="CQ574" s="70"/>
      <c r="CR574" s="285"/>
      <c r="CS574" s="542">
        <f>DEGREES(ACOS(((BP573-BP574)*(BP575-BP574)+(BQ573-BQ574)*(BQ575-BQ574))/(SQRT((BP573-BP574)^2+(BQ573-BQ574)^2)*SQRT((BP575-BP574)^2+(BQ575-BQ574)^2))))</f>
        <v>18.100322394609353</v>
      </c>
      <c r="CT574" s="70"/>
      <c r="CU574" s="70"/>
      <c r="CV574" s="70"/>
      <c r="CW574" s="70"/>
      <c r="CX574" s="70"/>
      <c r="CY574" s="70"/>
      <c r="CZ574" s="70"/>
      <c r="DA574" s="70"/>
      <c r="DB574" s="70"/>
      <c r="DC574" s="70"/>
      <c r="DH574" s="516"/>
      <c r="DI574" s="516"/>
      <c r="DJ574" s="105"/>
      <c r="DK574" s="105"/>
      <c r="DL574" s="105"/>
      <c r="DM574" s="105"/>
      <c r="DN574" s="105"/>
      <c r="DO574" s="105"/>
      <c r="DP574" s="105"/>
      <c r="DQ574" s="105"/>
      <c r="DR574" s="105"/>
      <c r="DS574" s="105"/>
      <c r="DT574" s="108" t="s">
        <v>445</v>
      </c>
      <c r="DU574" s="128">
        <v>1.7423861172440422</v>
      </c>
      <c r="DV574" s="128">
        <v>-12.21406351791531</v>
      </c>
      <c r="ER574" s="105">
        <v>0.3097575319544964</v>
      </c>
      <c r="ES574" s="105">
        <v>12.446343648208469</v>
      </c>
      <c r="ET574" s="518">
        <f>ABS(ER574)</f>
        <v>0.3097575319544964</v>
      </c>
      <c r="EV574" s="284"/>
      <c r="EW574" s="209"/>
      <c r="EX574" s="209"/>
      <c r="EY574" s="209"/>
      <c r="EZ574" s="209"/>
      <c r="FA574" s="209"/>
      <c r="FB574" s="209"/>
      <c r="FC574" s="209"/>
      <c r="FE574" s="151">
        <v>17.148207238466586</v>
      </c>
      <c r="FF574" s="141"/>
      <c r="FH574" s="141"/>
      <c r="FJ574" s="141"/>
      <c r="FK574" s="584"/>
      <c r="FL574" s="527"/>
      <c r="FM574" s="584"/>
      <c r="FN574" s="527"/>
      <c r="FO574" s="584"/>
      <c r="FP574" s="527"/>
      <c r="FQ574" s="284">
        <f>FE574/(D573+D574)</f>
        <v>3.7282439631934032</v>
      </c>
      <c r="FR574" s="209"/>
      <c r="FS574" s="285"/>
      <c r="FT574" s="279"/>
      <c r="FU574" s="285"/>
      <c r="FV574" s="279"/>
      <c r="FW574" s="285"/>
      <c r="FX574" s="279"/>
      <c r="FY574" s="285"/>
      <c r="FZ574" s="279"/>
      <c r="GA574" s="285"/>
      <c r="GB574" s="279"/>
      <c r="GC574" s="279"/>
      <c r="GD574" s="284">
        <f>FE574*(((ABS(DV573-AN573))/(ABS(DV572-DV573))))^2</f>
        <v>1.2644493401377344</v>
      </c>
      <c r="GE574" s="209"/>
      <c r="GF574" s="285"/>
      <c r="GG574" s="279"/>
      <c r="GH574" s="279"/>
      <c r="GI574" s="279"/>
      <c r="GJ574" s="279"/>
      <c r="GK574" s="279"/>
      <c r="GL574" s="279"/>
      <c r="GM574" s="279"/>
      <c r="GN574" s="279"/>
      <c r="GO574" s="279"/>
      <c r="GP574" s="209"/>
      <c r="GQ574" s="529"/>
      <c r="GR574" s="587">
        <v>2.6716587131075316</v>
      </c>
      <c r="GS574" s="529">
        <v>2.1683027236814749</v>
      </c>
      <c r="GT574" s="587"/>
      <c r="GU574" s="529"/>
      <c r="GV574" s="529"/>
      <c r="GW574" s="529"/>
      <c r="GX574" s="529"/>
      <c r="GY574" s="529"/>
      <c r="GZ574" s="587">
        <v>0.65812703583061882</v>
      </c>
      <c r="HA574" s="529">
        <v>0.42584690553746007</v>
      </c>
      <c r="HB574" s="587"/>
      <c r="HC574" s="529"/>
      <c r="HD574" s="529"/>
      <c r="HE574" s="529"/>
      <c r="HF574" s="529"/>
      <c r="HG574" s="529"/>
      <c r="HH574" s="584">
        <v>2.751525299650103</v>
      </c>
      <c r="HI574" s="527">
        <v>2.2097244824819975</v>
      </c>
      <c r="HJ574" s="587"/>
      <c r="HK574" s="529"/>
      <c r="HL574" s="529"/>
      <c r="HM574" s="529"/>
      <c r="HN574" s="529"/>
      <c r="HO574" s="529"/>
      <c r="HP574" s="285"/>
      <c r="HQ574" s="208"/>
      <c r="HR574" s="208"/>
      <c r="HS574" s="208"/>
      <c r="IE574" s="159"/>
      <c r="IF574" s="159"/>
      <c r="IG574" s="159"/>
      <c r="IH574" s="159"/>
      <c r="II574" s="175">
        <v>0</v>
      </c>
      <c r="IJ574" s="175">
        <v>1</v>
      </c>
      <c r="IK574" s="175">
        <v>0</v>
      </c>
      <c r="IL574" s="175">
        <v>1</v>
      </c>
      <c r="IM574" s="175">
        <v>0</v>
      </c>
      <c r="IN574" s="464"/>
      <c r="IO574" s="464"/>
      <c r="IP574" s="402"/>
      <c r="IQ574" s="175">
        <v>1</v>
      </c>
      <c r="IR574" s="175">
        <v>0</v>
      </c>
      <c r="IS574" s="175">
        <v>0</v>
      </c>
      <c r="IT574" s="402"/>
      <c r="IU574" s="416"/>
      <c r="IV574" s="402"/>
      <c r="IW574" s="416"/>
      <c r="IX574" s="483"/>
      <c r="IY574" s="416"/>
      <c r="IZ574" s="175">
        <v>1</v>
      </c>
      <c r="JA574" s="175">
        <v>0</v>
      </c>
      <c r="JB574" s="178">
        <v>0</v>
      </c>
      <c r="JC574" s="178">
        <v>0</v>
      </c>
      <c r="JD574" s="178">
        <v>0</v>
      </c>
      <c r="JE574" s="178">
        <v>0</v>
      </c>
      <c r="JF574" s="178">
        <v>0</v>
      </c>
      <c r="JG574" s="178">
        <v>1</v>
      </c>
      <c r="JH574" s="178">
        <v>0</v>
      </c>
      <c r="JI574" s="178">
        <v>0</v>
      </c>
      <c r="JJ574" s="178">
        <v>0</v>
      </c>
      <c r="JK574" s="178">
        <v>1</v>
      </c>
      <c r="JL574" s="178">
        <v>0</v>
      </c>
      <c r="JM574" s="178">
        <v>1</v>
      </c>
      <c r="JN574" s="178">
        <v>0</v>
      </c>
      <c r="JO574" s="178">
        <v>0</v>
      </c>
      <c r="JP574" s="178">
        <v>0</v>
      </c>
      <c r="JQ574" s="178">
        <v>0</v>
      </c>
      <c r="JR574" s="178">
        <v>0</v>
      </c>
      <c r="JS574" s="178">
        <v>0</v>
      </c>
      <c r="JT574" s="178">
        <v>0</v>
      </c>
      <c r="JU574" s="513">
        <v>1</v>
      </c>
      <c r="JV574" s="178">
        <v>0</v>
      </c>
      <c r="JW574" s="178">
        <v>0</v>
      </c>
      <c r="JX574" s="178">
        <v>0</v>
      </c>
      <c r="JY574" s="513"/>
      <c r="JZ574" s="407"/>
      <c r="KA574" s="407"/>
      <c r="KB574" s="407"/>
      <c r="KC574" s="407"/>
      <c r="KD574" s="407"/>
      <c r="KE574" s="162">
        <v>0</v>
      </c>
      <c r="KF574" s="175">
        <v>1</v>
      </c>
      <c r="KG574" s="175">
        <v>0</v>
      </c>
      <c r="KH574" s="175">
        <v>0</v>
      </c>
      <c r="KI574" s="175">
        <v>0</v>
      </c>
      <c r="KJ574" s="175">
        <v>1</v>
      </c>
      <c r="KK574" s="160">
        <v>0</v>
      </c>
      <c r="KL574" s="175">
        <v>1</v>
      </c>
      <c r="KM574" s="175">
        <v>0</v>
      </c>
      <c r="KN574" s="175">
        <v>0</v>
      </c>
      <c r="KO574" s="175">
        <v>0</v>
      </c>
      <c r="KP574" s="175">
        <v>0</v>
      </c>
      <c r="KQ574" s="175">
        <v>0</v>
      </c>
      <c r="KR574" s="160">
        <v>0</v>
      </c>
      <c r="KS574" s="175">
        <v>0</v>
      </c>
      <c r="KT574" s="159"/>
      <c r="KU574" s="159"/>
      <c r="KV574" s="159"/>
      <c r="KW574" s="159"/>
      <c r="KX574" s="159"/>
      <c r="KY574" s="159"/>
      <c r="KZ574" s="159"/>
      <c r="LA574" s="159"/>
      <c r="LB574" s="159"/>
    </row>
    <row r="575" spans="1:314" x14ac:dyDescent="0.15">
      <c r="A575" s="214"/>
      <c r="B575" s="261" t="s">
        <v>97</v>
      </c>
      <c r="C575" s="10">
        <v>1.01</v>
      </c>
      <c r="D575" s="11">
        <v>3.36633</v>
      </c>
      <c r="E575" s="12"/>
      <c r="F575" s="14"/>
      <c r="G575" s="13"/>
      <c r="H575" s="14"/>
      <c r="I575" s="596"/>
      <c r="J575" s="9">
        <v>4</v>
      </c>
      <c r="K575" s="14"/>
      <c r="L575" s="9"/>
      <c r="M575" s="23">
        <v>0</v>
      </c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9"/>
      <c r="AB575" s="15"/>
      <c r="AC575" s="15"/>
      <c r="AD575" s="15"/>
      <c r="AE575" s="15"/>
      <c r="AF575" s="15"/>
      <c r="AG575" s="15"/>
      <c r="AH575" s="54"/>
      <c r="AI575" s="15"/>
      <c r="AJ575" s="15"/>
      <c r="AK575" s="15"/>
      <c r="AL575" s="632"/>
      <c r="AM575" s="633">
        <v>-2.0134239577042266</v>
      </c>
      <c r="AN575" s="634">
        <v>6.9490472312703586</v>
      </c>
      <c r="AO575" s="584"/>
      <c r="AP575" s="640">
        <f>ABS(11.88-AN575)</f>
        <v>4.9309527687296422</v>
      </c>
      <c r="AQ575" s="634"/>
      <c r="AR575" s="634"/>
      <c r="AS575" s="634"/>
      <c r="AT575" s="634"/>
      <c r="AU575" s="634"/>
      <c r="AV575" s="634"/>
      <c r="AW575" s="634"/>
      <c r="AX575" s="634"/>
      <c r="AY575" s="634"/>
      <c r="AZ575" s="634"/>
      <c r="BA575" s="634"/>
      <c r="BB575" s="634">
        <f>ABS(BQ575-AN575)</f>
        <v>5.8844299674267093</v>
      </c>
      <c r="BC575" s="527"/>
      <c r="BD575" s="634"/>
      <c r="BE575" s="634"/>
      <c r="BF575" s="634"/>
      <c r="BG575" s="634"/>
      <c r="BH575" s="634"/>
      <c r="BI575" s="634"/>
      <c r="BJ575" s="634"/>
      <c r="BK575" s="634"/>
      <c r="BL575" s="634"/>
      <c r="BM575" s="634"/>
      <c r="BN575" s="573"/>
      <c r="BO575" s="573"/>
      <c r="BP575" s="4">
        <v>-3.6783706919596448</v>
      </c>
      <c r="BQ575" s="4">
        <v>12.833477198697068</v>
      </c>
      <c r="BR575" s="6"/>
      <c r="BS575" s="527">
        <f>(BP574+BP575+BP576)/3</f>
        <v>7.7439382988624114E-2</v>
      </c>
      <c r="BT575" s="527">
        <f>(BQ574+BQ575+BQ576)/3</f>
        <v>-3.7100298588490772</v>
      </c>
      <c r="BU575" s="527"/>
      <c r="BV575" s="527"/>
      <c r="BW575" s="584"/>
      <c r="BX575" s="527"/>
      <c r="BY575" s="527"/>
      <c r="BZ575" s="527"/>
      <c r="CA575" s="527"/>
      <c r="CB575" s="584">
        <f>SQRT((BP574-BP575)^2+(BQ574-BQ575)^2)+SQRT((BP575-BP576)^2+(BQ575-BQ576)^2)+SQRT((BP576-BP574)^2+(BQ576-BQ574)^2)</f>
        <v>53.475804994100777</v>
      </c>
      <c r="CD575" s="584"/>
      <c r="CE575" s="527"/>
      <c r="CF575" s="584"/>
      <c r="CG575" s="527"/>
      <c r="CH575" s="584"/>
      <c r="CI575" s="527"/>
      <c r="CJ575" s="584"/>
      <c r="CK575" s="527"/>
      <c r="CL575" s="584"/>
      <c r="CO575" s="70"/>
      <c r="CP575" s="70"/>
      <c r="CQ575" s="70"/>
      <c r="CR575" s="97">
        <f>DEGREES(ACOS(((BP574-BP575)*(BP576-BP575)+(BQ574-BQ575)*(BQ576-BQ575))/(SQRT((BP574-BP575)^2+(BQ574-BQ575)^2)*SQRT((BP576-BP575)^2+(BQ576-BQ575)^2))))</f>
        <v>5.599240534097742</v>
      </c>
      <c r="CS575" s="541"/>
      <c r="CT575" s="70"/>
      <c r="CU575" s="70"/>
      <c r="CV575" s="70"/>
      <c r="CW575" s="70"/>
      <c r="CX575" s="70"/>
      <c r="CY575" s="70"/>
      <c r="CZ575" s="70"/>
      <c r="DA575" s="70"/>
      <c r="DB575" s="70"/>
      <c r="DC575" s="70"/>
      <c r="DH575" s="211">
        <f>DEGREES(ACOS(((BP574-BP573)*(BP576-BP575)+(BQ574-BQ573)*(BQ576-BQ575))/(SQRT((BP574-BP573)^2+(BQ574-BQ573)^2)*SQRT((BP576-BP575)^2+(BQ576-BQ575)^2))))</f>
        <v>23.699562928707032</v>
      </c>
      <c r="DI575" s="519"/>
      <c r="DJ575" s="105"/>
      <c r="DK575" s="105"/>
      <c r="DL575" s="105"/>
      <c r="DM575" s="105"/>
      <c r="DN575" s="105"/>
      <c r="DO575" s="105"/>
      <c r="DP575" s="105"/>
      <c r="DQ575" s="105"/>
      <c r="DR575" s="105"/>
      <c r="DS575" s="105"/>
      <c r="DT575" s="108" t="s">
        <v>445</v>
      </c>
      <c r="DU575" s="105">
        <v>-2.7103784046018435</v>
      </c>
      <c r="DV575" s="105">
        <v>12.949617263843647</v>
      </c>
      <c r="ER575" s="128">
        <v>0.65823475540330478</v>
      </c>
      <c r="ES575" s="128">
        <v>-11.94307003257329</v>
      </c>
      <c r="EU575" s="518">
        <f>ABS(ER575)</f>
        <v>0.65823475540330478</v>
      </c>
      <c r="EV575" s="284"/>
      <c r="EW575" s="209"/>
      <c r="EX575" s="209"/>
      <c r="EY575" s="209"/>
      <c r="EZ575" s="209"/>
      <c r="FA575" s="209"/>
      <c r="FB575" s="209"/>
      <c r="FC575" s="209"/>
      <c r="FE575" s="141"/>
      <c r="FF575" s="144">
        <v>94.578958384465693</v>
      </c>
      <c r="FH575" s="141"/>
      <c r="FJ575" s="141"/>
      <c r="FK575" s="584"/>
      <c r="FL575" s="527"/>
      <c r="FM575" s="584"/>
      <c r="FN575" s="527"/>
      <c r="FO575" s="584"/>
      <c r="FP575" s="527"/>
      <c r="FQ575" s="284"/>
      <c r="FR575" s="284">
        <f>FF575/(D574+D575)</f>
        <v>13.19838379900302</v>
      </c>
      <c r="FS575" s="285"/>
      <c r="FT575" s="279"/>
      <c r="FU575" s="285"/>
      <c r="FV575" s="279"/>
      <c r="FW575" s="285"/>
      <c r="FX575" s="279"/>
      <c r="FY575" s="285"/>
      <c r="FZ575" s="279"/>
      <c r="GA575" s="285"/>
      <c r="GB575" s="279"/>
      <c r="GC575" s="279"/>
      <c r="GD575" s="284"/>
      <c r="GE575" s="284">
        <f>FF575*(((DV574-AN574)/(ABS(DV573-DV574))))^2</f>
        <v>4.5508127322556655</v>
      </c>
      <c r="GF575" s="285"/>
      <c r="GG575" s="279"/>
      <c r="GH575" s="279"/>
      <c r="GI575" s="279"/>
      <c r="GJ575" s="279"/>
      <c r="GK575" s="279"/>
      <c r="GL575" s="279"/>
      <c r="GM575" s="279"/>
      <c r="GN575" s="279"/>
      <c r="GO575" s="279"/>
      <c r="GP575" s="209"/>
      <c r="GQ575" s="529"/>
      <c r="GR575" s="587">
        <v>3.0201359365563398</v>
      </c>
      <c r="GS575" s="532">
        <v>1.0841513618407375</v>
      </c>
      <c r="GT575" s="584"/>
      <c r="GU575" s="527"/>
      <c r="GV575" s="527"/>
      <c r="GW575" s="527"/>
      <c r="GX575" s="527"/>
      <c r="GY575" s="527"/>
      <c r="GZ575" s="587">
        <v>0.50327361563517847</v>
      </c>
      <c r="HA575" s="532">
        <v>0.27099348534201972</v>
      </c>
      <c r="HB575" s="584"/>
      <c r="HC575" s="527"/>
      <c r="HD575" s="527"/>
      <c r="HE575" s="527"/>
      <c r="HF575" s="527"/>
      <c r="HG575" s="527"/>
      <c r="HH575" s="584">
        <v>3.0617814107923422</v>
      </c>
      <c r="HI575" s="527">
        <v>1.1175068878888135</v>
      </c>
      <c r="HJ575" s="584"/>
      <c r="HK575" s="527"/>
      <c r="HL575" s="527"/>
      <c r="HM575" s="527"/>
      <c r="HN575" s="527"/>
      <c r="HO575" s="527"/>
      <c r="HP575" s="285"/>
      <c r="HQ575" s="208"/>
      <c r="HR575" s="208"/>
      <c r="HS575" s="208"/>
      <c r="IE575" s="159"/>
      <c r="IF575" s="159"/>
      <c r="IG575" s="159"/>
      <c r="IH575" s="159"/>
      <c r="II575" s="175">
        <v>0</v>
      </c>
      <c r="IJ575" s="175">
        <v>1</v>
      </c>
      <c r="IK575" s="175">
        <v>1</v>
      </c>
      <c r="IL575" s="175">
        <v>0</v>
      </c>
      <c r="IM575" s="175">
        <v>0</v>
      </c>
      <c r="IN575" s="464"/>
      <c r="IO575" s="464"/>
      <c r="IP575" s="402"/>
      <c r="IQ575" s="175">
        <v>0</v>
      </c>
      <c r="IR575" s="175">
        <v>1</v>
      </c>
      <c r="IS575" s="175">
        <v>0</v>
      </c>
      <c r="IT575" s="402"/>
      <c r="IU575" s="416"/>
      <c r="IV575" s="402"/>
      <c r="IW575" s="416"/>
      <c r="IX575" s="483"/>
      <c r="IY575" s="416"/>
      <c r="IZ575" s="175">
        <v>1</v>
      </c>
      <c r="JA575" s="175">
        <v>0</v>
      </c>
      <c r="JB575" s="178">
        <v>0</v>
      </c>
      <c r="JC575" s="178">
        <v>0</v>
      </c>
      <c r="JD575" s="178">
        <v>0</v>
      </c>
      <c r="JE575" s="178">
        <v>0</v>
      </c>
      <c r="JF575" s="178">
        <v>0</v>
      </c>
      <c r="JG575" s="178">
        <v>1</v>
      </c>
      <c r="JH575" s="178">
        <v>0</v>
      </c>
      <c r="JI575" s="178">
        <v>0</v>
      </c>
      <c r="JJ575" s="178">
        <v>0</v>
      </c>
      <c r="JK575" s="178">
        <v>1</v>
      </c>
      <c r="JL575" s="178">
        <v>0</v>
      </c>
      <c r="JM575" s="178">
        <v>1</v>
      </c>
      <c r="JN575" s="178">
        <v>0</v>
      </c>
      <c r="JO575" s="178">
        <v>0</v>
      </c>
      <c r="JP575" s="178">
        <v>0</v>
      </c>
      <c r="JQ575" s="178">
        <v>0</v>
      </c>
      <c r="JR575" s="178">
        <v>0</v>
      </c>
      <c r="JS575" s="178">
        <v>0</v>
      </c>
      <c r="JT575" s="178">
        <v>0</v>
      </c>
      <c r="JU575" s="513">
        <v>1</v>
      </c>
      <c r="JV575" s="178">
        <v>0</v>
      </c>
      <c r="JW575" s="178">
        <v>0</v>
      </c>
      <c r="JX575" s="178">
        <v>0</v>
      </c>
      <c r="JY575" s="513"/>
      <c r="JZ575" s="407"/>
      <c r="KA575" s="407"/>
      <c r="KB575" s="407"/>
      <c r="KC575" s="407"/>
      <c r="KD575" s="407"/>
      <c r="KE575" s="162">
        <v>1</v>
      </c>
      <c r="KF575" s="175">
        <v>0</v>
      </c>
      <c r="KG575" s="175">
        <v>0</v>
      </c>
      <c r="KH575" s="175">
        <v>0</v>
      </c>
      <c r="KI575" s="175">
        <v>0</v>
      </c>
      <c r="KJ575" s="175">
        <v>1</v>
      </c>
      <c r="KK575" s="160">
        <v>0</v>
      </c>
      <c r="KL575" s="175">
        <v>1</v>
      </c>
      <c r="KM575" s="175">
        <v>0</v>
      </c>
      <c r="KN575" s="175">
        <v>0</v>
      </c>
      <c r="KO575" s="175">
        <v>0</v>
      </c>
      <c r="KP575" s="175">
        <v>0</v>
      </c>
      <c r="KQ575" s="175">
        <v>0</v>
      </c>
      <c r="KR575" s="160">
        <v>0</v>
      </c>
      <c r="KS575" s="175">
        <v>0</v>
      </c>
      <c r="KT575" s="159"/>
      <c r="KU575" s="159"/>
      <c r="KV575" s="159"/>
      <c r="KW575" s="159"/>
      <c r="KX575" s="159"/>
      <c r="KY575" s="159"/>
      <c r="KZ575" s="159"/>
      <c r="LA575" s="159"/>
      <c r="LB575" s="159"/>
    </row>
    <row r="576" spans="1:314" x14ac:dyDescent="0.15">
      <c r="A576" s="214"/>
      <c r="B576" s="261" t="s">
        <v>98</v>
      </c>
      <c r="C576" s="10">
        <v>1.1000000000000001</v>
      </c>
      <c r="D576" s="11">
        <v>3.6663000000000006</v>
      </c>
      <c r="E576" s="12"/>
      <c r="F576" s="14"/>
      <c r="G576" s="13"/>
      <c r="H576" s="14"/>
      <c r="I576" s="596"/>
      <c r="J576" s="9">
        <v>5</v>
      </c>
      <c r="K576" s="14"/>
      <c r="L576" s="9"/>
      <c r="M576" s="23">
        <v>0</v>
      </c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9"/>
      <c r="AB576" s="15"/>
      <c r="AC576" s="15"/>
      <c r="AD576" s="15"/>
      <c r="AE576" s="15"/>
      <c r="AF576" s="15"/>
      <c r="AG576" s="15"/>
      <c r="AH576" s="54"/>
      <c r="AI576" s="15"/>
      <c r="AJ576" s="15"/>
      <c r="AK576" s="15"/>
      <c r="AL576" s="632"/>
      <c r="AM576" s="633">
        <v>2.1295830321871625</v>
      </c>
      <c r="AN576" s="634">
        <v>-8.8072882736156348</v>
      </c>
      <c r="AO576" s="634">
        <f>ABS(11.88+AN576)</f>
        <v>3.072711726384366</v>
      </c>
      <c r="AP576" s="527"/>
      <c r="AQ576" s="634"/>
      <c r="AR576" s="634"/>
      <c r="AS576" s="634"/>
      <c r="AT576" s="634"/>
      <c r="AU576" s="634"/>
      <c r="AV576" s="634"/>
      <c r="AW576" s="634"/>
      <c r="AX576" s="634"/>
      <c r="AY576" s="634"/>
      <c r="AZ576" s="634"/>
      <c r="BA576" s="634"/>
      <c r="BB576" s="584"/>
      <c r="BC576" s="634">
        <f>ABS(BQ576-AN576)</f>
        <v>3.0970684039087946</v>
      </c>
      <c r="BD576" s="634"/>
      <c r="BE576" s="634"/>
      <c r="BF576" s="634"/>
      <c r="BG576" s="634"/>
      <c r="BH576" s="634"/>
      <c r="BI576" s="634"/>
      <c r="BJ576" s="634"/>
      <c r="BK576" s="634"/>
      <c r="BL576" s="634"/>
      <c r="BM576" s="634"/>
      <c r="BN576" s="573"/>
      <c r="BO576" s="573"/>
      <c r="BP576" s="64">
        <v>3.2137343940279002</v>
      </c>
      <c r="BQ576" s="64">
        <v>-11.904356677524429</v>
      </c>
      <c r="BR576" s="6"/>
      <c r="BS576" s="527"/>
      <c r="BT576" s="527"/>
      <c r="BU576" s="527"/>
      <c r="BV576" s="527"/>
      <c r="BW576" s="584"/>
      <c r="BX576" s="527"/>
      <c r="BY576" s="527"/>
      <c r="BZ576" s="527"/>
      <c r="CA576" s="527"/>
      <c r="CB576" s="584"/>
      <c r="CC576" s="527"/>
      <c r="CD576" s="584"/>
      <c r="CE576" s="527"/>
      <c r="CF576" s="584"/>
      <c r="CG576" s="527"/>
      <c r="CH576" s="584"/>
      <c r="CI576" s="527"/>
      <c r="CJ576" s="584"/>
      <c r="CK576" s="527"/>
      <c r="CL576" s="584"/>
      <c r="CO576" s="70"/>
      <c r="CP576" s="70"/>
      <c r="CQ576" s="70"/>
      <c r="CR576" s="285"/>
      <c r="CS576" s="542"/>
      <c r="CT576" s="70"/>
      <c r="CU576" s="70"/>
      <c r="CV576" s="70"/>
      <c r="CW576" s="70"/>
      <c r="CX576" s="70"/>
      <c r="CY576" s="70"/>
      <c r="CZ576" s="70"/>
      <c r="DA576" s="70"/>
      <c r="DB576" s="70"/>
      <c r="DC576" s="70"/>
      <c r="DH576" s="519"/>
      <c r="DI576" s="211"/>
      <c r="DJ576" s="105"/>
      <c r="DK576" s="105"/>
      <c r="DL576" s="105"/>
      <c r="DM576" s="105"/>
      <c r="DN576" s="105"/>
      <c r="DO576" s="105"/>
      <c r="DP576" s="105"/>
      <c r="DQ576" s="105"/>
      <c r="DR576" s="105"/>
      <c r="DS576" s="105"/>
      <c r="DT576" s="108" t="s">
        <v>445</v>
      </c>
      <c r="DU576" s="128">
        <v>4.143006989891389</v>
      </c>
      <c r="DV576" s="128">
        <v>-11.86564332247557</v>
      </c>
      <c r="ER576" s="105">
        <v>-2.8265374790847795</v>
      </c>
      <c r="ES576" s="105">
        <v>13.491604234527687</v>
      </c>
      <c r="ET576" s="518">
        <f>ABS(ER576)</f>
        <v>2.8265374790847795</v>
      </c>
      <c r="EV576" s="284"/>
      <c r="EW576" s="209"/>
      <c r="EX576" s="209"/>
      <c r="EY576" s="209"/>
      <c r="EZ576" s="209"/>
      <c r="FA576" s="209"/>
      <c r="FB576" s="209"/>
      <c r="FC576" s="209"/>
      <c r="FE576" s="151">
        <v>31.66347514001302</v>
      </c>
      <c r="FF576" s="141"/>
      <c r="FH576" s="516"/>
      <c r="FJ576" s="516"/>
      <c r="FL576" s="516"/>
      <c r="FN576" s="516"/>
      <c r="FQ576" s="284">
        <f>FE576/(D575+D576)</f>
        <v>4.5023661332976443</v>
      </c>
      <c r="FR576" s="209"/>
      <c r="FS576" s="285"/>
      <c r="FT576" s="279"/>
      <c r="FU576" s="285"/>
      <c r="FV576" s="279"/>
      <c r="FW576" s="285"/>
      <c r="FX576" s="279"/>
      <c r="FY576" s="285"/>
      <c r="FZ576" s="279"/>
      <c r="GA576" s="285"/>
      <c r="GB576" s="279"/>
      <c r="GC576" s="279"/>
      <c r="GD576" s="284">
        <f>FE576*(((ABS(DV575-AN575))/(ABS(DV574-DV575))))^2</f>
        <v>1.8005088526362427</v>
      </c>
      <c r="GE576" s="209"/>
      <c r="GF576" s="285"/>
      <c r="GG576" s="279"/>
      <c r="GH576" s="279"/>
      <c r="GI576" s="279"/>
      <c r="GJ576" s="279"/>
      <c r="GK576" s="279"/>
      <c r="GL576" s="279"/>
      <c r="GM576" s="279"/>
      <c r="GN576" s="279"/>
      <c r="GO576" s="279"/>
      <c r="GP576" s="209"/>
      <c r="GQ576" s="529"/>
      <c r="GR576" s="587">
        <v>0.11615907448293594</v>
      </c>
      <c r="GS576" s="529">
        <v>3.4847722344880845</v>
      </c>
      <c r="GT576" s="587"/>
      <c r="GU576" s="529"/>
      <c r="GV576" s="529"/>
      <c r="GW576" s="529"/>
      <c r="GX576" s="529"/>
      <c r="GY576" s="529"/>
      <c r="GZ576" s="587">
        <v>0.54198697068403945</v>
      </c>
      <c r="HA576" s="529">
        <v>7.7426710097720175E-2</v>
      </c>
      <c r="HB576" s="587"/>
      <c r="HC576" s="529"/>
      <c r="HD576" s="529"/>
      <c r="HE576" s="529"/>
      <c r="HF576" s="529"/>
      <c r="HG576" s="529"/>
      <c r="HH576" s="584">
        <v>0.5542948736692358</v>
      </c>
      <c r="HI576" s="527">
        <v>3.4856322843489433</v>
      </c>
      <c r="HJ576" s="587"/>
      <c r="HK576" s="529"/>
      <c r="HL576" s="529"/>
      <c r="HM576" s="529"/>
      <c r="HN576" s="529"/>
      <c r="HO576" s="529"/>
      <c r="HP576" s="285"/>
      <c r="HQ576" s="208"/>
      <c r="HR576" s="208"/>
      <c r="HS576" s="208"/>
      <c r="IE576" s="159"/>
      <c r="IF576" s="159"/>
      <c r="IG576" s="159"/>
      <c r="IH576" s="159"/>
      <c r="II576" s="175">
        <v>0</v>
      </c>
      <c r="IJ576" s="175">
        <v>1</v>
      </c>
      <c r="IK576" s="175">
        <v>0</v>
      </c>
      <c r="IL576" s="175">
        <v>1</v>
      </c>
      <c r="IM576" s="175">
        <v>0</v>
      </c>
      <c r="IN576" s="464"/>
      <c r="IO576" s="464"/>
      <c r="IP576" s="402"/>
      <c r="IQ576" s="175">
        <v>1</v>
      </c>
      <c r="IR576" s="175">
        <v>0</v>
      </c>
      <c r="IS576" s="175">
        <v>0</v>
      </c>
      <c r="IT576" s="402"/>
      <c r="IU576" s="416"/>
      <c r="IV576" s="402"/>
      <c r="IW576" s="416"/>
      <c r="IX576" s="483"/>
      <c r="IY576" s="416"/>
      <c r="IZ576" s="164">
        <v>1</v>
      </c>
      <c r="JA576" s="175">
        <v>0</v>
      </c>
      <c r="JB576" s="178">
        <v>0</v>
      </c>
      <c r="JC576" s="178">
        <v>0</v>
      </c>
      <c r="JD576" s="178">
        <v>0</v>
      </c>
      <c r="JE576" s="195">
        <v>1</v>
      </c>
      <c r="JF576" s="178">
        <v>0</v>
      </c>
      <c r="JG576" s="178">
        <v>1</v>
      </c>
      <c r="JH576" s="178">
        <v>0</v>
      </c>
      <c r="JI576" s="178">
        <v>0</v>
      </c>
      <c r="JJ576" s="178">
        <v>1</v>
      </c>
      <c r="JK576" s="178">
        <v>0</v>
      </c>
      <c r="JL576" s="178">
        <v>0</v>
      </c>
      <c r="JM576" s="178">
        <v>1</v>
      </c>
      <c r="JN576" s="178">
        <v>0</v>
      </c>
      <c r="JO576" s="178">
        <v>0</v>
      </c>
      <c r="JP576" s="178">
        <v>0</v>
      </c>
      <c r="JQ576" s="178">
        <v>0</v>
      </c>
      <c r="JR576" s="178">
        <v>0</v>
      </c>
      <c r="JS576" s="178">
        <v>0</v>
      </c>
      <c r="JT576" s="178">
        <v>0</v>
      </c>
      <c r="JU576" s="513">
        <v>1</v>
      </c>
      <c r="JV576" s="178">
        <v>0</v>
      </c>
      <c r="JW576" s="178">
        <v>0</v>
      </c>
      <c r="JX576" s="178">
        <v>0</v>
      </c>
      <c r="JY576" s="513"/>
      <c r="JZ576" s="407"/>
      <c r="KA576" s="407"/>
      <c r="KB576" s="407"/>
      <c r="KC576" s="407"/>
      <c r="KD576" s="407"/>
      <c r="KE576" s="162">
        <v>1</v>
      </c>
      <c r="KF576" s="175">
        <v>0</v>
      </c>
      <c r="KG576" s="175">
        <v>0</v>
      </c>
      <c r="KH576" s="175">
        <v>0</v>
      </c>
      <c r="KI576" s="175">
        <v>0</v>
      </c>
      <c r="KJ576" s="175">
        <v>1</v>
      </c>
      <c r="KK576" s="160">
        <v>0</v>
      </c>
      <c r="KL576" s="175">
        <v>0</v>
      </c>
      <c r="KM576" s="175">
        <v>0</v>
      </c>
      <c r="KN576" s="175">
        <v>1</v>
      </c>
      <c r="KO576" s="175">
        <v>0</v>
      </c>
      <c r="KP576" s="175">
        <v>0</v>
      </c>
      <c r="KQ576" s="175">
        <v>0</v>
      </c>
      <c r="KR576" s="160">
        <v>0</v>
      </c>
      <c r="KS576" s="175">
        <v>0</v>
      </c>
      <c r="KT576" s="159"/>
      <c r="KU576" s="159"/>
      <c r="KV576" s="159"/>
      <c r="KW576" s="159"/>
      <c r="KX576" s="159"/>
      <c r="KY576" s="159"/>
      <c r="KZ576" s="159"/>
      <c r="LA576" s="159"/>
      <c r="LB576" s="159" t="s">
        <v>580</v>
      </c>
    </row>
    <row r="577" spans="1:314" x14ac:dyDescent="0.15">
      <c r="A577" s="218" t="s">
        <v>593</v>
      </c>
      <c r="B577" s="259" t="s">
        <v>99</v>
      </c>
      <c r="C577" s="17"/>
      <c r="D577" s="18"/>
      <c r="E577" s="12"/>
      <c r="F577" s="20"/>
      <c r="G577" s="19"/>
      <c r="H577" s="20"/>
      <c r="I577" s="597"/>
      <c r="J577" s="16"/>
      <c r="K577" s="20"/>
      <c r="L577" s="16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16"/>
      <c r="AB577" s="20"/>
      <c r="AC577" s="20"/>
      <c r="AD577" s="20"/>
      <c r="AE577" s="20"/>
      <c r="AF577" s="20"/>
      <c r="AG577" s="20"/>
      <c r="AH577" s="58"/>
      <c r="AI577" s="20"/>
      <c r="AJ577" s="20"/>
      <c r="AK577" s="20"/>
      <c r="AL577" s="642"/>
      <c r="AM577" s="636"/>
      <c r="AN577" s="637"/>
      <c r="AO577" s="636"/>
      <c r="AP577" s="637"/>
      <c r="AQ577" s="528">
        <f>SUM(AO571:AO577)</f>
        <v>8.003664495114009</v>
      </c>
      <c r="AR577" s="528">
        <f>SUM(AP571:AP577)</f>
        <v>11.487866449511401</v>
      </c>
      <c r="AS577" s="528">
        <f>AVERAGE(AO571:AO577)</f>
        <v>4.0018322475570045</v>
      </c>
      <c r="AT577" s="528">
        <f>AVERAGE(AP571:AP577)</f>
        <v>5.7439332247557005</v>
      </c>
      <c r="AU577" s="528">
        <f>MAX(AO571:AO577)</f>
        <v>4.9309527687296422</v>
      </c>
      <c r="AV577" s="528">
        <f>MAX(AP571:AP577)</f>
        <v>6.5569136807817596</v>
      </c>
      <c r="AW577" s="528">
        <f>MIN(AO571:AO577)</f>
        <v>3.072711726384366</v>
      </c>
      <c r="AX577" s="528">
        <f>MIN(AP571:AP577)</f>
        <v>4.9309527687296422</v>
      </c>
      <c r="AY577" s="528">
        <f>AU577-AW577</f>
        <v>1.8582410423452762</v>
      </c>
      <c r="AZ577" s="528">
        <f>AV577-AX577</f>
        <v>1.6259609120521175</v>
      </c>
      <c r="BA577" s="528"/>
      <c r="BB577" s="636"/>
      <c r="BC577" s="637"/>
      <c r="BD577" s="528">
        <f>SUM(BB571:BB577)</f>
        <v>12.349560260586319</v>
      </c>
      <c r="BE577" s="528">
        <f>SUM(BC571:BC577)</f>
        <v>8.2072312703583066</v>
      </c>
      <c r="BF577" s="528">
        <f>AVERAGE(BB571:BB577)</f>
        <v>6.1747801302931595</v>
      </c>
      <c r="BG577" s="528">
        <f>AVERAGE(BC571:BC577)</f>
        <v>4.1036156351791533</v>
      </c>
      <c r="BH577" s="528">
        <f>MAX(BB571:BB577)</f>
        <v>6.4651302931596089</v>
      </c>
      <c r="BI577" s="528">
        <f>MAX(BC571:BC577)</f>
        <v>5.1101628664495111</v>
      </c>
      <c r="BJ577" s="528">
        <f>MIN(BB571:BB577)</f>
        <v>5.8844299674267093</v>
      </c>
      <c r="BK577" s="528">
        <f>MIN(BC571:BC577)</f>
        <v>3.0970684039087946</v>
      </c>
      <c r="BL577" s="528">
        <f>BH577-BJ577</f>
        <v>0.58070032573289954</v>
      </c>
      <c r="BM577" s="528">
        <f>BI577-BK577</f>
        <v>2.0130944625407166</v>
      </c>
      <c r="BN577" s="574"/>
      <c r="BO577" s="574"/>
      <c r="BP577" s="2"/>
      <c r="BQ577" s="2"/>
      <c r="BR577" s="7"/>
      <c r="BS577" s="530"/>
      <c r="BT577" s="530"/>
      <c r="BU577" s="530"/>
      <c r="BV577" s="530"/>
      <c r="BW577" s="585">
        <f>AVERAGE(BS573:BS577)</f>
        <v>0.71631429264477298</v>
      </c>
      <c r="BX577" s="585">
        <f>AVERAGE(BT573:BT577)</f>
        <v>-3.9035966340933763</v>
      </c>
      <c r="BY577" s="585">
        <f>AVERAGE(BU573:BU577)</f>
        <v>0.37429035111168291</v>
      </c>
      <c r="BZ577" s="585">
        <f>AVERAGE(BV573:BV577)</f>
        <v>4.1874945711183491</v>
      </c>
      <c r="CA577" s="530"/>
      <c r="CB577" s="584"/>
      <c r="CC577" s="530"/>
      <c r="CD577" s="585">
        <f>SUM(CB571:CB576)</f>
        <v>103.29425401645994</v>
      </c>
      <c r="CE577" s="585">
        <f>SUM(CC571:CC576)</f>
        <v>57.216436894411146</v>
      </c>
      <c r="CF577" s="585" t="e">
        <f ca="1">[1]!Mean(CB571:CB576)</f>
        <v>#NAME?</v>
      </c>
      <c r="CG577" s="585" t="e">
        <f ca="1">[1]!Mean(CC571:CC576)</f>
        <v>#NAME?</v>
      </c>
      <c r="CH577" s="585">
        <f>MAX(CB573:CB576)</f>
        <v>53.475804994100777</v>
      </c>
      <c r="CI577" s="585">
        <f>MAX(CC573:CC576)</f>
        <v>57.216436894411146</v>
      </c>
      <c r="CJ577" s="585">
        <f>MIN(CB573:CB576)</f>
        <v>49.818449022359168</v>
      </c>
      <c r="CK577" s="585">
        <f>MIN(CC573:CC576)</f>
        <v>57.216436894411146</v>
      </c>
      <c r="CL577" s="585">
        <f>CH577-CJ577</f>
        <v>3.6573559717416089</v>
      </c>
      <c r="CM577" s="528"/>
      <c r="CN577" s="393"/>
      <c r="CO577" s="73"/>
      <c r="CP577" s="73"/>
      <c r="CQ577" s="73"/>
      <c r="CR577" s="96"/>
      <c r="CS577" s="83"/>
      <c r="CT577" s="281">
        <f>SUM(CR572:CR577)</f>
        <v>8.9586369292613934</v>
      </c>
      <c r="CU577" s="281">
        <f>SUM(CS573:CS577)</f>
        <v>18.100322394609353</v>
      </c>
      <c r="CV577" s="281">
        <f>AVERAGE(CR572:CR577)</f>
        <v>4.4793184646306967</v>
      </c>
      <c r="CW577" s="281">
        <f>AVERAGE(CS573:CS577)</f>
        <v>18.100322394609353</v>
      </c>
      <c r="CX577" s="281">
        <f>MAX(CR572:CR577)</f>
        <v>5.599240534097742</v>
      </c>
      <c r="CY577" s="281">
        <f>MAX(CS572:CS577)</f>
        <v>18.100322394609353</v>
      </c>
      <c r="CZ577" s="281">
        <f>MIN(CR574:CR577)</f>
        <v>5.599240534097742</v>
      </c>
      <c r="DA577" s="281">
        <f>MIN(CS573:CS577)</f>
        <v>18.100322394609353</v>
      </c>
      <c r="DB577" s="281">
        <f>CX577-CZ577</f>
        <v>0</v>
      </c>
      <c r="DC577" s="281">
        <f>CY577-DA577</f>
        <v>0</v>
      </c>
      <c r="DD577" s="281"/>
      <c r="DE577" s="281"/>
      <c r="DF577" s="281"/>
      <c r="DG577" s="281"/>
      <c r="DH577" s="281"/>
      <c r="DI577" s="281"/>
      <c r="DJ577" s="281">
        <f>SUM(DH570:DH576)</f>
        <v>23.699562928707032</v>
      </c>
      <c r="DK577" s="281"/>
      <c r="DL577" s="281">
        <f>AVERAGE(DH570:DH576)</f>
        <v>23.699562928707032</v>
      </c>
      <c r="DM577" s="281"/>
      <c r="DN577" s="281">
        <f>MAX(DH570:DH576)</f>
        <v>23.699562928707032</v>
      </c>
      <c r="DO577" s="281"/>
      <c r="DP577" s="281">
        <f>MIN(DH570:DH576)</f>
        <v>23.699562928707032</v>
      </c>
      <c r="DQ577" s="281"/>
      <c r="DR577" s="281">
        <f>DN577-DP577</f>
        <v>0</v>
      </c>
      <c r="DS577" s="281"/>
      <c r="DT577" s="112"/>
      <c r="DU577" s="110"/>
      <c r="DV577" s="110"/>
      <c r="DW577" s="495"/>
      <c r="DX577" s="495"/>
      <c r="DY577" s="495"/>
      <c r="DZ577" s="495"/>
      <c r="EA577" s="495"/>
      <c r="EB577" s="512"/>
      <c r="EC577" s="495"/>
      <c r="ED577" s="495"/>
      <c r="EE577" s="512"/>
      <c r="EF577" s="244"/>
      <c r="EG577" s="244"/>
      <c r="EH577" s="244"/>
      <c r="EI577" s="244"/>
      <c r="EJ577" s="244"/>
      <c r="EK577" s="244"/>
      <c r="EL577" s="244"/>
      <c r="EM577" s="244"/>
      <c r="EN577" s="244"/>
      <c r="EO577" s="244"/>
      <c r="EP577" s="244"/>
      <c r="EQ577" s="244"/>
      <c r="ER577" s="110"/>
      <c r="ES577" s="111"/>
      <c r="ET577" s="523"/>
      <c r="EU577" s="523"/>
      <c r="EV577" s="287">
        <f>SUM(ET571:ET577)</f>
        <v>3.1362950110392758</v>
      </c>
      <c r="EW577" s="281">
        <f>SUM(EU571:EU577)</f>
        <v>1.0841513618407372</v>
      </c>
      <c r="EX577" s="278">
        <f>AVERAGE(ET571:ET577)</f>
        <v>1.5681475055196379</v>
      </c>
      <c r="EY577" s="278">
        <f>AVERAGE(EU571:EU577)</f>
        <v>0.54207568092036862</v>
      </c>
      <c r="EZ577" s="281">
        <f>_xlfn.VAR.P(ET571:ET577)</f>
        <v>1.5835453255692777</v>
      </c>
      <c r="FA577" s="281">
        <f>_xlfn.VAR.P(EU571:EU577)</f>
        <v>1.3492930584732388E-2</v>
      </c>
      <c r="FB577" s="281">
        <f>MAX(ET571:ET577)</f>
        <v>2.8265374790847795</v>
      </c>
      <c r="FC577" s="281">
        <f>MAX(EU571:EU577)</f>
        <v>0.65823475540330478</v>
      </c>
      <c r="FD577" s="523"/>
      <c r="FE577" s="152"/>
      <c r="FF577" s="145"/>
      <c r="FG577" s="521">
        <f>SUM(FE572:FE577)</f>
        <v>48.811682378479603</v>
      </c>
      <c r="FH577" s="521">
        <f>SUM(FF572:FF577)</f>
        <v>94.578958384465693</v>
      </c>
      <c r="FI577" s="521">
        <f>AVERAGE(FE572:FE577)</f>
        <v>24.405841189239801</v>
      </c>
      <c r="FJ577" s="521">
        <f>AVERAGE(FF572:FF577)</f>
        <v>94.578958384465693</v>
      </c>
      <c r="FK577" s="521">
        <f>MAX(FE572:FE577)</f>
        <v>31.66347514001302</v>
      </c>
      <c r="FL577" s="521">
        <f>MAX(FF572:FF577)</f>
        <v>94.578958384465693</v>
      </c>
      <c r="FM577" s="521">
        <f>MIN(FE572:FE577)</f>
        <v>17.148207238466586</v>
      </c>
      <c r="FN577" s="521">
        <f>MIN(FF572:FF577)</f>
        <v>94.578958384465693</v>
      </c>
      <c r="FO577" s="521">
        <f>FK577-FM577</f>
        <v>14.515267901546434</v>
      </c>
      <c r="FP577" s="520">
        <f>FL577-FN577</f>
        <v>0</v>
      </c>
      <c r="FQ577" s="284"/>
      <c r="FR577" s="284"/>
      <c r="FS577" s="278">
        <f>SUM(FQ572:FQ577)</f>
        <v>8.2306100964910485</v>
      </c>
      <c r="FT577" s="278">
        <f>SUM(FR572:FR577)</f>
        <v>13.19838379900302</v>
      </c>
      <c r="FU577" s="278">
        <f>AVERAGE(FQ572:FQ577)</f>
        <v>4.1153050482455242</v>
      </c>
      <c r="FV577" s="278">
        <f>AVERAGE(FR572:FR577)</f>
        <v>13.19838379900302</v>
      </c>
      <c r="FW577" s="278">
        <f>MAX(FQ572:FQ577)</f>
        <v>4.5023661332976443</v>
      </c>
      <c r="FX577" s="278">
        <f>MAX(FR572:FR577)</f>
        <v>13.19838379900302</v>
      </c>
      <c r="FY577" s="278">
        <f>MIN(FQ572:FQ577)</f>
        <v>3.7282439631934032</v>
      </c>
      <c r="FZ577" s="278">
        <f>MIN(FR572:FR577)</f>
        <v>13.19838379900302</v>
      </c>
      <c r="GA577" s="278">
        <f>FW577-FY577</f>
        <v>0.77412217010424111</v>
      </c>
      <c r="GB577" s="278">
        <f>FX577-FZ577</f>
        <v>0</v>
      </c>
      <c r="GC577" s="280"/>
      <c r="GD577" s="285"/>
      <c r="GE577" s="280"/>
      <c r="GF577" s="278">
        <f>SUM(GD572:GD577)</f>
        <v>3.0649581927739771</v>
      </c>
      <c r="GG577" s="278">
        <f>SUM(GE572:GE577)</f>
        <v>4.5508127322556655</v>
      </c>
      <c r="GH577" s="278">
        <f>AVERAGE(GD572:GD577)</f>
        <v>1.5324790963869885</v>
      </c>
      <c r="GI577" s="278">
        <f>AVERAGE(GE572:GE577)</f>
        <v>4.5508127322556655</v>
      </c>
      <c r="GJ577" s="278">
        <f>MAX(GD572:GD577)</f>
        <v>1.8005088526362427</v>
      </c>
      <c r="GK577" s="278">
        <f>MAX(GE572:GE577)</f>
        <v>4.5508127322556655</v>
      </c>
      <c r="GL577" s="278">
        <f>MIN(GD572:GD577)</f>
        <v>1.2644493401377344</v>
      </c>
      <c r="GM577" s="278">
        <f>MIN(GE572:GE577)</f>
        <v>4.5508127322556655</v>
      </c>
      <c r="GN577" s="278">
        <f>GJ577-GL577</f>
        <v>0.53605951249850836</v>
      </c>
      <c r="GO577" s="278">
        <f>GK577-GM577</f>
        <v>0</v>
      </c>
      <c r="GP577" s="284"/>
      <c r="GQ577" s="587"/>
      <c r="GR577" s="587"/>
      <c r="GS577" s="532"/>
      <c r="GT577" s="586">
        <f>SUM(GR573:GR577)</f>
        <v>6.2338703305842396</v>
      </c>
      <c r="GU577" s="586">
        <f>SUM(GS573:GS577)</f>
        <v>7.0469838519647929</v>
      </c>
      <c r="GV577" s="531">
        <f>AVERAGE(GR573:GR577)</f>
        <v>1.5584675826460599</v>
      </c>
      <c r="GW577" s="531">
        <f>AVERAGE(GS573:GS577)</f>
        <v>1.7617459629911982</v>
      </c>
      <c r="GX577" s="531">
        <f>MAX(GR573:GR577)</f>
        <v>3.0201359365563398</v>
      </c>
      <c r="GY577" s="531">
        <f>MAX(GS573:GS577)</f>
        <v>3.4847722344880845</v>
      </c>
      <c r="GZ577" s="587"/>
      <c r="HA577" s="532"/>
      <c r="HB577" s="586">
        <f>SUM(GZ573:GZ577)</f>
        <v>1.9743811074918565</v>
      </c>
      <c r="HC577" s="586">
        <f>SUM(HA573:HA577)</f>
        <v>1.0065472312703587</v>
      </c>
      <c r="HD577" s="531">
        <f>AVERAGE(GZ573:GZ577)</f>
        <v>0.49359527687296412</v>
      </c>
      <c r="HE577" s="531">
        <f>AVERAGE(HA573:HA577)</f>
        <v>0.25163680781758968</v>
      </c>
      <c r="HF577" s="531">
        <f>MAX(GZ573:GZ577)</f>
        <v>0.65812703583061882</v>
      </c>
      <c r="HG577" s="531">
        <f>MAX(HA573:HA577)</f>
        <v>0.42584690553746007</v>
      </c>
      <c r="HH577" s="584"/>
      <c r="HI577" s="527"/>
      <c r="HJ577" s="586">
        <f>SUM(HH572:HH577)</f>
        <v>6.8724207841595737</v>
      </c>
      <c r="HK577" s="586">
        <f>SUM(HI572:HI577)</f>
        <v>7.2000377596538883</v>
      </c>
      <c r="HL577" s="531">
        <f>AVERAGE(HH572:HH577)</f>
        <v>1.7181051960398934</v>
      </c>
      <c r="HM577" s="531">
        <f>AVERAGE(HI572:HI577)</f>
        <v>1.8000094399134721</v>
      </c>
      <c r="HN577" s="531">
        <f>MAX(HH572:HH577)</f>
        <v>3.0617814107923422</v>
      </c>
      <c r="HO577" s="531">
        <f>MAX(HI572:HI577)</f>
        <v>3.4856322843489433</v>
      </c>
      <c r="HP577" s="286">
        <f>MIN(HH572:HH577)</f>
        <v>0.50481920004789271</v>
      </c>
      <c r="HQ577" s="286">
        <f>MIN(HI572:HI577)</f>
        <v>0.38717410493413379</v>
      </c>
      <c r="HR577" s="278">
        <f>HN577-HP577</f>
        <v>2.5569622107444494</v>
      </c>
      <c r="HS577" s="278">
        <f>HO577-HQ577</f>
        <v>3.0984581794148096</v>
      </c>
      <c r="HT577" s="393"/>
      <c r="HU577" s="520"/>
      <c r="HV577" s="393"/>
      <c r="HW577" s="520"/>
      <c r="HX577" s="393"/>
      <c r="HY577" s="520"/>
      <c r="HZ577" s="393"/>
      <c r="IA577" s="520"/>
      <c r="IB577" s="393"/>
      <c r="IC577" s="520"/>
      <c r="ID577" s="393"/>
      <c r="IE577" s="168"/>
      <c r="IF577" s="168"/>
      <c r="IG577" s="168">
        <v>3.3298934685108361</v>
      </c>
      <c r="IH577" s="168">
        <v>1.9356677524429967E-2</v>
      </c>
      <c r="II577" s="168"/>
      <c r="IJ577" s="168"/>
      <c r="IK577" s="168"/>
      <c r="IL577" s="168"/>
      <c r="IM577" s="168"/>
      <c r="IN577" s="462"/>
      <c r="IO577" s="462"/>
      <c r="IP577" s="390">
        <v>2</v>
      </c>
      <c r="IQ577" s="168"/>
      <c r="IR577" s="168"/>
      <c r="IS577" s="168"/>
      <c r="IT577" s="390"/>
      <c r="IU577" s="393"/>
      <c r="IV577" s="390"/>
      <c r="IW577" s="393"/>
      <c r="IX577" s="484"/>
      <c r="IY577" s="393"/>
      <c r="IZ577" s="168"/>
      <c r="JA577" s="168"/>
      <c r="JB577" s="177"/>
      <c r="JC577" s="177"/>
      <c r="JD577" s="177"/>
      <c r="JE577" s="168"/>
      <c r="JF577" s="168"/>
      <c r="JG577" s="168"/>
      <c r="JH577" s="168"/>
      <c r="JI577" s="168"/>
      <c r="JJ577" s="168"/>
      <c r="JK577" s="168"/>
      <c r="JL577" s="168"/>
      <c r="JM577" s="168"/>
      <c r="JN577" s="168"/>
      <c r="JO577" s="168"/>
      <c r="JP577" s="177"/>
      <c r="JQ577" s="177"/>
      <c r="JR577" s="177"/>
      <c r="JS577" s="168"/>
      <c r="JT577" s="168"/>
      <c r="JU577" s="393"/>
      <c r="JV577" s="168"/>
      <c r="JW577" s="168"/>
      <c r="JX577" s="168"/>
      <c r="JY577" s="393"/>
      <c r="JZ577" s="507"/>
      <c r="KA577" s="507"/>
      <c r="KB577" s="520"/>
      <c r="KC577" s="520"/>
      <c r="KD577" s="507"/>
      <c r="KE577" s="170"/>
      <c r="KF577" s="168"/>
      <c r="KG577" s="168"/>
      <c r="KH577" s="168"/>
      <c r="KI577" s="168"/>
      <c r="KJ577" s="168"/>
      <c r="KK577" s="169"/>
      <c r="KL577" s="168"/>
      <c r="KM577" s="168"/>
      <c r="KN577" s="168"/>
      <c r="KO577" s="168"/>
      <c r="KP577" s="168"/>
      <c r="KQ577" s="168"/>
      <c r="KR577" s="169"/>
      <c r="KS577" s="168"/>
      <c r="KT577" s="168"/>
      <c r="KU577" s="168"/>
      <c r="KV577" s="168"/>
      <c r="KW577" s="168"/>
      <c r="KX577" s="168"/>
      <c r="KY577" s="168"/>
      <c r="KZ577" s="168"/>
      <c r="LA577" s="169"/>
      <c r="LB577" s="168"/>
    </row>
    <row r="578" spans="1:314" x14ac:dyDescent="0.15">
      <c r="A578" s="214"/>
      <c r="B578" s="261" t="s">
        <v>100</v>
      </c>
      <c r="C578" s="10"/>
      <c r="D578" s="11"/>
      <c r="E578" s="12"/>
      <c r="F578" s="14"/>
      <c r="G578" s="13"/>
      <c r="H578" s="14" t="s">
        <v>352</v>
      </c>
      <c r="I578" s="596">
        <v>112</v>
      </c>
      <c r="J578" s="9">
        <v>1</v>
      </c>
      <c r="K578" s="14">
        <v>0</v>
      </c>
      <c r="L578" s="9">
        <v>1</v>
      </c>
      <c r="M578" s="23">
        <v>1</v>
      </c>
      <c r="N578" s="23">
        <v>1</v>
      </c>
      <c r="O578" s="23">
        <v>0</v>
      </c>
      <c r="P578" s="14"/>
      <c r="Q578" s="14">
        <v>1</v>
      </c>
      <c r="R578" s="14">
        <v>0</v>
      </c>
      <c r="S578" s="14">
        <v>0</v>
      </c>
      <c r="T578" s="14">
        <v>0</v>
      </c>
      <c r="U578" s="14">
        <v>1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9">
        <v>0</v>
      </c>
      <c r="AB578" s="15"/>
      <c r="AC578" s="15"/>
      <c r="AD578" s="15"/>
      <c r="AE578" s="15"/>
      <c r="AF578" s="15"/>
      <c r="AG578" s="15"/>
      <c r="AH578" s="15">
        <f>AM579-BP578</f>
        <v>-0.85183321287486513</v>
      </c>
      <c r="AI578" s="15">
        <f>AN579-BQ578</f>
        <v>17.808143322475569</v>
      </c>
      <c r="AJ578" s="15"/>
      <c r="AK578" s="15"/>
      <c r="AL578" s="632">
        <f>((AH578*AH579)+(AI578*AI579))/(SQRT(AH578^2+AI578^2)*SQRT(AH579^2+AI579^2))</f>
        <v>0.9912378847750053</v>
      </c>
      <c r="AM578" s="633"/>
      <c r="AN578" s="634"/>
      <c r="AO578" s="633"/>
      <c r="AP578" s="634"/>
      <c r="AQ578" s="634"/>
      <c r="AR578" s="634"/>
      <c r="AS578" s="634"/>
      <c r="AT578" s="634"/>
      <c r="AU578" s="634"/>
      <c r="AV578" s="634"/>
      <c r="AW578" s="634"/>
      <c r="AX578" s="634"/>
      <c r="AY578" s="634"/>
      <c r="AZ578" s="634"/>
      <c r="BA578" s="634"/>
      <c r="BB578" s="633"/>
      <c r="BC578" s="634"/>
      <c r="BD578" s="634"/>
      <c r="BE578" s="634"/>
      <c r="BF578" s="634"/>
      <c r="BG578" s="634"/>
      <c r="BH578" s="634"/>
      <c r="BI578" s="634"/>
      <c r="BJ578" s="634"/>
      <c r="BK578" s="634"/>
      <c r="BL578" s="634"/>
      <c r="BM578" s="634"/>
      <c r="BN578" s="573"/>
      <c r="BO578" s="573"/>
      <c r="BP578" s="64">
        <v>0.6195150639089928</v>
      </c>
      <c r="BQ578" s="64">
        <v>-11.98178338762215</v>
      </c>
      <c r="BR578" s="6"/>
      <c r="BS578" s="527"/>
      <c r="BT578" s="527"/>
      <c r="BU578" s="527"/>
      <c r="BV578" s="527"/>
      <c r="BW578" s="584"/>
      <c r="BX578" s="527"/>
      <c r="BY578" s="527"/>
      <c r="BZ578" s="527"/>
      <c r="CA578" s="527"/>
      <c r="CB578" s="584"/>
      <c r="CC578" s="527"/>
      <c r="CD578" s="584"/>
      <c r="CE578" s="527"/>
      <c r="CF578" s="584"/>
      <c r="CG578" s="527"/>
      <c r="CH578" s="584"/>
      <c r="CI578" s="527"/>
      <c r="CJ578" s="584"/>
      <c r="CK578" s="527"/>
      <c r="CL578" s="584"/>
      <c r="CO578" s="70"/>
      <c r="CP578" s="70"/>
      <c r="CQ578" s="70"/>
      <c r="CR578" s="70"/>
      <c r="CS578" s="70"/>
      <c r="CT578" s="70"/>
      <c r="CU578" s="70"/>
      <c r="CV578" s="70"/>
      <c r="CW578" s="70"/>
      <c r="CX578" s="70"/>
      <c r="CY578" s="70"/>
      <c r="CZ578" s="70"/>
      <c r="DA578" s="70"/>
      <c r="DB578" s="70"/>
      <c r="DC578" s="70"/>
      <c r="DH578" s="516"/>
      <c r="DI578" s="516"/>
      <c r="DJ578" s="105"/>
      <c r="DK578" s="105"/>
      <c r="DL578" s="105"/>
      <c r="DM578" s="105"/>
      <c r="DN578" s="105"/>
      <c r="DO578" s="105"/>
      <c r="DP578" s="105"/>
      <c r="DQ578" s="105"/>
      <c r="DR578" s="105"/>
      <c r="DS578" s="105"/>
      <c r="DT578" s="108" t="s">
        <v>442</v>
      </c>
      <c r="DU578" s="128">
        <v>0.6195150639089928</v>
      </c>
      <c r="DV578" s="128">
        <v>-11.98178338762215</v>
      </c>
      <c r="ER578" s="105">
        <v>-4.143006989891389</v>
      </c>
      <c r="ES578" s="105">
        <v>14.149731270358306</v>
      </c>
      <c r="EV578" s="284"/>
      <c r="EW578" s="209"/>
      <c r="EX578" s="209"/>
      <c r="EY578" s="209"/>
      <c r="EZ578" s="209"/>
      <c r="FA578" s="209"/>
      <c r="FB578" s="209"/>
      <c r="FC578" s="209"/>
      <c r="FE578" s="141"/>
      <c r="FF578" s="141"/>
      <c r="FH578" s="141"/>
      <c r="FJ578" s="141"/>
      <c r="FK578" s="584"/>
      <c r="FL578" s="527"/>
      <c r="FM578" s="584"/>
      <c r="FN578" s="527"/>
      <c r="FO578" s="584"/>
      <c r="FP578" s="527"/>
      <c r="FQ578" s="284"/>
      <c r="FR578" s="209"/>
      <c r="FS578" s="285"/>
      <c r="FT578" s="279"/>
      <c r="FU578" s="285"/>
      <c r="FV578" s="279"/>
      <c r="FW578" s="285"/>
      <c r="FX578" s="279"/>
      <c r="FY578" s="285"/>
      <c r="FZ578" s="279"/>
      <c r="GA578" s="285"/>
      <c r="GB578" s="279"/>
      <c r="GC578" s="279"/>
      <c r="GD578" s="285"/>
      <c r="GE578" s="279"/>
      <c r="GF578" s="285"/>
      <c r="GG578" s="279"/>
      <c r="GH578" s="279"/>
      <c r="GI578" s="279"/>
      <c r="GJ578" s="279"/>
      <c r="GK578" s="279"/>
      <c r="GL578" s="279"/>
      <c r="GM578" s="279"/>
      <c r="GN578" s="279"/>
      <c r="GO578" s="279"/>
      <c r="GP578" s="209"/>
      <c r="GQ578" s="529"/>
      <c r="GR578" s="587"/>
      <c r="GS578" s="529"/>
      <c r="GT578" s="587"/>
      <c r="GU578" s="529"/>
      <c r="GV578" s="529"/>
      <c r="GW578" s="529"/>
      <c r="GX578" s="529"/>
      <c r="GY578" s="529"/>
      <c r="GZ578" s="587"/>
      <c r="HA578" s="529"/>
      <c r="HB578" s="587"/>
      <c r="HC578" s="529"/>
      <c r="HD578" s="529"/>
      <c r="HE578" s="529"/>
      <c r="HF578" s="529"/>
      <c r="HG578" s="529"/>
      <c r="HH578" s="584"/>
      <c r="HI578" s="527"/>
      <c r="HJ578" s="587"/>
      <c r="HK578" s="529"/>
      <c r="HL578" s="529"/>
      <c r="HM578" s="529"/>
      <c r="HN578" s="529"/>
      <c r="HO578" s="529"/>
      <c r="HP578" s="285"/>
      <c r="HQ578" s="208"/>
      <c r="HR578" s="208"/>
      <c r="HS578" s="208"/>
      <c r="IE578" s="159"/>
      <c r="IF578" s="159"/>
      <c r="IG578" s="159"/>
      <c r="IH578" s="159"/>
      <c r="II578" s="159"/>
      <c r="IJ578" s="159"/>
      <c r="IK578" s="159"/>
      <c r="IL578" s="159"/>
      <c r="IM578" s="159"/>
      <c r="IQ578" s="159"/>
      <c r="IR578" s="159"/>
      <c r="IS578" s="159"/>
      <c r="IZ578" s="159"/>
      <c r="JA578" s="159"/>
      <c r="JB578" s="159"/>
      <c r="JC578" s="159"/>
      <c r="JD578" s="159"/>
      <c r="JE578" s="159"/>
      <c r="JF578" s="159"/>
      <c r="JG578" s="159"/>
      <c r="JH578" s="159"/>
      <c r="JI578" s="159"/>
      <c r="JJ578" s="159"/>
      <c r="JK578" s="159"/>
      <c r="JL578" s="159"/>
      <c r="JM578" s="159"/>
      <c r="JN578" s="159"/>
      <c r="JO578" s="159"/>
      <c r="JP578" s="159"/>
      <c r="JQ578" s="159"/>
      <c r="JR578" s="159"/>
      <c r="JS578" s="159"/>
      <c r="JT578" s="159"/>
      <c r="JV578" s="159"/>
      <c r="JW578" s="159"/>
      <c r="JX578" s="159"/>
      <c r="KE578" s="159"/>
      <c r="KF578" s="159"/>
      <c r="KG578" s="159"/>
      <c r="KH578" s="159"/>
      <c r="KI578" s="159"/>
      <c r="KJ578" s="159"/>
      <c r="KK578" s="159"/>
      <c r="KL578" s="159"/>
      <c r="KM578" s="159"/>
      <c r="KN578" s="159"/>
      <c r="KO578" s="159"/>
      <c r="KP578" s="159"/>
      <c r="KQ578" s="159"/>
      <c r="KR578" s="159"/>
      <c r="KS578" s="159"/>
      <c r="KT578" s="159"/>
      <c r="KU578" s="159"/>
      <c r="KV578" s="159"/>
      <c r="KW578" s="159"/>
      <c r="KX578" s="159"/>
      <c r="KY578" s="159"/>
      <c r="KZ578" s="159"/>
      <c r="LA578" s="159"/>
      <c r="LB578" s="159"/>
    </row>
    <row r="579" spans="1:314" x14ac:dyDescent="0.15">
      <c r="A579" s="218" t="s">
        <v>593</v>
      </c>
      <c r="B579" s="259" t="s">
        <v>101</v>
      </c>
      <c r="C579" s="17"/>
      <c r="D579" s="18"/>
      <c r="E579" s="12"/>
      <c r="F579" s="20"/>
      <c r="G579" s="19"/>
      <c r="H579" s="20"/>
      <c r="I579" s="597"/>
      <c r="J579" s="16"/>
      <c r="K579" s="20"/>
      <c r="L579" s="16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16"/>
      <c r="AB579" s="20"/>
      <c r="AC579" s="20"/>
      <c r="AD579" s="20"/>
      <c r="AE579" s="20"/>
      <c r="AF579" s="20"/>
      <c r="AG579" s="20"/>
      <c r="AH579" s="54">
        <f>ER578-BP578</f>
        <v>-4.7625220538003816</v>
      </c>
      <c r="AI579" s="54">
        <f>ES578-BQ578</f>
        <v>26.131514657980453</v>
      </c>
      <c r="AJ579" s="15"/>
      <c r="AK579" s="15"/>
      <c r="AL579" s="635">
        <f>DEGREES(ACOS(AL578))</f>
        <v>7.5903138256518963</v>
      </c>
      <c r="AM579" s="636">
        <v>-0.2323181489658723</v>
      </c>
      <c r="AN579" s="637">
        <v>5.8263599348534205</v>
      </c>
      <c r="AO579" s="636"/>
      <c r="AP579" s="637"/>
      <c r="AQ579" s="637"/>
      <c r="AR579" s="637"/>
      <c r="AS579" s="637"/>
      <c r="AT579" s="637"/>
      <c r="AU579" s="637"/>
      <c r="AV579" s="637"/>
      <c r="AW579" s="637"/>
      <c r="AX579" s="637"/>
      <c r="AY579" s="637"/>
      <c r="AZ579" s="637"/>
      <c r="BA579" s="637"/>
      <c r="BB579" s="636"/>
      <c r="BC579" s="637"/>
      <c r="BD579" s="637"/>
      <c r="BE579" s="637"/>
      <c r="BF579" s="637"/>
      <c r="BG579" s="637"/>
      <c r="BH579" s="637"/>
      <c r="BI579" s="637"/>
      <c r="BJ579" s="637"/>
      <c r="BK579" s="637"/>
      <c r="BL579" s="637"/>
      <c r="BM579" s="637"/>
      <c r="BN579" s="574"/>
      <c r="BO579" s="574"/>
      <c r="BP579" s="2"/>
      <c r="BQ579" s="2"/>
      <c r="BR579" s="7"/>
      <c r="BS579" s="530"/>
      <c r="BT579" s="530"/>
      <c r="BU579" s="530"/>
      <c r="BV579" s="530"/>
      <c r="BW579" s="584"/>
      <c r="BX579" s="530"/>
      <c r="BY579" s="530"/>
      <c r="BZ579" s="530"/>
      <c r="CA579" s="530"/>
      <c r="CB579" s="584"/>
      <c r="CC579" s="530"/>
      <c r="CD579" s="584"/>
      <c r="CE579" s="530"/>
      <c r="CF579" s="584"/>
      <c r="CG579" s="530"/>
      <c r="CH579" s="584"/>
      <c r="CI579" s="530"/>
      <c r="CJ579" s="584"/>
      <c r="CK579" s="530"/>
      <c r="CL579" s="584"/>
      <c r="CM579" s="271"/>
      <c r="CN579" s="393"/>
      <c r="CO579" s="73"/>
      <c r="CP579" s="73"/>
      <c r="CQ579" s="73"/>
      <c r="CR579" s="96"/>
      <c r="CS579" s="83"/>
      <c r="DH579" s="281"/>
      <c r="DI579" s="281"/>
      <c r="DJ579" s="110"/>
      <c r="DK579" s="110"/>
      <c r="DL579" s="133"/>
      <c r="DM579" s="133"/>
      <c r="DN579" s="133"/>
      <c r="DO579" s="133"/>
      <c r="DP579" s="133"/>
      <c r="DQ579" s="133"/>
      <c r="DR579" s="133"/>
      <c r="DS579" s="110"/>
      <c r="DT579" s="112"/>
      <c r="DU579" s="110"/>
      <c r="DV579" s="110"/>
      <c r="DW579" s="495"/>
      <c r="DX579" s="495"/>
      <c r="DY579" s="495"/>
      <c r="DZ579" s="495"/>
      <c r="EA579" s="495"/>
      <c r="EB579" s="512"/>
      <c r="EC579" s="495"/>
      <c r="ED579" s="495"/>
      <c r="EE579" s="512"/>
      <c r="EF579" s="244"/>
      <c r="EG579" s="244"/>
      <c r="EH579" s="244"/>
      <c r="EI579" s="244"/>
      <c r="EJ579" s="244"/>
      <c r="EK579" s="244"/>
      <c r="EL579" s="244"/>
      <c r="EM579" s="244"/>
      <c r="EN579" s="244"/>
      <c r="EO579" s="244"/>
      <c r="EP579" s="244"/>
      <c r="EQ579" s="244"/>
      <c r="ER579" s="110"/>
      <c r="ES579" s="111"/>
      <c r="ET579" s="523"/>
      <c r="EU579" s="523"/>
      <c r="EV579" s="287"/>
      <c r="EW579" s="281"/>
      <c r="EX579" s="281"/>
      <c r="EY579" s="281"/>
      <c r="EZ579" s="281"/>
      <c r="FA579" s="281"/>
      <c r="FB579" s="281"/>
      <c r="FC579" s="281"/>
      <c r="FD579" s="523"/>
      <c r="FE579" s="152"/>
      <c r="FF579" s="145"/>
      <c r="FG579" s="268"/>
      <c r="FH579" s="145"/>
      <c r="FI579" s="268"/>
      <c r="FJ579" s="145"/>
      <c r="FK579" s="584"/>
      <c r="FL579" s="527"/>
      <c r="FM579" s="584"/>
      <c r="FN579" s="530"/>
      <c r="FO579" s="584"/>
      <c r="FP579" s="530"/>
      <c r="FQ579" s="284"/>
      <c r="FR579" s="282"/>
      <c r="FS579" s="286"/>
      <c r="FT579" s="278"/>
      <c r="FU579" s="286"/>
      <c r="FV579" s="278"/>
      <c r="FW579" s="285"/>
      <c r="FX579" s="279"/>
      <c r="FY579" s="285"/>
      <c r="FZ579" s="280"/>
      <c r="GA579" s="285"/>
      <c r="GB579" s="280"/>
      <c r="GC579" s="280"/>
      <c r="GD579" s="285"/>
      <c r="GE579" s="280"/>
      <c r="GF579" s="285"/>
      <c r="GG579" s="280"/>
      <c r="GH579" s="280"/>
      <c r="GI579" s="280"/>
      <c r="GJ579" s="280"/>
      <c r="GK579" s="280"/>
      <c r="GL579" s="280"/>
      <c r="GM579" s="280"/>
      <c r="GN579" s="280"/>
      <c r="GO579" s="280"/>
      <c r="GP579" s="282"/>
      <c r="GQ579" s="532"/>
      <c r="GR579" s="587"/>
      <c r="GS579" s="532"/>
      <c r="GT579" s="587"/>
      <c r="GU579" s="532"/>
      <c r="GV579" s="532"/>
      <c r="GW579" s="532"/>
      <c r="GX579" s="532"/>
      <c r="GY579" s="532"/>
      <c r="GZ579" s="587"/>
      <c r="HA579" s="532"/>
      <c r="HB579" s="587"/>
      <c r="HC579" s="532"/>
      <c r="HD579" s="532"/>
      <c r="HE579" s="532"/>
      <c r="HF579" s="532"/>
      <c r="HG579" s="532"/>
      <c r="HH579" s="584"/>
      <c r="HI579" s="527"/>
      <c r="HJ579" s="587"/>
      <c r="HK579" s="532"/>
      <c r="HL579" s="532"/>
      <c r="HM579" s="532"/>
      <c r="HN579" s="532"/>
      <c r="HO579" s="532"/>
      <c r="HP579" s="286"/>
      <c r="HQ579" s="207"/>
      <c r="HR579" s="207"/>
      <c r="HS579" s="207"/>
      <c r="HT579" s="393"/>
      <c r="HU579" s="520"/>
      <c r="HV579" s="393"/>
      <c r="HW579" s="520"/>
      <c r="HX579" s="393"/>
      <c r="HY579" s="520"/>
      <c r="HZ579" s="393"/>
      <c r="IA579" s="520"/>
      <c r="IB579" s="393"/>
      <c r="IC579" s="520"/>
      <c r="ID579" s="393"/>
      <c r="IE579" s="168"/>
      <c r="IF579" s="168"/>
      <c r="IG579" s="168"/>
      <c r="IH579" s="168"/>
      <c r="II579" s="168"/>
      <c r="IJ579" s="168"/>
      <c r="IK579" s="168"/>
      <c r="IL579" s="168"/>
      <c r="IM579" s="168"/>
      <c r="IN579" s="462"/>
      <c r="IO579" s="462"/>
      <c r="IP579" s="390"/>
      <c r="IQ579" s="168"/>
      <c r="IR579" s="168"/>
      <c r="IS579" s="168"/>
      <c r="IT579" s="390"/>
      <c r="IU579" s="393"/>
      <c r="IV579" s="390"/>
      <c r="IW579" s="393"/>
      <c r="IX579" s="484"/>
      <c r="IY579" s="393"/>
      <c r="IZ579" s="168"/>
      <c r="JA579" s="168"/>
      <c r="JB579" s="177"/>
      <c r="JC579" s="177"/>
      <c r="JD579" s="177"/>
      <c r="JE579" s="168"/>
      <c r="JF579" s="168"/>
      <c r="JG579" s="168"/>
      <c r="JH579" s="168"/>
      <c r="JI579" s="168"/>
      <c r="JJ579" s="168"/>
      <c r="JK579" s="168"/>
      <c r="JL579" s="168"/>
      <c r="JM579" s="168"/>
      <c r="JN579" s="168"/>
      <c r="JO579" s="168"/>
      <c r="JP579" s="177"/>
      <c r="JQ579" s="177"/>
      <c r="JR579" s="177"/>
      <c r="JS579" s="168"/>
      <c r="JT579" s="168"/>
      <c r="JU579" s="393"/>
      <c r="JV579" s="168"/>
      <c r="JW579" s="168"/>
      <c r="JX579" s="168"/>
      <c r="JY579" s="393"/>
      <c r="JZ579" s="507"/>
      <c r="KA579" s="507"/>
      <c r="KB579" s="520"/>
      <c r="KC579" s="520"/>
      <c r="KD579" s="507"/>
      <c r="KE579" s="170"/>
      <c r="KF579" s="168"/>
      <c r="KG579" s="168"/>
      <c r="KH579" s="168"/>
      <c r="KI579" s="168">
        <v>1</v>
      </c>
      <c r="KJ579" s="168"/>
      <c r="KK579" s="169"/>
      <c r="KL579" s="168"/>
      <c r="KM579" s="168"/>
      <c r="KN579" s="168"/>
      <c r="KO579" s="168"/>
      <c r="KP579" s="168"/>
      <c r="KQ579" s="168"/>
      <c r="KR579" s="169"/>
      <c r="KS579" s="168"/>
      <c r="KT579" s="168"/>
      <c r="KU579" s="168"/>
      <c r="KV579" s="168"/>
      <c r="KW579" s="168"/>
      <c r="KX579" s="168"/>
      <c r="KY579" s="168"/>
      <c r="KZ579" s="168"/>
      <c r="LA579" s="169"/>
      <c r="LB579" s="168"/>
    </row>
    <row r="580" spans="1:314" x14ac:dyDescent="0.15">
      <c r="A580" s="214"/>
      <c r="B580" s="261" t="s">
        <v>102</v>
      </c>
      <c r="C580" s="10"/>
      <c r="D580" s="11"/>
      <c r="E580" s="12"/>
      <c r="F580" s="14"/>
      <c r="G580" s="13"/>
      <c r="H580" s="14" t="s">
        <v>357</v>
      </c>
      <c r="I580" s="596">
        <v>113</v>
      </c>
      <c r="J580" s="9">
        <v>1</v>
      </c>
      <c r="K580" s="14">
        <v>0</v>
      </c>
      <c r="L580" s="9">
        <v>1</v>
      </c>
      <c r="M580" s="23">
        <v>1</v>
      </c>
      <c r="N580" s="23">
        <v>1</v>
      </c>
      <c r="O580" s="23">
        <v>0</v>
      </c>
      <c r="P580" s="14"/>
      <c r="Q580" s="14">
        <v>1</v>
      </c>
      <c r="R580" s="14">
        <v>0</v>
      </c>
      <c r="S580" s="14">
        <v>0</v>
      </c>
      <c r="T580" s="14">
        <v>1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9">
        <v>1</v>
      </c>
      <c r="AB580" s="15"/>
      <c r="AC580" s="15"/>
      <c r="AD580" s="15"/>
      <c r="AE580" s="15">
        <f>ABS(ER580-DU581)</f>
        <v>1.1228710533350492</v>
      </c>
      <c r="AF580" s="15">
        <f>ABS(ES580-DV581)</f>
        <v>1.1226872964169381</v>
      </c>
      <c r="AG580" s="15">
        <f>SQRT(AE580^2+AF580^2)</f>
        <v>1.5878495419761083</v>
      </c>
      <c r="AH580" s="15">
        <f>AM581-BP580</f>
        <v>4.7238023623060696</v>
      </c>
      <c r="AI580" s="15">
        <f>AN581-BQ580</f>
        <v>17.537149837133551</v>
      </c>
      <c r="AJ580" s="15"/>
      <c r="AK580" s="15"/>
      <c r="AL580" s="632">
        <f>((AH580*AH581)+(AI580*AI581))/(SQRT(AH580^2+AI580^2)*SQRT(AH581^2+AI581^2))</f>
        <v>0.99719372016473462</v>
      </c>
      <c r="AM580" s="633"/>
      <c r="AN580" s="634"/>
      <c r="AO580" s="633"/>
      <c r="AP580" s="634"/>
      <c r="AQ580" s="634"/>
      <c r="AR580" s="634"/>
      <c r="AS580" s="634"/>
      <c r="AT580" s="634"/>
      <c r="AU580" s="634"/>
      <c r="AV580" s="634"/>
      <c r="AW580" s="634"/>
      <c r="AX580" s="634"/>
      <c r="AY580" s="634"/>
      <c r="AZ580" s="634"/>
      <c r="BA580" s="634"/>
      <c r="BB580" s="633"/>
      <c r="BC580" s="634"/>
      <c r="BD580" s="634"/>
      <c r="BE580" s="634"/>
      <c r="BF580" s="634"/>
      <c r="BG580" s="634"/>
      <c r="BH580" s="634"/>
      <c r="BI580" s="634"/>
      <c r="BJ580" s="634"/>
      <c r="BK580" s="634"/>
      <c r="BL580" s="634"/>
      <c r="BM580" s="634"/>
      <c r="BN580" s="573"/>
      <c r="BO580" s="573"/>
      <c r="BP580" s="64">
        <v>-0.65823475540330478</v>
      </c>
      <c r="BQ580" s="64">
        <v>-11.98178338762215</v>
      </c>
      <c r="BR580" s="6"/>
      <c r="BS580" s="527"/>
      <c r="BT580" s="527"/>
      <c r="BU580" s="527"/>
      <c r="BV580" s="527"/>
      <c r="BW580" s="584"/>
      <c r="BX580" s="527"/>
      <c r="BY580" s="527"/>
      <c r="BZ580" s="527"/>
      <c r="CA580" s="527"/>
      <c r="CB580" s="584"/>
      <c r="CC580" s="527"/>
      <c r="CD580" s="584"/>
      <c r="CE580" s="527"/>
      <c r="CF580" s="584"/>
      <c r="CG580" s="527"/>
      <c r="CH580" s="584"/>
      <c r="CI580" s="527"/>
      <c r="CJ580" s="584"/>
      <c r="CK580" s="527"/>
      <c r="CL580" s="584"/>
      <c r="CO580" s="70"/>
      <c r="CP580" s="70"/>
      <c r="CQ580" s="70"/>
      <c r="CR580" s="70"/>
      <c r="CS580" s="70"/>
      <c r="CT580" s="70"/>
      <c r="CU580" s="70"/>
      <c r="CV580" s="70"/>
      <c r="CW580" s="70"/>
      <c r="CX580" s="70"/>
      <c r="CY580" s="70"/>
      <c r="CZ580" s="70"/>
      <c r="DA580" s="70"/>
      <c r="DB580" s="70"/>
      <c r="DC580" s="70"/>
      <c r="DH580" s="516"/>
      <c r="DI580" s="516"/>
      <c r="DJ580" s="105"/>
      <c r="DK580" s="105"/>
      <c r="DL580" s="105"/>
      <c r="DM580" s="105"/>
      <c r="DN580" s="105"/>
      <c r="DO580" s="105"/>
      <c r="DP580" s="105"/>
      <c r="DQ580" s="105"/>
      <c r="DR580" s="105"/>
      <c r="DS580" s="105"/>
      <c r="DT580" s="108" t="s">
        <v>442</v>
      </c>
      <c r="DU580" s="128">
        <v>-0.65823475540330478</v>
      </c>
      <c r="DV580" s="128">
        <v>-11.98178338762215</v>
      </c>
      <c r="ER580" s="105">
        <v>4.1042872983970771</v>
      </c>
      <c r="ES580" s="105">
        <v>13.027043973941367</v>
      </c>
      <c r="EV580" s="284"/>
      <c r="EW580" s="209"/>
      <c r="EX580" s="209"/>
      <c r="EY580" s="209"/>
      <c r="EZ580" s="209"/>
      <c r="FA580" s="209"/>
      <c r="FB580" s="209"/>
      <c r="FC580" s="209"/>
      <c r="FE580" s="141"/>
      <c r="FF580" s="141"/>
      <c r="FH580" s="141"/>
      <c r="FJ580" s="141"/>
      <c r="FK580" s="584"/>
      <c r="FL580" s="527"/>
      <c r="FM580" s="584"/>
      <c r="FN580" s="527"/>
      <c r="FO580" s="584"/>
      <c r="FP580" s="527"/>
      <c r="FQ580" s="284"/>
      <c r="FR580" s="209"/>
      <c r="FS580" s="285"/>
      <c r="FT580" s="279"/>
      <c r="FU580" s="285"/>
      <c r="FV580" s="279"/>
      <c r="FW580" s="285"/>
      <c r="FX580" s="279"/>
      <c r="FY580" s="285"/>
      <c r="FZ580" s="279"/>
      <c r="GA580" s="285"/>
      <c r="GB580" s="279"/>
      <c r="GC580" s="279"/>
      <c r="GD580" s="285"/>
      <c r="GE580" s="279"/>
      <c r="GF580" s="285"/>
      <c r="GG580" s="279"/>
      <c r="GH580" s="279"/>
      <c r="GI580" s="279"/>
      <c r="GJ580" s="279"/>
      <c r="GK580" s="279"/>
      <c r="GL580" s="279"/>
      <c r="GM580" s="279"/>
      <c r="GN580" s="279"/>
      <c r="GO580" s="279"/>
      <c r="GP580" s="209"/>
      <c r="GQ580" s="529"/>
      <c r="GR580" s="587"/>
      <c r="GS580" s="529"/>
      <c r="GT580" s="587"/>
      <c r="GU580" s="529"/>
      <c r="GV580" s="529"/>
      <c r="GW580" s="529"/>
      <c r="GX580" s="529"/>
      <c r="GY580" s="529"/>
      <c r="GZ580" s="587"/>
      <c r="HA580" s="529"/>
      <c r="HB580" s="587"/>
      <c r="HC580" s="529"/>
      <c r="HD580" s="529"/>
      <c r="HE580" s="529"/>
      <c r="HF580" s="529"/>
      <c r="HG580" s="529"/>
      <c r="HH580" s="584"/>
      <c r="HI580" s="527"/>
      <c r="HJ580" s="587"/>
      <c r="HK580" s="529"/>
      <c r="HL580" s="529"/>
      <c r="HM580" s="529"/>
      <c r="HN580" s="529"/>
      <c r="HO580" s="529"/>
      <c r="HP580" s="285"/>
      <c r="HQ580" s="208"/>
      <c r="HR580" s="208"/>
      <c r="HS580" s="208"/>
      <c r="IE580" s="159"/>
      <c r="IF580" s="159"/>
      <c r="IG580" s="159"/>
      <c r="IH580" s="159"/>
      <c r="II580" s="159"/>
      <c r="IJ580" s="159"/>
      <c r="IK580" s="159"/>
      <c r="IL580" s="159"/>
      <c r="IM580" s="159"/>
      <c r="IQ580" s="159"/>
      <c r="IR580" s="159"/>
      <c r="IS580" s="159"/>
      <c r="IZ580" s="159"/>
      <c r="JA580" s="159"/>
      <c r="JB580" s="159"/>
      <c r="JC580" s="159"/>
      <c r="JD580" s="159"/>
      <c r="JE580" s="159"/>
      <c r="JF580" s="159"/>
      <c r="JG580" s="159"/>
      <c r="JH580" s="159"/>
      <c r="JI580" s="159"/>
      <c r="JJ580" s="159"/>
      <c r="JK580" s="159"/>
      <c r="JL580" s="159"/>
      <c r="JM580" s="159"/>
      <c r="JN580" s="159"/>
      <c r="JO580" s="159"/>
      <c r="JP580" s="159"/>
      <c r="JQ580" s="159"/>
      <c r="JR580" s="159"/>
      <c r="JS580" s="159"/>
      <c r="JT580" s="159"/>
      <c r="JV580" s="159"/>
      <c r="JW580" s="159"/>
      <c r="JX580" s="159"/>
      <c r="KE580" s="159"/>
      <c r="KF580" s="159"/>
      <c r="KG580" s="159"/>
      <c r="KH580" s="159"/>
      <c r="KI580" s="159"/>
      <c r="KJ580" s="159"/>
      <c r="KK580" s="159"/>
      <c r="KL580" s="159"/>
      <c r="KM580" s="159"/>
      <c r="KN580" s="159"/>
      <c r="KO580" s="159"/>
      <c r="KP580" s="159"/>
      <c r="KQ580" s="159"/>
      <c r="KR580" s="159"/>
      <c r="KS580" s="159">
        <v>1</v>
      </c>
      <c r="KT580" s="159"/>
      <c r="KU580" s="159"/>
      <c r="KV580" s="159"/>
      <c r="KW580" s="159"/>
      <c r="KX580" s="159"/>
      <c r="KY580" s="159"/>
      <c r="KZ580" s="159"/>
      <c r="LA580" s="159"/>
      <c r="LB580" s="159"/>
    </row>
    <row r="581" spans="1:314" x14ac:dyDescent="0.15">
      <c r="A581" s="214"/>
      <c r="B581" s="261" t="s">
        <v>103</v>
      </c>
      <c r="C581" s="10">
        <v>0.23</v>
      </c>
      <c r="D581" s="11">
        <v>0.7665900000000001</v>
      </c>
      <c r="E581" s="12"/>
      <c r="F581" s="14"/>
      <c r="G581" s="13"/>
      <c r="H581" s="14"/>
      <c r="I581" s="596"/>
      <c r="J581" s="9">
        <v>2</v>
      </c>
      <c r="K581" s="14"/>
      <c r="L581" s="9"/>
      <c r="M581" s="23">
        <v>0</v>
      </c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9"/>
      <c r="AB581" s="15"/>
      <c r="AC581" s="15"/>
      <c r="AD581" s="15"/>
      <c r="AE581" s="15"/>
      <c r="AF581" s="15"/>
      <c r="AG581" s="15"/>
      <c r="AH581" s="54">
        <f>ER580-BP580</f>
        <v>4.7625220538003816</v>
      </c>
      <c r="AI581" s="54">
        <f>ES580-BQ580</f>
        <v>25.008827361563519</v>
      </c>
      <c r="AJ581" s="15"/>
      <c r="AK581" s="15"/>
      <c r="AL581" s="635">
        <f>DEGREES(ACOS(AL580))</f>
        <v>4.2934334248491437</v>
      </c>
      <c r="AM581" s="633">
        <v>4.0655676069027651</v>
      </c>
      <c r="AN581" s="634">
        <v>5.5553664495114008</v>
      </c>
      <c r="AO581" s="584"/>
      <c r="AP581" s="638">
        <f>ABS(11.88-AN581)</f>
        <v>6.3246335504886</v>
      </c>
      <c r="AQ581" s="634"/>
      <c r="AR581" s="634"/>
      <c r="AS581" s="634"/>
      <c r="AT581" s="634"/>
      <c r="AU581" s="634"/>
      <c r="AV581" s="634"/>
      <c r="AW581" s="634"/>
      <c r="AX581" s="634"/>
      <c r="AY581" s="634"/>
      <c r="AZ581" s="634"/>
      <c r="BA581" s="634"/>
      <c r="BB581" s="634">
        <f>ABS(BQ581-AN581)</f>
        <v>6.3877035830618896</v>
      </c>
      <c r="BC581" s="527"/>
      <c r="BD581" s="634"/>
      <c r="BE581" s="634"/>
      <c r="BF581" s="634"/>
      <c r="BG581" s="634"/>
      <c r="BH581" s="634"/>
      <c r="BI581" s="634"/>
      <c r="BJ581" s="634"/>
      <c r="BK581" s="634"/>
      <c r="BL581" s="634"/>
      <c r="BM581" s="634"/>
      <c r="BN581" s="573"/>
      <c r="BO581" s="573"/>
      <c r="BP581" s="4">
        <v>6.2725900220785515</v>
      </c>
      <c r="BQ581" s="4">
        <v>11.94307003257329</v>
      </c>
      <c r="BR581" s="6"/>
      <c r="BS581" s="527">
        <f>(BP580+BP581+BP582)/3</f>
        <v>1.6649467342554181</v>
      </c>
      <c r="BT581" s="527">
        <f>(BQ580+BQ581+BQ582)/3</f>
        <v>-3.8519788273615632</v>
      </c>
      <c r="BU581" s="527"/>
      <c r="BV581" s="527"/>
      <c r="BW581" s="584"/>
      <c r="BX581" s="527"/>
      <c r="BY581" s="527"/>
      <c r="BZ581" s="527"/>
      <c r="CA581" s="527"/>
      <c r="CB581" s="584">
        <f>SQRT((BP580-BP581)^2+(BQ580-BQ581)^2)+SQRT((BP581-BP582)^2+(BQ581-BQ582)^2)+SQRT((BP582-BP580)^2+(BQ582-BQ580)^2)</f>
        <v>49.826419658006742</v>
      </c>
      <c r="CD581" s="584"/>
      <c r="CE581" s="527"/>
      <c r="CF581" s="584"/>
      <c r="CG581" s="527"/>
      <c r="CH581" s="584"/>
      <c r="CI581" s="527"/>
      <c r="CJ581" s="584"/>
      <c r="CK581" s="527"/>
      <c r="CL581" s="584"/>
      <c r="CO581" s="70"/>
      <c r="CP581" s="70"/>
      <c r="CQ581" s="70"/>
      <c r="CR581" s="97">
        <f>DEGREES(ACOS(((BP580-BP581)*(BP582-BP581)+(BQ580-BQ581)*(BQ582-BQ581))/(SQRT((BP580-BP581)^2+(BQ580-BQ581)^2)*SQRT((BP582-BP581)^2+(BQ582-BQ581)^2))))</f>
        <v>0.21574975030835436</v>
      </c>
      <c r="CS581" s="541"/>
      <c r="CT581" s="70"/>
      <c r="CU581" s="70"/>
      <c r="CV581" s="70"/>
      <c r="CW581" s="70"/>
      <c r="CX581" s="70"/>
      <c r="CY581" s="70"/>
      <c r="CZ581" s="70"/>
      <c r="DA581" s="70"/>
      <c r="DB581" s="70"/>
      <c r="DC581" s="70"/>
      <c r="DH581" s="516"/>
      <c r="DI581" s="516"/>
      <c r="DJ581" s="105"/>
      <c r="DK581" s="105"/>
      <c r="DL581" s="105"/>
      <c r="DM581" s="105"/>
      <c r="DN581" s="105"/>
      <c r="DO581" s="105"/>
      <c r="DP581" s="105"/>
      <c r="DQ581" s="105"/>
      <c r="DR581" s="105"/>
      <c r="DS581" s="105"/>
      <c r="DT581" s="108" t="s">
        <v>443</v>
      </c>
      <c r="DU581" s="105">
        <v>5.2271583517321263</v>
      </c>
      <c r="DV581" s="105">
        <v>11.904356677524429</v>
      </c>
      <c r="ER581" s="128">
        <v>-0.4646362979317446</v>
      </c>
      <c r="ES581" s="128">
        <v>-11.749503257328991</v>
      </c>
      <c r="EU581" s="518">
        <f>ABS(ER581)</f>
        <v>0.4646362979317446</v>
      </c>
      <c r="EV581" s="284"/>
      <c r="EW581" s="209"/>
      <c r="EX581" s="209"/>
      <c r="EY581" s="209"/>
      <c r="EZ581" s="209"/>
      <c r="FA581" s="209"/>
      <c r="FB581" s="209"/>
      <c r="FC581" s="209"/>
      <c r="FE581" s="141"/>
      <c r="FF581" s="141"/>
      <c r="FH581" s="141"/>
      <c r="FJ581" s="141"/>
      <c r="FK581" s="584"/>
      <c r="FL581" s="527"/>
      <c r="FM581" s="584"/>
      <c r="FN581" s="527"/>
      <c r="FO581" s="584"/>
      <c r="FP581" s="527"/>
      <c r="FQ581" s="284"/>
      <c r="FR581" s="209"/>
      <c r="FS581" s="285"/>
      <c r="FT581" s="279"/>
      <c r="FU581" s="285"/>
      <c r="FV581" s="279"/>
      <c r="FW581" s="285"/>
      <c r="FX581" s="279"/>
      <c r="FY581" s="285"/>
      <c r="FZ581" s="279"/>
      <c r="GA581" s="285"/>
      <c r="GB581" s="279"/>
      <c r="GC581" s="279"/>
      <c r="GD581" s="285"/>
      <c r="GE581" s="279"/>
      <c r="GF581" s="285"/>
      <c r="GG581" s="279"/>
      <c r="GH581" s="279"/>
      <c r="GI581" s="279"/>
      <c r="GJ581" s="279"/>
      <c r="GK581" s="279"/>
      <c r="GL581" s="279"/>
      <c r="GM581" s="279"/>
      <c r="GN581" s="279"/>
      <c r="GO581" s="279"/>
      <c r="GP581" s="209"/>
      <c r="GQ581" s="529"/>
      <c r="GR581" s="587">
        <v>1.1228710533350492</v>
      </c>
      <c r="GS581" s="532">
        <v>0.19359845747156018</v>
      </c>
      <c r="GT581" s="584"/>
      <c r="GU581" s="527"/>
      <c r="GV581" s="527"/>
      <c r="GW581" s="527"/>
      <c r="GX581" s="527"/>
      <c r="GY581" s="527"/>
      <c r="GZ581" s="587">
        <v>1.1226872964169381</v>
      </c>
      <c r="HA581" s="532">
        <v>0.23228013029315875</v>
      </c>
      <c r="HB581" s="584"/>
      <c r="HC581" s="527"/>
      <c r="HD581" s="527"/>
      <c r="HE581" s="527"/>
      <c r="HF581" s="527"/>
      <c r="HG581" s="527"/>
      <c r="HH581" s="584">
        <v>1.5878495419761083</v>
      </c>
      <c r="HI581" s="527">
        <v>0.30238125217078898</v>
      </c>
      <c r="HJ581" s="584"/>
      <c r="HK581" s="527"/>
      <c r="HL581" s="527"/>
      <c r="HM581" s="527"/>
      <c r="HN581" s="527"/>
      <c r="HO581" s="527"/>
      <c r="HP581" s="285"/>
      <c r="HQ581" s="208"/>
      <c r="HR581" s="208"/>
      <c r="HS581" s="208"/>
      <c r="IE581" s="159"/>
      <c r="IF581" s="159"/>
      <c r="IG581" s="159"/>
      <c r="IH581" s="159"/>
      <c r="II581" s="175">
        <v>1</v>
      </c>
      <c r="IJ581" s="175">
        <v>0</v>
      </c>
      <c r="IK581" s="164">
        <v>1</v>
      </c>
      <c r="IL581" s="175">
        <v>0</v>
      </c>
      <c r="IM581" s="164">
        <v>1</v>
      </c>
      <c r="IN581" s="469"/>
      <c r="IO581" s="469"/>
      <c r="IP581" s="386"/>
      <c r="IQ581" s="175">
        <v>1</v>
      </c>
      <c r="IR581" s="175">
        <v>0</v>
      </c>
      <c r="IS581" s="175">
        <v>0</v>
      </c>
      <c r="IT581" s="402"/>
      <c r="IU581" s="416"/>
      <c r="IV581" s="402"/>
      <c r="IW581" s="416"/>
      <c r="IX581" s="483"/>
      <c r="IY581" s="416"/>
      <c r="IZ581" s="175">
        <v>1</v>
      </c>
      <c r="JA581" s="175">
        <v>0</v>
      </c>
      <c r="JB581" s="178">
        <v>0</v>
      </c>
      <c r="JC581" s="178">
        <v>0</v>
      </c>
      <c r="JD581" s="178">
        <v>0</v>
      </c>
      <c r="JE581" s="178">
        <v>0</v>
      </c>
      <c r="JF581" s="178">
        <v>0</v>
      </c>
      <c r="JG581" s="178">
        <v>0</v>
      </c>
      <c r="JH581" s="178">
        <v>1</v>
      </c>
      <c r="JI581" s="178">
        <v>0</v>
      </c>
      <c r="JJ581" s="178">
        <v>0</v>
      </c>
      <c r="JK581" s="178">
        <v>0</v>
      </c>
      <c r="JL581" s="178">
        <v>1</v>
      </c>
      <c r="JM581" s="178">
        <v>1</v>
      </c>
      <c r="JN581" s="178">
        <v>0</v>
      </c>
      <c r="JO581" s="178">
        <v>0</v>
      </c>
      <c r="JP581" s="178">
        <v>0</v>
      </c>
      <c r="JQ581" s="178">
        <v>0</v>
      </c>
      <c r="JR581" s="178">
        <v>0</v>
      </c>
      <c r="JS581" s="178">
        <v>0</v>
      </c>
      <c r="JT581" s="178">
        <v>1</v>
      </c>
      <c r="JU581" s="513">
        <v>0</v>
      </c>
      <c r="JV581" s="178">
        <v>0</v>
      </c>
      <c r="JW581" s="178">
        <v>1</v>
      </c>
      <c r="JX581" s="178">
        <v>0</v>
      </c>
      <c r="JY581" s="513"/>
      <c r="JZ581" s="407"/>
      <c r="KA581" s="407"/>
      <c r="KB581" s="407"/>
      <c r="KC581" s="407"/>
      <c r="KD581" s="407"/>
      <c r="KE581" s="162">
        <v>0</v>
      </c>
      <c r="KF581" s="175">
        <v>0</v>
      </c>
      <c r="KG581" s="175">
        <v>1</v>
      </c>
      <c r="KH581" s="175">
        <v>0</v>
      </c>
      <c r="KI581" s="175">
        <v>0</v>
      </c>
      <c r="KJ581" s="175">
        <v>0</v>
      </c>
      <c r="KK581" s="160">
        <v>1</v>
      </c>
      <c r="KL581" s="175">
        <v>1</v>
      </c>
      <c r="KM581" s="175">
        <v>0</v>
      </c>
      <c r="KN581" s="175">
        <v>0</v>
      </c>
      <c r="KO581" s="175">
        <v>0</v>
      </c>
      <c r="KP581" s="175">
        <v>0</v>
      </c>
      <c r="KQ581" s="175">
        <v>0</v>
      </c>
      <c r="KR581" s="160">
        <v>0</v>
      </c>
      <c r="KS581" s="175">
        <v>0</v>
      </c>
      <c r="KT581" s="159"/>
      <c r="KU581" s="159"/>
      <c r="KV581" s="159"/>
      <c r="KW581" s="159"/>
      <c r="KX581" s="159"/>
      <c r="KY581" s="159"/>
      <c r="KZ581" s="159"/>
      <c r="LA581" s="159"/>
      <c r="LB581" s="159"/>
    </row>
    <row r="582" spans="1:314" x14ac:dyDescent="0.15">
      <c r="A582" s="214"/>
      <c r="B582" s="261" t="s">
        <v>104</v>
      </c>
      <c r="C582" s="10">
        <v>1.1200000000000001</v>
      </c>
      <c r="D582" s="11">
        <v>3.7329600000000007</v>
      </c>
      <c r="E582" s="12"/>
      <c r="F582" s="14"/>
      <c r="G582" s="13"/>
      <c r="H582" s="14"/>
      <c r="I582" s="596"/>
      <c r="J582" s="9">
        <v>3</v>
      </c>
      <c r="K582" s="14"/>
      <c r="L582" s="9"/>
      <c r="M582" s="23">
        <v>0</v>
      </c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9"/>
      <c r="AB582" s="15"/>
      <c r="AC582" s="15"/>
      <c r="AD582" s="15"/>
      <c r="AE582" s="15"/>
      <c r="AF582" s="15"/>
      <c r="AG582" s="15"/>
      <c r="AH582" s="54"/>
      <c r="AI582" s="15"/>
      <c r="AJ582" s="15"/>
      <c r="AK582" s="15"/>
      <c r="AL582" s="632"/>
      <c r="AM582" s="633">
        <v>0.42591660643743257</v>
      </c>
      <c r="AN582" s="634">
        <v>-6.329633550488599</v>
      </c>
      <c r="AO582" s="634">
        <f>ABS(11.88+AN582)</f>
        <v>5.5503664495114018</v>
      </c>
      <c r="AP582" s="527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584"/>
      <c r="BC582" s="634">
        <f>ABS(BQ582-AN582)</f>
        <v>5.1875895765472313</v>
      </c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573"/>
      <c r="BO582" s="573"/>
      <c r="BP582" s="64">
        <v>-0.6195150639089928</v>
      </c>
      <c r="BQ582" s="64">
        <v>-11.51722312703583</v>
      </c>
      <c r="BR582" s="6"/>
      <c r="BS582" s="527"/>
      <c r="BT582" s="527"/>
      <c r="BU582" s="527">
        <f>(BP581+BP582+BP583)/3</f>
        <v>0.64532819157186738</v>
      </c>
      <c r="BV582" s="527">
        <f>(BQ581+BQ582+BQ583)/3</f>
        <v>4.4455836047774158</v>
      </c>
      <c r="BW582" s="584"/>
      <c r="BX582" s="527"/>
      <c r="BY582" s="527"/>
      <c r="BZ582" s="527"/>
      <c r="CA582" s="527"/>
      <c r="CC582" s="584">
        <f>SQRT((BP581-BP582)^2+(BQ581-BQ582)^2)+SQRT((BP582-BP583)^2+(BQ582-BQ583)^2)+SQRT((BP583-BP581)^2+(BQ583-BQ581)^2)</f>
        <v>59.111907245621417</v>
      </c>
      <c r="CD582" s="584"/>
      <c r="CE582" s="584"/>
      <c r="CF582" s="584"/>
      <c r="CG582" s="527"/>
      <c r="CH582" s="584"/>
      <c r="CI582" s="527"/>
      <c r="CJ582" s="584"/>
      <c r="CK582" s="527"/>
      <c r="CL582" s="584"/>
      <c r="CO582" s="70"/>
      <c r="CP582" s="70"/>
      <c r="CQ582" s="70"/>
      <c r="CR582" s="285"/>
      <c r="CS582" s="542">
        <f>DEGREES(ACOS(((BP581-BP582)*(BP583-BP582)+(BQ581-BQ582)*(BQ583-BQ582))/(SQRT((BP581-BP582)^2+(BQ581-BQ582)^2)*SQRT((BP583-BP582)^2+(BQ583-BQ582)^2))))</f>
        <v>23.598343204520184</v>
      </c>
      <c r="CT582" s="70"/>
      <c r="CU582" s="70"/>
      <c r="CV582" s="70"/>
      <c r="CW582" s="70"/>
      <c r="CX582" s="70"/>
      <c r="CY582" s="70"/>
      <c r="CZ582" s="70"/>
      <c r="DA582" s="70"/>
      <c r="DB582" s="70"/>
      <c r="DC582" s="70"/>
      <c r="DH582" s="516"/>
      <c r="DI582" s="516"/>
      <c r="DJ582" s="105"/>
      <c r="DK582" s="105"/>
      <c r="DL582" s="105"/>
      <c r="DM582" s="105"/>
      <c r="DN582" s="105"/>
      <c r="DO582" s="105"/>
      <c r="DP582" s="105"/>
      <c r="DQ582" s="105"/>
      <c r="DR582" s="105"/>
      <c r="DS582" s="105"/>
      <c r="DT582" s="108" t="s">
        <v>445</v>
      </c>
      <c r="DU582" s="128">
        <v>0.50335598942605664</v>
      </c>
      <c r="DV582" s="128">
        <v>-11.71078990228013</v>
      </c>
      <c r="ER582" s="105">
        <v>3.6783706919596448</v>
      </c>
      <c r="ES582" s="105">
        <v>12.485057003257328</v>
      </c>
      <c r="ET582" s="518">
        <f>ABS(ER582)</f>
        <v>3.6783706919596448</v>
      </c>
      <c r="EV582" s="284"/>
      <c r="EW582" s="209"/>
      <c r="EX582" s="209"/>
      <c r="EY582" s="209"/>
      <c r="EZ582" s="209"/>
      <c r="FA582" s="209"/>
      <c r="FB582" s="209"/>
      <c r="FC582" s="209"/>
      <c r="FE582" s="151">
        <v>1.1467114106142438</v>
      </c>
      <c r="FF582" s="141"/>
      <c r="FH582" s="141"/>
      <c r="FJ582" s="141"/>
      <c r="FK582" s="584"/>
      <c r="FL582" s="527"/>
      <c r="FM582" s="584"/>
      <c r="FN582" s="527"/>
      <c r="FO582" s="584"/>
      <c r="FP582" s="527"/>
      <c r="FQ582" s="284">
        <f>FE582/(D581+D582)</f>
        <v>0.25485024293857017</v>
      </c>
      <c r="FR582" s="209"/>
      <c r="FS582" s="285"/>
      <c r="FT582" s="279"/>
      <c r="FU582" s="285"/>
      <c r="FV582" s="279"/>
      <c r="FW582" s="285"/>
      <c r="FX582" s="279"/>
      <c r="FY582" s="285"/>
      <c r="FZ582" s="279"/>
      <c r="GA582" s="285"/>
      <c r="GB582" s="279"/>
      <c r="GC582" s="279"/>
      <c r="GD582" s="284">
        <f>FE582*(((ABS(DV581-AN581))/(ABS(DV580-DV581))))^2</f>
        <v>8.101613154013039E-2</v>
      </c>
      <c r="GE582" s="209"/>
      <c r="GF582" s="285"/>
      <c r="GG582" s="279"/>
      <c r="GH582" s="279"/>
      <c r="GI582" s="279"/>
      <c r="GJ582" s="279"/>
      <c r="GK582" s="279"/>
      <c r="GL582" s="279"/>
      <c r="GM582" s="279"/>
      <c r="GN582" s="279"/>
      <c r="GO582" s="279"/>
      <c r="GP582" s="209"/>
      <c r="GQ582" s="529"/>
      <c r="GR582" s="587">
        <v>1.5487876597724815</v>
      </c>
      <c r="GS582" s="529">
        <v>0.9679922873578013</v>
      </c>
      <c r="GT582" s="587"/>
      <c r="GU582" s="529"/>
      <c r="GV582" s="529"/>
      <c r="GW582" s="529"/>
      <c r="GX582" s="529"/>
      <c r="GY582" s="529"/>
      <c r="GZ582" s="587">
        <v>0.58070032573289865</v>
      </c>
      <c r="HA582" s="529">
        <v>3.8713355048860976E-2</v>
      </c>
      <c r="HB582" s="587"/>
      <c r="HC582" s="529"/>
      <c r="HD582" s="529"/>
      <c r="HE582" s="529"/>
      <c r="HF582" s="529"/>
      <c r="HG582" s="529"/>
      <c r="HH582" s="584">
        <v>1.6540725750008112</v>
      </c>
      <c r="HI582" s="527">
        <v>0.96876611844310878</v>
      </c>
      <c r="HJ582" s="587"/>
      <c r="HK582" s="529"/>
      <c r="HL582" s="529"/>
      <c r="HM582" s="529"/>
      <c r="HN582" s="529"/>
      <c r="HO582" s="529"/>
      <c r="HP582" s="285"/>
      <c r="HQ582" s="208"/>
      <c r="HR582" s="208"/>
      <c r="HS582" s="208"/>
      <c r="IE582" s="159"/>
      <c r="IF582" s="159"/>
      <c r="IG582" s="159"/>
      <c r="IH582" s="159"/>
      <c r="II582" s="175">
        <v>0</v>
      </c>
      <c r="IJ582" s="175">
        <v>1</v>
      </c>
      <c r="IK582" s="175">
        <v>0</v>
      </c>
      <c r="IL582" s="175">
        <v>1</v>
      </c>
      <c r="IM582" s="175">
        <v>0</v>
      </c>
      <c r="IN582" s="464"/>
      <c r="IO582" s="464"/>
      <c r="IP582" s="402"/>
      <c r="IQ582" s="175">
        <v>1</v>
      </c>
      <c r="IR582" s="175">
        <v>0</v>
      </c>
      <c r="IS582" s="175">
        <v>0</v>
      </c>
      <c r="IT582" s="402"/>
      <c r="IU582" s="416"/>
      <c r="IV582" s="402"/>
      <c r="IW582" s="416"/>
      <c r="IX582" s="483"/>
      <c r="IY582" s="416"/>
      <c r="IZ582" s="175">
        <v>0</v>
      </c>
      <c r="JA582" s="175">
        <v>0</v>
      </c>
      <c r="JB582" s="178">
        <v>1</v>
      </c>
      <c r="JC582" s="178">
        <v>0</v>
      </c>
      <c r="JD582" s="178">
        <v>0</v>
      </c>
      <c r="JE582" s="178">
        <v>0</v>
      </c>
      <c r="JF582" s="178">
        <v>0</v>
      </c>
      <c r="JG582" s="178">
        <v>1</v>
      </c>
      <c r="JH582" s="178">
        <v>0</v>
      </c>
      <c r="JI582" s="178">
        <v>0</v>
      </c>
      <c r="JJ582" s="178">
        <v>0</v>
      </c>
      <c r="JK582" s="178">
        <v>1</v>
      </c>
      <c r="JL582" s="178">
        <v>0</v>
      </c>
      <c r="JM582" s="178">
        <v>1</v>
      </c>
      <c r="JN582" s="178">
        <v>0</v>
      </c>
      <c r="JO582" s="178">
        <v>0</v>
      </c>
      <c r="JP582" s="178">
        <v>0</v>
      </c>
      <c r="JQ582" s="178">
        <v>0</v>
      </c>
      <c r="JR582" s="178">
        <v>0</v>
      </c>
      <c r="JS582" s="178">
        <v>0</v>
      </c>
      <c r="JT582" s="178">
        <v>0</v>
      </c>
      <c r="JU582" s="513">
        <v>1</v>
      </c>
      <c r="JV582" s="178">
        <v>0</v>
      </c>
      <c r="JW582" s="178">
        <v>0</v>
      </c>
      <c r="JX582" s="178">
        <v>0</v>
      </c>
      <c r="JY582" s="513"/>
      <c r="JZ582" s="407"/>
      <c r="KA582" s="407"/>
      <c r="KB582" s="407"/>
      <c r="KC582" s="407"/>
      <c r="KD582" s="407"/>
      <c r="KE582" s="162">
        <v>0</v>
      </c>
      <c r="KF582" s="175">
        <v>1</v>
      </c>
      <c r="KG582" s="175">
        <v>0</v>
      </c>
      <c r="KH582" s="175">
        <v>0</v>
      </c>
      <c r="KI582" s="175">
        <v>0</v>
      </c>
      <c r="KJ582" s="175">
        <v>1</v>
      </c>
      <c r="KK582" s="160">
        <v>0</v>
      </c>
      <c r="KL582" s="175">
        <v>1</v>
      </c>
      <c r="KM582" s="175">
        <v>0</v>
      </c>
      <c r="KN582" s="175">
        <v>0</v>
      </c>
      <c r="KO582" s="175">
        <v>0</v>
      </c>
      <c r="KP582" s="175">
        <v>0</v>
      </c>
      <c r="KQ582" s="175">
        <v>0</v>
      </c>
      <c r="KR582" s="160">
        <v>0</v>
      </c>
      <c r="KS582" s="159">
        <v>1</v>
      </c>
      <c r="KT582" s="159"/>
      <c r="KU582" s="159"/>
      <c r="KV582" s="159"/>
      <c r="KW582" s="159"/>
      <c r="KX582" s="159"/>
      <c r="KY582" s="159"/>
      <c r="KZ582" s="159"/>
      <c r="LA582" s="159"/>
      <c r="LB582" s="159"/>
    </row>
    <row r="583" spans="1:314" x14ac:dyDescent="0.15">
      <c r="A583" s="214"/>
      <c r="B583" s="261" t="s">
        <v>105</v>
      </c>
      <c r="C583" s="10">
        <v>1.04</v>
      </c>
      <c r="D583" s="11">
        <v>3.4663200000000005</v>
      </c>
      <c r="E583" s="12"/>
      <c r="F583" s="14"/>
      <c r="G583" s="13"/>
      <c r="H583" s="14"/>
      <c r="I583" s="596"/>
      <c r="J583" s="9">
        <v>4</v>
      </c>
      <c r="K583" s="14"/>
      <c r="L583" s="9"/>
      <c r="M583" s="23">
        <v>0</v>
      </c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9"/>
      <c r="AB583" s="15"/>
      <c r="AC583" s="15"/>
      <c r="AD583" s="15"/>
      <c r="AE583" s="15"/>
      <c r="AF583" s="15"/>
      <c r="AG583" s="15"/>
      <c r="AH583" s="54"/>
      <c r="AI583" s="15"/>
      <c r="AJ583" s="15"/>
      <c r="AK583" s="15"/>
      <c r="AL583" s="632"/>
      <c r="AM583" s="633">
        <v>-2.8652571705790915</v>
      </c>
      <c r="AN583" s="634">
        <v>9.3105618892508151</v>
      </c>
      <c r="AO583" s="584"/>
      <c r="AP583" s="640">
        <f>ABS(11.88-AN583)</f>
        <v>2.5694381107491857</v>
      </c>
      <c r="AQ583" s="634"/>
      <c r="AR583" s="634"/>
      <c r="AS583" s="634"/>
      <c r="AT583" s="634"/>
      <c r="AU583" s="634"/>
      <c r="AV583" s="634"/>
      <c r="AW583" s="634"/>
      <c r="AX583" s="634"/>
      <c r="AY583" s="634"/>
      <c r="AZ583" s="634"/>
      <c r="BA583" s="634"/>
      <c r="BB583" s="634">
        <f>ABS(BQ583-AN583)</f>
        <v>3.600342019543973</v>
      </c>
      <c r="BC583" s="527"/>
      <c r="BD583" s="634"/>
      <c r="BE583" s="634"/>
      <c r="BF583" s="634"/>
      <c r="BG583" s="634"/>
      <c r="BH583" s="634"/>
      <c r="BI583" s="634"/>
      <c r="BJ583" s="634"/>
      <c r="BK583" s="634"/>
      <c r="BL583" s="634"/>
      <c r="BM583" s="634"/>
      <c r="BN583" s="573"/>
      <c r="BO583" s="573"/>
      <c r="BP583" s="4">
        <v>-3.7170903834539568</v>
      </c>
      <c r="BQ583" s="4">
        <v>12.910903908794788</v>
      </c>
      <c r="BR583" s="6"/>
      <c r="BS583" s="527">
        <f>(BP582+BP583+BP584)/3</f>
        <v>-2.1295830321871629</v>
      </c>
      <c r="BT583" s="527">
        <f>(BQ582+BQ583+BQ584)/3</f>
        <v>-0.79362377850162857</v>
      </c>
      <c r="BU583" s="527"/>
      <c r="BV583" s="527"/>
      <c r="BW583" s="584"/>
      <c r="BX583" s="527"/>
      <c r="BY583" s="527"/>
      <c r="BZ583" s="527"/>
      <c r="CA583" s="527"/>
      <c r="CB583" s="584">
        <f>SQRT((BP582-BP583)^2+(BQ582-BQ583)^2)+SQRT((BP583-BP584)^2+(BQ583-BQ584)^2)+SQRT((BP584-BP582)^2+(BQ584-BQ582)^2)</f>
        <v>49.266149269283225</v>
      </c>
      <c r="CD583" s="584"/>
      <c r="CE583" s="527"/>
      <c r="CF583" s="584"/>
      <c r="CG583" s="527"/>
      <c r="CH583" s="584"/>
      <c r="CI583" s="527"/>
      <c r="CJ583" s="584"/>
      <c r="CK583" s="527"/>
      <c r="CL583" s="584"/>
      <c r="CO583" s="70"/>
      <c r="CP583" s="70"/>
      <c r="CQ583" s="70"/>
      <c r="CR583" s="97">
        <f>DEGREES(ACOS(((BP582-BP583)*(BP584-BP583)+(BQ582-BQ583)*(BQ584-BQ583))/(SQRT((BP582-BP583)^2+(BQ582-BQ583)^2)*SQRT((BP584-BP583)^2+(BQ584-BQ583)^2))))</f>
        <v>1.5283873441125213</v>
      </c>
      <c r="CS583" s="541"/>
      <c r="CT583" s="70"/>
      <c r="CU583" s="70"/>
      <c r="CV583" s="70"/>
      <c r="CW583" s="70"/>
      <c r="CX583" s="70"/>
      <c r="CY583" s="70"/>
      <c r="CZ583" s="70"/>
      <c r="DA583" s="70"/>
      <c r="DB583" s="70"/>
      <c r="DC583" s="70"/>
      <c r="DH583" s="211">
        <f>DEGREES(ACOS(((BP582-BP581)*(BP584-BP583)+(BQ582-BQ581)*(BQ584-BQ583))/(SQRT((BP582-BP581)^2+(BQ582-BQ581)^2)*SQRT((BP584-BP583)^2+(BQ584-BQ583)^2))))</f>
        <v>22.069955860407266</v>
      </c>
      <c r="DI583" s="519"/>
      <c r="DJ583" s="105"/>
      <c r="DK583" s="105"/>
      <c r="DL583" s="105"/>
      <c r="DM583" s="105"/>
      <c r="DN583" s="105"/>
      <c r="DO583" s="105"/>
      <c r="DP583" s="105"/>
      <c r="DQ583" s="105"/>
      <c r="DR583" s="105"/>
      <c r="DS583" s="105"/>
      <c r="DT583" s="108" t="s">
        <v>445</v>
      </c>
      <c r="DU583" s="105">
        <v>-1.7811058087383542</v>
      </c>
      <c r="DV583" s="105">
        <v>12.988330618892508</v>
      </c>
      <c r="ER583" s="128">
        <v>-7.74393829886241E-2</v>
      </c>
      <c r="ES583" s="128">
        <v>-6.716767100977199</v>
      </c>
      <c r="EU583" s="518">
        <f>ABS(ER583)</f>
        <v>7.74393829886241E-2</v>
      </c>
      <c r="EV583" s="284"/>
      <c r="EW583" s="209"/>
      <c r="EX583" s="209"/>
      <c r="EY583" s="209"/>
      <c r="EZ583" s="209"/>
      <c r="FA583" s="209"/>
      <c r="FB583" s="209"/>
      <c r="FC583" s="209"/>
      <c r="FE583" s="141"/>
      <c r="FF583" s="144">
        <v>120.51562183264639</v>
      </c>
      <c r="FH583" s="141"/>
      <c r="FJ583" s="141"/>
      <c r="FK583" s="584"/>
      <c r="FL583" s="527"/>
      <c r="FM583" s="584"/>
      <c r="FN583" s="527"/>
      <c r="FO583" s="584"/>
      <c r="FP583" s="527"/>
      <c r="FQ583" s="284"/>
      <c r="FR583" s="284">
        <f>FF583/(D582+D583)</f>
        <v>16.739954805570328</v>
      </c>
      <c r="FS583" s="285"/>
      <c r="FT583" s="279"/>
      <c r="FU583" s="285"/>
      <c r="FV583" s="279"/>
      <c r="FW583" s="285"/>
      <c r="FX583" s="279"/>
      <c r="FY583" s="285"/>
      <c r="FZ583" s="279"/>
      <c r="GA583" s="285"/>
      <c r="GB583" s="279"/>
      <c r="GC583" s="279"/>
      <c r="GD583" s="284"/>
      <c r="GE583" s="284">
        <f>FF583*(((DV582-AN582)/(ABS(DV581-DV582))))^2</f>
        <v>6.2576789288593417</v>
      </c>
      <c r="GF583" s="285"/>
      <c r="GG583" s="279"/>
      <c r="GH583" s="279"/>
      <c r="GI583" s="279"/>
      <c r="GJ583" s="279"/>
      <c r="GK583" s="279"/>
      <c r="GL583" s="279"/>
      <c r="GM583" s="279"/>
      <c r="GN583" s="279"/>
      <c r="GO583" s="279"/>
      <c r="GP583" s="209"/>
      <c r="GQ583" s="529"/>
      <c r="GR583" s="587">
        <v>5.4594765006979991</v>
      </c>
      <c r="GS583" s="532">
        <v>0.58079537241468071</v>
      </c>
      <c r="GT583" s="584"/>
      <c r="GU583" s="527"/>
      <c r="GV583" s="527"/>
      <c r="GW583" s="527"/>
      <c r="GX583" s="527"/>
      <c r="GY583" s="527"/>
      <c r="GZ583" s="587">
        <v>0.50327361563518025</v>
      </c>
      <c r="HA583" s="532">
        <v>4.9940228013029309</v>
      </c>
      <c r="HB583" s="584"/>
      <c r="HC583" s="527"/>
      <c r="HD583" s="527"/>
      <c r="HE583" s="527"/>
      <c r="HF583" s="527"/>
      <c r="HG583" s="527"/>
      <c r="HH583" s="584">
        <v>5.4826241886407079</v>
      </c>
      <c r="HI583" s="527">
        <v>5.0276820707510819</v>
      </c>
      <c r="HJ583" s="584"/>
      <c r="HK583" s="527"/>
      <c r="HL583" s="527"/>
      <c r="HM583" s="527"/>
      <c r="HN583" s="527"/>
      <c r="HO583" s="527"/>
      <c r="HP583" s="285"/>
      <c r="HQ583" s="208"/>
      <c r="HR583" s="208"/>
      <c r="HS583" s="208"/>
      <c r="IE583" s="159"/>
      <c r="IF583" s="159"/>
      <c r="IG583" s="159"/>
      <c r="IH583" s="159"/>
      <c r="II583" s="175">
        <v>0</v>
      </c>
      <c r="IJ583" s="175">
        <v>1</v>
      </c>
      <c r="IK583" s="175">
        <v>0</v>
      </c>
      <c r="IL583" s="175">
        <v>0</v>
      </c>
      <c r="IM583" s="175">
        <v>1</v>
      </c>
      <c r="IN583" s="464"/>
      <c r="IO583" s="464"/>
      <c r="IP583" s="402"/>
      <c r="IQ583" s="175">
        <v>0</v>
      </c>
      <c r="IR583" s="175">
        <v>1</v>
      </c>
      <c r="IS583" s="175">
        <v>0</v>
      </c>
      <c r="IT583" s="402"/>
      <c r="IU583" s="416"/>
      <c r="IV583" s="402"/>
      <c r="IW583" s="416"/>
      <c r="IX583" s="483"/>
      <c r="IY583" s="416"/>
      <c r="IZ583" s="175">
        <v>0</v>
      </c>
      <c r="JA583" s="175">
        <v>0</v>
      </c>
      <c r="JB583" s="178">
        <v>0</v>
      </c>
      <c r="JC583" s="178">
        <v>1</v>
      </c>
      <c r="JD583" s="178">
        <v>0</v>
      </c>
      <c r="JE583" s="178">
        <v>0</v>
      </c>
      <c r="JF583" s="178">
        <v>0</v>
      </c>
      <c r="JG583" s="178">
        <v>1</v>
      </c>
      <c r="JH583" s="178">
        <v>0</v>
      </c>
      <c r="JI583" s="178">
        <v>0</v>
      </c>
      <c r="JJ583" s="178">
        <v>0</v>
      </c>
      <c r="JK583" s="178">
        <v>0</v>
      </c>
      <c r="JL583" s="178">
        <v>1</v>
      </c>
      <c r="JM583" s="178">
        <v>1</v>
      </c>
      <c r="JN583" s="178">
        <v>0</v>
      </c>
      <c r="JO583" s="178">
        <v>0</v>
      </c>
      <c r="JP583" s="178">
        <v>0</v>
      </c>
      <c r="JQ583" s="176">
        <v>0</v>
      </c>
      <c r="JR583" s="198">
        <v>1</v>
      </c>
      <c r="JS583" s="176">
        <v>0</v>
      </c>
      <c r="JT583" s="198">
        <v>1</v>
      </c>
      <c r="JU583" s="501">
        <v>0</v>
      </c>
      <c r="JV583" s="184">
        <v>0</v>
      </c>
      <c r="JW583" s="184">
        <v>1</v>
      </c>
      <c r="JX583" s="184">
        <v>0</v>
      </c>
      <c r="JY583" s="513"/>
      <c r="JZ583" s="413"/>
      <c r="KA583" s="413"/>
      <c r="KB583" s="413"/>
      <c r="KC583" s="413"/>
      <c r="KD583" s="413"/>
      <c r="KE583" s="162">
        <v>0</v>
      </c>
      <c r="KF583" s="175">
        <v>0</v>
      </c>
      <c r="KG583" s="175">
        <v>1</v>
      </c>
      <c r="KH583" s="175">
        <v>0</v>
      </c>
      <c r="KI583" s="175">
        <v>0</v>
      </c>
      <c r="KJ583" s="175">
        <v>0</v>
      </c>
      <c r="KK583" s="160">
        <v>1</v>
      </c>
      <c r="KL583" s="175">
        <v>1</v>
      </c>
      <c r="KM583" s="175">
        <v>0</v>
      </c>
      <c r="KN583" s="175">
        <v>0</v>
      </c>
      <c r="KO583" s="175">
        <v>0</v>
      </c>
      <c r="KP583" s="175">
        <v>0</v>
      </c>
      <c r="KQ583" s="175">
        <v>0</v>
      </c>
      <c r="KR583" s="160">
        <v>0</v>
      </c>
      <c r="KS583" s="175">
        <v>0</v>
      </c>
      <c r="KT583" s="159"/>
      <c r="KU583" s="159"/>
      <c r="KV583" s="159"/>
      <c r="KW583" s="159"/>
      <c r="KX583" s="159"/>
      <c r="KY583" s="159"/>
      <c r="KZ583" s="159"/>
      <c r="LA583" s="159"/>
      <c r="LB583" s="159"/>
    </row>
    <row r="584" spans="1:314" x14ac:dyDescent="0.15">
      <c r="A584" s="214"/>
      <c r="B584" s="261" t="s">
        <v>106</v>
      </c>
      <c r="C584" s="10">
        <v>1.1200000000000001</v>
      </c>
      <c r="D584" s="11">
        <v>3.7329600000000007</v>
      </c>
      <c r="E584" s="12"/>
      <c r="F584" s="14"/>
      <c r="G584" s="13"/>
      <c r="H584" s="14"/>
      <c r="I584" s="596"/>
      <c r="J584" s="9">
        <v>5</v>
      </c>
      <c r="K584" s="14"/>
      <c r="L584" s="9"/>
      <c r="M584" s="23">
        <v>0</v>
      </c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9"/>
      <c r="AB584" s="15"/>
      <c r="AC584" s="15"/>
      <c r="AD584" s="15"/>
      <c r="AE584" s="15"/>
      <c r="AF584" s="15"/>
      <c r="AG584" s="15"/>
      <c r="AH584" s="54"/>
      <c r="AI584" s="15"/>
      <c r="AJ584" s="15"/>
      <c r="AK584" s="15"/>
      <c r="AL584" s="632"/>
      <c r="AM584" s="633"/>
      <c r="AN584" s="634"/>
      <c r="AO584" s="634"/>
      <c r="AP584" s="527"/>
      <c r="AQ584" s="528">
        <f>SUM(AO581:AO584)</f>
        <v>5.5503664495114018</v>
      </c>
      <c r="AR584" s="528">
        <f>SUM(AP581:AP584)</f>
        <v>8.8940716612377848</v>
      </c>
      <c r="AS584" s="528">
        <f>AVERAGE(AO581:AO584)</f>
        <v>5.5503664495114018</v>
      </c>
      <c r="AT584" s="528">
        <f>AVERAGE(AP581:AP584)</f>
        <v>4.4470358306188924</v>
      </c>
      <c r="AU584" s="528">
        <f>MAX(AO581:AO584)</f>
        <v>5.5503664495114018</v>
      </c>
      <c r="AV584" s="528">
        <f>MAX(AP581:AP584)</f>
        <v>6.3246335504886</v>
      </c>
      <c r="AW584" s="528">
        <f>MIN(AO581:AO584)</f>
        <v>5.5503664495114018</v>
      </c>
      <c r="AX584" s="528">
        <f>MIN(AP581:AP584)</f>
        <v>2.5694381107491857</v>
      </c>
      <c r="AY584" s="528">
        <f>AU584-AW584</f>
        <v>0</v>
      </c>
      <c r="AZ584" s="528">
        <f>AV584-AX584</f>
        <v>3.7551954397394143</v>
      </c>
      <c r="BA584" s="530"/>
      <c r="BB584" s="633"/>
      <c r="BC584" s="634"/>
      <c r="BD584" s="528">
        <f>SUM(BB581:BB584)</f>
        <v>9.9880456026058617</v>
      </c>
      <c r="BE584" s="528">
        <f>SUM(BC581:BC584)</f>
        <v>5.1875895765472313</v>
      </c>
      <c r="BF584" s="528">
        <f>AVERAGE(BB581:BB584)</f>
        <v>4.9940228013029309</v>
      </c>
      <c r="BG584" s="528">
        <f>AVERAGE(BC581:BC584)</f>
        <v>5.1875895765472313</v>
      </c>
      <c r="BH584" s="528">
        <f>MAX(BB581:BB584)</f>
        <v>6.3877035830618896</v>
      </c>
      <c r="BI584" s="528">
        <f>MAX(BC581:BC584)</f>
        <v>5.1875895765472313</v>
      </c>
      <c r="BJ584" s="528">
        <f>MIN(BB581:BB584)</f>
        <v>3.600342019543973</v>
      </c>
      <c r="BK584" s="528">
        <f>MIN(BC581:BC584)</f>
        <v>5.1875895765472313</v>
      </c>
      <c r="BL584" s="528">
        <f>BH584-BJ584</f>
        <v>2.7873615635179165</v>
      </c>
      <c r="BM584" s="528">
        <f>BI584-BK584</f>
        <v>0</v>
      </c>
      <c r="BN584" s="573"/>
      <c r="BO584" s="573"/>
      <c r="BP584" s="64">
        <v>-2.0521436491985385</v>
      </c>
      <c r="BQ584" s="64">
        <v>-3.7745521172638434</v>
      </c>
      <c r="BR584" s="6"/>
      <c r="BS584" s="527"/>
      <c r="BT584" s="527"/>
      <c r="BU584" s="527"/>
      <c r="BV584" s="527"/>
      <c r="BW584" s="584"/>
      <c r="BX584" s="527"/>
      <c r="BY584" s="527"/>
      <c r="BZ584" s="527"/>
      <c r="CA584" s="527"/>
      <c r="CB584" s="584"/>
      <c r="CC584" s="527"/>
      <c r="CD584" s="584"/>
      <c r="CE584" s="527"/>
      <c r="CF584" s="584"/>
      <c r="CG584" s="527"/>
      <c r="CH584" s="584"/>
      <c r="CI584" s="527"/>
      <c r="CJ584" s="584"/>
      <c r="CK584" s="527"/>
      <c r="CL584" s="584"/>
      <c r="CO584" s="70"/>
      <c r="CP584" s="70"/>
      <c r="CQ584" s="70"/>
      <c r="CR584" s="285"/>
      <c r="CS584" s="542"/>
      <c r="CT584" s="70"/>
      <c r="CU584" s="70"/>
      <c r="CV584" s="70"/>
      <c r="CW584" s="70"/>
      <c r="CX584" s="70"/>
      <c r="CY584" s="70"/>
      <c r="CZ584" s="70"/>
      <c r="DA584" s="70"/>
      <c r="DB584" s="70"/>
      <c r="DC584" s="70"/>
      <c r="DH584" s="519"/>
      <c r="DI584" s="211"/>
      <c r="DJ584" s="105"/>
      <c r="DK584" s="105"/>
      <c r="DL584" s="105"/>
      <c r="DM584" s="105"/>
      <c r="DN584" s="105"/>
      <c r="DO584" s="105"/>
      <c r="DP584" s="105"/>
      <c r="DQ584" s="105"/>
      <c r="DR584" s="105"/>
      <c r="DS584" s="105"/>
      <c r="DT584" s="108" t="s">
        <v>442</v>
      </c>
      <c r="DU584" s="128">
        <v>-2.0521436491985385</v>
      </c>
      <c r="DV584" s="128">
        <v>-3.7745521172638434</v>
      </c>
      <c r="ER584" s="105">
        <v>-3.0588556280506518</v>
      </c>
      <c r="ES584" s="105">
        <v>13.452890879478828</v>
      </c>
      <c r="ET584" s="518">
        <f>ABS(ER584)</f>
        <v>3.0588556280506518</v>
      </c>
      <c r="EV584" s="284"/>
      <c r="EW584" s="209"/>
      <c r="EX584" s="209"/>
      <c r="EY584" s="209"/>
      <c r="EZ584" s="209"/>
      <c r="FA584" s="209"/>
      <c r="FB584" s="209"/>
      <c r="FC584" s="209"/>
      <c r="FE584" s="151">
        <v>5.5064632246946665</v>
      </c>
      <c r="FF584" s="141"/>
      <c r="FH584" s="516"/>
      <c r="FJ584" s="516"/>
      <c r="FL584" s="516"/>
      <c r="FN584" s="516"/>
      <c r="FQ584" s="284">
        <f>FE584/(D583+D584)</f>
        <v>0.76486304528989912</v>
      </c>
      <c r="FR584" s="209"/>
      <c r="FS584" s="285"/>
      <c r="FT584" s="279"/>
      <c r="FU584" s="285"/>
      <c r="FV584" s="279"/>
      <c r="FW584" s="285"/>
      <c r="FX584" s="279"/>
      <c r="FY584" s="285"/>
      <c r="FZ584" s="279"/>
      <c r="GA584" s="285"/>
      <c r="GB584" s="279"/>
      <c r="GC584" s="279"/>
      <c r="GD584" s="284">
        <f>FE584*(((ABS(DV583-AN583))/(ABS(DV582-DV583))))^2</f>
        <v>0.12208957902062025</v>
      </c>
      <c r="GE584" s="209"/>
      <c r="GF584" s="285"/>
      <c r="GG584" s="279"/>
      <c r="GH584" s="279"/>
      <c r="GI584" s="279"/>
      <c r="GJ584" s="279"/>
      <c r="GK584" s="279"/>
      <c r="GL584" s="279"/>
      <c r="GM584" s="279"/>
      <c r="GN584" s="279"/>
      <c r="GO584" s="279"/>
      <c r="GP584" s="209"/>
      <c r="GQ584" s="529"/>
      <c r="GR584" s="587">
        <v>1.2777498193122976</v>
      </c>
      <c r="GS584" s="529">
        <v>1.9747042662099143</v>
      </c>
      <c r="GT584" s="587"/>
      <c r="GU584" s="529"/>
      <c r="GV584" s="529"/>
      <c r="GW584" s="529"/>
      <c r="GX584" s="529"/>
      <c r="GY584" s="529"/>
      <c r="GZ584" s="587">
        <v>0.46456026058631927</v>
      </c>
      <c r="HA584" s="529">
        <v>2.9422149837133555</v>
      </c>
      <c r="HB584" s="587"/>
      <c r="HC584" s="529"/>
      <c r="HD584" s="529"/>
      <c r="HE584" s="529"/>
      <c r="HF584" s="529"/>
      <c r="HG584" s="529"/>
      <c r="HH584" s="584">
        <v>1.3595811253723105</v>
      </c>
      <c r="HI584" s="527">
        <v>3.5434567796679866</v>
      </c>
      <c r="HJ584" s="587"/>
      <c r="HK584" s="529"/>
      <c r="HL584" s="529"/>
      <c r="HM584" s="529"/>
      <c r="HN584" s="529"/>
      <c r="HO584" s="529"/>
      <c r="HP584" s="285"/>
      <c r="HQ584" s="208"/>
      <c r="HR584" s="208"/>
      <c r="HS584" s="208"/>
      <c r="IE584" s="159"/>
      <c r="IF584" s="159"/>
      <c r="IG584" s="159"/>
      <c r="IH584" s="159"/>
      <c r="II584" s="175">
        <v>0</v>
      </c>
      <c r="IJ584" s="175">
        <v>1</v>
      </c>
      <c r="IK584" s="175">
        <v>0</v>
      </c>
      <c r="IL584" s="175">
        <v>1</v>
      </c>
      <c r="IM584" s="175">
        <v>0</v>
      </c>
      <c r="IN584" s="464"/>
      <c r="IO584" s="464"/>
      <c r="IP584" s="402"/>
      <c r="IQ584" s="175">
        <v>0</v>
      </c>
      <c r="IR584" s="175">
        <v>0</v>
      </c>
      <c r="IS584" s="175">
        <v>1</v>
      </c>
      <c r="IT584" s="402"/>
      <c r="IU584" s="416"/>
      <c r="IV584" s="402"/>
      <c r="IW584" s="416"/>
      <c r="IX584" s="483"/>
      <c r="IY584" s="416"/>
      <c r="IZ584" s="175">
        <v>0</v>
      </c>
      <c r="JA584" s="175">
        <v>0</v>
      </c>
      <c r="JB584" s="178">
        <v>1</v>
      </c>
      <c r="JC584" s="178">
        <v>0</v>
      </c>
      <c r="JD584" s="178">
        <v>0</v>
      </c>
      <c r="JE584" s="178">
        <v>0</v>
      </c>
      <c r="JF584" s="178">
        <v>0</v>
      </c>
      <c r="JG584" s="178">
        <v>0</v>
      </c>
      <c r="JH584" s="178">
        <v>0</v>
      </c>
      <c r="JI584" s="178">
        <v>1</v>
      </c>
      <c r="JJ584" s="178">
        <v>0</v>
      </c>
      <c r="JK584" s="178">
        <v>1</v>
      </c>
      <c r="JL584" s="178">
        <v>0</v>
      </c>
      <c r="JM584" s="178">
        <v>0</v>
      </c>
      <c r="JN584" s="178">
        <v>0</v>
      </c>
      <c r="JO584" s="178">
        <v>0</v>
      </c>
      <c r="JP584" s="178">
        <v>1</v>
      </c>
      <c r="JQ584" s="178">
        <v>0</v>
      </c>
      <c r="JR584" s="178">
        <v>0</v>
      </c>
      <c r="JS584" s="178">
        <v>0</v>
      </c>
      <c r="JT584" s="178">
        <v>0</v>
      </c>
      <c r="JU584" s="513">
        <v>0</v>
      </c>
      <c r="JV584" s="178">
        <v>0</v>
      </c>
      <c r="JW584" s="178">
        <v>1</v>
      </c>
      <c r="JX584" s="178">
        <v>0</v>
      </c>
      <c r="JY584" s="513"/>
      <c r="JZ584" s="407"/>
      <c r="KA584" s="407"/>
      <c r="KB584" s="407"/>
      <c r="KC584" s="407"/>
      <c r="KD584" s="407"/>
      <c r="KE584" s="162">
        <v>0</v>
      </c>
      <c r="KF584" s="175">
        <v>1</v>
      </c>
      <c r="KG584" s="175">
        <v>0</v>
      </c>
      <c r="KH584" s="175">
        <v>0</v>
      </c>
      <c r="KI584" s="175">
        <v>0</v>
      </c>
      <c r="KJ584" s="175">
        <v>1</v>
      </c>
      <c r="KK584" s="160">
        <v>0</v>
      </c>
      <c r="KL584" s="175">
        <v>1</v>
      </c>
      <c r="KM584" s="175">
        <v>0</v>
      </c>
      <c r="KN584" s="175">
        <v>0</v>
      </c>
      <c r="KO584" s="175">
        <v>0</v>
      </c>
      <c r="KP584" s="175">
        <v>0</v>
      </c>
      <c r="KQ584" s="175">
        <v>0</v>
      </c>
      <c r="KR584" s="160">
        <v>0</v>
      </c>
      <c r="KS584" s="175">
        <v>1</v>
      </c>
      <c r="KT584" s="159"/>
      <c r="KU584" s="159"/>
      <c r="KV584" s="159"/>
      <c r="KW584" s="159"/>
      <c r="KX584" s="159"/>
      <c r="KY584" s="159"/>
      <c r="KZ584" s="159"/>
      <c r="LA584" s="159"/>
      <c r="LB584" s="159"/>
    </row>
    <row r="585" spans="1:314" x14ac:dyDescent="0.15">
      <c r="A585" s="218" t="s">
        <v>593</v>
      </c>
      <c r="B585" s="259" t="s">
        <v>107</v>
      </c>
      <c r="C585" s="17"/>
      <c r="D585" s="18"/>
      <c r="E585" s="12"/>
      <c r="F585" s="20"/>
      <c r="G585" s="19"/>
      <c r="H585" s="20"/>
      <c r="I585" s="597"/>
      <c r="J585" s="16"/>
      <c r="K585" s="20"/>
      <c r="L585" s="16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16"/>
      <c r="AB585" s="20"/>
      <c r="AC585" s="20"/>
      <c r="AD585" s="20"/>
      <c r="AE585" s="20"/>
      <c r="AF585" s="20"/>
      <c r="AG585" s="20"/>
      <c r="AH585" s="58"/>
      <c r="AI585" s="20"/>
      <c r="AJ585" s="20"/>
      <c r="AK585" s="20"/>
      <c r="AL585" s="642"/>
      <c r="AM585" s="636"/>
      <c r="AN585" s="637"/>
      <c r="AO585" s="636"/>
      <c r="AP585" s="637"/>
      <c r="AQ585" s="637"/>
      <c r="AR585" s="637"/>
      <c r="AS585" s="637"/>
      <c r="AT585" s="637"/>
      <c r="AU585" s="637"/>
      <c r="AV585" s="637"/>
      <c r="AW585" s="637"/>
      <c r="AX585" s="637"/>
      <c r="AY585" s="637"/>
      <c r="AZ585" s="637"/>
      <c r="BA585" s="637"/>
      <c r="BB585" s="636"/>
      <c r="BC585" s="637"/>
      <c r="BD585" s="637"/>
      <c r="BE585" s="637"/>
      <c r="BF585" s="637"/>
      <c r="BG585" s="637"/>
      <c r="BH585" s="637"/>
      <c r="BI585" s="637"/>
      <c r="BJ585" s="637"/>
      <c r="BK585" s="637"/>
      <c r="BL585" s="637"/>
      <c r="BM585" s="637"/>
      <c r="BN585" s="574"/>
      <c r="BO585" s="574"/>
      <c r="BP585" s="2"/>
      <c r="BQ585" s="2"/>
      <c r="BR585" s="7"/>
      <c r="BS585" s="530"/>
      <c r="BT585" s="530"/>
      <c r="BU585" s="530"/>
      <c r="BV585" s="530"/>
      <c r="BW585" s="585">
        <f>AVERAGE(BS581:BS585)</f>
        <v>-0.23231814896587244</v>
      </c>
      <c r="BX585" s="585">
        <f>AVERAGE(BT581:BT585)</f>
        <v>-2.3228013029315959</v>
      </c>
      <c r="BY585" s="585">
        <f>AVERAGE(BU581:BU585)</f>
        <v>0.64532819157186738</v>
      </c>
      <c r="BZ585" s="585">
        <f>AVERAGE(BV581:BV585)</f>
        <v>4.4455836047774158</v>
      </c>
      <c r="CA585" s="530"/>
      <c r="CB585" s="584"/>
      <c r="CC585" s="530"/>
      <c r="CD585" s="585">
        <f>SUM(CB579:CB584)</f>
        <v>99.09256892728996</v>
      </c>
      <c r="CE585" s="585">
        <f>SUM(CC579:CC584)</f>
        <v>59.111907245621417</v>
      </c>
      <c r="CF585" s="585" t="e">
        <f ca="1">[1]!Mean(CB579:CB584)</f>
        <v>#NAME?</v>
      </c>
      <c r="CG585" s="585" t="e">
        <f ca="1">[1]!Mean(CC579:CC584)</f>
        <v>#NAME?</v>
      </c>
      <c r="CH585" s="585">
        <f>MAX(CB581:CB584)</f>
        <v>49.826419658006742</v>
      </c>
      <c r="CI585" s="585">
        <f>MAX(CC581:CC584)</f>
        <v>59.111907245621417</v>
      </c>
      <c r="CJ585" s="585">
        <f>MIN(CB581:CB584)</f>
        <v>49.266149269283225</v>
      </c>
      <c r="CK585" s="585">
        <f>MIN(CC581:CC584)</f>
        <v>59.111907245621417</v>
      </c>
      <c r="CL585" s="585">
        <f>CH585-CJ585</f>
        <v>0.56027038872351653</v>
      </c>
      <c r="CM585" s="528"/>
      <c r="CN585" s="393"/>
      <c r="CO585" s="73"/>
      <c r="CP585" s="73"/>
      <c r="CQ585" s="73"/>
      <c r="CR585" s="96"/>
      <c r="CS585" s="83"/>
      <c r="CT585" s="281">
        <f>SUM(CR580:CR585)</f>
        <v>1.7441370944208756</v>
      </c>
      <c r="CU585" s="281">
        <f>SUM(CS581:CS585)</f>
        <v>23.598343204520184</v>
      </c>
      <c r="CV585" s="281">
        <f>AVERAGE(CR580:CR585)</f>
        <v>0.87206854721043781</v>
      </c>
      <c r="CW585" s="281">
        <f>AVERAGE(CS581:CS585)</f>
        <v>23.598343204520184</v>
      </c>
      <c r="CX585" s="281">
        <f>MAX(CR580:CR585)</f>
        <v>1.5283873441125213</v>
      </c>
      <c r="CY585" s="281">
        <f>MAX(CS580:CS585)</f>
        <v>23.598343204520184</v>
      </c>
      <c r="CZ585" s="281">
        <f>MIN(CR582:CR585)</f>
        <v>1.5283873441125213</v>
      </c>
      <c r="DA585" s="281">
        <f>MIN(CS581:CS585)</f>
        <v>23.598343204520184</v>
      </c>
      <c r="DB585" s="281">
        <f>CX585-CZ585</f>
        <v>0</v>
      </c>
      <c r="DC585" s="281">
        <f>CY585-DA585</f>
        <v>0</v>
      </c>
      <c r="DD585" s="281"/>
      <c r="DE585" s="281"/>
      <c r="DF585" s="281"/>
      <c r="DG585" s="281"/>
      <c r="DH585" s="281"/>
      <c r="DI585" s="281"/>
      <c r="DJ585" s="281">
        <f>SUM(DH578:DH584)</f>
        <v>22.069955860407266</v>
      </c>
      <c r="DK585" s="281"/>
      <c r="DL585" s="281">
        <f>AVERAGE(DH578:DH584)</f>
        <v>22.069955860407266</v>
      </c>
      <c r="DM585" s="281"/>
      <c r="DN585" s="281">
        <f>MAX(DH578:DH584)</f>
        <v>22.069955860407266</v>
      </c>
      <c r="DO585" s="281"/>
      <c r="DP585" s="281">
        <f>MIN(DH578:DH584)</f>
        <v>22.069955860407266</v>
      </c>
      <c r="DQ585" s="281"/>
      <c r="DR585" s="281">
        <f>DN585-DP585</f>
        <v>0</v>
      </c>
      <c r="DS585" s="281"/>
      <c r="DT585" s="112"/>
      <c r="DU585" s="110"/>
      <c r="DV585" s="110"/>
      <c r="DW585" s="495"/>
      <c r="DX585" s="495"/>
      <c r="DY585" s="495"/>
      <c r="DZ585" s="495"/>
      <c r="EA585" s="495"/>
      <c r="EB585" s="512"/>
      <c r="EC585" s="495"/>
      <c r="ED585" s="495"/>
      <c r="EE585" s="512"/>
      <c r="EF585" s="244"/>
      <c r="EG585" s="244"/>
      <c r="EH585" s="244"/>
      <c r="EI585" s="244"/>
      <c r="EJ585" s="244"/>
      <c r="EK585" s="244"/>
      <c r="EL585" s="244"/>
      <c r="EM585" s="244"/>
      <c r="EN585" s="244"/>
      <c r="EO585" s="244"/>
      <c r="EP585" s="244"/>
      <c r="EQ585" s="244"/>
      <c r="ER585" s="110"/>
      <c r="ES585" s="111"/>
      <c r="ET585" s="523"/>
      <c r="EU585" s="523"/>
      <c r="EV585" s="287">
        <f>SUM(ET579:ET585)</f>
        <v>6.7372263200102971</v>
      </c>
      <c r="EW585" s="281">
        <f>SUM(EU579:EU585)</f>
        <v>0.54207568092036873</v>
      </c>
      <c r="EX585" s="278">
        <f>AVERAGE(ET579:ET585)</f>
        <v>3.3686131600051485</v>
      </c>
      <c r="EY585" s="278">
        <f>AVERAGE(EU579:EU585)</f>
        <v>0.27103784046018436</v>
      </c>
      <c r="EZ585" s="281">
        <f>_xlfn.VAR.P(ET579:ET585)</f>
        <v>9.5949728602540932E-2</v>
      </c>
      <c r="FA585" s="281">
        <f>_xlfn.VAR.P(EU579:EU585)</f>
        <v>3.748036273536752E-2</v>
      </c>
      <c r="FB585" s="281">
        <f>MAX(ET579:ET585)</f>
        <v>3.6783706919596448</v>
      </c>
      <c r="FC585" s="281">
        <f>MAX(EU579:EU585)</f>
        <v>0.4646362979317446</v>
      </c>
      <c r="FD585" s="523"/>
      <c r="FE585" s="152"/>
      <c r="FF585" s="145"/>
      <c r="FG585" s="521">
        <f>SUM(FE580:FE585)</f>
        <v>6.6531746353089103</v>
      </c>
      <c r="FH585" s="521">
        <f>SUM(FF580:FF585)</f>
        <v>120.51562183264639</v>
      </c>
      <c r="FI585" s="521">
        <f>AVERAGE(FE580:FE585)</f>
        <v>3.3265873176544551</v>
      </c>
      <c r="FJ585" s="521">
        <f>AVERAGE(FF580:FF585)</f>
        <v>120.51562183264639</v>
      </c>
      <c r="FK585" s="521">
        <f>MAX(FE580:FE585)</f>
        <v>5.5064632246946665</v>
      </c>
      <c r="FL585" s="521">
        <f>MAX(FF580:FF585)</f>
        <v>120.51562183264639</v>
      </c>
      <c r="FM585" s="521">
        <f>MIN(FE580:FE585)</f>
        <v>1.1467114106142438</v>
      </c>
      <c r="FN585" s="521">
        <f>MIN(FF580:FF585)</f>
        <v>120.51562183264639</v>
      </c>
      <c r="FO585" s="521">
        <f>FK585-FM585</f>
        <v>4.3597518140804228</v>
      </c>
      <c r="FP585" s="520">
        <f>FL585-FN585</f>
        <v>0</v>
      </c>
      <c r="FQ585" s="284"/>
      <c r="FR585" s="284"/>
      <c r="FS585" s="278">
        <f>SUM(FQ580:FQ585)</f>
        <v>1.0197132882284694</v>
      </c>
      <c r="FT585" s="278">
        <f>SUM(FR580:FR585)</f>
        <v>16.739954805570328</v>
      </c>
      <c r="FU585" s="278">
        <f>AVERAGE(FQ580:FQ585)</f>
        <v>0.5098566441142347</v>
      </c>
      <c r="FV585" s="278">
        <f>AVERAGE(FR580:FR585)</f>
        <v>16.739954805570328</v>
      </c>
      <c r="FW585" s="278">
        <f>MAX(FQ580:FQ585)</f>
        <v>0.76486304528989912</v>
      </c>
      <c r="FX585" s="278">
        <f>MAX(FR580:FR585)</f>
        <v>16.739954805570328</v>
      </c>
      <c r="FY585" s="278">
        <f>MIN(FQ580:FQ585)</f>
        <v>0.25485024293857017</v>
      </c>
      <c r="FZ585" s="278">
        <f>MIN(FR580:FR585)</f>
        <v>16.739954805570328</v>
      </c>
      <c r="GA585" s="278">
        <f>FW585-FY585</f>
        <v>0.51001280235132895</v>
      </c>
      <c r="GB585" s="278">
        <f>FX585-FZ585</f>
        <v>0</v>
      </c>
      <c r="GC585" s="280"/>
      <c r="GD585" s="285"/>
      <c r="GE585" s="280"/>
      <c r="GF585" s="278">
        <f>SUM(GD580:GD585)</f>
        <v>0.20310571056075064</v>
      </c>
      <c r="GG585" s="278" t="e">
        <f>AVERAGE(GC580:GC585)</f>
        <v>#DIV/0!</v>
      </c>
      <c r="GH585" s="278">
        <f>AVERAGE(GD580:GD585)</f>
        <v>0.10155285528037532</v>
      </c>
      <c r="GI585" s="278">
        <f>MAX(GC580:GC585)</f>
        <v>0</v>
      </c>
      <c r="GJ585" s="278">
        <f>MAX(GD580:GD585)</f>
        <v>0.12208957902062025</v>
      </c>
      <c r="GK585" s="278">
        <f>MIN(GC580:GC585)</f>
        <v>0</v>
      </c>
      <c r="GL585" s="278">
        <f>MIN(GD580:GD585)</f>
        <v>8.101613154013039E-2</v>
      </c>
      <c r="GM585" s="278">
        <f>GI585-GK585</f>
        <v>0</v>
      </c>
      <c r="GN585" s="278">
        <f>GJ585-GL585</f>
        <v>4.1073447480489855E-2</v>
      </c>
      <c r="GO585" s="280"/>
      <c r="GP585" s="284"/>
      <c r="GQ585" s="587"/>
      <c r="GR585" s="587"/>
      <c r="GS585" s="532"/>
      <c r="GT585" s="586">
        <f>SUM(GR581:GR585)</f>
        <v>9.4088850331178282</v>
      </c>
      <c r="GU585" s="586">
        <f>SUM(GS581:GS585)</f>
        <v>3.7170903834539564</v>
      </c>
      <c r="GV585" s="531">
        <f>AVERAGE(GR581:GR585)</f>
        <v>2.3522212582794571</v>
      </c>
      <c r="GW585" s="531">
        <f>AVERAGE(GS581:GS585)</f>
        <v>0.92927259586348909</v>
      </c>
      <c r="GX585" s="531">
        <f>MAX(GR581:GR585)</f>
        <v>5.4594765006979991</v>
      </c>
      <c r="GY585" s="531">
        <f>MAX(GS581:GS585)</f>
        <v>1.9747042662099143</v>
      </c>
      <c r="GZ585" s="587"/>
      <c r="HA585" s="532"/>
      <c r="HB585" s="586">
        <f>SUM(GZ581:GZ585)</f>
        <v>2.6712214983713363</v>
      </c>
      <c r="HC585" s="586">
        <f>SUM(HA581:HA585)</f>
        <v>8.2072312703583066</v>
      </c>
      <c r="HD585" s="531">
        <f>AVERAGE(GZ581:GZ585)</f>
        <v>0.66780537459283407</v>
      </c>
      <c r="HE585" s="531">
        <f>AVERAGE(HA581:HA585)</f>
        <v>2.0518078175895766</v>
      </c>
      <c r="HF585" s="531">
        <f>MAX(GZ581:GZ585)</f>
        <v>1.1226872964169381</v>
      </c>
      <c r="HG585" s="531">
        <f>MAX(HA581:HA585)</f>
        <v>4.9940228013029309</v>
      </c>
      <c r="HH585" s="584"/>
      <c r="HI585" s="527"/>
      <c r="HJ585" s="586">
        <f>SUM(HH580:HH585)</f>
        <v>10.084127430989938</v>
      </c>
      <c r="HK585" s="586">
        <f>SUM(HI580:HI585)</f>
        <v>9.8422862210329658</v>
      </c>
      <c r="HL585" s="531">
        <f>AVERAGE(HH580:HH585)</f>
        <v>2.5210318577474844</v>
      </c>
      <c r="HM585" s="531">
        <f>AVERAGE(HI580:HI585)</f>
        <v>2.4605715552582414</v>
      </c>
      <c r="HN585" s="531">
        <f>MAX(HH580:HH585)</f>
        <v>5.4826241886407079</v>
      </c>
      <c r="HO585" s="531">
        <f>MAX(HI580:HI585)</f>
        <v>5.0276820707510819</v>
      </c>
      <c r="HP585" s="286">
        <f>MIN(HH580:HH585)</f>
        <v>1.3595811253723105</v>
      </c>
      <c r="HQ585" s="286">
        <f>MIN(HI580:HI585)</f>
        <v>0.30238125217078898</v>
      </c>
      <c r="HR585" s="278">
        <f>HN585-HP585</f>
        <v>4.1230430632683976</v>
      </c>
      <c r="HS585" s="278">
        <f>HO585-HQ585</f>
        <v>4.7253008185802932</v>
      </c>
      <c r="HT585" s="393"/>
      <c r="HU585" s="520"/>
      <c r="HV585" s="393"/>
      <c r="HW585" s="520"/>
      <c r="HX585" s="393"/>
      <c r="HY585" s="520"/>
      <c r="HZ585" s="393"/>
      <c r="IA585" s="520"/>
      <c r="IB585" s="393"/>
      <c r="IC585" s="520"/>
      <c r="ID585" s="393"/>
      <c r="IE585" s="168"/>
      <c r="IF585" s="168"/>
      <c r="IG585" s="168">
        <v>1.3939088937952337</v>
      </c>
      <c r="IH585" s="168">
        <v>5.3230863192182412</v>
      </c>
      <c r="II585" s="168"/>
      <c r="IJ585" s="168"/>
      <c r="IK585" s="168"/>
      <c r="IL585" s="168"/>
      <c r="IM585" s="168"/>
      <c r="IN585" s="462"/>
      <c r="IO585" s="462"/>
      <c r="IP585" s="390">
        <v>2</v>
      </c>
      <c r="IQ585" s="168"/>
      <c r="IR585" s="168"/>
      <c r="IS585" s="168"/>
      <c r="IT585" s="390"/>
      <c r="IU585" s="393"/>
      <c r="IV585" s="390"/>
      <c r="IW585" s="393"/>
      <c r="IX585" s="484"/>
      <c r="IY585" s="393"/>
      <c r="IZ585" s="168"/>
      <c r="JA585" s="168"/>
      <c r="JB585" s="177"/>
      <c r="JC585" s="177"/>
      <c r="JD585" s="177"/>
      <c r="JE585" s="168"/>
      <c r="JF585" s="168"/>
      <c r="JG585" s="168"/>
      <c r="JH585" s="168"/>
      <c r="JI585" s="168"/>
      <c r="JJ585" s="168"/>
      <c r="JK585" s="168"/>
      <c r="JL585" s="168"/>
      <c r="JM585" s="168"/>
      <c r="JN585" s="168"/>
      <c r="JO585" s="168"/>
      <c r="JP585" s="177"/>
      <c r="JQ585" s="177"/>
      <c r="JR585" s="177"/>
      <c r="JS585" s="168"/>
      <c r="JT585" s="168"/>
      <c r="JU585" s="393"/>
      <c r="JV585" s="168"/>
      <c r="JW585" s="168"/>
      <c r="JX585" s="168"/>
      <c r="JY585" s="393"/>
      <c r="JZ585" s="507"/>
      <c r="KA585" s="507"/>
      <c r="KB585" s="520"/>
      <c r="KC585" s="520"/>
      <c r="KD585" s="507"/>
      <c r="KE585" s="170"/>
      <c r="KF585" s="168"/>
      <c r="KG585" s="168"/>
      <c r="KH585" s="168"/>
      <c r="KI585" s="168"/>
      <c r="KJ585" s="168"/>
      <c r="KK585" s="169"/>
      <c r="KL585" s="168"/>
      <c r="KM585" s="168"/>
      <c r="KN585" s="168"/>
      <c r="KO585" s="168"/>
      <c r="KP585" s="168"/>
      <c r="KQ585" s="168"/>
      <c r="KR585" s="169"/>
      <c r="KS585" s="168"/>
      <c r="KT585" s="168"/>
      <c r="KU585" s="168"/>
      <c r="KV585" s="168"/>
      <c r="KW585" s="168"/>
      <c r="KX585" s="168"/>
      <c r="KY585" s="168"/>
      <c r="KZ585" s="168"/>
      <c r="LA585" s="169"/>
      <c r="LB585" s="168"/>
    </row>
    <row r="586" spans="1:314" x14ac:dyDescent="0.15">
      <c r="A586" s="237"/>
      <c r="B586" s="277" t="s">
        <v>108</v>
      </c>
      <c r="C586" s="47"/>
      <c r="D586" s="298"/>
      <c r="E586" s="12"/>
      <c r="F586" s="48"/>
      <c r="G586" s="49"/>
      <c r="H586" s="48" t="s">
        <v>358</v>
      </c>
      <c r="I586" s="604">
        <v>114</v>
      </c>
      <c r="J586" s="50">
        <v>1</v>
      </c>
      <c r="K586" s="48">
        <v>0</v>
      </c>
      <c r="L586" s="50">
        <v>1</v>
      </c>
      <c r="M586" s="51">
        <v>1</v>
      </c>
      <c r="N586" s="51">
        <v>1</v>
      </c>
      <c r="O586" s="51">
        <v>0</v>
      </c>
      <c r="P586" s="48"/>
      <c r="Q586" s="48">
        <v>1</v>
      </c>
      <c r="R586" s="48">
        <v>0</v>
      </c>
      <c r="S586" s="48">
        <v>0</v>
      </c>
      <c r="T586" s="48">
        <v>0</v>
      </c>
      <c r="U586" s="48">
        <v>0</v>
      </c>
      <c r="V586" s="48">
        <v>1</v>
      </c>
      <c r="W586" s="48">
        <v>0</v>
      </c>
      <c r="X586" s="48">
        <v>0</v>
      </c>
      <c r="Y586" s="48">
        <v>0</v>
      </c>
      <c r="Z586" s="48">
        <v>0</v>
      </c>
      <c r="AA586" s="50">
        <v>1</v>
      </c>
      <c r="AB586" s="51"/>
      <c r="AC586" s="51"/>
      <c r="AD586" s="51"/>
      <c r="AE586" s="51"/>
      <c r="AF586" s="51"/>
      <c r="AG586" s="51"/>
      <c r="AH586" s="456"/>
      <c r="AI586" s="51"/>
      <c r="AJ586" s="51"/>
      <c r="AK586" s="51"/>
      <c r="AL586" s="660"/>
      <c r="AM586" s="661"/>
      <c r="AN586" s="638"/>
      <c r="AO586" s="661"/>
      <c r="AP586" s="638"/>
      <c r="AQ586" s="638"/>
      <c r="AR586" s="638"/>
      <c r="AS586" s="638"/>
      <c r="AT586" s="638"/>
      <c r="AU586" s="638"/>
      <c r="AV586" s="638"/>
      <c r="AW586" s="638"/>
      <c r="AX586" s="638"/>
      <c r="AY586" s="638"/>
      <c r="AZ586" s="638"/>
      <c r="BA586" s="638"/>
      <c r="BB586" s="661"/>
      <c r="BC586" s="638"/>
      <c r="BD586" s="638"/>
      <c r="BE586" s="638"/>
      <c r="BF586" s="638"/>
      <c r="BG586" s="638"/>
      <c r="BH586" s="638"/>
      <c r="BI586" s="638"/>
      <c r="BJ586" s="638"/>
      <c r="BK586" s="638"/>
      <c r="BL586" s="638"/>
      <c r="BM586" s="638"/>
      <c r="BN586" s="582"/>
      <c r="BO586" s="582"/>
      <c r="BP586" s="8"/>
      <c r="BQ586" s="8"/>
      <c r="BR586" s="6"/>
      <c r="BS586" s="534"/>
      <c r="BT586" s="534"/>
      <c r="BU586" s="534"/>
      <c r="BV586" s="534"/>
      <c r="BW586" s="588"/>
      <c r="BX586" s="534"/>
      <c r="BY586" s="534"/>
      <c r="BZ586" s="534"/>
      <c r="CA586" s="534"/>
      <c r="CB586" s="588"/>
      <c r="CC586" s="534"/>
      <c r="CD586" s="588"/>
      <c r="CE586" s="534"/>
      <c r="CF586" s="588"/>
      <c r="CG586" s="534"/>
      <c r="CH586" s="588"/>
      <c r="CI586" s="534"/>
      <c r="CJ586" s="588"/>
      <c r="CK586" s="534"/>
      <c r="CL586" s="588"/>
      <c r="CM586" s="148"/>
      <c r="CN586" s="387"/>
      <c r="CO586" s="79"/>
      <c r="CP586" s="79"/>
      <c r="CQ586" s="79"/>
      <c r="CR586" s="97"/>
      <c r="CS586" s="92"/>
      <c r="CT586" s="84"/>
      <c r="CU586" s="84"/>
      <c r="CV586" s="84"/>
      <c r="CW586" s="84"/>
      <c r="CX586" s="84"/>
      <c r="CY586" s="84"/>
      <c r="CZ586" s="84"/>
      <c r="DA586" s="84"/>
      <c r="DB586" s="84"/>
      <c r="DC586" s="78"/>
      <c r="DD586" s="282"/>
      <c r="DE586" s="282"/>
      <c r="DF586" s="282"/>
      <c r="DG586" s="282"/>
      <c r="DH586" s="209"/>
      <c r="DI586" s="209"/>
      <c r="DJ586" s="122"/>
      <c r="DK586" s="122"/>
      <c r="DL586" s="132"/>
      <c r="DM586" s="132"/>
      <c r="DN586" s="132"/>
      <c r="DO586" s="132"/>
      <c r="DP586" s="132"/>
      <c r="DQ586" s="132"/>
      <c r="DR586" s="132"/>
      <c r="DS586" s="122"/>
      <c r="DT586" s="109"/>
      <c r="DU586" s="122"/>
      <c r="DV586" s="122"/>
      <c r="ER586" s="122"/>
      <c r="ES586" s="121"/>
      <c r="ET586" s="519"/>
      <c r="EU586" s="519"/>
      <c r="EV586" s="284"/>
      <c r="EW586" s="282"/>
      <c r="EX586" s="282"/>
      <c r="EY586" s="282"/>
      <c r="EZ586" s="282"/>
      <c r="FA586" s="282"/>
      <c r="FB586" s="282"/>
      <c r="FC586" s="282"/>
      <c r="FD586" s="519"/>
      <c r="FE586" s="150"/>
      <c r="FF586" s="148"/>
      <c r="FG586" s="150"/>
      <c r="FH586" s="148"/>
      <c r="FI586" s="150"/>
      <c r="FJ586" s="148"/>
      <c r="FK586" s="588"/>
      <c r="FL586" s="527"/>
      <c r="FM586" s="584"/>
      <c r="FN586" s="534"/>
      <c r="FO586" s="588"/>
      <c r="FP586" s="534"/>
      <c r="FQ586" s="284"/>
      <c r="FR586" s="209"/>
      <c r="FS586" s="97"/>
      <c r="FT586" s="92"/>
      <c r="FU586" s="97"/>
      <c r="FV586" s="92"/>
      <c r="FW586" s="97"/>
      <c r="FX586" s="279"/>
      <c r="FY586" s="285"/>
      <c r="FZ586" s="92"/>
      <c r="GA586" s="97"/>
      <c r="GB586" s="92"/>
      <c r="GC586" s="92"/>
      <c r="GD586" s="97"/>
      <c r="GE586" s="92"/>
      <c r="GF586" s="97"/>
      <c r="GG586" s="92"/>
      <c r="GH586" s="92"/>
      <c r="GI586" s="92"/>
      <c r="GJ586" s="92"/>
      <c r="GK586" s="92"/>
      <c r="GL586" s="92"/>
      <c r="GM586" s="92"/>
      <c r="GN586" s="92"/>
      <c r="GO586" s="92"/>
      <c r="GP586" s="209"/>
      <c r="GQ586" s="529"/>
      <c r="GR586" s="587"/>
      <c r="GS586" s="532"/>
      <c r="GT586" s="587"/>
      <c r="GU586" s="532"/>
      <c r="GV586" s="532"/>
      <c r="GW586" s="532"/>
      <c r="GX586" s="532"/>
      <c r="GY586" s="532"/>
      <c r="GZ586" s="587"/>
      <c r="HA586" s="532"/>
      <c r="HB586" s="587"/>
      <c r="HC586" s="532"/>
      <c r="HD586" s="532"/>
      <c r="HE586" s="532"/>
      <c r="HF586" s="532"/>
      <c r="HG586" s="532"/>
      <c r="HH586" s="588"/>
      <c r="HI586" s="534"/>
      <c r="HJ586" s="587"/>
      <c r="HK586" s="532"/>
      <c r="HL586" s="532"/>
      <c r="HM586" s="532"/>
      <c r="HN586" s="532"/>
      <c r="HO586" s="532"/>
      <c r="HP586" s="97"/>
      <c r="HQ586" s="211"/>
      <c r="HR586" s="211"/>
      <c r="HS586" s="211"/>
      <c r="HT586" s="387"/>
      <c r="HU586" s="386"/>
      <c r="HV586" s="387"/>
      <c r="HW586" s="386"/>
      <c r="HX586" s="387"/>
      <c r="HY586" s="386"/>
      <c r="HZ586" s="387"/>
      <c r="IA586" s="386"/>
      <c r="IB586" s="387"/>
      <c r="IC586" s="386"/>
      <c r="ID586" s="387"/>
      <c r="IE586" s="164"/>
      <c r="IF586" s="164"/>
      <c r="IG586" s="197">
        <v>-3.0588556280506518</v>
      </c>
      <c r="IH586" s="197">
        <v>-1.9356677524429967E-2</v>
      </c>
      <c r="II586" s="197"/>
      <c r="IJ586" s="197"/>
      <c r="IK586" s="197"/>
      <c r="IL586" s="197"/>
      <c r="IM586" s="197"/>
      <c r="IN586" s="469"/>
      <c r="IO586" s="469"/>
      <c r="IP586" s="386"/>
      <c r="IQ586" s="197"/>
      <c r="IR586" s="197"/>
      <c r="IS586" s="197"/>
      <c r="IT586" s="366"/>
      <c r="IU586" s="387"/>
      <c r="IV586" s="366"/>
      <c r="IW586" s="387"/>
      <c r="IX586" s="366"/>
      <c r="IY586" s="387"/>
      <c r="IZ586" s="197"/>
      <c r="JA586" s="197"/>
      <c r="JB586" s="198"/>
      <c r="JC586" s="198"/>
      <c r="JD586" s="198"/>
      <c r="JE586" s="197"/>
      <c r="JF586" s="197"/>
      <c r="JG586" s="197"/>
      <c r="JH586" s="197"/>
      <c r="JI586" s="197"/>
      <c r="JJ586" s="197"/>
      <c r="JK586" s="197"/>
      <c r="JL586" s="197"/>
      <c r="JM586" s="197"/>
      <c r="JN586" s="197"/>
      <c r="JO586" s="197"/>
      <c r="JP586" s="198"/>
      <c r="JQ586" s="198"/>
      <c r="JR586" s="198"/>
      <c r="JS586" s="197"/>
      <c r="JT586" s="197"/>
      <c r="JU586" s="387"/>
      <c r="JV586" s="197"/>
      <c r="JW586" s="197"/>
      <c r="JX586" s="197"/>
      <c r="JY586" s="387"/>
      <c r="JZ586" s="366"/>
      <c r="KA586" s="366"/>
      <c r="KB586" s="366"/>
      <c r="KC586" s="366"/>
      <c r="KD586" s="366"/>
      <c r="KE586" s="165"/>
      <c r="KF586" s="197"/>
      <c r="KG586" s="197"/>
      <c r="KH586" s="197"/>
      <c r="KI586" s="197"/>
      <c r="KJ586" s="197"/>
      <c r="KK586" s="196"/>
      <c r="KL586" s="197"/>
      <c r="KM586" s="197"/>
      <c r="KN586" s="197"/>
      <c r="KO586" s="197"/>
      <c r="KP586" s="197"/>
      <c r="KQ586" s="197"/>
      <c r="KR586" s="196"/>
      <c r="KS586" s="197"/>
      <c r="KT586" s="197"/>
      <c r="KU586" s="197"/>
      <c r="KV586" s="197"/>
      <c r="KW586" s="197"/>
      <c r="KX586" s="197"/>
      <c r="KY586" s="197"/>
      <c r="KZ586" s="197"/>
      <c r="LA586" s="196"/>
      <c r="LB586" s="197"/>
    </row>
    <row r="587" spans="1:314" x14ac:dyDescent="0.15">
      <c r="A587" s="214"/>
      <c r="B587" s="261" t="s">
        <v>109</v>
      </c>
      <c r="C587" s="10"/>
      <c r="D587" s="11"/>
      <c r="E587" s="12"/>
      <c r="F587" s="14"/>
      <c r="G587" s="13"/>
      <c r="H587" s="14"/>
      <c r="I587" s="596"/>
      <c r="J587" s="9">
        <v>1</v>
      </c>
      <c r="K587" s="14">
        <v>0</v>
      </c>
      <c r="L587" s="9">
        <v>1</v>
      </c>
      <c r="M587" s="23">
        <v>1</v>
      </c>
      <c r="N587" s="23">
        <v>0</v>
      </c>
      <c r="O587" s="23">
        <v>1</v>
      </c>
      <c r="P587" s="14"/>
      <c r="Q587" s="14">
        <v>0</v>
      </c>
      <c r="R587" s="14">
        <v>0</v>
      </c>
      <c r="S587" s="14">
        <v>1</v>
      </c>
      <c r="T587" s="14">
        <v>1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1</v>
      </c>
      <c r="AA587" s="9">
        <v>0</v>
      </c>
      <c r="AB587" s="15"/>
      <c r="AC587" s="15"/>
      <c r="AD587" s="15"/>
      <c r="AE587" s="15">
        <f>ABS(ER587-DU588)</f>
        <v>3.0201359365563398</v>
      </c>
      <c r="AF587" s="15">
        <f>ABS(ES587-DV588)</f>
        <v>23.692573289902278</v>
      </c>
      <c r="AG587" s="15">
        <f>SQRT(AE587^2+AF587^2)</f>
        <v>23.884288772594214</v>
      </c>
      <c r="AH587" s="15">
        <f>AM588-BP587</f>
        <v>4.3753251388572618</v>
      </c>
      <c r="AI587" s="15">
        <f>AN588-BQ587</f>
        <v>-17.653289902280129</v>
      </c>
      <c r="AJ587" s="15"/>
      <c r="AK587" s="15"/>
      <c r="AL587" s="632">
        <f>((AH587*AH588)+(AI587*AI588))/(SQRT(AH587^2+AI587^2)*SQRT(AH588^2+AI588^2))</f>
        <v>0.99721884706773745</v>
      </c>
      <c r="AM587" s="633">
        <v>-2.1295830321871625</v>
      </c>
      <c r="AN587" s="634">
        <v>4.897239413680782</v>
      </c>
      <c r="AO587" s="584"/>
      <c r="AP587" s="638"/>
      <c r="AQ587" s="634"/>
      <c r="AR587" s="634"/>
      <c r="AS587" s="634"/>
      <c r="AT587" s="634"/>
      <c r="AU587" s="634"/>
      <c r="AV587" s="634"/>
      <c r="AW587" s="634"/>
      <c r="AX587" s="634"/>
      <c r="AY587" s="634"/>
      <c r="AZ587" s="634"/>
      <c r="BA587" s="634"/>
      <c r="BB587" s="633"/>
      <c r="BC587" s="634"/>
      <c r="BD587" s="634"/>
      <c r="BE587" s="634"/>
      <c r="BF587" s="634"/>
      <c r="BG587" s="634"/>
      <c r="BH587" s="634"/>
      <c r="BI587" s="634"/>
      <c r="BJ587" s="634"/>
      <c r="BK587" s="634"/>
      <c r="BL587" s="634"/>
      <c r="BM587" s="634"/>
      <c r="BN587" s="573"/>
      <c r="BO587" s="573"/>
      <c r="BP587" s="64">
        <v>-3.1750147025335882</v>
      </c>
      <c r="BQ587" s="64">
        <v>11.86564332247557</v>
      </c>
      <c r="BR587" s="6"/>
      <c r="BS587" s="527"/>
      <c r="BT587" s="527"/>
      <c r="BU587" s="527"/>
      <c r="BV587" s="527"/>
      <c r="BW587" s="584"/>
      <c r="BX587" s="527"/>
      <c r="BY587" s="527"/>
      <c r="BZ587" s="527"/>
      <c r="CA587" s="527"/>
      <c r="CB587" s="584"/>
      <c r="CC587" s="527"/>
      <c r="CD587" s="584"/>
      <c r="CE587" s="527"/>
      <c r="CF587" s="584"/>
      <c r="CG587" s="527"/>
      <c r="CH587" s="584"/>
      <c r="CI587" s="527"/>
      <c r="CJ587" s="584"/>
      <c r="CK587" s="527"/>
      <c r="CL587" s="584"/>
      <c r="CO587" s="70"/>
      <c r="CP587" s="70"/>
      <c r="CQ587" s="70"/>
      <c r="CR587" s="70"/>
      <c r="CS587" s="70"/>
      <c r="CT587" s="70"/>
      <c r="CU587" s="70"/>
      <c r="CV587" s="70"/>
      <c r="CW587" s="70"/>
      <c r="CX587" s="70"/>
      <c r="CY587" s="70"/>
      <c r="CZ587" s="70"/>
      <c r="DA587" s="70"/>
      <c r="DB587" s="70"/>
      <c r="DC587" s="70"/>
      <c r="DH587" s="516"/>
      <c r="DI587" s="516"/>
      <c r="DJ587" s="105"/>
      <c r="DK587" s="105"/>
      <c r="DL587" s="105"/>
      <c r="DM587" s="105"/>
      <c r="DN587" s="105"/>
      <c r="DO587" s="105"/>
      <c r="DP587" s="105"/>
      <c r="DQ587" s="105"/>
      <c r="DR587" s="105"/>
      <c r="DS587" s="105"/>
      <c r="DT587" s="108" t="s">
        <v>443</v>
      </c>
      <c r="DU587" s="622">
        <v>-2.4780602556359712</v>
      </c>
      <c r="DV587" s="622">
        <v>11.86564332247557</v>
      </c>
      <c r="ER587" s="105">
        <v>0.85183321287486513</v>
      </c>
      <c r="ES587" s="105">
        <v>-11.826929967426709</v>
      </c>
      <c r="EV587" s="284"/>
      <c r="EW587" s="209"/>
      <c r="EX587" s="209"/>
      <c r="EY587" s="209"/>
      <c r="EZ587" s="209"/>
      <c r="FA587" s="209"/>
      <c r="FB587" s="209"/>
      <c r="FC587" s="209"/>
      <c r="FE587" s="141"/>
      <c r="FF587" s="141"/>
      <c r="FH587" s="141"/>
      <c r="FJ587" s="141"/>
      <c r="FK587" s="584"/>
      <c r="FL587" s="527"/>
      <c r="FM587" s="584"/>
      <c r="FN587" s="527"/>
      <c r="FO587" s="584"/>
      <c r="FP587" s="527"/>
      <c r="FQ587" s="284"/>
      <c r="FR587" s="209"/>
      <c r="FS587" s="285"/>
      <c r="FT587" s="279"/>
      <c r="FU587" s="285"/>
      <c r="FV587" s="279"/>
      <c r="FW587" s="285"/>
      <c r="FX587" s="279"/>
      <c r="FY587" s="285"/>
      <c r="FZ587" s="279"/>
      <c r="GA587" s="285"/>
      <c r="GB587" s="279"/>
      <c r="GC587" s="279"/>
      <c r="GD587" s="285"/>
      <c r="GE587" s="279"/>
      <c r="GF587" s="285"/>
      <c r="GG587" s="279"/>
      <c r="GH587" s="279"/>
      <c r="GI587" s="279"/>
      <c r="GJ587" s="279"/>
      <c r="GK587" s="279"/>
      <c r="GL587" s="279"/>
      <c r="GM587" s="279"/>
      <c r="GN587" s="279"/>
      <c r="GO587" s="279"/>
      <c r="GP587" s="209"/>
      <c r="GQ587" s="529"/>
      <c r="GR587" s="587"/>
      <c r="GS587" s="529"/>
      <c r="GT587" s="587"/>
      <c r="GU587" s="529"/>
      <c r="GV587" s="529"/>
      <c r="GW587" s="529"/>
      <c r="GX587" s="529"/>
      <c r="GY587" s="529"/>
      <c r="GZ587" s="587"/>
      <c r="HA587" s="529"/>
      <c r="HB587" s="587"/>
      <c r="HC587" s="529"/>
      <c r="HD587" s="529"/>
      <c r="HE587" s="529"/>
      <c r="HF587" s="529"/>
      <c r="HG587" s="529"/>
      <c r="HH587" s="584"/>
      <c r="HI587" s="527"/>
      <c r="HJ587" s="587"/>
      <c r="HK587" s="529"/>
      <c r="HL587" s="529"/>
      <c r="HM587" s="529"/>
      <c r="HN587" s="529"/>
      <c r="HO587" s="529"/>
      <c r="HP587" s="285"/>
      <c r="HQ587" s="208"/>
      <c r="HR587" s="208"/>
      <c r="HS587" s="208"/>
      <c r="IE587" s="159"/>
      <c r="IF587" s="159"/>
      <c r="IG587" s="159"/>
      <c r="IH587" s="159"/>
      <c r="II587" s="159"/>
      <c r="IJ587" s="159"/>
      <c r="IK587" s="159"/>
      <c r="IL587" s="159"/>
      <c r="IM587" s="159"/>
      <c r="IQ587" s="159"/>
      <c r="IR587" s="159"/>
      <c r="IS587" s="159"/>
      <c r="IZ587" s="159"/>
      <c r="JA587" s="159"/>
      <c r="JB587" s="159"/>
      <c r="JC587" s="159"/>
      <c r="JD587" s="159"/>
      <c r="JE587" s="159"/>
      <c r="JF587" s="159"/>
      <c r="JG587" s="159"/>
      <c r="JH587" s="159"/>
      <c r="JI587" s="159"/>
      <c r="JJ587" s="159"/>
      <c r="JK587" s="159"/>
      <c r="JL587" s="159"/>
      <c r="JM587" s="159"/>
      <c r="JN587" s="159"/>
      <c r="JO587" s="159"/>
      <c r="JP587" s="159"/>
      <c r="JQ587" s="159"/>
      <c r="JR587" s="159"/>
      <c r="JS587" s="159"/>
      <c r="JT587" s="159"/>
      <c r="JV587" s="159"/>
      <c r="JW587" s="159"/>
      <c r="JX587" s="159"/>
      <c r="KE587" s="159"/>
      <c r="KF587" s="159"/>
      <c r="KG587" s="159"/>
      <c r="KH587" s="159"/>
      <c r="KI587" s="159"/>
      <c r="KJ587" s="159"/>
      <c r="KK587" s="159"/>
      <c r="KL587" s="159"/>
      <c r="KM587" s="159"/>
      <c r="KN587" s="159"/>
      <c r="KO587" s="159"/>
      <c r="KP587" s="159"/>
      <c r="KQ587" s="159"/>
      <c r="KR587" s="159"/>
      <c r="KS587" s="159"/>
      <c r="KT587" s="159"/>
      <c r="KU587" s="159"/>
      <c r="KV587" s="159"/>
      <c r="KW587" s="159"/>
      <c r="KX587" s="159"/>
      <c r="KY587" s="159"/>
      <c r="KZ587" s="159"/>
      <c r="LA587" s="159"/>
      <c r="LB587" s="159"/>
    </row>
    <row r="588" spans="1:314" x14ac:dyDescent="0.15">
      <c r="A588" s="214"/>
      <c r="B588" s="261" t="s">
        <v>110</v>
      </c>
      <c r="C588" s="10">
        <v>0.25</v>
      </c>
      <c r="D588" s="11">
        <v>0.83325000000000005</v>
      </c>
      <c r="E588" s="12"/>
      <c r="F588" s="14"/>
      <c r="G588" s="13"/>
      <c r="H588" s="14"/>
      <c r="I588" s="596"/>
      <c r="J588" s="9">
        <v>2</v>
      </c>
      <c r="K588" s="14"/>
      <c r="L588" s="9"/>
      <c r="M588" s="23">
        <v>0</v>
      </c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9"/>
      <c r="AB588" s="15"/>
      <c r="AC588" s="15"/>
      <c r="AD588" s="15"/>
      <c r="AE588" s="15"/>
      <c r="AF588" s="15"/>
      <c r="AG588" s="15"/>
      <c r="AH588" s="54">
        <f>ER587-BP587</f>
        <v>4.0268479154084531</v>
      </c>
      <c r="AI588" s="54">
        <f>ES587-BQ587</f>
        <v>-23.692573289902278</v>
      </c>
      <c r="AJ588" s="15"/>
      <c r="AK588" s="15"/>
      <c r="AL588" s="635">
        <f>DEGREES(ACOS(AL587))</f>
        <v>4.2741599476999257</v>
      </c>
      <c r="AM588" s="633">
        <v>1.2003104363236736</v>
      </c>
      <c r="AN588" s="634">
        <v>-5.7876465798045604</v>
      </c>
      <c r="AO588" s="584"/>
      <c r="AP588" s="638">
        <f>ABS(11.88-AN588)</f>
        <v>17.667646579804561</v>
      </c>
      <c r="AQ588" s="634"/>
      <c r="AR588" s="634"/>
      <c r="AS588" s="634"/>
      <c r="AT588" s="634"/>
      <c r="AU588" s="634"/>
      <c r="AV588" s="634"/>
      <c r="AW588" s="634"/>
      <c r="AX588" s="634"/>
      <c r="AY588" s="634"/>
      <c r="AZ588" s="634"/>
      <c r="BA588" s="634"/>
      <c r="BB588" s="634">
        <f>ABS(BQ588-AN588)</f>
        <v>17.57586319218241</v>
      </c>
      <c r="BC588" s="527"/>
      <c r="BD588" s="634"/>
      <c r="BE588" s="634"/>
      <c r="BF588" s="634"/>
      <c r="BG588" s="634"/>
      <c r="BH588" s="634"/>
      <c r="BI588" s="634"/>
      <c r="BJ588" s="634"/>
      <c r="BK588" s="634"/>
      <c r="BL588" s="634"/>
      <c r="BM588" s="634"/>
      <c r="BN588" s="573"/>
      <c r="BO588" s="573"/>
      <c r="BP588" s="4">
        <v>-2.7103784046018435</v>
      </c>
      <c r="BQ588" s="4">
        <v>11.78821661237785</v>
      </c>
      <c r="BR588" s="6"/>
      <c r="BS588" s="527">
        <f>(BP587+BP588+BP589)/3</f>
        <v>-1.0454316703464255</v>
      </c>
      <c r="BT588" s="527">
        <f>(BQ587+BQ588+BQ589)/3</f>
        <v>3.9294055374592838</v>
      </c>
      <c r="BU588" s="527"/>
      <c r="BV588" s="527"/>
      <c r="BW588" s="584"/>
      <c r="BX588" s="527"/>
      <c r="BY588" s="527"/>
      <c r="BZ588" s="527"/>
      <c r="CA588" s="527"/>
      <c r="CB588" s="584">
        <f>SQRT((BP587-BP588)^2+(BQ587-BQ588)^2)+SQRT((BP588-BP589)^2+(BQ588-BQ589)^2)+SQRT((BP589-BP587)^2+(BQ589-BQ587)^2)</f>
        <v>49.206310984075749</v>
      </c>
      <c r="CD588" s="584"/>
      <c r="CE588" s="527"/>
      <c r="CF588" s="584"/>
      <c r="CG588" s="527"/>
      <c r="CH588" s="584"/>
      <c r="CI588" s="527"/>
      <c r="CJ588" s="584"/>
      <c r="CK588" s="527"/>
      <c r="CL588" s="584"/>
      <c r="CO588" s="70"/>
      <c r="CP588" s="70"/>
      <c r="CQ588" s="70"/>
      <c r="CR588" s="97">
        <f>DEGREES(ACOS(((BP587-BP588)*(BP589-BP588)+(BQ587-BQ588)*(BQ589-BQ588))/(SQRT((BP587-BP588)^2+(BQ587-BQ588)^2)*SQRT((BP589-BP588)^2+(BQ589-BQ588)^2))))</f>
        <v>112.45747319533459</v>
      </c>
      <c r="CS588" s="541"/>
      <c r="CT588" s="70"/>
      <c r="CU588" s="70"/>
      <c r="CV588" s="70"/>
      <c r="CW588" s="70"/>
      <c r="CX588" s="70"/>
      <c r="CY588" s="70"/>
      <c r="CZ588" s="70"/>
      <c r="DA588" s="70"/>
      <c r="DB588" s="70"/>
      <c r="DC588" s="70"/>
      <c r="DH588" s="516"/>
      <c r="DI588" s="516"/>
      <c r="DJ588" s="105"/>
      <c r="DK588" s="105"/>
      <c r="DL588" s="105"/>
      <c r="DM588" s="105"/>
      <c r="DN588" s="105"/>
      <c r="DO588" s="105"/>
      <c r="DP588" s="105"/>
      <c r="DQ588" s="105"/>
      <c r="DR588" s="105"/>
      <c r="DS588" s="105"/>
      <c r="DT588" s="108" t="s">
        <v>443</v>
      </c>
      <c r="DU588" s="622">
        <v>-2.1683027236814749</v>
      </c>
      <c r="DV588" s="622">
        <v>11.86564332247557</v>
      </c>
      <c r="ER588" s="128">
        <v>1.0067119788521133</v>
      </c>
      <c r="ES588" s="128">
        <v>-11.904356677524429</v>
      </c>
      <c r="EU588" s="518">
        <f>ABS(ER588)</f>
        <v>1.0067119788521133</v>
      </c>
      <c r="EV588" s="284"/>
      <c r="EW588" s="209"/>
      <c r="EX588" s="209"/>
      <c r="EY588" s="209"/>
      <c r="EZ588" s="209"/>
      <c r="FA588" s="209"/>
      <c r="FB588" s="209"/>
      <c r="FC588" s="209"/>
      <c r="FE588" s="141"/>
      <c r="FF588" s="141"/>
      <c r="FH588" s="141"/>
      <c r="FJ588" s="141"/>
      <c r="FK588" s="584"/>
      <c r="FL588" s="527"/>
      <c r="FM588" s="584"/>
      <c r="FN588" s="527"/>
      <c r="FO588" s="584"/>
      <c r="FP588" s="527"/>
      <c r="FQ588" s="284"/>
      <c r="FR588" s="209"/>
      <c r="FS588" s="285"/>
      <c r="FT588" s="279"/>
      <c r="FU588" s="285"/>
      <c r="FV588" s="279"/>
      <c r="FW588" s="285"/>
      <c r="FX588" s="279"/>
      <c r="FY588" s="285"/>
      <c r="FZ588" s="279"/>
      <c r="GA588" s="285"/>
      <c r="GB588" s="279"/>
      <c r="GC588" s="279"/>
      <c r="GD588" s="285"/>
      <c r="GE588" s="279"/>
      <c r="GF588" s="285"/>
      <c r="GG588" s="279"/>
      <c r="GH588" s="279"/>
      <c r="GI588" s="279"/>
      <c r="GJ588" s="279"/>
      <c r="GK588" s="279"/>
      <c r="GL588" s="279"/>
      <c r="GM588" s="279"/>
      <c r="GN588" s="279"/>
      <c r="GO588" s="279"/>
      <c r="GP588" s="209"/>
      <c r="GQ588" s="529"/>
      <c r="GR588" s="587">
        <v>3.0201359365563398</v>
      </c>
      <c r="GS588" s="532">
        <v>3.4847722344880845</v>
      </c>
      <c r="GT588" s="584"/>
      <c r="GU588" s="527"/>
      <c r="GV588" s="527"/>
      <c r="GW588" s="527"/>
      <c r="GX588" s="527"/>
      <c r="GY588" s="527"/>
      <c r="GZ588" s="587">
        <v>23.692573289902278</v>
      </c>
      <c r="HA588" s="532">
        <v>23.77</v>
      </c>
      <c r="HB588" s="584"/>
      <c r="HC588" s="527"/>
      <c r="HD588" s="527"/>
      <c r="HE588" s="527"/>
      <c r="HF588" s="527"/>
      <c r="HG588" s="527"/>
      <c r="HH588" s="584">
        <v>23.884288772594214</v>
      </c>
      <c r="HI588" s="527">
        <v>24.024082449206237</v>
      </c>
      <c r="HJ588" s="584"/>
      <c r="HK588" s="527"/>
      <c r="HL588" s="527"/>
      <c r="HM588" s="527"/>
      <c r="HN588" s="527"/>
      <c r="HO588" s="527"/>
      <c r="HP588" s="285"/>
      <c r="HQ588" s="208"/>
      <c r="HR588" s="208"/>
      <c r="HS588" s="208"/>
      <c r="IE588" s="159"/>
      <c r="IF588" s="159"/>
      <c r="IG588" s="159"/>
      <c r="IH588" s="159"/>
      <c r="II588" s="175">
        <v>1</v>
      </c>
      <c r="IJ588" s="175">
        <v>0</v>
      </c>
      <c r="IK588" s="175">
        <v>1</v>
      </c>
      <c r="IL588" s="175">
        <v>0</v>
      </c>
      <c r="IM588" s="175">
        <v>0</v>
      </c>
      <c r="IN588" s="464"/>
      <c r="IO588" s="464"/>
      <c r="IP588" s="402"/>
      <c r="IQ588" s="175">
        <v>0</v>
      </c>
      <c r="IR588" s="175">
        <v>1</v>
      </c>
      <c r="IS588" s="175">
        <v>0</v>
      </c>
      <c r="IT588" s="402"/>
      <c r="IU588" s="416"/>
      <c r="IV588" s="402"/>
      <c r="IW588" s="416"/>
      <c r="IX588" s="483"/>
      <c r="IY588" s="416"/>
      <c r="IZ588" s="164">
        <v>1</v>
      </c>
      <c r="JA588" s="175">
        <v>0</v>
      </c>
      <c r="JB588" s="178">
        <v>0</v>
      </c>
      <c r="JC588" s="178">
        <v>0</v>
      </c>
      <c r="JD588" s="178">
        <v>0</v>
      </c>
      <c r="JE588" s="195">
        <v>1</v>
      </c>
      <c r="JF588" s="178">
        <v>0</v>
      </c>
      <c r="JG588" s="178">
        <v>0</v>
      </c>
      <c r="JH588" s="178">
        <v>1</v>
      </c>
      <c r="JI588" s="178">
        <v>0</v>
      </c>
      <c r="JJ588" s="178">
        <v>1</v>
      </c>
      <c r="JK588" s="178">
        <v>0</v>
      </c>
      <c r="JL588" s="178">
        <v>0</v>
      </c>
      <c r="JM588" s="178">
        <v>1</v>
      </c>
      <c r="JN588" s="178">
        <v>0</v>
      </c>
      <c r="JO588" s="178">
        <v>0</v>
      </c>
      <c r="JP588" s="178">
        <v>0</v>
      </c>
      <c r="JQ588" s="178">
        <v>0</v>
      </c>
      <c r="JR588" s="178">
        <v>0</v>
      </c>
      <c r="JS588" s="178">
        <v>0</v>
      </c>
      <c r="JT588" s="178">
        <v>0</v>
      </c>
      <c r="JU588" s="513">
        <v>1</v>
      </c>
      <c r="JV588" s="178">
        <v>0</v>
      </c>
      <c r="JW588" s="178">
        <v>0</v>
      </c>
      <c r="JX588" s="178">
        <v>0</v>
      </c>
      <c r="JY588" s="513"/>
      <c r="JZ588" s="407"/>
      <c r="KA588" s="407"/>
      <c r="KB588" s="407"/>
      <c r="KC588" s="407"/>
      <c r="KD588" s="407"/>
      <c r="KE588" s="162">
        <v>1</v>
      </c>
      <c r="KF588" s="175">
        <v>0</v>
      </c>
      <c r="KG588" s="175">
        <v>0</v>
      </c>
      <c r="KH588" s="175">
        <v>0</v>
      </c>
      <c r="KI588" s="175">
        <v>0</v>
      </c>
      <c r="KJ588" s="175">
        <v>0</v>
      </c>
      <c r="KK588" s="160">
        <v>1</v>
      </c>
      <c r="KL588" s="175">
        <v>1</v>
      </c>
      <c r="KM588" s="175">
        <v>0</v>
      </c>
      <c r="KN588" s="175">
        <v>0</v>
      </c>
      <c r="KO588" s="175">
        <v>0</v>
      </c>
      <c r="KP588" s="175">
        <v>0</v>
      </c>
      <c r="KQ588" s="175">
        <v>0</v>
      </c>
      <c r="KR588" s="160">
        <v>0</v>
      </c>
      <c r="KS588" s="175">
        <v>0</v>
      </c>
      <c r="KT588" s="159"/>
      <c r="KU588" s="159"/>
      <c r="KV588" s="159"/>
      <c r="KW588" s="159"/>
      <c r="KX588" s="159"/>
      <c r="KY588" s="159"/>
      <c r="KZ588" s="159"/>
      <c r="LA588" s="159"/>
      <c r="LB588" s="159"/>
    </row>
    <row r="589" spans="1:314" x14ac:dyDescent="0.15">
      <c r="A589" s="214"/>
      <c r="B589" s="261" t="s">
        <v>111</v>
      </c>
      <c r="C589" s="10">
        <v>1.08</v>
      </c>
      <c r="D589" s="11">
        <v>3.5996400000000004</v>
      </c>
      <c r="E589" s="12"/>
      <c r="F589" s="14"/>
      <c r="G589" s="13"/>
      <c r="H589" s="14"/>
      <c r="I589" s="596"/>
      <c r="J589" s="9">
        <v>3</v>
      </c>
      <c r="K589" s="14"/>
      <c r="L589" s="9"/>
      <c r="M589" s="23">
        <v>0</v>
      </c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9"/>
      <c r="AB589" s="15"/>
      <c r="AC589" s="15"/>
      <c r="AD589" s="15"/>
      <c r="AE589" s="15"/>
      <c r="AF589" s="15"/>
      <c r="AG589" s="15"/>
      <c r="AH589" s="54"/>
      <c r="AI589" s="15"/>
      <c r="AJ589" s="15"/>
      <c r="AK589" s="15"/>
      <c r="AL589" s="632"/>
      <c r="AM589" s="633">
        <v>1.0841513618407375</v>
      </c>
      <c r="AN589" s="634">
        <v>-5.8263599348534205</v>
      </c>
      <c r="AO589" s="634">
        <f>ABS(11.88+AN589)</f>
        <v>6.0536400651465803</v>
      </c>
      <c r="AP589" s="527"/>
      <c r="AQ589" s="527"/>
      <c r="AR589" s="527"/>
      <c r="AS589" s="527"/>
      <c r="AT589" s="527"/>
      <c r="AU589" s="527"/>
      <c r="AV589" s="527"/>
      <c r="AW589" s="527"/>
      <c r="AX589" s="527"/>
      <c r="AY589" s="527"/>
      <c r="AZ589" s="527"/>
      <c r="BA589" s="527"/>
      <c r="BB589" s="584"/>
      <c r="BC589" s="634">
        <f>ABS(BQ589-AN589)</f>
        <v>6.0392833876221497</v>
      </c>
      <c r="BD589" s="527"/>
      <c r="BE589" s="527"/>
      <c r="BF589" s="527"/>
      <c r="BG589" s="527"/>
      <c r="BH589" s="527"/>
      <c r="BI589" s="527"/>
      <c r="BJ589" s="527"/>
      <c r="BK589" s="527"/>
      <c r="BL589" s="527"/>
      <c r="BM589" s="527"/>
      <c r="BN589" s="573"/>
      <c r="BO589" s="573"/>
      <c r="BP589" s="64">
        <v>2.7490980960961555</v>
      </c>
      <c r="BQ589" s="64">
        <v>-11.86564332247557</v>
      </c>
      <c r="BR589" s="6"/>
      <c r="BS589" s="527"/>
      <c r="BT589" s="527"/>
      <c r="BU589" s="527"/>
      <c r="BV589" s="527"/>
      <c r="BW589" s="584"/>
      <c r="BX589" s="527"/>
      <c r="BY589" s="527"/>
      <c r="BZ589" s="527"/>
      <c r="CA589" s="527"/>
      <c r="CC589" s="584"/>
      <c r="CD589" s="584"/>
      <c r="CE589" s="584"/>
      <c r="CF589" s="584"/>
      <c r="CG589" s="527"/>
      <c r="CH589" s="584"/>
      <c r="CI589" s="527"/>
      <c r="CJ589" s="584"/>
      <c r="CK589" s="527"/>
      <c r="CL589" s="584"/>
      <c r="CO589" s="70"/>
      <c r="CP589" s="70"/>
      <c r="CQ589" s="70"/>
      <c r="CR589" s="285"/>
      <c r="CS589" s="542"/>
      <c r="CT589" s="70"/>
      <c r="CU589" s="70"/>
      <c r="CV589" s="70"/>
      <c r="CW589" s="70"/>
      <c r="CX589" s="70"/>
      <c r="CY589" s="70"/>
      <c r="CZ589" s="70"/>
      <c r="DA589" s="70"/>
      <c r="DB589" s="70"/>
      <c r="DC589" s="70"/>
      <c r="DH589" s="516"/>
      <c r="DI589" s="516"/>
      <c r="DJ589" s="105"/>
      <c r="DK589" s="105"/>
      <c r="DL589" s="105"/>
      <c r="DM589" s="105"/>
      <c r="DN589" s="105"/>
      <c r="DO589" s="105"/>
      <c r="DP589" s="105"/>
      <c r="DQ589" s="105"/>
      <c r="DR589" s="105"/>
      <c r="DS589" s="105"/>
      <c r="DT589" s="108" t="s">
        <v>445</v>
      </c>
      <c r="DU589" s="622">
        <v>3.6396510004653329</v>
      </c>
      <c r="DV589" s="622">
        <v>-12.13663680781759</v>
      </c>
      <c r="ER589" s="105">
        <v>-0.65823475540330478</v>
      </c>
      <c r="ES589" s="105">
        <v>12.252776872964169</v>
      </c>
      <c r="ET589" s="518">
        <f>ABS(ER589)</f>
        <v>0.65823475540330478</v>
      </c>
      <c r="EV589" s="284"/>
      <c r="EW589" s="209"/>
      <c r="EX589" s="209"/>
      <c r="EY589" s="209"/>
      <c r="EZ589" s="209"/>
      <c r="FA589" s="209"/>
      <c r="FB589" s="209"/>
      <c r="FC589" s="209"/>
      <c r="FE589" s="151">
        <v>5.2838663038107256</v>
      </c>
      <c r="FF589" s="141"/>
      <c r="FH589" s="516"/>
      <c r="FJ589" s="516"/>
      <c r="FL589" s="516"/>
      <c r="FN589" s="516"/>
      <c r="FQ589" s="284">
        <f>FE589/(D588+D589)</f>
        <v>1.1919687390868543</v>
      </c>
      <c r="FR589" s="209"/>
      <c r="FS589" s="285"/>
      <c r="FT589" s="279"/>
      <c r="FU589" s="285"/>
      <c r="FV589" s="279"/>
      <c r="FW589" s="285"/>
      <c r="FX589" s="279"/>
      <c r="FY589" s="285"/>
      <c r="FZ589" s="279"/>
      <c r="GA589" s="285"/>
      <c r="GB589" s="279"/>
      <c r="GC589" s="279"/>
      <c r="GD589" s="628" t="e">
        <f>FE589*(((ABS(DV588-AN588))/(ABS(DV587-DV588))))^2</f>
        <v>#DIV/0!</v>
      </c>
      <c r="GE589" s="629"/>
      <c r="GF589" s="285"/>
      <c r="GG589" s="279"/>
      <c r="GH589" s="279"/>
      <c r="GI589" s="279"/>
      <c r="GJ589" s="279"/>
      <c r="GK589" s="279"/>
      <c r="GL589" s="279"/>
      <c r="GM589" s="279"/>
      <c r="GN589" s="279"/>
      <c r="GO589" s="279"/>
      <c r="GP589" s="209"/>
      <c r="GQ589" s="529"/>
      <c r="GR589" s="587">
        <v>1.5100679682781701</v>
      </c>
      <c r="GS589" s="529">
        <v>2.6329390216132196</v>
      </c>
      <c r="GT589" s="587"/>
      <c r="GU589" s="529"/>
      <c r="GV589" s="529"/>
      <c r="GW589" s="529"/>
      <c r="GX589" s="529"/>
      <c r="GY589" s="529"/>
      <c r="GZ589" s="587">
        <v>0.3871335504885991</v>
      </c>
      <c r="HA589" s="529">
        <v>0.23228013029316052</v>
      </c>
      <c r="HB589" s="587"/>
      <c r="HC589" s="529"/>
      <c r="HD589" s="529"/>
      <c r="HE589" s="529"/>
      <c r="HF589" s="529"/>
      <c r="HG589" s="529"/>
      <c r="HH589" s="584">
        <v>1.5589027085529326</v>
      </c>
      <c r="HI589" s="527">
        <v>2.6431651387044632</v>
      </c>
      <c r="HJ589" s="587"/>
      <c r="HK589" s="529"/>
      <c r="HL589" s="529"/>
      <c r="HM589" s="529"/>
      <c r="HN589" s="529"/>
      <c r="HO589" s="529"/>
      <c r="HP589" s="285"/>
      <c r="HQ589" s="208"/>
      <c r="HR589" s="208"/>
      <c r="HS589" s="208"/>
      <c r="IE589" s="159"/>
      <c r="IF589" s="159"/>
      <c r="IG589" s="159"/>
      <c r="IH589" s="159"/>
      <c r="II589" s="175">
        <v>0</v>
      </c>
      <c r="IJ589" s="175">
        <v>1</v>
      </c>
      <c r="IK589" s="175">
        <v>0</v>
      </c>
      <c r="IL589" s="175">
        <v>1</v>
      </c>
      <c r="IM589" s="175">
        <v>0</v>
      </c>
      <c r="IN589" s="464"/>
      <c r="IO589" s="464"/>
      <c r="IP589" s="402"/>
      <c r="IQ589" s="175">
        <v>1</v>
      </c>
      <c r="IR589" s="175">
        <v>0</v>
      </c>
      <c r="IS589" s="175">
        <v>0</v>
      </c>
      <c r="IT589" s="402"/>
      <c r="IU589" s="416"/>
      <c r="IV589" s="402"/>
      <c r="IW589" s="416"/>
      <c r="IX589" s="483"/>
      <c r="IY589" s="416"/>
      <c r="IZ589" s="175">
        <v>0</v>
      </c>
      <c r="JA589" s="175">
        <v>1</v>
      </c>
      <c r="JB589" s="178">
        <v>0</v>
      </c>
      <c r="JC589" s="178">
        <v>0</v>
      </c>
      <c r="JD589" s="178">
        <v>0</v>
      </c>
      <c r="JE589" s="178">
        <v>0</v>
      </c>
      <c r="JF589" s="178">
        <v>0</v>
      </c>
      <c r="JG589" s="178">
        <v>1</v>
      </c>
      <c r="JH589" s="178">
        <v>0</v>
      </c>
      <c r="JI589" s="178">
        <v>0</v>
      </c>
      <c r="JJ589" s="178">
        <v>0</v>
      </c>
      <c r="JK589" s="178">
        <v>1</v>
      </c>
      <c r="JL589" s="178">
        <v>0</v>
      </c>
      <c r="JM589" s="178">
        <v>1</v>
      </c>
      <c r="JN589" s="178">
        <v>0</v>
      </c>
      <c r="JO589" s="178">
        <v>0</v>
      </c>
      <c r="JP589" s="178">
        <v>0</v>
      </c>
      <c r="JQ589" s="178">
        <v>0</v>
      </c>
      <c r="JR589" s="178">
        <v>0</v>
      </c>
      <c r="JS589" s="178">
        <v>0</v>
      </c>
      <c r="JT589" s="178">
        <v>0</v>
      </c>
      <c r="JU589" s="513">
        <v>1</v>
      </c>
      <c r="JV589" s="178">
        <v>0</v>
      </c>
      <c r="JW589" s="178">
        <v>0</v>
      </c>
      <c r="JX589" s="178">
        <v>0</v>
      </c>
      <c r="JY589" s="513"/>
      <c r="JZ589" s="407"/>
      <c r="KA589" s="407"/>
      <c r="KB589" s="407"/>
      <c r="KC589" s="407"/>
      <c r="KD589" s="407"/>
      <c r="KE589" s="162">
        <v>0</v>
      </c>
      <c r="KF589" s="175">
        <v>1</v>
      </c>
      <c r="KG589" s="175">
        <v>0</v>
      </c>
      <c r="KH589" s="175">
        <v>0</v>
      </c>
      <c r="KI589" s="175">
        <v>0</v>
      </c>
      <c r="KJ589" s="175">
        <v>1</v>
      </c>
      <c r="KK589" s="160">
        <v>0</v>
      </c>
      <c r="KL589" s="175">
        <v>0</v>
      </c>
      <c r="KM589" s="175">
        <v>0</v>
      </c>
      <c r="KN589" s="175">
        <v>0</v>
      </c>
      <c r="KO589" s="175">
        <v>1</v>
      </c>
      <c r="KP589" s="175">
        <v>0</v>
      </c>
      <c r="KQ589" s="175">
        <v>0</v>
      </c>
      <c r="KR589" s="160">
        <v>0</v>
      </c>
      <c r="KS589" s="175">
        <v>14</v>
      </c>
      <c r="KT589" s="159"/>
      <c r="KU589" s="159"/>
      <c r="KV589" s="159"/>
      <c r="KW589" s="159"/>
      <c r="KX589" s="159"/>
      <c r="KY589" s="159"/>
      <c r="KZ589" s="159"/>
      <c r="LA589" s="159"/>
      <c r="LB589" s="159"/>
    </row>
    <row r="590" spans="1:314" x14ac:dyDescent="0.15">
      <c r="A590" s="218" t="s">
        <v>593</v>
      </c>
      <c r="B590" s="259" t="s">
        <v>112</v>
      </c>
      <c r="C590" s="17"/>
      <c r="D590" s="18"/>
      <c r="E590" s="12"/>
      <c r="F590" s="20"/>
      <c r="G590" s="19"/>
      <c r="H590" s="20"/>
      <c r="I590" s="597"/>
      <c r="J590" s="16"/>
      <c r="K590" s="20"/>
      <c r="L590" s="16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16"/>
      <c r="AB590" s="20"/>
      <c r="AC590" s="20"/>
      <c r="AD590" s="20"/>
      <c r="AE590" s="20"/>
      <c r="AF590" s="20"/>
      <c r="AG590" s="20"/>
      <c r="AH590" s="58"/>
      <c r="AI590" s="20"/>
      <c r="AJ590" s="20"/>
      <c r="AK590" s="20"/>
      <c r="AL590" s="642"/>
      <c r="AM590" s="636"/>
      <c r="AN590" s="637"/>
      <c r="AO590" s="636"/>
      <c r="AP590" s="637"/>
      <c r="AQ590" s="528">
        <f>SUM(AO586:AO589)</f>
        <v>6.0536400651465803</v>
      </c>
      <c r="AR590" s="528">
        <f>SUM(AP586:AP589)</f>
        <v>17.667646579804561</v>
      </c>
      <c r="AS590" s="528">
        <f>AVERAGE(AO586:AO589)</f>
        <v>6.0536400651465803</v>
      </c>
      <c r="AT590" s="528">
        <f>AVERAGE(AP586:AP589)</f>
        <v>17.667646579804561</v>
      </c>
      <c r="AU590" s="528">
        <f>MAX(AO586:AO589)</f>
        <v>6.0536400651465803</v>
      </c>
      <c r="AV590" s="528">
        <f>MAX(AP586:AP589)</f>
        <v>17.667646579804561</v>
      </c>
      <c r="AW590" s="528">
        <f>MIN(AO586:AO589)</f>
        <v>6.0536400651465803</v>
      </c>
      <c r="AX590" s="528">
        <f>MIN(AP586:AP589)</f>
        <v>17.667646579804561</v>
      </c>
      <c r="AY590" s="528">
        <f>AU590-AW590</f>
        <v>0</v>
      </c>
      <c r="AZ590" s="528">
        <f>AV590-AX590</f>
        <v>0</v>
      </c>
      <c r="BA590" s="528"/>
      <c r="BB590" s="636"/>
      <c r="BC590" s="637"/>
      <c r="BD590" s="528">
        <f>SUM(BB586:BB589)</f>
        <v>17.57586319218241</v>
      </c>
      <c r="BE590" s="528">
        <f>SUM(BC586:BC589)</f>
        <v>6.0392833876221497</v>
      </c>
      <c r="BF590" s="528">
        <f>AVERAGE(BB586:BB589)</f>
        <v>17.57586319218241</v>
      </c>
      <c r="BG590" s="528">
        <f>AVERAGE(BC586:BC589)</f>
        <v>6.0392833876221497</v>
      </c>
      <c r="BH590" s="528">
        <f>MAX(BB586:BB589)</f>
        <v>17.57586319218241</v>
      </c>
      <c r="BI590" s="528">
        <f>MAX(BC586:BC589)</f>
        <v>6.0392833876221497</v>
      </c>
      <c r="BJ590" s="528">
        <f>MIN(BB586:BB589)</f>
        <v>17.57586319218241</v>
      </c>
      <c r="BK590" s="528">
        <f>MIN(BC586:BC589)</f>
        <v>6.0392833876221497</v>
      </c>
      <c r="BL590" s="528">
        <f>BH590-BJ590</f>
        <v>0</v>
      </c>
      <c r="BM590" s="528">
        <f>BI590-BK590</f>
        <v>0</v>
      </c>
      <c r="BN590" s="574"/>
      <c r="BO590" s="574"/>
      <c r="BP590" s="2"/>
      <c r="BQ590" s="2"/>
      <c r="BR590" s="7"/>
      <c r="BS590" s="530"/>
      <c r="BT590" s="530"/>
      <c r="BU590" s="530"/>
      <c r="BV590" s="530"/>
      <c r="BW590" s="585">
        <f>AVERAGE(BS586:BS590)</f>
        <v>-1.0454316703464255</v>
      </c>
      <c r="BX590" s="585">
        <f>AVERAGE(BT586:BT590)</f>
        <v>3.9294055374592838</v>
      </c>
      <c r="BY590" s="585"/>
      <c r="BZ590" s="585"/>
      <c r="CA590" s="530"/>
      <c r="CB590" s="584"/>
      <c r="CC590" s="530"/>
      <c r="CD590" s="585">
        <f>SUM(CB587:CB589)</f>
        <v>49.206310984075749</v>
      </c>
      <c r="CE590" s="585"/>
      <c r="CF590" s="585" t="e">
        <f ca="1">[1]!Mean(CB587:CB589)</f>
        <v>#NAME?</v>
      </c>
      <c r="CG590" s="585"/>
      <c r="CH590" s="585">
        <f>MAX(CB586:CB589)</f>
        <v>49.206310984075749</v>
      </c>
      <c r="CI590" s="585"/>
      <c r="CJ590" s="585">
        <f>MIN(CB586:CB589)</f>
        <v>49.206310984075749</v>
      </c>
      <c r="CK590" s="585"/>
      <c r="CL590" s="585"/>
      <c r="CM590" s="528"/>
      <c r="CN590" s="393"/>
      <c r="CO590" s="73"/>
      <c r="CP590" s="73"/>
      <c r="CQ590" s="73"/>
      <c r="CR590" s="96"/>
      <c r="CS590" s="83"/>
      <c r="CT590" s="281">
        <f>SUM(CR587:CR590)</f>
        <v>112.45747319533459</v>
      </c>
      <c r="CU590" s="281"/>
      <c r="CV590" s="281">
        <f>AVERAGE(CR587:CR590)</f>
        <v>112.45747319533459</v>
      </c>
      <c r="CW590" s="281"/>
      <c r="CX590" s="281">
        <f>MAX(CR587:CR590)</f>
        <v>112.45747319533459</v>
      </c>
      <c r="CY590" s="281"/>
      <c r="CZ590" s="281">
        <f>MIN(CR589:CR590)</f>
        <v>0</v>
      </c>
      <c r="DA590" s="281"/>
      <c r="DB590" s="281">
        <f>CX590-CZ590</f>
        <v>112.45747319533459</v>
      </c>
      <c r="DC590" s="281"/>
      <c r="DD590" s="281"/>
      <c r="DE590" s="281"/>
      <c r="DF590" s="281"/>
      <c r="DG590" s="281"/>
      <c r="DH590" s="281"/>
      <c r="DI590" s="281"/>
      <c r="DJ590" s="110"/>
      <c r="DK590" s="110"/>
      <c r="DL590" s="133"/>
      <c r="DM590" s="133"/>
      <c r="DN590" s="133"/>
      <c r="DO590" s="133"/>
      <c r="DP590" s="133"/>
      <c r="DQ590" s="133"/>
      <c r="DR590" s="133"/>
      <c r="DS590" s="110"/>
      <c r="DT590" s="112"/>
      <c r="DU590" s="110"/>
      <c r="DV590" s="110"/>
      <c r="DW590" s="495"/>
      <c r="DX590" s="495"/>
      <c r="DY590" s="495"/>
      <c r="DZ590" s="495"/>
      <c r="EA590" s="495"/>
      <c r="EB590" s="512"/>
      <c r="EC590" s="495"/>
      <c r="ED590" s="495"/>
      <c r="EE590" s="512"/>
      <c r="EF590" s="244"/>
      <c r="EG590" s="244"/>
      <c r="EH590" s="244"/>
      <c r="EI590" s="244"/>
      <c r="EJ590" s="244"/>
      <c r="EK590" s="244"/>
      <c r="EL590" s="244"/>
      <c r="EM590" s="244"/>
      <c r="EN590" s="244"/>
      <c r="EO590" s="244"/>
      <c r="EP590" s="244"/>
      <c r="EQ590" s="244"/>
      <c r="ER590" s="110"/>
      <c r="ES590" s="111"/>
      <c r="ET590" s="523"/>
      <c r="EU590" s="523"/>
      <c r="EV590" s="287">
        <f>SUM(ET587:ET590)</f>
        <v>0.65823475540330478</v>
      </c>
      <c r="EW590" s="281">
        <f>SUM(EU588:EU590)</f>
        <v>1.0067119788521133</v>
      </c>
      <c r="EX590" s="278">
        <f>AVERAGE(ET587:ET590)</f>
        <v>0.65823475540330478</v>
      </c>
      <c r="EY590" s="278">
        <f>AVERAGE(EU587:EU590)</f>
        <v>1.0067119788521133</v>
      </c>
      <c r="EZ590" s="281">
        <f>_xlfn.VAR.P(ET587:ET590)</f>
        <v>0</v>
      </c>
      <c r="FA590" s="281">
        <f>_xlfn.VAR.P(EU587:EU590)</f>
        <v>0</v>
      </c>
      <c r="FB590" s="281">
        <f>MAX(ET587:ET590)</f>
        <v>0.65823475540330478</v>
      </c>
      <c r="FC590" s="281">
        <f>MAX(EU587:EU590)</f>
        <v>1.0067119788521133</v>
      </c>
      <c r="FD590" s="523"/>
      <c r="FE590" s="152"/>
      <c r="FF590" s="145"/>
      <c r="FG590" s="521">
        <f>SUM(FE587:FE590)</f>
        <v>5.2838663038107256</v>
      </c>
      <c r="FH590" s="521"/>
      <c r="FI590" s="521">
        <f>AVERAGE(FE587:FE590)</f>
        <v>5.2838663038107256</v>
      </c>
      <c r="FJ590" s="521" t="e">
        <f>AVERAGE(FF587:FF590)</f>
        <v>#DIV/0!</v>
      </c>
      <c r="FK590" s="521">
        <f>MAX(FE587:FE590)</f>
        <v>5.2838663038107256</v>
      </c>
      <c r="FL590" s="521"/>
      <c r="FM590" s="521">
        <f>MIN(FE587:FE590)</f>
        <v>5.2838663038107256</v>
      </c>
      <c r="FN590" s="521"/>
      <c r="FO590" s="521">
        <f>FK590-FM590</f>
        <v>0</v>
      </c>
      <c r="FP590" s="520"/>
      <c r="FQ590" s="284"/>
      <c r="FR590" s="284"/>
      <c r="FS590" s="278">
        <f>SUM(FQ587:FQ590)</f>
        <v>1.1919687390868543</v>
      </c>
      <c r="FT590" s="278"/>
      <c r="FU590" s="278">
        <f>AVERAGE(FQ587:FQ590)</f>
        <v>1.1919687390868543</v>
      </c>
      <c r="FV590" s="278"/>
      <c r="FW590" s="278">
        <f>MAX(FQ587:FQ590)</f>
        <v>1.1919687390868543</v>
      </c>
      <c r="FX590" s="278"/>
      <c r="FY590" s="278">
        <f>MIN(FQ587:FQ590)</f>
        <v>1.1919687390868543</v>
      </c>
      <c r="FZ590" s="278"/>
      <c r="GA590" s="278">
        <f>FW590-FY590</f>
        <v>0</v>
      </c>
      <c r="GB590" s="278"/>
      <c r="GC590" s="280"/>
      <c r="GD590" s="628"/>
      <c r="GE590" s="628"/>
      <c r="GF590" s="278" t="e">
        <f>SUM(GD587:GD590)</f>
        <v>#DIV/0!</v>
      </c>
      <c r="GG590" s="278"/>
      <c r="GH590" s="278" t="e">
        <f>AVERAGE(GD587:GD590)</f>
        <v>#DIV/0!</v>
      </c>
      <c r="GI590" s="278"/>
      <c r="GJ590" s="278" t="e">
        <f>MAX(GD587:GD590)</f>
        <v>#DIV/0!</v>
      </c>
      <c r="GK590" s="278"/>
      <c r="GL590" s="278" t="e">
        <f>MIN(GD587:GD590)</f>
        <v>#DIV/0!</v>
      </c>
      <c r="GM590" s="278"/>
      <c r="GN590" s="278" t="e">
        <f>GJ590-GL590</f>
        <v>#DIV/0!</v>
      </c>
      <c r="GO590" s="278"/>
      <c r="GP590" s="284"/>
      <c r="GQ590" s="587"/>
      <c r="GR590" s="587"/>
      <c r="GS590" s="532"/>
      <c r="GT590" s="586">
        <f>SUM(GR588:GR590)</f>
        <v>4.5302039048345097</v>
      </c>
      <c r="GU590" s="586">
        <f>SUM(GS588:GS590)</f>
        <v>6.1177112561013036</v>
      </c>
      <c r="GV590" s="531">
        <f>AVERAGE(GR588:GR590)</f>
        <v>2.2651019524172549</v>
      </c>
      <c r="GW590" s="531">
        <f>AVERAGE(GS588:GS590)</f>
        <v>3.0588556280506518</v>
      </c>
      <c r="GX590" s="531">
        <f>MAX(GR588:GR590)</f>
        <v>3.0201359365563398</v>
      </c>
      <c r="GY590" s="531">
        <f>MAX(GS588:GS590)</f>
        <v>3.4847722344880845</v>
      </c>
      <c r="GZ590" s="587"/>
      <c r="HA590" s="532"/>
      <c r="HB590" s="586">
        <f>SUM(GZ588:GZ590)</f>
        <v>24.079706840390877</v>
      </c>
      <c r="HC590" s="586">
        <f>SUM(HA588:HA590)</f>
        <v>24.002280130293158</v>
      </c>
      <c r="HD590" s="531">
        <f>AVERAGE(GZ588:GZ590)</f>
        <v>12.039853420195438</v>
      </c>
      <c r="HE590" s="531">
        <f>AVERAGE(HA588:HA590)</f>
        <v>12.001140065146579</v>
      </c>
      <c r="HF590" s="531">
        <f>MAX(GZ588:GZ590)</f>
        <v>23.692573289902278</v>
      </c>
      <c r="HG590" s="531">
        <f>MAX(HA588:HA590)</f>
        <v>23.77</v>
      </c>
      <c r="HH590" s="584"/>
      <c r="HI590" s="527"/>
      <c r="HJ590" s="586">
        <f>SUM(HH588:HH590)</f>
        <v>25.443191481147146</v>
      </c>
      <c r="HK590" s="586">
        <f>SUM(HI588:HI590)</f>
        <v>26.667247587910701</v>
      </c>
      <c r="HL590" s="531">
        <f>AVERAGE(HH588:HH590)</f>
        <v>12.721595740573573</v>
      </c>
      <c r="HM590" s="531">
        <f>AVERAGE(HI588:HI590)</f>
        <v>13.333623793955351</v>
      </c>
      <c r="HN590" s="531">
        <f>MAX(HH588:HH590)</f>
        <v>23.884288772594214</v>
      </c>
      <c r="HO590" s="531">
        <f>MAX(HI588:HI590)</f>
        <v>24.024082449206237</v>
      </c>
      <c r="HP590" s="286">
        <f>MIN(HH588:HH590)</f>
        <v>1.5589027085529326</v>
      </c>
      <c r="HQ590" s="286">
        <f>MIN(HI588:HI590)</f>
        <v>2.6431651387044632</v>
      </c>
      <c r="HR590" s="278">
        <f>HN590-HP590</f>
        <v>22.325386064041282</v>
      </c>
      <c r="HS590" s="278">
        <f>HO590-HQ590</f>
        <v>21.380917310501772</v>
      </c>
      <c r="HT590" s="393"/>
      <c r="HU590" s="520"/>
      <c r="HV590" s="393"/>
      <c r="HW590" s="520"/>
      <c r="HX590" s="393"/>
      <c r="HY590" s="520"/>
      <c r="HZ590" s="393"/>
      <c r="IA590" s="520"/>
      <c r="IB590" s="393"/>
      <c r="IC590" s="520"/>
      <c r="ID590" s="393"/>
      <c r="IE590" s="168"/>
      <c r="IF590" s="168"/>
      <c r="IG590" s="168">
        <v>4.3366054473629498</v>
      </c>
      <c r="IH590" s="168">
        <v>10.936522801302932</v>
      </c>
      <c r="II590" s="168"/>
      <c r="IJ590" s="168"/>
      <c r="IK590" s="168"/>
      <c r="IL590" s="168"/>
      <c r="IM590" s="168"/>
      <c r="IN590" s="462"/>
      <c r="IO590" s="462"/>
      <c r="IP590" s="390">
        <v>1</v>
      </c>
      <c r="IQ590" s="168"/>
      <c r="IR590" s="168"/>
      <c r="IS590" s="168"/>
      <c r="IT590" s="390"/>
      <c r="IU590" s="393"/>
      <c r="IV590" s="390"/>
      <c r="IW590" s="393"/>
      <c r="IX590" s="484"/>
      <c r="IY590" s="393"/>
      <c r="IZ590" s="168"/>
      <c r="JA590" s="168"/>
      <c r="JB590" s="177"/>
      <c r="JC590" s="177"/>
      <c r="JD590" s="177"/>
      <c r="JE590" s="168"/>
      <c r="JF590" s="168"/>
      <c r="JG590" s="168"/>
      <c r="JH590" s="168"/>
      <c r="JI590" s="168"/>
      <c r="JJ590" s="168"/>
      <c r="JK590" s="168"/>
      <c r="JL590" s="168"/>
      <c r="JM590" s="168"/>
      <c r="JN590" s="168"/>
      <c r="JO590" s="168"/>
      <c r="JP590" s="177"/>
      <c r="JQ590" s="177"/>
      <c r="JR590" s="177"/>
      <c r="JS590" s="168"/>
      <c r="JT590" s="168"/>
      <c r="JU590" s="393"/>
      <c r="JV590" s="168"/>
      <c r="JW590" s="168"/>
      <c r="JX590" s="168"/>
      <c r="JY590" s="393"/>
      <c r="JZ590" s="507"/>
      <c r="KA590" s="507"/>
      <c r="KB590" s="520"/>
      <c r="KC590" s="520"/>
      <c r="KD590" s="507"/>
      <c r="KE590" s="170"/>
      <c r="KF590" s="168"/>
      <c r="KG590" s="168"/>
      <c r="KH590" s="168"/>
      <c r="KI590" s="168"/>
      <c r="KJ590" s="168"/>
      <c r="KK590" s="169"/>
      <c r="KL590" s="168"/>
      <c r="KM590" s="168"/>
      <c r="KN590" s="168"/>
      <c r="KO590" s="168"/>
      <c r="KP590" s="168"/>
      <c r="KQ590" s="168"/>
      <c r="KR590" s="169"/>
      <c r="KS590" s="168"/>
      <c r="KT590" s="168"/>
      <c r="KU590" s="168"/>
      <c r="KV590" s="168"/>
      <c r="KW590" s="168"/>
      <c r="KX590" s="168"/>
      <c r="KY590" s="168"/>
      <c r="KZ590" s="168"/>
      <c r="LA590" s="169"/>
      <c r="LB590" s="168"/>
    </row>
    <row r="591" spans="1:314" x14ac:dyDescent="0.15">
      <c r="A591" s="214"/>
      <c r="B591" s="261" t="s">
        <v>113</v>
      </c>
      <c r="C591" s="10"/>
      <c r="D591" s="11"/>
      <c r="E591" s="12"/>
      <c r="F591" s="14"/>
      <c r="G591" s="13"/>
      <c r="H591" s="14" t="s">
        <v>363</v>
      </c>
      <c r="I591" s="596">
        <v>115</v>
      </c>
      <c r="J591" s="9">
        <v>1</v>
      </c>
      <c r="K591" s="14">
        <v>0</v>
      </c>
      <c r="L591" s="9">
        <v>1</v>
      </c>
      <c r="M591" s="14">
        <v>1</v>
      </c>
      <c r="N591" s="14">
        <v>1</v>
      </c>
      <c r="O591" s="14">
        <v>0</v>
      </c>
      <c r="P591" s="14"/>
      <c r="Q591" s="14">
        <v>1</v>
      </c>
      <c r="R591" s="14">
        <v>0</v>
      </c>
      <c r="S591" s="14">
        <v>0</v>
      </c>
      <c r="T591" s="14">
        <v>1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9">
        <v>0</v>
      </c>
      <c r="AB591" s="15"/>
      <c r="AC591" s="15"/>
      <c r="AD591" s="15"/>
      <c r="AE591" s="15">
        <f>ABS(ER591-DU592)</f>
        <v>0.92927259586348931</v>
      </c>
      <c r="AF591" s="15">
        <f>ABS(ES591-DV592)</f>
        <v>1.0452605863192179</v>
      </c>
      <c r="AG591" s="15">
        <f>SQRT(AE591^2+AF591^2)</f>
        <v>1.3986126163935684</v>
      </c>
      <c r="AH591" s="15">
        <f>AM592-BP591</f>
        <v>1.8198255002326662</v>
      </c>
      <c r="AI591" s="15">
        <f>AN592-BQ591</f>
        <v>17.537149837133548</v>
      </c>
      <c r="AJ591" s="15"/>
      <c r="AK591" s="15"/>
      <c r="AL591" s="632">
        <f>((AH591*AH592)+(AI591*AI592))/(SQRT(AH591^2+AI591^2)*SQRT(AH592^2+AI592^2))</f>
        <v>0.99682674117689773</v>
      </c>
      <c r="AM591" s="633"/>
      <c r="AN591" s="634"/>
      <c r="AO591" s="633"/>
      <c r="AP591" s="634"/>
      <c r="AQ591" s="634"/>
      <c r="AR591" s="634"/>
      <c r="AS591" s="634"/>
      <c r="AT591" s="634"/>
      <c r="AU591" s="634"/>
      <c r="AV591" s="634"/>
      <c r="AW591" s="634"/>
      <c r="AX591" s="634"/>
      <c r="AY591" s="634"/>
      <c r="AZ591" s="634"/>
      <c r="BA591" s="634"/>
      <c r="BB591" s="633"/>
      <c r="BC591" s="634"/>
      <c r="BD591" s="634"/>
      <c r="BE591" s="634"/>
      <c r="BF591" s="634"/>
      <c r="BG591" s="634"/>
      <c r="BH591" s="634"/>
      <c r="BI591" s="634"/>
      <c r="BJ591" s="634"/>
      <c r="BK591" s="634"/>
      <c r="BL591" s="634"/>
      <c r="BM591" s="634"/>
      <c r="BN591" s="573"/>
      <c r="BO591" s="573"/>
      <c r="BP591" s="64">
        <v>-0.65823475540330478</v>
      </c>
      <c r="BQ591" s="64">
        <v>-12.020496742671009</v>
      </c>
      <c r="BR591" s="6"/>
      <c r="BS591" s="527"/>
      <c r="BT591" s="527"/>
      <c r="BU591" s="527"/>
      <c r="BV591" s="527"/>
      <c r="BW591" s="584"/>
      <c r="BX591" s="527"/>
      <c r="BY591" s="527"/>
      <c r="BZ591" s="527"/>
      <c r="CA591" s="527"/>
      <c r="CB591" s="584"/>
      <c r="CC591" s="527"/>
      <c r="CD591" s="584"/>
      <c r="CE591" s="527"/>
      <c r="CF591" s="584"/>
      <c r="CG591" s="527"/>
      <c r="CH591" s="584"/>
      <c r="CI591" s="527"/>
      <c r="CJ591" s="584"/>
      <c r="CK591" s="527"/>
      <c r="CL591" s="584"/>
      <c r="CO591" s="70"/>
      <c r="CP591" s="70"/>
      <c r="CQ591" s="70"/>
      <c r="CR591" s="70"/>
      <c r="CS591" s="70"/>
      <c r="CT591" s="70"/>
      <c r="CU591" s="70"/>
      <c r="CV591" s="70"/>
      <c r="CW591" s="70"/>
      <c r="CX591" s="70"/>
      <c r="CY591" s="70"/>
      <c r="CZ591" s="70"/>
      <c r="DA591" s="70"/>
      <c r="DB591" s="70"/>
      <c r="DC591" s="70"/>
      <c r="DH591" s="516"/>
      <c r="DI591" s="516"/>
      <c r="DJ591" s="105"/>
      <c r="DK591" s="105"/>
      <c r="DL591" s="105"/>
      <c r="DM591" s="105"/>
      <c r="DN591" s="105"/>
      <c r="DO591" s="105"/>
      <c r="DP591" s="105"/>
      <c r="DQ591" s="105"/>
      <c r="DR591" s="105"/>
      <c r="DS591" s="105"/>
      <c r="DT591" s="108" t="s">
        <v>442</v>
      </c>
      <c r="DU591" s="128">
        <v>-0.65823475540330478</v>
      </c>
      <c r="DV591" s="128">
        <v>-12.020496742671009</v>
      </c>
      <c r="ER591" s="105">
        <v>4.0655676069027651</v>
      </c>
      <c r="ES591" s="105">
        <v>13.491604234527687</v>
      </c>
      <c r="EV591" s="284"/>
      <c r="EW591" s="209"/>
      <c r="EX591" s="209"/>
      <c r="EY591" s="209"/>
      <c r="EZ591" s="209"/>
      <c r="FA591" s="209"/>
      <c r="FB591" s="209"/>
      <c r="FC591" s="209"/>
      <c r="FE591" s="141"/>
      <c r="FF591" s="141"/>
      <c r="FH591" s="141"/>
      <c r="FJ591" s="141"/>
      <c r="FK591" s="584"/>
      <c r="FL591" s="527"/>
      <c r="FM591" s="584"/>
      <c r="FN591" s="527"/>
      <c r="FO591" s="584"/>
      <c r="FP591" s="527"/>
      <c r="FQ591" s="284"/>
      <c r="FR591" s="209"/>
      <c r="FS591" s="285"/>
      <c r="FT591" s="279"/>
      <c r="FU591" s="285"/>
      <c r="FV591" s="279"/>
      <c r="FW591" s="285"/>
      <c r="FX591" s="279"/>
      <c r="FY591" s="285"/>
      <c r="FZ591" s="279"/>
      <c r="GA591" s="285"/>
      <c r="GB591" s="279"/>
      <c r="GC591" s="279"/>
      <c r="GD591" s="285"/>
      <c r="GE591" s="279"/>
      <c r="GF591" s="285"/>
      <c r="GG591" s="279"/>
      <c r="GH591" s="279"/>
      <c r="GI591" s="279"/>
      <c r="GJ591" s="279"/>
      <c r="GK591" s="279"/>
      <c r="GL591" s="279"/>
      <c r="GM591" s="279"/>
      <c r="GN591" s="279"/>
      <c r="GO591" s="279"/>
      <c r="GP591" s="209"/>
      <c r="GQ591" s="529"/>
      <c r="GR591" s="587"/>
      <c r="GS591" s="529"/>
      <c r="GT591" s="587"/>
      <c r="GU591" s="529"/>
      <c r="GV591" s="529"/>
      <c r="GW591" s="529"/>
      <c r="GX591" s="529"/>
      <c r="GY591" s="529"/>
      <c r="GZ591" s="587"/>
      <c r="HA591" s="529"/>
      <c r="HB591" s="587"/>
      <c r="HC591" s="529"/>
      <c r="HD591" s="529"/>
      <c r="HE591" s="529"/>
      <c r="HF591" s="529"/>
      <c r="HG591" s="529"/>
      <c r="HH591" s="584"/>
      <c r="HI591" s="527"/>
      <c r="HJ591" s="587"/>
      <c r="HK591" s="529"/>
      <c r="HL591" s="529"/>
      <c r="HM591" s="529"/>
      <c r="HN591" s="529"/>
      <c r="HO591" s="529"/>
      <c r="HP591" s="285"/>
      <c r="HQ591" s="208"/>
      <c r="HR591" s="208"/>
      <c r="HS591" s="208"/>
      <c r="IE591" s="159"/>
      <c r="IF591" s="159"/>
      <c r="IG591" s="159"/>
      <c r="IH591" s="159"/>
      <c r="II591" s="159"/>
      <c r="IJ591" s="159"/>
      <c r="IK591" s="159"/>
      <c r="IL591" s="159"/>
      <c r="IM591" s="159"/>
      <c r="IQ591" s="159"/>
      <c r="IR591" s="159"/>
      <c r="IS591" s="159"/>
      <c r="IZ591" s="159"/>
      <c r="JA591" s="159"/>
      <c r="JB591" s="159"/>
      <c r="JC591" s="159"/>
      <c r="JD591" s="159"/>
      <c r="JE591" s="159"/>
      <c r="JF591" s="159"/>
      <c r="JG591" s="159"/>
      <c r="JH591" s="159"/>
      <c r="JI591" s="159"/>
      <c r="JJ591" s="159"/>
      <c r="JK591" s="159"/>
      <c r="JL591" s="159"/>
      <c r="JM591" s="159"/>
      <c r="JN591" s="159"/>
      <c r="JO591" s="159"/>
      <c r="JP591" s="159"/>
      <c r="JQ591" s="159"/>
      <c r="JR591" s="159"/>
      <c r="JS591" s="159"/>
      <c r="JT591" s="159"/>
      <c r="JV591" s="159"/>
      <c r="JW591" s="159"/>
      <c r="JX591" s="159"/>
      <c r="KE591" s="159"/>
      <c r="KF591" s="159"/>
      <c r="KG591" s="159"/>
      <c r="KH591" s="159"/>
      <c r="KI591" s="159"/>
      <c r="KJ591" s="159"/>
      <c r="KK591" s="159"/>
      <c r="KL591" s="159"/>
      <c r="KM591" s="159"/>
      <c r="KN591" s="159"/>
      <c r="KO591" s="159"/>
      <c r="KP591" s="159"/>
      <c r="KQ591" s="159"/>
      <c r="KR591" s="159"/>
      <c r="KS591" s="159"/>
      <c r="KT591" s="159"/>
      <c r="KU591" s="159"/>
      <c r="KV591" s="159"/>
      <c r="KW591" s="159"/>
      <c r="KX591" s="159"/>
      <c r="KY591" s="159"/>
      <c r="KZ591" s="159"/>
      <c r="LA591" s="159"/>
      <c r="LB591" s="159"/>
    </row>
    <row r="592" spans="1:314" x14ac:dyDescent="0.15">
      <c r="A592" s="214"/>
      <c r="B592" s="261" t="s">
        <v>114</v>
      </c>
      <c r="C592" s="10">
        <v>0.19</v>
      </c>
      <c r="D592" s="11">
        <v>0.63327</v>
      </c>
      <c r="E592" s="12"/>
      <c r="F592" s="14"/>
      <c r="G592" s="13"/>
      <c r="H592" s="14"/>
      <c r="I592" s="596"/>
      <c r="J592" s="9">
        <v>2</v>
      </c>
      <c r="K592" s="14"/>
      <c r="L592" s="9"/>
      <c r="M592" s="14">
        <v>0</v>
      </c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9"/>
      <c r="AB592" s="15"/>
      <c r="AC592" s="15"/>
      <c r="AD592" s="15"/>
      <c r="AE592" s="15"/>
      <c r="AF592" s="15"/>
      <c r="AG592" s="15"/>
      <c r="AH592" s="54">
        <f>ER591-BP591</f>
        <v>4.7238023623060696</v>
      </c>
      <c r="AI592" s="54">
        <f>ES591-BQ591</f>
        <v>25.512100977198696</v>
      </c>
      <c r="AJ592" s="15"/>
      <c r="AK592" s="15"/>
      <c r="AL592" s="635">
        <f>DEGREES(ACOS(AL591))</f>
        <v>4.5656781074568134</v>
      </c>
      <c r="AM592" s="633">
        <v>1.1615907448293614</v>
      </c>
      <c r="AN592" s="634">
        <v>5.5166530944625407</v>
      </c>
      <c r="AO592" s="584"/>
      <c r="AP592" s="638">
        <f>ABS(11.88-AN592)</f>
        <v>6.3633469055374601</v>
      </c>
      <c r="AQ592" s="634"/>
      <c r="AR592" s="634"/>
      <c r="AS592" s="634"/>
      <c r="AT592" s="634"/>
      <c r="AU592" s="634"/>
      <c r="AV592" s="634"/>
      <c r="AW592" s="634"/>
      <c r="AX592" s="634"/>
      <c r="AY592" s="634"/>
      <c r="AZ592" s="634"/>
      <c r="BA592" s="634"/>
      <c r="BB592" s="634">
        <f>ABS(BQ592-AN592)</f>
        <v>6.852263843648208</v>
      </c>
      <c r="BC592" s="527"/>
      <c r="BD592" s="634"/>
      <c r="BE592" s="634"/>
      <c r="BF592" s="634"/>
      <c r="BG592" s="634"/>
      <c r="BH592" s="634"/>
      <c r="BI592" s="634"/>
      <c r="BJ592" s="634"/>
      <c r="BK592" s="634"/>
      <c r="BL592" s="634"/>
      <c r="BM592" s="634"/>
      <c r="BN592" s="573"/>
      <c r="BO592" s="573"/>
      <c r="BP592" s="4">
        <v>2.1683027236814749</v>
      </c>
      <c r="BQ592" s="4">
        <v>12.368916938110749</v>
      </c>
      <c r="BR592" s="6"/>
      <c r="BS592" s="527">
        <f>(BP591+BP592+BP593)/3</f>
        <v>1.1099644895036123</v>
      </c>
      <c r="BT592" s="527">
        <f>(BQ591+BQ592+BQ593)/3</f>
        <v>-3.8261699239956566</v>
      </c>
      <c r="BU592" s="527"/>
      <c r="BV592" s="527"/>
      <c r="BW592" s="584"/>
      <c r="BX592" s="527"/>
      <c r="BY592" s="527"/>
      <c r="BZ592" s="527"/>
      <c r="CA592" s="527"/>
      <c r="CB592" s="584">
        <f>SQRT((BP591-BP592)^2+(BQ591-BQ592)^2)+SQRT((BP592-BP593)^2+(BQ592-BQ593)^2)+SQRT((BP593-BP591)^2+(BQ593-BQ591)^2)</f>
        <v>51.236618851435274</v>
      </c>
      <c r="CD592" s="584"/>
      <c r="CE592" s="527"/>
      <c r="CF592" s="584"/>
      <c r="CG592" s="527"/>
      <c r="CH592" s="584"/>
      <c r="CI592" s="527"/>
      <c r="CJ592" s="584"/>
      <c r="CK592" s="527"/>
      <c r="CL592" s="584"/>
      <c r="CO592" s="70"/>
      <c r="CP592" s="70"/>
      <c r="CQ592" s="70"/>
      <c r="CR592" s="97">
        <f>DEGREES(ACOS(((BP591-BP592)*(BP593-BP592)+(BQ591-BQ592)*(BQ593-BQ592))/(SQRT((BP591-BP592)^2+(BQ591-BQ592)^2)*SQRT((BP593-BP592)^2+(BQ593-BQ592)^2))))</f>
        <v>5.7854937734272234</v>
      </c>
      <c r="CS592" s="541"/>
      <c r="CT592" s="70"/>
      <c r="CU592" s="70"/>
      <c r="CV592" s="70"/>
      <c r="CW592" s="70"/>
      <c r="CX592" s="70"/>
      <c r="CY592" s="70"/>
      <c r="CZ592" s="70"/>
      <c r="DA592" s="70"/>
      <c r="DB592" s="70"/>
      <c r="DC592" s="70"/>
      <c r="DH592" s="516"/>
      <c r="DI592" s="516"/>
      <c r="DJ592" s="105"/>
      <c r="DK592" s="105"/>
      <c r="DL592" s="105"/>
      <c r="DM592" s="105"/>
      <c r="DN592" s="105"/>
      <c r="DO592" s="105"/>
      <c r="DP592" s="105"/>
      <c r="DQ592" s="105"/>
      <c r="DR592" s="105"/>
      <c r="DS592" s="105"/>
      <c r="DT592" s="108" t="s">
        <v>443</v>
      </c>
      <c r="DU592" s="105">
        <v>3.1362950110392758</v>
      </c>
      <c r="DV592" s="105">
        <v>12.446343648208469</v>
      </c>
      <c r="ER592" s="128">
        <v>-0.58079537241468071</v>
      </c>
      <c r="ES592" s="128">
        <v>-11.71078990228013</v>
      </c>
      <c r="EU592" s="518">
        <f>ABS(ER592)</f>
        <v>0.58079537241468071</v>
      </c>
      <c r="EV592" s="284"/>
      <c r="EW592" s="209"/>
      <c r="EX592" s="209"/>
      <c r="EY592" s="209"/>
      <c r="EZ592" s="209"/>
      <c r="FA592" s="209"/>
      <c r="FB592" s="209"/>
      <c r="FC592" s="209"/>
      <c r="FE592" s="141"/>
      <c r="FF592" s="141"/>
      <c r="FH592" s="141"/>
      <c r="FJ592" s="141"/>
      <c r="FK592" s="584"/>
      <c r="FL592" s="527"/>
      <c r="FM592" s="584"/>
      <c r="FN592" s="527"/>
      <c r="FO592" s="584"/>
      <c r="FP592" s="527"/>
      <c r="FQ592" s="284"/>
      <c r="FR592" s="209"/>
      <c r="FS592" s="285"/>
      <c r="FT592" s="279"/>
      <c r="FU592" s="285"/>
      <c r="FV592" s="279"/>
      <c r="FW592" s="285"/>
      <c r="FX592" s="279"/>
      <c r="FY592" s="285"/>
      <c r="FZ592" s="279"/>
      <c r="GA592" s="285"/>
      <c r="GB592" s="279"/>
      <c r="GC592" s="279"/>
      <c r="GD592" s="285"/>
      <c r="GE592" s="279"/>
      <c r="GF592" s="285"/>
      <c r="GG592" s="279"/>
      <c r="GH592" s="279"/>
      <c r="GI592" s="279"/>
      <c r="GJ592" s="279"/>
      <c r="GK592" s="279"/>
      <c r="GL592" s="279"/>
      <c r="GM592" s="279"/>
      <c r="GN592" s="279"/>
      <c r="GO592" s="279"/>
      <c r="GP592" s="209"/>
      <c r="GQ592" s="529"/>
      <c r="GR592" s="587">
        <v>0.92927259586348931</v>
      </c>
      <c r="GS592" s="532">
        <v>7.7439382988624073E-2</v>
      </c>
      <c r="GT592" s="584"/>
      <c r="GU592" s="527"/>
      <c r="GV592" s="527"/>
      <c r="GW592" s="527"/>
      <c r="GX592" s="527"/>
      <c r="GY592" s="527"/>
      <c r="GZ592" s="587">
        <v>1.0452605863192179</v>
      </c>
      <c r="HA592" s="532">
        <v>0.30970684039087892</v>
      </c>
      <c r="HB592" s="584"/>
      <c r="HC592" s="527"/>
      <c r="HD592" s="527"/>
      <c r="HE592" s="527"/>
      <c r="HF592" s="527"/>
      <c r="HG592" s="527"/>
      <c r="HH592" s="584">
        <v>1.3986126163935684</v>
      </c>
      <c r="HI592" s="527">
        <v>0.31924157784123319</v>
      </c>
      <c r="HJ592" s="584"/>
      <c r="HK592" s="527"/>
      <c r="HL592" s="527"/>
      <c r="HM592" s="527"/>
      <c r="HN592" s="527"/>
      <c r="HO592" s="527"/>
      <c r="HP592" s="285"/>
      <c r="HQ592" s="208"/>
      <c r="HR592" s="208"/>
      <c r="HS592" s="208"/>
      <c r="IE592" s="159"/>
      <c r="IF592" s="159"/>
      <c r="IG592" s="159"/>
      <c r="IH592" s="159"/>
      <c r="II592" s="175">
        <v>1</v>
      </c>
      <c r="IJ592" s="175">
        <v>0</v>
      </c>
      <c r="IK592" s="175">
        <v>1</v>
      </c>
      <c r="IL592" s="175">
        <v>0</v>
      </c>
      <c r="IM592" s="175">
        <v>0</v>
      </c>
      <c r="IN592" s="464"/>
      <c r="IO592" s="464"/>
      <c r="IP592" s="402"/>
      <c r="IQ592" s="175">
        <v>0</v>
      </c>
      <c r="IR592" s="175">
        <v>1</v>
      </c>
      <c r="IS592" s="175">
        <v>0</v>
      </c>
      <c r="IT592" s="402"/>
      <c r="IU592" s="416"/>
      <c r="IV592" s="402"/>
      <c r="IW592" s="416"/>
      <c r="IX592" s="483"/>
      <c r="IY592" s="416"/>
      <c r="IZ592" s="175">
        <v>1</v>
      </c>
      <c r="JA592" s="175">
        <v>0</v>
      </c>
      <c r="JB592" s="178">
        <v>0</v>
      </c>
      <c r="JC592" s="178">
        <v>0</v>
      </c>
      <c r="JD592" s="178">
        <v>0</v>
      </c>
      <c r="JE592" s="178">
        <v>0</v>
      </c>
      <c r="JF592" s="178">
        <v>0</v>
      </c>
      <c r="JG592" s="178">
        <v>0</v>
      </c>
      <c r="JH592" s="178">
        <v>1</v>
      </c>
      <c r="JI592" s="178">
        <v>0</v>
      </c>
      <c r="JJ592" s="178">
        <v>0</v>
      </c>
      <c r="JK592" s="178">
        <v>1</v>
      </c>
      <c r="JL592" s="178">
        <v>0</v>
      </c>
      <c r="JM592" s="178">
        <v>1</v>
      </c>
      <c r="JN592" s="178">
        <v>0</v>
      </c>
      <c r="JO592" s="178">
        <v>0</v>
      </c>
      <c r="JP592" s="178">
        <v>0</v>
      </c>
      <c r="JQ592" s="178">
        <v>0</v>
      </c>
      <c r="JR592" s="178">
        <v>0</v>
      </c>
      <c r="JS592" s="178">
        <v>0</v>
      </c>
      <c r="JT592" s="178">
        <v>0</v>
      </c>
      <c r="JU592" s="513">
        <v>0</v>
      </c>
      <c r="JV592" s="178">
        <v>1</v>
      </c>
      <c r="JW592" s="178">
        <v>0</v>
      </c>
      <c r="JX592" s="178">
        <v>0</v>
      </c>
      <c r="JY592" s="513"/>
      <c r="JZ592" s="407"/>
      <c r="KA592" s="407"/>
      <c r="KB592" s="407"/>
      <c r="KC592" s="407"/>
      <c r="KD592" s="407"/>
      <c r="KE592" s="162">
        <v>1</v>
      </c>
      <c r="KF592" s="175">
        <v>0</v>
      </c>
      <c r="KG592" s="175">
        <v>0</v>
      </c>
      <c r="KH592" s="175">
        <v>0</v>
      </c>
      <c r="KI592" s="175">
        <v>0</v>
      </c>
      <c r="KJ592" s="175">
        <v>1</v>
      </c>
      <c r="KK592" s="160">
        <v>0</v>
      </c>
      <c r="KL592" s="175">
        <v>1</v>
      </c>
      <c r="KM592" s="175">
        <v>0</v>
      </c>
      <c r="KN592" s="175">
        <v>0</v>
      </c>
      <c r="KO592" s="175">
        <v>0</v>
      </c>
      <c r="KP592" s="175">
        <v>0</v>
      </c>
      <c r="KQ592" s="175">
        <v>0</v>
      </c>
      <c r="KR592" s="160">
        <v>0</v>
      </c>
      <c r="KS592" s="159"/>
      <c r="KT592" s="159"/>
      <c r="KU592" s="159"/>
      <c r="KV592" s="159"/>
      <c r="KW592" s="159"/>
      <c r="KX592" s="159"/>
      <c r="KY592" s="159"/>
      <c r="KZ592" s="159"/>
      <c r="LA592" s="159"/>
    </row>
    <row r="593" spans="1:314" x14ac:dyDescent="0.15">
      <c r="A593" s="214"/>
      <c r="B593" s="261" t="s">
        <v>115</v>
      </c>
      <c r="C593" s="10">
        <v>1.1200000000000001</v>
      </c>
      <c r="D593" s="11">
        <v>3.7329600000000007</v>
      </c>
      <c r="E593" s="12"/>
      <c r="F593" s="14"/>
      <c r="G593" s="13"/>
      <c r="H593" s="14"/>
      <c r="I593" s="596"/>
      <c r="J593" s="9">
        <v>3</v>
      </c>
      <c r="K593" s="14"/>
      <c r="L593" s="9"/>
      <c r="M593" s="14">
        <v>0</v>
      </c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9"/>
      <c r="AB593" s="15"/>
      <c r="AC593" s="15"/>
      <c r="AD593" s="15"/>
      <c r="AE593" s="15"/>
      <c r="AF593" s="15"/>
      <c r="AG593" s="15"/>
      <c r="AH593" s="54"/>
      <c r="AI593" s="15"/>
      <c r="AJ593" s="15"/>
      <c r="AK593" s="15"/>
      <c r="AL593" s="632"/>
      <c r="AM593" s="633">
        <v>1.2390301278179856</v>
      </c>
      <c r="AN593" s="634">
        <v>-8.1104478827361568</v>
      </c>
      <c r="AO593" s="634">
        <f>ABS(11.88+AN593)</f>
        <v>3.769552117263844</v>
      </c>
      <c r="AP593" s="527"/>
      <c r="AQ593" s="634"/>
      <c r="AR593" s="634"/>
      <c r="AS593" s="634"/>
      <c r="AT593" s="634"/>
      <c r="AU593" s="634"/>
      <c r="AV593" s="634"/>
      <c r="AW593" s="634"/>
      <c r="AX593" s="634"/>
      <c r="AY593" s="634"/>
      <c r="AZ593" s="634"/>
      <c r="BA593" s="634"/>
      <c r="BB593" s="584"/>
      <c r="BC593" s="634">
        <f>ABS(BQ593-AN593)</f>
        <v>3.7164820846905524</v>
      </c>
      <c r="BD593" s="634"/>
      <c r="BE593" s="634"/>
      <c r="BF593" s="634"/>
      <c r="BG593" s="634"/>
      <c r="BH593" s="634"/>
      <c r="BI593" s="634"/>
      <c r="BJ593" s="634"/>
      <c r="BK593" s="634"/>
      <c r="BL593" s="634"/>
      <c r="BM593" s="634"/>
      <c r="BN593" s="573"/>
      <c r="BO593" s="573"/>
      <c r="BP593" s="64">
        <v>1.8198255002326664</v>
      </c>
      <c r="BQ593" s="64">
        <v>-11.826929967426709</v>
      </c>
      <c r="BR593" s="6"/>
      <c r="BS593" s="527"/>
      <c r="BT593" s="527"/>
      <c r="BU593" s="527">
        <f>(BP592+BP593+BP594)/3</f>
        <v>-0.24522471279730951</v>
      </c>
      <c r="BV593" s="527">
        <f>(BQ592+BQ593+BQ594)/3</f>
        <v>4.897239413680782</v>
      </c>
      <c r="BW593" s="584"/>
      <c r="BX593" s="527"/>
      <c r="BY593" s="527"/>
      <c r="BZ593" s="527"/>
      <c r="CA593" s="527"/>
      <c r="CC593" s="584">
        <f>SQRT((BP592-BP593)^2+(BQ592-BQ593)^2)+SQRT((BP593-BP594)^2+(BQ593-BQ594)^2)+SQRT((BP594-BP592)^2+(BQ594-BQ592)^2)</f>
        <v>58.10498089852603</v>
      </c>
      <c r="CD593" s="584"/>
      <c r="CE593" s="584"/>
      <c r="CF593" s="584"/>
      <c r="CG593" s="527"/>
      <c r="CH593" s="584"/>
      <c r="CI593" s="527"/>
      <c r="CJ593" s="584"/>
      <c r="CK593" s="527"/>
      <c r="CL593" s="584"/>
      <c r="CO593" s="70"/>
      <c r="CP593" s="70"/>
      <c r="CQ593" s="70"/>
      <c r="CR593" s="285"/>
      <c r="CS593" s="542">
        <f>DEGREES(ACOS(((BP592-BP593)*(BP594-BP593)+(BQ592-BQ593)*(BQ594-BQ593))/(SQRT((BP592-BP593)^2+(BQ592-BQ593)^2)*SQRT((BP594-BP593)^2+(BQ594-BQ593)^2))))</f>
        <v>14.964014837650911</v>
      </c>
      <c r="CT593" s="70"/>
      <c r="CU593" s="70"/>
      <c r="CV593" s="70"/>
      <c r="CW593" s="70"/>
      <c r="CX593" s="70"/>
      <c r="CY593" s="70"/>
      <c r="CZ593" s="70"/>
      <c r="DA593" s="70"/>
      <c r="DB593" s="70"/>
      <c r="DC593" s="70"/>
      <c r="DH593" s="516"/>
      <c r="DI593" s="516"/>
      <c r="DJ593" s="105"/>
      <c r="DK593" s="105"/>
      <c r="DL593" s="105"/>
      <c r="DM593" s="105"/>
      <c r="DN593" s="105"/>
      <c r="DO593" s="105"/>
      <c r="DP593" s="105"/>
      <c r="DQ593" s="105"/>
      <c r="DR593" s="105"/>
      <c r="DS593" s="105"/>
      <c r="DT593" s="108" t="s">
        <v>445</v>
      </c>
      <c r="DU593" s="128">
        <v>3.3686131600051481</v>
      </c>
      <c r="DV593" s="128">
        <v>-12.05921009771987</v>
      </c>
      <c r="ER593" s="105">
        <v>-0.2323181489658723</v>
      </c>
      <c r="ES593" s="105">
        <v>13.956164495114006</v>
      </c>
      <c r="ET593" s="518">
        <f>ABS(ER593)</f>
        <v>0.2323181489658723</v>
      </c>
      <c r="EV593" s="284"/>
      <c r="EW593" s="209"/>
      <c r="EX593" s="209"/>
      <c r="EY593" s="209"/>
      <c r="EZ593" s="209"/>
      <c r="FA593" s="209"/>
      <c r="FB593" s="209"/>
      <c r="FC593" s="209"/>
      <c r="FE593" s="151">
        <v>29.945656477837954</v>
      </c>
      <c r="FF593" s="141"/>
      <c r="FH593" s="141"/>
      <c r="FJ593" s="141"/>
      <c r="FK593" s="584"/>
      <c r="FL593" s="527"/>
      <c r="FM593" s="584"/>
      <c r="FN593" s="527"/>
      <c r="FO593" s="584"/>
      <c r="FP593" s="527"/>
      <c r="FQ593" s="284">
        <f>FE593/(D592+D593)</f>
        <v>6.8584697731997508</v>
      </c>
      <c r="FR593" s="209"/>
      <c r="FS593" s="285"/>
      <c r="FT593" s="279"/>
      <c r="FU593" s="285"/>
      <c r="FV593" s="279"/>
      <c r="FW593" s="285"/>
      <c r="FX593" s="279"/>
      <c r="FY593" s="285"/>
      <c r="FZ593" s="279"/>
      <c r="GA593" s="285"/>
      <c r="GB593" s="279"/>
      <c r="GC593" s="279"/>
      <c r="GD593" s="284">
        <f>FE593*(((ABS(DV592-AN592))/(ABS(DV591-DV592))))^2</f>
        <v>2.4021810887838639</v>
      </c>
      <c r="GE593" s="209"/>
      <c r="GF593" s="285"/>
      <c r="GG593" s="279"/>
      <c r="GH593" s="279"/>
      <c r="GI593" s="279"/>
      <c r="GJ593" s="279"/>
      <c r="GK593" s="279"/>
      <c r="GL593" s="279"/>
      <c r="GM593" s="279"/>
      <c r="GN593" s="279"/>
      <c r="GO593" s="279"/>
      <c r="GP593" s="209"/>
      <c r="GQ593" s="529"/>
      <c r="GR593" s="587">
        <v>3.3686131600051481</v>
      </c>
      <c r="GS593" s="529">
        <v>3.9494085324198287</v>
      </c>
      <c r="GT593" s="587"/>
      <c r="GU593" s="529"/>
      <c r="GV593" s="529"/>
      <c r="GW593" s="529"/>
      <c r="GX593" s="529"/>
      <c r="GY593" s="529"/>
      <c r="GZ593" s="587">
        <v>1.5098208469055372</v>
      </c>
      <c r="HA593" s="529">
        <v>0.3484201954397399</v>
      </c>
      <c r="HB593" s="587"/>
      <c r="HC593" s="529"/>
      <c r="HD593" s="529"/>
      <c r="HE593" s="529"/>
      <c r="HF593" s="529"/>
      <c r="HG593" s="529"/>
      <c r="HH593" s="584">
        <v>3.6914920576252661</v>
      </c>
      <c r="HI593" s="527">
        <v>3.9647477080566946</v>
      </c>
      <c r="HJ593" s="587"/>
      <c r="HK593" s="529"/>
      <c r="HL593" s="529"/>
      <c r="HM593" s="529"/>
      <c r="HN593" s="529"/>
      <c r="HO593" s="529"/>
      <c r="HP593" s="285"/>
      <c r="HQ593" s="208"/>
      <c r="HR593" s="208"/>
      <c r="HS593" s="208"/>
      <c r="IE593" s="159"/>
      <c r="IF593" s="159"/>
      <c r="IG593" s="159"/>
      <c r="IH593" s="159"/>
      <c r="II593" s="175">
        <v>0</v>
      </c>
      <c r="IJ593" s="175">
        <v>1</v>
      </c>
      <c r="IK593" s="175">
        <v>0</v>
      </c>
      <c r="IL593" s="175">
        <v>1</v>
      </c>
      <c r="IM593" s="175">
        <v>0</v>
      </c>
      <c r="IN593" s="464"/>
      <c r="IO593" s="464"/>
      <c r="IP593" s="402"/>
      <c r="IQ593" s="175">
        <v>1</v>
      </c>
      <c r="IR593" s="175">
        <v>0</v>
      </c>
      <c r="IS593" s="175">
        <v>0</v>
      </c>
      <c r="IT593" s="402"/>
      <c r="IU593" s="416"/>
      <c r="IV593" s="402"/>
      <c r="IW593" s="416"/>
      <c r="IX593" s="483"/>
      <c r="IY593" s="416"/>
      <c r="IZ593" s="175">
        <v>1</v>
      </c>
      <c r="JA593" s="175">
        <v>0</v>
      </c>
      <c r="JB593" s="178">
        <v>0</v>
      </c>
      <c r="JC593" s="178">
        <v>0</v>
      </c>
      <c r="JD593" s="178">
        <v>0</v>
      </c>
      <c r="JE593" s="178">
        <v>0</v>
      </c>
      <c r="JF593" s="178">
        <v>0</v>
      </c>
      <c r="JG593" s="178">
        <v>1</v>
      </c>
      <c r="JH593" s="178">
        <v>0</v>
      </c>
      <c r="JI593" s="178">
        <v>0</v>
      </c>
      <c r="JJ593" s="178">
        <v>0</v>
      </c>
      <c r="JK593" s="178">
        <v>1</v>
      </c>
      <c r="JL593" s="178">
        <v>0</v>
      </c>
      <c r="JM593" s="178">
        <v>1</v>
      </c>
      <c r="JN593" s="178">
        <v>0</v>
      </c>
      <c r="JO593" s="178">
        <v>0</v>
      </c>
      <c r="JP593" s="178">
        <v>0</v>
      </c>
      <c r="JQ593" s="178">
        <v>0</v>
      </c>
      <c r="JR593" s="178">
        <v>0</v>
      </c>
      <c r="JS593" s="178">
        <v>0</v>
      </c>
      <c r="JT593" s="178">
        <v>0</v>
      </c>
      <c r="JU593" s="513">
        <v>1</v>
      </c>
      <c r="JV593" s="178">
        <v>0</v>
      </c>
      <c r="JW593" s="178">
        <v>0</v>
      </c>
      <c r="JX593" s="178">
        <v>0</v>
      </c>
      <c r="JY593" s="513"/>
      <c r="JZ593" s="407"/>
      <c r="KA593" s="407"/>
      <c r="KB593" s="407"/>
      <c r="KC593" s="407"/>
      <c r="KD593" s="407"/>
      <c r="KE593" s="162">
        <v>0</v>
      </c>
      <c r="KF593" s="175">
        <v>1</v>
      </c>
      <c r="KG593" s="175">
        <v>0</v>
      </c>
      <c r="KH593" s="175">
        <v>0</v>
      </c>
      <c r="KI593" s="175">
        <v>0</v>
      </c>
      <c r="KJ593" s="175">
        <v>1</v>
      </c>
      <c r="KK593" s="160">
        <v>0</v>
      </c>
      <c r="KL593" s="175">
        <v>1</v>
      </c>
      <c r="KM593" s="175">
        <v>0</v>
      </c>
      <c r="KN593" s="175">
        <v>0</v>
      </c>
      <c r="KO593" s="175">
        <v>0</v>
      </c>
      <c r="KP593" s="175">
        <v>0</v>
      </c>
      <c r="KQ593" s="175">
        <v>0</v>
      </c>
      <c r="KR593" s="160">
        <v>0</v>
      </c>
      <c r="KS593" s="159"/>
      <c r="KT593" s="159"/>
      <c r="KU593" s="159"/>
      <c r="KV593" s="159"/>
      <c r="KW593" s="159"/>
      <c r="KX593" s="159"/>
      <c r="KY593" s="159"/>
      <c r="KZ593" s="159"/>
      <c r="LA593" s="159"/>
    </row>
    <row r="594" spans="1:314" x14ac:dyDescent="0.15">
      <c r="A594" s="214"/>
      <c r="B594" s="261" t="s">
        <v>116</v>
      </c>
      <c r="C594" s="10">
        <v>1.04</v>
      </c>
      <c r="D594" s="11">
        <v>3.4663200000000005</v>
      </c>
      <c r="E594" s="12"/>
      <c r="F594" s="14"/>
      <c r="G594" s="13"/>
      <c r="H594" s="14"/>
      <c r="I594" s="596"/>
      <c r="J594" s="9">
        <v>4</v>
      </c>
      <c r="K594" s="14"/>
      <c r="L594" s="9"/>
      <c r="M594" s="14">
        <v>0</v>
      </c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9"/>
      <c r="AB594" s="15"/>
      <c r="AC594" s="15"/>
      <c r="AD594" s="15"/>
      <c r="AE594" s="15"/>
      <c r="AF594" s="15"/>
      <c r="AG594" s="15"/>
      <c r="AH594" s="54"/>
      <c r="AI594" s="15"/>
      <c r="AJ594" s="15"/>
      <c r="AK594" s="15"/>
      <c r="AL594" s="632"/>
      <c r="AM594" s="633">
        <v>-2.7490980960961555</v>
      </c>
      <c r="AN594" s="634">
        <v>6.716767100977199</v>
      </c>
      <c r="AO594" s="584"/>
      <c r="AP594" s="640">
        <f>ABS(11.88-AN594)</f>
        <v>5.1632328990228018</v>
      </c>
      <c r="AQ594" s="634"/>
      <c r="AR594" s="634"/>
      <c r="AS594" s="634"/>
      <c r="AT594" s="634"/>
      <c r="AU594" s="634"/>
      <c r="AV594" s="634"/>
      <c r="AW594" s="634"/>
      <c r="AX594" s="634"/>
      <c r="AY594" s="634"/>
      <c r="AZ594" s="634"/>
      <c r="BA594" s="634"/>
      <c r="BB594" s="634">
        <f>ABS(BQ594-AN594)</f>
        <v>7.4329641693811066</v>
      </c>
      <c r="BC594" s="527"/>
      <c r="BD594" s="634"/>
      <c r="BE594" s="634"/>
      <c r="BF594" s="634"/>
      <c r="BG594" s="634"/>
      <c r="BH594" s="634"/>
      <c r="BI594" s="634"/>
      <c r="BJ594" s="634"/>
      <c r="BK594" s="634"/>
      <c r="BL594" s="634"/>
      <c r="BM594" s="634"/>
      <c r="BN594" s="573"/>
      <c r="BO594" s="573"/>
      <c r="BP594" s="4">
        <v>-4.7238023623060696</v>
      </c>
      <c r="BQ594" s="4">
        <v>14.149731270358306</v>
      </c>
      <c r="BR594" s="6"/>
      <c r="BS594" s="527"/>
      <c r="BT594" s="527"/>
      <c r="BU594" s="527"/>
      <c r="BV594" s="527"/>
      <c r="BW594" s="584"/>
      <c r="BX594" s="527"/>
      <c r="BY594" s="527"/>
      <c r="BZ594" s="527"/>
      <c r="CA594" s="527"/>
      <c r="CB594" s="584"/>
      <c r="CC594" s="527"/>
      <c r="CD594" s="584"/>
      <c r="CE594" s="527"/>
      <c r="CF594" s="584"/>
      <c r="CG594" s="527"/>
      <c r="CH594" s="584"/>
      <c r="CI594" s="527"/>
      <c r="CJ594" s="584"/>
      <c r="CK594" s="527"/>
      <c r="CL594" s="584"/>
      <c r="CO594" s="70"/>
      <c r="CP594" s="70"/>
      <c r="CQ594" s="70"/>
      <c r="CR594" s="97"/>
      <c r="CS594" s="541"/>
      <c r="CT594" s="70"/>
      <c r="CU594" s="70"/>
      <c r="CV594" s="70"/>
      <c r="CW594" s="70"/>
      <c r="CX594" s="70"/>
      <c r="CY594" s="70"/>
      <c r="CZ594" s="70"/>
      <c r="DA594" s="70"/>
      <c r="DB594" s="70"/>
      <c r="DC594" s="70"/>
      <c r="DH594" s="211"/>
      <c r="DI594" s="519"/>
      <c r="DJ594" s="105"/>
      <c r="DK594" s="105"/>
      <c r="DL594" s="105"/>
      <c r="DM594" s="105"/>
      <c r="DN594" s="105"/>
      <c r="DO594" s="105"/>
      <c r="DP594" s="105"/>
      <c r="DQ594" s="105"/>
      <c r="DR594" s="105"/>
      <c r="DS594" s="105"/>
      <c r="DT594" s="108" t="s">
        <v>445</v>
      </c>
      <c r="DU594" s="105">
        <v>-3.7170903834539568</v>
      </c>
      <c r="DV594" s="105">
        <v>14.227157980456026</v>
      </c>
      <c r="ER594" s="128">
        <v>1.9747042662099146</v>
      </c>
      <c r="ES594" s="128">
        <v>-10.742956026058632</v>
      </c>
      <c r="EU594" s="518">
        <f>ABS(ER594)</f>
        <v>1.9747042662099146</v>
      </c>
      <c r="EV594" s="284"/>
      <c r="EW594" s="209"/>
      <c r="EX594" s="209"/>
      <c r="EY594" s="209"/>
      <c r="EZ594" s="209"/>
      <c r="FA594" s="209"/>
      <c r="FB594" s="209"/>
      <c r="FC594" s="209"/>
      <c r="FE594" s="141"/>
      <c r="FF594" s="144">
        <v>83.690446375705079</v>
      </c>
      <c r="FH594" s="516"/>
      <c r="FJ594" s="516"/>
      <c r="FL594" s="516"/>
      <c r="FN594" s="516"/>
      <c r="FQ594" s="284"/>
      <c r="FR594" s="284">
        <f>FF594/(D593+D594)</f>
        <v>11.624835591295943</v>
      </c>
      <c r="FS594" s="285"/>
      <c r="FT594" s="279"/>
      <c r="FU594" s="285"/>
      <c r="FV594" s="279"/>
      <c r="FW594" s="285"/>
      <c r="FX594" s="279"/>
      <c r="FY594" s="285"/>
      <c r="FZ594" s="279"/>
      <c r="GA594" s="285"/>
      <c r="GB594" s="279"/>
      <c r="GC594" s="279"/>
      <c r="GD594" s="284"/>
      <c r="GE594" s="284">
        <f>FF594*(((DV593-AN593)/(ABS(DV592-DV593))))^2</f>
        <v>2.173045439462614</v>
      </c>
      <c r="GF594" s="285"/>
      <c r="GG594" s="279"/>
      <c r="GH594" s="279"/>
      <c r="GI594" s="279"/>
      <c r="GJ594" s="279"/>
      <c r="GK594" s="279"/>
      <c r="GL594" s="279"/>
      <c r="GM594" s="279"/>
      <c r="GN594" s="279"/>
      <c r="GO594" s="279"/>
      <c r="GP594" s="209"/>
      <c r="GQ594" s="529"/>
      <c r="GR594" s="587">
        <v>3.4847722344880845</v>
      </c>
      <c r="GS594" s="532">
        <v>1.3939088937952335</v>
      </c>
      <c r="GT594" s="584"/>
      <c r="GU594" s="527"/>
      <c r="GV594" s="527"/>
      <c r="GW594" s="527"/>
      <c r="GX594" s="527"/>
      <c r="GY594" s="527"/>
      <c r="GZ594" s="587">
        <v>0.27099348534201972</v>
      </c>
      <c r="HA594" s="532">
        <v>1.3162540716612376</v>
      </c>
      <c r="HB594" s="584"/>
      <c r="HC594" s="527"/>
      <c r="HD594" s="527"/>
      <c r="HE594" s="527"/>
      <c r="HF594" s="527"/>
      <c r="HG594" s="527"/>
      <c r="HH594" s="584">
        <v>3.4952932631407183</v>
      </c>
      <c r="HI594" s="527">
        <v>1.9171611266052309</v>
      </c>
      <c r="HJ594" s="584"/>
      <c r="HK594" s="527"/>
      <c r="HL594" s="527"/>
      <c r="HM594" s="527"/>
      <c r="HN594" s="527"/>
      <c r="HO594" s="527"/>
      <c r="HP594" s="285"/>
      <c r="HQ594" s="208"/>
      <c r="HR594" s="208"/>
      <c r="HS594" s="208"/>
      <c r="IE594" s="159"/>
      <c r="IF594" s="159"/>
      <c r="IG594" s="159"/>
      <c r="IH594" s="159"/>
      <c r="II594" s="175">
        <v>0</v>
      </c>
      <c r="IJ594" s="175">
        <v>1</v>
      </c>
      <c r="IK594" s="164">
        <v>1</v>
      </c>
      <c r="IL594" s="175">
        <v>0</v>
      </c>
      <c r="IM594" s="164">
        <v>1</v>
      </c>
      <c r="IN594" s="469"/>
      <c r="IO594" s="469"/>
      <c r="IP594" s="386"/>
      <c r="IQ594" s="175">
        <v>0</v>
      </c>
      <c r="IR594" s="159">
        <v>1</v>
      </c>
      <c r="IS594" s="175">
        <v>0</v>
      </c>
      <c r="IT594" s="402"/>
      <c r="IU594" s="416"/>
      <c r="IV594" s="402"/>
      <c r="IW594" s="416"/>
      <c r="IX594" s="483"/>
      <c r="IY594" s="416"/>
      <c r="IZ594" s="175">
        <v>0</v>
      </c>
      <c r="JA594" s="175">
        <v>0</v>
      </c>
      <c r="JB594" s="178">
        <v>0</v>
      </c>
      <c r="JC594" s="176">
        <v>1</v>
      </c>
      <c r="JD594" s="176">
        <v>0</v>
      </c>
      <c r="JE594" s="159">
        <v>0</v>
      </c>
      <c r="JF594" s="178">
        <v>0</v>
      </c>
      <c r="JG594" s="178">
        <v>1</v>
      </c>
      <c r="JH594" s="178">
        <v>0</v>
      </c>
      <c r="JI594" s="178">
        <v>0</v>
      </c>
      <c r="JJ594" s="178">
        <v>0</v>
      </c>
      <c r="JK594" s="178">
        <v>1</v>
      </c>
      <c r="JL594" s="178">
        <v>0</v>
      </c>
      <c r="JM594" s="178">
        <v>1</v>
      </c>
      <c r="JN594" s="178">
        <v>0</v>
      </c>
      <c r="JO594" s="178">
        <v>0</v>
      </c>
      <c r="JP594" s="178">
        <v>0</v>
      </c>
      <c r="JQ594" s="178">
        <v>0</v>
      </c>
      <c r="JR594" s="178">
        <v>0</v>
      </c>
      <c r="JS594" s="178">
        <v>0</v>
      </c>
      <c r="JT594" s="178">
        <v>0</v>
      </c>
      <c r="JU594" s="513">
        <v>0</v>
      </c>
      <c r="JV594" s="178">
        <v>1</v>
      </c>
      <c r="JW594" s="178">
        <v>0</v>
      </c>
      <c r="JX594" s="178">
        <v>0</v>
      </c>
      <c r="JY594" s="513"/>
      <c r="JZ594" s="407"/>
      <c r="KA594" s="407"/>
      <c r="KB594" s="407"/>
      <c r="KC594" s="407"/>
      <c r="KD594" s="407"/>
      <c r="KE594" s="162">
        <v>1</v>
      </c>
      <c r="KF594" s="175">
        <v>0</v>
      </c>
      <c r="KG594" s="175">
        <v>0</v>
      </c>
      <c r="KH594" s="175">
        <v>0</v>
      </c>
      <c r="KI594" s="175">
        <v>0</v>
      </c>
      <c r="KJ594" s="175">
        <v>1</v>
      </c>
      <c r="KK594" s="160">
        <v>0</v>
      </c>
      <c r="KL594" s="175">
        <v>0</v>
      </c>
      <c r="KM594" s="175">
        <v>0</v>
      </c>
      <c r="KN594" s="175">
        <v>0</v>
      </c>
      <c r="KO594" s="175">
        <v>1</v>
      </c>
      <c r="KP594" s="175">
        <v>0</v>
      </c>
      <c r="KQ594" s="175">
        <v>0</v>
      </c>
      <c r="KR594" s="160">
        <v>0</v>
      </c>
      <c r="KS594" s="175">
        <v>0</v>
      </c>
      <c r="KT594" s="159"/>
      <c r="KU594" s="159"/>
      <c r="KV594" s="159"/>
      <c r="KW594" s="159"/>
      <c r="KX594" s="159"/>
      <c r="KY594" s="159"/>
      <c r="KZ594" s="159"/>
      <c r="LA594" s="159"/>
    </row>
    <row r="595" spans="1:314" x14ac:dyDescent="0.15">
      <c r="A595" s="218" t="s">
        <v>593</v>
      </c>
      <c r="B595" s="259" t="s">
        <v>117</v>
      </c>
      <c r="C595" s="17"/>
      <c r="D595" s="18"/>
      <c r="E595" s="12"/>
      <c r="F595" s="20"/>
      <c r="G595" s="19"/>
      <c r="H595" s="20"/>
      <c r="I595" s="597"/>
      <c r="J595" s="16"/>
      <c r="K595" s="20"/>
      <c r="L595" s="16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16"/>
      <c r="AB595" s="20"/>
      <c r="AC595" s="20"/>
      <c r="AD595" s="20"/>
      <c r="AE595" s="20"/>
      <c r="AF595" s="20"/>
      <c r="AG595" s="20"/>
      <c r="AH595" s="58"/>
      <c r="AI595" s="20"/>
      <c r="AJ595" s="20"/>
      <c r="AK595" s="20"/>
      <c r="AL595" s="642"/>
      <c r="AM595" s="636"/>
      <c r="AN595" s="637"/>
      <c r="AO595" s="636"/>
      <c r="AP595" s="637"/>
      <c r="AQ595" s="528">
        <f>SUM(AO592:AO595)</f>
        <v>3.769552117263844</v>
      </c>
      <c r="AR595" s="528">
        <f>SUM(AP592:AP595)</f>
        <v>11.526579804560262</v>
      </c>
      <c r="AS595" s="528">
        <f>AVERAGE(AO592:AO595)</f>
        <v>3.769552117263844</v>
      </c>
      <c r="AT595" s="528">
        <f>AVERAGE(AP592:AP595)</f>
        <v>5.7632899022801309</v>
      </c>
      <c r="AU595" s="528">
        <f>MAX(AO592:AO595)</f>
        <v>3.769552117263844</v>
      </c>
      <c r="AV595" s="528">
        <f>MAX(AP592:AP595)</f>
        <v>6.3633469055374601</v>
      </c>
      <c r="AW595" s="528">
        <f>MIN(AO592:AO595)</f>
        <v>3.769552117263844</v>
      </c>
      <c r="AX595" s="528">
        <f>MIN(AP592:AP595)</f>
        <v>5.1632328990228018</v>
      </c>
      <c r="AY595" s="528">
        <f>AU595-AW595</f>
        <v>0</v>
      </c>
      <c r="AZ595" s="528">
        <f>AV595-AX595</f>
        <v>1.2001140065146583</v>
      </c>
      <c r="BA595" s="528"/>
      <c r="BB595" s="636"/>
      <c r="BC595" s="637"/>
      <c r="BD595" s="528">
        <f>SUM(BB592:BB595)</f>
        <v>14.285228013029315</v>
      </c>
      <c r="BE595" s="528">
        <f>SUM(BC592:BC595)</f>
        <v>3.7164820846905524</v>
      </c>
      <c r="BF595" s="528">
        <f>AVERAGE(BB592:BB595)</f>
        <v>7.1426140065146573</v>
      </c>
      <c r="BG595" s="528">
        <f>AVERAGE(BC592:BC595)</f>
        <v>3.7164820846905524</v>
      </c>
      <c r="BH595" s="528">
        <f>MAX(BB592:BB595)</f>
        <v>7.4329641693811066</v>
      </c>
      <c r="BI595" s="528">
        <f>MAX(BC592:BC595)</f>
        <v>3.7164820846905524</v>
      </c>
      <c r="BJ595" s="528">
        <f>MIN(BB592:BB595)</f>
        <v>6.852263843648208</v>
      </c>
      <c r="BK595" s="528">
        <f>MIN(BC592:BC595)</f>
        <v>3.7164820846905524</v>
      </c>
      <c r="BL595" s="528">
        <f>BH595-BJ595</f>
        <v>0.58070032573289865</v>
      </c>
      <c r="BM595" s="528">
        <f>BI595-BK595</f>
        <v>0</v>
      </c>
      <c r="BN595" s="574"/>
      <c r="BO595" s="574"/>
      <c r="BP595" s="2"/>
      <c r="BQ595" s="2"/>
      <c r="BR595" s="7"/>
      <c r="BS595" s="527"/>
      <c r="BT595" s="527"/>
      <c r="BU595" s="527"/>
      <c r="BV595" s="527"/>
      <c r="BW595" s="585">
        <f>AVERAGE(BS591:BS595)</f>
        <v>1.1099644895036123</v>
      </c>
      <c r="BX595" s="585">
        <f>AVERAGE(BT591:BT595)</f>
        <v>-3.8261699239956566</v>
      </c>
      <c r="BY595" s="585">
        <f>AVERAGE(BU591:BU595)</f>
        <v>-0.24522471279730951</v>
      </c>
      <c r="BZ595" s="585">
        <f>AVERAGE(BV591:BV595)</f>
        <v>4.897239413680782</v>
      </c>
      <c r="CA595" s="527"/>
      <c r="CB595" s="584"/>
      <c r="CC595" s="527"/>
      <c r="CD595" s="585">
        <f>SUM(CB592:CB594)</f>
        <v>51.236618851435274</v>
      </c>
      <c r="CE595" s="585">
        <f>SUM(CC592:CC594)</f>
        <v>58.10498089852603</v>
      </c>
      <c r="CF595" s="585" t="e">
        <f ca="1">[1]!Mean(CB592:CB594)</f>
        <v>#NAME?</v>
      </c>
      <c r="CG595" s="585" t="e">
        <f ca="1">[1]!Mean(CC592:CC594)</f>
        <v>#NAME?</v>
      </c>
      <c r="CH595" s="585">
        <f>MAX(CB591:CB594)</f>
        <v>51.236618851435274</v>
      </c>
      <c r="CI595" s="585">
        <f>MAX(CC591:CC594)</f>
        <v>58.10498089852603</v>
      </c>
      <c r="CJ595" s="585">
        <f>MIN(CB591:CB594)</f>
        <v>51.236618851435274</v>
      </c>
      <c r="CK595" s="585">
        <f>MIN(CC591:CC594)</f>
        <v>58.10498089852603</v>
      </c>
      <c r="CL595" s="585"/>
      <c r="CM595" s="528"/>
      <c r="CN595" s="393"/>
      <c r="CO595" s="73"/>
      <c r="CP595" s="73"/>
      <c r="CQ595" s="73"/>
      <c r="CR595" s="96"/>
      <c r="CS595" s="83"/>
      <c r="CT595" s="281">
        <f>SUM(CR590:CR595)</f>
        <v>5.7854937734272234</v>
      </c>
      <c r="CU595" s="281">
        <f>SUM(CS591:CS595)</f>
        <v>14.964014837650911</v>
      </c>
      <c r="CV595" s="281">
        <f>AVERAGE(CR590:CR595)</f>
        <v>5.7854937734272234</v>
      </c>
      <c r="CW595" s="281">
        <f>AVERAGE(CS591:CS595)</f>
        <v>14.964014837650911</v>
      </c>
      <c r="CX595" s="281">
        <f>MAX(CR590:CR595)</f>
        <v>5.7854937734272234</v>
      </c>
      <c r="CY595" s="281">
        <f>MAX(CS590:CS595)</f>
        <v>14.964014837650911</v>
      </c>
      <c r="CZ595" s="281">
        <f>MIN(CR592:CR595)</f>
        <v>5.7854937734272234</v>
      </c>
      <c r="DA595" s="281">
        <f>MIN(CS591:CS595)</f>
        <v>14.964014837650911</v>
      </c>
      <c r="DB595" s="281">
        <f>CX595-CZ595</f>
        <v>0</v>
      </c>
      <c r="DC595" s="281">
        <f>CY595-DA595</f>
        <v>0</v>
      </c>
      <c r="DD595" s="281"/>
      <c r="DE595" s="281"/>
      <c r="DF595" s="281"/>
      <c r="DG595" s="281"/>
      <c r="DH595" s="519"/>
      <c r="DI595" s="211"/>
      <c r="DJ595" s="110"/>
      <c r="DK595" s="110"/>
      <c r="DL595" s="133"/>
      <c r="DM595" s="133"/>
      <c r="DN595" s="133"/>
      <c r="DO595" s="133"/>
      <c r="DP595" s="133"/>
      <c r="DQ595" s="133"/>
      <c r="DR595" s="133"/>
      <c r="DS595" s="110"/>
      <c r="DT595" s="112"/>
      <c r="DU595" s="110"/>
      <c r="DV595" s="110"/>
      <c r="DW595" s="495"/>
      <c r="DX595" s="495"/>
      <c r="DY595" s="495"/>
      <c r="DZ595" s="495"/>
      <c r="EA595" s="495"/>
      <c r="EB595" s="512"/>
      <c r="EC595" s="495"/>
      <c r="ED595" s="495"/>
      <c r="EE595" s="512"/>
      <c r="EF595" s="244"/>
      <c r="EG595" s="244"/>
      <c r="EH595" s="244"/>
      <c r="EI595" s="244"/>
      <c r="EJ595" s="244"/>
      <c r="EK595" s="244"/>
      <c r="EL595" s="244"/>
      <c r="EM595" s="244"/>
      <c r="EN595" s="244"/>
      <c r="EO595" s="244"/>
      <c r="EP595" s="244"/>
      <c r="EQ595" s="244"/>
      <c r="ER595" s="110"/>
      <c r="ES595" s="111"/>
      <c r="ET595" s="523"/>
      <c r="EU595" s="523"/>
      <c r="EV595" s="287">
        <f>SUM(ET589:ET595)</f>
        <v>0.89055290436917711</v>
      </c>
      <c r="EW595" s="281">
        <f>SUM(EU589:EU595)</f>
        <v>2.5554996386245952</v>
      </c>
      <c r="EX595" s="278">
        <f>AVERAGE(ET589:ET595)</f>
        <v>0.44527645218458856</v>
      </c>
      <c r="EY595" s="278">
        <f>AVERAGE(EU589:EU595)</f>
        <v>1.2777498193122976</v>
      </c>
      <c r="EZ595" s="281">
        <f>_xlfn.VAR.P(ET589:ET595)</f>
        <v>4.5351238909794672E-2</v>
      </c>
      <c r="FA595" s="281">
        <f>_xlfn.VAR.P(EU589:EU595)</f>
        <v>0.48574550105036329</v>
      </c>
      <c r="FB595" s="281">
        <f>MAX(ET589:ET595)</f>
        <v>0.65823475540330478</v>
      </c>
      <c r="FC595" s="281">
        <f>MAX(EU589:EU595)</f>
        <v>1.9747042662099146</v>
      </c>
      <c r="FD595" s="523"/>
      <c r="FE595" s="152"/>
      <c r="FF595" s="145"/>
      <c r="FG595" s="521">
        <f>SUM(FE592:FE595)</f>
        <v>29.945656477837954</v>
      </c>
      <c r="FH595" s="521">
        <f>SUM(FF592:FF595)</f>
        <v>83.690446375705079</v>
      </c>
      <c r="FI595" s="521">
        <f>AVERAGE(FE592:FE595)</f>
        <v>29.945656477837954</v>
      </c>
      <c r="FJ595" s="521">
        <f>AVERAGE(FF592:FF595)</f>
        <v>83.690446375705079</v>
      </c>
      <c r="FK595" s="521">
        <f>MAX(FE592:FE595)</f>
        <v>29.945656477837954</v>
      </c>
      <c r="FL595" s="521">
        <f>MAX(FF592:FF595)</f>
        <v>83.690446375705079</v>
      </c>
      <c r="FM595" s="521">
        <f>MIN(FE592:FE595)</f>
        <v>29.945656477837954</v>
      </c>
      <c r="FN595" s="521">
        <f>MIN(FF592:FF595)</f>
        <v>83.690446375705079</v>
      </c>
      <c r="FO595" s="521">
        <f>FK595-FM595</f>
        <v>0</v>
      </c>
      <c r="FP595" s="520">
        <f>FL595-FN595</f>
        <v>0</v>
      </c>
      <c r="FQ595" s="284"/>
      <c r="FR595" s="284"/>
      <c r="FS595" s="278">
        <f>SUM(FQ592:FQ595)</f>
        <v>6.8584697731997508</v>
      </c>
      <c r="FT595" s="278">
        <f>SUM(FR592:FR595)</f>
        <v>11.624835591295943</v>
      </c>
      <c r="FU595" s="278">
        <f>AVERAGE(FQ592:FQ595)</f>
        <v>6.8584697731997508</v>
      </c>
      <c r="FV595" s="278">
        <f>AVERAGE(FR592:FR595)</f>
        <v>11.624835591295943</v>
      </c>
      <c r="FW595" s="278">
        <f>MAX(FQ592:FQ595)</f>
        <v>6.8584697731997508</v>
      </c>
      <c r="FX595" s="278">
        <f>MAX(FR592:FR595)</f>
        <v>11.624835591295943</v>
      </c>
      <c r="FY595" s="278">
        <f>MIN(FQ592:FQ595)</f>
        <v>6.8584697731997508</v>
      </c>
      <c r="FZ595" s="278">
        <f>MIN(FR592:FR595)</f>
        <v>11.624835591295943</v>
      </c>
      <c r="GA595" s="278">
        <f>FW595-FY595</f>
        <v>0</v>
      </c>
      <c r="GB595" s="278">
        <f>FX595-FZ595</f>
        <v>0</v>
      </c>
      <c r="GC595" s="280"/>
      <c r="GD595" s="285"/>
      <c r="GE595" s="280"/>
      <c r="GF595" s="278">
        <f>SUM(GD592:GD595)</f>
        <v>2.4021810887838639</v>
      </c>
      <c r="GG595" s="278">
        <f>SUM(GE592:GE595)</f>
        <v>2.173045439462614</v>
      </c>
      <c r="GH595" s="278">
        <f>AVERAGE(GD592:GD595)</f>
        <v>2.4021810887838639</v>
      </c>
      <c r="GI595" s="278">
        <f>AVERAGE(GE592:GE595)</f>
        <v>2.173045439462614</v>
      </c>
      <c r="GJ595" s="278">
        <f>MAX(GD592:GD595)</f>
        <v>2.4021810887838639</v>
      </c>
      <c r="GK595" s="278">
        <f>MAX(GE592:GE595)</f>
        <v>2.173045439462614</v>
      </c>
      <c r="GL595" s="278">
        <f>MIN(GD592:GD595)</f>
        <v>2.4021810887838639</v>
      </c>
      <c r="GM595" s="278">
        <f>MIN(GE592:GE595)</f>
        <v>2.173045439462614</v>
      </c>
      <c r="GN595" s="278">
        <f>GJ595-GL595</f>
        <v>0</v>
      </c>
      <c r="GO595" s="278">
        <f>GK595-GM595</f>
        <v>0</v>
      </c>
      <c r="GP595" s="284"/>
      <c r="GQ595" s="587"/>
      <c r="GR595" s="587"/>
      <c r="GS595" s="532"/>
      <c r="GT595" s="586">
        <f>SUM(GR591:GR595)</f>
        <v>7.7826579903567223</v>
      </c>
      <c r="GU595" s="586">
        <f>SUM(GS591:GS595)</f>
        <v>5.4207568092036862</v>
      </c>
      <c r="GV595" s="531">
        <f>AVERAGE(GR591:GR595)</f>
        <v>2.5942193301189076</v>
      </c>
      <c r="GW595" s="531">
        <f>AVERAGE(GS591:GS595)</f>
        <v>1.8069189364012288</v>
      </c>
      <c r="GX595" s="531">
        <f>MAX(GR591:GR595)</f>
        <v>3.4847722344880845</v>
      </c>
      <c r="GY595" s="531">
        <f>MAX(GS591:GS595)</f>
        <v>3.9494085324198287</v>
      </c>
      <c r="GZ595" s="587"/>
      <c r="HA595" s="532"/>
      <c r="HB595" s="586">
        <f>SUM(GZ591:GZ595)</f>
        <v>2.8260749185667748</v>
      </c>
      <c r="HC595" s="586">
        <f>SUM(HA591:HA595)</f>
        <v>1.9743811074918565</v>
      </c>
      <c r="HD595" s="531">
        <f>AVERAGE(GZ591:GZ595)</f>
        <v>0.94202497285559161</v>
      </c>
      <c r="HE595" s="531">
        <f>AVERAGE(HA591:HA595)</f>
        <v>0.65812703583061882</v>
      </c>
      <c r="HF595" s="531">
        <f>MAX(GZ591:GZ595)</f>
        <v>1.5098208469055372</v>
      </c>
      <c r="HG595" s="531">
        <f>MAX(HA591:HA595)</f>
        <v>1.3162540716612376</v>
      </c>
      <c r="HH595" s="584"/>
      <c r="HI595" s="527"/>
      <c r="HJ595" s="586">
        <f>SUM(HH591:HH595)</f>
        <v>8.5853979371595521</v>
      </c>
      <c r="HK595" s="586">
        <f>SUM(HI591:HI595)</f>
        <v>6.2011504125031589</v>
      </c>
      <c r="HL595" s="531">
        <f>AVERAGE(HH591:HH595)</f>
        <v>2.8617993123865175</v>
      </c>
      <c r="HM595" s="531">
        <f>AVERAGE(HI591:HI595)</f>
        <v>2.0670501375010528</v>
      </c>
      <c r="HN595" s="531">
        <f>MAX(HH591:HH595)</f>
        <v>3.6914920576252661</v>
      </c>
      <c r="HO595" s="531">
        <f>MAX(HI591:HI595)</f>
        <v>3.9647477080566946</v>
      </c>
      <c r="HP595" s="286">
        <f>MIN(HH591:HH595)</f>
        <v>1.3986126163935684</v>
      </c>
      <c r="HQ595" s="286">
        <f>MIN(HI591:HI595)</f>
        <v>0.31924157784123319</v>
      </c>
      <c r="HR595" s="278">
        <f>HN595-HP595</f>
        <v>2.2928794412316975</v>
      </c>
      <c r="HS595" s="278">
        <f>HO595-HQ595</f>
        <v>3.6455061302154617</v>
      </c>
      <c r="HT595" s="393"/>
      <c r="HU595" s="520"/>
      <c r="HV595" s="393"/>
      <c r="HW595" s="520"/>
      <c r="HX595" s="393"/>
      <c r="HY595" s="520"/>
      <c r="HZ595" s="393"/>
      <c r="IA595" s="520"/>
      <c r="IB595" s="393"/>
      <c r="IC595" s="520"/>
      <c r="ID595" s="393"/>
      <c r="IE595" s="168"/>
      <c r="IF595" s="168"/>
      <c r="IG595" s="168">
        <v>-5.0722795857548784</v>
      </c>
      <c r="IH595" s="168">
        <v>-10.317109120521172</v>
      </c>
      <c r="II595" s="168"/>
      <c r="IJ595" s="168"/>
      <c r="IK595" s="168"/>
      <c r="IL595" s="168"/>
      <c r="IM595" s="168"/>
      <c r="IN595" s="462"/>
      <c r="IO595" s="462"/>
      <c r="IP595" s="390">
        <v>1</v>
      </c>
      <c r="IQ595" s="168"/>
      <c r="IR595" s="168"/>
      <c r="IS595" s="168"/>
      <c r="IT595" s="390"/>
      <c r="IU595" s="393"/>
      <c r="IV595" s="390"/>
      <c r="IW595" s="393"/>
      <c r="IX595" s="484"/>
      <c r="IY595" s="393"/>
      <c r="IZ595" s="168"/>
      <c r="JA595" s="168"/>
      <c r="JB595" s="177"/>
      <c r="JC595" s="177"/>
      <c r="JD595" s="177"/>
      <c r="JE595" s="168"/>
      <c r="JF595" s="168"/>
      <c r="JG595" s="168"/>
      <c r="JH595" s="168"/>
      <c r="JI595" s="168"/>
      <c r="JJ595" s="168"/>
      <c r="JK595" s="168"/>
      <c r="JL595" s="168"/>
      <c r="JM595" s="168"/>
      <c r="JN595" s="168"/>
      <c r="JO595" s="168"/>
      <c r="JP595" s="177"/>
      <c r="JQ595" s="177"/>
      <c r="JR595" s="177"/>
      <c r="JS595" s="168"/>
      <c r="JT595" s="168"/>
      <c r="JU595" s="393"/>
      <c r="JV595" s="168"/>
      <c r="JW595" s="168"/>
      <c r="JX595" s="168"/>
      <c r="JY595" s="393"/>
      <c r="JZ595" s="507"/>
      <c r="KA595" s="507"/>
      <c r="KB595" s="520"/>
      <c r="KC595" s="520"/>
      <c r="KD595" s="507"/>
      <c r="KE595" s="170"/>
      <c r="KF595" s="168"/>
      <c r="KG595" s="168"/>
      <c r="KH595" s="168"/>
      <c r="KI595" s="168"/>
      <c r="KJ595" s="168"/>
      <c r="KK595" s="169"/>
      <c r="KL595" s="168"/>
      <c r="KM595" s="168"/>
      <c r="KN595" s="168"/>
      <c r="KO595" s="168"/>
      <c r="KP595" s="168"/>
      <c r="KQ595" s="168"/>
      <c r="KR595" s="169"/>
      <c r="KS595" s="168"/>
      <c r="KT595" s="168"/>
      <c r="KU595" s="168"/>
      <c r="KV595" s="168"/>
      <c r="KW595" s="168"/>
      <c r="KX595" s="168"/>
      <c r="KY595" s="168"/>
      <c r="KZ595" s="168"/>
      <c r="LA595" s="169"/>
    </row>
    <row r="596" spans="1:314" x14ac:dyDescent="0.15">
      <c r="A596" s="214"/>
      <c r="B596" s="261" t="s">
        <v>118</v>
      </c>
      <c r="C596" s="10"/>
      <c r="D596" s="11"/>
      <c r="E596" s="12"/>
      <c r="F596" s="14"/>
      <c r="G596" s="13"/>
      <c r="H596" s="14" t="s">
        <v>373</v>
      </c>
      <c r="I596" s="596">
        <v>116</v>
      </c>
      <c r="J596" s="9">
        <v>1</v>
      </c>
      <c r="K596" s="14"/>
      <c r="L596" s="9"/>
      <c r="M596" s="14">
        <v>1</v>
      </c>
      <c r="N596" s="14">
        <v>1</v>
      </c>
      <c r="O596" s="14">
        <v>0</v>
      </c>
      <c r="P596" s="14"/>
      <c r="Q596" s="14">
        <v>1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1</v>
      </c>
      <c r="Z596" s="14">
        <v>0</v>
      </c>
      <c r="AA596" s="9">
        <v>0</v>
      </c>
      <c r="AB596" s="15"/>
      <c r="AC596" s="15"/>
      <c r="AD596" s="15"/>
      <c r="AE596" s="15"/>
      <c r="AF596" s="15"/>
      <c r="AG596" s="15"/>
      <c r="AH596" s="54"/>
      <c r="AI596" s="15"/>
      <c r="AJ596" s="15"/>
      <c r="AK596" s="15"/>
      <c r="AL596" s="632"/>
      <c r="AM596" s="633"/>
      <c r="AN596" s="634"/>
      <c r="AO596" s="633"/>
      <c r="AP596" s="634"/>
      <c r="AQ596" s="634"/>
      <c r="AR596" s="634"/>
      <c r="AS596" s="634"/>
      <c r="AT596" s="634"/>
      <c r="AU596" s="634"/>
      <c r="AV596" s="634"/>
      <c r="AW596" s="634"/>
      <c r="AX596" s="634"/>
      <c r="AY596" s="634"/>
      <c r="AZ596" s="634"/>
      <c r="BA596" s="634"/>
      <c r="BB596" s="633"/>
      <c r="BC596" s="634"/>
      <c r="BD596" s="634"/>
      <c r="BE596" s="634"/>
      <c r="BF596" s="634"/>
      <c r="BG596" s="634"/>
      <c r="BH596" s="634"/>
      <c r="BI596" s="634"/>
      <c r="BJ596" s="634"/>
      <c r="BK596" s="634"/>
      <c r="BL596" s="634"/>
      <c r="BM596" s="634"/>
      <c r="BN596" s="573"/>
      <c r="BO596" s="573"/>
      <c r="BP596" s="64">
        <v>0.69695444689761687</v>
      </c>
      <c r="BQ596" s="64">
        <v>-12.020496742671009</v>
      </c>
      <c r="BR596" s="6"/>
      <c r="BS596" s="527"/>
      <c r="BT596" s="527"/>
      <c r="BU596" s="527"/>
      <c r="BV596" s="527"/>
      <c r="BW596" s="584"/>
      <c r="BX596" s="527"/>
      <c r="BY596" s="527"/>
      <c r="BZ596" s="527"/>
      <c r="CA596" s="527"/>
      <c r="CB596" s="584"/>
      <c r="CC596" s="527"/>
      <c r="CD596" s="584"/>
      <c r="CE596" s="527"/>
      <c r="CF596" s="584"/>
      <c r="CG596" s="527"/>
      <c r="CH596" s="584"/>
      <c r="CI596" s="527"/>
      <c r="CJ596" s="584"/>
      <c r="CK596" s="527"/>
      <c r="CL596" s="584"/>
      <c r="CO596" s="70"/>
      <c r="CP596" s="70"/>
      <c r="CQ596" s="70"/>
      <c r="CR596" s="70"/>
      <c r="CS596" s="70"/>
      <c r="CT596" s="70"/>
      <c r="CU596" s="70"/>
      <c r="CV596" s="70"/>
      <c r="CW596" s="70"/>
      <c r="CX596" s="70"/>
      <c r="CY596" s="70"/>
      <c r="CZ596" s="70"/>
      <c r="DA596" s="70"/>
      <c r="DB596" s="70"/>
      <c r="DC596" s="70"/>
      <c r="DH596" s="516"/>
      <c r="DI596" s="516"/>
      <c r="DJ596" s="105"/>
      <c r="DK596" s="105"/>
      <c r="DL596" s="105"/>
      <c r="DM596" s="105"/>
      <c r="DN596" s="105"/>
      <c r="DO596" s="105"/>
      <c r="DP596" s="105"/>
      <c r="DQ596" s="105"/>
      <c r="DR596" s="105"/>
      <c r="DS596" s="105"/>
      <c r="DT596" s="108" t="s">
        <v>442</v>
      </c>
      <c r="DU596" s="128">
        <v>0.69695444689761687</v>
      </c>
      <c r="DV596" s="128">
        <v>-12.020496742671009</v>
      </c>
      <c r="ER596" s="105">
        <v>-3.8332494579368928</v>
      </c>
      <c r="ES596" s="105">
        <v>14.111017915309446</v>
      </c>
      <c r="EV596" s="284"/>
      <c r="EW596" s="209"/>
      <c r="EX596" s="209"/>
      <c r="EY596" s="209"/>
      <c r="EZ596" s="209"/>
      <c r="FA596" s="209"/>
      <c r="FB596" s="209"/>
      <c r="FC596" s="209"/>
      <c r="FE596" s="141"/>
      <c r="FF596" s="141"/>
      <c r="FH596" s="141"/>
      <c r="FJ596" s="141"/>
      <c r="FK596" s="584"/>
      <c r="FL596" s="527"/>
      <c r="FM596" s="584"/>
      <c r="FN596" s="527"/>
      <c r="FO596" s="584"/>
      <c r="FP596" s="527"/>
      <c r="FQ596" s="284"/>
      <c r="FR596" s="209"/>
      <c r="FS596" s="285"/>
      <c r="FT596" s="279"/>
      <c r="FU596" s="285"/>
      <c r="FV596" s="279"/>
      <c r="FW596" s="285"/>
      <c r="FX596" s="279"/>
      <c r="FY596" s="285"/>
      <c r="FZ596" s="279"/>
      <c r="GA596" s="285"/>
      <c r="GB596" s="279"/>
      <c r="GC596" s="279"/>
      <c r="GD596" s="285"/>
      <c r="GE596" s="279"/>
      <c r="GF596" s="285"/>
      <c r="GG596" s="279"/>
      <c r="GH596" s="279"/>
      <c r="GI596" s="279"/>
      <c r="GJ596" s="279"/>
      <c r="GK596" s="279"/>
      <c r="GL596" s="279"/>
      <c r="GM596" s="279"/>
      <c r="GN596" s="279"/>
      <c r="GO596" s="279"/>
      <c r="GP596" s="209"/>
      <c r="GQ596" s="529"/>
      <c r="GR596" s="587"/>
      <c r="GS596" s="529"/>
      <c r="GT596" s="587"/>
      <c r="GU596" s="529"/>
      <c r="GV596" s="529"/>
      <c r="GW596" s="529"/>
      <c r="GX596" s="529"/>
      <c r="GY596" s="529"/>
      <c r="GZ596" s="587"/>
      <c r="HA596" s="529"/>
      <c r="HB596" s="587"/>
      <c r="HC596" s="529"/>
      <c r="HD596" s="529"/>
      <c r="HE596" s="529"/>
      <c r="HF596" s="529"/>
      <c r="HG596" s="529"/>
      <c r="HH596" s="584"/>
      <c r="HI596" s="527"/>
      <c r="HJ596" s="587"/>
      <c r="HK596" s="529"/>
      <c r="HL596" s="529"/>
      <c r="HM596" s="529"/>
      <c r="HN596" s="529"/>
      <c r="HO596" s="529"/>
      <c r="HP596" s="285"/>
      <c r="HQ596" s="208"/>
      <c r="HR596" s="208"/>
      <c r="HS596" s="208"/>
      <c r="IE596" s="159"/>
      <c r="IF596" s="159"/>
      <c r="IG596" s="159">
        <v>-0.42591660643743257</v>
      </c>
      <c r="IH596" s="159">
        <v>6.6006270358306187</v>
      </c>
      <c r="II596" s="159"/>
      <c r="IJ596" s="159"/>
      <c r="IK596" s="159"/>
      <c r="IL596" s="159"/>
      <c r="IM596" s="159"/>
      <c r="IQ596" s="159"/>
      <c r="IR596" s="159"/>
      <c r="IS596" s="159"/>
      <c r="IZ596" s="159"/>
      <c r="JA596" s="159"/>
      <c r="JB596" s="159"/>
      <c r="JC596" s="159"/>
      <c r="JD596" s="159"/>
      <c r="JE596" s="159"/>
      <c r="JF596" s="159"/>
      <c r="JG596" s="159"/>
      <c r="JH596" s="159"/>
      <c r="JI596" s="159"/>
      <c r="JJ596" s="159"/>
      <c r="JK596" s="159"/>
      <c r="JL596" s="159"/>
      <c r="JM596" s="159"/>
      <c r="JN596" s="159"/>
      <c r="JO596" s="159"/>
      <c r="JP596" s="159"/>
      <c r="JQ596" s="159"/>
      <c r="JR596" s="159"/>
      <c r="JS596" s="159"/>
      <c r="JT596" s="159"/>
      <c r="JV596" s="159"/>
      <c r="JW596" s="159"/>
      <c r="JX596" s="159"/>
      <c r="KE596" s="159"/>
      <c r="KF596" s="159"/>
      <c r="KG596" s="159"/>
      <c r="KH596" s="159"/>
      <c r="KI596" s="159"/>
      <c r="KJ596" s="159"/>
      <c r="KK596" s="159"/>
      <c r="KL596" s="159"/>
      <c r="KM596" s="159"/>
      <c r="KN596" s="159"/>
      <c r="KO596" s="159"/>
      <c r="KP596" s="159"/>
      <c r="KQ596" s="159"/>
      <c r="KR596" s="159"/>
      <c r="KS596" s="159"/>
      <c r="KT596" s="159"/>
      <c r="KU596" s="159"/>
      <c r="KV596" s="159"/>
      <c r="KW596" s="159"/>
      <c r="KX596" s="159"/>
      <c r="KY596" s="159"/>
      <c r="KZ596" s="159"/>
      <c r="LA596" s="159"/>
    </row>
    <row r="597" spans="1:314" x14ac:dyDescent="0.15">
      <c r="A597" s="214"/>
      <c r="B597" s="261" t="s">
        <v>119</v>
      </c>
      <c r="C597" s="10"/>
      <c r="D597" s="11"/>
      <c r="E597" s="12"/>
      <c r="F597" s="14"/>
      <c r="G597" s="13"/>
      <c r="H597" s="14"/>
      <c r="I597" s="596"/>
      <c r="J597" s="9">
        <v>1</v>
      </c>
      <c r="K597" s="14"/>
      <c r="L597" s="9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9"/>
      <c r="AB597" s="15"/>
      <c r="AC597" s="15"/>
      <c r="AD597" s="15"/>
      <c r="AE597" s="15">
        <f>ABS(ER597-DU598)</f>
        <v>3.8719691494311981E-2</v>
      </c>
      <c r="AF597" s="15">
        <f>ABS(ES597-DV598)</f>
        <v>0.54198697068403945</v>
      </c>
      <c r="AG597" s="15">
        <f>SQRT(AE597^2+AF597^2)</f>
        <v>0.54336828293587081</v>
      </c>
      <c r="AH597" s="15">
        <f>AM598-BP597</f>
        <v>-3.6009313089710204</v>
      </c>
      <c r="AI597" s="15">
        <f>AN598-BQ597</f>
        <v>16.879022801302931</v>
      </c>
      <c r="AJ597" s="15"/>
      <c r="AK597" s="15"/>
      <c r="AL597" s="632">
        <f>((AH597*AH598)+(AI597*AI598))/(SQRT(AH597^2+AI597^2)*SQRT(AH598^2+AI598^2))</f>
        <v>0.99950170631506885</v>
      </c>
      <c r="AM597" s="633"/>
      <c r="AN597" s="634"/>
      <c r="AO597" s="633"/>
      <c r="AP597" s="634"/>
      <c r="AQ597" s="634"/>
      <c r="AR597" s="634"/>
      <c r="AS597" s="634"/>
      <c r="AT597" s="634"/>
      <c r="AU597" s="634"/>
      <c r="AV597" s="634"/>
      <c r="AW597" s="634"/>
      <c r="AX597" s="634"/>
      <c r="AY597" s="634"/>
      <c r="AZ597" s="634"/>
      <c r="BA597" s="634"/>
      <c r="BB597" s="633"/>
      <c r="BC597" s="634"/>
      <c r="BD597" s="634"/>
      <c r="BE597" s="634"/>
      <c r="BF597" s="634"/>
      <c r="BG597" s="634"/>
      <c r="BH597" s="634"/>
      <c r="BI597" s="634"/>
      <c r="BJ597" s="634"/>
      <c r="BK597" s="634"/>
      <c r="BL597" s="634"/>
      <c r="BM597" s="634"/>
      <c r="BN597" s="573"/>
      <c r="BO597" s="573"/>
      <c r="BP597" s="64">
        <v>0.81311352138055304</v>
      </c>
      <c r="BQ597" s="64">
        <v>-12.020496742671009</v>
      </c>
      <c r="BR597" s="6"/>
      <c r="BS597" s="527"/>
      <c r="BT597" s="527"/>
      <c r="BU597" s="527"/>
      <c r="BV597" s="527"/>
      <c r="BW597" s="584"/>
      <c r="BX597" s="527"/>
      <c r="BY597" s="527"/>
      <c r="BZ597" s="527"/>
      <c r="CA597" s="527"/>
      <c r="CB597" s="584"/>
      <c r="CC597" s="527"/>
      <c r="CD597" s="584"/>
      <c r="CE597" s="527"/>
      <c r="CF597" s="584"/>
      <c r="CG597" s="527"/>
      <c r="CH597" s="584"/>
      <c r="CI597" s="527"/>
      <c r="CJ597" s="584"/>
      <c r="CK597" s="527"/>
      <c r="CL597" s="584"/>
      <c r="CO597" s="70"/>
      <c r="CP597" s="70"/>
      <c r="CQ597" s="70"/>
      <c r="CR597" s="70"/>
      <c r="CS597" s="70"/>
      <c r="CT597" s="70"/>
      <c r="CU597" s="70"/>
      <c r="CV597" s="70"/>
      <c r="CW597" s="70"/>
      <c r="CX597" s="70"/>
      <c r="CY597" s="70"/>
      <c r="CZ597" s="70"/>
      <c r="DA597" s="70"/>
      <c r="DB597" s="70"/>
      <c r="DC597" s="70"/>
      <c r="DH597" s="516"/>
      <c r="DI597" s="516"/>
      <c r="DJ597" s="105"/>
      <c r="DK597" s="105"/>
      <c r="DL597" s="105"/>
      <c r="DM597" s="105"/>
      <c r="DN597" s="105"/>
      <c r="DO597" s="105"/>
      <c r="DP597" s="105"/>
      <c r="DQ597" s="105"/>
      <c r="DR597" s="105"/>
      <c r="DS597" s="105"/>
      <c r="DT597" s="108" t="s">
        <v>442</v>
      </c>
      <c r="DU597" s="128">
        <v>0.81311352138055304</v>
      </c>
      <c r="DV597" s="128">
        <v>-12.020496742671009</v>
      </c>
      <c r="ER597" s="105">
        <v>-3.5622116174767084</v>
      </c>
      <c r="ES597" s="105">
        <v>12.21406351791531</v>
      </c>
      <c r="EV597" s="284"/>
      <c r="EW597" s="209"/>
      <c r="EX597" s="209"/>
      <c r="EY597" s="209"/>
      <c r="EZ597" s="209"/>
      <c r="FA597" s="209"/>
      <c r="FB597" s="209"/>
      <c r="FC597" s="209"/>
      <c r="FE597" s="141"/>
      <c r="FF597" s="141"/>
      <c r="FH597" s="141"/>
      <c r="FJ597" s="141"/>
      <c r="FK597" s="584"/>
      <c r="FL597" s="527"/>
      <c r="FM597" s="584"/>
      <c r="FN597" s="527"/>
      <c r="FO597" s="584"/>
      <c r="FP597" s="527"/>
      <c r="FQ597" s="284"/>
      <c r="FR597" s="209"/>
      <c r="FS597" s="285"/>
      <c r="FT597" s="279"/>
      <c r="FU597" s="285"/>
      <c r="FV597" s="279"/>
      <c r="FW597" s="285"/>
      <c r="FX597" s="279"/>
      <c r="FY597" s="285"/>
      <c r="FZ597" s="279"/>
      <c r="GA597" s="285"/>
      <c r="GB597" s="279"/>
      <c r="GC597" s="279"/>
      <c r="GD597" s="285"/>
      <c r="GE597" s="279"/>
      <c r="GF597" s="285"/>
      <c r="GG597" s="279"/>
      <c r="GH597" s="279"/>
      <c r="GI597" s="279"/>
      <c r="GJ597" s="279"/>
      <c r="GK597" s="279"/>
      <c r="GL597" s="279"/>
      <c r="GM597" s="279"/>
      <c r="GN597" s="279"/>
      <c r="GO597" s="279"/>
      <c r="GP597" s="209"/>
      <c r="GQ597" s="529"/>
      <c r="GR597" s="587"/>
      <c r="GS597" s="529"/>
      <c r="GT597" s="587"/>
      <c r="GU597" s="529"/>
      <c r="GV597" s="529"/>
      <c r="GW597" s="529"/>
      <c r="GX597" s="529"/>
      <c r="GY597" s="529"/>
      <c r="GZ597" s="587"/>
      <c r="HA597" s="529"/>
      <c r="HB597" s="587"/>
      <c r="HC597" s="529"/>
      <c r="HD597" s="529"/>
      <c r="HE597" s="529"/>
      <c r="HF597" s="529"/>
      <c r="HG597" s="529"/>
      <c r="HH597" s="584"/>
      <c r="HI597" s="527"/>
      <c r="HJ597" s="587"/>
      <c r="HK597" s="529"/>
      <c r="HL597" s="529"/>
      <c r="HM597" s="529"/>
      <c r="HN597" s="529"/>
      <c r="HO597" s="529"/>
      <c r="HP597" s="285"/>
      <c r="HQ597" s="208"/>
      <c r="HR597" s="208"/>
      <c r="HS597" s="208"/>
      <c r="IE597" s="159"/>
      <c r="IF597" s="159"/>
      <c r="IG597" s="159"/>
      <c r="IH597" s="159"/>
      <c r="II597" s="159"/>
      <c r="IJ597" s="159"/>
      <c r="IK597" s="159"/>
      <c r="IL597" s="159"/>
      <c r="IM597" s="159"/>
      <c r="IQ597" s="159"/>
      <c r="IR597" s="159"/>
      <c r="IS597" s="159"/>
      <c r="IZ597" s="159"/>
      <c r="JA597" s="159"/>
      <c r="JB597" s="159"/>
      <c r="JC597" s="159"/>
      <c r="JD597" s="159"/>
      <c r="JE597" s="159"/>
      <c r="JF597" s="159"/>
      <c r="JG597" s="159"/>
      <c r="JH597" s="159"/>
      <c r="JI597" s="159"/>
      <c r="JJ597" s="159"/>
      <c r="JK597" s="159"/>
      <c r="JL597" s="159"/>
      <c r="JM597" s="159"/>
      <c r="JN597" s="159"/>
      <c r="JO597" s="159"/>
      <c r="JP597" s="159"/>
      <c r="JQ597" s="159"/>
      <c r="JR597" s="159"/>
      <c r="JS597" s="159"/>
      <c r="JT597" s="159"/>
      <c r="JV597" s="159"/>
      <c r="JW597" s="159"/>
      <c r="JX597" s="159"/>
      <c r="KE597" s="159"/>
      <c r="KF597" s="159"/>
      <c r="KG597" s="159"/>
      <c r="KH597" s="159"/>
      <c r="KI597" s="159"/>
      <c r="KJ597" s="159"/>
      <c r="KK597" s="159"/>
      <c r="KL597" s="159"/>
      <c r="KM597" s="159"/>
      <c r="KN597" s="159"/>
      <c r="KO597" s="159"/>
      <c r="KP597" s="159"/>
      <c r="KQ597" s="159"/>
      <c r="KR597" s="159"/>
      <c r="KS597" s="159"/>
      <c r="KT597" s="159"/>
      <c r="KU597" s="159"/>
      <c r="KV597" s="159"/>
      <c r="KW597" s="159"/>
      <c r="KX597" s="159"/>
      <c r="KY597" s="159"/>
      <c r="KZ597" s="159"/>
      <c r="LA597" s="159"/>
    </row>
    <row r="598" spans="1:314" x14ac:dyDescent="0.15">
      <c r="A598" s="214"/>
      <c r="B598" s="261" t="s">
        <v>120</v>
      </c>
      <c r="C598" s="10">
        <v>0.27</v>
      </c>
      <c r="D598" s="11">
        <v>0.8999100000000001</v>
      </c>
      <c r="E598" s="12"/>
      <c r="F598" s="14"/>
      <c r="G598" s="13"/>
      <c r="H598" s="14"/>
      <c r="I598" s="596"/>
      <c r="J598" s="9">
        <v>2</v>
      </c>
      <c r="K598" s="14"/>
      <c r="L598" s="9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9"/>
      <c r="AB598" s="15"/>
      <c r="AC598" s="15"/>
      <c r="AD598" s="15"/>
      <c r="AE598" s="15"/>
      <c r="AF598" s="15"/>
      <c r="AG598" s="15"/>
      <c r="AH598" s="54">
        <f>ER597-BP597</f>
        <v>-4.3753251388572618</v>
      </c>
      <c r="AI598" s="54">
        <f>ES597-BQ597</f>
        <v>24.234560260586321</v>
      </c>
      <c r="AJ598" s="15"/>
      <c r="AK598" s="15"/>
      <c r="AL598" s="635">
        <f>DEGREES(ACOS(AL597))</f>
        <v>1.8088325200109596</v>
      </c>
      <c r="AM598" s="633">
        <v>-2.7878177875904675</v>
      </c>
      <c r="AN598" s="634">
        <v>4.8585260586319219</v>
      </c>
      <c r="AO598" s="633"/>
      <c r="AP598" s="638">
        <f>ABS(11.88-AN598)</f>
        <v>7.0214739413680789</v>
      </c>
      <c r="AQ598" s="634"/>
      <c r="AR598" s="634"/>
      <c r="AS598" s="634"/>
      <c r="AT598" s="634"/>
      <c r="AU598" s="634"/>
      <c r="AV598" s="634"/>
      <c r="AW598" s="634"/>
      <c r="AX598" s="634"/>
      <c r="AY598" s="634"/>
      <c r="AZ598" s="634"/>
      <c r="BA598" s="634"/>
      <c r="BB598" s="634">
        <f>ABS(BQ598-AN598)</f>
        <v>6.7748371335504878</v>
      </c>
      <c r="BC598" s="634"/>
      <c r="BD598" s="634"/>
      <c r="BE598" s="634"/>
      <c r="BF598" s="634"/>
      <c r="BG598" s="634"/>
      <c r="BH598" s="634"/>
      <c r="BI598" s="634"/>
      <c r="BJ598" s="634"/>
      <c r="BK598" s="634"/>
      <c r="BL598" s="634"/>
      <c r="BM598" s="634"/>
      <c r="BN598" s="573"/>
      <c r="BO598" s="573"/>
      <c r="BP598" s="4">
        <v>-4.5689235963288217</v>
      </c>
      <c r="BQ598" s="4">
        <v>11.63336319218241</v>
      </c>
      <c r="BR598" s="6"/>
      <c r="BS598" s="527"/>
      <c r="BT598" s="527"/>
      <c r="BU598" s="527"/>
      <c r="BV598" s="527"/>
      <c r="BW598" s="584"/>
      <c r="BX598" s="527"/>
      <c r="BY598" s="527"/>
      <c r="BZ598" s="527"/>
      <c r="CA598" s="527"/>
      <c r="CB598" s="584"/>
      <c r="CC598" s="527"/>
      <c r="CD598" s="584"/>
      <c r="CE598" s="527"/>
      <c r="CF598" s="584"/>
      <c r="CG598" s="527"/>
      <c r="CH598" s="584"/>
      <c r="CI598" s="527"/>
      <c r="CJ598" s="584"/>
      <c r="CK598" s="527"/>
      <c r="CL598" s="584"/>
      <c r="CO598" s="70"/>
      <c r="CP598" s="70"/>
      <c r="CQ598" s="70"/>
      <c r="CR598" s="70"/>
      <c r="CS598" s="70"/>
      <c r="CT598" s="70"/>
      <c r="CU598" s="70"/>
      <c r="CV598" s="70"/>
      <c r="CW598" s="70"/>
      <c r="CX598" s="70"/>
      <c r="CY598" s="70"/>
      <c r="CZ598" s="70"/>
      <c r="DA598" s="70"/>
      <c r="DB598" s="70"/>
      <c r="DC598" s="70"/>
      <c r="DH598" s="516"/>
      <c r="DI598" s="516"/>
      <c r="DJ598" s="105"/>
      <c r="DK598" s="105"/>
      <c r="DL598" s="105"/>
      <c r="DM598" s="105"/>
      <c r="DN598" s="105"/>
      <c r="DO598" s="105"/>
      <c r="DP598" s="105"/>
      <c r="DQ598" s="105"/>
      <c r="DR598" s="105"/>
      <c r="DS598" s="105"/>
      <c r="DT598" s="108" t="s">
        <v>443</v>
      </c>
      <c r="DU598" s="105">
        <v>-3.5234919259823965</v>
      </c>
      <c r="DV598" s="105">
        <v>11.672076547231271</v>
      </c>
      <c r="ER598" s="128">
        <v>1.4326285852895457</v>
      </c>
      <c r="ES598" s="128">
        <v>-11.78821661237785</v>
      </c>
      <c r="EU598" s="518">
        <f>ABS(ER598)</f>
        <v>1.4326285852895457</v>
      </c>
      <c r="EV598" s="284"/>
      <c r="EW598" s="209"/>
      <c r="EX598" s="209"/>
      <c r="EY598" s="209"/>
      <c r="EZ598" s="209"/>
      <c r="FA598" s="209"/>
      <c r="FB598" s="209"/>
      <c r="FC598" s="209"/>
      <c r="FE598" s="141"/>
      <c r="FF598" s="141"/>
      <c r="FH598" s="141"/>
      <c r="FJ598" s="141"/>
      <c r="FK598" s="584"/>
      <c r="FL598" s="527"/>
      <c r="FM598" s="584"/>
      <c r="FN598" s="527"/>
      <c r="FO598" s="584"/>
      <c r="FP598" s="527"/>
      <c r="FQ598" s="284"/>
      <c r="FR598" s="209"/>
      <c r="FS598" s="285"/>
      <c r="FT598" s="279"/>
      <c r="FU598" s="285"/>
      <c r="FV598" s="279"/>
      <c r="FW598" s="285"/>
      <c r="FX598" s="279"/>
      <c r="FY598" s="285"/>
      <c r="FZ598" s="279"/>
      <c r="GA598" s="285"/>
      <c r="GB598" s="279"/>
      <c r="GC598" s="279"/>
      <c r="GD598" s="285"/>
      <c r="GE598" s="279"/>
      <c r="GF598" s="285"/>
      <c r="GG598" s="279"/>
      <c r="GH598" s="279"/>
      <c r="GI598" s="279"/>
      <c r="GJ598" s="279"/>
      <c r="GK598" s="279"/>
      <c r="GL598" s="279"/>
      <c r="GM598" s="279"/>
      <c r="GN598" s="279"/>
      <c r="GO598" s="279"/>
      <c r="GP598" s="209"/>
      <c r="GQ598" s="529"/>
      <c r="GR598" s="587">
        <v>3.8719691494311981E-2</v>
      </c>
      <c r="GS598" s="532">
        <v>0.61951506390899269</v>
      </c>
      <c r="GT598" s="584"/>
      <c r="GU598" s="527"/>
      <c r="GV598" s="527"/>
      <c r="GW598" s="527"/>
      <c r="GX598" s="527"/>
      <c r="GY598" s="527"/>
      <c r="GZ598" s="587">
        <v>0.54198697068403945</v>
      </c>
      <c r="HA598" s="532">
        <v>0.23228013029315875</v>
      </c>
      <c r="HB598" s="584"/>
      <c r="HC598" s="527"/>
      <c r="HD598" s="527"/>
      <c r="HE598" s="527"/>
      <c r="HF598" s="527"/>
      <c r="HG598" s="527"/>
      <c r="HH598" s="584">
        <v>0.54336828293587081</v>
      </c>
      <c r="HI598" s="527">
        <v>0.66162903000032436</v>
      </c>
      <c r="HJ598" s="584"/>
      <c r="HK598" s="527"/>
      <c r="HL598" s="527"/>
      <c r="HM598" s="527"/>
      <c r="HN598" s="527"/>
      <c r="HO598" s="527"/>
      <c r="HP598" s="285"/>
      <c r="HQ598" s="208"/>
      <c r="HR598" s="208"/>
      <c r="HS598" s="208"/>
      <c r="IE598" s="159"/>
      <c r="IF598" s="159"/>
      <c r="IG598" s="159"/>
      <c r="IH598" s="159"/>
      <c r="II598" s="175">
        <v>1</v>
      </c>
      <c r="IJ598" s="175">
        <v>0</v>
      </c>
      <c r="IK598" s="175">
        <v>0</v>
      </c>
      <c r="IL598" s="175">
        <v>1</v>
      </c>
      <c r="IM598" s="175">
        <v>0</v>
      </c>
      <c r="IN598" s="464"/>
      <c r="IO598" s="464"/>
      <c r="IP598" s="402"/>
      <c r="IQ598" s="175">
        <v>0</v>
      </c>
      <c r="IR598" s="175">
        <v>1</v>
      </c>
      <c r="IS598" s="175">
        <v>0</v>
      </c>
      <c r="IT598" s="402"/>
      <c r="IU598" s="416"/>
      <c r="IV598" s="402"/>
      <c r="IW598" s="416"/>
      <c r="IX598" s="483"/>
      <c r="IY598" s="416"/>
      <c r="IZ598" s="175">
        <v>1</v>
      </c>
      <c r="JA598" s="175">
        <v>0</v>
      </c>
      <c r="JB598" s="178">
        <v>0</v>
      </c>
      <c r="JC598" s="178">
        <v>0</v>
      </c>
      <c r="JD598" s="178">
        <v>0</v>
      </c>
      <c r="JE598" s="178">
        <v>0</v>
      </c>
      <c r="JF598" s="178">
        <v>0</v>
      </c>
      <c r="JG598" s="178">
        <v>0</v>
      </c>
      <c r="JH598" s="178">
        <v>1</v>
      </c>
      <c r="JI598" s="178">
        <v>0</v>
      </c>
      <c r="JJ598" s="178">
        <v>0</v>
      </c>
      <c r="JK598" s="178">
        <v>1</v>
      </c>
      <c r="JL598" s="178">
        <v>0</v>
      </c>
      <c r="JM598" s="178">
        <v>1</v>
      </c>
      <c r="JN598" s="178">
        <v>0</v>
      </c>
      <c r="JO598" s="178">
        <v>0</v>
      </c>
      <c r="JP598" s="178">
        <v>0</v>
      </c>
      <c r="JQ598" s="178">
        <v>0</v>
      </c>
      <c r="JR598" s="178">
        <v>0</v>
      </c>
      <c r="JS598" s="176">
        <v>0</v>
      </c>
      <c r="JT598" s="176">
        <v>0</v>
      </c>
      <c r="JU598" s="501">
        <v>1</v>
      </c>
      <c r="JV598" s="176">
        <v>0</v>
      </c>
      <c r="JW598" s="176">
        <v>0</v>
      </c>
      <c r="JX598" s="176">
        <v>0</v>
      </c>
      <c r="JY598" s="501"/>
      <c r="JZ598" s="405"/>
      <c r="KA598" s="405"/>
      <c r="KB598" s="405"/>
      <c r="KC598" s="405"/>
      <c r="KD598" s="405"/>
      <c r="KE598" s="159"/>
      <c r="KF598" s="159"/>
      <c r="KG598" s="159"/>
      <c r="KH598" s="159"/>
      <c r="KI598" s="159"/>
      <c r="KJ598" s="159"/>
      <c r="KK598" s="159"/>
      <c r="KL598" s="159"/>
      <c r="KM598" s="159"/>
      <c r="KN598" s="159"/>
      <c r="KO598" s="159"/>
      <c r="KP598" s="159"/>
      <c r="KQ598" s="159"/>
      <c r="KR598" s="159"/>
      <c r="KS598" s="159"/>
      <c r="KT598" s="159"/>
      <c r="KU598" s="159"/>
      <c r="KV598" s="159"/>
      <c r="KW598" s="159"/>
      <c r="KX598" s="159"/>
      <c r="KY598" s="159"/>
      <c r="KZ598" s="159"/>
      <c r="LA598" s="159"/>
    </row>
    <row r="599" spans="1:314" x14ac:dyDescent="0.15">
      <c r="A599" s="218" t="s">
        <v>593</v>
      </c>
      <c r="B599" s="259" t="s">
        <v>121</v>
      </c>
      <c r="C599" s="17"/>
      <c r="D599" s="18"/>
      <c r="E599" s="12"/>
      <c r="F599" s="20"/>
      <c r="G599" s="19"/>
      <c r="H599" s="20"/>
      <c r="I599" s="597"/>
      <c r="J599" s="16"/>
      <c r="K599" s="20"/>
      <c r="L599" s="16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16"/>
      <c r="AB599" s="20"/>
      <c r="AC599" s="20"/>
      <c r="AD599" s="20"/>
      <c r="AE599" s="20"/>
      <c r="AF599" s="20"/>
      <c r="AG599" s="20"/>
      <c r="AH599" s="58"/>
      <c r="AI599" s="20"/>
      <c r="AJ599" s="20"/>
      <c r="AK599" s="20"/>
      <c r="AL599" s="642"/>
      <c r="AM599" s="636"/>
      <c r="AN599" s="637"/>
      <c r="AO599" s="636"/>
      <c r="AP599" s="637"/>
      <c r="AQ599" s="528">
        <f>SUM(AO596:AO599)</f>
        <v>0</v>
      </c>
      <c r="AR599" s="528">
        <f>SUM(AP596:AP599)</f>
        <v>7.0214739413680789</v>
      </c>
      <c r="AS599" s="528" t="e">
        <f>AVERAGE(AO596:AO599)</f>
        <v>#DIV/0!</v>
      </c>
      <c r="AT599" s="528">
        <f>AVERAGE(AP596:AP599)</f>
        <v>7.0214739413680789</v>
      </c>
      <c r="AU599" s="528">
        <f>MAX(AO596:AO599)</f>
        <v>0</v>
      </c>
      <c r="AV599" s="528">
        <f>MAX(AP596:AP599)</f>
        <v>7.0214739413680789</v>
      </c>
      <c r="AW599" s="528">
        <f>MIN(AO596:AO599)</f>
        <v>0</v>
      </c>
      <c r="AX599" s="528">
        <f>MIN(AP596:AP599)</f>
        <v>7.0214739413680789</v>
      </c>
      <c r="AY599" s="528">
        <f>AU599-AW599</f>
        <v>0</v>
      </c>
      <c r="AZ599" s="528">
        <f>AV599-AX599</f>
        <v>0</v>
      </c>
      <c r="BA599" s="528"/>
      <c r="BB599" s="636"/>
      <c r="BC599" s="637"/>
      <c r="BD599" s="528">
        <f>SUM(BB596:BB599)</f>
        <v>6.7748371335504878</v>
      </c>
      <c r="BE599" s="528">
        <f>SUM(BC596:BC599)</f>
        <v>0</v>
      </c>
      <c r="BF599" s="528">
        <f>AVERAGE(BB596:BB599)</f>
        <v>6.7748371335504878</v>
      </c>
      <c r="BG599" s="528" t="e">
        <f>AVERAGE(BC596:BC599)</f>
        <v>#DIV/0!</v>
      </c>
      <c r="BH599" s="528">
        <f>MAX(BB596:BB599)</f>
        <v>6.7748371335504878</v>
      </c>
      <c r="BI599" s="528">
        <f>MAX(BC596:BC599)</f>
        <v>0</v>
      </c>
      <c r="BJ599" s="528">
        <f>MIN(BB596:BB599)</f>
        <v>6.7748371335504878</v>
      </c>
      <c r="BK599" s="528">
        <f>MIN(BC596:BC599)</f>
        <v>0</v>
      </c>
      <c r="BL599" s="528">
        <f>BH599-BJ599</f>
        <v>0</v>
      </c>
      <c r="BM599" s="528">
        <f>BI599-BK599</f>
        <v>0</v>
      </c>
      <c r="BN599" s="574"/>
      <c r="BO599" s="574"/>
      <c r="BP599" s="2"/>
      <c r="BQ599" s="2"/>
      <c r="BR599" s="7"/>
      <c r="BS599" s="530"/>
      <c r="BT599" s="530"/>
      <c r="BU599" s="530"/>
      <c r="BV599" s="530"/>
      <c r="BW599" s="584"/>
      <c r="BX599" s="530"/>
      <c r="BY599" s="530"/>
      <c r="BZ599" s="530"/>
      <c r="CA599" s="530"/>
      <c r="CB599" s="584"/>
      <c r="CC599" s="530"/>
      <c r="CD599" s="584"/>
      <c r="CE599" s="530"/>
      <c r="CF599" s="584"/>
      <c r="CG599" s="530"/>
      <c r="CH599" s="584"/>
      <c r="CI599" s="530"/>
      <c r="CJ599" s="584"/>
      <c r="CK599" s="530"/>
      <c r="CL599" s="584"/>
      <c r="CM599" s="271"/>
      <c r="CN599" s="393"/>
      <c r="CO599" s="73"/>
      <c r="CP599" s="73"/>
      <c r="CQ599" s="73"/>
      <c r="CR599" s="96"/>
      <c r="CS599" s="83"/>
      <c r="CT599" s="87"/>
      <c r="CU599" s="87"/>
      <c r="CV599" s="87"/>
      <c r="CW599" s="87"/>
      <c r="CX599" s="87"/>
      <c r="CY599" s="87"/>
      <c r="CZ599" s="87"/>
      <c r="DA599" s="87"/>
      <c r="DB599" s="87"/>
      <c r="DC599" s="81"/>
      <c r="DD599" s="281"/>
      <c r="DE599" s="281"/>
      <c r="DF599" s="281"/>
      <c r="DG599" s="281"/>
      <c r="DH599" s="281"/>
      <c r="DI599" s="281"/>
      <c r="DJ599" s="110"/>
      <c r="DK599" s="110"/>
      <c r="DL599" s="133"/>
      <c r="DM599" s="133"/>
      <c r="DN599" s="133"/>
      <c r="DO599" s="133"/>
      <c r="DP599" s="133"/>
      <c r="DQ599" s="133"/>
      <c r="DR599" s="133"/>
      <c r="DS599" s="110"/>
      <c r="DT599" s="112"/>
      <c r="DU599" s="110"/>
      <c r="DV599" s="110"/>
      <c r="DW599" s="495"/>
      <c r="DX599" s="495"/>
      <c r="DY599" s="495"/>
      <c r="DZ599" s="495"/>
      <c r="EA599" s="495"/>
      <c r="EB599" s="512"/>
      <c r="EC599" s="495"/>
      <c r="ED599" s="495"/>
      <c r="EE599" s="512"/>
      <c r="EF599" s="244"/>
      <c r="EG599" s="244"/>
      <c r="EH599" s="244"/>
      <c r="EI599" s="244"/>
      <c r="EJ599" s="244"/>
      <c r="EK599" s="244"/>
      <c r="EL599" s="244"/>
      <c r="EM599" s="244"/>
      <c r="EN599" s="244"/>
      <c r="EO599" s="244"/>
      <c r="EP599" s="244"/>
      <c r="EQ599" s="244"/>
      <c r="ER599" s="110"/>
      <c r="ES599" s="111"/>
      <c r="EV599" s="287"/>
      <c r="EW599" s="281">
        <f>SUM(EU597:EU599)</f>
        <v>1.4326285852895457</v>
      </c>
      <c r="EX599" s="278"/>
      <c r="EY599" s="278">
        <f>AVERAGE(EU596:EU599)</f>
        <v>1.4326285852895457</v>
      </c>
      <c r="EZ599" s="281"/>
      <c r="FA599" s="281">
        <f>_xlfn.VAR.P(EU596:EU599)</f>
        <v>0</v>
      </c>
      <c r="FB599" s="281"/>
      <c r="FC599" s="281">
        <f>MAX(EU596:EU599)</f>
        <v>1.4326285852895457</v>
      </c>
      <c r="FD599" s="523"/>
      <c r="FE599" s="152"/>
      <c r="FF599" s="145"/>
      <c r="FG599" s="268"/>
      <c r="FH599" s="145"/>
      <c r="FI599" s="268"/>
      <c r="FJ599" s="145"/>
      <c r="FK599" s="584"/>
      <c r="FL599" s="527"/>
      <c r="FM599" s="584"/>
      <c r="FN599" s="530"/>
      <c r="FO599" s="584"/>
      <c r="FP599" s="530"/>
      <c r="FQ599" s="284"/>
      <c r="FR599" s="282"/>
      <c r="FS599" s="286"/>
      <c r="FT599" s="278"/>
      <c r="FU599" s="286"/>
      <c r="FV599" s="278"/>
      <c r="FW599" s="285"/>
      <c r="FX599" s="279"/>
      <c r="FY599" s="285"/>
      <c r="FZ599" s="280"/>
      <c r="GA599" s="285"/>
      <c r="GB599" s="280"/>
      <c r="GC599" s="280"/>
      <c r="GD599" s="285"/>
      <c r="GE599" s="280"/>
      <c r="GF599" s="285"/>
      <c r="GG599" s="280"/>
      <c r="GH599" s="280"/>
      <c r="GI599" s="280"/>
      <c r="GJ599" s="280"/>
      <c r="GK599" s="280"/>
      <c r="GL599" s="280"/>
      <c r="GM599" s="280"/>
      <c r="GN599" s="280"/>
      <c r="GO599" s="280"/>
      <c r="GP599" s="282"/>
      <c r="GQ599" s="532"/>
      <c r="GR599" s="587"/>
      <c r="GS599" s="532"/>
      <c r="GT599" s="586">
        <f>SUM(GR597:GR599)</f>
        <v>3.8719691494311981E-2</v>
      </c>
      <c r="GU599" s="586">
        <f>SUM(GS597:GS599)</f>
        <v>0.61951506390899269</v>
      </c>
      <c r="GV599" s="531">
        <f>AVERAGE(GR597:GR599)</f>
        <v>3.8719691494311981E-2</v>
      </c>
      <c r="GW599" s="531">
        <f>AVERAGE(GS597:GS599)</f>
        <v>0.61951506390899269</v>
      </c>
      <c r="GX599" s="531">
        <f>MAX(GR597:GR599)</f>
        <v>3.8719691494311981E-2</v>
      </c>
      <c r="GY599" s="531">
        <f>MAX(GS597:GS599)</f>
        <v>0.61951506390899269</v>
      </c>
      <c r="GZ599" s="587"/>
      <c r="HA599" s="532"/>
      <c r="HB599" s="586">
        <f>SUM(GZ597:GZ599)</f>
        <v>0.54198697068403945</v>
      </c>
      <c r="HC599" s="586">
        <f>SUM(HA597:HA599)</f>
        <v>0.23228013029315875</v>
      </c>
      <c r="HD599" s="531">
        <f>AVERAGE(GZ597:GZ599)</f>
        <v>0.54198697068403945</v>
      </c>
      <c r="HE599" s="531">
        <f>AVERAGE(HA597:HA599)</f>
        <v>0.23228013029315875</v>
      </c>
      <c r="HF599" s="531">
        <f>MAX(GZ597:GZ599)</f>
        <v>0.54198697068403945</v>
      </c>
      <c r="HG599" s="531">
        <f>MAX(HA597:HA599)</f>
        <v>0.23228013029315875</v>
      </c>
      <c r="HH599" s="584"/>
      <c r="HI599" s="527"/>
      <c r="HJ599" s="586">
        <f>SUM(HH597:HH599)</f>
        <v>0.54336828293587081</v>
      </c>
      <c r="HK599" s="586">
        <f>SUM(HI597:HI599)</f>
        <v>0.66162903000032436</v>
      </c>
      <c r="HL599" s="531">
        <f>AVERAGE(HH597:HH599)</f>
        <v>0.54336828293587081</v>
      </c>
      <c r="HM599" s="531">
        <f>AVERAGE(HI597:HI599)</f>
        <v>0.66162903000032436</v>
      </c>
      <c r="HN599" s="531">
        <f>MAX(HH597:HH599)</f>
        <v>0.54336828293587081</v>
      </c>
      <c r="HO599" s="531">
        <f>MAX(HI597:HI599)</f>
        <v>0.66162903000032436</v>
      </c>
      <c r="HP599" s="286">
        <f>MIN(HH597:HH599)</f>
        <v>0.54336828293587081</v>
      </c>
      <c r="HQ599" s="286">
        <f>MIN(HI597:HI599)</f>
        <v>0.66162903000032436</v>
      </c>
      <c r="HR599" s="278">
        <f>HN599-HP599</f>
        <v>0</v>
      </c>
      <c r="HS599" s="278">
        <f>HO599-HQ599</f>
        <v>0</v>
      </c>
      <c r="HT599" s="393"/>
      <c r="HU599" s="520"/>
      <c r="HV599" s="393"/>
      <c r="HW599" s="520"/>
      <c r="HX599" s="393"/>
      <c r="HY599" s="520"/>
      <c r="HZ599" s="393"/>
      <c r="IA599" s="520"/>
      <c r="IB599" s="393"/>
      <c r="IC599" s="520"/>
      <c r="ID599" s="393"/>
      <c r="IE599" s="168"/>
      <c r="IF599" s="168"/>
      <c r="IG599" s="168">
        <v>-2.9039768620734039</v>
      </c>
      <c r="IH599" s="168">
        <v>-8.0717345276872958</v>
      </c>
      <c r="II599" s="168"/>
      <c r="IJ599" s="168"/>
      <c r="IK599" s="168"/>
      <c r="IL599" s="168"/>
      <c r="IM599" s="168"/>
      <c r="IN599" s="462"/>
      <c r="IO599" s="462"/>
      <c r="IP599" s="390">
        <v>1</v>
      </c>
      <c r="IQ599" s="168"/>
      <c r="IR599" s="168"/>
      <c r="IS599" s="168"/>
      <c r="IT599" s="390"/>
      <c r="IU599" s="393"/>
      <c r="IV599" s="390"/>
      <c r="IW599" s="393"/>
      <c r="IX599" s="484"/>
      <c r="IY599" s="393"/>
      <c r="IZ599" s="168"/>
      <c r="JA599" s="168"/>
      <c r="JB599" s="177"/>
      <c r="JC599" s="177"/>
      <c r="JD599" s="177"/>
      <c r="JE599" s="168"/>
      <c r="JF599" s="168"/>
      <c r="JG599" s="168"/>
      <c r="JH599" s="168"/>
      <c r="JI599" s="168"/>
      <c r="JJ599" s="168"/>
      <c r="JK599" s="168"/>
      <c r="JL599" s="168"/>
      <c r="JM599" s="168"/>
      <c r="JN599" s="168"/>
      <c r="JO599" s="168"/>
      <c r="JP599" s="177"/>
      <c r="JQ599" s="177"/>
      <c r="JR599" s="177"/>
      <c r="JS599" s="168"/>
      <c r="JT599" s="168"/>
      <c r="JU599" s="393"/>
      <c r="JV599" s="168"/>
      <c r="JW599" s="168"/>
      <c r="JX599" s="168"/>
      <c r="JY599" s="393"/>
      <c r="JZ599" s="507"/>
      <c r="KA599" s="507"/>
      <c r="KB599" s="520"/>
      <c r="KC599" s="520"/>
      <c r="KD599" s="507"/>
      <c r="KE599" s="170"/>
      <c r="KF599" s="168"/>
      <c r="KG599" s="168"/>
      <c r="KH599" s="168"/>
      <c r="KI599" s="168"/>
      <c r="KJ599" s="168"/>
      <c r="KK599" s="169"/>
      <c r="KL599" s="168"/>
      <c r="KM599" s="168"/>
      <c r="KN599" s="168"/>
      <c r="KO599" s="168"/>
      <c r="KP599" s="168"/>
      <c r="KQ599" s="168"/>
      <c r="KR599" s="169"/>
      <c r="KS599" s="168"/>
      <c r="KT599" s="168"/>
      <c r="KU599" s="168"/>
      <c r="KV599" s="168"/>
      <c r="KW599" s="168"/>
      <c r="KX599" s="168"/>
      <c r="KY599" s="168"/>
      <c r="KZ599" s="168"/>
      <c r="LA599" s="169"/>
    </row>
    <row r="600" spans="1:314" x14ac:dyDescent="0.15">
      <c r="A600" s="237"/>
      <c r="B600" s="277" t="s">
        <v>122</v>
      </c>
      <c r="C600" s="47"/>
      <c r="D600" s="298"/>
      <c r="E600" s="12"/>
      <c r="F600" s="48"/>
      <c r="G600" s="49"/>
      <c r="H600" s="48" t="s">
        <v>366</v>
      </c>
      <c r="I600" s="604">
        <v>117</v>
      </c>
      <c r="J600" s="50">
        <v>1</v>
      </c>
      <c r="K600" s="48">
        <v>0</v>
      </c>
      <c r="L600" s="50">
        <v>1</v>
      </c>
      <c r="M600" s="51">
        <v>1</v>
      </c>
      <c r="N600" s="51">
        <v>1</v>
      </c>
      <c r="O600" s="51">
        <v>0</v>
      </c>
      <c r="P600" s="48"/>
      <c r="Q600" s="48">
        <v>1</v>
      </c>
      <c r="R600" s="48">
        <v>0</v>
      </c>
      <c r="S600" s="48">
        <v>0</v>
      </c>
      <c r="T600" s="48">
        <v>0</v>
      </c>
      <c r="U600" s="48">
        <v>0</v>
      </c>
      <c r="V600" s="48">
        <v>1</v>
      </c>
      <c r="W600" s="48">
        <v>0</v>
      </c>
      <c r="X600" s="48">
        <v>0</v>
      </c>
      <c r="Y600" s="48">
        <v>1</v>
      </c>
      <c r="Z600" s="48">
        <v>0</v>
      </c>
      <c r="AA600" s="50">
        <v>0</v>
      </c>
      <c r="AB600" s="51"/>
      <c r="AC600" s="51"/>
      <c r="AD600" s="51"/>
      <c r="AE600" s="51"/>
      <c r="AF600" s="51"/>
      <c r="AG600" s="51"/>
      <c r="AH600" s="456"/>
      <c r="AI600" s="51"/>
      <c r="AJ600" s="51"/>
      <c r="AK600" s="51"/>
      <c r="AL600" s="660"/>
      <c r="AM600" s="661"/>
      <c r="AN600" s="638"/>
      <c r="AO600" s="661"/>
      <c r="AP600" s="638"/>
      <c r="AQ600" s="638"/>
      <c r="AR600" s="638"/>
      <c r="AS600" s="638"/>
      <c r="AT600" s="638"/>
      <c r="AU600" s="638"/>
      <c r="AV600" s="638"/>
      <c r="AW600" s="638"/>
      <c r="AX600" s="638"/>
      <c r="AY600" s="638"/>
      <c r="AZ600" s="638"/>
      <c r="BA600" s="638"/>
      <c r="BB600" s="661"/>
      <c r="BC600" s="638"/>
      <c r="BD600" s="638"/>
      <c r="BE600" s="638"/>
      <c r="BF600" s="638"/>
      <c r="BG600" s="638"/>
      <c r="BH600" s="638"/>
      <c r="BI600" s="638"/>
      <c r="BJ600" s="638"/>
      <c r="BK600" s="638"/>
      <c r="BL600" s="638"/>
      <c r="BM600" s="638"/>
      <c r="BN600" s="582"/>
      <c r="BO600" s="582"/>
      <c r="BP600" s="64"/>
      <c r="BQ600" s="64"/>
      <c r="BR600" s="6"/>
      <c r="BS600" s="534"/>
      <c r="BT600" s="534"/>
      <c r="BU600" s="534"/>
      <c r="BV600" s="534"/>
      <c r="BW600" s="588"/>
      <c r="BX600" s="534"/>
      <c r="BY600" s="534"/>
      <c r="BZ600" s="534"/>
      <c r="CA600" s="534"/>
      <c r="CB600" s="588"/>
      <c r="CC600" s="534"/>
      <c r="CD600" s="588"/>
      <c r="CE600" s="534"/>
      <c r="CF600" s="588"/>
      <c r="CG600" s="534"/>
      <c r="CH600" s="588"/>
      <c r="CI600" s="534"/>
      <c r="CJ600" s="588"/>
      <c r="CK600" s="534"/>
      <c r="CL600" s="588"/>
      <c r="CM600" s="148"/>
      <c r="CN600" s="387"/>
      <c r="CO600" s="79"/>
      <c r="CP600" s="79"/>
      <c r="CQ600" s="79"/>
      <c r="CR600" s="97"/>
      <c r="CS600" s="92"/>
      <c r="CT600" s="84"/>
      <c r="CU600" s="84"/>
      <c r="CV600" s="84"/>
      <c r="CW600" s="84"/>
      <c r="CX600" s="84"/>
      <c r="CY600" s="84"/>
      <c r="CZ600" s="84"/>
      <c r="DA600" s="84"/>
      <c r="DB600" s="84"/>
      <c r="DC600" s="78"/>
      <c r="DD600" s="282"/>
      <c r="DE600" s="282"/>
      <c r="DF600" s="282"/>
      <c r="DG600" s="282"/>
      <c r="DH600" s="209"/>
      <c r="DI600" s="209"/>
      <c r="DJ600" s="122"/>
      <c r="DK600" s="122"/>
      <c r="DL600" s="132"/>
      <c r="DM600" s="132"/>
      <c r="DN600" s="132"/>
      <c r="DO600" s="132"/>
      <c r="DP600" s="132"/>
      <c r="DQ600" s="132"/>
      <c r="DR600" s="132"/>
      <c r="DS600" s="122"/>
      <c r="DT600" s="109"/>
      <c r="DU600" s="128"/>
      <c r="DV600" s="128"/>
      <c r="ER600" s="122"/>
      <c r="ES600" s="121"/>
      <c r="ET600" s="519"/>
      <c r="EU600" s="519"/>
      <c r="EV600" s="284"/>
      <c r="EW600" s="282"/>
      <c r="EX600" s="282"/>
      <c r="EY600" s="282"/>
      <c r="EZ600" s="282"/>
      <c r="FA600" s="282"/>
      <c r="FB600" s="282"/>
      <c r="FC600" s="282"/>
      <c r="FD600" s="519"/>
      <c r="FE600" s="150"/>
      <c r="FF600" s="148"/>
      <c r="FG600" s="150"/>
      <c r="FH600" s="148"/>
      <c r="FI600" s="150"/>
      <c r="FJ600" s="148"/>
      <c r="FK600" s="588"/>
      <c r="FL600" s="527"/>
      <c r="FM600" s="584"/>
      <c r="FN600" s="534"/>
      <c r="FO600" s="588"/>
      <c r="FP600" s="534"/>
      <c r="FQ600" s="284"/>
      <c r="FR600" s="209"/>
      <c r="FS600" s="97"/>
      <c r="FT600" s="92"/>
      <c r="FU600" s="97"/>
      <c r="FV600" s="92"/>
      <c r="FW600" s="97"/>
      <c r="FX600" s="279"/>
      <c r="FY600" s="285"/>
      <c r="FZ600" s="92"/>
      <c r="GA600" s="97"/>
      <c r="GB600" s="92"/>
      <c r="GC600" s="92"/>
      <c r="GD600" s="97"/>
      <c r="GE600" s="92"/>
      <c r="GF600" s="97"/>
      <c r="GG600" s="92"/>
      <c r="GH600" s="92"/>
      <c r="GI600" s="92"/>
      <c r="GJ600" s="92"/>
      <c r="GK600" s="92"/>
      <c r="GL600" s="92"/>
      <c r="GM600" s="92"/>
      <c r="GN600" s="92"/>
      <c r="GO600" s="92"/>
      <c r="GP600" s="209"/>
      <c r="GQ600" s="529"/>
      <c r="GR600" s="587"/>
      <c r="GS600" s="532"/>
      <c r="GT600" s="587"/>
      <c r="GU600" s="532"/>
      <c r="GV600" s="532"/>
      <c r="GW600" s="532"/>
      <c r="GX600" s="532"/>
      <c r="GY600" s="532"/>
      <c r="GZ600" s="587"/>
      <c r="HA600" s="532"/>
      <c r="HB600" s="587"/>
      <c r="HC600" s="532"/>
      <c r="HD600" s="532"/>
      <c r="HE600" s="532"/>
      <c r="HF600" s="532"/>
      <c r="HG600" s="532"/>
      <c r="HH600" s="588"/>
      <c r="HI600" s="534"/>
      <c r="HJ600" s="587"/>
      <c r="HK600" s="532"/>
      <c r="HL600" s="532"/>
      <c r="HM600" s="532"/>
      <c r="HN600" s="532"/>
      <c r="HO600" s="532"/>
      <c r="HP600" s="97"/>
      <c r="HQ600" s="211"/>
      <c r="HR600" s="211"/>
      <c r="HS600" s="211"/>
      <c r="HT600" s="387"/>
      <c r="HU600" s="386"/>
      <c r="HV600" s="387"/>
      <c r="HW600" s="386"/>
      <c r="HX600" s="387"/>
      <c r="HY600" s="386"/>
      <c r="HZ600" s="387"/>
      <c r="IA600" s="386"/>
      <c r="IB600" s="387"/>
      <c r="IC600" s="386"/>
      <c r="ID600" s="387"/>
      <c r="IE600" s="164"/>
      <c r="IF600" s="164"/>
      <c r="IG600" s="197">
        <v>0.42591660643743257</v>
      </c>
      <c r="IH600" s="197">
        <v>0</v>
      </c>
      <c r="II600" s="197"/>
      <c r="IJ600" s="197"/>
      <c r="IK600" s="197"/>
      <c r="IL600" s="197"/>
      <c r="IM600" s="197"/>
      <c r="IN600" s="469"/>
      <c r="IO600" s="469"/>
      <c r="IP600" s="386"/>
      <c r="IQ600" s="197"/>
      <c r="IR600" s="197"/>
      <c r="IS600" s="197"/>
      <c r="IT600" s="366"/>
      <c r="IU600" s="387"/>
      <c r="IV600" s="366"/>
      <c r="IW600" s="387"/>
      <c r="IX600" s="366"/>
      <c r="IY600" s="387"/>
      <c r="IZ600" s="197"/>
      <c r="JA600" s="197"/>
      <c r="JB600" s="198"/>
      <c r="JC600" s="198"/>
      <c r="JD600" s="198"/>
      <c r="JE600" s="197"/>
      <c r="JF600" s="197"/>
      <c r="JG600" s="197"/>
      <c r="JH600" s="197"/>
      <c r="JI600" s="197"/>
      <c r="JJ600" s="197"/>
      <c r="JK600" s="197"/>
      <c r="JL600" s="197"/>
      <c r="JM600" s="197"/>
      <c r="JN600" s="197"/>
      <c r="JO600" s="197"/>
      <c r="JP600" s="198"/>
      <c r="JQ600" s="198"/>
      <c r="JR600" s="198"/>
      <c r="JS600" s="197"/>
      <c r="JT600" s="197"/>
      <c r="JU600" s="387"/>
      <c r="JV600" s="197"/>
      <c r="JW600" s="197"/>
      <c r="JX600" s="197"/>
      <c r="JY600" s="387"/>
      <c r="JZ600" s="366"/>
      <c r="KA600" s="366"/>
      <c r="KB600" s="366"/>
      <c r="KC600" s="366"/>
      <c r="KD600" s="366"/>
      <c r="KE600" s="165"/>
      <c r="KF600" s="197"/>
      <c r="KG600" s="197"/>
      <c r="KH600" s="197"/>
      <c r="KI600" s="197"/>
      <c r="KJ600" s="197"/>
      <c r="KK600" s="196"/>
      <c r="KL600" s="197"/>
      <c r="KM600" s="197"/>
      <c r="KN600" s="197"/>
      <c r="KO600" s="197"/>
      <c r="KP600" s="197"/>
      <c r="KQ600" s="197"/>
      <c r="KR600" s="196"/>
      <c r="KS600" s="197"/>
      <c r="KT600" s="197"/>
      <c r="KU600" s="197"/>
      <c r="KV600" s="197"/>
      <c r="KW600" s="197"/>
      <c r="KX600" s="197"/>
      <c r="KY600" s="197"/>
      <c r="KZ600" s="197"/>
      <c r="LA600" s="196"/>
    </row>
    <row r="601" spans="1:314" x14ac:dyDescent="0.15">
      <c r="A601" s="214"/>
      <c r="B601" s="256" t="s">
        <v>123</v>
      </c>
      <c r="C601" s="10"/>
      <c r="D601" s="11"/>
      <c r="E601" s="12"/>
      <c r="F601" s="14"/>
      <c r="G601" s="13"/>
      <c r="H601" s="14"/>
      <c r="I601" s="596"/>
      <c r="J601" s="9">
        <v>1</v>
      </c>
      <c r="K601" s="14">
        <v>0</v>
      </c>
      <c r="L601" s="9">
        <v>1</v>
      </c>
      <c r="M601" s="23">
        <v>1</v>
      </c>
      <c r="N601" s="23">
        <v>0</v>
      </c>
      <c r="O601" s="23">
        <v>1</v>
      </c>
      <c r="P601" s="14"/>
      <c r="Q601" s="14">
        <v>1</v>
      </c>
      <c r="R601" s="14">
        <v>0</v>
      </c>
      <c r="S601" s="14">
        <v>0</v>
      </c>
      <c r="T601" s="14">
        <v>1</v>
      </c>
      <c r="U601" s="14">
        <v>0</v>
      </c>
      <c r="V601" s="14">
        <v>0</v>
      </c>
      <c r="W601" s="14">
        <v>0</v>
      </c>
      <c r="X601" s="14">
        <v>0</v>
      </c>
      <c r="Y601" s="14"/>
      <c r="Z601" s="14"/>
      <c r="AA601" s="9"/>
      <c r="AB601" s="15"/>
      <c r="AC601" s="15"/>
      <c r="AD601" s="15"/>
      <c r="AE601" s="15">
        <f>ABS(ER601-DU602)</f>
        <v>2.671658713107532</v>
      </c>
      <c r="AF601" s="15">
        <f>ABS(ES601-DV602)</f>
        <v>2.129234527687295</v>
      </c>
      <c r="AG601" s="15">
        <f>SQRT(AE601^2+AF601^2)</f>
        <v>3.416343067260537</v>
      </c>
      <c r="AH601" s="15">
        <f>AM602-BP601</f>
        <v>1.2777498193122976</v>
      </c>
      <c r="AI601" s="15">
        <f>AN602-BQ601</f>
        <v>17.26615635179153</v>
      </c>
      <c r="AJ601" s="15"/>
      <c r="AK601" s="15"/>
      <c r="AL601" s="632">
        <f>((AH601*AH602)+(AI601*AI602))/(SQRT(AH601^2+AI601^2)*SQRT(AH602^2+AI602^2))</f>
        <v>0.99321026197201734</v>
      </c>
      <c r="AM601" s="633"/>
      <c r="AN601" s="634"/>
      <c r="AO601" s="633"/>
      <c r="AP601" s="634"/>
      <c r="AQ601" s="634"/>
      <c r="AR601" s="634"/>
      <c r="AS601" s="634"/>
      <c r="AT601" s="634"/>
      <c r="AU601" s="634"/>
      <c r="AV601" s="634"/>
      <c r="AW601" s="634"/>
      <c r="AX601" s="634"/>
      <c r="AY601" s="634"/>
      <c r="AZ601" s="634"/>
      <c r="BA601" s="634"/>
      <c r="BB601" s="633"/>
      <c r="BC601" s="634"/>
      <c r="BD601" s="634"/>
      <c r="BE601" s="634"/>
      <c r="BF601" s="634"/>
      <c r="BG601" s="634"/>
      <c r="BH601" s="634"/>
      <c r="BI601" s="634"/>
      <c r="BJ601" s="634"/>
      <c r="BK601" s="634"/>
      <c r="BL601" s="634"/>
      <c r="BM601" s="634"/>
      <c r="BN601" s="573"/>
      <c r="BO601" s="573"/>
      <c r="BP601" s="64">
        <v>-0.65823475540330478</v>
      </c>
      <c r="BQ601" s="64">
        <v>-12.097923452768729</v>
      </c>
      <c r="BR601" s="6"/>
      <c r="BS601" s="527"/>
      <c r="BT601" s="527"/>
      <c r="BU601" s="527"/>
      <c r="BV601" s="527"/>
      <c r="BW601" s="584"/>
      <c r="BX601" s="527"/>
      <c r="BY601" s="527"/>
      <c r="BZ601" s="527"/>
      <c r="CA601" s="527"/>
      <c r="CB601" s="584"/>
      <c r="CC601" s="527"/>
      <c r="CD601" s="584"/>
      <c r="CE601" s="527"/>
      <c r="CF601" s="584"/>
      <c r="CG601" s="527"/>
      <c r="CH601" s="584"/>
      <c r="CI601" s="527"/>
      <c r="CJ601" s="584"/>
      <c r="CK601" s="527"/>
      <c r="CL601" s="584"/>
      <c r="CO601" s="70"/>
      <c r="CP601" s="70"/>
      <c r="CQ601" s="70"/>
      <c r="CR601" s="70"/>
      <c r="CS601" s="70"/>
      <c r="CT601" s="70"/>
      <c r="CU601" s="70"/>
      <c r="CV601" s="70"/>
      <c r="CW601" s="70"/>
      <c r="CX601" s="70"/>
      <c r="CY601" s="70"/>
      <c r="CZ601" s="70"/>
      <c r="DA601" s="70"/>
      <c r="DB601" s="70"/>
      <c r="DC601" s="70"/>
      <c r="DH601" s="516"/>
      <c r="DI601" s="516"/>
      <c r="DJ601" s="105"/>
      <c r="DK601" s="105"/>
      <c r="DL601" s="105"/>
      <c r="DM601" s="105"/>
      <c r="DN601" s="105"/>
      <c r="DO601" s="105"/>
      <c r="DP601" s="105"/>
      <c r="DQ601" s="105"/>
      <c r="DR601" s="105"/>
      <c r="DS601" s="105"/>
      <c r="DT601" s="108" t="s">
        <v>442</v>
      </c>
      <c r="DU601" s="128">
        <v>-0.65823475540330478</v>
      </c>
      <c r="DV601" s="128">
        <v>-12.097923452768729</v>
      </c>
      <c r="ER601" s="105">
        <v>4.2978857558686379</v>
      </c>
      <c r="ES601" s="105">
        <v>13.607744299674266</v>
      </c>
      <c r="EV601" s="284"/>
      <c r="EW601" s="209"/>
      <c r="EX601" s="209"/>
      <c r="EY601" s="209"/>
      <c r="EZ601" s="209"/>
      <c r="FA601" s="209"/>
      <c r="FB601" s="209"/>
      <c r="FC601" s="209"/>
      <c r="FE601" s="141"/>
      <c r="FF601" s="141"/>
      <c r="FH601" s="141"/>
      <c r="FJ601" s="141"/>
      <c r="FK601" s="584"/>
      <c r="FL601" s="527"/>
      <c r="FM601" s="584"/>
      <c r="FN601" s="527"/>
      <c r="FO601" s="584"/>
      <c r="FP601" s="527"/>
      <c r="FQ601" s="284"/>
      <c r="FR601" s="209"/>
      <c r="FS601" s="285"/>
      <c r="FT601" s="279"/>
      <c r="FU601" s="285"/>
      <c r="FV601" s="279"/>
      <c r="FW601" s="285"/>
      <c r="FX601" s="279"/>
      <c r="FY601" s="285"/>
      <c r="FZ601" s="279"/>
      <c r="GA601" s="285"/>
      <c r="GB601" s="279"/>
      <c r="GC601" s="279"/>
      <c r="GD601" s="285"/>
      <c r="GE601" s="279"/>
      <c r="GF601" s="285"/>
      <c r="GG601" s="279"/>
      <c r="GH601" s="279"/>
      <c r="GI601" s="279"/>
      <c r="GJ601" s="279"/>
      <c r="GK601" s="279"/>
      <c r="GL601" s="279"/>
      <c r="GM601" s="279"/>
      <c r="GN601" s="279"/>
      <c r="GO601" s="279"/>
      <c r="GP601" s="209"/>
      <c r="GQ601" s="529"/>
      <c r="GR601" s="587"/>
      <c r="GS601" s="529"/>
      <c r="GT601" s="587"/>
      <c r="GU601" s="529"/>
      <c r="GV601" s="529"/>
      <c r="GW601" s="529"/>
      <c r="GX601" s="529"/>
      <c r="GY601" s="529"/>
      <c r="GZ601" s="587"/>
      <c r="HA601" s="529"/>
      <c r="HB601" s="587"/>
      <c r="HC601" s="529"/>
      <c r="HD601" s="529"/>
      <c r="HE601" s="529"/>
      <c r="HF601" s="529"/>
      <c r="HG601" s="529"/>
      <c r="HH601" s="584"/>
      <c r="HI601" s="527"/>
      <c r="HJ601" s="587"/>
      <c r="HK601" s="529"/>
      <c r="HL601" s="529"/>
      <c r="HM601" s="529"/>
      <c r="HN601" s="529"/>
      <c r="HO601" s="529"/>
      <c r="HP601" s="285"/>
      <c r="HQ601" s="208"/>
      <c r="HR601" s="208"/>
      <c r="HS601" s="208"/>
      <c r="IE601" s="159"/>
      <c r="IF601" s="159"/>
      <c r="IG601" s="159"/>
      <c r="IH601" s="159"/>
      <c r="II601" s="159"/>
      <c r="IJ601" s="159"/>
      <c r="IK601" s="159"/>
      <c r="IL601" s="159"/>
      <c r="IM601" s="159"/>
      <c r="IQ601" s="159"/>
      <c r="IR601" s="159"/>
      <c r="IS601" s="159"/>
      <c r="IZ601" s="159"/>
      <c r="JA601" s="159"/>
      <c r="JB601" s="159"/>
      <c r="JC601" s="159"/>
      <c r="JD601" s="159"/>
      <c r="JE601" s="159"/>
      <c r="JF601" s="159"/>
      <c r="JG601" s="159"/>
      <c r="JH601" s="159"/>
      <c r="JI601" s="159"/>
      <c r="JJ601" s="159"/>
      <c r="JK601" s="159"/>
      <c r="JL601" s="159"/>
      <c r="JM601" s="159"/>
      <c r="JN601" s="159"/>
      <c r="JO601" s="159"/>
      <c r="JP601" s="159"/>
      <c r="JQ601" s="159"/>
      <c r="JR601" s="159"/>
      <c r="JS601" s="159"/>
      <c r="JT601" s="159"/>
      <c r="JV601" s="159"/>
      <c r="JW601" s="159"/>
      <c r="JX601" s="159"/>
      <c r="KE601" s="159"/>
      <c r="KF601" s="159"/>
      <c r="KG601" s="159"/>
      <c r="KH601" s="159"/>
      <c r="KI601" s="159"/>
      <c r="KJ601" s="159"/>
      <c r="KK601" s="159"/>
      <c r="KL601" s="159"/>
      <c r="KM601" s="159"/>
      <c r="KN601" s="159"/>
      <c r="KO601" s="159"/>
      <c r="KP601" s="159"/>
      <c r="KQ601" s="159"/>
      <c r="KR601" s="159"/>
      <c r="KS601" s="159"/>
      <c r="KT601" s="159"/>
      <c r="KU601" s="159"/>
      <c r="KV601" s="159"/>
      <c r="KW601" s="159"/>
      <c r="KX601" s="159"/>
      <c r="KY601" s="159"/>
      <c r="KZ601" s="159"/>
      <c r="LA601" s="159"/>
    </row>
    <row r="602" spans="1:314" x14ac:dyDescent="0.15">
      <c r="A602" s="214"/>
      <c r="B602" s="256" t="s">
        <v>124</v>
      </c>
      <c r="C602" s="10">
        <v>0.24</v>
      </c>
      <c r="D602" s="11">
        <v>0.79991999999999996</v>
      </c>
      <c r="E602" s="12"/>
      <c r="F602" s="14"/>
      <c r="G602" s="13"/>
      <c r="H602" s="14"/>
      <c r="I602" s="596"/>
      <c r="J602" s="9">
        <v>2</v>
      </c>
      <c r="K602" s="14"/>
      <c r="L602" s="9"/>
      <c r="M602" s="14">
        <v>0</v>
      </c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9"/>
      <c r="AB602" s="15"/>
      <c r="AC602" s="15"/>
      <c r="AD602" s="15"/>
      <c r="AE602" s="15"/>
      <c r="AF602" s="15"/>
      <c r="AG602" s="15"/>
      <c r="AH602" s="54">
        <f>ER601-BP601</f>
        <v>4.9561205112719424</v>
      </c>
      <c r="AI602" s="54">
        <f>ES601-BQ601</f>
        <v>25.705667752442995</v>
      </c>
      <c r="AJ602" s="15"/>
      <c r="AK602" s="15"/>
      <c r="AL602" s="635">
        <f>DEGREES(ACOS(AL601))</f>
        <v>6.6805185538832585</v>
      </c>
      <c r="AM602" s="633">
        <v>0.6195150639089928</v>
      </c>
      <c r="AN602" s="634">
        <v>5.1682328990228008</v>
      </c>
      <c r="AO602" s="633"/>
      <c r="AP602" s="634"/>
      <c r="AQ602" s="634"/>
      <c r="AR602" s="634"/>
      <c r="AS602" s="634"/>
      <c r="AT602" s="634"/>
      <c r="AU602" s="634"/>
      <c r="AV602" s="634"/>
      <c r="AW602" s="634"/>
      <c r="AX602" s="634"/>
      <c r="AY602" s="634"/>
      <c r="AZ602" s="634"/>
      <c r="BA602" s="634"/>
      <c r="BB602" s="633"/>
      <c r="BC602" s="634"/>
      <c r="BD602" s="634"/>
      <c r="BE602" s="634"/>
      <c r="BF602" s="634"/>
      <c r="BG602" s="634"/>
      <c r="BH602" s="634"/>
      <c r="BI602" s="634"/>
      <c r="BJ602" s="634"/>
      <c r="BK602" s="634"/>
      <c r="BL602" s="634"/>
      <c r="BM602" s="634"/>
      <c r="BN602" s="573"/>
      <c r="BO602" s="573"/>
      <c r="BP602" s="4">
        <v>2.5554996386245952</v>
      </c>
      <c r="BQ602" s="4">
        <v>11.672076547231271</v>
      </c>
      <c r="BR602" s="6"/>
      <c r="BS602" s="527"/>
      <c r="BT602" s="527"/>
      <c r="BU602" s="527"/>
      <c r="BV602" s="527"/>
      <c r="BW602" s="584"/>
      <c r="BX602" s="527"/>
      <c r="BY602" s="527"/>
      <c r="BZ602" s="527"/>
      <c r="CA602" s="527"/>
      <c r="CB602" s="584"/>
      <c r="CC602" s="527"/>
      <c r="CD602" s="584"/>
      <c r="CE602" s="527"/>
      <c r="CF602" s="584"/>
      <c r="CG602" s="527"/>
      <c r="CH602" s="584"/>
      <c r="CI602" s="527"/>
      <c r="CJ602" s="584"/>
      <c r="CK602" s="527"/>
      <c r="CL602" s="584"/>
      <c r="CO602" s="70"/>
      <c r="CP602" s="70"/>
      <c r="CQ602" s="70"/>
      <c r="CR602" s="70"/>
      <c r="CS602" s="70"/>
      <c r="CT602" s="70"/>
      <c r="CU602" s="70"/>
      <c r="CV602" s="70"/>
      <c r="CW602" s="70"/>
      <c r="CX602" s="70"/>
      <c r="CY602" s="70"/>
      <c r="CZ602" s="70"/>
      <c r="DA602" s="70"/>
      <c r="DB602" s="70"/>
      <c r="DC602" s="70"/>
      <c r="DH602" s="516"/>
      <c r="DI602" s="516"/>
      <c r="DJ602" s="105"/>
      <c r="DK602" s="105"/>
      <c r="DL602" s="105"/>
      <c r="DM602" s="105"/>
      <c r="DN602" s="105"/>
      <c r="DO602" s="105"/>
      <c r="DP602" s="105"/>
      <c r="DQ602" s="105"/>
      <c r="DR602" s="105"/>
      <c r="DS602" s="105"/>
      <c r="DT602" s="108" t="s">
        <v>443</v>
      </c>
      <c r="DU602" s="105">
        <v>1.6262270427611061</v>
      </c>
      <c r="DV602" s="105">
        <v>11.478509771986971</v>
      </c>
      <c r="ER602" s="128">
        <v>0</v>
      </c>
      <c r="ES602" s="128">
        <v>-11.826929967426709</v>
      </c>
      <c r="EU602" s="518">
        <f>ABS(ER602)</f>
        <v>0</v>
      </c>
      <c r="EV602" s="284"/>
      <c r="EW602" s="209"/>
      <c r="EX602" s="209"/>
      <c r="EY602" s="209"/>
      <c r="EZ602" s="209"/>
      <c r="FA602" s="209"/>
      <c r="FB602" s="209"/>
      <c r="FC602" s="209"/>
      <c r="FE602" s="141"/>
      <c r="FF602" s="141"/>
      <c r="FH602" s="141"/>
      <c r="FJ602" s="141"/>
      <c r="FK602" s="584"/>
      <c r="FL602" s="527"/>
      <c r="FM602" s="584"/>
      <c r="FN602" s="527"/>
      <c r="FO602" s="584"/>
      <c r="FP602" s="527"/>
      <c r="FQ602" s="284"/>
      <c r="FR602" s="209"/>
      <c r="FS602" s="285"/>
      <c r="FT602" s="279"/>
      <c r="FU602" s="285"/>
      <c r="FV602" s="279"/>
      <c r="FW602" s="285"/>
      <c r="FX602" s="279"/>
      <c r="FY602" s="285"/>
      <c r="FZ602" s="279"/>
      <c r="GA602" s="285"/>
      <c r="GB602" s="279"/>
      <c r="GC602" s="279"/>
      <c r="GD602" s="285"/>
      <c r="GE602" s="279"/>
      <c r="GF602" s="285"/>
      <c r="GG602" s="279"/>
      <c r="GH602" s="279"/>
      <c r="GI602" s="279"/>
      <c r="GJ602" s="279"/>
      <c r="GK602" s="279"/>
      <c r="GL602" s="279"/>
      <c r="GM602" s="279"/>
      <c r="GN602" s="279"/>
      <c r="GO602" s="279"/>
      <c r="GP602" s="209"/>
      <c r="GQ602" s="529"/>
      <c r="GR602" s="587">
        <v>2.671658713107532</v>
      </c>
      <c r="GS602" s="532">
        <v>0.65823475540330478</v>
      </c>
      <c r="GT602" s="584"/>
      <c r="GU602" s="527"/>
      <c r="GV602" s="527"/>
      <c r="GW602" s="527"/>
      <c r="GX602" s="527"/>
      <c r="GY602" s="527"/>
      <c r="GZ602" s="587">
        <v>2.129234527687295</v>
      </c>
      <c r="HA602" s="532">
        <v>0.27099348534201972</v>
      </c>
      <c r="HB602" s="584"/>
      <c r="HC602" s="527"/>
      <c r="HD602" s="527"/>
      <c r="HE602" s="527"/>
      <c r="HF602" s="527"/>
      <c r="HG602" s="527"/>
      <c r="HH602" s="584">
        <v>3.416343067260537</v>
      </c>
      <c r="HI602" s="527">
        <v>0.71183597992702219</v>
      </c>
      <c r="HJ602" s="584"/>
      <c r="HK602" s="527"/>
      <c r="HL602" s="527"/>
      <c r="HM602" s="527"/>
      <c r="HN602" s="527"/>
      <c r="HO602" s="527"/>
      <c r="HP602" s="285"/>
      <c r="HQ602" s="208"/>
      <c r="HR602" s="208"/>
      <c r="HS602" s="208"/>
      <c r="IE602" s="159"/>
      <c r="IF602" s="159"/>
      <c r="IG602" s="159"/>
      <c r="IH602" s="159"/>
      <c r="II602" s="175">
        <v>1</v>
      </c>
      <c r="IJ602" s="175">
        <v>0</v>
      </c>
      <c r="IK602" s="175">
        <v>0</v>
      </c>
      <c r="IL602" s="175">
        <v>1</v>
      </c>
      <c r="IM602" s="175">
        <v>0</v>
      </c>
      <c r="IN602" s="464"/>
      <c r="IO602" s="464"/>
      <c r="IP602" s="402"/>
      <c r="IQ602" s="175">
        <v>0</v>
      </c>
      <c r="IR602" s="175">
        <v>1</v>
      </c>
      <c r="IS602" s="175">
        <v>0</v>
      </c>
      <c r="IT602" s="402"/>
      <c r="IU602" s="416"/>
      <c r="IV602" s="402"/>
      <c r="IW602" s="416"/>
      <c r="IX602" s="483"/>
      <c r="IY602" s="416"/>
      <c r="IZ602" s="175">
        <v>1</v>
      </c>
      <c r="JA602" s="175">
        <v>0</v>
      </c>
      <c r="JB602" s="178">
        <v>0</v>
      </c>
      <c r="JC602" s="178">
        <v>0</v>
      </c>
      <c r="JD602" s="178">
        <v>0</v>
      </c>
      <c r="JE602" s="178">
        <v>0</v>
      </c>
      <c r="JF602" s="178">
        <v>0</v>
      </c>
      <c r="JG602" s="178">
        <v>0</v>
      </c>
      <c r="JH602" s="178">
        <v>1</v>
      </c>
      <c r="JI602" s="178">
        <v>0</v>
      </c>
      <c r="JJ602" s="178">
        <v>0</v>
      </c>
      <c r="JK602" s="178">
        <v>0</v>
      </c>
      <c r="JL602" s="178">
        <v>1</v>
      </c>
      <c r="JM602" s="178">
        <v>1</v>
      </c>
      <c r="JN602" s="178">
        <v>0</v>
      </c>
      <c r="JO602" s="178">
        <v>0</v>
      </c>
      <c r="JP602" s="178">
        <v>0</v>
      </c>
      <c r="JQ602" s="178">
        <v>0</v>
      </c>
      <c r="JR602" s="178">
        <v>0</v>
      </c>
      <c r="JS602" s="178">
        <v>0</v>
      </c>
      <c r="JT602" s="178">
        <v>0</v>
      </c>
      <c r="JU602" s="513">
        <v>1</v>
      </c>
      <c r="JV602" s="178">
        <v>0</v>
      </c>
      <c r="JW602" s="178">
        <v>0</v>
      </c>
      <c r="JX602" s="178">
        <v>0</v>
      </c>
      <c r="JY602" s="513"/>
      <c r="JZ602" s="407"/>
      <c r="KA602" s="407"/>
      <c r="KB602" s="407"/>
      <c r="KC602" s="407"/>
      <c r="KD602" s="407"/>
      <c r="KE602" s="162">
        <v>1</v>
      </c>
      <c r="KF602" s="175">
        <v>0</v>
      </c>
      <c r="KG602" s="175">
        <v>0</v>
      </c>
      <c r="KH602" s="175">
        <v>0</v>
      </c>
      <c r="KI602" s="175">
        <v>0</v>
      </c>
      <c r="KJ602" s="175">
        <v>0</v>
      </c>
      <c r="KK602" s="160">
        <v>1</v>
      </c>
      <c r="KL602" s="175">
        <v>0</v>
      </c>
      <c r="KM602" s="175">
        <v>0</v>
      </c>
      <c r="KN602" s="175">
        <v>0</v>
      </c>
      <c r="KO602" s="159">
        <v>0</v>
      </c>
      <c r="KP602" s="159">
        <v>1</v>
      </c>
      <c r="KQ602" s="159">
        <v>0</v>
      </c>
      <c r="KR602" s="160">
        <v>0</v>
      </c>
      <c r="KS602" s="175">
        <v>0</v>
      </c>
      <c r="KT602" s="159"/>
      <c r="KU602" s="159"/>
      <c r="KV602" s="159"/>
      <c r="KW602" s="159"/>
      <c r="KX602" s="159"/>
      <c r="KY602" s="159"/>
      <c r="KZ602" s="159"/>
      <c r="LA602" s="159"/>
    </row>
    <row r="603" spans="1:314" x14ac:dyDescent="0.15">
      <c r="A603" s="218" t="s">
        <v>593</v>
      </c>
      <c r="B603" s="259" t="s">
        <v>125</v>
      </c>
      <c r="C603" s="17"/>
      <c r="D603" s="18"/>
      <c r="E603" s="12"/>
      <c r="F603" s="20"/>
      <c r="G603" s="19"/>
      <c r="H603" s="20"/>
      <c r="I603" s="597"/>
      <c r="J603" s="16"/>
      <c r="K603" s="20"/>
      <c r="L603" s="16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16"/>
      <c r="AB603" s="20"/>
      <c r="AC603" s="20"/>
      <c r="AD603" s="20"/>
      <c r="AE603" s="20"/>
      <c r="AF603" s="20"/>
      <c r="AG603" s="20"/>
      <c r="AH603" s="58"/>
      <c r="AI603" s="20"/>
      <c r="AJ603" s="20"/>
      <c r="AK603" s="20"/>
      <c r="AL603" s="642"/>
      <c r="AM603" s="636"/>
      <c r="AN603" s="637"/>
      <c r="AO603" s="636"/>
      <c r="AP603" s="637"/>
      <c r="AQ603" s="637"/>
      <c r="AR603" s="637"/>
      <c r="AS603" s="637"/>
      <c r="AT603" s="637"/>
      <c r="AU603" s="637"/>
      <c r="AV603" s="637"/>
      <c r="AW603" s="637"/>
      <c r="AX603" s="637"/>
      <c r="AY603" s="637"/>
      <c r="AZ603" s="637"/>
      <c r="BA603" s="637"/>
      <c r="BB603" s="636"/>
      <c r="BC603" s="637"/>
      <c r="BD603" s="637"/>
      <c r="BE603" s="637"/>
      <c r="BF603" s="637"/>
      <c r="BG603" s="637"/>
      <c r="BH603" s="637"/>
      <c r="BI603" s="637"/>
      <c r="BJ603" s="637"/>
      <c r="BK603" s="637"/>
      <c r="BL603" s="637"/>
      <c r="BM603" s="637"/>
      <c r="BN603" s="574"/>
      <c r="BO603" s="574"/>
      <c r="BP603" s="2"/>
      <c r="BQ603" s="2"/>
      <c r="BR603" s="7"/>
      <c r="BS603" s="530"/>
      <c r="BT603" s="530"/>
      <c r="BU603" s="530"/>
      <c r="BV603" s="530"/>
      <c r="BW603" s="584"/>
      <c r="BX603" s="530"/>
      <c r="BY603" s="530"/>
      <c r="BZ603" s="530"/>
      <c r="CA603" s="530"/>
      <c r="CB603" s="584"/>
      <c r="CC603" s="530"/>
      <c r="CD603" s="584"/>
      <c r="CE603" s="530"/>
      <c r="CF603" s="584"/>
      <c r="CG603" s="530"/>
      <c r="CH603" s="584"/>
      <c r="CI603" s="530"/>
      <c r="CJ603" s="584"/>
      <c r="CK603" s="530"/>
      <c r="CL603" s="584"/>
      <c r="CM603" s="271"/>
      <c r="CN603" s="393"/>
      <c r="CO603" s="73"/>
      <c r="CP603" s="73"/>
      <c r="CQ603" s="73"/>
      <c r="CR603" s="96"/>
      <c r="CS603" s="83"/>
      <c r="CT603" s="87"/>
      <c r="CU603" s="87"/>
      <c r="CV603" s="87"/>
      <c r="CW603" s="87"/>
      <c r="CX603" s="87"/>
      <c r="CY603" s="87"/>
      <c r="CZ603" s="87"/>
      <c r="DA603" s="87"/>
      <c r="DB603" s="87"/>
      <c r="DC603" s="81"/>
      <c r="DD603" s="281"/>
      <c r="DE603" s="281"/>
      <c r="DF603" s="281"/>
      <c r="DG603" s="281"/>
      <c r="DH603" s="281"/>
      <c r="DI603" s="281"/>
      <c r="DJ603" s="110"/>
      <c r="DK603" s="110"/>
      <c r="DL603" s="133"/>
      <c r="DM603" s="133"/>
      <c r="DN603" s="133"/>
      <c r="DO603" s="133"/>
      <c r="DP603" s="133"/>
      <c r="DQ603" s="133"/>
      <c r="DR603" s="133"/>
      <c r="DS603" s="110"/>
      <c r="DT603" s="112"/>
      <c r="DU603" s="110"/>
      <c r="DV603" s="110"/>
      <c r="DW603" s="495"/>
      <c r="DX603" s="495"/>
      <c r="DY603" s="495"/>
      <c r="DZ603" s="495"/>
      <c r="EA603" s="495"/>
      <c r="EB603" s="512"/>
      <c r="EC603" s="495"/>
      <c r="ED603" s="495"/>
      <c r="EE603" s="512"/>
      <c r="EF603" s="244"/>
      <c r="EG603" s="244"/>
      <c r="EH603" s="244"/>
      <c r="EI603" s="244"/>
      <c r="EJ603" s="244"/>
      <c r="EK603" s="244"/>
      <c r="EL603" s="244"/>
      <c r="EM603" s="244"/>
      <c r="EN603" s="244"/>
      <c r="EO603" s="244"/>
      <c r="EP603" s="244"/>
      <c r="EQ603" s="244"/>
      <c r="ER603" s="110"/>
      <c r="ES603" s="111"/>
      <c r="EV603" s="287"/>
      <c r="EW603" s="281">
        <f>SUM(EU601:EU603)</f>
        <v>0</v>
      </c>
      <c r="EX603" s="278"/>
      <c r="EY603" s="278">
        <f>AVERAGE(EU600:EU603)</f>
        <v>0</v>
      </c>
      <c r="EZ603" s="281"/>
      <c r="FA603" s="281">
        <f>_xlfn.VAR.P(EU600:EU603)</f>
        <v>0</v>
      </c>
      <c r="FB603" s="281"/>
      <c r="FC603" s="281">
        <f>MAX(EU600:EU603)</f>
        <v>0</v>
      </c>
      <c r="FD603" s="523"/>
      <c r="FE603" s="152"/>
      <c r="FF603" s="145"/>
      <c r="FG603" s="268"/>
      <c r="FH603" s="145"/>
      <c r="FI603" s="268"/>
      <c r="FJ603" s="145"/>
      <c r="FK603" s="584"/>
      <c r="FL603" s="527"/>
      <c r="FM603" s="584"/>
      <c r="FN603" s="530"/>
      <c r="FO603" s="584"/>
      <c r="FP603" s="530"/>
      <c r="FQ603" s="284"/>
      <c r="FR603" s="282"/>
      <c r="FS603" s="286"/>
      <c r="FT603" s="278"/>
      <c r="FU603" s="286"/>
      <c r="FV603" s="278"/>
      <c r="FW603" s="285"/>
      <c r="FX603" s="279"/>
      <c r="FY603" s="285"/>
      <c r="FZ603" s="280"/>
      <c r="GA603" s="285"/>
      <c r="GB603" s="280"/>
      <c r="GC603" s="280"/>
      <c r="GD603" s="285"/>
      <c r="GE603" s="280"/>
      <c r="GF603" s="285"/>
      <c r="GG603" s="280"/>
      <c r="GH603" s="280"/>
      <c r="GI603" s="280"/>
      <c r="GJ603" s="280"/>
      <c r="GK603" s="280"/>
      <c r="GL603" s="280"/>
      <c r="GM603" s="280"/>
      <c r="GN603" s="280"/>
      <c r="GO603" s="280"/>
      <c r="GP603" s="282"/>
      <c r="GQ603" s="532"/>
      <c r="GR603" s="587"/>
      <c r="GS603" s="532"/>
      <c r="GT603" s="586">
        <f>SUM(GR601:GR603)</f>
        <v>2.671658713107532</v>
      </c>
      <c r="GU603" s="586">
        <f>SUM(GS601:GS603)</f>
        <v>0.65823475540330478</v>
      </c>
      <c r="GV603" s="531">
        <f>AVERAGE(GR601:GR603)</f>
        <v>2.671658713107532</v>
      </c>
      <c r="GW603" s="531">
        <f>AVERAGE(GS601:GS603)</f>
        <v>0.65823475540330478</v>
      </c>
      <c r="GX603" s="531">
        <f>MAX(GR601:GR603)</f>
        <v>2.671658713107532</v>
      </c>
      <c r="GY603" s="531">
        <f>MAX(GS601:GS603)</f>
        <v>0.65823475540330478</v>
      </c>
      <c r="GZ603" s="587"/>
      <c r="HA603" s="532"/>
      <c r="HB603" s="586">
        <f>SUM(GZ601:GZ603)</f>
        <v>2.129234527687295</v>
      </c>
      <c r="HC603" s="586">
        <f>SUM(HA601:HA603)</f>
        <v>0.27099348534201972</v>
      </c>
      <c r="HD603" s="531">
        <f>AVERAGE(GZ601:GZ603)</f>
        <v>2.129234527687295</v>
      </c>
      <c r="HE603" s="531">
        <f>AVERAGE(HA601:HA603)</f>
        <v>0.27099348534201972</v>
      </c>
      <c r="HF603" s="531">
        <f>MAX(GZ601:GZ603)</f>
        <v>2.129234527687295</v>
      </c>
      <c r="HG603" s="531">
        <f>MAX(HA601:HA603)</f>
        <v>0.27099348534201972</v>
      </c>
      <c r="HH603" s="584"/>
      <c r="HI603" s="527"/>
      <c r="HJ603" s="586">
        <f>SUM(HH601:HH603)</f>
        <v>3.416343067260537</v>
      </c>
      <c r="HK603" s="586">
        <f>SUM(HI601:HI603)</f>
        <v>0.71183597992702219</v>
      </c>
      <c r="HL603" s="531">
        <f>AVERAGE(HH601:HH603)</f>
        <v>3.416343067260537</v>
      </c>
      <c r="HM603" s="531">
        <f>AVERAGE(HI601:HI603)</f>
        <v>0.71183597992702219</v>
      </c>
      <c r="HN603" s="531">
        <f>MAX(HH601:HH603)</f>
        <v>3.416343067260537</v>
      </c>
      <c r="HO603" s="531">
        <f>MAX(HI601:HI603)</f>
        <v>0.71183597992702219</v>
      </c>
      <c r="HP603" s="286">
        <f>MIN(HH601:HH603)</f>
        <v>3.416343067260537</v>
      </c>
      <c r="HQ603" s="286">
        <f>MIN(HI601:HI603)</f>
        <v>0.71183597992702219</v>
      </c>
      <c r="HR603" s="278">
        <f>HN603-HP603</f>
        <v>0</v>
      </c>
      <c r="HS603" s="278">
        <f>HO603-HQ603</f>
        <v>0</v>
      </c>
      <c r="HT603" s="393"/>
      <c r="HU603" s="520"/>
      <c r="HV603" s="393"/>
      <c r="HW603" s="520"/>
      <c r="HX603" s="393"/>
      <c r="HY603" s="520"/>
      <c r="HZ603" s="393"/>
      <c r="IA603" s="520"/>
      <c r="IB603" s="393"/>
      <c r="IC603" s="520"/>
      <c r="ID603" s="393"/>
      <c r="IE603" s="168"/>
      <c r="IF603" s="168"/>
      <c r="IG603" s="168">
        <v>2.6329390216132191</v>
      </c>
      <c r="IH603" s="168">
        <v>-12.368916938110749</v>
      </c>
      <c r="II603" s="168"/>
      <c r="IJ603" s="168"/>
      <c r="IK603" s="168"/>
      <c r="IL603" s="168"/>
      <c r="IM603" s="168"/>
      <c r="IN603" s="462"/>
      <c r="IO603" s="462"/>
      <c r="IP603" s="390">
        <v>1</v>
      </c>
      <c r="IQ603" s="168"/>
      <c r="IR603" s="168"/>
      <c r="IS603" s="168"/>
      <c r="IT603" s="390"/>
      <c r="IU603" s="393"/>
      <c r="IV603" s="390"/>
      <c r="IW603" s="393"/>
      <c r="IX603" s="484"/>
      <c r="IY603" s="393"/>
      <c r="IZ603" s="168"/>
      <c r="JA603" s="168"/>
      <c r="JB603" s="177"/>
      <c r="JC603" s="177"/>
      <c r="JD603" s="177"/>
      <c r="JE603" s="168"/>
      <c r="JF603" s="168"/>
      <c r="JG603" s="168"/>
      <c r="JH603" s="168"/>
      <c r="JI603" s="168"/>
      <c r="JJ603" s="168"/>
      <c r="JK603" s="168"/>
      <c r="JL603" s="168"/>
      <c r="JM603" s="168"/>
      <c r="JN603" s="168"/>
      <c r="JO603" s="168"/>
      <c r="JP603" s="177"/>
      <c r="JQ603" s="177"/>
      <c r="JR603" s="177"/>
      <c r="JS603" s="168"/>
      <c r="JT603" s="168"/>
      <c r="JU603" s="393"/>
      <c r="JV603" s="168"/>
      <c r="JW603" s="168"/>
      <c r="JX603" s="168"/>
      <c r="JY603" s="393"/>
      <c r="JZ603" s="507"/>
      <c r="KA603" s="507"/>
      <c r="KB603" s="520"/>
      <c r="KC603" s="520"/>
      <c r="KD603" s="507"/>
      <c r="KE603" s="170"/>
      <c r="KF603" s="168"/>
      <c r="KG603" s="168"/>
      <c r="KH603" s="168"/>
      <c r="KI603" s="168"/>
      <c r="KJ603" s="168"/>
      <c r="KK603" s="169"/>
      <c r="KL603" s="168"/>
      <c r="KM603" s="168"/>
      <c r="KN603" s="168"/>
      <c r="KO603" s="168"/>
      <c r="KP603" s="168"/>
      <c r="KQ603" s="168"/>
      <c r="KR603" s="169"/>
      <c r="KS603" s="168"/>
      <c r="KT603" s="168"/>
      <c r="KU603" s="168"/>
      <c r="KV603" s="168"/>
      <c r="KW603" s="168"/>
      <c r="KX603" s="168"/>
      <c r="KY603" s="168"/>
      <c r="KZ603" s="168"/>
      <c r="LA603" s="169"/>
    </row>
    <row r="604" spans="1:314" x14ac:dyDescent="0.15">
      <c r="A604" s="214"/>
      <c r="B604" s="261" t="s">
        <v>126</v>
      </c>
      <c r="C604" s="10"/>
      <c r="D604" s="11"/>
      <c r="E604" s="12"/>
      <c r="F604" s="14"/>
      <c r="G604" s="13"/>
      <c r="H604" s="14" t="s">
        <v>385</v>
      </c>
      <c r="I604" s="596">
        <v>118</v>
      </c>
      <c r="J604" s="9">
        <v>1</v>
      </c>
      <c r="K604" s="14">
        <v>0</v>
      </c>
      <c r="L604" s="9">
        <v>1</v>
      </c>
      <c r="M604" s="23">
        <v>1</v>
      </c>
      <c r="N604" s="23">
        <v>1</v>
      </c>
      <c r="O604" s="23">
        <v>0</v>
      </c>
      <c r="P604" s="14"/>
      <c r="Q604" s="14">
        <v>1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1</v>
      </c>
      <c r="X604" s="14">
        <v>0</v>
      </c>
      <c r="Y604" s="14">
        <v>0</v>
      </c>
      <c r="Z604" s="14">
        <v>0</v>
      </c>
      <c r="AA604" s="9">
        <v>1</v>
      </c>
      <c r="AB604" s="15"/>
      <c r="AC604" s="15"/>
      <c r="AD604" s="15"/>
      <c r="AE604" s="15"/>
      <c r="AF604" s="15"/>
      <c r="AG604" s="15"/>
      <c r="AH604" s="54"/>
      <c r="AI604" s="15"/>
      <c r="AJ604" s="15"/>
      <c r="AK604" s="15"/>
      <c r="AL604" s="632"/>
      <c r="AM604" s="633"/>
      <c r="AN604" s="634"/>
      <c r="AO604" s="633"/>
      <c r="AP604" s="634"/>
      <c r="AQ604" s="634"/>
      <c r="AR604" s="634"/>
      <c r="AS604" s="634"/>
      <c r="AT604" s="634"/>
      <c r="AU604" s="634"/>
      <c r="AV604" s="634"/>
      <c r="AW604" s="634"/>
      <c r="AX604" s="634"/>
      <c r="AY604" s="634"/>
      <c r="AZ604" s="634"/>
      <c r="BA604" s="634"/>
      <c r="BB604" s="633"/>
      <c r="BC604" s="634"/>
      <c r="BD604" s="634"/>
      <c r="BE604" s="634"/>
      <c r="BF604" s="634"/>
      <c r="BG604" s="634"/>
      <c r="BH604" s="634"/>
      <c r="BI604" s="634"/>
      <c r="BJ604" s="634"/>
      <c r="BK604" s="634"/>
      <c r="BL604" s="634"/>
      <c r="BM604" s="634"/>
      <c r="BN604" s="573"/>
      <c r="BO604" s="573"/>
      <c r="BP604" s="64">
        <v>0.73567413839192897</v>
      </c>
      <c r="BQ604" s="64">
        <v>-12.097923452768729</v>
      </c>
      <c r="BR604" s="6"/>
      <c r="BS604" s="527"/>
      <c r="BT604" s="527"/>
      <c r="BU604" s="527"/>
      <c r="BV604" s="527"/>
      <c r="BW604" s="584"/>
      <c r="BX604" s="527"/>
      <c r="BY604" s="527"/>
      <c r="BZ604" s="527"/>
      <c r="CA604" s="527"/>
      <c r="CB604" s="584"/>
      <c r="CC604" s="527"/>
      <c r="CD604" s="584"/>
      <c r="CE604" s="527"/>
      <c r="CF604" s="584"/>
      <c r="CG604" s="527"/>
      <c r="CH604" s="584"/>
      <c r="CI604" s="527"/>
      <c r="CJ604" s="584"/>
      <c r="CK604" s="527"/>
      <c r="CL604" s="584"/>
      <c r="CO604" s="70"/>
      <c r="CP604" s="70"/>
      <c r="CQ604" s="70"/>
      <c r="CR604" s="70"/>
      <c r="CS604" s="70"/>
      <c r="CT604" s="70"/>
      <c r="CU604" s="70"/>
      <c r="CV604" s="70"/>
      <c r="CW604" s="70"/>
      <c r="CX604" s="70"/>
      <c r="CY604" s="70"/>
      <c r="CZ604" s="70"/>
      <c r="DA604" s="70"/>
      <c r="DB604" s="70"/>
      <c r="DC604" s="70"/>
      <c r="DH604" s="516"/>
      <c r="DI604" s="516"/>
      <c r="DJ604" s="105"/>
      <c r="DK604" s="105"/>
      <c r="DL604" s="105"/>
      <c r="DM604" s="105"/>
      <c r="DN604" s="105"/>
      <c r="DO604" s="105"/>
      <c r="DP604" s="105"/>
      <c r="DQ604" s="105"/>
      <c r="DR604" s="105"/>
      <c r="DS604" s="105"/>
      <c r="DT604" s="108" t="s">
        <v>442</v>
      </c>
      <c r="DU604" s="128">
        <v>0.73567413839192897</v>
      </c>
      <c r="DV604" s="128">
        <v>-12.097923452768729</v>
      </c>
      <c r="ER604" s="105">
        <v>-3.7558100749482688</v>
      </c>
      <c r="ES604" s="105">
        <v>13.452890879478828</v>
      </c>
      <c r="EV604" s="284"/>
      <c r="EW604" s="209"/>
      <c r="EX604" s="209"/>
      <c r="EY604" s="209"/>
      <c r="EZ604" s="209"/>
      <c r="FA604" s="209"/>
      <c r="FB604" s="209"/>
      <c r="FC604" s="209"/>
      <c r="FE604" s="141"/>
      <c r="FF604" s="141"/>
      <c r="FH604" s="141"/>
      <c r="FJ604" s="141"/>
      <c r="FK604" s="584"/>
      <c r="FL604" s="527"/>
      <c r="FM604" s="584"/>
      <c r="FN604" s="527"/>
      <c r="FO604" s="584"/>
      <c r="FP604" s="527"/>
      <c r="FQ604" s="284"/>
      <c r="FR604" s="209"/>
      <c r="FS604" s="285"/>
      <c r="FT604" s="279"/>
      <c r="FU604" s="285"/>
      <c r="FV604" s="279"/>
      <c r="FW604" s="285"/>
      <c r="FX604" s="279"/>
      <c r="FY604" s="285"/>
      <c r="FZ604" s="279"/>
      <c r="GA604" s="285"/>
      <c r="GB604" s="279"/>
      <c r="GC604" s="279"/>
      <c r="GD604" s="285"/>
      <c r="GE604" s="279"/>
      <c r="GF604" s="285"/>
      <c r="GG604" s="279"/>
      <c r="GH604" s="279"/>
      <c r="GI604" s="279"/>
      <c r="GJ604" s="279"/>
      <c r="GK604" s="279"/>
      <c r="GL604" s="279"/>
      <c r="GM604" s="279"/>
      <c r="GN604" s="279"/>
      <c r="GO604" s="279"/>
      <c r="GP604" s="209"/>
      <c r="GQ604" s="529"/>
      <c r="GR604" s="587"/>
      <c r="GS604" s="529"/>
      <c r="GT604" s="587"/>
      <c r="GU604" s="529"/>
      <c r="GV604" s="529"/>
      <c r="GW604" s="529"/>
      <c r="GX604" s="529"/>
      <c r="GY604" s="529"/>
      <c r="GZ604" s="587"/>
      <c r="HA604" s="529"/>
      <c r="HB604" s="587"/>
      <c r="HC604" s="529"/>
      <c r="HD604" s="529"/>
      <c r="HE604" s="529"/>
      <c r="HF604" s="529"/>
      <c r="HG604" s="529"/>
      <c r="HH604" s="584"/>
      <c r="HI604" s="527"/>
      <c r="HJ604" s="587"/>
      <c r="HK604" s="529"/>
      <c r="HL604" s="529"/>
      <c r="HM604" s="529"/>
      <c r="HN604" s="529"/>
      <c r="HO604" s="529"/>
      <c r="HP604" s="285"/>
      <c r="HQ604" s="208"/>
      <c r="HR604" s="208"/>
      <c r="HS604" s="208"/>
      <c r="IE604" s="159"/>
      <c r="IF604" s="159"/>
      <c r="IG604" s="159">
        <v>-4.2978857558686379</v>
      </c>
      <c r="IH604" s="159">
        <v>5.6715065146579802</v>
      </c>
      <c r="II604" s="159"/>
      <c r="IJ604" s="159"/>
      <c r="IK604" s="159"/>
      <c r="IL604" s="159"/>
      <c r="IM604" s="159"/>
      <c r="IQ604" s="159"/>
      <c r="IR604" s="159"/>
      <c r="IS604" s="159"/>
      <c r="IZ604" s="159"/>
      <c r="JA604" s="159"/>
      <c r="JB604" s="159"/>
      <c r="JC604" s="159"/>
      <c r="JD604" s="159"/>
      <c r="JE604" s="159"/>
      <c r="JF604" s="159"/>
      <c r="JG604" s="159"/>
      <c r="JH604" s="159"/>
      <c r="JI604" s="159"/>
      <c r="JJ604" s="159"/>
      <c r="JK604" s="159"/>
      <c r="JL604" s="159"/>
      <c r="JM604" s="159"/>
      <c r="JN604" s="159"/>
      <c r="JO604" s="159"/>
      <c r="JP604" s="159"/>
      <c r="JQ604" s="159"/>
      <c r="JR604" s="159"/>
      <c r="JS604" s="159"/>
      <c r="JT604" s="159"/>
      <c r="JV604" s="159"/>
      <c r="JW604" s="159"/>
      <c r="JX604" s="159"/>
      <c r="KE604" s="159"/>
      <c r="KF604" s="159"/>
      <c r="KG604" s="159"/>
      <c r="KH604" s="159"/>
      <c r="KI604" s="159"/>
      <c r="KJ604" s="159"/>
      <c r="KK604" s="159"/>
      <c r="KL604" s="159"/>
      <c r="KM604" s="159"/>
      <c r="KN604" s="159"/>
      <c r="KO604" s="159"/>
      <c r="KP604" s="159"/>
      <c r="KQ604" s="159"/>
      <c r="KR604" s="159"/>
      <c r="KS604" s="159"/>
      <c r="KT604" s="159"/>
      <c r="KU604" s="159"/>
      <c r="KV604" s="159"/>
      <c r="KW604" s="159"/>
      <c r="KX604" s="159"/>
      <c r="KY604" s="159"/>
      <c r="KZ604" s="159"/>
      <c r="LA604" s="159"/>
    </row>
    <row r="605" spans="1:314" x14ac:dyDescent="0.15">
      <c r="A605" s="214"/>
      <c r="B605" s="261" t="s">
        <v>127</v>
      </c>
      <c r="C605" s="10"/>
      <c r="D605" s="11"/>
      <c r="E605" s="12"/>
      <c r="F605" s="14"/>
      <c r="G605" s="13"/>
      <c r="H605" s="14"/>
      <c r="I605" s="596"/>
      <c r="J605" s="9">
        <v>1</v>
      </c>
      <c r="K605" s="14">
        <v>0</v>
      </c>
      <c r="L605" s="9">
        <v>1</v>
      </c>
      <c r="M605" s="23">
        <v>1</v>
      </c>
      <c r="N605" s="23">
        <v>0</v>
      </c>
      <c r="O605" s="23">
        <v>1</v>
      </c>
      <c r="P605" s="14"/>
      <c r="Q605" s="14">
        <v>0</v>
      </c>
      <c r="R605" s="14">
        <v>0</v>
      </c>
      <c r="S605" s="14">
        <v>1</v>
      </c>
      <c r="T605" s="14">
        <v>1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1</v>
      </c>
      <c r="AA605" s="9">
        <v>0</v>
      </c>
      <c r="AB605" s="15"/>
      <c r="AC605" s="15"/>
      <c r="AD605" s="15"/>
      <c r="AE605" s="15">
        <f>ABS(ER605-DU606)</f>
        <v>0.58079537241468104</v>
      </c>
      <c r="AF605" s="15">
        <f>ABS(ES605-DV606)</f>
        <v>0.27099348534201972</v>
      </c>
      <c r="AG605" s="15">
        <f>SQRT(AE605^2+AF605^2)</f>
        <v>0.64090618168037938</v>
      </c>
      <c r="AH605" s="15">
        <f>AM606-BP605</f>
        <v>-1.9747042662099146</v>
      </c>
      <c r="AI605" s="15">
        <f>AN606-BQ605</f>
        <v>16.298322475570032</v>
      </c>
      <c r="AJ605" s="15"/>
      <c r="AK605" s="15"/>
      <c r="AL605" s="632">
        <f>((AH605*AH606)+(AI605*AI606))/(SQRT(AH605^2+AI605^2)*SQRT(AH606^2+AI606^2))</f>
        <v>0.99759372660970802</v>
      </c>
      <c r="AM605" s="633"/>
      <c r="AN605" s="634"/>
      <c r="AO605" s="633"/>
      <c r="AP605" s="634"/>
      <c r="AQ605" s="634"/>
      <c r="AR605" s="634"/>
      <c r="AS605" s="634"/>
      <c r="AT605" s="634"/>
      <c r="AU605" s="634"/>
      <c r="AV605" s="634"/>
      <c r="AW605" s="634"/>
      <c r="AX605" s="634"/>
      <c r="AY605" s="634"/>
      <c r="AZ605" s="634"/>
      <c r="BA605" s="634"/>
      <c r="BB605" s="633"/>
      <c r="BC605" s="634"/>
      <c r="BD605" s="634"/>
      <c r="BE605" s="634"/>
      <c r="BF605" s="634"/>
      <c r="BG605" s="634"/>
      <c r="BH605" s="634"/>
      <c r="BI605" s="634"/>
      <c r="BJ605" s="634"/>
      <c r="BK605" s="634"/>
      <c r="BL605" s="634"/>
      <c r="BM605" s="634"/>
      <c r="BN605" s="573"/>
      <c r="BO605" s="573"/>
      <c r="BP605" s="64">
        <v>0.89055290436917711</v>
      </c>
      <c r="BQ605" s="64">
        <v>-12.020496742671009</v>
      </c>
      <c r="BR605" s="6"/>
      <c r="BS605" s="527"/>
      <c r="BT605" s="527"/>
      <c r="BU605" s="527"/>
      <c r="BV605" s="527"/>
      <c r="BW605" s="584"/>
      <c r="BX605" s="527"/>
      <c r="BY605" s="527"/>
      <c r="BZ605" s="527"/>
      <c r="CA605" s="527"/>
      <c r="CB605" s="584"/>
      <c r="CC605" s="527"/>
      <c r="CD605" s="584"/>
      <c r="CE605" s="527"/>
      <c r="CF605" s="584"/>
      <c r="CG605" s="527"/>
      <c r="CH605" s="584"/>
      <c r="CI605" s="527"/>
      <c r="CJ605" s="584"/>
      <c r="CK605" s="527"/>
      <c r="CL605" s="584"/>
      <c r="CO605" s="70"/>
      <c r="CP605" s="70"/>
      <c r="CQ605" s="70"/>
      <c r="CR605" s="70"/>
      <c r="CS605" s="70"/>
      <c r="CT605" s="70"/>
      <c r="CU605" s="70"/>
      <c r="CV605" s="70"/>
      <c r="CW605" s="70"/>
      <c r="CX605" s="70"/>
      <c r="CY605" s="70"/>
      <c r="CZ605" s="70"/>
      <c r="DA605" s="70"/>
      <c r="DB605" s="70"/>
      <c r="DC605" s="70"/>
      <c r="DH605" s="516"/>
      <c r="DI605" s="516"/>
      <c r="DJ605" s="105"/>
      <c r="DK605" s="105"/>
      <c r="DL605" s="105"/>
      <c r="DM605" s="105"/>
      <c r="DN605" s="105"/>
      <c r="DO605" s="105"/>
      <c r="DP605" s="105"/>
      <c r="DQ605" s="105"/>
      <c r="DR605" s="105"/>
      <c r="DS605" s="105"/>
      <c r="DT605" s="108" t="s">
        <v>442</v>
      </c>
      <c r="DU605" s="128">
        <v>0.89055290436917711</v>
      </c>
      <c r="DV605" s="128">
        <v>-12.020496742671009</v>
      </c>
      <c r="ER605" s="105">
        <v>-3.7170903834539568</v>
      </c>
      <c r="ES605" s="105">
        <v>11.94307003257329</v>
      </c>
      <c r="EV605" s="284"/>
      <c r="EW605" s="209"/>
      <c r="EX605" s="209"/>
      <c r="EY605" s="209"/>
      <c r="EZ605" s="209"/>
      <c r="FA605" s="209"/>
      <c r="FB605" s="209"/>
      <c r="FC605" s="209"/>
      <c r="FE605" s="141"/>
      <c r="FF605" s="141"/>
      <c r="FH605" s="141"/>
      <c r="FJ605" s="141"/>
      <c r="FK605" s="584"/>
      <c r="FL605" s="527"/>
      <c r="FM605" s="584"/>
      <c r="FN605" s="527"/>
      <c r="FO605" s="584"/>
      <c r="FP605" s="527"/>
      <c r="FQ605" s="284"/>
      <c r="FR605" s="209"/>
      <c r="FS605" s="285"/>
      <c r="FT605" s="279"/>
      <c r="FU605" s="285"/>
      <c r="FV605" s="279"/>
      <c r="FW605" s="285"/>
      <c r="FX605" s="279"/>
      <c r="FY605" s="285"/>
      <c r="FZ605" s="279"/>
      <c r="GA605" s="285"/>
      <c r="GB605" s="279"/>
      <c r="GC605" s="279"/>
      <c r="GD605" s="285"/>
      <c r="GE605" s="279"/>
      <c r="GF605" s="285"/>
      <c r="GG605" s="279"/>
      <c r="GH605" s="279"/>
      <c r="GI605" s="279"/>
      <c r="GJ605" s="279"/>
      <c r="GK605" s="279"/>
      <c r="GL605" s="279"/>
      <c r="GM605" s="279"/>
      <c r="GN605" s="279"/>
      <c r="GO605" s="279"/>
      <c r="GP605" s="209"/>
      <c r="GQ605" s="529"/>
      <c r="GR605" s="587"/>
      <c r="GS605" s="529"/>
      <c r="GT605" s="587"/>
      <c r="GU605" s="529"/>
      <c r="GV605" s="529"/>
      <c r="GW605" s="529"/>
      <c r="GX605" s="529"/>
      <c r="GY605" s="529"/>
      <c r="GZ605" s="587"/>
      <c r="HA605" s="529"/>
      <c r="HB605" s="587"/>
      <c r="HC605" s="529"/>
      <c r="HD605" s="529"/>
      <c r="HE605" s="529"/>
      <c r="HF605" s="529"/>
      <c r="HG605" s="529"/>
      <c r="HH605" s="584"/>
      <c r="HI605" s="527"/>
      <c r="HJ605" s="587"/>
      <c r="HK605" s="529"/>
      <c r="HL605" s="529"/>
      <c r="HM605" s="529"/>
      <c r="HN605" s="529"/>
      <c r="HO605" s="529"/>
      <c r="HP605" s="285"/>
      <c r="HQ605" s="208"/>
      <c r="HR605" s="208"/>
      <c r="HS605" s="208"/>
      <c r="IE605" s="159"/>
      <c r="IF605" s="159"/>
      <c r="IG605" s="159"/>
      <c r="IH605" s="159"/>
      <c r="II605" s="159"/>
      <c r="IJ605" s="159"/>
      <c r="IK605" s="159"/>
      <c r="IL605" s="159"/>
      <c r="IM605" s="159"/>
      <c r="IQ605" s="159"/>
      <c r="IR605" s="159"/>
      <c r="IS605" s="159"/>
      <c r="IZ605" s="159"/>
      <c r="JA605" s="159"/>
      <c r="JB605" s="159"/>
      <c r="JC605" s="159"/>
      <c r="JD605" s="159"/>
      <c r="JE605" s="159"/>
      <c r="JF605" s="159"/>
      <c r="JG605" s="159"/>
      <c r="JH605" s="159"/>
      <c r="JI605" s="159"/>
      <c r="JJ605" s="159"/>
      <c r="JK605" s="159"/>
      <c r="JL605" s="159"/>
      <c r="JM605" s="159"/>
      <c r="JN605" s="159"/>
      <c r="JO605" s="159"/>
      <c r="JP605" s="159"/>
      <c r="JQ605" s="159"/>
      <c r="JR605" s="159"/>
      <c r="JS605" s="159"/>
      <c r="JT605" s="159"/>
      <c r="JV605" s="159"/>
      <c r="JW605" s="159"/>
      <c r="JX605" s="159"/>
      <c r="KE605" s="159"/>
      <c r="KF605" s="159"/>
      <c r="KG605" s="159"/>
      <c r="KH605" s="159"/>
      <c r="KI605" s="159"/>
      <c r="KJ605" s="159"/>
      <c r="KK605" s="159"/>
      <c r="KL605" s="159"/>
      <c r="KM605" s="159"/>
      <c r="KN605" s="159"/>
      <c r="KO605" s="159"/>
      <c r="KP605" s="159"/>
      <c r="KQ605" s="159"/>
      <c r="KR605" s="159"/>
      <c r="KS605" s="159"/>
      <c r="KT605" s="159"/>
      <c r="KU605" s="159"/>
      <c r="KV605" s="159"/>
      <c r="KW605" s="159"/>
      <c r="KX605" s="159"/>
      <c r="KY605" s="159"/>
      <c r="KZ605" s="159"/>
      <c r="LA605" s="159"/>
    </row>
    <row r="606" spans="1:314" x14ac:dyDescent="0.15">
      <c r="A606" s="214"/>
      <c r="B606" s="261" t="s">
        <v>128</v>
      </c>
      <c r="C606" s="10">
        <v>0.25</v>
      </c>
      <c r="D606" s="11">
        <v>0.83325000000000005</v>
      </c>
      <c r="E606" s="12"/>
      <c r="F606" s="14"/>
      <c r="G606" s="13"/>
      <c r="H606" s="14"/>
      <c r="I606" s="596"/>
      <c r="J606" s="9">
        <v>2</v>
      </c>
      <c r="K606" s="14"/>
      <c r="L606" s="9"/>
      <c r="M606" s="23">
        <v>0</v>
      </c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9"/>
      <c r="AB606" s="15"/>
      <c r="AC606" s="15"/>
      <c r="AD606" s="15"/>
      <c r="AE606" s="15"/>
      <c r="AF606" s="15"/>
      <c r="AG606" s="15"/>
      <c r="AH606" s="54">
        <f>ER605-BP605</f>
        <v>-4.6076432878231337</v>
      </c>
      <c r="AI606" s="54">
        <f>ES605-BQ605</f>
        <v>23.963566775244299</v>
      </c>
      <c r="AJ606" s="15"/>
      <c r="AK606" s="15"/>
      <c r="AL606" s="635">
        <f>DEGREES(ACOS(AL605))</f>
        <v>3.97555017349588</v>
      </c>
      <c r="AM606" s="633">
        <v>-1.0841513618407375</v>
      </c>
      <c r="AN606" s="634">
        <v>4.2778257328990223</v>
      </c>
      <c r="AO606" s="633"/>
      <c r="AP606" s="638">
        <f>ABS(11.88-AN606)</f>
        <v>7.6021742671009784</v>
      </c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>
        <f>ABS(BQ606-AN606)</f>
        <v>7.2006840390879487</v>
      </c>
      <c r="BC606" s="634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573"/>
      <c r="BO606" s="573"/>
      <c r="BP606" s="4">
        <v>-2.5554996386245952</v>
      </c>
      <c r="BQ606" s="4">
        <v>11.478509771986971</v>
      </c>
      <c r="BR606" s="6"/>
      <c r="BS606" s="527"/>
      <c r="BT606" s="527"/>
      <c r="BU606" s="527"/>
      <c r="BV606" s="527"/>
      <c r="BW606" s="584"/>
      <c r="BX606" s="527"/>
      <c r="BY606" s="527"/>
      <c r="BZ606" s="527"/>
      <c r="CA606" s="527"/>
      <c r="CB606" s="584"/>
      <c r="CC606" s="527"/>
      <c r="CD606" s="584"/>
      <c r="CE606" s="527"/>
      <c r="CF606" s="584"/>
      <c r="CG606" s="527"/>
      <c r="CH606" s="584"/>
      <c r="CI606" s="527"/>
      <c r="CJ606" s="584"/>
      <c r="CK606" s="527"/>
      <c r="CL606" s="584"/>
      <c r="CO606" s="70"/>
      <c r="CP606" s="70"/>
      <c r="CQ606" s="70"/>
      <c r="CR606" s="70"/>
      <c r="CS606" s="70"/>
      <c r="CT606" s="70"/>
      <c r="CU606" s="70"/>
      <c r="CV606" s="70"/>
      <c r="CW606" s="70"/>
      <c r="CX606" s="70"/>
      <c r="CY606" s="70"/>
      <c r="CZ606" s="70"/>
      <c r="DA606" s="70"/>
      <c r="DB606" s="70"/>
      <c r="DC606" s="70"/>
      <c r="DH606" s="516"/>
      <c r="DI606" s="516"/>
      <c r="DJ606" s="105"/>
      <c r="DK606" s="105"/>
      <c r="DL606" s="105"/>
      <c r="DM606" s="105"/>
      <c r="DN606" s="105"/>
      <c r="DO606" s="105"/>
      <c r="DP606" s="105"/>
      <c r="DQ606" s="105"/>
      <c r="DR606" s="105"/>
      <c r="DS606" s="105"/>
      <c r="DT606" s="105"/>
      <c r="DU606" s="105">
        <v>-3.1362950110392758</v>
      </c>
      <c r="DV606" s="105">
        <v>11.672076547231271</v>
      </c>
      <c r="ER606" s="128">
        <v>1.3551892023009218</v>
      </c>
      <c r="ES606" s="128">
        <v>-11.78821661237785</v>
      </c>
      <c r="EU606" s="518">
        <f>ABS(ER606)</f>
        <v>1.3551892023009218</v>
      </c>
      <c r="EV606" s="284"/>
      <c r="EW606" s="209"/>
      <c r="EX606" s="209"/>
      <c r="EY606" s="209"/>
      <c r="EZ606" s="209"/>
      <c r="FA606" s="209"/>
      <c r="FB606" s="209"/>
      <c r="FC606" s="209"/>
      <c r="FE606" s="141"/>
      <c r="FF606" s="141"/>
      <c r="FH606" s="141"/>
      <c r="FJ606" s="141"/>
      <c r="FK606" s="584"/>
      <c r="FL606" s="527"/>
      <c r="FM606" s="584"/>
      <c r="FN606" s="527"/>
      <c r="FO606" s="584"/>
      <c r="FP606" s="527"/>
      <c r="FQ606" s="284"/>
      <c r="FR606" s="209"/>
      <c r="FS606" s="285"/>
      <c r="FT606" s="279"/>
      <c r="FU606" s="285"/>
      <c r="FV606" s="279"/>
      <c r="FW606" s="285"/>
      <c r="FX606" s="279"/>
      <c r="FY606" s="285"/>
      <c r="FZ606" s="279"/>
      <c r="GA606" s="285"/>
      <c r="GB606" s="279"/>
      <c r="GC606" s="279"/>
      <c r="GD606" s="285"/>
      <c r="GE606" s="279"/>
      <c r="GF606" s="285"/>
      <c r="GG606" s="279"/>
      <c r="GH606" s="279"/>
      <c r="GI606" s="279"/>
      <c r="GJ606" s="279"/>
      <c r="GK606" s="279"/>
      <c r="GL606" s="279"/>
      <c r="GM606" s="279"/>
      <c r="GN606" s="279"/>
      <c r="GO606" s="279"/>
      <c r="GP606" s="209"/>
      <c r="GQ606" s="529"/>
      <c r="GR606" s="587">
        <v>0.58079537241468104</v>
      </c>
      <c r="GS606" s="532">
        <v>0.46463629793174466</v>
      </c>
      <c r="GT606" s="584"/>
      <c r="GU606" s="527"/>
      <c r="GV606" s="527"/>
      <c r="GW606" s="527"/>
      <c r="GX606" s="527"/>
      <c r="GY606" s="527"/>
      <c r="GZ606" s="587">
        <v>0.27099348534201972</v>
      </c>
      <c r="HA606" s="532">
        <v>0.23228013029315875</v>
      </c>
      <c r="HB606" s="584"/>
      <c r="HC606" s="527"/>
      <c r="HD606" s="527"/>
      <c r="HE606" s="527"/>
      <c r="HF606" s="527"/>
      <c r="HG606" s="527"/>
      <c r="HH606" s="584">
        <v>0.64090618168037938</v>
      </c>
      <c r="HI606" s="527">
        <v>0.51946217214030488</v>
      </c>
      <c r="HJ606" s="584"/>
      <c r="HK606" s="527"/>
      <c r="HL606" s="527"/>
      <c r="HM606" s="527"/>
      <c r="HN606" s="527"/>
      <c r="HO606" s="527"/>
      <c r="HP606" s="285"/>
      <c r="HQ606" s="208"/>
      <c r="HR606" s="208"/>
      <c r="HS606" s="208"/>
      <c r="IE606" s="159"/>
      <c r="IF606" s="159"/>
      <c r="IG606" s="159"/>
      <c r="IH606" s="159"/>
      <c r="II606" s="159"/>
      <c r="IJ606" s="159"/>
      <c r="IK606" s="159"/>
      <c r="IL606" s="159"/>
      <c r="IM606" s="159"/>
      <c r="IQ606" s="159"/>
      <c r="IR606" s="159"/>
      <c r="IS606" s="159"/>
      <c r="IZ606" s="159"/>
      <c r="JA606" s="159"/>
      <c r="JB606" s="159"/>
      <c r="JC606" s="159"/>
      <c r="JD606" s="159"/>
      <c r="JE606" s="159"/>
      <c r="JF606" s="159"/>
      <c r="JG606" s="159"/>
      <c r="JH606" s="159"/>
      <c r="JI606" s="159"/>
      <c r="JJ606" s="159"/>
      <c r="JK606" s="159"/>
      <c r="JL606" s="159"/>
      <c r="JM606" s="159"/>
      <c r="JN606" s="159"/>
      <c r="JO606" s="159"/>
      <c r="JP606" s="159"/>
      <c r="JQ606" s="159"/>
      <c r="JR606" s="159"/>
      <c r="JS606" s="159"/>
      <c r="JT606" s="159"/>
      <c r="JV606" s="159"/>
      <c r="JW606" s="159"/>
      <c r="JX606" s="159"/>
      <c r="KE606" s="159"/>
      <c r="KF606" s="159"/>
      <c r="KG606" s="159"/>
      <c r="KH606" s="159"/>
      <c r="KI606" s="159"/>
      <c r="KJ606" s="159"/>
      <c r="KK606" s="159"/>
      <c r="KL606" s="159"/>
      <c r="KM606" s="159"/>
      <c r="KN606" s="159"/>
      <c r="KO606" s="159"/>
      <c r="KP606" s="159"/>
      <c r="KQ606" s="159"/>
      <c r="KR606" s="159"/>
      <c r="KS606" s="159"/>
      <c r="KT606" s="159"/>
      <c r="KU606" s="159"/>
      <c r="KV606" s="159"/>
      <c r="KW606" s="159"/>
      <c r="KX606" s="159"/>
      <c r="KY606" s="159"/>
      <c r="KZ606" s="159"/>
      <c r="LA606" s="159"/>
    </row>
    <row r="607" spans="1:314" x14ac:dyDescent="0.15">
      <c r="A607" s="218" t="s">
        <v>593</v>
      </c>
      <c r="B607" s="259" t="s">
        <v>129</v>
      </c>
      <c r="C607" s="17"/>
      <c r="D607" s="18"/>
      <c r="E607" s="12"/>
      <c r="F607" s="20"/>
      <c r="G607" s="19"/>
      <c r="H607" s="20"/>
      <c r="I607" s="597"/>
      <c r="J607" s="16"/>
      <c r="K607" s="20"/>
      <c r="L607" s="16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16"/>
      <c r="AB607" s="20"/>
      <c r="AC607" s="20"/>
      <c r="AD607" s="20"/>
      <c r="AE607" s="20"/>
      <c r="AF607" s="20"/>
      <c r="AG607" s="20"/>
      <c r="AH607" s="58"/>
      <c r="AI607" s="20"/>
      <c r="AJ607" s="20"/>
      <c r="AK607" s="20"/>
      <c r="AL607" s="642"/>
      <c r="AM607" s="636"/>
      <c r="AN607" s="637"/>
      <c r="AO607" s="636"/>
      <c r="AP607" s="637"/>
      <c r="AQ607" s="528">
        <f>SUM(AO604:AO607)</f>
        <v>0</v>
      </c>
      <c r="AR607" s="528">
        <f>SUM(AP604:AP607)</f>
        <v>7.6021742671009784</v>
      </c>
      <c r="AS607" s="528" t="e">
        <f>AVERAGE(AO604:AO607)</f>
        <v>#DIV/0!</v>
      </c>
      <c r="AT607" s="528">
        <f>AVERAGE(AP604:AP607)</f>
        <v>7.6021742671009784</v>
      </c>
      <c r="AU607" s="528">
        <f>MAX(AO604:AO607)</f>
        <v>0</v>
      </c>
      <c r="AV607" s="528">
        <f>MAX(AP604:AP607)</f>
        <v>7.6021742671009784</v>
      </c>
      <c r="AW607" s="528">
        <f>MIN(AO604:AO607)</f>
        <v>0</v>
      </c>
      <c r="AX607" s="528">
        <f>MIN(AP604:AP607)</f>
        <v>7.6021742671009784</v>
      </c>
      <c r="AY607" s="528">
        <f>AU607-AW607</f>
        <v>0</v>
      </c>
      <c r="AZ607" s="528">
        <f>AV607-AX607</f>
        <v>0</v>
      </c>
      <c r="BA607" s="528"/>
      <c r="BB607" s="636"/>
      <c r="BC607" s="637"/>
      <c r="BD607" s="528">
        <f>SUM(BB604:BB607)</f>
        <v>7.2006840390879487</v>
      </c>
      <c r="BE607" s="528">
        <f>SUM(BC604:BC607)</f>
        <v>0</v>
      </c>
      <c r="BF607" s="528">
        <f>AVERAGE(BB604:BB607)</f>
        <v>7.2006840390879487</v>
      </c>
      <c r="BG607" s="528" t="e">
        <f>AVERAGE(BC604:BC607)</f>
        <v>#DIV/0!</v>
      </c>
      <c r="BH607" s="528">
        <f>MAX(BB604:BB607)</f>
        <v>7.2006840390879487</v>
      </c>
      <c r="BI607" s="528">
        <f>MAX(BC604:BC607)</f>
        <v>0</v>
      </c>
      <c r="BJ607" s="528">
        <f>MIN(BB604:BB607)</f>
        <v>7.2006840390879487</v>
      </c>
      <c r="BK607" s="528">
        <f>MIN(BC604:BC607)</f>
        <v>0</v>
      </c>
      <c r="BL607" s="528">
        <f>BH607-BJ607</f>
        <v>0</v>
      </c>
      <c r="BM607" s="528">
        <f>BI607-BK607</f>
        <v>0</v>
      </c>
      <c r="BN607" s="574"/>
      <c r="BO607" s="574"/>
      <c r="BP607" s="2"/>
      <c r="BQ607" s="2"/>
      <c r="BR607" s="7"/>
      <c r="BS607" s="530"/>
      <c r="BT607" s="530"/>
      <c r="BU607" s="530"/>
      <c r="BV607" s="530"/>
      <c r="BW607" s="584"/>
      <c r="BX607" s="530"/>
      <c r="BY607" s="530"/>
      <c r="BZ607" s="530"/>
      <c r="CA607" s="530"/>
      <c r="CB607" s="584"/>
      <c r="CC607" s="530"/>
      <c r="CD607" s="584"/>
      <c r="CE607" s="530"/>
      <c r="CF607" s="584"/>
      <c r="CG607" s="530"/>
      <c r="CH607" s="584"/>
      <c r="CI607" s="530"/>
      <c r="CJ607" s="584"/>
      <c r="CK607" s="530"/>
      <c r="CL607" s="584"/>
      <c r="CM607" s="271"/>
      <c r="CN607" s="393"/>
      <c r="CO607" s="73"/>
      <c r="CP607" s="73"/>
      <c r="CQ607" s="73"/>
      <c r="CR607" s="96"/>
      <c r="CS607" s="83"/>
      <c r="CT607" s="87"/>
      <c r="CU607" s="87"/>
      <c r="CV607" s="87"/>
      <c r="CW607" s="87"/>
      <c r="CX607" s="87"/>
      <c r="CY607" s="87"/>
      <c r="CZ607" s="87"/>
      <c r="DA607" s="87"/>
      <c r="DB607" s="87"/>
      <c r="DC607" s="81"/>
      <c r="DD607" s="281"/>
      <c r="DE607" s="281"/>
      <c r="DF607" s="281"/>
      <c r="DG607" s="281"/>
      <c r="DH607" s="281"/>
      <c r="DI607" s="281"/>
      <c r="DJ607" s="110"/>
      <c r="DK607" s="110"/>
      <c r="DL607" s="133"/>
      <c r="DM607" s="133"/>
      <c r="DN607" s="133"/>
      <c r="DO607" s="133"/>
      <c r="DP607" s="133"/>
      <c r="DQ607" s="133"/>
      <c r="DR607" s="133"/>
      <c r="DS607" s="110"/>
      <c r="DT607" s="112"/>
      <c r="DU607" s="110"/>
      <c r="DV607" s="110"/>
      <c r="DW607" s="495"/>
      <c r="DX607" s="495"/>
      <c r="DY607" s="495"/>
      <c r="DZ607" s="495"/>
      <c r="EA607" s="495"/>
      <c r="EB607" s="512"/>
      <c r="EC607" s="495"/>
      <c r="ED607" s="495"/>
      <c r="EE607" s="512"/>
      <c r="EF607" s="244"/>
      <c r="EG607" s="244"/>
      <c r="EH607" s="244"/>
      <c r="EI607" s="244"/>
      <c r="EJ607" s="244"/>
      <c r="EK607" s="244"/>
      <c r="EL607" s="244"/>
      <c r="EM607" s="244"/>
      <c r="EN607" s="244"/>
      <c r="EO607" s="244"/>
      <c r="EP607" s="244"/>
      <c r="EQ607" s="244"/>
      <c r="ER607" s="110"/>
      <c r="ES607" s="111"/>
      <c r="EV607" s="287"/>
      <c r="EW607" s="281">
        <f>SUM(EU605:EU607)</f>
        <v>1.3551892023009218</v>
      </c>
      <c r="EX607" s="278"/>
      <c r="EY607" s="278">
        <f>AVERAGE(EU604:EU607)</f>
        <v>1.3551892023009218</v>
      </c>
      <c r="EZ607" s="281"/>
      <c r="FA607" s="281">
        <f>_xlfn.VAR.P(EU604:EU607)</f>
        <v>0</v>
      </c>
      <c r="FB607" s="281"/>
      <c r="FC607" s="281">
        <f>MAX(EU604:EU607)</f>
        <v>1.3551892023009218</v>
      </c>
      <c r="FD607" s="523"/>
      <c r="FE607" s="152"/>
      <c r="FF607" s="145"/>
      <c r="FG607" s="268"/>
      <c r="FH607" s="145"/>
      <c r="FI607" s="268"/>
      <c r="FJ607" s="145"/>
      <c r="FK607" s="584"/>
      <c r="FL607" s="527"/>
      <c r="FM607" s="584"/>
      <c r="FN607" s="530"/>
      <c r="FO607" s="584"/>
      <c r="FP607" s="530"/>
      <c r="FQ607" s="284"/>
      <c r="FR607" s="282"/>
      <c r="FS607" s="286"/>
      <c r="FT607" s="278"/>
      <c r="FU607" s="286"/>
      <c r="FV607" s="278"/>
      <c r="FW607" s="285"/>
      <c r="FX607" s="279"/>
      <c r="FY607" s="285"/>
      <c r="FZ607" s="280"/>
      <c r="GA607" s="285"/>
      <c r="GB607" s="280"/>
      <c r="GC607" s="280"/>
      <c r="GD607" s="285"/>
      <c r="GE607" s="280"/>
      <c r="GF607" s="285"/>
      <c r="GG607" s="280"/>
      <c r="GH607" s="280"/>
      <c r="GI607" s="280"/>
      <c r="GJ607" s="280"/>
      <c r="GK607" s="280"/>
      <c r="GL607" s="280"/>
      <c r="GM607" s="280"/>
      <c r="GN607" s="280"/>
      <c r="GO607" s="280"/>
      <c r="GP607" s="282"/>
      <c r="GQ607" s="532"/>
      <c r="GR607" s="587"/>
      <c r="GS607" s="532"/>
      <c r="GT607" s="586">
        <f>SUM(GR605:GR607)</f>
        <v>0.58079537241468104</v>
      </c>
      <c r="GU607" s="586">
        <f>SUM(GS605:GS607)</f>
        <v>0.46463629793174466</v>
      </c>
      <c r="GV607" s="531">
        <f>AVERAGE(GR605:GR607)</f>
        <v>0.58079537241468104</v>
      </c>
      <c r="GW607" s="531">
        <f>AVERAGE(GS605:GS607)</f>
        <v>0.46463629793174466</v>
      </c>
      <c r="GX607" s="531">
        <f>MAX(GR605:GR607)</f>
        <v>0.58079537241468104</v>
      </c>
      <c r="GY607" s="531">
        <f>MAX(GS605:GS607)</f>
        <v>0.46463629793174466</v>
      </c>
      <c r="GZ607" s="587"/>
      <c r="HA607" s="532"/>
      <c r="HB607" s="586">
        <f>SUM(GZ605:GZ607)</f>
        <v>0.27099348534201972</v>
      </c>
      <c r="HC607" s="586">
        <f>SUM(HA605:HA607)</f>
        <v>0.23228013029315875</v>
      </c>
      <c r="HD607" s="531">
        <f>AVERAGE(GZ605:GZ607)</f>
        <v>0.27099348534201972</v>
      </c>
      <c r="HE607" s="531">
        <f>AVERAGE(HA605:HA607)</f>
        <v>0.23228013029315875</v>
      </c>
      <c r="HF607" s="531">
        <f>MAX(GZ605:GZ607)</f>
        <v>0.27099348534201972</v>
      </c>
      <c r="HG607" s="531">
        <f>MAX(HA605:HA607)</f>
        <v>0.23228013029315875</v>
      </c>
      <c r="HH607" s="584"/>
      <c r="HI607" s="527"/>
      <c r="HJ607" s="586">
        <f>SUM(HH605:HH607)</f>
        <v>0.64090618168037938</v>
      </c>
      <c r="HK607" s="586">
        <f>SUM(HI605:HI607)</f>
        <v>0.51946217214030488</v>
      </c>
      <c r="HL607" s="531">
        <f>AVERAGE(HH605:HH607)</f>
        <v>0.64090618168037938</v>
      </c>
      <c r="HM607" s="531">
        <f>AVERAGE(HI605:HI607)</f>
        <v>0.51946217214030488</v>
      </c>
      <c r="HN607" s="531">
        <f>MAX(HH605:HH607)</f>
        <v>0.64090618168037938</v>
      </c>
      <c r="HO607" s="531">
        <f>MAX(HI605:HI607)</f>
        <v>0.51946217214030488</v>
      </c>
      <c r="HP607" s="286">
        <f>MIN(HH605:HH607)</f>
        <v>0.64090618168037938</v>
      </c>
      <c r="HQ607" s="286">
        <f>MIN(HI605:HI607)</f>
        <v>0.51946217214030488</v>
      </c>
      <c r="HR607" s="278">
        <f>HN607-HP607</f>
        <v>0</v>
      </c>
      <c r="HS607" s="278">
        <f>HO607-HQ607</f>
        <v>0</v>
      </c>
      <c r="HT607" s="393"/>
      <c r="HU607" s="520"/>
      <c r="HV607" s="393"/>
      <c r="HW607" s="520"/>
      <c r="HX607" s="393"/>
      <c r="HY607" s="520"/>
      <c r="HZ607" s="393"/>
      <c r="IA607" s="520"/>
      <c r="IB607" s="393"/>
      <c r="IC607" s="520"/>
      <c r="ID607" s="393"/>
      <c r="IE607" s="168"/>
      <c r="IF607" s="168"/>
      <c r="IG607" s="168">
        <v>-2.6716587131075316</v>
      </c>
      <c r="IH607" s="168">
        <v>-1.9356677524429967E-2</v>
      </c>
      <c r="II607" s="168"/>
      <c r="IJ607" s="168"/>
      <c r="IK607" s="168"/>
      <c r="IL607" s="168"/>
      <c r="IM607" s="168"/>
      <c r="IN607" s="462"/>
      <c r="IO607" s="462"/>
      <c r="IP607" s="390"/>
      <c r="IQ607" s="168"/>
      <c r="IR607" s="168"/>
      <c r="IS607" s="168"/>
      <c r="IT607" s="390"/>
      <c r="IU607" s="393"/>
      <c r="IV607" s="390"/>
      <c r="IW607" s="393"/>
      <c r="IX607" s="484"/>
      <c r="IY607" s="393"/>
      <c r="IZ607" s="168"/>
      <c r="JA607" s="168"/>
      <c r="JB607" s="177"/>
      <c r="JC607" s="177"/>
      <c r="JD607" s="177"/>
      <c r="JE607" s="168"/>
      <c r="JF607" s="168"/>
      <c r="JG607" s="168"/>
      <c r="JH607" s="168"/>
      <c r="JI607" s="168"/>
      <c r="JJ607" s="168"/>
      <c r="JK607" s="168"/>
      <c r="JL607" s="168"/>
      <c r="JM607" s="168"/>
      <c r="JN607" s="168"/>
      <c r="JO607" s="168"/>
      <c r="JP607" s="177"/>
      <c r="JQ607" s="177"/>
      <c r="JR607" s="177"/>
      <c r="JS607" s="168"/>
      <c r="JT607" s="168"/>
      <c r="JU607" s="393"/>
      <c r="JV607" s="168"/>
      <c r="JW607" s="168"/>
      <c r="JX607" s="168"/>
      <c r="JY607" s="393"/>
      <c r="JZ607" s="507"/>
      <c r="KA607" s="507"/>
      <c r="KB607" s="520"/>
      <c r="KC607" s="520"/>
      <c r="KD607" s="507"/>
      <c r="KE607" s="170"/>
      <c r="KF607" s="168"/>
      <c r="KG607" s="168"/>
      <c r="KH607" s="168"/>
      <c r="KI607" s="168"/>
      <c r="KJ607" s="168"/>
      <c r="KK607" s="169"/>
      <c r="KL607" s="168"/>
      <c r="KM607" s="168"/>
      <c r="KN607" s="168"/>
      <c r="KO607" s="168"/>
      <c r="KP607" s="168"/>
      <c r="KQ607" s="168"/>
      <c r="KR607" s="169"/>
      <c r="KS607" s="168"/>
      <c r="KT607" s="168"/>
      <c r="KU607" s="168"/>
      <c r="KV607" s="168"/>
      <c r="KW607" s="168"/>
      <c r="KX607" s="168"/>
      <c r="KY607" s="168"/>
      <c r="KZ607" s="168"/>
      <c r="LA607" s="169"/>
    </row>
    <row r="608" spans="1:314" x14ac:dyDescent="0.15">
      <c r="A608" s="214"/>
      <c r="B608" s="231" t="s">
        <v>130</v>
      </c>
      <c r="C608" s="10"/>
      <c r="D608" s="11"/>
      <c r="E608" s="12"/>
      <c r="F608" s="14"/>
      <c r="G608" s="13" t="s">
        <v>365</v>
      </c>
      <c r="H608" s="14" t="s">
        <v>335</v>
      </c>
      <c r="I608" s="596">
        <v>119</v>
      </c>
      <c r="J608" s="9">
        <v>1</v>
      </c>
      <c r="K608" s="14">
        <v>1</v>
      </c>
      <c r="L608" s="9">
        <v>0</v>
      </c>
      <c r="M608" s="23">
        <v>1</v>
      </c>
      <c r="N608" s="23">
        <v>1</v>
      </c>
      <c r="O608" s="23">
        <v>0</v>
      </c>
      <c r="P608" s="14"/>
      <c r="Q608" s="14">
        <v>1</v>
      </c>
      <c r="R608" s="14">
        <v>0</v>
      </c>
      <c r="S608" s="14">
        <v>0</v>
      </c>
      <c r="T608" s="14">
        <v>1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9">
        <v>1</v>
      </c>
      <c r="AB608" s="15">
        <f>ABS(ER608-DU609)</f>
        <v>0.54207568092036906</v>
      </c>
      <c r="AC608" s="15">
        <f>ABS(ES608-DV609)</f>
        <v>0.81298045602605917</v>
      </c>
      <c r="AD608" s="15">
        <f>SQRT(AB608^2+AC608^2)</f>
        <v>0.97713011709066711</v>
      </c>
      <c r="AE608" s="15"/>
      <c r="AF608" s="15"/>
      <c r="AG608" s="15"/>
      <c r="AH608" s="15">
        <f>AM609-BP608</f>
        <v>-5.0335598942605664</v>
      </c>
      <c r="AI608" s="15">
        <f>AN609-BQ608</f>
        <v>-18.079136807817591</v>
      </c>
      <c r="AJ608" s="15"/>
      <c r="AK608" s="15"/>
      <c r="AL608" s="632">
        <f>((AH608*AH609)+(AI608*AI609))/(SQRT(AH608^2+AI608^2)*SQRT(AH609^2+AI609^2))</f>
        <v>0.99700479895070282</v>
      </c>
      <c r="AM608" s="633"/>
      <c r="AN608" s="634"/>
      <c r="AO608" s="633"/>
      <c r="AP608" s="634"/>
      <c r="AQ608" s="634"/>
      <c r="AR608" s="634"/>
      <c r="AS608" s="634"/>
      <c r="AT608" s="634"/>
      <c r="AU608" s="634"/>
      <c r="AV608" s="634"/>
      <c r="AW608" s="634"/>
      <c r="AX608" s="634"/>
      <c r="AY608" s="634"/>
      <c r="AZ608" s="634"/>
      <c r="BA608" s="634"/>
      <c r="BB608" s="633"/>
      <c r="BC608" s="634"/>
      <c r="BD608" s="634"/>
      <c r="BE608" s="634"/>
      <c r="BF608" s="634"/>
      <c r="BG608" s="634"/>
      <c r="BH608" s="634"/>
      <c r="BI608" s="634"/>
      <c r="BJ608" s="634"/>
      <c r="BK608" s="634"/>
      <c r="BL608" s="634"/>
      <c r="BM608" s="634"/>
      <c r="BN608" s="573"/>
      <c r="BO608" s="573"/>
      <c r="BP608" s="4">
        <v>1.0454316703464253</v>
      </c>
      <c r="BQ608" s="4">
        <v>11.94307003257329</v>
      </c>
      <c r="BR608" s="6"/>
      <c r="BS608" s="527"/>
      <c r="BT608" s="527"/>
      <c r="BU608" s="527"/>
      <c r="BV608" s="527"/>
      <c r="BW608" s="584"/>
      <c r="BX608" s="527"/>
      <c r="BY608" s="527"/>
      <c r="BZ608" s="527"/>
      <c r="CA608" s="527"/>
      <c r="CB608" s="584"/>
      <c r="CC608" s="527"/>
      <c r="CD608" s="584"/>
      <c r="CE608" s="527"/>
      <c r="CF608" s="584"/>
      <c r="CG608" s="527"/>
      <c r="CH608" s="584"/>
      <c r="CI608" s="527"/>
      <c r="CJ608" s="584"/>
      <c r="CK608" s="527"/>
      <c r="CL608" s="584"/>
      <c r="CO608" s="70"/>
      <c r="CP608" s="70"/>
      <c r="CQ608" s="70"/>
      <c r="CR608" s="70"/>
      <c r="CS608" s="70"/>
      <c r="CT608" s="70"/>
      <c r="CU608" s="70"/>
      <c r="CV608" s="70"/>
      <c r="CW608" s="70"/>
      <c r="CX608" s="70"/>
      <c r="CY608" s="70"/>
      <c r="CZ608" s="70"/>
      <c r="DA608" s="70"/>
      <c r="DB608" s="70"/>
      <c r="DC608" s="70"/>
      <c r="DH608" s="516"/>
      <c r="DI608" s="516"/>
      <c r="DJ608" s="105"/>
      <c r="DK608" s="105"/>
      <c r="DL608" s="105"/>
      <c r="DM608" s="105"/>
      <c r="DN608" s="105"/>
      <c r="DO608" s="105"/>
      <c r="DP608" s="105"/>
      <c r="DQ608" s="105"/>
      <c r="DR608" s="105"/>
      <c r="DS608" s="105"/>
      <c r="DT608" s="108" t="s">
        <v>442</v>
      </c>
      <c r="DU608" s="105">
        <v>1.0454316703464253</v>
      </c>
      <c r="DV608" s="105">
        <v>11.94307003257329</v>
      </c>
      <c r="ER608" s="128">
        <v>-3.8332494579368928</v>
      </c>
      <c r="ES608" s="128">
        <v>-12.872190553745929</v>
      </c>
      <c r="EV608" s="284"/>
      <c r="EW608" s="209"/>
      <c r="EX608" s="209"/>
      <c r="EY608" s="209"/>
      <c r="EZ608" s="209"/>
      <c r="FA608" s="209"/>
      <c r="FB608" s="209"/>
      <c r="FC608" s="209"/>
      <c r="FE608" s="141"/>
      <c r="FF608" s="141"/>
      <c r="FH608" s="141"/>
      <c r="FJ608" s="141"/>
      <c r="FK608" s="584"/>
      <c r="FL608" s="527"/>
      <c r="FM608" s="584"/>
      <c r="FN608" s="527"/>
      <c r="FO608" s="584"/>
      <c r="FP608" s="527"/>
      <c r="FQ608" s="284"/>
      <c r="FR608" s="209"/>
      <c r="FS608" s="285"/>
      <c r="FT608" s="279"/>
      <c r="FU608" s="285"/>
      <c r="FV608" s="279"/>
      <c r="FW608" s="285"/>
      <c r="FX608" s="279"/>
      <c r="FY608" s="285"/>
      <c r="FZ608" s="279"/>
      <c r="GA608" s="285"/>
      <c r="GB608" s="279"/>
      <c r="GC608" s="279"/>
      <c r="GD608" s="285"/>
      <c r="GE608" s="279"/>
      <c r="GF608" s="285"/>
      <c r="GG608" s="279"/>
      <c r="GH608" s="279"/>
      <c r="GI608" s="279"/>
      <c r="GJ608" s="279"/>
      <c r="GK608" s="279"/>
      <c r="GL608" s="279"/>
      <c r="GM608" s="279"/>
      <c r="GN608" s="279"/>
      <c r="GO608" s="279"/>
      <c r="GP608" s="209"/>
      <c r="GQ608" s="529"/>
      <c r="GR608" s="587"/>
      <c r="GS608" s="529"/>
      <c r="GT608" s="587"/>
      <c r="GU608" s="529"/>
      <c r="GV608" s="529"/>
      <c r="GW608" s="529"/>
      <c r="GX608" s="529"/>
      <c r="GY608" s="529"/>
      <c r="GZ608" s="587"/>
      <c r="HA608" s="529"/>
      <c r="HB608" s="587"/>
      <c r="HC608" s="529"/>
      <c r="HD608" s="529"/>
      <c r="HE608" s="529"/>
      <c r="HF608" s="529"/>
      <c r="HG608" s="529"/>
      <c r="HH608" s="584"/>
      <c r="HI608" s="527"/>
      <c r="HJ608" s="587"/>
      <c r="HK608" s="529"/>
      <c r="HL608" s="529"/>
      <c r="HM608" s="529"/>
      <c r="HN608" s="529"/>
      <c r="HO608" s="529"/>
      <c r="HP608" s="285"/>
      <c r="HQ608" s="208"/>
      <c r="HR608" s="208"/>
      <c r="HS608" s="208"/>
      <c r="IE608" s="159"/>
      <c r="IF608" s="159"/>
      <c r="IG608" s="159"/>
      <c r="IH608" s="159"/>
      <c r="II608" s="175">
        <v>0</v>
      </c>
      <c r="IJ608" s="175">
        <v>0</v>
      </c>
      <c r="IK608" s="159"/>
      <c r="IL608" s="159"/>
      <c r="IM608" s="159"/>
      <c r="IQ608" s="159"/>
      <c r="IR608" s="159"/>
      <c r="IS608" s="159"/>
      <c r="IZ608" s="159"/>
      <c r="JA608" s="159"/>
      <c r="JB608" s="159"/>
      <c r="JC608" s="159"/>
      <c r="JD608" s="159"/>
      <c r="JE608" s="159"/>
      <c r="JF608" s="159"/>
      <c r="JG608" s="159"/>
      <c r="JH608" s="159"/>
      <c r="JI608" s="159"/>
      <c r="JJ608" s="159"/>
      <c r="JK608" s="159"/>
      <c r="JL608" s="159"/>
      <c r="JM608" s="159"/>
      <c r="JN608" s="159"/>
      <c r="JO608" s="159"/>
      <c r="JP608" s="159"/>
      <c r="JQ608" s="159"/>
      <c r="JR608" s="159"/>
      <c r="JS608" s="159"/>
      <c r="JT608" s="159"/>
      <c r="JV608" s="159"/>
      <c r="JW608" s="159"/>
      <c r="JX608" s="159"/>
      <c r="KE608" s="159"/>
      <c r="KF608" s="159"/>
      <c r="KG608" s="159"/>
      <c r="KH608" s="159"/>
      <c r="KI608" s="159"/>
      <c r="KJ608" s="159"/>
      <c r="KK608" s="159"/>
      <c r="KL608" s="159"/>
      <c r="KM608" s="159"/>
      <c r="KN608" s="159"/>
      <c r="KO608" s="159"/>
      <c r="KP608" s="159"/>
      <c r="KQ608" s="159"/>
      <c r="KR608" s="159"/>
      <c r="KS608" s="159"/>
      <c r="KT608" s="159"/>
      <c r="KU608" s="159"/>
      <c r="KV608" s="159"/>
      <c r="KW608" s="159"/>
      <c r="KX608" s="159"/>
      <c r="KY608" s="159"/>
      <c r="KZ608" s="159"/>
      <c r="LA608" s="159"/>
      <c r="LB608" s="159"/>
    </row>
    <row r="609" spans="1:314" x14ac:dyDescent="0.15">
      <c r="A609" s="214"/>
      <c r="B609" s="231" t="s">
        <v>131</v>
      </c>
      <c r="C609" s="10">
        <v>0.23</v>
      </c>
      <c r="D609" s="11">
        <v>0.7665900000000001</v>
      </c>
      <c r="E609" s="12"/>
      <c r="F609" s="14"/>
      <c r="G609" s="13"/>
      <c r="H609" s="14"/>
      <c r="I609" s="596"/>
      <c r="J609" s="9">
        <v>2</v>
      </c>
      <c r="K609" s="14"/>
      <c r="L609" s="9"/>
      <c r="M609" s="23">
        <v>0</v>
      </c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9"/>
      <c r="AB609" s="15"/>
      <c r="AC609" s="15"/>
      <c r="AD609" s="15"/>
      <c r="AE609" s="15"/>
      <c r="AF609" s="15"/>
      <c r="AG609" s="15"/>
      <c r="AH609" s="54">
        <f>ER608-BP608</f>
        <v>-4.8786811282833185</v>
      </c>
      <c r="AI609" s="54">
        <f>ES608-BQ608</f>
        <v>-24.815260586319219</v>
      </c>
      <c r="AJ609" s="15"/>
      <c r="AK609" s="15"/>
      <c r="AL609" s="635">
        <f>DEGREES(ACOS(AL608))</f>
        <v>4.4356684764679422</v>
      </c>
      <c r="AM609" s="633">
        <v>-3.9881282239141411</v>
      </c>
      <c r="AN609" s="634">
        <v>-6.1360667752442994</v>
      </c>
      <c r="AO609" s="638">
        <f>ABS(11.88+AN609)</f>
        <v>5.7439332247557013</v>
      </c>
      <c r="AP609" s="527"/>
      <c r="AQ609" s="634"/>
      <c r="AR609" s="634"/>
      <c r="AS609" s="634"/>
      <c r="AT609" s="634"/>
      <c r="AU609" s="634"/>
      <c r="AV609" s="634"/>
      <c r="AW609" s="634"/>
      <c r="AX609" s="634"/>
      <c r="AY609" s="634"/>
      <c r="AZ609" s="634"/>
      <c r="BA609" s="634"/>
      <c r="BB609" s="633"/>
      <c r="BC609" s="634">
        <f>ABS(BQ609-AN609)</f>
        <v>5.8457166123778501</v>
      </c>
      <c r="BD609" s="634"/>
      <c r="BE609" s="634"/>
      <c r="BF609" s="634"/>
      <c r="BG609" s="634"/>
      <c r="BH609" s="634"/>
      <c r="BI609" s="634"/>
      <c r="BJ609" s="634"/>
      <c r="BK609" s="634"/>
      <c r="BL609" s="634"/>
      <c r="BM609" s="634"/>
      <c r="BN609" s="573"/>
      <c r="BO609" s="573"/>
      <c r="BP609" s="64">
        <v>-5.8079537241468078</v>
      </c>
      <c r="BQ609" s="64">
        <v>-11.98178338762215</v>
      </c>
      <c r="BR609" s="6"/>
      <c r="BS609" s="527"/>
      <c r="BT609" s="527"/>
      <c r="BU609" s="527">
        <f>(BP608+BP609+BP610)/3</f>
        <v>-2.1683027236814749</v>
      </c>
      <c r="BV609" s="527">
        <f>(BQ608+BQ609+BQ610)/3</f>
        <v>4.0455456026058636</v>
      </c>
      <c r="BW609" s="584"/>
      <c r="BX609" s="527"/>
      <c r="BY609" s="527"/>
      <c r="BZ609" s="527"/>
      <c r="CA609" s="527"/>
      <c r="CB609" s="584">
        <f>SQRT((BP608-BP609)^2+(BQ608-BQ609)^2)+SQRT((BP609-BP610)^2+(BQ609-BQ610)^2)+SQRT((BP610-BP608)^2+(BQ610-BQ608)^2)</f>
        <v>52.181428650661417</v>
      </c>
      <c r="CD609" s="584"/>
      <c r="CE609" s="527"/>
      <c r="CF609" s="584"/>
      <c r="CG609" s="527"/>
      <c r="CH609" s="584"/>
      <c r="CI609" s="527"/>
      <c r="CJ609" s="584"/>
      <c r="CK609" s="527"/>
      <c r="CL609" s="584"/>
      <c r="CO609" s="70"/>
      <c r="CP609" s="70"/>
      <c r="CQ609" s="70"/>
      <c r="CR609" s="518"/>
      <c r="CS609" s="284">
        <f>DEGREES(ACOS(((BP608-BP609)*(BP610-BP609)+(BQ608-BQ609)*(BQ610-BQ609))/(SQRT((BP608-BP609)^2+(BQ608-BQ609)^2)*SQRT((BP610-BP609)^2+(BQ610-BQ609)^2))))</f>
        <v>6.4314342031694851</v>
      </c>
      <c r="CT609" s="70"/>
      <c r="CU609" s="70"/>
      <c r="CV609" s="70"/>
      <c r="CW609" s="70"/>
      <c r="CX609" s="70"/>
      <c r="CY609" s="70"/>
      <c r="CZ609" s="70"/>
      <c r="DA609" s="70"/>
      <c r="DB609" s="70"/>
      <c r="DC609" s="70"/>
      <c r="DH609" s="516"/>
      <c r="DI609" s="516"/>
      <c r="DJ609" s="105"/>
      <c r="DK609" s="105"/>
      <c r="DL609" s="105"/>
      <c r="DM609" s="105"/>
      <c r="DN609" s="105"/>
      <c r="DO609" s="105"/>
      <c r="DP609" s="105"/>
      <c r="DQ609" s="105"/>
      <c r="DR609" s="105"/>
      <c r="DS609" s="105"/>
      <c r="DT609" s="105"/>
      <c r="DU609" s="128">
        <v>-4.3753251388572618</v>
      </c>
      <c r="DV609" s="128">
        <v>-12.05921009771987</v>
      </c>
      <c r="ER609" s="105">
        <v>0.54207568092036873</v>
      </c>
      <c r="ES609" s="105">
        <v>11.63336319218241</v>
      </c>
      <c r="ET609" s="518">
        <f>ABS(ER609)</f>
        <v>0.54207568092036873</v>
      </c>
      <c r="EV609" s="284"/>
      <c r="EW609" s="209"/>
      <c r="EX609" s="209"/>
      <c r="EY609" s="209"/>
      <c r="EZ609" s="209"/>
      <c r="FA609" s="209"/>
      <c r="FB609" s="209"/>
      <c r="FC609" s="209"/>
      <c r="FE609" s="141"/>
      <c r="FF609" s="141"/>
      <c r="FH609" s="141"/>
      <c r="FJ609" s="141"/>
      <c r="FK609" s="584"/>
      <c r="FL609" s="527"/>
      <c r="FM609" s="584"/>
      <c r="FN609" s="527"/>
      <c r="FO609" s="584"/>
      <c r="FP609" s="527"/>
      <c r="FQ609" s="284"/>
      <c r="FR609" s="209"/>
      <c r="FS609" s="285"/>
      <c r="FT609" s="279"/>
      <c r="FU609" s="285"/>
      <c r="FV609" s="279"/>
      <c r="FW609" s="285"/>
      <c r="FX609" s="279"/>
      <c r="FY609" s="285"/>
      <c r="FZ609" s="279"/>
      <c r="GA609" s="285"/>
      <c r="GB609" s="279"/>
      <c r="GC609" s="279"/>
      <c r="GD609" s="285"/>
      <c r="GE609" s="279"/>
      <c r="GF609" s="285"/>
      <c r="GG609" s="279"/>
      <c r="GH609" s="279"/>
      <c r="GI609" s="279"/>
      <c r="GJ609" s="279"/>
      <c r="GK609" s="279"/>
      <c r="GL609" s="279"/>
      <c r="GM609" s="279"/>
      <c r="GN609" s="279"/>
      <c r="GO609" s="279"/>
      <c r="GP609" s="209"/>
      <c r="GQ609" s="529"/>
      <c r="GR609" s="587">
        <v>0.50335598942605653</v>
      </c>
      <c r="GS609" s="532">
        <v>0.54207568092036906</v>
      </c>
      <c r="GT609" s="584"/>
      <c r="GU609" s="527"/>
      <c r="GV609" s="527"/>
      <c r="GW609" s="527"/>
      <c r="GX609" s="527"/>
      <c r="GY609" s="527"/>
      <c r="GZ609" s="587">
        <v>0.3097068403908807</v>
      </c>
      <c r="HA609" s="532">
        <v>0.81298045602605917</v>
      </c>
      <c r="HB609" s="584"/>
      <c r="HC609" s="527"/>
      <c r="HD609" s="527"/>
      <c r="HE609" s="527"/>
      <c r="HF609" s="527"/>
      <c r="HG609" s="527"/>
      <c r="HH609" s="584">
        <v>0.59100387399406007</v>
      </c>
      <c r="HI609" s="527">
        <v>0.97713011709066711</v>
      </c>
      <c r="HJ609" s="584"/>
      <c r="HK609" s="527"/>
      <c r="HL609" s="527"/>
      <c r="HM609" s="527"/>
      <c r="HN609" s="527"/>
      <c r="HO609" s="527"/>
      <c r="HP609" s="285"/>
      <c r="HQ609" s="208"/>
      <c r="HR609" s="208"/>
      <c r="HS609" s="208"/>
      <c r="IE609" s="159"/>
      <c r="IF609" s="159"/>
      <c r="IG609" s="159"/>
      <c r="IH609" s="159"/>
      <c r="II609" s="175">
        <v>1</v>
      </c>
      <c r="IJ609" s="175">
        <v>0</v>
      </c>
      <c r="IK609" s="175">
        <v>1</v>
      </c>
      <c r="IL609" s="175">
        <v>0</v>
      </c>
      <c r="IM609" s="175">
        <v>0</v>
      </c>
      <c r="IN609" s="464"/>
      <c r="IO609" s="464"/>
      <c r="IP609" s="402"/>
      <c r="IQ609" s="175">
        <v>1</v>
      </c>
      <c r="IR609" s="175">
        <v>0</v>
      </c>
      <c r="IS609" s="175">
        <v>0</v>
      </c>
      <c r="IT609" s="402"/>
      <c r="IU609" s="416"/>
      <c r="IV609" s="402"/>
      <c r="IW609" s="416"/>
      <c r="IX609" s="483"/>
      <c r="IY609" s="416"/>
      <c r="IZ609" s="175">
        <v>1</v>
      </c>
      <c r="JA609" s="175">
        <v>0</v>
      </c>
      <c r="JB609" s="178">
        <v>0</v>
      </c>
      <c r="JC609" s="178">
        <v>0</v>
      </c>
      <c r="JD609" s="178">
        <v>0</v>
      </c>
      <c r="JE609" s="178">
        <v>0</v>
      </c>
      <c r="JF609" s="178">
        <v>0</v>
      </c>
      <c r="JG609" s="178">
        <v>1</v>
      </c>
      <c r="JH609" s="178">
        <v>0</v>
      </c>
      <c r="JI609" s="178">
        <v>0</v>
      </c>
      <c r="JJ609" s="178">
        <v>0</v>
      </c>
      <c r="JK609" s="178">
        <v>1</v>
      </c>
      <c r="JL609" s="178">
        <v>0</v>
      </c>
      <c r="JM609" s="178">
        <v>1</v>
      </c>
      <c r="JN609" s="178">
        <v>0</v>
      </c>
      <c r="JO609" s="178">
        <v>0</v>
      </c>
      <c r="JP609" s="178">
        <v>0</v>
      </c>
      <c r="JQ609" s="178">
        <v>0</v>
      </c>
      <c r="JR609" s="178">
        <v>0</v>
      </c>
      <c r="JS609" s="178">
        <v>0</v>
      </c>
      <c r="JT609" s="178">
        <v>0</v>
      </c>
      <c r="JU609" s="513">
        <v>1</v>
      </c>
      <c r="JV609" s="178">
        <v>0</v>
      </c>
      <c r="JW609" s="178">
        <v>0</v>
      </c>
      <c r="JX609" s="159">
        <v>0</v>
      </c>
      <c r="KE609" s="162">
        <v>1</v>
      </c>
      <c r="KF609" s="175">
        <v>0</v>
      </c>
      <c r="KG609" s="175">
        <v>0</v>
      </c>
      <c r="KH609" s="175">
        <v>0</v>
      </c>
      <c r="KI609" s="175">
        <v>0</v>
      </c>
      <c r="KJ609" s="175">
        <v>1</v>
      </c>
      <c r="KK609" s="160">
        <v>0</v>
      </c>
      <c r="KL609" s="175">
        <v>1</v>
      </c>
      <c r="KM609" s="175">
        <v>0</v>
      </c>
      <c r="KN609" s="175">
        <v>0</v>
      </c>
      <c r="KO609" s="175">
        <v>0</v>
      </c>
      <c r="KP609" s="175">
        <v>0</v>
      </c>
      <c r="KQ609" s="175">
        <v>0</v>
      </c>
      <c r="KR609" s="160">
        <v>0</v>
      </c>
      <c r="KS609" s="159"/>
      <c r="KT609" s="159"/>
      <c r="KU609" s="159"/>
      <c r="KV609" s="159"/>
      <c r="KW609" s="159"/>
      <c r="KX609" s="159"/>
      <c r="KY609" s="159"/>
      <c r="KZ609" s="159"/>
      <c r="LA609" s="159"/>
      <c r="LB609" s="159"/>
    </row>
    <row r="610" spans="1:314" x14ac:dyDescent="0.15">
      <c r="A610" s="214"/>
      <c r="B610" s="231" t="s">
        <v>132</v>
      </c>
      <c r="C610" s="10">
        <v>1</v>
      </c>
      <c r="D610" s="11">
        <v>3.3330000000000002</v>
      </c>
      <c r="E610" s="12"/>
      <c r="F610" s="14"/>
      <c r="G610" s="13"/>
      <c r="H610" s="14"/>
      <c r="I610" s="596"/>
      <c r="J610" s="9">
        <v>3</v>
      </c>
      <c r="K610" s="14"/>
      <c r="L610" s="9"/>
      <c r="M610" s="23">
        <v>0</v>
      </c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9"/>
      <c r="AB610" s="15"/>
      <c r="AC610" s="15"/>
      <c r="AD610" s="15"/>
      <c r="AE610" s="15"/>
      <c r="AF610" s="15"/>
      <c r="AG610" s="15"/>
      <c r="AH610" s="54"/>
      <c r="AI610" s="15"/>
      <c r="AJ610" s="15"/>
      <c r="AK610" s="15"/>
      <c r="AL610" s="632"/>
      <c r="AM610" s="633">
        <v>-2.1683027236814749</v>
      </c>
      <c r="AN610" s="634">
        <v>11.555936482084691</v>
      </c>
      <c r="AO610" s="584"/>
      <c r="AP610" s="634">
        <f>ABS(11.88-AN610)</f>
        <v>0.32406351791530952</v>
      </c>
      <c r="AQ610" s="634"/>
      <c r="AR610" s="634"/>
      <c r="AS610" s="634"/>
      <c r="AT610" s="634"/>
      <c r="AU610" s="634"/>
      <c r="AV610" s="634"/>
      <c r="AW610" s="634"/>
      <c r="AX610" s="634"/>
      <c r="AY610" s="634"/>
      <c r="AZ610" s="634"/>
      <c r="BA610" s="634"/>
      <c r="BB610" s="634">
        <f>ABS(BQ610-AN610)</f>
        <v>0.61941368078175785</v>
      </c>
      <c r="BC610" s="634"/>
      <c r="BD610" s="634"/>
      <c r="BE610" s="634"/>
      <c r="BF610" s="634"/>
      <c r="BG610" s="634"/>
      <c r="BH610" s="634"/>
      <c r="BI610" s="634"/>
      <c r="BJ610" s="634"/>
      <c r="BK610" s="634"/>
      <c r="BL610" s="634"/>
      <c r="BM610" s="634"/>
      <c r="BN610" s="573"/>
      <c r="BO610" s="573"/>
      <c r="BP610" s="4">
        <v>-1.7423861172440422</v>
      </c>
      <c r="BQ610" s="4">
        <v>12.175350162866449</v>
      </c>
      <c r="BR610" s="6"/>
      <c r="BS610" s="527">
        <f>(BP609+BP610+BP611)/3</f>
        <v>-1.845638627895541</v>
      </c>
      <c r="BT610" s="527">
        <f>(BQ609+BQ610+BQ611)/3</f>
        <v>-3.9035966340933768</v>
      </c>
      <c r="BU610" s="527"/>
      <c r="BV610" s="527"/>
      <c r="BW610" s="584"/>
      <c r="BX610" s="527"/>
      <c r="BY610" s="527"/>
      <c r="BZ610" s="527"/>
      <c r="CA610" s="527"/>
      <c r="CC610" s="584">
        <f>SQRT((BP609-BP610)^2+(BQ609-BQ610)^2)+SQRT((BP610-BP611)^2+(BQ610-BQ611)^2)+SQRT((BP611-BP609)^2+(BQ611-BQ609)^2)</f>
        <v>56.689467908152388</v>
      </c>
      <c r="CD610" s="584"/>
      <c r="CE610" s="584"/>
      <c r="CF610" s="584"/>
      <c r="CG610" s="527"/>
      <c r="CH610" s="584"/>
      <c r="CI610" s="527"/>
      <c r="CJ610" s="584"/>
      <c r="CK610" s="527"/>
      <c r="CL610" s="584"/>
      <c r="CO610" s="70"/>
      <c r="CP610" s="70"/>
      <c r="CQ610" s="70"/>
      <c r="CR610" s="548">
        <f>DEGREES(ACOS(((BP609-BP610)*(BP611-BP610)+(BQ609-BQ610)*(BQ611-BQ610))/(SQRT((BP609-BP610)^2+(BQ609-BQ610)^2)*SQRT((BP611-BP610)^2+(BQ611-BQ610)^2))))</f>
        <v>18.418398127409802</v>
      </c>
      <c r="CS610" s="518"/>
      <c r="CT610" s="70"/>
      <c r="CU610" s="70"/>
      <c r="CV610" s="70"/>
      <c r="CW610" s="70"/>
      <c r="CX610" s="70"/>
      <c r="CY610" s="70"/>
      <c r="CZ610" s="70"/>
      <c r="DA610" s="70"/>
      <c r="DB610" s="70"/>
      <c r="DC610" s="70"/>
      <c r="DH610" s="516"/>
      <c r="DI610" s="516"/>
      <c r="DJ610" s="105"/>
      <c r="DK610" s="105"/>
      <c r="DL610" s="105"/>
      <c r="DM610" s="105"/>
      <c r="DN610" s="105"/>
      <c r="DO610" s="105"/>
      <c r="DP610" s="105"/>
      <c r="DQ610" s="105"/>
      <c r="DR610" s="105"/>
      <c r="DS610" s="105"/>
      <c r="DT610" s="108" t="s">
        <v>445</v>
      </c>
      <c r="DU610" s="105">
        <v>-0.69695444689761687</v>
      </c>
      <c r="DV610" s="105">
        <v>12.252776872964169</v>
      </c>
      <c r="ER610" s="128">
        <v>-5.0335598942605664</v>
      </c>
      <c r="ES610" s="128">
        <v>-12.13663680781759</v>
      </c>
      <c r="EU610" s="518">
        <f>ABS(ER610)</f>
        <v>5.0335598942605664</v>
      </c>
      <c r="EV610" s="284"/>
      <c r="EW610" s="209"/>
      <c r="EX610" s="209"/>
      <c r="EY610" s="209"/>
      <c r="EZ610" s="209"/>
      <c r="FA610" s="209"/>
      <c r="FB610" s="209"/>
      <c r="FC610" s="209"/>
      <c r="FE610" s="141"/>
      <c r="FF610" s="144">
        <v>34.145018591348801</v>
      </c>
      <c r="FH610" s="141"/>
      <c r="FJ610" s="141"/>
      <c r="FK610" s="584"/>
      <c r="FL610" s="527"/>
      <c r="FM610" s="584"/>
      <c r="FN610" s="527"/>
      <c r="FO610" s="584"/>
      <c r="FP610" s="527"/>
      <c r="FQ610" s="284"/>
      <c r="FR610" s="209">
        <f>FF610/(D609+D610)</f>
        <v>8.3288862035834796</v>
      </c>
      <c r="FS610" s="285"/>
      <c r="FT610" s="279"/>
      <c r="FU610" s="285"/>
      <c r="FV610" s="279"/>
      <c r="FW610" s="285"/>
      <c r="FX610" s="279"/>
      <c r="FY610" s="285"/>
      <c r="FZ610" s="279"/>
      <c r="GA610" s="285"/>
      <c r="GB610" s="279"/>
      <c r="GC610" s="279"/>
      <c r="GD610" s="284"/>
      <c r="GE610" s="284">
        <f>FF610*(((ABS(DV609-AN609))/(ABS(DV608-DV609))))^2</f>
        <v>2.0793463584934555</v>
      </c>
      <c r="GF610" s="285"/>
      <c r="GG610" s="279"/>
      <c r="GH610" s="279"/>
      <c r="GI610" s="279"/>
      <c r="GJ610" s="279"/>
      <c r="GK610" s="279"/>
      <c r="GL610" s="279"/>
      <c r="GM610" s="279"/>
      <c r="GN610" s="279"/>
      <c r="GO610" s="279"/>
      <c r="GP610" s="209"/>
      <c r="GQ610" s="529"/>
      <c r="GR610" s="587">
        <v>1.2390301278179856</v>
      </c>
      <c r="GS610" s="529">
        <v>0.65823475540330456</v>
      </c>
      <c r="GT610" s="587"/>
      <c r="GU610" s="529"/>
      <c r="GV610" s="529"/>
      <c r="GW610" s="529"/>
      <c r="GX610" s="529"/>
      <c r="GY610" s="529"/>
      <c r="GZ610" s="587">
        <v>0.61941368078175962</v>
      </c>
      <c r="HA610" s="529">
        <v>7.7426710097720175E-2</v>
      </c>
      <c r="HB610" s="587"/>
      <c r="HC610" s="529"/>
      <c r="HD610" s="529"/>
      <c r="HE610" s="529"/>
      <c r="HF610" s="529"/>
      <c r="HG610" s="529"/>
      <c r="HH610" s="584">
        <v>1.3852324590408143</v>
      </c>
      <c r="HI610" s="527">
        <v>0.66277287863747458</v>
      </c>
      <c r="HJ610" s="587"/>
      <c r="HK610" s="529"/>
      <c r="HL610" s="529"/>
      <c r="HM610" s="529"/>
      <c r="HN610" s="529"/>
      <c r="HO610" s="529"/>
      <c r="HP610" s="285"/>
      <c r="HQ610" s="208"/>
      <c r="HR610" s="208"/>
      <c r="HS610" s="208"/>
      <c r="IE610" s="159"/>
      <c r="IF610" s="159"/>
      <c r="IG610" s="159"/>
      <c r="IH610" s="159"/>
      <c r="II610" s="175">
        <v>0</v>
      </c>
      <c r="IJ610" s="175">
        <v>1</v>
      </c>
      <c r="IK610" s="175">
        <v>1</v>
      </c>
      <c r="IL610" s="175">
        <v>0</v>
      </c>
      <c r="IM610" s="175">
        <v>0</v>
      </c>
      <c r="IN610" s="464"/>
      <c r="IO610" s="464"/>
      <c r="IP610" s="402"/>
      <c r="IQ610" s="175">
        <v>0</v>
      </c>
      <c r="IR610" s="175">
        <v>1</v>
      </c>
      <c r="IS610" s="175">
        <v>0</v>
      </c>
      <c r="IT610" s="402"/>
      <c r="IU610" s="416"/>
      <c r="IV610" s="402"/>
      <c r="IW610" s="416"/>
      <c r="IX610" s="483"/>
      <c r="IY610" s="416"/>
      <c r="IZ610" s="175">
        <v>0</v>
      </c>
      <c r="JA610" s="175">
        <v>1</v>
      </c>
      <c r="JB610" s="178">
        <v>0</v>
      </c>
      <c r="JC610" s="178">
        <v>0</v>
      </c>
      <c r="JD610" s="178">
        <v>0</v>
      </c>
      <c r="JE610" s="178">
        <v>0</v>
      </c>
      <c r="JF610" s="178">
        <v>0</v>
      </c>
      <c r="JG610" s="178">
        <v>1</v>
      </c>
      <c r="JH610" s="178">
        <v>0</v>
      </c>
      <c r="JI610" s="178">
        <v>0</v>
      </c>
      <c r="JJ610" s="178">
        <v>0</v>
      </c>
      <c r="JK610" s="178">
        <v>1</v>
      </c>
      <c r="JL610" s="178">
        <v>0</v>
      </c>
      <c r="JM610" s="178">
        <v>1</v>
      </c>
      <c r="JN610" s="178">
        <v>0</v>
      </c>
      <c r="JO610" s="178">
        <v>0</v>
      </c>
      <c r="JP610" s="178">
        <v>0</v>
      </c>
      <c r="JQ610" s="178">
        <v>0</v>
      </c>
      <c r="JR610" s="178">
        <v>0</v>
      </c>
      <c r="JS610" s="178">
        <v>1</v>
      </c>
      <c r="JT610" s="178">
        <v>0</v>
      </c>
      <c r="JU610" s="513">
        <v>1</v>
      </c>
      <c r="JV610" s="178">
        <v>0</v>
      </c>
      <c r="JW610" s="178">
        <v>0</v>
      </c>
      <c r="JX610" s="178">
        <v>0</v>
      </c>
      <c r="JY610" s="513"/>
      <c r="JZ610" s="407"/>
      <c r="KA610" s="407"/>
      <c r="KB610" s="407"/>
      <c r="KC610" s="407"/>
      <c r="KD610" s="407"/>
      <c r="KE610" s="162">
        <v>1</v>
      </c>
      <c r="KF610" s="175">
        <v>0</v>
      </c>
      <c r="KG610" s="175">
        <v>0</v>
      </c>
      <c r="KH610" s="175">
        <v>0</v>
      </c>
      <c r="KI610" s="175">
        <v>0</v>
      </c>
      <c r="KJ610" s="175">
        <v>1</v>
      </c>
      <c r="KK610" s="160">
        <v>0</v>
      </c>
      <c r="KL610" s="175">
        <v>1</v>
      </c>
      <c r="KM610" s="175">
        <v>0</v>
      </c>
      <c r="KN610" s="175">
        <v>0</v>
      </c>
      <c r="KO610" s="175">
        <v>0</v>
      </c>
      <c r="KP610" s="175">
        <v>0</v>
      </c>
      <c r="KQ610" s="175">
        <v>0</v>
      </c>
      <c r="KR610" s="160">
        <v>0</v>
      </c>
      <c r="KS610" s="159"/>
      <c r="KT610" s="159"/>
      <c r="KU610" s="159"/>
      <c r="KV610" s="159"/>
      <c r="KW610" s="159"/>
      <c r="KX610" s="159"/>
      <c r="KY610" s="159"/>
      <c r="KZ610" s="159"/>
      <c r="LA610" s="159"/>
      <c r="LB610" s="159" t="s">
        <v>581</v>
      </c>
    </row>
    <row r="611" spans="1:314" x14ac:dyDescent="0.15">
      <c r="A611" s="214"/>
      <c r="B611" s="231" t="s">
        <v>133</v>
      </c>
      <c r="C611" s="10">
        <v>1.0900000000000001</v>
      </c>
      <c r="D611" s="11">
        <v>3.6329700000000003</v>
      </c>
      <c r="E611" s="12"/>
      <c r="F611" s="14"/>
      <c r="G611" s="13"/>
      <c r="H611" s="14"/>
      <c r="I611" s="596"/>
      <c r="J611" s="9">
        <v>4</v>
      </c>
      <c r="K611" s="14"/>
      <c r="L611" s="9"/>
      <c r="M611" s="23">
        <v>0</v>
      </c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9"/>
      <c r="AB611" s="15"/>
      <c r="AC611" s="15"/>
      <c r="AD611" s="15"/>
      <c r="AE611" s="15"/>
      <c r="AF611" s="15"/>
      <c r="AG611" s="15"/>
      <c r="AH611" s="54"/>
      <c r="AI611" s="15"/>
      <c r="AJ611" s="15"/>
      <c r="AK611" s="15"/>
      <c r="AL611" s="632"/>
      <c r="AM611" s="633">
        <v>0.69695444689761687</v>
      </c>
      <c r="AN611" s="634">
        <v>-6.4457736156351793</v>
      </c>
      <c r="AO611" s="640">
        <f t="shared" ref="AO611" si="360">ABS(11.88+AN611)</f>
        <v>5.4342263843648215</v>
      </c>
      <c r="AP611" s="527"/>
      <c r="AQ611" s="634"/>
      <c r="AR611" s="634"/>
      <c r="AS611" s="634"/>
      <c r="AT611" s="634"/>
      <c r="AU611" s="634"/>
      <c r="AV611" s="634"/>
      <c r="AW611" s="634"/>
      <c r="AX611" s="634"/>
      <c r="AY611" s="634"/>
      <c r="AZ611" s="634"/>
      <c r="BA611" s="634"/>
      <c r="BB611" s="633"/>
      <c r="BC611" s="634">
        <f t="shared" ref="BC611:BC619" si="361">ABS(BQ611-AN611)</f>
        <v>5.4585830618892501</v>
      </c>
      <c r="BD611" s="634"/>
      <c r="BE611" s="634"/>
      <c r="BF611" s="634"/>
      <c r="BG611" s="634"/>
      <c r="BH611" s="634"/>
      <c r="BI611" s="634"/>
      <c r="BJ611" s="634"/>
      <c r="BK611" s="634"/>
      <c r="BL611" s="634"/>
      <c r="BM611" s="634"/>
      <c r="BN611" s="573"/>
      <c r="BO611" s="573"/>
      <c r="BP611" s="64">
        <v>2.0134239577042266</v>
      </c>
      <c r="BQ611" s="64">
        <v>-11.904356677524429</v>
      </c>
      <c r="BR611" s="6"/>
      <c r="BS611" s="527"/>
      <c r="BT611" s="527"/>
      <c r="BU611" s="527">
        <f>(BP610+BP611+BP612)/3</f>
        <v>-1.0196185426835507</v>
      </c>
      <c r="BV611" s="527">
        <f>(BQ610+BQ611+BQ612)/3</f>
        <v>4.0455456026058636</v>
      </c>
      <c r="BW611" s="584"/>
      <c r="BX611" s="527"/>
      <c r="BY611" s="527"/>
      <c r="BZ611" s="527"/>
      <c r="CA611" s="527"/>
      <c r="CB611" s="584">
        <f>SQRT((BP610-BP611)^2+(BQ610-BQ611)^2)+SQRT((BP611-BP612)^2+(BQ611-BQ612)^2)+SQRT((BP612-BP610)^2+(BQ612-BQ610)^2)</f>
        <v>50.351454568158786</v>
      </c>
      <c r="CD611" s="584"/>
      <c r="CE611" s="527"/>
      <c r="CF611" s="584"/>
      <c r="CG611" s="527"/>
      <c r="CH611" s="584"/>
      <c r="CI611" s="527"/>
      <c r="CJ611" s="584"/>
      <c r="CK611" s="527"/>
      <c r="CL611" s="584"/>
      <c r="CO611" s="70"/>
      <c r="CP611" s="70"/>
      <c r="CQ611" s="70"/>
      <c r="CR611" s="518"/>
      <c r="CS611" s="284">
        <f>DEGREES(ACOS(((BP610-BP611)*(BP612-BP611)+(BQ610-BQ611)*(BQ612-BQ611))/(SQRT((BP610-BP611)^2+(BQ610-BQ611)^2)*SQRT((BP612-BP611)^2+(BQ612-BQ611)^2))))</f>
        <v>3.803840194344879</v>
      </c>
      <c r="CT611" s="70"/>
      <c r="CU611" s="70"/>
      <c r="CV611" s="70"/>
      <c r="CW611" s="70"/>
      <c r="CX611" s="70"/>
      <c r="CY611" s="70"/>
      <c r="CZ611" s="70"/>
      <c r="DA611" s="70"/>
      <c r="DB611" s="70"/>
      <c r="DC611" s="70"/>
      <c r="DH611" s="516"/>
      <c r="DI611" s="211">
        <f>DEGREES(ACOS(((BP610-BP609)*(BP612-BP611)+(BQ610-BQ609)*(BQ612-BQ611))/(SQRT((BP610-BP609)^2+(BQ610-BQ609)^2)*SQRT((BP612-BP611)^2+(BQ612-BQ611)^2))))</f>
        <v>22.222238321754606</v>
      </c>
      <c r="DJ611" s="105"/>
      <c r="DK611" s="105"/>
      <c r="DL611" s="105"/>
      <c r="DM611" s="105"/>
      <c r="DN611" s="105"/>
      <c r="DO611" s="105"/>
      <c r="DP611" s="105"/>
      <c r="DQ611" s="105"/>
      <c r="DR611" s="105"/>
      <c r="DS611" s="105"/>
      <c r="DT611" s="108" t="s">
        <v>445</v>
      </c>
      <c r="DU611" s="128">
        <v>0.9292725958634892</v>
      </c>
      <c r="DV611" s="128">
        <v>-12.020496742671009</v>
      </c>
      <c r="ER611" s="105">
        <v>-0.42591660643743257</v>
      </c>
      <c r="ES611" s="105">
        <v>13.414177524429967</v>
      </c>
      <c r="ET611" s="518">
        <f>ABS(ER611)</f>
        <v>0.42591660643743257</v>
      </c>
      <c r="EV611" s="284"/>
      <c r="EW611" s="209"/>
      <c r="EX611" s="209"/>
      <c r="EY611" s="209"/>
      <c r="EZ611" s="209"/>
      <c r="FA611" s="209"/>
      <c r="FB611" s="209"/>
      <c r="FC611" s="209"/>
      <c r="FE611" s="151">
        <v>94.313640842402009</v>
      </c>
      <c r="FF611" s="141"/>
      <c r="FH611" s="141"/>
      <c r="FJ611" s="141"/>
      <c r="FK611" s="584"/>
      <c r="FL611" s="527"/>
      <c r="FM611" s="584"/>
      <c r="FN611" s="527"/>
      <c r="FO611" s="584"/>
      <c r="FP611" s="527"/>
      <c r="FQ611" s="284">
        <f>FE611/(D610+D611)</f>
        <v>13.539197102830189</v>
      </c>
      <c r="FR611" s="209"/>
      <c r="FS611" s="285"/>
      <c r="FT611" s="279"/>
      <c r="FU611" s="285"/>
      <c r="FV611" s="279"/>
      <c r="FW611" s="285"/>
      <c r="FX611" s="279"/>
      <c r="FY611" s="285"/>
      <c r="FZ611" s="279"/>
      <c r="GA611" s="285"/>
      <c r="GB611" s="279"/>
      <c r="GC611" s="279"/>
      <c r="GD611" s="284">
        <f>FE611*(((DV610-AN610)/(ABS(DV609-DV610))))^2</f>
        <v>7.7481894886552646E-2</v>
      </c>
      <c r="GE611" s="209"/>
      <c r="GF611" s="285"/>
      <c r="GG611" s="279"/>
      <c r="GH611" s="279"/>
      <c r="GI611" s="279"/>
      <c r="GJ611" s="279"/>
      <c r="GK611" s="279"/>
      <c r="GL611" s="279"/>
      <c r="GM611" s="279"/>
      <c r="GN611" s="279"/>
      <c r="GO611" s="279"/>
      <c r="GP611" s="209"/>
      <c r="GQ611" s="529"/>
      <c r="GR611" s="587">
        <v>0.27103784046018431</v>
      </c>
      <c r="GS611" s="532">
        <v>5.9628324901240557</v>
      </c>
      <c r="GT611" s="584"/>
      <c r="GU611" s="527"/>
      <c r="GV611" s="527"/>
      <c r="GW611" s="527"/>
      <c r="GX611" s="527"/>
      <c r="GY611" s="527"/>
      <c r="GZ611" s="587">
        <v>1.1614006514657973</v>
      </c>
      <c r="HA611" s="532">
        <v>0.11614006514658115</v>
      </c>
      <c r="HB611" s="584"/>
      <c r="HC611" s="527"/>
      <c r="HD611" s="527"/>
      <c r="HE611" s="527"/>
      <c r="HF611" s="527"/>
      <c r="HG611" s="527"/>
      <c r="HH611" s="584">
        <v>1.1926076405031534</v>
      </c>
      <c r="HI611" s="527">
        <v>5.9639634321490682</v>
      </c>
      <c r="HJ611" s="584"/>
      <c r="HK611" s="527"/>
      <c r="HL611" s="527"/>
      <c r="HM611" s="527"/>
      <c r="HN611" s="527"/>
      <c r="HO611" s="527"/>
      <c r="HP611" s="285"/>
      <c r="HQ611" s="208"/>
      <c r="HR611" s="208"/>
      <c r="HS611" s="208"/>
      <c r="IE611" s="159"/>
      <c r="IF611" s="159"/>
      <c r="IG611" s="159"/>
      <c r="IH611" s="159"/>
      <c r="II611" s="175">
        <v>0</v>
      </c>
      <c r="IJ611" s="175">
        <v>1</v>
      </c>
      <c r="IK611" s="175">
        <v>1</v>
      </c>
      <c r="IL611" s="175">
        <v>0</v>
      </c>
      <c r="IM611" s="175">
        <v>0</v>
      </c>
      <c r="IN611" s="464"/>
      <c r="IO611" s="464"/>
      <c r="IP611" s="402"/>
      <c r="IQ611" s="175">
        <v>0</v>
      </c>
      <c r="IR611" s="175">
        <v>1</v>
      </c>
      <c r="IS611" s="175">
        <v>0</v>
      </c>
      <c r="IT611" s="402"/>
      <c r="IU611" s="416"/>
      <c r="IV611" s="402"/>
      <c r="IW611" s="416"/>
      <c r="IX611" s="483"/>
      <c r="IY611" s="416"/>
      <c r="IZ611" s="175">
        <v>0</v>
      </c>
      <c r="JA611" s="175">
        <v>0</v>
      </c>
      <c r="JB611" s="178">
        <v>0</v>
      </c>
      <c r="JC611" s="178">
        <v>1</v>
      </c>
      <c r="JD611" s="178">
        <v>0</v>
      </c>
      <c r="JE611" s="178">
        <v>0</v>
      </c>
      <c r="JF611" s="178">
        <v>0</v>
      </c>
      <c r="JG611" s="178">
        <v>1</v>
      </c>
      <c r="JH611" s="178">
        <v>0</v>
      </c>
      <c r="JI611" s="178">
        <v>0</v>
      </c>
      <c r="JJ611" s="178">
        <v>0</v>
      </c>
      <c r="JK611" s="178">
        <v>1</v>
      </c>
      <c r="JL611" s="178">
        <v>0</v>
      </c>
      <c r="JM611" s="178">
        <v>1</v>
      </c>
      <c r="JN611" s="178">
        <v>0</v>
      </c>
      <c r="JO611" s="178">
        <v>0</v>
      </c>
      <c r="JP611" s="178">
        <v>0</v>
      </c>
      <c r="JQ611" s="178">
        <v>0</v>
      </c>
      <c r="JR611" s="178">
        <v>0</v>
      </c>
      <c r="JS611" s="178">
        <v>0</v>
      </c>
      <c r="JT611" s="178">
        <v>0</v>
      </c>
      <c r="JU611" s="513">
        <v>0</v>
      </c>
      <c r="JV611" s="178">
        <v>1</v>
      </c>
      <c r="JW611" s="178">
        <v>0</v>
      </c>
      <c r="JX611" s="178">
        <v>0</v>
      </c>
      <c r="JY611" s="513"/>
      <c r="JZ611" s="407"/>
      <c r="KA611" s="407"/>
      <c r="KB611" s="407"/>
      <c r="KC611" s="407"/>
      <c r="KD611" s="407"/>
      <c r="KE611" s="162">
        <v>0</v>
      </c>
      <c r="KF611" s="175">
        <v>1</v>
      </c>
      <c r="KG611" s="175">
        <v>0</v>
      </c>
      <c r="KH611" s="175">
        <v>0</v>
      </c>
      <c r="KI611" s="175">
        <v>0</v>
      </c>
      <c r="KJ611" s="175">
        <v>1</v>
      </c>
      <c r="KK611" s="160">
        <v>0</v>
      </c>
      <c r="KL611" s="175">
        <v>1</v>
      </c>
      <c r="KM611" s="175">
        <v>0</v>
      </c>
      <c r="KN611" s="175">
        <v>0</v>
      </c>
      <c r="KO611" s="175">
        <v>0</v>
      </c>
      <c r="KP611" s="175">
        <v>0</v>
      </c>
      <c r="KQ611" s="175">
        <v>0</v>
      </c>
      <c r="KR611" s="160">
        <v>0</v>
      </c>
      <c r="KS611" s="159"/>
      <c r="KT611" s="159"/>
      <c r="KU611" s="159"/>
      <c r="KV611" s="159"/>
      <c r="KW611" s="159"/>
      <c r="KX611" s="159"/>
      <c r="KY611" s="159"/>
      <c r="KZ611" s="159"/>
      <c r="LA611" s="159"/>
      <c r="LB611" s="159"/>
    </row>
    <row r="612" spans="1:314" x14ac:dyDescent="0.15">
      <c r="A612" s="214"/>
      <c r="B612" s="231" t="s">
        <v>134</v>
      </c>
      <c r="C612" s="10">
        <v>1.23</v>
      </c>
      <c r="D612" s="11">
        <v>4.0995900000000001</v>
      </c>
      <c r="E612" s="12"/>
      <c r="F612" s="14"/>
      <c r="G612" s="13"/>
      <c r="H612" s="14"/>
      <c r="I612" s="596"/>
      <c r="J612" s="9">
        <v>5</v>
      </c>
      <c r="K612" s="14"/>
      <c r="L612" s="9"/>
      <c r="M612" s="23">
        <v>0</v>
      </c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9"/>
      <c r="AB612" s="15"/>
      <c r="AC612" s="15"/>
      <c r="AD612" s="15"/>
      <c r="AE612" s="15"/>
      <c r="AF612" s="15"/>
      <c r="AG612" s="15"/>
      <c r="AH612" s="54"/>
      <c r="AI612" s="15"/>
      <c r="AJ612" s="15"/>
      <c r="AK612" s="15"/>
      <c r="AL612" s="632"/>
      <c r="AM612" s="633">
        <v>-2.7103784046018435</v>
      </c>
      <c r="AN612" s="634">
        <v>8.7685749185667756</v>
      </c>
      <c r="AO612" s="587"/>
      <c r="AP612" s="634">
        <f t="shared" ref="AP612:AP619" si="362">ABS(11.88-AN612)</f>
        <v>3.1114250814332252</v>
      </c>
      <c r="AQ612" s="634"/>
      <c r="AR612" s="634"/>
      <c r="AS612" s="634"/>
      <c r="AT612" s="634"/>
      <c r="AU612" s="634"/>
      <c r="AV612" s="634"/>
      <c r="AW612" s="634"/>
      <c r="AX612" s="634"/>
      <c r="AY612" s="634"/>
      <c r="AZ612" s="634"/>
      <c r="BA612" s="634"/>
      <c r="BB612" s="634">
        <f t="shared" ref="BB612:BB619" si="363">ABS(BQ612-AN612)</f>
        <v>3.0970684039087946</v>
      </c>
      <c r="BC612" s="634"/>
      <c r="BD612" s="634"/>
      <c r="BE612" s="634"/>
      <c r="BF612" s="634"/>
      <c r="BG612" s="634"/>
      <c r="BH612" s="634"/>
      <c r="BI612" s="634"/>
      <c r="BJ612" s="634"/>
      <c r="BK612" s="634"/>
      <c r="BL612" s="634"/>
      <c r="BM612" s="634"/>
      <c r="BN612" s="573"/>
      <c r="BO612" s="573"/>
      <c r="BP612" s="4">
        <v>-3.3298934685108361</v>
      </c>
      <c r="BQ612" s="4">
        <v>11.86564332247557</v>
      </c>
      <c r="BR612" s="6"/>
      <c r="BS612" s="527">
        <f>(BP611+BP612+BP613)/3</f>
        <v>-1.7423861172440425</v>
      </c>
      <c r="BT612" s="527">
        <f>(BQ611+BQ612+BQ613)/3</f>
        <v>-4.3681568946796956</v>
      </c>
      <c r="BU612" s="527"/>
      <c r="BV612" s="527"/>
      <c r="BW612" s="584"/>
      <c r="BX612" s="527"/>
      <c r="BY612" s="527"/>
      <c r="BZ612" s="527"/>
      <c r="CA612" s="527"/>
      <c r="CC612" s="584">
        <f>SQRT((BP611-BP612)^2+(BQ611-BQ612)^2)+SQRT((BP612-BP613)^2+(BQ612-BQ613)^2)+SQRT((BP613-BP611)^2+(BQ613-BQ611)^2)</f>
        <v>55.338216104252403</v>
      </c>
      <c r="CD612" s="584"/>
      <c r="CE612" s="584"/>
      <c r="CF612" s="584"/>
      <c r="CG612" s="527"/>
      <c r="CH612" s="584"/>
      <c r="CI612" s="527"/>
      <c r="CJ612" s="584"/>
      <c r="CK612" s="527"/>
      <c r="CL612" s="584"/>
      <c r="CO612" s="70"/>
      <c r="CP612" s="70"/>
      <c r="CQ612" s="70"/>
      <c r="CR612" s="548">
        <f>DEGREES(ACOS(((BP611-BP612)*(BP613-BP612)+(BQ611-BQ612)*(BQ613-BQ612))/(SQRT((BP611-BP612)^2+(BQ611-BQ612)^2)*SQRT((BP613-BP612)^2+(BQ613-BQ612)^2))))</f>
        <v>14.003572384708733</v>
      </c>
      <c r="CS612" s="518"/>
      <c r="CT612" s="70"/>
      <c r="CU612" s="70"/>
      <c r="CV612" s="70"/>
      <c r="CW612" s="70"/>
      <c r="CX612" s="70"/>
      <c r="CY612" s="70"/>
      <c r="CZ612" s="70"/>
      <c r="DA612" s="70"/>
      <c r="DB612" s="70"/>
      <c r="DC612" s="70"/>
      <c r="DH612" s="211">
        <f>DEGREES(ACOS(((BP611-BP610)*(BP613-BP612)+(BQ611-BQ610)*(BQ613-BQ612))/(SQRT((BP611-BP610)^2+(BQ611-BQ610)^2)*SQRT((BP613-BP612)^2+(BQ613-BQ612)^2))))</f>
        <v>10.199732190363816</v>
      </c>
      <c r="DI612" s="516"/>
      <c r="DJ612" s="105"/>
      <c r="DK612" s="105"/>
      <c r="DL612" s="105"/>
      <c r="DM612" s="105"/>
      <c r="DN612" s="105"/>
      <c r="DO612" s="105"/>
      <c r="DP612" s="105"/>
      <c r="DQ612" s="105"/>
      <c r="DR612" s="105"/>
      <c r="DS612" s="105"/>
      <c r="DT612" s="108" t="s">
        <v>445</v>
      </c>
      <c r="DU612" s="105">
        <v>-2.4393405641416592</v>
      </c>
      <c r="DV612" s="105">
        <v>11.904356677524429</v>
      </c>
      <c r="ER612" s="128">
        <v>0.6195150639089928</v>
      </c>
      <c r="ES612" s="128">
        <v>-12.291490228013028</v>
      </c>
      <c r="EU612" s="518">
        <f>ABS(ER612)</f>
        <v>0.6195150639089928</v>
      </c>
      <c r="EV612" s="284"/>
      <c r="EW612" s="209"/>
      <c r="EX612" s="209"/>
      <c r="EY612" s="209"/>
      <c r="EZ612" s="209"/>
      <c r="FA612" s="209"/>
      <c r="FB612" s="209"/>
      <c r="FC612" s="209"/>
      <c r="FE612" s="141"/>
      <c r="FF612" s="144">
        <v>19.694955848445144</v>
      </c>
      <c r="FH612" s="141"/>
      <c r="FJ612" s="141"/>
      <c r="FK612" s="584"/>
      <c r="FL612" s="527"/>
      <c r="FM612" s="584"/>
      <c r="FN612" s="527"/>
      <c r="FO612" s="584"/>
      <c r="FP612" s="527"/>
      <c r="FQ612" s="284"/>
      <c r="FR612" s="209">
        <f>FF612/(D611+D612)</f>
        <v>2.5470162337499023</v>
      </c>
      <c r="FS612" s="285"/>
      <c r="FT612" s="279"/>
      <c r="FU612" s="285"/>
      <c r="FV612" s="279"/>
      <c r="FW612" s="285"/>
      <c r="FX612" s="279"/>
      <c r="FY612" s="285"/>
      <c r="FZ612" s="279"/>
      <c r="GA612" s="285"/>
      <c r="GB612" s="279"/>
      <c r="GC612" s="279"/>
      <c r="GD612" s="284"/>
      <c r="GE612" s="284">
        <f t="shared" ref="GE612" si="364">FF612*(((ABS(DV611-AN611))/(ABS(DV610-DV611))))^2</f>
        <v>1.0388310312222158</v>
      </c>
      <c r="GF612" s="285"/>
      <c r="GG612" s="279"/>
      <c r="GH612" s="279"/>
      <c r="GI612" s="279"/>
      <c r="GJ612" s="279"/>
      <c r="GK612" s="279"/>
      <c r="GL612" s="279"/>
      <c r="GM612" s="279"/>
      <c r="GN612" s="279"/>
      <c r="GO612" s="279"/>
      <c r="GP612" s="209"/>
      <c r="GQ612" s="529"/>
      <c r="GR612" s="587">
        <v>2.0134239577042266</v>
      </c>
      <c r="GS612" s="529">
        <v>0.3097575319544964</v>
      </c>
      <c r="GT612" s="587"/>
      <c r="GU612" s="529"/>
      <c r="GV612" s="529"/>
      <c r="GW612" s="529"/>
      <c r="GX612" s="529"/>
      <c r="GY612" s="529"/>
      <c r="GZ612" s="587">
        <v>1.5098208469055372</v>
      </c>
      <c r="HA612" s="529">
        <v>0.27099348534201972</v>
      </c>
      <c r="HB612" s="587"/>
      <c r="HC612" s="529"/>
      <c r="HD612" s="529"/>
      <c r="HE612" s="529"/>
      <c r="HF612" s="529"/>
      <c r="HG612" s="529"/>
      <c r="HH612" s="584">
        <v>2.516631682071873</v>
      </c>
      <c r="HI612" s="527">
        <v>0.41156675971263318</v>
      </c>
      <c r="HJ612" s="587"/>
      <c r="HK612" s="529"/>
      <c r="HL612" s="529"/>
      <c r="HM612" s="529"/>
      <c r="HN612" s="529"/>
      <c r="HO612" s="529"/>
      <c r="HP612" s="285"/>
      <c r="HQ612" s="208"/>
      <c r="HR612" s="208"/>
      <c r="HS612" s="208"/>
      <c r="IE612" s="159"/>
      <c r="IF612" s="159"/>
      <c r="IG612" s="159"/>
      <c r="IH612" s="159"/>
      <c r="II612" s="175">
        <v>0</v>
      </c>
      <c r="IJ612" s="175">
        <v>1</v>
      </c>
      <c r="IK612" s="175">
        <v>0</v>
      </c>
      <c r="IL612" s="175">
        <v>1</v>
      </c>
      <c r="IM612" s="175">
        <v>0</v>
      </c>
      <c r="IN612" s="464"/>
      <c r="IO612" s="464"/>
      <c r="IP612" s="402"/>
      <c r="IQ612" s="175">
        <v>0</v>
      </c>
      <c r="IR612" s="175">
        <v>1</v>
      </c>
      <c r="IS612" s="175">
        <v>0</v>
      </c>
      <c r="IT612" s="402"/>
      <c r="IU612" s="416"/>
      <c r="IV612" s="402"/>
      <c r="IW612" s="416"/>
      <c r="IX612" s="483"/>
      <c r="IY612" s="416"/>
      <c r="IZ612" s="175">
        <v>0</v>
      </c>
      <c r="JA612" s="175">
        <v>0</v>
      </c>
      <c r="JB612" s="178">
        <v>1</v>
      </c>
      <c r="JC612" s="178">
        <v>0</v>
      </c>
      <c r="JD612" s="178">
        <v>0</v>
      </c>
      <c r="JE612" s="178">
        <v>0</v>
      </c>
      <c r="JF612" s="178">
        <v>1</v>
      </c>
      <c r="JG612" s="178">
        <v>0</v>
      </c>
      <c r="JH612" s="178">
        <v>0</v>
      </c>
      <c r="JI612" s="178">
        <v>0</v>
      </c>
      <c r="JJ612" s="178">
        <v>0</v>
      </c>
      <c r="JK612" s="178">
        <v>1</v>
      </c>
      <c r="JL612" s="178">
        <v>0</v>
      </c>
      <c r="JM612" s="178">
        <v>1</v>
      </c>
      <c r="JN612" s="178">
        <v>0</v>
      </c>
      <c r="JO612" s="178">
        <v>0</v>
      </c>
      <c r="JP612" s="178">
        <v>0</v>
      </c>
      <c r="JQ612" s="178">
        <v>0</v>
      </c>
      <c r="JR612" s="178">
        <v>0</v>
      </c>
      <c r="JS612" s="178">
        <v>0</v>
      </c>
      <c r="JT612" s="178">
        <v>0</v>
      </c>
      <c r="JU612" s="513">
        <v>1</v>
      </c>
      <c r="JV612" s="178">
        <v>0</v>
      </c>
      <c r="JW612" s="178">
        <v>0</v>
      </c>
      <c r="JX612" s="178">
        <v>0</v>
      </c>
      <c r="JY612" s="513"/>
      <c r="JZ612" s="407"/>
      <c r="KA612" s="407"/>
      <c r="KB612" s="407"/>
      <c r="KC612" s="407"/>
      <c r="KD612" s="407"/>
      <c r="KE612" s="162">
        <v>0</v>
      </c>
      <c r="KF612" s="175">
        <v>1</v>
      </c>
      <c r="KG612" s="175">
        <v>0</v>
      </c>
      <c r="KH612" s="175">
        <v>0</v>
      </c>
      <c r="KI612" s="175">
        <v>0</v>
      </c>
      <c r="KJ612" s="175">
        <v>1</v>
      </c>
      <c r="KK612" s="160">
        <v>0</v>
      </c>
      <c r="KL612" s="175">
        <v>1</v>
      </c>
      <c r="KM612" s="175">
        <v>0</v>
      </c>
      <c r="KN612" s="175">
        <v>0</v>
      </c>
      <c r="KO612" s="175">
        <v>0</v>
      </c>
      <c r="KP612" s="175">
        <v>0</v>
      </c>
      <c r="KQ612" s="175">
        <v>0</v>
      </c>
      <c r="KR612" s="160">
        <v>0</v>
      </c>
      <c r="KS612" s="159"/>
      <c r="KT612" s="159"/>
      <c r="KU612" s="159"/>
      <c r="KV612" s="159"/>
      <c r="KW612" s="159"/>
      <c r="KX612" s="159"/>
      <c r="KY612" s="159"/>
      <c r="KZ612" s="159"/>
      <c r="LA612" s="159"/>
      <c r="LB612" s="159"/>
    </row>
    <row r="613" spans="1:314" x14ac:dyDescent="0.15">
      <c r="A613" s="214"/>
      <c r="B613" s="231" t="s">
        <v>135</v>
      </c>
      <c r="C613" s="10">
        <v>1.08</v>
      </c>
      <c r="D613" s="11">
        <v>3.5996400000000004</v>
      </c>
      <c r="E613" s="12"/>
      <c r="F613" s="14"/>
      <c r="G613" s="13"/>
      <c r="H613" s="14"/>
      <c r="I613" s="596"/>
      <c r="J613" s="9">
        <v>6</v>
      </c>
      <c r="K613" s="14"/>
      <c r="L613" s="9"/>
      <c r="M613" s="23">
        <v>0</v>
      </c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9"/>
      <c r="AB613" s="15"/>
      <c r="AC613" s="15"/>
      <c r="AD613" s="15"/>
      <c r="AE613" s="15"/>
      <c r="AF613" s="15"/>
      <c r="AG613" s="15"/>
      <c r="AH613" s="54"/>
      <c r="AI613" s="15"/>
      <c r="AJ613" s="15"/>
      <c r="AK613" s="15"/>
      <c r="AL613" s="632"/>
      <c r="AM613" s="633">
        <v>-3.7170903834539568</v>
      </c>
      <c r="AN613" s="634">
        <v>-6.7554804560260582</v>
      </c>
      <c r="AO613" s="640">
        <f t="shared" ref="AO613" si="365">ABS(11.88+AN613)</f>
        <v>5.1245195439739426</v>
      </c>
      <c r="AP613" s="527"/>
      <c r="AQ613" s="634"/>
      <c r="AR613" s="634"/>
      <c r="AS613" s="634"/>
      <c r="AT613" s="634"/>
      <c r="AU613" s="634"/>
      <c r="AV613" s="634"/>
      <c r="AW613" s="634"/>
      <c r="AX613" s="634"/>
      <c r="AY613" s="634"/>
      <c r="AZ613" s="634"/>
      <c r="BA613" s="634"/>
      <c r="BB613" s="633"/>
      <c r="BC613" s="634">
        <f t="shared" ref="BC613:BC619" si="366">ABS(BQ613-AN613)</f>
        <v>6.3102768729641703</v>
      </c>
      <c r="BD613" s="634"/>
      <c r="BE613" s="634"/>
      <c r="BF613" s="634"/>
      <c r="BG613" s="634"/>
      <c r="BH613" s="634"/>
      <c r="BI613" s="634"/>
      <c r="BJ613" s="634"/>
      <c r="BK613" s="634"/>
      <c r="BL613" s="634"/>
      <c r="BM613" s="634"/>
      <c r="BN613" s="573"/>
      <c r="BO613" s="573"/>
      <c r="BP613" s="64">
        <v>-3.9106888409255172</v>
      </c>
      <c r="BQ613" s="64">
        <v>-13.065757328990228</v>
      </c>
      <c r="BR613" s="6"/>
      <c r="BS613" s="527"/>
      <c r="BT613" s="527"/>
      <c r="BU613" s="527">
        <f>(BP612+BP613+BP614)/3</f>
        <v>-0.98089885118923859</v>
      </c>
      <c r="BV613" s="527">
        <f>(BQ612+BQ613+BQ614)/3</f>
        <v>3.5938897937024969</v>
      </c>
      <c r="BW613" s="584"/>
      <c r="BX613" s="527"/>
      <c r="BY613" s="527"/>
      <c r="BZ613" s="527"/>
      <c r="CA613" s="527"/>
      <c r="CB613" s="584">
        <f>SQRT((BP612-BP613)^2+(BQ612-BQ613)^2)+SQRT((BP613-BP614)^2+(BQ613-BQ614)^2)+SQRT((BP614-BP612)^2+(BQ614-BQ612)^2)</f>
        <v>58.925128370908844</v>
      </c>
      <c r="CD613" s="584"/>
      <c r="CE613" s="527"/>
      <c r="CF613" s="584"/>
      <c r="CG613" s="527"/>
      <c r="CH613" s="584"/>
      <c r="CI613" s="527"/>
      <c r="CJ613" s="584"/>
      <c r="CK613" s="527"/>
      <c r="CL613" s="584"/>
      <c r="CO613" s="70"/>
      <c r="CP613" s="70"/>
      <c r="CQ613" s="70"/>
      <c r="CR613" s="518"/>
      <c r="CS613" s="284">
        <f>DEGREES(ACOS(((BP612-BP613)*(BP614-BP613)+(BQ612-BQ613)*(BQ614-BQ613))/(SQRT((BP612-BP613)^2+(BQ612-BQ613)^2)*SQRT((BP614-BP613)^2+(BQ614-BQ613)^2))))</f>
        <v>16.810487415828</v>
      </c>
      <c r="CT613" s="70"/>
      <c r="CU613" s="70"/>
      <c r="CV613" s="70"/>
      <c r="CW613" s="70"/>
      <c r="CX613" s="70"/>
      <c r="CY613" s="70"/>
      <c r="CZ613" s="70"/>
      <c r="DA613" s="70"/>
      <c r="DB613" s="70"/>
      <c r="DC613" s="70"/>
      <c r="DH613" s="516"/>
      <c r="DI613" s="211">
        <f>DEGREES(ACOS(((BP612-BP611)*(BP614-BP613)+(BQ612-BQ611)*(BQ614-BQ613))/(SQRT((BP612-BP611)^2+(BQ612-BQ611)^2)*SQRT((BP614-BP613)^2+(BQ614-BQ613)^2))))</f>
        <v>30.814059800536619</v>
      </c>
      <c r="DJ613" s="105"/>
      <c r="DK613" s="105"/>
      <c r="DL613" s="105"/>
      <c r="DM613" s="105"/>
      <c r="DN613" s="105"/>
      <c r="DO613" s="105"/>
      <c r="DP613" s="105"/>
      <c r="DQ613" s="105"/>
      <c r="DR613" s="105"/>
      <c r="DS613" s="105"/>
      <c r="DT613" s="108" t="s">
        <v>445</v>
      </c>
      <c r="DU613" s="128">
        <v>-3.1362950110392758</v>
      </c>
      <c r="DV613" s="128">
        <v>-13.027043973941367</v>
      </c>
      <c r="ER613" s="105">
        <v>-0.81311352138055304</v>
      </c>
      <c r="ES613" s="105">
        <v>12.020496742671009</v>
      </c>
      <c r="ET613" s="518">
        <f>ABS(ER613)</f>
        <v>0.81311352138055304</v>
      </c>
      <c r="EV613" s="284"/>
      <c r="EW613" s="209"/>
      <c r="EX613" s="209"/>
      <c r="EY613" s="209"/>
      <c r="EZ613" s="209"/>
      <c r="FA613" s="209"/>
      <c r="FB613" s="209"/>
      <c r="FC613" s="209"/>
      <c r="FE613" s="151">
        <v>73.510946781611864</v>
      </c>
      <c r="FF613" s="141"/>
      <c r="FH613" s="141"/>
      <c r="FJ613" s="141"/>
      <c r="FK613" s="584"/>
      <c r="FL613" s="527"/>
      <c r="FM613" s="584"/>
      <c r="FN613" s="527"/>
      <c r="FO613" s="584"/>
      <c r="FP613" s="527"/>
      <c r="FQ613" s="284">
        <f>FE613/(D612+D613)</f>
        <v>9.5478309885029891</v>
      </c>
      <c r="FR613" s="209"/>
      <c r="FS613" s="285"/>
      <c r="FT613" s="279"/>
      <c r="FU613" s="285"/>
      <c r="FV613" s="279"/>
      <c r="FW613" s="285"/>
      <c r="FX613" s="279"/>
      <c r="FY613" s="285"/>
      <c r="FZ613" s="279"/>
      <c r="GA613" s="285"/>
      <c r="GB613" s="279"/>
      <c r="GC613" s="279"/>
      <c r="GD613" s="284">
        <f t="shared" ref="GD613" si="367">FE613*(((DV612-AN612)/(ABS(DV611-DV612))))^2</f>
        <v>1.2628306203175375</v>
      </c>
      <c r="GE613" s="209"/>
      <c r="GF613" s="285"/>
      <c r="GG613" s="279"/>
      <c r="GH613" s="279"/>
      <c r="GI613" s="279"/>
      <c r="GJ613" s="279"/>
      <c r="GK613" s="279"/>
      <c r="GL613" s="279"/>
      <c r="GM613" s="279"/>
      <c r="GN613" s="279"/>
      <c r="GO613" s="279"/>
      <c r="GP613" s="209"/>
      <c r="GQ613" s="529"/>
      <c r="GR613" s="587">
        <v>1.6262270427611063</v>
      </c>
      <c r="GS613" s="532">
        <v>3.7558100749482684</v>
      </c>
      <c r="GT613" s="584"/>
      <c r="GU613" s="527"/>
      <c r="GV613" s="527"/>
      <c r="GW613" s="527"/>
      <c r="GX613" s="527"/>
      <c r="GY613" s="527"/>
      <c r="GZ613" s="587">
        <v>0.11614006514657937</v>
      </c>
      <c r="HA613" s="532">
        <v>0.735553745928339</v>
      </c>
      <c r="HB613" s="584"/>
      <c r="HC613" s="527"/>
      <c r="HD613" s="527"/>
      <c r="HE613" s="527"/>
      <c r="HF613" s="527"/>
      <c r="HG613" s="527"/>
      <c r="HH613" s="584">
        <v>1.6303689488394291</v>
      </c>
      <c r="HI613" s="527">
        <v>3.827159342414701</v>
      </c>
      <c r="HJ613" s="584"/>
      <c r="HK613" s="527"/>
      <c r="HL613" s="527"/>
      <c r="HM613" s="527"/>
      <c r="HN613" s="527"/>
      <c r="HO613" s="527"/>
      <c r="HP613" s="285"/>
      <c r="HQ613" s="208"/>
      <c r="HR613" s="208"/>
      <c r="HS613" s="208"/>
      <c r="IE613" s="159"/>
      <c r="IF613" s="159"/>
      <c r="IG613" s="159"/>
      <c r="IH613" s="159"/>
      <c r="II613" s="175">
        <v>0</v>
      </c>
      <c r="IJ613" s="175">
        <v>1</v>
      </c>
      <c r="IK613" s="175">
        <v>0</v>
      </c>
      <c r="IL613" s="175">
        <v>1</v>
      </c>
      <c r="IM613" s="175">
        <v>0</v>
      </c>
      <c r="IN613" s="464"/>
      <c r="IO613" s="464"/>
      <c r="IP613" s="402"/>
      <c r="IQ613" s="175">
        <v>1</v>
      </c>
      <c r="IR613" s="175">
        <v>0</v>
      </c>
      <c r="IS613" s="175">
        <v>0</v>
      </c>
      <c r="IT613" s="402"/>
      <c r="IU613" s="416"/>
      <c r="IV613" s="402"/>
      <c r="IW613" s="416"/>
      <c r="IX613" s="483"/>
      <c r="IY613" s="416"/>
      <c r="IZ613" s="175">
        <v>1</v>
      </c>
      <c r="JA613" s="175">
        <v>0</v>
      </c>
      <c r="JB613" s="178">
        <v>0</v>
      </c>
      <c r="JC613" s="178">
        <v>0</v>
      </c>
      <c r="JD613" s="178">
        <v>0</v>
      </c>
      <c r="JE613" s="178">
        <v>0</v>
      </c>
      <c r="JF613" s="178">
        <v>1</v>
      </c>
      <c r="JG613" s="178">
        <v>0</v>
      </c>
      <c r="JH613" s="178">
        <v>0</v>
      </c>
      <c r="JI613" s="178">
        <v>0</v>
      </c>
      <c r="JJ613" s="178">
        <v>0</v>
      </c>
      <c r="JK613" s="178">
        <v>0</v>
      </c>
      <c r="JL613" s="178">
        <v>1</v>
      </c>
      <c r="JM613" s="178">
        <v>1</v>
      </c>
      <c r="JN613" s="178">
        <v>0</v>
      </c>
      <c r="JO613" s="178">
        <v>0</v>
      </c>
      <c r="JP613" s="178">
        <v>0</v>
      </c>
      <c r="JQ613" s="178">
        <v>0</v>
      </c>
      <c r="JR613" s="178">
        <v>0</v>
      </c>
      <c r="JS613" s="178">
        <v>0</v>
      </c>
      <c r="JT613" s="178">
        <v>0</v>
      </c>
      <c r="JU613" s="513">
        <v>1</v>
      </c>
      <c r="JV613" s="178">
        <v>0</v>
      </c>
      <c r="JW613" s="178">
        <v>0</v>
      </c>
      <c r="JX613" s="178">
        <v>0</v>
      </c>
      <c r="JY613" s="513"/>
      <c r="JZ613" s="407"/>
      <c r="KA613" s="407"/>
      <c r="KB613" s="407"/>
      <c r="KC613" s="407"/>
      <c r="KD613" s="407"/>
      <c r="KE613" s="162">
        <v>0</v>
      </c>
      <c r="KF613" s="175">
        <v>1</v>
      </c>
      <c r="KG613" s="175">
        <v>0</v>
      </c>
      <c r="KH613" s="175">
        <v>0</v>
      </c>
      <c r="KI613" s="175">
        <v>0</v>
      </c>
      <c r="KJ613" s="175">
        <v>1</v>
      </c>
      <c r="KK613" s="160">
        <v>0</v>
      </c>
      <c r="KL613" s="175">
        <v>1</v>
      </c>
      <c r="KM613" s="175">
        <v>0</v>
      </c>
      <c r="KN613" s="175">
        <v>0</v>
      </c>
      <c r="KO613" s="175">
        <v>0</v>
      </c>
      <c r="KP613" s="175">
        <v>0</v>
      </c>
      <c r="KQ613" s="175">
        <v>0</v>
      </c>
      <c r="KR613" s="160">
        <v>0</v>
      </c>
      <c r="KS613" s="175">
        <v>0</v>
      </c>
      <c r="KT613" s="159"/>
      <c r="KU613" s="159"/>
      <c r="KV613" s="159"/>
      <c r="KW613" s="159"/>
      <c r="KX613" s="159"/>
      <c r="KY613" s="159"/>
      <c r="KZ613" s="159"/>
      <c r="LA613" s="159"/>
      <c r="LB613" s="159"/>
    </row>
    <row r="614" spans="1:314" x14ac:dyDescent="0.15">
      <c r="A614" s="214"/>
      <c r="B614" s="231" t="s">
        <v>136</v>
      </c>
      <c r="C614" s="10">
        <v>1.05</v>
      </c>
      <c r="D614" s="11">
        <v>3.4996500000000004</v>
      </c>
      <c r="E614" s="12"/>
      <c r="F614" s="14"/>
      <c r="G614" s="13"/>
      <c r="H614" s="14"/>
      <c r="I614" s="596"/>
      <c r="J614" s="9">
        <v>7</v>
      </c>
      <c r="K614" s="14"/>
      <c r="L614" s="9"/>
      <c r="M614" s="23">
        <v>0</v>
      </c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9"/>
      <c r="AB614" s="15"/>
      <c r="AC614" s="15"/>
      <c r="AD614" s="15"/>
      <c r="AE614" s="15"/>
      <c r="AF614" s="15"/>
      <c r="AG614" s="15"/>
      <c r="AH614" s="54"/>
      <c r="AI614" s="15"/>
      <c r="AJ614" s="15"/>
      <c r="AK614" s="15"/>
      <c r="AL614" s="632"/>
      <c r="AM614" s="633">
        <v>3.0201359365563398</v>
      </c>
      <c r="AN614" s="634">
        <v>8.3427280130293155</v>
      </c>
      <c r="AO614" s="587"/>
      <c r="AP614" s="634">
        <f t="shared" ref="AP614:AP619" si="368">ABS(11.88-AN614)</f>
        <v>3.5372719869706852</v>
      </c>
      <c r="AQ614" s="634"/>
      <c r="AR614" s="634"/>
      <c r="AS614" s="634"/>
      <c r="AT614" s="634"/>
      <c r="AU614" s="634"/>
      <c r="AV614" s="634"/>
      <c r="AW614" s="634"/>
      <c r="AX614" s="634"/>
      <c r="AY614" s="634"/>
      <c r="AZ614" s="634"/>
      <c r="BA614" s="634"/>
      <c r="BB614" s="634">
        <f t="shared" ref="BB614:BB619" si="369">ABS(BQ614-AN614)</f>
        <v>3.639055374592834</v>
      </c>
      <c r="BC614" s="634"/>
      <c r="BD614" s="634"/>
      <c r="BE614" s="634"/>
      <c r="BF614" s="634"/>
      <c r="BG614" s="634"/>
      <c r="BH614" s="634"/>
      <c r="BI614" s="634"/>
      <c r="BJ614" s="634"/>
      <c r="BK614" s="634"/>
      <c r="BL614" s="634"/>
      <c r="BM614" s="634"/>
      <c r="BN614" s="573"/>
      <c r="BO614" s="573"/>
      <c r="BP614" s="4">
        <v>4.2978857558686379</v>
      </c>
      <c r="BQ614" s="4">
        <v>11.98178338762215</v>
      </c>
      <c r="BR614" s="6"/>
      <c r="BS614" s="527">
        <f>(BP613+BP614+BP615)/3</f>
        <v>0.72276757456049168</v>
      </c>
      <c r="BT614" s="527">
        <f>(BQ613+BQ614+BQ615)/3</f>
        <v>-4.7294815418023886</v>
      </c>
      <c r="BU614" s="527"/>
      <c r="BV614" s="527"/>
      <c r="BW614" s="584"/>
      <c r="BX614" s="527"/>
      <c r="BY614" s="527"/>
      <c r="BZ614" s="527"/>
      <c r="CA614" s="527"/>
      <c r="CC614" s="584">
        <f>SQRT((BP613-BP614)^2+(BQ613-BQ614)^2)+SQRT((BP614-BP615)^2+(BQ614-BQ615)^2)+SQRT((BP615-BP613)^2+(BQ615-BQ613)^2)</f>
        <v>57.262412604438374</v>
      </c>
      <c r="CD614" s="584"/>
      <c r="CE614" s="584"/>
      <c r="CF614" s="584"/>
      <c r="CG614" s="527"/>
      <c r="CH614" s="584"/>
      <c r="CI614" s="527"/>
      <c r="CJ614" s="584"/>
      <c r="CK614" s="527"/>
      <c r="CL614" s="584"/>
      <c r="CO614" s="70"/>
      <c r="CP614" s="70"/>
      <c r="CQ614" s="70"/>
      <c r="CR614" s="548">
        <f>DEGREES(ACOS(((BP613-BP614)*(BP615-BP614)+(BQ613-BQ614)*(BQ615-BQ614))/(SQRT((BP613-BP614)^2+(BQ613-BQ614)^2)*SQRT((BP615-BP614)^2+(BQ615-BQ614)^2))))</f>
        <v>12.415960785816422</v>
      </c>
      <c r="CS614" s="518"/>
      <c r="CT614" s="70"/>
      <c r="CU614" s="70"/>
      <c r="CV614" s="70"/>
      <c r="CW614" s="70"/>
      <c r="CX614" s="70"/>
      <c r="CY614" s="70"/>
      <c r="CZ614" s="70"/>
      <c r="DA614" s="70"/>
      <c r="DB614" s="70"/>
      <c r="DC614" s="70"/>
      <c r="DH614" s="211">
        <f>DEGREES(ACOS(((BP613-BP612)*(BP615-BP614)+(BQ613-BQ612)*(BQ615-BQ614))/(SQRT((BP613-BP612)^2+(BQ613-BQ612)^2)*SQRT((BP615-BP614)^2+(BQ615-BQ614)^2))))</f>
        <v>4.3945266300115637</v>
      </c>
      <c r="DI614" s="516"/>
      <c r="DJ614" s="105"/>
      <c r="DK614" s="105"/>
      <c r="DL614" s="105"/>
      <c r="DM614" s="105"/>
      <c r="DN614" s="105"/>
      <c r="DO614" s="105"/>
      <c r="DP614" s="105"/>
      <c r="DQ614" s="105"/>
      <c r="DR614" s="105"/>
      <c r="DS614" s="105"/>
      <c r="DT614" s="108" t="s">
        <v>445</v>
      </c>
      <c r="DU614" s="105">
        <v>3.4847722344880845</v>
      </c>
      <c r="DV614" s="105">
        <v>12.097923452768729</v>
      </c>
      <c r="ER614" s="128">
        <v>-2.3231814896587228</v>
      </c>
      <c r="ES614" s="128">
        <v>-13.878737785016286</v>
      </c>
      <c r="EU614" s="518">
        <f>ABS(ER614)</f>
        <v>2.3231814896587228</v>
      </c>
      <c r="EV614" s="284"/>
      <c r="EW614" s="209"/>
      <c r="EX614" s="209"/>
      <c r="EY614" s="209"/>
      <c r="EZ614" s="209"/>
      <c r="FA614" s="209"/>
      <c r="FB614" s="209"/>
      <c r="FC614" s="209"/>
      <c r="FE614" s="141"/>
      <c r="FF614" s="144">
        <v>95.051883155771321</v>
      </c>
      <c r="FH614" s="141"/>
      <c r="FJ614" s="141"/>
      <c r="FK614" s="584"/>
      <c r="FL614" s="527"/>
      <c r="FM614" s="584"/>
      <c r="FN614" s="527"/>
      <c r="FO614" s="584"/>
      <c r="FP614" s="527"/>
      <c r="FQ614" s="284"/>
      <c r="FR614" s="209">
        <f>FF614/(D613+D614)</f>
        <v>13.388928069676167</v>
      </c>
      <c r="FS614" s="285"/>
      <c r="FT614" s="279"/>
      <c r="FU614" s="285"/>
      <c r="FV614" s="279"/>
      <c r="FW614" s="285"/>
      <c r="FX614" s="279"/>
      <c r="FY614" s="285"/>
      <c r="FZ614" s="279"/>
      <c r="GA614" s="285"/>
      <c r="GB614" s="279"/>
      <c r="GC614" s="279"/>
      <c r="GD614" s="284"/>
      <c r="GE614" s="284">
        <f t="shared" ref="GE614" si="370">FF614*(((ABS(DV613-AN613))/(ABS(DV612-DV613))))^2</f>
        <v>6.0147699296421413</v>
      </c>
      <c r="GF614" s="285"/>
      <c r="GG614" s="279"/>
      <c r="GH614" s="279"/>
      <c r="GI614" s="279"/>
      <c r="GJ614" s="279"/>
      <c r="GK614" s="279"/>
      <c r="GL614" s="279"/>
      <c r="GM614" s="279"/>
      <c r="GN614" s="279"/>
      <c r="GO614" s="279"/>
      <c r="GP614" s="209"/>
      <c r="GQ614" s="529"/>
      <c r="GR614" s="587">
        <v>4.2978857558686379</v>
      </c>
      <c r="GS614" s="529">
        <v>0.81311352138055293</v>
      </c>
      <c r="GT614" s="587"/>
      <c r="GU614" s="529"/>
      <c r="GV614" s="529"/>
      <c r="GW614" s="529"/>
      <c r="GX614" s="529"/>
      <c r="GY614" s="529"/>
      <c r="GZ614" s="587">
        <v>7.7426710097720175E-2</v>
      </c>
      <c r="HA614" s="529">
        <v>0.85169381107491837</v>
      </c>
      <c r="HB614" s="587"/>
      <c r="HC614" s="529"/>
      <c r="HD614" s="529"/>
      <c r="HE614" s="529"/>
      <c r="HF614" s="529"/>
      <c r="HG614" s="529"/>
      <c r="HH614" s="584">
        <v>4.2985831230691689</v>
      </c>
      <c r="HI614" s="527">
        <v>1.1775126099007185</v>
      </c>
      <c r="HJ614" s="587"/>
      <c r="HK614" s="529"/>
      <c r="HL614" s="529"/>
      <c r="HM614" s="529"/>
      <c r="HN614" s="529"/>
      <c r="HO614" s="529"/>
      <c r="HP614" s="285"/>
      <c r="HQ614" s="208"/>
      <c r="HR614" s="208"/>
      <c r="HS614" s="208"/>
      <c r="IE614" s="159"/>
      <c r="IF614" s="159"/>
      <c r="IG614" s="159"/>
      <c r="IH614" s="159"/>
      <c r="II614" s="175">
        <v>0</v>
      </c>
      <c r="IJ614" s="175">
        <v>1</v>
      </c>
      <c r="IK614" s="175">
        <v>0</v>
      </c>
      <c r="IL614" s="175">
        <v>1</v>
      </c>
      <c r="IM614" s="175">
        <v>0</v>
      </c>
      <c r="IN614" s="464"/>
      <c r="IO614" s="464"/>
      <c r="IP614" s="402"/>
      <c r="IQ614" s="175">
        <v>1</v>
      </c>
      <c r="IR614" s="175">
        <v>0</v>
      </c>
      <c r="IS614" s="175">
        <v>0</v>
      </c>
      <c r="IT614" s="402"/>
      <c r="IU614" s="416"/>
      <c r="IV614" s="402"/>
      <c r="IW614" s="416"/>
      <c r="IX614" s="483"/>
      <c r="IY614" s="416"/>
      <c r="IZ614" s="175">
        <v>1</v>
      </c>
      <c r="JA614" s="175">
        <v>0</v>
      </c>
      <c r="JB614" s="178">
        <v>0</v>
      </c>
      <c r="JC614" s="178">
        <v>0</v>
      </c>
      <c r="JD614" s="178">
        <v>0</v>
      </c>
      <c r="JE614" s="178">
        <v>0</v>
      </c>
      <c r="JF614" s="178">
        <v>0</v>
      </c>
      <c r="JG614" s="178">
        <v>1</v>
      </c>
      <c r="JH614" s="178">
        <v>0</v>
      </c>
      <c r="JI614" s="178">
        <v>0</v>
      </c>
      <c r="JJ614" s="178">
        <v>0</v>
      </c>
      <c r="JK614" s="178">
        <v>1</v>
      </c>
      <c r="JL614" s="178">
        <v>0</v>
      </c>
      <c r="JM614" s="178">
        <v>1</v>
      </c>
      <c r="JN614" s="178">
        <v>0</v>
      </c>
      <c r="JO614" s="178">
        <v>0</v>
      </c>
      <c r="JP614" s="178">
        <v>0</v>
      </c>
      <c r="JQ614" s="178">
        <v>0</v>
      </c>
      <c r="JR614" s="178">
        <v>0</v>
      </c>
      <c r="JS614" s="178">
        <v>0</v>
      </c>
      <c r="JT614" s="178">
        <v>0</v>
      </c>
      <c r="JU614" s="513">
        <v>1</v>
      </c>
      <c r="JV614" s="178">
        <v>0</v>
      </c>
      <c r="JW614" s="178">
        <v>0</v>
      </c>
      <c r="JX614" s="178">
        <v>0</v>
      </c>
      <c r="JY614" s="513"/>
      <c r="JZ614" s="407"/>
      <c r="KA614" s="407"/>
      <c r="KB614" s="407"/>
      <c r="KC614" s="407"/>
      <c r="KD614" s="407"/>
      <c r="KE614" s="162">
        <v>0</v>
      </c>
      <c r="KF614" s="175">
        <v>1</v>
      </c>
      <c r="KG614" s="175">
        <v>0</v>
      </c>
      <c r="KH614" s="175">
        <v>0</v>
      </c>
      <c r="KI614" s="175">
        <v>0</v>
      </c>
      <c r="KJ614" s="175">
        <v>1</v>
      </c>
      <c r="KK614" s="160">
        <v>0</v>
      </c>
      <c r="KL614" s="175">
        <v>1</v>
      </c>
      <c r="KM614" s="175">
        <v>0</v>
      </c>
      <c r="KN614" s="175">
        <v>0</v>
      </c>
      <c r="KO614" s="175">
        <v>0</v>
      </c>
      <c r="KP614" s="175">
        <v>0</v>
      </c>
      <c r="KQ614" s="175">
        <v>0</v>
      </c>
      <c r="KR614" s="160">
        <v>0</v>
      </c>
      <c r="KS614" s="159"/>
      <c r="KT614" s="159"/>
      <c r="KU614" s="159"/>
      <c r="KV614" s="159"/>
      <c r="KW614" s="159"/>
      <c r="KX614" s="159"/>
      <c r="KY614" s="159"/>
      <c r="KZ614" s="159"/>
      <c r="LA614" s="159"/>
      <c r="LB614" s="159"/>
    </row>
    <row r="615" spans="1:314" x14ac:dyDescent="0.15">
      <c r="A615" s="214"/>
      <c r="B615" s="231" t="s">
        <v>137</v>
      </c>
      <c r="C615" s="10">
        <v>1.03</v>
      </c>
      <c r="D615" s="11">
        <v>3.4329900000000002</v>
      </c>
      <c r="E615" s="12"/>
      <c r="F615" s="14"/>
      <c r="G615" s="13"/>
      <c r="H615" s="14"/>
      <c r="I615" s="596"/>
      <c r="J615" s="9">
        <v>8</v>
      </c>
      <c r="K615" s="14"/>
      <c r="L615" s="9"/>
      <c r="M615" s="23">
        <v>0</v>
      </c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9"/>
      <c r="AB615" s="15"/>
      <c r="AC615" s="15"/>
      <c r="AD615" s="15"/>
      <c r="AE615" s="15"/>
      <c r="AF615" s="15"/>
      <c r="AG615" s="15"/>
      <c r="AH615" s="54"/>
      <c r="AI615" s="15"/>
      <c r="AJ615" s="15"/>
      <c r="AK615" s="15"/>
      <c r="AL615" s="632"/>
      <c r="AM615" s="633">
        <v>2.5554996386246001</v>
      </c>
      <c r="AN615" s="634">
        <v>-11.71078990228013</v>
      </c>
      <c r="AO615" s="640">
        <f t="shared" ref="AO615" si="371">ABS(11.88+AN615)</f>
        <v>0.16921009771987094</v>
      </c>
      <c r="AP615" s="527"/>
      <c r="AQ615" s="634"/>
      <c r="AR615" s="634"/>
      <c r="AS615" s="634"/>
      <c r="AT615" s="634"/>
      <c r="AU615" s="634"/>
      <c r="AV615" s="634"/>
      <c r="AW615" s="634"/>
      <c r="AX615" s="634"/>
      <c r="AY615" s="634"/>
      <c r="AZ615" s="634"/>
      <c r="BA615" s="634"/>
      <c r="BB615" s="633"/>
      <c r="BC615" s="634">
        <f t="shared" ref="BC615:BC619" si="372">ABS(BQ615-AN615)</f>
        <v>1.3936807817589578</v>
      </c>
      <c r="BD615" s="634"/>
      <c r="BE615" s="634"/>
      <c r="BF615" s="634"/>
      <c r="BG615" s="634"/>
      <c r="BH615" s="634"/>
      <c r="BI615" s="634"/>
      <c r="BJ615" s="634"/>
      <c r="BK615" s="634"/>
      <c r="BL615" s="634"/>
      <c r="BM615" s="634"/>
      <c r="BN615" s="573"/>
      <c r="BO615" s="573"/>
      <c r="BP615" s="64">
        <v>1.7811058087383542</v>
      </c>
      <c r="BQ615" s="64">
        <v>-13.104470684039088</v>
      </c>
      <c r="BR615" s="6"/>
      <c r="BS615" s="527"/>
      <c r="BT615" s="527"/>
      <c r="BU615" s="527">
        <f>(BP614+BP615+BP616)/3</f>
        <v>1.5358810959410449</v>
      </c>
      <c r="BV615" s="527">
        <f>(BQ614+BQ615+BQ616)/3</f>
        <v>3.5680808903365904</v>
      </c>
      <c r="BW615" s="584"/>
      <c r="BX615" s="527"/>
      <c r="BY615" s="527"/>
      <c r="BZ615" s="527"/>
      <c r="CA615" s="527"/>
      <c r="CB615" s="584">
        <f>SQRT((BP614-BP615)^2+(BQ614-BQ615)^2)+SQRT((BP615-BP616)^2+(BQ615-BQ616)^2)+SQRT((BP616-BP614)^2+(BQ616-BQ614)^2)</f>
        <v>56.126154823071879</v>
      </c>
      <c r="CD615" s="584"/>
      <c r="CE615" s="527"/>
      <c r="CF615" s="584"/>
      <c r="CG615" s="527"/>
      <c r="CH615" s="584"/>
      <c r="CI615" s="527"/>
      <c r="CJ615" s="584"/>
      <c r="CK615" s="527"/>
      <c r="CL615" s="584"/>
      <c r="CO615" s="70"/>
      <c r="CP615" s="70"/>
      <c r="CQ615" s="70"/>
      <c r="CR615" s="518"/>
      <c r="CS615" s="284">
        <f>DEGREES(ACOS(((BP614-BP615)*(BP616-BP615)+(BQ614-BQ615)*(BQ616-BQ615))/(SQRT((BP614-BP615)^2+(BQ614-BQ615)^2)*SQRT((BP616-BP615)^2+(BQ616-BQ615)^2))))</f>
        <v>13.161643427886792</v>
      </c>
      <c r="CT615" s="70"/>
      <c r="CU615" s="70"/>
      <c r="CV615" s="70"/>
      <c r="CW615" s="70"/>
      <c r="CX615" s="70"/>
      <c r="CY615" s="70"/>
      <c r="CZ615" s="70"/>
      <c r="DA615" s="70"/>
      <c r="DB615" s="70"/>
      <c r="DC615" s="70"/>
      <c r="DH615" s="516"/>
      <c r="DI615" s="211">
        <f>DEGREES(ACOS(((BP614-BP613)*(BP616-BP615)+(BQ614-BQ613)*(BQ616-BQ615))/(SQRT((BP614-BP613)^2+(BQ614-BQ613)^2)*SQRT((BP616-BP615)^2+(BQ616-BQ615)^2))))</f>
        <v>25.577604213703239</v>
      </c>
      <c r="DJ615" s="105"/>
      <c r="DK615" s="105"/>
      <c r="DL615" s="105"/>
      <c r="DM615" s="105"/>
      <c r="DN615" s="105"/>
      <c r="DO615" s="105"/>
      <c r="DP615" s="105"/>
      <c r="DQ615" s="105"/>
      <c r="DR615" s="105"/>
      <c r="DS615" s="105"/>
      <c r="DT615" s="108" t="s">
        <v>445</v>
      </c>
      <c r="DU615" s="128">
        <v>0.69695444689761687</v>
      </c>
      <c r="DV615" s="128">
        <v>-13.220610749185667</v>
      </c>
      <c r="ER615" s="105">
        <v>3.5234919259823965</v>
      </c>
      <c r="ES615" s="105">
        <v>12.523770358306189</v>
      </c>
      <c r="ET615" s="518">
        <f>ABS(ER615)</f>
        <v>3.5234919259823965</v>
      </c>
      <c r="EV615" s="284"/>
      <c r="EW615" s="209"/>
      <c r="EX615" s="209"/>
      <c r="EY615" s="209"/>
      <c r="EZ615" s="209"/>
      <c r="FA615" s="209"/>
      <c r="FB615" s="209"/>
      <c r="FC615" s="209"/>
      <c r="FE615" s="151">
        <v>71.441619850431522</v>
      </c>
      <c r="FF615" s="141"/>
      <c r="FH615" s="141"/>
      <c r="FJ615" s="141"/>
      <c r="FK615" s="584"/>
      <c r="FL615" s="527"/>
      <c r="FM615" s="584"/>
      <c r="FN615" s="527"/>
      <c r="FO615" s="584"/>
      <c r="FP615" s="527"/>
      <c r="FQ615" s="284">
        <f>FE615/(D614+D615)</f>
        <v>10.305110297149644</v>
      </c>
      <c r="FR615" s="209"/>
      <c r="FS615" s="285"/>
      <c r="FT615" s="279"/>
      <c r="FU615" s="285"/>
      <c r="FV615" s="279"/>
      <c r="FW615" s="285"/>
      <c r="FX615" s="279"/>
      <c r="FY615" s="285"/>
      <c r="FZ615" s="279"/>
      <c r="GA615" s="285"/>
      <c r="GB615" s="279"/>
      <c r="GC615" s="279"/>
      <c r="GD615" s="284">
        <f t="shared" ref="GD615" si="373">FE615*(((DV614-AN614)/(ABS(DV613-DV614))))^2</f>
        <v>1.5958988729198413</v>
      </c>
      <c r="GE615" s="209"/>
      <c r="GF615" s="285"/>
      <c r="GG615" s="279"/>
      <c r="GH615" s="279"/>
      <c r="GI615" s="279"/>
      <c r="GJ615" s="279"/>
      <c r="GK615" s="279"/>
      <c r="GL615" s="279"/>
      <c r="GM615" s="279"/>
      <c r="GN615" s="279"/>
      <c r="GO615" s="279"/>
      <c r="GP615" s="209"/>
      <c r="GQ615" s="529"/>
      <c r="GR615" s="587">
        <v>3.8719691494311981E-2</v>
      </c>
      <c r="GS615" s="532">
        <v>3.0201359365563398</v>
      </c>
      <c r="GT615" s="584"/>
      <c r="GU615" s="527"/>
      <c r="GV615" s="527"/>
      <c r="GW615" s="527"/>
      <c r="GX615" s="527"/>
      <c r="GY615" s="527"/>
      <c r="GZ615" s="587">
        <v>0.42584690553746007</v>
      </c>
      <c r="HA615" s="532">
        <v>0.65812703583061882</v>
      </c>
      <c r="HB615" s="584"/>
      <c r="HC615" s="527"/>
      <c r="HD615" s="527"/>
      <c r="HE615" s="527"/>
      <c r="HF615" s="527"/>
      <c r="HG615" s="527"/>
      <c r="HH615" s="584">
        <v>0.42760355642258768</v>
      </c>
      <c r="HI615" s="527">
        <v>3.0910115287022526</v>
      </c>
      <c r="HJ615" s="584"/>
      <c r="HK615" s="527"/>
      <c r="HL615" s="527"/>
      <c r="HM615" s="527"/>
      <c r="HN615" s="527"/>
      <c r="HO615" s="527"/>
      <c r="HP615" s="285"/>
      <c r="HQ615" s="208"/>
      <c r="HR615" s="208"/>
      <c r="HS615" s="208"/>
      <c r="IE615" s="159"/>
      <c r="IF615" s="159"/>
      <c r="IG615" s="159"/>
      <c r="IH615" s="159"/>
      <c r="II615" s="175">
        <v>0</v>
      </c>
      <c r="IJ615" s="175">
        <v>1</v>
      </c>
      <c r="IK615" s="175">
        <v>1</v>
      </c>
      <c r="IL615" s="175">
        <v>0</v>
      </c>
      <c r="IM615" s="175">
        <v>0</v>
      </c>
      <c r="IN615" s="464"/>
      <c r="IO615" s="464"/>
      <c r="IP615" s="402"/>
      <c r="IQ615" s="175">
        <v>0</v>
      </c>
      <c r="IR615" s="175">
        <v>1</v>
      </c>
      <c r="IS615" s="175">
        <v>0</v>
      </c>
      <c r="IT615" s="402"/>
      <c r="IU615" s="416"/>
      <c r="IV615" s="402"/>
      <c r="IW615" s="416"/>
      <c r="IX615" s="483"/>
      <c r="IY615" s="416"/>
      <c r="IZ615" s="175">
        <v>1</v>
      </c>
      <c r="JA615" s="175">
        <v>0</v>
      </c>
      <c r="JB615" s="178">
        <v>0</v>
      </c>
      <c r="JC615" s="178">
        <v>0</v>
      </c>
      <c r="JD615" s="178">
        <v>0</v>
      </c>
      <c r="JE615" s="178">
        <v>0</v>
      </c>
      <c r="JF615" s="178">
        <v>0</v>
      </c>
      <c r="JG615" s="178">
        <v>1</v>
      </c>
      <c r="JH615" s="178">
        <v>0</v>
      </c>
      <c r="JI615" s="178">
        <v>0</v>
      </c>
      <c r="JJ615" s="178">
        <v>0</v>
      </c>
      <c r="JK615" s="178">
        <v>1</v>
      </c>
      <c r="JL615" s="178">
        <v>0</v>
      </c>
      <c r="JM615" s="195">
        <v>1</v>
      </c>
      <c r="JN615" s="178">
        <v>0</v>
      </c>
      <c r="JO615" s="178">
        <v>0</v>
      </c>
      <c r="JP615" s="178">
        <v>0</v>
      </c>
      <c r="JQ615" s="178">
        <v>0</v>
      </c>
      <c r="JR615" s="178">
        <v>0</v>
      </c>
      <c r="JS615" s="195">
        <v>1</v>
      </c>
      <c r="JT615" s="178">
        <v>0</v>
      </c>
      <c r="JU615" s="513">
        <v>0</v>
      </c>
      <c r="JV615" s="178">
        <v>1</v>
      </c>
      <c r="JW615" s="178">
        <v>0</v>
      </c>
      <c r="JX615" s="178">
        <v>0</v>
      </c>
      <c r="JY615" s="513"/>
      <c r="JZ615" s="407"/>
      <c r="KA615" s="407"/>
      <c r="KB615" s="407"/>
      <c r="KC615" s="407"/>
      <c r="KD615" s="407"/>
      <c r="KE615" s="162">
        <v>1</v>
      </c>
      <c r="KF615" s="175">
        <v>0</v>
      </c>
      <c r="KG615" s="175">
        <v>0</v>
      </c>
      <c r="KH615" s="175">
        <v>0</v>
      </c>
      <c r="KI615" s="175">
        <v>0</v>
      </c>
      <c r="KJ615" s="175">
        <v>1</v>
      </c>
      <c r="KK615" s="160">
        <v>0</v>
      </c>
      <c r="KL615" s="175">
        <v>1</v>
      </c>
      <c r="KM615" s="175">
        <v>0</v>
      </c>
      <c r="KN615" s="175">
        <v>0</v>
      </c>
      <c r="KO615" s="175">
        <v>0</v>
      </c>
      <c r="KP615" s="175">
        <v>0</v>
      </c>
      <c r="KQ615" s="175">
        <v>0</v>
      </c>
      <c r="KR615" s="160">
        <v>0</v>
      </c>
      <c r="KS615" s="159"/>
      <c r="KT615" s="159"/>
      <c r="KU615" s="159"/>
      <c r="KV615" s="159"/>
      <c r="KW615" s="159"/>
      <c r="KX615" s="159"/>
      <c r="KY615" s="159"/>
      <c r="KZ615" s="159"/>
      <c r="LA615" s="159"/>
      <c r="LB615" s="159"/>
    </row>
    <row r="616" spans="1:314" x14ac:dyDescent="0.15">
      <c r="A616" s="214"/>
      <c r="B616" s="231" t="s">
        <v>138</v>
      </c>
      <c r="C616" s="10">
        <v>1.24</v>
      </c>
      <c r="D616" s="11">
        <v>4.1329200000000004</v>
      </c>
      <c r="E616" s="12"/>
      <c r="F616" s="14"/>
      <c r="G616" s="13"/>
      <c r="H616" s="14"/>
      <c r="I616" s="596"/>
      <c r="J616" s="9">
        <v>9</v>
      </c>
      <c r="K616" s="14"/>
      <c r="L616" s="9"/>
      <c r="M616" s="23">
        <v>0</v>
      </c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9"/>
      <c r="AB616" s="15"/>
      <c r="AC616" s="15"/>
      <c r="AD616" s="15"/>
      <c r="AE616" s="15"/>
      <c r="AF616" s="15"/>
      <c r="AG616" s="15"/>
      <c r="AH616" s="54"/>
      <c r="AI616" s="15"/>
      <c r="AJ616" s="15"/>
      <c r="AK616" s="15"/>
      <c r="AL616" s="632"/>
      <c r="AM616" s="633">
        <v>-1.2390301278179856</v>
      </c>
      <c r="AN616" s="634">
        <v>9.4267019543973944</v>
      </c>
      <c r="AO616" s="587"/>
      <c r="AP616" s="634">
        <f t="shared" ref="AP616:AP619" si="374">ABS(11.88-AN616)</f>
        <v>2.4532980456026063</v>
      </c>
      <c r="AQ616" s="634"/>
      <c r="AR616" s="634"/>
      <c r="AS616" s="634"/>
      <c r="AT616" s="634"/>
      <c r="AU616" s="634"/>
      <c r="AV616" s="634"/>
      <c r="AW616" s="634"/>
      <c r="AX616" s="634"/>
      <c r="AY616" s="634"/>
      <c r="AZ616" s="634"/>
      <c r="BA616" s="634"/>
      <c r="BB616" s="634">
        <f t="shared" ref="BB616:BB619" si="375">ABS(BQ616-AN616)</f>
        <v>2.4002280130293148</v>
      </c>
      <c r="BC616" s="634"/>
      <c r="BD616" s="634"/>
      <c r="BE616" s="634"/>
      <c r="BF616" s="634"/>
      <c r="BG616" s="634"/>
      <c r="BH616" s="634"/>
      <c r="BI616" s="634"/>
      <c r="BJ616" s="634"/>
      <c r="BK616" s="634"/>
      <c r="BL616" s="634"/>
      <c r="BM616" s="634"/>
      <c r="BN616" s="573"/>
      <c r="BO616" s="573"/>
      <c r="BP616" s="4">
        <v>-1.4713482767838579</v>
      </c>
      <c r="BQ616" s="4">
        <v>11.826929967426709</v>
      </c>
      <c r="BR616" s="6"/>
      <c r="BS616" s="527">
        <f>(BP615+BP616+BP617)/3</f>
        <v>-0.41301004260599522</v>
      </c>
      <c r="BT616" s="527">
        <f>(BQ615+BQ616+BQ617)/3</f>
        <v>-5.0004750271444083</v>
      </c>
      <c r="BU616" s="527"/>
      <c r="BV616" s="527"/>
      <c r="BW616" s="584"/>
      <c r="BX616" s="527"/>
      <c r="BY616" s="527"/>
      <c r="BZ616" s="527"/>
      <c r="CA616" s="527"/>
      <c r="CC616" s="584">
        <f>SQRT((BP615-BP616)^2+(BQ615-BQ616)^2)+SQRT((BP616-BP617)^2+(BQ616-BQ617)^2)+SQRT((BP617-BP615)^2+(BQ617-BQ615)^2)</f>
        <v>54.080602581747655</v>
      </c>
      <c r="CD616" s="584"/>
      <c r="CE616" s="584"/>
      <c r="CF616" s="584"/>
      <c r="CG616" s="527"/>
      <c r="CH616" s="584"/>
      <c r="CI616" s="527"/>
      <c r="CJ616" s="584"/>
      <c r="CK616" s="527"/>
      <c r="CL616" s="584"/>
      <c r="CO616" s="70"/>
      <c r="CP616" s="70"/>
      <c r="CQ616" s="70"/>
      <c r="CR616" s="548">
        <f>DEGREES(ACOS(((BP615-BP616)*(BP617-BP616)+(BQ615-BQ616)*(BQ617-BQ616))/(SQRT((BP615-BP616)^2+(BQ615-BQ616)^2)*SQRT((BP617-BP616)^2+(BQ617-BQ616)^2))))</f>
        <v>7.6062621756140469</v>
      </c>
      <c r="CS616" s="518"/>
      <c r="CT616" s="70"/>
      <c r="CU616" s="70"/>
      <c r="CV616" s="70"/>
      <c r="CW616" s="70"/>
      <c r="CX616" s="70"/>
      <c r="CY616" s="70"/>
      <c r="CZ616" s="70"/>
      <c r="DA616" s="70"/>
      <c r="DB616" s="70"/>
      <c r="DC616" s="70"/>
      <c r="DH616" s="211">
        <f>DEGREES(ACOS(((BP615-BP614)*(BP617-BP616)+(BQ615-BQ614)*(BQ617-BQ616))/(SQRT((BP615-BP614)^2+(BQ615-BQ614)^2)*SQRT((BP617-BP616)^2+(BQ617-BQ616)^2))))</f>
        <v>5.5553812522727331</v>
      </c>
      <c r="DI616" s="516"/>
      <c r="DJ616" s="105"/>
      <c r="DK616" s="105"/>
      <c r="DL616" s="105"/>
      <c r="DM616" s="105"/>
      <c r="DN616" s="105"/>
      <c r="DO616" s="105"/>
      <c r="DP616" s="105"/>
      <c r="DQ616" s="105"/>
      <c r="DR616" s="105"/>
      <c r="DS616" s="105"/>
      <c r="DT616" s="108" t="s">
        <v>445</v>
      </c>
      <c r="DU616" s="105">
        <v>-2.6329390216132191</v>
      </c>
      <c r="DV616" s="105">
        <v>11.826929967426709</v>
      </c>
      <c r="ER616" s="128">
        <v>0.42591660643743257</v>
      </c>
      <c r="ES616" s="128">
        <v>-13.375464169381107</v>
      </c>
      <c r="EU616" s="518">
        <f>ABS(ER616)</f>
        <v>0.42591660643743257</v>
      </c>
      <c r="EV616" s="284"/>
      <c r="EW616" s="209"/>
      <c r="EX616" s="209"/>
      <c r="EY616" s="209"/>
      <c r="EZ616" s="209"/>
      <c r="FA616" s="209"/>
      <c r="FB616" s="209"/>
      <c r="FC616" s="209"/>
      <c r="FE616" s="141"/>
      <c r="FF616" s="144">
        <v>72.1693693796514</v>
      </c>
      <c r="FH616" s="141"/>
      <c r="FJ616" s="141"/>
      <c r="FK616" s="584"/>
      <c r="FL616" s="527"/>
      <c r="FM616" s="584"/>
      <c r="FN616" s="527"/>
      <c r="FO616" s="584"/>
      <c r="FP616" s="527"/>
      <c r="FQ616" s="284"/>
      <c r="FR616" s="209">
        <f>FF616/(D615+D616)</f>
        <v>9.5387559962584003</v>
      </c>
      <c r="FS616" s="285"/>
      <c r="FT616" s="279"/>
      <c r="FU616" s="285"/>
      <c r="FV616" s="279"/>
      <c r="FW616" s="285"/>
      <c r="FX616" s="279"/>
      <c r="FY616" s="285"/>
      <c r="FZ616" s="279"/>
      <c r="GA616" s="285"/>
      <c r="GB616" s="279"/>
      <c r="GC616" s="279"/>
      <c r="GD616" s="284"/>
      <c r="GE616" s="284">
        <f t="shared" ref="GE616" si="376">FF616*(((ABS(DV615-AN615))/(ABS(DV614-DV615))))^2</f>
        <v>0.25664134805910876</v>
      </c>
      <c r="GF616" s="285"/>
      <c r="GG616" s="279"/>
      <c r="GH616" s="279"/>
      <c r="GI616" s="279"/>
      <c r="GJ616" s="279"/>
      <c r="GK616" s="279"/>
      <c r="GL616" s="279"/>
      <c r="GM616" s="279"/>
      <c r="GN616" s="279"/>
      <c r="GO616" s="279"/>
      <c r="GP616" s="209"/>
      <c r="GQ616" s="529"/>
      <c r="GR616" s="587">
        <v>6.1564309475956156</v>
      </c>
      <c r="GS616" s="529">
        <v>0.27103784046018431</v>
      </c>
      <c r="GT616" s="587"/>
      <c r="GU616" s="529"/>
      <c r="GV616" s="529"/>
      <c r="GW616" s="529"/>
      <c r="GX616" s="529"/>
      <c r="GY616" s="529"/>
      <c r="GZ616" s="587">
        <v>0.6968403908794798</v>
      </c>
      <c r="HA616" s="529">
        <v>0.15485342019544035</v>
      </c>
      <c r="HB616" s="587"/>
      <c r="HC616" s="529"/>
      <c r="HD616" s="529"/>
      <c r="HE616" s="529"/>
      <c r="HF616" s="529"/>
      <c r="HG616" s="529"/>
      <c r="HH616" s="584">
        <v>6.1957427757189949</v>
      </c>
      <c r="HI616" s="527">
        <v>0.3121555585081674</v>
      </c>
      <c r="HJ616" s="587"/>
      <c r="HK616" s="529"/>
      <c r="HL616" s="529"/>
      <c r="HM616" s="529"/>
      <c r="HN616" s="529"/>
      <c r="HO616" s="529"/>
      <c r="HP616" s="285"/>
      <c r="HQ616" s="208"/>
      <c r="HR616" s="208"/>
      <c r="HS616" s="208"/>
      <c r="IE616" s="159"/>
      <c r="IF616" s="159"/>
      <c r="IG616" s="159"/>
      <c r="IH616" s="159"/>
      <c r="II616" s="175">
        <v>0</v>
      </c>
      <c r="IJ616" s="175">
        <v>1</v>
      </c>
      <c r="IK616" s="175">
        <v>0</v>
      </c>
      <c r="IL616" s="175">
        <v>1</v>
      </c>
      <c r="IM616" s="175">
        <v>0</v>
      </c>
      <c r="IN616" s="464"/>
      <c r="IO616" s="464"/>
      <c r="IP616" s="402"/>
      <c r="IQ616" s="175">
        <v>1</v>
      </c>
      <c r="IR616" s="175">
        <v>0</v>
      </c>
      <c r="IS616" s="175">
        <v>0</v>
      </c>
      <c r="IT616" s="402"/>
      <c r="IU616" s="416"/>
      <c r="IV616" s="402"/>
      <c r="IW616" s="416"/>
      <c r="IX616" s="483"/>
      <c r="IY616" s="416"/>
      <c r="IZ616" s="175">
        <v>0</v>
      </c>
      <c r="JA616" s="175">
        <v>1</v>
      </c>
      <c r="JB616" s="178">
        <v>0</v>
      </c>
      <c r="JC616" s="178">
        <v>0</v>
      </c>
      <c r="JD616" s="178">
        <v>0</v>
      </c>
      <c r="JE616" s="178">
        <v>0</v>
      </c>
      <c r="JF616" s="178">
        <v>0</v>
      </c>
      <c r="JG616" s="178">
        <v>1</v>
      </c>
      <c r="JH616" s="178">
        <v>0</v>
      </c>
      <c r="JI616" s="178">
        <v>0</v>
      </c>
      <c r="JJ616" s="178">
        <v>0</v>
      </c>
      <c r="JK616" s="178">
        <v>1</v>
      </c>
      <c r="JL616" s="178">
        <v>0</v>
      </c>
      <c r="JM616" s="178">
        <v>1</v>
      </c>
      <c r="JN616" s="178">
        <v>0</v>
      </c>
      <c r="JO616" s="178">
        <v>0</v>
      </c>
      <c r="JP616" s="178">
        <v>0</v>
      </c>
      <c r="JQ616" s="178">
        <v>0</v>
      </c>
      <c r="JR616" s="178">
        <v>0</v>
      </c>
      <c r="JS616" s="178">
        <v>0</v>
      </c>
      <c r="JT616" s="178">
        <v>0</v>
      </c>
      <c r="JU616" s="513">
        <v>1</v>
      </c>
      <c r="JV616" s="178">
        <v>0</v>
      </c>
      <c r="JW616" s="178">
        <v>0</v>
      </c>
      <c r="JX616" s="178">
        <v>0</v>
      </c>
      <c r="JY616" s="513"/>
      <c r="JZ616" s="407"/>
      <c r="KA616" s="407"/>
      <c r="KB616" s="407"/>
      <c r="KC616" s="407"/>
      <c r="KD616" s="407"/>
      <c r="KE616" s="162">
        <v>0</v>
      </c>
      <c r="KF616" s="175">
        <v>1</v>
      </c>
      <c r="KG616" s="175">
        <v>0</v>
      </c>
      <c r="KH616" s="175">
        <v>0</v>
      </c>
      <c r="KI616" s="175">
        <v>0</v>
      </c>
      <c r="KJ616" s="175">
        <v>1</v>
      </c>
      <c r="KK616" s="160">
        <v>0</v>
      </c>
      <c r="KL616" s="175">
        <v>1</v>
      </c>
      <c r="KM616" s="175">
        <v>0</v>
      </c>
      <c r="KN616" s="175">
        <v>0</v>
      </c>
      <c r="KO616" s="175">
        <v>0</v>
      </c>
      <c r="KP616" s="175">
        <v>0</v>
      </c>
      <c r="KQ616" s="175">
        <v>0</v>
      </c>
      <c r="KR616" s="160">
        <v>0</v>
      </c>
      <c r="KS616" s="159"/>
      <c r="KT616" s="159"/>
      <c r="KU616" s="159"/>
      <c r="KV616" s="159"/>
      <c r="KW616" s="159"/>
      <c r="KX616" s="159"/>
      <c r="KY616" s="159"/>
      <c r="KZ616" s="159"/>
      <c r="LA616" s="159"/>
      <c r="LB616" s="159"/>
    </row>
    <row r="617" spans="1:314" x14ac:dyDescent="0.15">
      <c r="A617" s="214"/>
      <c r="B617" s="231" t="s">
        <v>139</v>
      </c>
      <c r="C617" s="10">
        <v>1.05</v>
      </c>
      <c r="D617" s="11">
        <v>3.4996500000000004</v>
      </c>
      <c r="E617" s="12"/>
      <c r="F617" s="14"/>
      <c r="G617" s="13"/>
      <c r="H617" s="14"/>
      <c r="I617" s="596"/>
      <c r="J617" s="9">
        <v>10</v>
      </c>
      <c r="K617" s="14"/>
      <c r="L617" s="9"/>
      <c r="M617" s="23">
        <v>0</v>
      </c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9"/>
      <c r="AB617" s="15"/>
      <c r="AC617" s="15"/>
      <c r="AD617" s="15"/>
      <c r="AE617" s="15"/>
      <c r="AF617" s="15"/>
      <c r="AG617" s="15"/>
      <c r="AH617" s="54"/>
      <c r="AI617" s="15"/>
      <c r="AJ617" s="15"/>
      <c r="AK617" s="15"/>
      <c r="AL617" s="632"/>
      <c r="AM617" s="633">
        <v>-2.2457421066700989</v>
      </c>
      <c r="AN617" s="634">
        <v>-7.8781677524429963</v>
      </c>
      <c r="AO617" s="640">
        <f t="shared" ref="AO617" si="377">ABS(11.88+AN617)</f>
        <v>4.0018322475570045</v>
      </c>
      <c r="AP617" s="527"/>
      <c r="AQ617" s="634"/>
      <c r="AR617" s="634"/>
      <c r="AS617" s="634"/>
      <c r="AT617" s="634"/>
      <c r="AU617" s="634"/>
      <c r="AV617" s="634"/>
      <c r="AW617" s="634"/>
      <c r="AX617" s="634"/>
      <c r="AY617" s="634"/>
      <c r="AZ617" s="634"/>
      <c r="BA617" s="634"/>
      <c r="BB617" s="633"/>
      <c r="BC617" s="634">
        <f t="shared" ref="BC617:BC619" si="378">ABS(BQ617-AN617)</f>
        <v>5.845716612377851</v>
      </c>
      <c r="BD617" s="634"/>
      <c r="BE617" s="634"/>
      <c r="BF617" s="634"/>
      <c r="BG617" s="634"/>
      <c r="BH617" s="634"/>
      <c r="BI617" s="634"/>
      <c r="BJ617" s="634"/>
      <c r="BK617" s="634"/>
      <c r="BL617" s="634"/>
      <c r="BM617" s="634"/>
      <c r="BN617" s="573"/>
      <c r="BO617" s="573"/>
      <c r="BP617" s="64">
        <v>-1.5487876597724819</v>
      </c>
      <c r="BQ617" s="64">
        <v>-13.723884364820847</v>
      </c>
      <c r="BR617" s="6"/>
      <c r="BS617" s="527"/>
      <c r="BT617" s="527"/>
      <c r="BU617" s="527">
        <f>(BP616+BP617+BP618)/3</f>
        <v>5.1626255325749458E-2</v>
      </c>
      <c r="BV617" s="527">
        <f>(BQ616+BQ617+BQ618)/3</f>
        <v>3.5551764386536369</v>
      </c>
      <c r="BW617" s="584"/>
      <c r="BX617" s="527"/>
      <c r="BY617" s="527"/>
      <c r="BZ617" s="527"/>
      <c r="CA617" s="527"/>
      <c r="CB617" s="584">
        <f>SQRT((BP616-BP617)^2+(BQ616-BQ617)^2)+SQRT((BP617-BP618)^2+(BQ617-BQ618)^2)+SQRT((BP618-BP616)^2+(BQ618-BQ616)^2)</f>
        <v>56.962598144210304</v>
      </c>
      <c r="CD617" s="584"/>
      <c r="CE617" s="527"/>
      <c r="CF617" s="584"/>
      <c r="CG617" s="527"/>
      <c r="CH617" s="584"/>
      <c r="CI617" s="527"/>
      <c r="CJ617" s="584"/>
      <c r="CK617" s="527"/>
      <c r="CL617" s="584"/>
      <c r="CO617" s="70"/>
      <c r="CP617" s="70"/>
      <c r="CQ617" s="70"/>
      <c r="CR617" s="518"/>
      <c r="CS617" s="284">
        <f>DEGREES(ACOS(((BP616-BP617)*(BP618-BP617)+(BQ616-BQ617)*(BQ618-BQ617))/(SQRT((BP616-BP617)^2+(BQ616-BQ617)^2)*SQRT((BP618-BP617)^2+(BQ618-BQ617)^2))))</f>
        <v>10.013971965066524</v>
      </c>
      <c r="CT617" s="70"/>
      <c r="CU617" s="70"/>
      <c r="CV617" s="70"/>
      <c r="CW617" s="70"/>
      <c r="CX617" s="70"/>
      <c r="CY617" s="70"/>
      <c r="CZ617" s="70"/>
      <c r="DA617" s="70"/>
      <c r="DB617" s="70"/>
      <c r="DC617" s="70"/>
      <c r="DH617" s="516"/>
      <c r="DI617" s="211">
        <f>DEGREES(ACOS(((BP616-BP615)*(BP618-BP617)+(BQ616-BQ615)*(BQ618-BQ617))/(SQRT((BP616-BP615)^2+(BQ616-BQ615)^2)*SQRT((BP618-BP617)^2+(BQ618-BQ617)^2))))</f>
        <v>17.620234140680548</v>
      </c>
      <c r="DJ617" s="105"/>
      <c r="DK617" s="105"/>
      <c r="DL617" s="105"/>
      <c r="DM617" s="105"/>
      <c r="DN617" s="105"/>
      <c r="DO617" s="105"/>
      <c r="DP617" s="105"/>
      <c r="DQ617" s="105"/>
      <c r="DR617" s="105"/>
      <c r="DS617" s="105"/>
      <c r="DT617" s="108" t="s">
        <v>445</v>
      </c>
      <c r="DU617" s="128">
        <v>-0.38719691494312047</v>
      </c>
      <c r="DV617" s="128">
        <v>-13.685171009771986</v>
      </c>
      <c r="ER617" s="105">
        <v>-2.0134239577042266</v>
      </c>
      <c r="ES617" s="105">
        <v>11.826929967426709</v>
      </c>
      <c r="ET617" s="518">
        <f>ABS(ER617)</f>
        <v>2.0134239577042266</v>
      </c>
      <c r="EV617" s="284"/>
      <c r="EW617" s="209"/>
      <c r="EX617" s="209"/>
      <c r="EY617" s="209"/>
      <c r="EZ617" s="209"/>
      <c r="FA617" s="209"/>
      <c r="FB617" s="209"/>
      <c r="FC617" s="209"/>
      <c r="FE617" s="151">
        <v>42.516761373414873</v>
      </c>
      <c r="FF617" s="141"/>
      <c r="FH617" s="141"/>
      <c r="FJ617" s="141"/>
      <c r="FK617" s="584"/>
      <c r="FL617" s="527"/>
      <c r="FM617" s="584"/>
      <c r="FN617" s="527"/>
      <c r="FO617" s="584"/>
      <c r="FP617" s="527"/>
      <c r="FQ617" s="284">
        <f>FE617/(D616+D617)</f>
        <v>5.570438446475416</v>
      </c>
      <c r="FR617" s="209"/>
      <c r="FS617" s="285"/>
      <c r="FT617" s="279"/>
      <c r="FU617" s="285"/>
      <c r="FV617" s="279"/>
      <c r="FW617" s="285"/>
      <c r="FX617" s="279"/>
      <c r="FY617" s="285"/>
      <c r="FZ617" s="279"/>
      <c r="GA617" s="285"/>
      <c r="GB617" s="279"/>
      <c r="GC617" s="279"/>
      <c r="GD617" s="284">
        <f t="shared" ref="GD617" si="379">FE617*(((DV616-AN616)/(ABS(DV615-DV616))))^2</f>
        <v>0.39042263955004947</v>
      </c>
      <c r="GE617" s="209"/>
      <c r="GF617" s="285"/>
      <c r="GG617" s="279"/>
      <c r="GH617" s="279"/>
      <c r="GI617" s="279"/>
      <c r="GJ617" s="279"/>
      <c r="GK617" s="279"/>
      <c r="GL617" s="279"/>
      <c r="GM617" s="279"/>
      <c r="GN617" s="279"/>
      <c r="GO617" s="279"/>
      <c r="GP617" s="209"/>
      <c r="GQ617" s="529"/>
      <c r="GR617" s="587">
        <v>0.61951506390899258</v>
      </c>
      <c r="GS617" s="532">
        <v>0.81311352138055304</v>
      </c>
      <c r="GT617" s="584"/>
      <c r="GU617" s="527"/>
      <c r="GV617" s="527"/>
      <c r="GW617" s="527"/>
      <c r="GX617" s="527"/>
      <c r="GY617" s="527"/>
      <c r="GZ617" s="587">
        <v>0</v>
      </c>
      <c r="HA617" s="532">
        <v>0.30970684039087892</v>
      </c>
      <c r="HB617" s="584"/>
      <c r="HC617" s="527"/>
      <c r="HD617" s="527"/>
      <c r="HE617" s="527"/>
      <c r="HF617" s="527"/>
      <c r="HG617" s="527"/>
      <c r="HH617" s="584">
        <v>0.61951506390899258</v>
      </c>
      <c r="HI617" s="527">
        <v>0.87009880222695646</v>
      </c>
      <c r="HJ617" s="584"/>
      <c r="HK617" s="527"/>
      <c r="HL617" s="527"/>
      <c r="HM617" s="527"/>
      <c r="HN617" s="527"/>
      <c r="HO617" s="527"/>
      <c r="HP617" s="285"/>
      <c r="HQ617" s="208"/>
      <c r="HR617" s="208"/>
      <c r="HS617" s="208"/>
      <c r="IE617" s="159"/>
      <c r="IF617" s="159"/>
      <c r="IG617" s="159"/>
      <c r="IH617" s="159"/>
      <c r="II617" s="175">
        <v>0</v>
      </c>
      <c r="IJ617" s="175">
        <v>1</v>
      </c>
      <c r="IK617" s="175">
        <v>0</v>
      </c>
      <c r="IL617" s="175">
        <v>1</v>
      </c>
      <c r="IM617" s="175">
        <v>0</v>
      </c>
      <c r="IN617" s="464"/>
      <c r="IO617" s="464"/>
      <c r="IP617" s="402"/>
      <c r="IQ617" s="175">
        <v>1</v>
      </c>
      <c r="IR617" s="175">
        <v>0</v>
      </c>
      <c r="IS617" s="175">
        <v>0</v>
      </c>
      <c r="IT617" s="402"/>
      <c r="IU617" s="416"/>
      <c r="IV617" s="402"/>
      <c r="IW617" s="416"/>
      <c r="IX617" s="483"/>
      <c r="IY617" s="416"/>
      <c r="IZ617" s="175">
        <v>1</v>
      </c>
      <c r="JA617" s="175">
        <v>0</v>
      </c>
      <c r="JB617" s="178">
        <v>0</v>
      </c>
      <c r="JC617" s="178">
        <v>0</v>
      </c>
      <c r="JD617" s="178">
        <v>0</v>
      </c>
      <c r="JE617" s="178">
        <v>0</v>
      </c>
      <c r="JF617" s="178">
        <v>0</v>
      </c>
      <c r="JG617" s="178">
        <v>1</v>
      </c>
      <c r="JH617" s="178">
        <v>0</v>
      </c>
      <c r="JI617" s="178">
        <v>0</v>
      </c>
      <c r="JJ617" s="178">
        <v>0</v>
      </c>
      <c r="JK617" s="178">
        <v>1</v>
      </c>
      <c r="JL617" s="178">
        <v>0</v>
      </c>
      <c r="JM617" s="178">
        <v>1</v>
      </c>
      <c r="JN617" s="178">
        <v>0</v>
      </c>
      <c r="JO617" s="178">
        <v>0</v>
      </c>
      <c r="JP617" s="178">
        <v>0</v>
      </c>
      <c r="JQ617" s="178">
        <v>0</v>
      </c>
      <c r="JR617" s="178">
        <v>0</v>
      </c>
      <c r="JS617" s="178">
        <v>0</v>
      </c>
      <c r="JT617" s="178">
        <v>0</v>
      </c>
      <c r="JU617" s="513">
        <v>1</v>
      </c>
      <c r="JV617" s="178">
        <v>0</v>
      </c>
      <c r="JW617" s="178">
        <v>0</v>
      </c>
      <c r="JX617" s="178">
        <v>0</v>
      </c>
      <c r="JY617" s="513"/>
      <c r="JZ617" s="407"/>
      <c r="KA617" s="407"/>
      <c r="KB617" s="407"/>
      <c r="KC617" s="407"/>
      <c r="KD617" s="407"/>
      <c r="KE617" s="162">
        <v>1</v>
      </c>
      <c r="KF617" s="175">
        <v>0</v>
      </c>
      <c r="KG617" s="175">
        <v>0</v>
      </c>
      <c r="KH617" s="175">
        <v>0</v>
      </c>
      <c r="KI617" s="175">
        <v>0</v>
      </c>
      <c r="KJ617" s="175">
        <v>1</v>
      </c>
      <c r="KK617" s="160">
        <v>0</v>
      </c>
      <c r="KL617" s="175">
        <v>1</v>
      </c>
      <c r="KM617" s="175">
        <v>0</v>
      </c>
      <c r="KN617" s="175">
        <v>0</v>
      </c>
      <c r="KO617" s="175">
        <v>0</v>
      </c>
      <c r="KP617" s="175">
        <v>0</v>
      </c>
      <c r="KQ617" s="175">
        <v>0</v>
      </c>
      <c r="KR617" s="160">
        <v>0</v>
      </c>
      <c r="KS617" s="159"/>
      <c r="KT617" s="159"/>
      <c r="KU617" s="159"/>
      <c r="KV617" s="159"/>
      <c r="KW617" s="159"/>
      <c r="KX617" s="159"/>
      <c r="KY617" s="159"/>
      <c r="KZ617" s="159"/>
      <c r="LA617" s="159"/>
      <c r="LB617" s="159"/>
    </row>
    <row r="618" spans="1:314" x14ac:dyDescent="0.15">
      <c r="A618" s="214"/>
      <c r="B618" s="231" t="s">
        <v>140</v>
      </c>
      <c r="C618" s="10">
        <v>1.03</v>
      </c>
      <c r="D618" s="11">
        <v>3.4329900000000002</v>
      </c>
      <c r="E618" s="12"/>
      <c r="F618" s="14"/>
      <c r="G618" s="13"/>
      <c r="H618" s="14"/>
      <c r="I618" s="596"/>
      <c r="J618" s="9">
        <v>11</v>
      </c>
      <c r="K618" s="14"/>
      <c r="L618" s="9"/>
      <c r="M618" s="23">
        <v>0</v>
      </c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9"/>
      <c r="AB618" s="15"/>
      <c r="AC618" s="15"/>
      <c r="AD618" s="15"/>
      <c r="AE618" s="15"/>
      <c r="AF618" s="15"/>
      <c r="AG618" s="15"/>
      <c r="AH618" s="54"/>
      <c r="AI618" s="15"/>
      <c r="AJ618" s="15"/>
      <c r="AK618" s="15"/>
      <c r="AL618" s="632"/>
      <c r="AM618" s="633">
        <v>2.2070224151757869</v>
      </c>
      <c r="AN618" s="634">
        <v>8.5750081433224761</v>
      </c>
      <c r="AO618" s="587"/>
      <c r="AP618" s="634">
        <f t="shared" ref="AP618:AP619" si="380">ABS(11.88-AN618)</f>
        <v>3.3049918566775247</v>
      </c>
      <c r="AQ618" s="634"/>
      <c r="AR618" s="634"/>
      <c r="AS618" s="634"/>
      <c r="AT618" s="634"/>
      <c r="AU618" s="634"/>
      <c r="AV618" s="634"/>
      <c r="AW618" s="634"/>
      <c r="AX618" s="634"/>
      <c r="AY618" s="634"/>
      <c r="AZ618" s="634"/>
      <c r="BA618" s="634"/>
      <c r="BB618" s="634">
        <f t="shared" ref="BB618:BB619" si="381">ABS(BQ618-AN618)</f>
        <v>3.9874755700325721</v>
      </c>
      <c r="BC618" s="634"/>
      <c r="BD618" s="634"/>
      <c r="BE618" s="634"/>
      <c r="BF618" s="634"/>
      <c r="BG618" s="634"/>
      <c r="BH618" s="634"/>
      <c r="BI618" s="634"/>
      <c r="BJ618" s="634"/>
      <c r="BK618" s="634"/>
      <c r="BL618" s="634"/>
      <c r="BM618" s="634"/>
      <c r="BN618" s="573"/>
      <c r="BO618" s="573"/>
      <c r="BP618" s="4">
        <v>3.1750147025335882</v>
      </c>
      <c r="BQ618" s="4">
        <v>12.562483713355048</v>
      </c>
      <c r="BR618" s="6"/>
      <c r="BS618" s="527">
        <f>(BP617+BP618+BP619)/3</f>
        <v>-0.47754286176318184</v>
      </c>
      <c r="BT618" s="527">
        <f>(BQ617+BQ618+BQ619)/3</f>
        <v>-4.4326791530944627</v>
      </c>
      <c r="BU618" s="527"/>
      <c r="BV618" s="527"/>
      <c r="BW618" s="584"/>
      <c r="BX618" s="527"/>
      <c r="BY618" s="527"/>
      <c r="BZ618" s="527"/>
      <c r="CA618" s="527"/>
      <c r="CC618" s="584">
        <f>SQRT((BP617-BP618)^2+(BQ617-BQ618)^2)+SQRT((BP618-BP619)^2+(BQ618-BQ619)^2)+SQRT((BP619-BP617)^2+(BQ619-BQ617)^2)</f>
        <v>54.371921275721924</v>
      </c>
      <c r="CD618" s="584"/>
      <c r="CE618" s="584"/>
      <c r="CF618" s="584"/>
      <c r="CG618" s="527"/>
      <c r="CH618" s="584"/>
      <c r="CI618" s="527"/>
      <c r="CJ618" s="584"/>
      <c r="CK618" s="527"/>
      <c r="CL618" s="584"/>
      <c r="CO618" s="70"/>
      <c r="CP618" s="70"/>
      <c r="CQ618" s="70"/>
      <c r="CR618" s="548">
        <f>DEGREES(ACOS(((BP617-BP618)*(BP619-BP618)+(BQ617-BQ618)*(BQ619-BQ618))/(SQRT((BP617-BP618)^2+(BQ617-BQ618)^2)*SQRT((BP619-BP618)^2+(BQ619-BQ618)^2))))</f>
        <v>3.9775585174569925</v>
      </c>
      <c r="CS618" s="518"/>
      <c r="CT618" s="70"/>
      <c r="CU618" s="70"/>
      <c r="CV618" s="70"/>
      <c r="CW618" s="70"/>
      <c r="CX618" s="70"/>
      <c r="CY618" s="70"/>
      <c r="CZ618" s="70"/>
      <c r="DA618" s="70"/>
      <c r="DB618" s="70"/>
      <c r="DC618" s="70"/>
      <c r="DH618" s="211">
        <f>DEGREES(ACOS(((BP617-BP616)*(BP619-BP618)+(BQ617-BQ616)*(BQ619-BQ618))/(SQRT((BP617-BP616)^2+(BQ617-BQ616)^2)*SQRT((BP619-BP618)^2+(BQ619-BQ618)^2))))</f>
        <v>13.991530482523453</v>
      </c>
      <c r="DI618" s="516"/>
      <c r="DJ618" s="105"/>
      <c r="DK618" s="105"/>
      <c r="DL618" s="105"/>
      <c r="DM618" s="105"/>
      <c r="DN618" s="105"/>
      <c r="DO618" s="105"/>
      <c r="DP618" s="105"/>
      <c r="DQ618" s="105"/>
      <c r="DR618" s="105"/>
      <c r="DS618" s="105"/>
      <c r="DT618" s="108" t="s">
        <v>443</v>
      </c>
      <c r="DU618" s="105">
        <v>2.0521436491985385</v>
      </c>
      <c r="DV618" s="105">
        <v>12.601197068403909</v>
      </c>
      <c r="ER618" s="128">
        <v>-0.19359845747156024</v>
      </c>
      <c r="ES618" s="128">
        <v>-12.833477198697068</v>
      </c>
      <c r="EU618" s="518">
        <f>ABS(ER618)</f>
        <v>0.19359845747156024</v>
      </c>
      <c r="EV618" s="284"/>
      <c r="EW618" s="209"/>
      <c r="EX618" s="209"/>
      <c r="EY618" s="209"/>
      <c r="EZ618" s="209"/>
      <c r="FA618" s="209"/>
      <c r="FB618" s="209"/>
      <c r="FC618" s="209"/>
      <c r="FE618" s="141"/>
      <c r="FF618" s="144">
        <v>59.330698488264503</v>
      </c>
      <c r="FH618" s="141"/>
      <c r="FJ618" s="141"/>
      <c r="FK618" s="584"/>
      <c r="FL618" s="527"/>
      <c r="FM618" s="584"/>
      <c r="FN618" s="527"/>
      <c r="FO618" s="584"/>
      <c r="FP618" s="527"/>
      <c r="FQ618" s="284"/>
      <c r="FR618" s="209">
        <f>FF618/(D617+D618)</f>
        <v>8.5581680987711017</v>
      </c>
      <c r="FS618" s="285"/>
      <c r="FT618" s="279"/>
      <c r="FU618" s="285"/>
      <c r="FV618" s="279"/>
      <c r="FW618" s="285"/>
      <c r="FX618" s="279"/>
      <c r="FY618" s="285"/>
      <c r="FZ618" s="279"/>
      <c r="GA618" s="285"/>
      <c r="GB618" s="279"/>
      <c r="GC618" s="279"/>
      <c r="GD618" s="284"/>
      <c r="GE618" s="284">
        <f t="shared" ref="GE618" si="382">FF618*(((ABS(DV617-AN617))/(ABS(DV616-DV617))))^2</f>
        <v>3.073910016754017</v>
      </c>
      <c r="GF618" s="285"/>
      <c r="GG618" s="279"/>
      <c r="GH618" s="279"/>
      <c r="GI618" s="279"/>
      <c r="GJ618" s="279"/>
      <c r="GK618" s="279"/>
      <c r="GL618" s="279"/>
      <c r="GM618" s="279"/>
      <c r="GN618" s="279"/>
      <c r="GO618" s="279"/>
      <c r="GP618" s="209"/>
      <c r="GQ618" s="529"/>
      <c r="GR618" s="587">
        <v>4.0655676069027651</v>
      </c>
      <c r="GS618" s="529">
        <v>0.19359845747156024</v>
      </c>
      <c r="GT618" s="587"/>
      <c r="GU618" s="529"/>
      <c r="GV618" s="529"/>
      <c r="GW618" s="529"/>
      <c r="GX618" s="529"/>
      <c r="GY618" s="529"/>
      <c r="GZ618" s="587">
        <v>0.77426710097719997</v>
      </c>
      <c r="HA618" s="529">
        <v>0.85169381107491837</v>
      </c>
      <c r="HB618" s="587"/>
      <c r="HC618" s="529"/>
      <c r="HD618" s="529"/>
      <c r="HE618" s="529"/>
      <c r="HF618" s="529"/>
      <c r="HG618" s="529"/>
      <c r="HH618" s="584">
        <v>4.1386386058645801</v>
      </c>
      <c r="HI618" s="527">
        <v>0.87342012259776014</v>
      </c>
      <c r="HJ618" s="587"/>
      <c r="HK618" s="529"/>
      <c r="HL618" s="529"/>
      <c r="HM618" s="529"/>
      <c r="HN618" s="529"/>
      <c r="HO618" s="529"/>
      <c r="HP618" s="285"/>
      <c r="HQ618" s="208"/>
      <c r="HR618" s="208"/>
      <c r="HS618" s="208"/>
      <c r="IE618" s="159"/>
      <c r="IF618" s="159"/>
      <c r="IG618" s="159"/>
      <c r="IH618" s="159"/>
      <c r="II618" s="175">
        <v>0</v>
      </c>
      <c r="IJ618" s="175">
        <v>1</v>
      </c>
      <c r="IK618" s="175">
        <v>0</v>
      </c>
      <c r="IL618" s="175">
        <v>1</v>
      </c>
      <c r="IM618" s="175">
        <v>0</v>
      </c>
      <c r="IN618" s="464"/>
      <c r="IO618" s="464"/>
      <c r="IP618" s="402"/>
      <c r="IQ618" s="175">
        <v>1</v>
      </c>
      <c r="IR618" s="175">
        <v>0</v>
      </c>
      <c r="IS618" s="175">
        <v>0</v>
      </c>
      <c r="IT618" s="402"/>
      <c r="IU618" s="416"/>
      <c r="IV618" s="402"/>
      <c r="IW618" s="416"/>
      <c r="IX618" s="483"/>
      <c r="IY618" s="416"/>
      <c r="IZ618" s="175">
        <v>1</v>
      </c>
      <c r="JA618" s="175">
        <v>0</v>
      </c>
      <c r="JB618" s="178">
        <v>0</v>
      </c>
      <c r="JC618" s="178">
        <v>0</v>
      </c>
      <c r="JD618" s="178">
        <v>0</v>
      </c>
      <c r="JE618" s="178">
        <v>0</v>
      </c>
      <c r="JF618" s="178">
        <v>0</v>
      </c>
      <c r="JG618" s="178">
        <v>0</v>
      </c>
      <c r="JH618" s="178">
        <v>1</v>
      </c>
      <c r="JI618" s="178">
        <v>0</v>
      </c>
      <c r="JJ618" s="178">
        <v>0</v>
      </c>
      <c r="JK618" s="178">
        <v>1</v>
      </c>
      <c r="JL618" s="178">
        <v>0</v>
      </c>
      <c r="JM618" s="178">
        <v>1</v>
      </c>
      <c r="JN618" s="178">
        <v>0</v>
      </c>
      <c r="JO618" s="178">
        <v>0</v>
      </c>
      <c r="JP618" s="178">
        <v>0</v>
      </c>
      <c r="JQ618" s="178">
        <v>0</v>
      </c>
      <c r="JR618" s="178">
        <v>0</v>
      </c>
      <c r="JS618" s="178">
        <v>0</v>
      </c>
      <c r="JT618" s="178">
        <v>0</v>
      </c>
      <c r="JU618" s="513">
        <v>1</v>
      </c>
      <c r="JV618" s="178">
        <v>0</v>
      </c>
      <c r="JW618" s="178">
        <v>0</v>
      </c>
      <c r="JX618" s="178">
        <v>0</v>
      </c>
      <c r="JY618" s="513"/>
      <c r="JZ618" s="407"/>
      <c r="KA618" s="407"/>
      <c r="KB618" s="407"/>
      <c r="KC618" s="407"/>
      <c r="KD618" s="407"/>
      <c r="KE618" s="162">
        <v>1</v>
      </c>
      <c r="KF618" s="175">
        <v>0</v>
      </c>
      <c r="KG618" s="175">
        <v>0</v>
      </c>
      <c r="KH618" s="175">
        <v>0</v>
      </c>
      <c r="KI618" s="175">
        <v>0</v>
      </c>
      <c r="KJ618" s="175">
        <v>1</v>
      </c>
      <c r="KK618" s="160">
        <v>0</v>
      </c>
      <c r="KL618" s="175">
        <v>1</v>
      </c>
      <c r="KM618" s="175">
        <v>0</v>
      </c>
      <c r="KN618" s="175">
        <v>0</v>
      </c>
      <c r="KO618" s="175">
        <v>0</v>
      </c>
      <c r="KP618" s="175">
        <v>0</v>
      </c>
      <c r="KQ618" s="175">
        <v>0</v>
      </c>
      <c r="KR618" s="160">
        <v>0</v>
      </c>
      <c r="KS618" s="159"/>
      <c r="KT618" s="159"/>
      <c r="KU618" s="159"/>
      <c r="KV618" s="159"/>
      <c r="KW618" s="159"/>
      <c r="KX618" s="159"/>
      <c r="KY618" s="159"/>
      <c r="KZ618" s="159"/>
      <c r="LA618" s="159"/>
      <c r="LB618" s="159"/>
    </row>
    <row r="619" spans="1:314" x14ac:dyDescent="0.15">
      <c r="A619" s="214"/>
      <c r="B619" s="231" t="s">
        <v>141</v>
      </c>
      <c r="C619" s="10">
        <v>1.01</v>
      </c>
      <c r="D619" s="11">
        <v>3.36633</v>
      </c>
      <c r="E619" s="12"/>
      <c r="F619" s="14"/>
      <c r="G619" s="13"/>
      <c r="H619" s="14"/>
      <c r="I619" s="596"/>
      <c r="J619" s="9">
        <v>12</v>
      </c>
      <c r="K619" s="14"/>
      <c r="L619" s="9"/>
      <c r="M619" s="23">
        <v>0</v>
      </c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9"/>
      <c r="AB619" s="15"/>
      <c r="AC619" s="15"/>
      <c r="AD619" s="15"/>
      <c r="AE619" s="15"/>
      <c r="AF619" s="15"/>
      <c r="AG619" s="15"/>
      <c r="AH619" s="54"/>
      <c r="AI619" s="15"/>
      <c r="AJ619" s="15"/>
      <c r="AK619" s="15"/>
      <c r="AL619" s="632"/>
      <c r="AM619" s="633">
        <v>-2.5167799471302832</v>
      </c>
      <c r="AN619" s="634">
        <v>-10.936522801302932</v>
      </c>
      <c r="AO619" s="640">
        <f t="shared" ref="AO619" si="383">ABS(11.88+AN619)</f>
        <v>0.94347719869706914</v>
      </c>
      <c r="AP619" s="527"/>
      <c r="AQ619" s="634"/>
      <c r="AR619" s="634"/>
      <c r="AS619" s="634"/>
      <c r="AT619" s="634"/>
      <c r="AU619" s="634"/>
      <c r="AV619" s="634"/>
      <c r="AW619" s="634"/>
      <c r="AX619" s="634"/>
      <c r="AY619" s="634"/>
      <c r="AZ619" s="634"/>
      <c r="BA619" s="634"/>
      <c r="BB619" s="633"/>
      <c r="BC619" s="634">
        <f t="shared" ref="BC619" si="384">ABS(BQ619-AN619)</f>
        <v>1.2001140065146583</v>
      </c>
      <c r="BD619" s="634"/>
      <c r="BE619" s="634"/>
      <c r="BF619" s="634"/>
      <c r="BG619" s="634"/>
      <c r="BH619" s="634"/>
      <c r="BI619" s="634"/>
      <c r="BJ619" s="634"/>
      <c r="BK619" s="634"/>
      <c r="BL619" s="634"/>
      <c r="BM619" s="634"/>
      <c r="BN619" s="573"/>
      <c r="BO619" s="573"/>
      <c r="BP619" s="64">
        <v>-3.0588556280506518</v>
      </c>
      <c r="BQ619" s="64">
        <v>-12.13663680781759</v>
      </c>
      <c r="BR619" s="6"/>
      <c r="BS619" s="527"/>
      <c r="BT619" s="527"/>
      <c r="BU619" s="527"/>
      <c r="BV619" s="527"/>
      <c r="BW619" s="584"/>
      <c r="BX619" s="527"/>
      <c r="BY619" s="527"/>
      <c r="BZ619" s="527"/>
      <c r="CA619" s="527"/>
      <c r="CB619" s="584"/>
      <c r="CC619" s="527"/>
      <c r="CD619" s="584"/>
      <c r="CE619" s="527"/>
      <c r="CF619" s="584"/>
      <c r="CG619" s="527"/>
      <c r="CH619" s="584"/>
      <c r="CI619" s="527"/>
      <c r="CJ619" s="584"/>
      <c r="CK619" s="527"/>
      <c r="CL619" s="584"/>
      <c r="CO619" s="70"/>
      <c r="CP619" s="70"/>
      <c r="CQ619" s="70"/>
      <c r="CR619" s="70"/>
      <c r="CS619" s="70"/>
      <c r="CT619" s="70"/>
      <c r="CU619" s="70"/>
      <c r="CV619" s="70"/>
      <c r="CW619" s="70"/>
      <c r="CX619" s="70"/>
      <c r="CY619" s="70"/>
      <c r="CZ619" s="70"/>
      <c r="DA619" s="70"/>
      <c r="DB619" s="70"/>
      <c r="DC619" s="70"/>
      <c r="DH619" s="516"/>
      <c r="DI619" s="516"/>
      <c r="DJ619" s="105"/>
      <c r="DK619" s="105"/>
      <c r="DL619" s="105"/>
      <c r="DM619" s="105"/>
      <c r="DN619" s="105"/>
      <c r="DO619" s="105"/>
      <c r="DP619" s="105"/>
      <c r="DQ619" s="105"/>
      <c r="DR619" s="105"/>
      <c r="DS619" s="105"/>
      <c r="DT619" s="108" t="s">
        <v>445</v>
      </c>
      <c r="DU619" s="128">
        <v>-1.8972648832212904</v>
      </c>
      <c r="DV619" s="128">
        <v>-12.175350162866449</v>
      </c>
      <c r="ER619" s="105">
        <v>2.9039768620734039</v>
      </c>
      <c r="ES619" s="105">
        <v>13.646457654723127</v>
      </c>
      <c r="ET619" s="518">
        <f>ABS(ER619)</f>
        <v>2.9039768620734039</v>
      </c>
      <c r="EV619" s="284"/>
      <c r="EW619" s="209"/>
      <c r="EX619" s="209"/>
      <c r="EY619" s="209"/>
      <c r="EZ619" s="209"/>
      <c r="FA619" s="209"/>
      <c r="FB619" s="209"/>
      <c r="FC619" s="209"/>
      <c r="FE619" s="151">
        <v>23.596023098279872</v>
      </c>
      <c r="FF619" s="141"/>
      <c r="FH619" s="516"/>
      <c r="FJ619" s="516"/>
      <c r="FL619" s="516"/>
      <c r="FN619" s="516"/>
      <c r="FQ619" s="284">
        <f>FE619/(D618+D619)</f>
        <v>3.4703504318490483</v>
      </c>
      <c r="FR619" s="209"/>
      <c r="FS619" s="285"/>
      <c r="FT619" s="279"/>
      <c r="FU619" s="285"/>
      <c r="FV619" s="279"/>
      <c r="FW619" s="285"/>
      <c r="FX619" s="279"/>
      <c r="FY619" s="285"/>
      <c r="FZ619" s="279"/>
      <c r="GA619" s="285"/>
      <c r="GB619" s="279"/>
      <c r="GC619" s="279"/>
      <c r="GD619" s="284">
        <f t="shared" ref="GD619" si="385">FE619*(((DV618-AN618)/(ABS(DV617-DV618))))^2</f>
        <v>0.55356158309346681</v>
      </c>
      <c r="GE619" s="209"/>
      <c r="GF619" s="285"/>
      <c r="GG619" s="279"/>
      <c r="GH619" s="279"/>
      <c r="GI619" s="279"/>
      <c r="GJ619" s="279"/>
      <c r="GK619" s="279"/>
      <c r="GL619" s="279"/>
      <c r="GM619" s="279"/>
      <c r="GN619" s="279"/>
      <c r="GO619" s="279"/>
      <c r="GP619" s="209"/>
      <c r="GQ619" s="529"/>
      <c r="GR619" s="587">
        <v>0.85183321287486535</v>
      </c>
      <c r="GS619" s="532">
        <v>1.7036664257497303</v>
      </c>
      <c r="GT619" s="584"/>
      <c r="GU619" s="527"/>
      <c r="GV619" s="527"/>
      <c r="GW619" s="527"/>
      <c r="GX619" s="527"/>
      <c r="GY619" s="527"/>
      <c r="GZ619" s="587">
        <v>1.0452605863192179</v>
      </c>
      <c r="HA619" s="532">
        <v>0.65812703583061882</v>
      </c>
      <c r="HB619" s="584"/>
      <c r="HC619" s="527"/>
      <c r="HD619" s="527"/>
      <c r="HE619" s="527"/>
      <c r="HF619" s="527"/>
      <c r="HG619" s="527"/>
      <c r="HH619" s="584">
        <v>1.3484025793023058</v>
      </c>
      <c r="HI619" s="527">
        <v>1.8263653756896667</v>
      </c>
      <c r="HJ619" s="584"/>
      <c r="HK619" s="527"/>
      <c r="HL619" s="527"/>
      <c r="HM619" s="527"/>
      <c r="HN619" s="527"/>
      <c r="HO619" s="527"/>
      <c r="HP619" s="285"/>
      <c r="HQ619" s="208"/>
      <c r="HR619" s="208"/>
      <c r="HS619" s="208"/>
      <c r="IE619" s="159"/>
      <c r="IF619" s="159"/>
      <c r="IG619" s="159"/>
      <c r="IH619" s="159"/>
      <c r="II619" s="175">
        <v>0</v>
      </c>
      <c r="IJ619" s="175">
        <v>1</v>
      </c>
      <c r="IK619" s="175">
        <v>1</v>
      </c>
      <c r="IL619" s="175">
        <v>0</v>
      </c>
      <c r="IM619" s="175">
        <v>0</v>
      </c>
      <c r="IN619" s="464"/>
      <c r="IO619" s="464"/>
      <c r="IP619" s="402"/>
      <c r="IQ619" s="175">
        <v>1</v>
      </c>
      <c r="IR619" s="175">
        <v>0</v>
      </c>
      <c r="IS619" s="175">
        <v>0</v>
      </c>
      <c r="IT619" s="402"/>
      <c r="IU619" s="416"/>
      <c r="IV619" s="402"/>
      <c r="IW619" s="416"/>
      <c r="IX619" s="483"/>
      <c r="IY619" s="416"/>
      <c r="IZ619" s="175">
        <v>0</v>
      </c>
      <c r="JA619" s="175">
        <v>1</v>
      </c>
      <c r="JB619" s="178">
        <v>0</v>
      </c>
      <c r="JC619" s="178">
        <v>0</v>
      </c>
      <c r="JD619" s="178">
        <v>0</v>
      </c>
      <c r="JE619" s="178">
        <v>1</v>
      </c>
      <c r="JF619" s="178">
        <v>1</v>
      </c>
      <c r="JG619" s="178">
        <v>0</v>
      </c>
      <c r="JH619" s="178">
        <v>0</v>
      </c>
      <c r="JI619" s="178">
        <v>0</v>
      </c>
      <c r="JJ619" s="178">
        <v>0</v>
      </c>
      <c r="JK619" s="178">
        <v>1</v>
      </c>
      <c r="JL619" s="178">
        <v>0</v>
      </c>
      <c r="JM619" s="178">
        <v>1</v>
      </c>
      <c r="JN619" s="178">
        <v>0</v>
      </c>
      <c r="JO619" s="178">
        <v>0</v>
      </c>
      <c r="JP619" s="178">
        <v>0</v>
      </c>
      <c r="JQ619" s="178">
        <v>0</v>
      </c>
      <c r="JR619" s="178">
        <v>0</v>
      </c>
      <c r="JS619" s="178">
        <v>1</v>
      </c>
      <c r="JT619" s="178">
        <v>0</v>
      </c>
      <c r="JU619" s="513">
        <v>1</v>
      </c>
      <c r="JV619" s="159"/>
      <c r="JW619" s="178">
        <v>0</v>
      </c>
      <c r="JX619" s="178">
        <v>0</v>
      </c>
      <c r="JY619" s="513"/>
      <c r="JZ619" s="407"/>
      <c r="KA619" s="407"/>
      <c r="KB619" s="407"/>
      <c r="KC619" s="407"/>
      <c r="KD619" s="407"/>
      <c r="KE619" s="162">
        <v>1</v>
      </c>
      <c r="KF619" s="175">
        <v>0</v>
      </c>
      <c r="KG619" s="175">
        <v>0</v>
      </c>
      <c r="KH619" s="175">
        <v>0</v>
      </c>
      <c r="KI619" s="175">
        <v>0</v>
      </c>
      <c r="KJ619" s="175">
        <v>1</v>
      </c>
      <c r="KK619" s="160">
        <v>0</v>
      </c>
      <c r="KL619" s="175">
        <v>0</v>
      </c>
      <c r="KM619" s="175">
        <v>0</v>
      </c>
      <c r="KN619" s="175">
        <v>0</v>
      </c>
      <c r="KO619" s="175">
        <v>0</v>
      </c>
      <c r="KP619" s="175">
        <v>1</v>
      </c>
      <c r="KQ619" s="175">
        <v>0</v>
      </c>
      <c r="KR619" s="160">
        <v>0</v>
      </c>
      <c r="KS619" s="159"/>
      <c r="KT619" s="159"/>
      <c r="KU619" s="159"/>
      <c r="KV619" s="159"/>
      <c r="KW619" s="159"/>
      <c r="KX619" s="159"/>
      <c r="KY619" s="159"/>
      <c r="KZ619" s="159"/>
      <c r="LA619" s="159"/>
      <c r="LB619" s="159" t="s">
        <v>582</v>
      </c>
    </row>
    <row r="620" spans="1:314" x14ac:dyDescent="0.15">
      <c r="A620" s="218" t="s">
        <v>593</v>
      </c>
      <c r="B620" s="243" t="s">
        <v>142</v>
      </c>
      <c r="C620" s="17"/>
      <c r="D620" s="18"/>
      <c r="E620" s="12"/>
      <c r="F620" s="20"/>
      <c r="G620" s="19"/>
      <c r="H620" s="20"/>
      <c r="I620" s="597"/>
      <c r="J620" s="16"/>
      <c r="K620" s="20"/>
      <c r="L620" s="16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16"/>
      <c r="AB620" s="20"/>
      <c r="AC620" s="20"/>
      <c r="AD620" s="20"/>
      <c r="AE620" s="20"/>
      <c r="AF620" s="20"/>
      <c r="AG620" s="20"/>
      <c r="AH620" s="58"/>
      <c r="AI620" s="20"/>
      <c r="AJ620" s="20"/>
      <c r="AK620" s="20"/>
      <c r="AL620" s="642"/>
      <c r="AM620" s="636"/>
      <c r="AN620" s="637"/>
      <c r="AO620" s="636"/>
      <c r="AP620" s="637"/>
      <c r="AQ620" s="528">
        <f>SUM(AO609:AO620)</f>
        <v>21.417198697068407</v>
      </c>
      <c r="AR620" s="528">
        <f>SUM(AP609:AP620)</f>
        <v>12.731050488599351</v>
      </c>
      <c r="AS620" s="528">
        <f>AVERAGE(AO609:AO620)</f>
        <v>3.5695331161780679</v>
      </c>
      <c r="AT620" s="528">
        <f>AVERAGE(AP609:AP620)</f>
        <v>2.5462100977198703</v>
      </c>
      <c r="AU620" s="528">
        <f>MAX(AO609:AO620)</f>
        <v>5.7439332247557013</v>
      </c>
      <c r="AV620" s="528">
        <f>MAX(AP609:AP620)</f>
        <v>3.5372719869706852</v>
      </c>
      <c r="AW620" s="528">
        <f>MIN(AO609:AO620)</f>
        <v>0.16921009771987094</v>
      </c>
      <c r="AX620" s="528">
        <f>MIN(AP609:AP620)</f>
        <v>0.32406351791530952</v>
      </c>
      <c r="AY620" s="528">
        <f>AU620-AW620</f>
        <v>5.5747231270358304</v>
      </c>
      <c r="AZ620" s="528">
        <f>AV620-AX620</f>
        <v>3.2132084690553757</v>
      </c>
      <c r="BA620" s="528"/>
      <c r="BB620" s="636"/>
      <c r="BC620" s="637"/>
      <c r="BD620" s="528">
        <f>SUM(BB609:BB620)</f>
        <v>13.743241042345273</v>
      </c>
      <c r="BE620" s="528">
        <f>SUM(BC609:BC620)</f>
        <v>26.054087947882735</v>
      </c>
      <c r="BF620" s="528">
        <f>AVERAGE(BB609:BB620)</f>
        <v>2.7486482084690547</v>
      </c>
      <c r="BG620" s="528">
        <f>AVERAGE(BC609:BC620)</f>
        <v>4.3423479913137895</v>
      </c>
      <c r="BH620" s="528">
        <f>MAX(BB609:BB620)</f>
        <v>3.9874755700325721</v>
      </c>
      <c r="BI620" s="528">
        <f>MAX(BC609:BC620)</f>
        <v>6.3102768729641703</v>
      </c>
      <c r="BJ620" s="528">
        <f>MIN(BB609:BB620)</f>
        <v>0.61941368078175785</v>
      </c>
      <c r="BK620" s="528">
        <f>MIN(BC609:BC620)</f>
        <v>1.2001140065146583</v>
      </c>
      <c r="BL620" s="528">
        <f>BH620-BJ620</f>
        <v>3.3680618892508143</v>
      </c>
      <c r="BM620" s="528">
        <f>BI620-BK620</f>
        <v>5.110162866449512</v>
      </c>
      <c r="BN620" s="574"/>
      <c r="BO620" s="574"/>
      <c r="BP620" s="2"/>
      <c r="BQ620" s="2"/>
      <c r="BR620" s="7"/>
      <c r="BS620" s="530"/>
      <c r="BT620" s="530"/>
      <c r="BU620" s="530"/>
      <c r="BV620" s="530"/>
      <c r="BW620" s="585">
        <f>AVERAGE(BS609:BS620)</f>
        <v>-0.75116201498965374</v>
      </c>
      <c r="BX620" s="585">
        <f>AVERAGE(BT609:BT620)</f>
        <v>-4.4868778501628661</v>
      </c>
      <c r="BY620" s="585">
        <f>AVERAGE(BU609:BU620)</f>
        <v>-0.51626255325749393</v>
      </c>
      <c r="BZ620" s="585">
        <f>AVERAGE(BV609:BV620)</f>
        <v>3.7616476655808904</v>
      </c>
      <c r="CA620" s="530"/>
      <c r="CB620" s="584"/>
      <c r="CC620" s="530"/>
      <c r="CD620" s="585">
        <f>SUM(CB609:CB619)</f>
        <v>274.54676455701122</v>
      </c>
      <c r="CE620" s="585">
        <f>SUM(CC609:CC619)</f>
        <v>277.74262047431273</v>
      </c>
      <c r="CF620" s="585" t="e">
        <f ca="1">[1]!Mean(CB608:CB619)</f>
        <v>#NAME?</v>
      </c>
      <c r="CG620" s="585" t="e">
        <f ca="1">[1]!Mean(CC608:CC619)</f>
        <v>#NAME?</v>
      </c>
      <c r="CH620" s="585">
        <f>MAX(CB609:CB619)</f>
        <v>58.925128370908844</v>
      </c>
      <c r="CI620" s="585">
        <f>MAX(CC609:CC619)</f>
        <v>57.262412604438374</v>
      </c>
      <c r="CJ620" s="585">
        <f>MIN(CB609:CB619)</f>
        <v>50.351454568158786</v>
      </c>
      <c r="CK620" s="585">
        <f>MIN(CC609:CC619)</f>
        <v>54.080602581747655</v>
      </c>
      <c r="CL620" s="585">
        <f>CH620-CJ620</f>
        <v>8.5736738027500579</v>
      </c>
      <c r="CM620" s="528">
        <f>CI620-CK620</f>
        <v>3.1818100226907191</v>
      </c>
      <c r="CN620" s="393"/>
      <c r="CO620" s="73"/>
      <c r="CP620" s="73"/>
      <c r="CQ620" s="73"/>
      <c r="CR620" s="96"/>
      <c r="CS620" s="83"/>
      <c r="CT620" s="281">
        <f>SUM(CR609:CR620)</f>
        <v>56.421751991005998</v>
      </c>
      <c r="CU620" s="281">
        <f>SUM(CS608:CS620)</f>
        <v>50.221377206295678</v>
      </c>
      <c r="CV620" s="281">
        <f>AVERAGE(CR608:CR620)</f>
        <v>11.2843503982012</v>
      </c>
      <c r="CW620" s="281">
        <f>AVERAGE(CS608:CS620)</f>
        <v>10.044275441259135</v>
      </c>
      <c r="CX620" s="281">
        <f>MAX(CR608:CR620)</f>
        <v>18.418398127409802</v>
      </c>
      <c r="CY620" s="281">
        <f>MAX(CS608:CS620)</f>
        <v>16.810487415828</v>
      </c>
      <c r="CZ620" s="281">
        <f>MIN(CR608:CR620)</f>
        <v>3.9775585174569925</v>
      </c>
      <c r="DA620" s="281">
        <f>MIN(CS608:CS620)</f>
        <v>3.803840194344879</v>
      </c>
      <c r="DB620" s="281">
        <f>CX620-CZ620</f>
        <v>14.440839609952809</v>
      </c>
      <c r="DC620" s="281">
        <f>CY620-DA620</f>
        <v>13.006647221483121</v>
      </c>
      <c r="DD620" s="281"/>
      <c r="DE620" s="281"/>
      <c r="DF620" s="281"/>
      <c r="DG620" s="281"/>
      <c r="DH620" s="281"/>
      <c r="DI620" s="281"/>
      <c r="DJ620" s="281">
        <f>SUM(DH611:DH619)</f>
        <v>34.141170555171563</v>
      </c>
      <c r="DK620" s="281">
        <f>SUM(DI611:DI619)</f>
        <v>96.234136476675019</v>
      </c>
      <c r="DL620" s="281">
        <f>AVERAGE(DH611:DH619)</f>
        <v>8.5352926387928907</v>
      </c>
      <c r="DM620" s="281">
        <f>AVERAGE(DI611:DI619)</f>
        <v>24.058534119168755</v>
      </c>
      <c r="DN620" s="281">
        <f>MAX(DH611:DH619)</f>
        <v>13.991530482523453</v>
      </c>
      <c r="DO620" s="281">
        <f>MAX(DI611:DI619)</f>
        <v>30.814059800536619</v>
      </c>
      <c r="DP620" s="281">
        <f>MIN(DH611:DH619)</f>
        <v>4.3945266300115637</v>
      </c>
      <c r="DQ620" s="281">
        <f>MIN(DI611:DI619)</f>
        <v>17.620234140680548</v>
      </c>
      <c r="DR620" s="281">
        <f>DN620-DP620</f>
        <v>9.5970038525118895</v>
      </c>
      <c r="DS620" s="281">
        <f>DO620-DQ620</f>
        <v>13.193825659856071</v>
      </c>
      <c r="DT620" s="112"/>
      <c r="DU620" s="110"/>
      <c r="DV620" s="110"/>
      <c r="DW620" s="495"/>
      <c r="DX620" s="495"/>
      <c r="DY620" s="495"/>
      <c r="DZ620" s="495"/>
      <c r="EA620" s="495"/>
      <c r="EB620" s="512"/>
      <c r="EC620" s="495"/>
      <c r="ED620" s="495"/>
      <c r="EE620" s="512"/>
      <c r="EF620" s="244"/>
      <c r="EG620" s="244"/>
      <c r="EH620" s="244"/>
      <c r="EI620" s="244"/>
      <c r="EJ620" s="244"/>
      <c r="EK620" s="244"/>
      <c r="EL620" s="244"/>
      <c r="EM620" s="244"/>
      <c r="EN620" s="244"/>
      <c r="EO620" s="244"/>
      <c r="EP620" s="244"/>
      <c r="EQ620" s="244"/>
      <c r="ER620" s="110"/>
      <c r="ES620" s="111"/>
      <c r="ET620" s="523"/>
      <c r="EU620" s="523"/>
      <c r="EV620" s="287">
        <f>SUM(ET609:ET620)</f>
        <v>10.221998554498381</v>
      </c>
      <c r="EW620" s="281">
        <f>SUM(EU609:EU620)</f>
        <v>8.5957715117372757</v>
      </c>
      <c r="EX620" s="278">
        <f>AVERAGE(ET609:ET620)</f>
        <v>1.70366642574973</v>
      </c>
      <c r="EY620" s="278">
        <f>AVERAGE(EU609:EU620)</f>
        <v>1.7191543023474551</v>
      </c>
      <c r="EZ620" s="281">
        <f>_xlfn.VAR.P(ET609:ET620)</f>
        <v>1.4372469763588935</v>
      </c>
      <c r="FA620" s="281">
        <f>_xlfn.VAR.P(EU609:EU620)</f>
        <v>3.3118248198774505</v>
      </c>
      <c r="FB620" s="281">
        <f>MAX(ET609:ET620)</f>
        <v>3.5234919259823965</v>
      </c>
      <c r="FC620" s="281">
        <f>MAX(EU609:EU620)</f>
        <v>5.0335598942605664</v>
      </c>
      <c r="FD620" s="523"/>
      <c r="FE620" s="152"/>
      <c r="FF620" s="145"/>
      <c r="FG620" s="521">
        <f>SUM(FE610:FE620)</f>
        <v>305.37899194614016</v>
      </c>
      <c r="FH620" s="521">
        <f>SUM(FF610:FF620)</f>
        <v>280.39192546348119</v>
      </c>
      <c r="FI620" s="521">
        <f>AVERAGE(FE610:FE620)</f>
        <v>61.075798389228034</v>
      </c>
      <c r="FJ620" s="521">
        <f>AVERAGE(FF610:FF620)</f>
        <v>56.078385092696237</v>
      </c>
      <c r="FK620" s="521">
        <f>MAX(FE610:FE620)</f>
        <v>94.313640842402009</v>
      </c>
      <c r="FL620" s="521">
        <f>MAX(FF610:FF620)</f>
        <v>95.051883155771321</v>
      </c>
      <c r="FM620" s="521">
        <f>MIN(FE610:FE620)</f>
        <v>23.596023098279872</v>
      </c>
      <c r="FN620" s="521">
        <f>MIN(FF610:FF620)</f>
        <v>19.694955848445144</v>
      </c>
      <c r="FO620" s="521">
        <f>FK620-FM620</f>
        <v>70.717617744122137</v>
      </c>
      <c r="FP620" s="520">
        <f>FL620-FN620</f>
        <v>75.356927307326174</v>
      </c>
      <c r="FQ620" s="284"/>
      <c r="FR620" s="284"/>
      <c r="FS620" s="278">
        <f>SUM(FQ610:FQ620)</f>
        <v>42.432927266807283</v>
      </c>
      <c r="FT620" s="278">
        <f>SUM(FR610:FR620)</f>
        <v>42.361754602039056</v>
      </c>
      <c r="FU620" s="278">
        <f>AVERAGE(FQ610:FQ620)</f>
        <v>8.4865854533614566</v>
      </c>
      <c r="FV620" s="278">
        <f>AVERAGE(FR610:FR620)</f>
        <v>8.4723509204078109</v>
      </c>
      <c r="FW620" s="278">
        <f>MAX(FQ610:FQ620)</f>
        <v>13.539197102830189</v>
      </c>
      <c r="FX620" s="278">
        <f>MAX(FR610:FR620)</f>
        <v>13.388928069676167</v>
      </c>
      <c r="FY620" s="278">
        <f>MIN(FQ610:FQ620)</f>
        <v>3.4703504318490483</v>
      </c>
      <c r="FZ620" s="278">
        <f>MIN(FR610:FR620)</f>
        <v>2.5470162337499023</v>
      </c>
      <c r="GA620" s="278">
        <f>FW620-FY620</f>
        <v>10.06884667098114</v>
      </c>
      <c r="GB620" s="278">
        <f>FX620-FZ620</f>
        <v>10.841911835926265</v>
      </c>
      <c r="GC620" s="280"/>
      <c r="GD620" s="285"/>
      <c r="GE620" s="280"/>
      <c r="GF620" s="278">
        <f>SUM(GD610:GD620)</f>
        <v>3.8801956107674478</v>
      </c>
      <c r="GG620" s="278">
        <f>SUM(GE610:GE620)</f>
        <v>12.463498684170938</v>
      </c>
      <c r="GH620" s="278">
        <f>AVERAGE(GD610:GD620)</f>
        <v>0.77603912215348958</v>
      </c>
      <c r="GI620" s="278">
        <f>AVERAGE(GE610:GE620)</f>
        <v>2.4926997368341874</v>
      </c>
      <c r="GJ620" s="278">
        <f>MAX(GD610:GD620)</f>
        <v>1.5958988729198413</v>
      </c>
      <c r="GK620" s="278">
        <f>MAX(GE610:GE620)</f>
        <v>6.0147699296421413</v>
      </c>
      <c r="GL620" s="278">
        <f>MIN(GD610:GD620)</f>
        <v>7.7481894886552646E-2</v>
      </c>
      <c r="GM620" s="278">
        <f>MIN(GE610:GE620)</f>
        <v>0.25664134805910876</v>
      </c>
      <c r="GN620" s="278">
        <f>GJ620-GL620</f>
        <v>1.5184169780332888</v>
      </c>
      <c r="GO620" s="278">
        <f>GK620-GM620</f>
        <v>5.7581285815830325</v>
      </c>
      <c r="GP620" s="284"/>
      <c r="GQ620" s="587"/>
      <c r="GR620" s="587"/>
      <c r="GS620" s="532"/>
      <c r="GT620" s="586">
        <f>SUM(GR609:GR619)</f>
        <v>21.683027236814748</v>
      </c>
      <c r="GU620" s="586">
        <f>SUM(GS609:GS619)</f>
        <v>18.043376236349413</v>
      </c>
      <c r="GV620" s="531">
        <f>AVERAGE(GR609:GR619)</f>
        <v>1.9711842942558861</v>
      </c>
      <c r="GW620" s="531">
        <f>AVERAGE(GS609:GS619)</f>
        <v>1.6403069305772193</v>
      </c>
      <c r="GX620" s="531">
        <f>MAX(GR609:GR619)</f>
        <v>6.1564309475956156</v>
      </c>
      <c r="GY620" s="531">
        <f>MAX(GS609:GS619)</f>
        <v>5.9628324901240557</v>
      </c>
      <c r="GZ620" s="587"/>
      <c r="HA620" s="532"/>
      <c r="HB620" s="586">
        <f>SUM(GZ609:GZ619)</f>
        <v>6.7361237785016321</v>
      </c>
      <c r="HC620" s="586">
        <f>SUM(HA609:HA619)</f>
        <v>5.4972964169381129</v>
      </c>
      <c r="HD620" s="531">
        <f>AVERAGE(GZ609:GZ619)</f>
        <v>0.61237488895469383</v>
      </c>
      <c r="HE620" s="531">
        <f>AVERAGE(HA609:HA619)</f>
        <v>0.49975421972164663</v>
      </c>
      <c r="HF620" s="531">
        <f>MAX(GZ609:GZ619)</f>
        <v>1.5098208469055372</v>
      </c>
      <c r="HG620" s="531">
        <f>MAX(HA609:HA619)</f>
        <v>0.85169381107491837</v>
      </c>
      <c r="HH620" s="584"/>
      <c r="HI620" s="527"/>
      <c r="HJ620" s="586">
        <f>SUM(HH609:HH620)</f>
        <v>24.344330308735959</v>
      </c>
      <c r="HK620" s="586">
        <f>SUM(HI609:HI620)</f>
        <v>19.993156527630063</v>
      </c>
      <c r="HL620" s="531">
        <f>AVERAGE(HH609:HH620)</f>
        <v>2.2131209371578144</v>
      </c>
      <c r="HM620" s="531">
        <f>AVERAGE(HI609:HI620)</f>
        <v>1.8175596843300057</v>
      </c>
      <c r="HN620" s="531">
        <f>MAX(HH609:HH620)</f>
        <v>6.1957427757189949</v>
      </c>
      <c r="HO620" s="531">
        <f>MAX(HI609:HI620)</f>
        <v>5.9639634321490682</v>
      </c>
      <c r="HP620" s="286">
        <f>MIN(HH609:HH620)</f>
        <v>0.42760355642258768</v>
      </c>
      <c r="HQ620" s="286">
        <f>MIN(HI609:HI620)</f>
        <v>0.3121555585081674</v>
      </c>
      <c r="HR620" s="278">
        <f>HN620-HP620</f>
        <v>5.7681392192964074</v>
      </c>
      <c r="HS620" s="278">
        <f>HO620-HQ620</f>
        <v>5.6518078736409008</v>
      </c>
      <c r="HT620" s="393"/>
      <c r="HU620" s="520"/>
      <c r="HV620" s="393"/>
      <c r="HW620" s="520"/>
      <c r="HX620" s="393"/>
      <c r="HY620" s="520"/>
      <c r="HZ620" s="393"/>
      <c r="IA620" s="520"/>
      <c r="IB620" s="393"/>
      <c r="IC620" s="520"/>
      <c r="ID620" s="393"/>
      <c r="IE620" s="168"/>
      <c r="IF620" s="168"/>
      <c r="IG620" s="168">
        <v>0.2323181489658723</v>
      </c>
      <c r="IH620" s="168">
        <v>13.685171009771986</v>
      </c>
      <c r="II620" s="168"/>
      <c r="IJ620" s="168"/>
      <c r="IK620" s="168"/>
      <c r="IL620" s="168"/>
      <c r="IM620" s="168"/>
      <c r="IN620" s="462"/>
      <c r="IO620" s="462"/>
      <c r="IP620" s="390">
        <v>6</v>
      </c>
      <c r="IQ620" s="168"/>
      <c r="IR620" s="168"/>
      <c r="IS620" s="168"/>
      <c r="IT620" s="390"/>
      <c r="IU620" s="393"/>
      <c r="IV620" s="390"/>
      <c r="IW620" s="393"/>
      <c r="IX620" s="484"/>
      <c r="IY620" s="393"/>
      <c r="IZ620" s="168"/>
      <c r="JA620" s="168"/>
      <c r="JB620" s="177"/>
      <c r="JC620" s="177"/>
      <c r="JD620" s="177"/>
      <c r="JE620" s="168"/>
      <c r="JF620" s="168"/>
      <c r="JG620" s="168"/>
      <c r="JH620" s="168"/>
      <c r="JI620" s="168"/>
      <c r="JJ620" s="168"/>
      <c r="JK620" s="168"/>
      <c r="JL620" s="168"/>
      <c r="JM620" s="168"/>
      <c r="JN620" s="168"/>
      <c r="JO620" s="168"/>
      <c r="JP620" s="177"/>
      <c r="JQ620" s="177"/>
      <c r="JR620" s="177"/>
      <c r="JS620" s="168"/>
      <c r="JT620" s="168"/>
      <c r="JU620" s="393"/>
      <c r="JV620" s="168"/>
      <c r="JW620" s="168"/>
      <c r="JX620" s="168"/>
      <c r="JY620" s="393"/>
      <c r="JZ620" s="507"/>
      <c r="KA620" s="507"/>
      <c r="KB620" s="520"/>
      <c r="KC620" s="520"/>
      <c r="KD620" s="507"/>
      <c r="KE620" s="170"/>
      <c r="KF620" s="168"/>
      <c r="KG620" s="168"/>
      <c r="KH620" s="168"/>
      <c r="KI620" s="168"/>
      <c r="KJ620" s="168"/>
      <c r="KK620" s="169"/>
      <c r="KL620" s="168"/>
      <c r="KM620" s="168"/>
      <c r="KN620" s="168"/>
      <c r="KO620" s="168"/>
      <c r="KP620" s="168"/>
      <c r="KQ620" s="168"/>
      <c r="KR620" s="169"/>
      <c r="KS620" s="168"/>
      <c r="KT620" s="168"/>
      <c r="KU620" s="168"/>
      <c r="KV620" s="168"/>
      <c r="KW620" s="168"/>
      <c r="KX620" s="168"/>
      <c r="KY620" s="168"/>
      <c r="KZ620" s="168"/>
      <c r="LA620" s="169"/>
      <c r="LB620" s="168"/>
    </row>
    <row r="621" spans="1:314" x14ac:dyDescent="0.15">
      <c r="A621" s="214"/>
      <c r="B621" s="231" t="s">
        <v>143</v>
      </c>
      <c r="C621" s="10"/>
      <c r="D621" s="11"/>
      <c r="E621" s="12"/>
      <c r="F621" s="14"/>
      <c r="G621" s="13"/>
      <c r="H621" s="14" t="s">
        <v>352</v>
      </c>
      <c r="I621" s="596">
        <v>120</v>
      </c>
      <c r="J621" s="9">
        <v>1</v>
      </c>
      <c r="K621" s="14">
        <v>1</v>
      </c>
      <c r="L621" s="9">
        <v>0</v>
      </c>
      <c r="M621" s="23">
        <v>1</v>
      </c>
      <c r="N621" s="23">
        <v>1</v>
      </c>
      <c r="O621" s="23">
        <v>0</v>
      </c>
      <c r="P621" s="14"/>
      <c r="Q621" s="23">
        <v>1</v>
      </c>
      <c r="R621" s="23">
        <v>0</v>
      </c>
      <c r="S621" s="23">
        <v>0</v>
      </c>
      <c r="T621" s="23">
        <v>0</v>
      </c>
      <c r="U621" s="23">
        <v>0</v>
      </c>
      <c r="V621" s="23">
        <v>0</v>
      </c>
      <c r="W621" s="23">
        <v>0</v>
      </c>
      <c r="X621" s="23">
        <v>1</v>
      </c>
      <c r="Y621" s="23">
        <v>1</v>
      </c>
      <c r="Z621" s="23">
        <v>0</v>
      </c>
      <c r="AA621" s="9">
        <v>0</v>
      </c>
      <c r="AB621" s="15"/>
      <c r="AC621" s="15"/>
      <c r="AD621" s="15"/>
      <c r="AE621" s="15"/>
      <c r="AF621" s="15"/>
      <c r="AG621" s="15"/>
      <c r="AH621" s="54"/>
      <c r="AI621" s="15"/>
      <c r="AJ621" s="15"/>
      <c r="AK621" s="15"/>
      <c r="AL621" s="632"/>
      <c r="AM621" s="633"/>
      <c r="AN621" s="634"/>
      <c r="AO621" s="633"/>
      <c r="AP621" s="634"/>
      <c r="AQ621" s="634"/>
      <c r="AR621" s="634"/>
      <c r="AS621" s="634"/>
      <c r="AT621" s="634"/>
      <c r="AU621" s="634"/>
      <c r="AV621" s="634"/>
      <c r="AW621" s="634"/>
      <c r="AX621" s="634"/>
      <c r="AY621" s="634"/>
      <c r="AZ621" s="634"/>
      <c r="BA621" s="634"/>
      <c r="BB621" s="633"/>
      <c r="BC621" s="634"/>
      <c r="BD621" s="634"/>
      <c r="BE621" s="634"/>
      <c r="BF621" s="634"/>
      <c r="BG621" s="634"/>
      <c r="BH621" s="634"/>
      <c r="BI621" s="634"/>
      <c r="BJ621" s="634"/>
      <c r="BK621" s="634"/>
      <c r="BL621" s="634"/>
      <c r="BM621" s="634"/>
      <c r="BN621" s="573"/>
      <c r="BO621" s="573"/>
      <c r="BP621" s="4">
        <v>-0.96799228735780118</v>
      </c>
      <c r="BQ621" s="4">
        <v>11.86564332247557</v>
      </c>
      <c r="BR621" s="6"/>
      <c r="BS621" s="527"/>
      <c r="BT621" s="527"/>
      <c r="BU621" s="527"/>
      <c r="BV621" s="527"/>
      <c r="BW621" s="584"/>
      <c r="BX621" s="527"/>
      <c r="BY621" s="527"/>
      <c r="BZ621" s="527"/>
      <c r="CA621" s="527"/>
      <c r="CB621" s="584"/>
      <c r="CC621" s="527"/>
      <c r="CD621" s="584"/>
      <c r="CE621" s="527"/>
      <c r="CF621" s="584"/>
      <c r="CG621" s="527"/>
      <c r="CH621" s="584"/>
      <c r="CI621" s="527"/>
      <c r="CJ621" s="584"/>
      <c r="CK621" s="527"/>
      <c r="CL621" s="584"/>
      <c r="CO621" s="70"/>
      <c r="CP621" s="70"/>
      <c r="CQ621" s="70"/>
      <c r="CR621" s="70"/>
      <c r="CS621" s="70"/>
      <c r="CT621" s="70"/>
      <c r="CU621" s="70"/>
      <c r="CV621" s="70"/>
      <c r="CW621" s="70"/>
      <c r="CX621" s="70"/>
      <c r="CY621" s="70"/>
      <c r="CZ621" s="70"/>
      <c r="DA621" s="70"/>
      <c r="DB621" s="70"/>
      <c r="DC621" s="70"/>
      <c r="DH621" s="516"/>
      <c r="DI621" s="516"/>
      <c r="DJ621" s="105"/>
      <c r="DK621" s="105"/>
      <c r="DL621" s="105"/>
      <c r="DM621" s="105"/>
      <c r="DN621" s="105"/>
      <c r="DO621" s="105"/>
      <c r="DP621" s="105"/>
      <c r="DQ621" s="105"/>
      <c r="DR621" s="105"/>
      <c r="DS621" s="105"/>
      <c r="DT621" s="108" t="s">
        <v>442</v>
      </c>
      <c r="DU621" s="105">
        <v>-0.96799228735780118</v>
      </c>
      <c r="DV621" s="105">
        <v>11.86564332247557</v>
      </c>
      <c r="ER621" s="128">
        <v>3.7945297664425808</v>
      </c>
      <c r="ES621" s="128">
        <v>-13.220610749185667</v>
      </c>
      <c r="EV621" s="284"/>
      <c r="EW621" s="209"/>
      <c r="EX621" s="209"/>
      <c r="EY621" s="209"/>
      <c r="EZ621" s="209"/>
      <c r="FA621" s="209"/>
      <c r="FB621" s="209"/>
      <c r="FC621" s="209"/>
      <c r="FE621" s="141"/>
      <c r="FF621" s="141"/>
      <c r="FH621" s="141"/>
      <c r="FJ621" s="141"/>
      <c r="FK621" s="584"/>
      <c r="FL621" s="527"/>
      <c r="FM621" s="584"/>
      <c r="FN621" s="527"/>
      <c r="FO621" s="584"/>
      <c r="FP621" s="527"/>
      <c r="FQ621" s="284"/>
      <c r="FR621" s="209"/>
      <c r="FS621" s="285"/>
      <c r="FT621" s="279"/>
      <c r="FU621" s="285"/>
      <c r="FV621" s="279"/>
      <c r="FW621" s="285"/>
      <c r="FX621" s="279"/>
      <c r="FY621" s="285"/>
      <c r="FZ621" s="279"/>
      <c r="GA621" s="285"/>
      <c r="GB621" s="279"/>
      <c r="GC621" s="279"/>
      <c r="GD621" s="285"/>
      <c r="GE621" s="279"/>
      <c r="GF621" s="285"/>
      <c r="GG621" s="279"/>
      <c r="GH621" s="279"/>
      <c r="GI621" s="279"/>
      <c r="GJ621" s="279"/>
      <c r="GK621" s="279"/>
      <c r="GL621" s="279"/>
      <c r="GM621" s="279"/>
      <c r="GN621" s="279"/>
      <c r="GO621" s="279"/>
      <c r="GP621" s="209"/>
      <c r="GQ621" s="529"/>
      <c r="GR621" s="587"/>
      <c r="GS621" s="529"/>
      <c r="GT621" s="587"/>
      <c r="GU621" s="529"/>
      <c r="GV621" s="529"/>
      <c r="GW621" s="529"/>
      <c r="GX621" s="529"/>
      <c r="GY621" s="529"/>
      <c r="GZ621" s="587"/>
      <c r="HA621" s="529"/>
      <c r="HB621" s="587"/>
      <c r="HC621" s="529"/>
      <c r="HD621" s="529"/>
      <c r="HE621" s="529"/>
      <c r="HF621" s="529"/>
      <c r="HG621" s="529"/>
      <c r="HH621" s="584"/>
      <c r="HI621" s="527"/>
      <c r="HJ621" s="587"/>
      <c r="HK621" s="529"/>
      <c r="HL621" s="529"/>
      <c r="HM621" s="529"/>
      <c r="HN621" s="529"/>
      <c r="HO621" s="529"/>
      <c r="HP621" s="285"/>
      <c r="HQ621" s="208"/>
      <c r="HR621" s="208"/>
      <c r="HS621" s="208"/>
      <c r="IE621" s="159"/>
      <c r="IF621" s="159"/>
      <c r="IG621" s="159">
        <v>0.4646362979317446</v>
      </c>
      <c r="IH621" s="159">
        <v>-6.6393403908794788</v>
      </c>
      <c r="II621" s="159"/>
      <c r="IJ621" s="159"/>
      <c r="IK621" s="159"/>
      <c r="IL621" s="159"/>
      <c r="IM621" s="159"/>
      <c r="IQ621" s="159"/>
      <c r="IR621" s="159"/>
      <c r="IS621" s="159"/>
      <c r="IZ621" s="159"/>
      <c r="JA621" s="159"/>
      <c r="JB621" s="159"/>
      <c r="JC621" s="159"/>
      <c r="JD621" s="159"/>
      <c r="JE621" s="159"/>
      <c r="JF621" s="159"/>
      <c r="JG621" s="159"/>
      <c r="JH621" s="159"/>
      <c r="JI621" s="159"/>
      <c r="JJ621" s="159"/>
      <c r="JK621" s="159"/>
      <c r="JL621" s="159"/>
      <c r="JM621" s="159"/>
      <c r="JN621" s="159"/>
      <c r="JO621" s="159"/>
      <c r="JP621" s="159"/>
      <c r="JQ621" s="159"/>
      <c r="JR621" s="159"/>
      <c r="JS621" s="159"/>
      <c r="JT621" s="159"/>
      <c r="JV621" s="159"/>
      <c r="JW621" s="159"/>
      <c r="JX621" s="159"/>
      <c r="KE621" s="159"/>
      <c r="KF621" s="159"/>
      <c r="KG621" s="159"/>
      <c r="KH621" s="159"/>
      <c r="KI621" s="159"/>
      <c r="KJ621" s="159"/>
      <c r="KK621" s="159"/>
      <c r="KL621" s="159"/>
      <c r="KM621" s="159"/>
      <c r="KN621" s="159"/>
      <c r="KO621" s="159"/>
      <c r="KP621" s="159"/>
      <c r="KQ621" s="159"/>
      <c r="KR621" s="159"/>
      <c r="KS621" s="159"/>
      <c r="KT621" s="159"/>
      <c r="KU621" s="159"/>
      <c r="KV621" s="159"/>
      <c r="KW621" s="159"/>
      <c r="KX621" s="159"/>
      <c r="KY621" s="159"/>
      <c r="KZ621" s="159"/>
      <c r="LA621" s="159"/>
      <c r="LB621" s="159"/>
    </row>
    <row r="622" spans="1:314" x14ac:dyDescent="0.15">
      <c r="A622" s="214"/>
      <c r="B622" s="231" t="s">
        <v>144</v>
      </c>
      <c r="C622" s="10"/>
      <c r="D622" s="11"/>
      <c r="E622" s="12"/>
      <c r="F622" s="14"/>
      <c r="G622" s="13"/>
      <c r="H622" s="14"/>
      <c r="I622" s="596"/>
      <c r="J622" s="9">
        <v>1</v>
      </c>
      <c r="K622" s="14"/>
      <c r="L622" s="9"/>
      <c r="M622" s="23">
        <v>1</v>
      </c>
      <c r="N622" s="23">
        <v>0</v>
      </c>
      <c r="O622" s="23">
        <v>1</v>
      </c>
      <c r="P622" s="14"/>
      <c r="Q622" s="23">
        <v>0</v>
      </c>
      <c r="R622" s="23">
        <v>0</v>
      </c>
      <c r="S622" s="23">
        <v>1</v>
      </c>
      <c r="T622" s="23">
        <v>1</v>
      </c>
      <c r="U622" s="23">
        <v>0</v>
      </c>
      <c r="V622" s="23">
        <v>0</v>
      </c>
      <c r="W622" s="23">
        <v>0</v>
      </c>
      <c r="X622" s="23">
        <v>0</v>
      </c>
      <c r="Y622" s="23">
        <v>0</v>
      </c>
      <c r="Z622" s="23">
        <v>0</v>
      </c>
      <c r="AA622" s="9">
        <v>1</v>
      </c>
      <c r="AB622" s="15">
        <f>ABS(ER622-DU623)</f>
        <v>0.61951506390899302</v>
      </c>
      <c r="AC622" s="15">
        <f>ABS(ES622-DV623)</f>
        <v>0.19356677524429955</v>
      </c>
      <c r="AD622" s="15">
        <f>SQRT(AB622^2+AC622^2)</f>
        <v>0.6490508538540265</v>
      </c>
      <c r="AE622" s="15"/>
      <c r="AF622" s="15"/>
      <c r="AG622" s="15"/>
      <c r="AH622" s="15">
        <f>AM623-BP622</f>
        <v>4.181726681385701</v>
      </c>
      <c r="AI622" s="15">
        <f>AN623-BQ622</f>
        <v>-17.42100977198697</v>
      </c>
      <c r="AJ622" s="15"/>
      <c r="AK622" s="15"/>
      <c r="AL622" s="632">
        <f>((AH622*AH623)+(AI622*AI623))/(SQRT(AH622^2+AI622^2)*SQRT(AH623^2+AI623^2))</f>
        <v>0.9996592664354168</v>
      </c>
      <c r="AM622" s="633"/>
      <c r="AN622" s="634"/>
      <c r="AO622" s="633"/>
      <c r="AP622" s="634"/>
      <c r="AQ622" s="634"/>
      <c r="AR622" s="634"/>
      <c r="AS622" s="634"/>
      <c r="AT622" s="634"/>
      <c r="AU622" s="634"/>
      <c r="AV622" s="634"/>
      <c r="AW622" s="634"/>
      <c r="AX622" s="634"/>
      <c r="AY622" s="634"/>
      <c r="AZ622" s="634"/>
      <c r="BA622" s="634"/>
      <c r="BB622" s="633"/>
      <c r="BC622" s="634"/>
      <c r="BD622" s="634"/>
      <c r="BE622" s="634"/>
      <c r="BF622" s="634"/>
      <c r="BG622" s="634"/>
      <c r="BH622" s="634"/>
      <c r="BI622" s="634"/>
      <c r="BJ622" s="634"/>
      <c r="BK622" s="634"/>
      <c r="BL622" s="634"/>
      <c r="BM622" s="634"/>
      <c r="BN622" s="573"/>
      <c r="BO622" s="573"/>
      <c r="BP622" s="4">
        <v>-1.1615907448293614</v>
      </c>
      <c r="BQ622" s="4">
        <v>11.94307003257329</v>
      </c>
      <c r="BR622" s="6"/>
      <c r="BS622" s="527"/>
      <c r="BT622" s="527"/>
      <c r="BU622" s="527"/>
      <c r="BV622" s="527"/>
      <c r="BW622" s="584"/>
      <c r="BX622" s="527"/>
      <c r="BY622" s="527"/>
      <c r="BZ622" s="527"/>
      <c r="CA622" s="527"/>
      <c r="CB622" s="584"/>
      <c r="CC622" s="527"/>
      <c r="CD622" s="584"/>
      <c r="CE622" s="527"/>
      <c r="CF622" s="584"/>
      <c r="CG622" s="527"/>
      <c r="CH622" s="584"/>
      <c r="CI622" s="527"/>
      <c r="CJ622" s="584"/>
      <c r="CK622" s="527"/>
      <c r="CL622" s="584"/>
      <c r="CO622" s="70"/>
      <c r="CP622" s="70"/>
      <c r="CQ622" s="70"/>
      <c r="CR622" s="70"/>
      <c r="CS622" s="70"/>
      <c r="CT622" s="70"/>
      <c r="CU622" s="70"/>
      <c r="CV622" s="70"/>
      <c r="CW622" s="70"/>
      <c r="CX622" s="70"/>
      <c r="CY622" s="70"/>
      <c r="CZ622" s="70"/>
      <c r="DA622" s="70"/>
      <c r="DB622" s="70"/>
      <c r="DC622" s="70"/>
      <c r="DH622" s="516"/>
      <c r="DI622" s="516"/>
      <c r="DJ622" s="105"/>
      <c r="DK622" s="105"/>
      <c r="DL622" s="105"/>
      <c r="DM622" s="105"/>
      <c r="DN622" s="105"/>
      <c r="DO622" s="105"/>
      <c r="DP622" s="105"/>
      <c r="DQ622" s="105"/>
      <c r="DR622" s="105"/>
      <c r="DS622" s="105"/>
      <c r="DT622" s="108" t="s">
        <v>442</v>
      </c>
      <c r="DU622" s="105">
        <v>-1.1615907448293614</v>
      </c>
      <c r="DV622" s="105">
        <v>11.94307003257329</v>
      </c>
      <c r="ER622" s="128">
        <v>3.9494085324198291</v>
      </c>
      <c r="ES622" s="128">
        <v>-12.097923452768729</v>
      </c>
      <c r="EV622" s="284"/>
      <c r="EW622" s="209"/>
      <c r="EX622" s="209"/>
      <c r="EY622" s="209"/>
      <c r="EZ622" s="209"/>
      <c r="FA622" s="209"/>
      <c r="FB622" s="209"/>
      <c r="FC622" s="209"/>
      <c r="FE622" s="141"/>
      <c r="FF622" s="141"/>
      <c r="FH622" s="141"/>
      <c r="FJ622" s="141"/>
      <c r="FK622" s="584"/>
      <c r="FL622" s="527"/>
      <c r="FM622" s="584"/>
      <c r="FN622" s="527"/>
      <c r="FO622" s="584"/>
      <c r="FP622" s="527"/>
      <c r="FQ622" s="284"/>
      <c r="FR622" s="209"/>
      <c r="FS622" s="285"/>
      <c r="FT622" s="279"/>
      <c r="FU622" s="285"/>
      <c r="FV622" s="279"/>
      <c r="FW622" s="285"/>
      <c r="FX622" s="279"/>
      <c r="FY622" s="285"/>
      <c r="FZ622" s="279"/>
      <c r="GA622" s="285"/>
      <c r="GB622" s="279"/>
      <c r="GC622" s="279"/>
      <c r="GD622" s="285"/>
      <c r="GE622" s="279"/>
      <c r="GF622" s="285"/>
      <c r="GG622" s="279"/>
      <c r="GH622" s="279"/>
      <c r="GI622" s="279"/>
      <c r="GJ622" s="279"/>
      <c r="GK622" s="279"/>
      <c r="GL622" s="279"/>
      <c r="GM622" s="279"/>
      <c r="GN622" s="279"/>
      <c r="GO622" s="279"/>
      <c r="GP622" s="209"/>
      <c r="GQ622" s="529"/>
      <c r="GR622" s="587"/>
      <c r="GS622" s="529"/>
      <c r="GT622" s="587"/>
      <c r="GU622" s="529"/>
      <c r="GV622" s="529"/>
      <c r="GW622" s="529"/>
      <c r="GX622" s="529"/>
      <c r="GY622" s="529"/>
      <c r="GZ622" s="587"/>
      <c r="HA622" s="529"/>
      <c r="HB622" s="587"/>
      <c r="HC622" s="529"/>
      <c r="HD622" s="529"/>
      <c r="HE622" s="529"/>
      <c r="HF622" s="529"/>
      <c r="HG622" s="529"/>
      <c r="HH622" s="584"/>
      <c r="HI622" s="527"/>
      <c r="HJ622" s="587"/>
      <c r="HK622" s="529"/>
      <c r="HL622" s="529"/>
      <c r="HM622" s="529"/>
      <c r="HN622" s="529"/>
      <c r="HO622" s="529"/>
      <c r="HP622" s="285"/>
      <c r="HQ622" s="208"/>
      <c r="HR622" s="208"/>
      <c r="HS622" s="208"/>
      <c r="IE622" s="159"/>
      <c r="IF622" s="159"/>
      <c r="IG622" s="159"/>
      <c r="IH622" s="159"/>
      <c r="II622" s="159"/>
      <c r="IJ622" s="159"/>
      <c r="IK622" s="159"/>
      <c r="IL622" s="159"/>
      <c r="IM622" s="159"/>
      <c r="IQ622" s="159"/>
      <c r="IR622" s="159"/>
      <c r="IS622" s="159"/>
      <c r="IZ622" s="159"/>
      <c r="JA622" s="159"/>
      <c r="JB622" s="159"/>
      <c r="JC622" s="159"/>
      <c r="JD622" s="159"/>
      <c r="JE622" s="159"/>
      <c r="JF622" s="159"/>
      <c r="JG622" s="159"/>
      <c r="JH622" s="159"/>
      <c r="JI622" s="159"/>
      <c r="JJ622" s="159"/>
      <c r="JK622" s="159"/>
      <c r="JL622" s="159"/>
      <c r="JM622" s="159"/>
      <c r="JN622" s="159"/>
      <c r="JO622" s="159"/>
      <c r="JP622" s="159"/>
      <c r="JQ622" s="159"/>
      <c r="JR622" s="159"/>
      <c r="JS622" s="159"/>
      <c r="JT622" s="159"/>
      <c r="JV622" s="159"/>
      <c r="JW622" s="159"/>
      <c r="JX622" s="159"/>
      <c r="KE622" s="159"/>
      <c r="KF622" s="159"/>
      <c r="KG622" s="159"/>
      <c r="KH622" s="159"/>
      <c r="KI622" s="159"/>
      <c r="KJ622" s="159"/>
      <c r="KK622" s="159"/>
      <c r="KL622" s="159"/>
      <c r="KM622" s="159"/>
      <c r="KN622" s="159"/>
      <c r="KO622" s="159"/>
      <c r="KP622" s="159"/>
      <c r="KQ622" s="159"/>
      <c r="KR622" s="159"/>
      <c r="KS622" s="159"/>
      <c r="KT622" s="159"/>
      <c r="KU622" s="159"/>
      <c r="KV622" s="159"/>
      <c r="KW622" s="159"/>
      <c r="KX622" s="159"/>
      <c r="KY622" s="159"/>
      <c r="KZ622" s="159"/>
      <c r="LA622" s="159"/>
      <c r="LB622" s="159"/>
    </row>
    <row r="623" spans="1:314" x14ac:dyDescent="0.15">
      <c r="A623" s="214"/>
      <c r="B623" s="231" t="s">
        <v>145</v>
      </c>
      <c r="C623" s="10">
        <v>0.22</v>
      </c>
      <c r="D623" s="11">
        <v>0.73326000000000002</v>
      </c>
      <c r="E623" s="12"/>
      <c r="F623" s="14"/>
      <c r="G623" s="13"/>
      <c r="H623" s="14"/>
      <c r="I623" s="596"/>
      <c r="J623" s="9">
        <v>2</v>
      </c>
      <c r="K623" s="14"/>
      <c r="L623" s="9"/>
      <c r="M623" s="23">
        <v>0</v>
      </c>
      <c r="N623" s="23"/>
      <c r="O623" s="23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9">
        <v>2</v>
      </c>
      <c r="AB623" s="15"/>
      <c r="AC623" s="15"/>
      <c r="AD623" s="15"/>
      <c r="AE623" s="15"/>
      <c r="AF623" s="15"/>
      <c r="AG623" s="15"/>
      <c r="AH623" s="54">
        <f>ER622-BP622</f>
        <v>5.1109992772491903</v>
      </c>
      <c r="AI623" s="54">
        <f>ES622-BQ622</f>
        <v>-24.040993485342021</v>
      </c>
      <c r="AJ623" s="15"/>
      <c r="AK623" s="15"/>
      <c r="AL623" s="635">
        <f>DEGREES(ACOS(AL622))</f>
        <v>1.4957445217697145</v>
      </c>
      <c r="AM623" s="633">
        <v>3.0201359365563398</v>
      </c>
      <c r="AN623" s="634">
        <v>-5.4779397394136806</v>
      </c>
      <c r="AO623" s="638">
        <f>ABS(11.88+AN623)</f>
        <v>6.4020602605863202</v>
      </c>
      <c r="AP623" s="527"/>
      <c r="AQ623" s="634"/>
      <c r="AR623" s="634"/>
      <c r="AS623" s="634"/>
      <c r="AT623" s="634"/>
      <c r="AU623" s="634"/>
      <c r="AV623" s="634"/>
      <c r="AW623" s="634"/>
      <c r="AX623" s="634"/>
      <c r="AY623" s="634"/>
      <c r="AZ623" s="634"/>
      <c r="BA623" s="634"/>
      <c r="BB623" s="633"/>
      <c r="BC623" s="634">
        <f>ABS(BQ623-AN623)</f>
        <v>6.4264169381107488</v>
      </c>
      <c r="BD623" s="634"/>
      <c r="BE623" s="634"/>
      <c r="BF623" s="634"/>
      <c r="BG623" s="634"/>
      <c r="BH623" s="634"/>
      <c r="BI623" s="634"/>
      <c r="BJ623" s="634"/>
      <c r="BK623" s="634"/>
      <c r="BL623" s="634"/>
      <c r="BM623" s="634"/>
      <c r="BN623" s="573"/>
      <c r="BO623" s="573"/>
      <c r="BP623" s="64">
        <v>4.3366054473629498</v>
      </c>
      <c r="BQ623" s="64">
        <v>-11.904356677524429</v>
      </c>
      <c r="BR623" s="6"/>
      <c r="BS623" s="527"/>
      <c r="BT623" s="527"/>
      <c r="BU623" s="527">
        <f>(BP622+BP623+BP624)/3</f>
        <v>-0.20650502130299739</v>
      </c>
      <c r="BV623" s="527">
        <f>(BQ622+BQ623+BQ624)/3</f>
        <v>3.8003610206297505</v>
      </c>
      <c r="BW623" s="584"/>
      <c r="BX623" s="527"/>
      <c r="BY623" s="527"/>
      <c r="BZ623" s="527"/>
      <c r="CA623" s="527"/>
      <c r="CB623" s="584">
        <f>SQRT((BP622-BP623)^2+(BQ622-BQ623)^2)+SQRT((BP623-BP624)^2+(BQ623-BQ624)^2)+SQRT((BP624-BP622)^2+(BQ624-BQ622)^2)</f>
        <v>51.815881606249377</v>
      </c>
      <c r="CD623" s="584"/>
      <c r="CE623" s="527"/>
      <c r="CF623" s="584"/>
      <c r="CG623" s="527"/>
      <c r="CH623" s="584"/>
      <c r="CI623" s="527"/>
      <c r="CJ623" s="584"/>
      <c r="CK623" s="527"/>
      <c r="CL623" s="584"/>
      <c r="CO623" s="70"/>
      <c r="CP623" s="70"/>
      <c r="CQ623" s="70"/>
      <c r="CR623" s="518"/>
      <c r="CS623" s="284">
        <f>DEGREES(ACOS(((BP622-BP623)*(BP624-BP623)+(BQ622-BQ623)*(BQ624-BQ623))/(SQRT((BP622-BP623)^2+(BQ622-BQ623)^2)*SQRT((BP624-BP623)^2+(BQ624-BQ623)^2))))</f>
        <v>6.2801528625738277</v>
      </c>
      <c r="CT623" s="70"/>
      <c r="CU623" s="70"/>
      <c r="CV623" s="70"/>
      <c r="CW623" s="70"/>
      <c r="CX623" s="70"/>
      <c r="CY623" s="70"/>
      <c r="CZ623" s="70"/>
      <c r="DA623" s="70"/>
      <c r="DB623" s="70"/>
      <c r="DC623" s="70"/>
      <c r="DH623" s="516"/>
      <c r="DI623" s="516"/>
      <c r="DJ623" s="105"/>
      <c r="DK623" s="105"/>
      <c r="DL623" s="105"/>
      <c r="DM623" s="105"/>
      <c r="DN623" s="105"/>
      <c r="DO623" s="105"/>
      <c r="DP623" s="105"/>
      <c r="DQ623" s="105"/>
      <c r="DR623" s="105"/>
      <c r="DS623" s="105"/>
      <c r="DT623" s="108" t="s">
        <v>442</v>
      </c>
      <c r="DU623" s="128">
        <v>3.3298934685108361</v>
      </c>
      <c r="DV623" s="128">
        <v>-11.904356677524429</v>
      </c>
      <c r="ER623" s="105">
        <v>-1.3164695108066096</v>
      </c>
      <c r="ES623" s="105">
        <v>11.59464983713355</v>
      </c>
      <c r="ET623" s="518">
        <f>ABS(ER623)</f>
        <v>1.3164695108066096</v>
      </c>
      <c r="EV623" s="284"/>
      <c r="EW623" s="209"/>
      <c r="EX623" s="209"/>
      <c r="EY623" s="209"/>
      <c r="EZ623" s="209"/>
      <c r="FA623" s="209"/>
      <c r="FB623" s="209"/>
      <c r="FC623" s="209"/>
      <c r="FE623" s="141"/>
      <c r="FF623" s="141"/>
      <c r="FH623" s="141"/>
      <c r="FJ623" s="141"/>
      <c r="FK623" s="584"/>
      <c r="FL623" s="527"/>
      <c r="FM623" s="584"/>
      <c r="FN623" s="527"/>
      <c r="FO623" s="584"/>
      <c r="FP623" s="527"/>
      <c r="FQ623" s="284"/>
      <c r="FR623" s="209"/>
      <c r="FS623" s="285"/>
      <c r="FT623" s="279"/>
      <c r="FU623" s="285"/>
      <c r="FV623" s="279"/>
      <c r="FW623" s="285"/>
      <c r="FX623" s="279"/>
      <c r="FY623" s="285"/>
      <c r="FZ623" s="279"/>
      <c r="GA623" s="285"/>
      <c r="GB623" s="279"/>
      <c r="GC623" s="279"/>
      <c r="GD623" s="285"/>
      <c r="GE623" s="279"/>
      <c r="GF623" s="285"/>
      <c r="GG623" s="279"/>
      <c r="GH623" s="279"/>
      <c r="GI623" s="279"/>
      <c r="GJ623" s="279"/>
      <c r="GK623" s="279"/>
      <c r="GL623" s="279"/>
      <c r="GM623" s="279"/>
      <c r="GN623" s="279"/>
      <c r="GO623" s="279"/>
      <c r="GP623" s="209"/>
      <c r="GQ623" s="529"/>
      <c r="GR623" s="587">
        <v>0.15487876597724815</v>
      </c>
      <c r="GS623" s="532">
        <v>0.61951506390899302</v>
      </c>
      <c r="GT623" s="584"/>
      <c r="GU623" s="527"/>
      <c r="GV623" s="527"/>
      <c r="GW623" s="527"/>
      <c r="GX623" s="527"/>
      <c r="GY623" s="527"/>
      <c r="GZ623" s="587">
        <v>0.3484201954397399</v>
      </c>
      <c r="HA623" s="532">
        <v>0.19356677524429955</v>
      </c>
      <c r="HB623" s="584"/>
      <c r="HC623" s="527"/>
      <c r="HD623" s="527"/>
      <c r="HE623" s="527"/>
      <c r="HF623" s="527"/>
      <c r="HG623" s="527"/>
      <c r="HH623" s="584">
        <v>0.38129262350706672</v>
      </c>
      <c r="HI623" s="527">
        <v>0.6490508538540265</v>
      </c>
      <c r="HJ623" s="584"/>
      <c r="HK623" s="527"/>
      <c r="HL623" s="527"/>
      <c r="HM623" s="527"/>
      <c r="HN623" s="527"/>
      <c r="HO623" s="527"/>
      <c r="HP623" s="285"/>
      <c r="HQ623" s="208"/>
      <c r="HR623" s="208"/>
      <c r="HS623" s="208"/>
      <c r="IE623" s="159"/>
      <c r="IF623" s="159"/>
      <c r="IG623" s="159"/>
      <c r="IH623" s="159"/>
      <c r="II623" s="159">
        <v>1</v>
      </c>
      <c r="IJ623" s="159">
        <v>0</v>
      </c>
      <c r="IK623" s="159">
        <v>1</v>
      </c>
      <c r="IL623" s="159">
        <v>0</v>
      </c>
      <c r="IM623" s="159">
        <v>0</v>
      </c>
      <c r="IQ623" s="159">
        <v>0</v>
      </c>
      <c r="IR623" s="159">
        <v>1</v>
      </c>
      <c r="IS623" s="159">
        <v>0</v>
      </c>
      <c r="IZ623" s="159">
        <v>1</v>
      </c>
      <c r="JA623" s="159">
        <v>0</v>
      </c>
      <c r="JB623" s="176">
        <v>0</v>
      </c>
      <c r="JC623" s="176">
        <v>0</v>
      </c>
      <c r="JD623" s="176">
        <v>0</v>
      </c>
      <c r="JE623" s="176">
        <v>0</v>
      </c>
      <c r="JF623" s="176">
        <v>0</v>
      </c>
      <c r="JG623" s="176">
        <v>0</v>
      </c>
      <c r="JH623" s="176">
        <v>1</v>
      </c>
      <c r="JI623" s="176">
        <v>0</v>
      </c>
      <c r="JJ623" s="176">
        <v>0</v>
      </c>
      <c r="JK623" s="176">
        <v>1</v>
      </c>
      <c r="JL623" s="176">
        <v>0</v>
      </c>
      <c r="JM623" s="176">
        <v>1</v>
      </c>
      <c r="JN623" s="176">
        <v>0</v>
      </c>
      <c r="JO623" s="176">
        <v>0</v>
      </c>
      <c r="JP623" s="176">
        <v>0</v>
      </c>
      <c r="JQ623" s="176">
        <v>0</v>
      </c>
      <c r="JR623" s="176">
        <v>0</v>
      </c>
      <c r="JS623" s="176">
        <v>0</v>
      </c>
      <c r="JT623" s="176">
        <v>0</v>
      </c>
      <c r="JU623" s="501">
        <v>0</v>
      </c>
      <c r="JV623" s="176">
        <v>1</v>
      </c>
      <c r="JW623" s="176">
        <v>0</v>
      </c>
      <c r="JX623" s="176">
        <v>0</v>
      </c>
      <c r="JY623" s="501"/>
      <c r="JZ623" s="405"/>
      <c r="KA623" s="405"/>
      <c r="KB623" s="405"/>
      <c r="KC623" s="405"/>
      <c r="KD623" s="405"/>
      <c r="KE623" s="162">
        <v>1</v>
      </c>
      <c r="KF623" s="175">
        <v>0</v>
      </c>
      <c r="KG623" s="175">
        <v>0</v>
      </c>
      <c r="KH623" s="175">
        <v>0</v>
      </c>
      <c r="KI623" s="175">
        <v>0</v>
      </c>
      <c r="KJ623" s="175">
        <v>1</v>
      </c>
      <c r="KK623" s="160">
        <v>0</v>
      </c>
      <c r="KL623" s="175">
        <v>1</v>
      </c>
      <c r="KM623" s="175">
        <v>0</v>
      </c>
      <c r="KN623" s="175">
        <v>0</v>
      </c>
      <c r="KO623" s="175">
        <v>0</v>
      </c>
      <c r="KP623" s="175">
        <v>0</v>
      </c>
      <c r="KQ623" s="175">
        <v>0</v>
      </c>
      <c r="KR623" s="160">
        <v>0</v>
      </c>
      <c r="KS623" s="175">
        <v>0</v>
      </c>
      <c r="KT623" s="159"/>
      <c r="KU623" s="159"/>
      <c r="KV623" s="159"/>
      <c r="KW623" s="159"/>
      <c r="KX623" s="159"/>
      <c r="KY623" s="159"/>
      <c r="KZ623" s="159"/>
      <c r="LA623" s="159"/>
      <c r="LB623" s="159"/>
    </row>
    <row r="624" spans="1:314" x14ac:dyDescent="0.15">
      <c r="A624" s="214"/>
      <c r="B624" s="231" t="s">
        <v>146</v>
      </c>
      <c r="C624" s="10">
        <v>1.1399999999999999</v>
      </c>
      <c r="D624" s="11">
        <v>3.79962</v>
      </c>
      <c r="E624" s="12"/>
      <c r="F624" s="14"/>
      <c r="G624" s="13"/>
      <c r="H624" s="14"/>
      <c r="I624" s="596"/>
      <c r="J624" s="9">
        <v>3</v>
      </c>
      <c r="K624" s="14"/>
      <c r="L624" s="9"/>
      <c r="M624" s="23">
        <v>0</v>
      </c>
      <c r="N624" s="23"/>
      <c r="O624" s="23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9">
        <v>3</v>
      </c>
      <c r="AB624" s="15"/>
      <c r="AC624" s="15"/>
      <c r="AD624" s="15"/>
      <c r="AE624" s="15"/>
      <c r="AF624" s="15"/>
      <c r="AG624" s="15"/>
      <c r="AH624" s="54"/>
      <c r="AI624" s="15"/>
      <c r="AJ624" s="15"/>
      <c r="AK624" s="15"/>
      <c r="AL624" s="632"/>
      <c r="AM624" s="633">
        <v>-2.4780602556359712</v>
      </c>
      <c r="AN624" s="634">
        <v>7.3361807817589577</v>
      </c>
      <c r="AO624" s="584"/>
      <c r="AP624" s="634">
        <f>ABS(11.88-AN624)</f>
        <v>4.5438192182410431</v>
      </c>
      <c r="AQ624" s="634"/>
      <c r="AR624" s="634"/>
      <c r="AS624" s="634"/>
      <c r="AT624" s="634"/>
      <c r="AU624" s="634"/>
      <c r="AV624" s="634"/>
      <c r="AW624" s="634"/>
      <c r="AX624" s="634"/>
      <c r="AY624" s="634"/>
      <c r="AZ624" s="634"/>
      <c r="BA624" s="634"/>
      <c r="BB624" s="634">
        <f>ABS(BQ624-AN624)</f>
        <v>4.0261889250814322</v>
      </c>
      <c r="BC624" s="634"/>
      <c r="BD624" s="634"/>
      <c r="BE624" s="634"/>
      <c r="BF624" s="634"/>
      <c r="BG624" s="634"/>
      <c r="BH624" s="634"/>
      <c r="BI624" s="634"/>
      <c r="BJ624" s="634"/>
      <c r="BK624" s="634"/>
      <c r="BL624" s="634"/>
      <c r="BM624" s="634"/>
      <c r="BN624" s="573"/>
      <c r="BO624" s="573"/>
      <c r="BP624" s="4">
        <v>-3.7945297664425808</v>
      </c>
      <c r="BQ624" s="4">
        <v>11.36236970684039</v>
      </c>
      <c r="BR624" s="6"/>
      <c r="BS624" s="527">
        <f>(BP623+BP624+BP625)/3</f>
        <v>1.8714517555584156</v>
      </c>
      <c r="BT624" s="527">
        <f>(BQ623+BQ624+BQ625)/3</f>
        <v>-4.2262079261672101</v>
      </c>
      <c r="BU624" s="527"/>
      <c r="BV624" s="527"/>
      <c r="BW624" s="584"/>
      <c r="BX624" s="527"/>
      <c r="BY624" s="527"/>
      <c r="BZ624" s="527"/>
      <c r="CA624" s="527"/>
      <c r="CC624" s="584">
        <f>SQRT((BP623-BP624)^2+(BQ623-BQ624)^2)+SQRT((BP624-BP625)^2+(BQ624-BQ625)^2)+SQRT((BP625-BP623)^2+(BQ625-BQ623)^2)</f>
        <v>50.534295978754869</v>
      </c>
      <c r="CD624" s="584"/>
      <c r="CE624" s="584"/>
      <c r="CF624" s="584"/>
      <c r="CG624" s="527"/>
      <c r="CH624" s="584"/>
      <c r="CI624" s="527"/>
      <c r="CJ624" s="584"/>
      <c r="CK624" s="527"/>
      <c r="CL624" s="584"/>
      <c r="CO624" s="70"/>
      <c r="CP624" s="70"/>
      <c r="CQ624" s="70"/>
      <c r="CR624" s="548">
        <f>DEGREES(ACOS(((BP623-BP624)*(BP625-BP624)+(BQ623-BQ624)*(BQ625-BQ624))/(SQRT((BP623-BP624)^2+(BQ623-BQ624)^2)*SQRT((BP625-BP624)^2+(BQ625-BQ624)^2))))</f>
        <v>1.4096092762567787</v>
      </c>
      <c r="CS624" s="518"/>
      <c r="CT624" s="70"/>
      <c r="CU624" s="70"/>
      <c r="CV624" s="70"/>
      <c r="CW624" s="70"/>
      <c r="CX624" s="70"/>
      <c r="CY624" s="70"/>
      <c r="CZ624" s="70"/>
      <c r="DA624" s="70"/>
      <c r="DB624" s="70"/>
      <c r="DC624" s="70"/>
      <c r="DH624" s="516"/>
      <c r="DI624" s="516"/>
      <c r="DJ624" s="105"/>
      <c r="DK624" s="105"/>
      <c r="DL624" s="105"/>
      <c r="DM624" s="105"/>
      <c r="DN624" s="105"/>
      <c r="DO624" s="105"/>
      <c r="DP624" s="105"/>
      <c r="DQ624" s="105"/>
      <c r="DR624" s="105"/>
      <c r="DS624" s="105"/>
      <c r="DT624" s="108" t="s">
        <v>445</v>
      </c>
      <c r="DU624" s="105">
        <v>-2.9426965535677159</v>
      </c>
      <c r="DV624" s="105">
        <v>11.63336319218241</v>
      </c>
      <c r="ER624" s="128">
        <v>0.73567413839192897</v>
      </c>
      <c r="ES624" s="128">
        <v>-12.21406351791531</v>
      </c>
      <c r="EU624" s="518">
        <f>ABS(ER624)</f>
        <v>0.73567413839192897</v>
      </c>
      <c r="EV624" s="284"/>
      <c r="EW624" s="209"/>
      <c r="EX624" s="209"/>
      <c r="EY624" s="209"/>
      <c r="EZ624" s="209"/>
      <c r="FA624" s="209"/>
      <c r="FB624" s="209"/>
      <c r="FC624" s="209"/>
      <c r="FE624" s="141"/>
      <c r="FF624" s="144">
        <v>32.990812334913556</v>
      </c>
      <c r="FH624" s="141"/>
      <c r="FJ624" s="141"/>
      <c r="FK624" s="584"/>
      <c r="FL624" s="527"/>
      <c r="FM624" s="584"/>
      <c r="FN624" s="527"/>
      <c r="FO624" s="584"/>
      <c r="FP624" s="527"/>
      <c r="FQ624" s="284"/>
      <c r="FR624" s="209">
        <f>FF624/(D623+D624)</f>
        <v>7.2781128851665065</v>
      </c>
      <c r="FS624" s="285"/>
      <c r="FT624" s="279"/>
      <c r="FU624" s="285"/>
      <c r="FV624" s="279"/>
      <c r="FW624" s="285"/>
      <c r="FX624" s="279"/>
      <c r="FY624" s="285"/>
      <c r="FZ624" s="279"/>
      <c r="GA624" s="285"/>
      <c r="GB624" s="279"/>
      <c r="GC624" s="279"/>
      <c r="GD624" s="284"/>
      <c r="GE624" s="284">
        <f>FF624*(((ABS(DV623-AN623))/(ABS(DV622-DV623))))^2</f>
        <v>2.3957845565780422</v>
      </c>
      <c r="GF624" s="285"/>
      <c r="GG624" s="279"/>
      <c r="GH624" s="279"/>
      <c r="GI624" s="279"/>
      <c r="GJ624" s="279"/>
      <c r="GK624" s="279"/>
      <c r="GL624" s="279"/>
      <c r="GM624" s="279"/>
      <c r="GN624" s="279"/>
      <c r="GO624" s="279"/>
      <c r="GP624" s="209"/>
      <c r="GQ624" s="529"/>
      <c r="GR624" s="587">
        <v>1.6262270427611063</v>
      </c>
      <c r="GS624" s="529">
        <v>2.5942193301189072</v>
      </c>
      <c r="GT624" s="587"/>
      <c r="GU624" s="529"/>
      <c r="GV624" s="529"/>
      <c r="GW624" s="529"/>
      <c r="GX624" s="529"/>
      <c r="GY624" s="529"/>
      <c r="GZ624" s="587">
        <v>3.8713355048859199E-2</v>
      </c>
      <c r="HA624" s="529">
        <v>0.3097068403908807</v>
      </c>
      <c r="HB624" s="587"/>
      <c r="HC624" s="529"/>
      <c r="HD624" s="529"/>
      <c r="HE624" s="529"/>
      <c r="HF624" s="529"/>
      <c r="HG624" s="529"/>
      <c r="HH624" s="584">
        <v>1.6266877753480145</v>
      </c>
      <c r="HI624" s="527">
        <v>2.6126408593121813</v>
      </c>
      <c r="HJ624" s="587"/>
      <c r="HK624" s="529"/>
      <c r="HL624" s="529"/>
      <c r="HM624" s="529"/>
      <c r="HN624" s="529"/>
      <c r="HO624" s="529"/>
      <c r="HP624" s="285"/>
      <c r="HQ624" s="208"/>
      <c r="HR624" s="208"/>
      <c r="HS624" s="208"/>
      <c r="IE624" s="159"/>
      <c r="IF624" s="159"/>
      <c r="IG624" s="159"/>
      <c r="IH624" s="159"/>
      <c r="II624" s="159">
        <v>0</v>
      </c>
      <c r="IJ624" s="159">
        <v>1</v>
      </c>
      <c r="IK624" s="159">
        <v>1</v>
      </c>
      <c r="IL624" s="159">
        <v>0</v>
      </c>
      <c r="IM624" s="159">
        <v>0</v>
      </c>
      <c r="IQ624" s="159">
        <v>0</v>
      </c>
      <c r="IR624" s="159">
        <v>1</v>
      </c>
      <c r="IS624" s="159">
        <v>0</v>
      </c>
      <c r="IZ624" s="159">
        <v>0</v>
      </c>
      <c r="JA624" s="159">
        <v>0</v>
      </c>
      <c r="JB624" s="176">
        <v>0</v>
      </c>
      <c r="JC624" s="176">
        <v>1</v>
      </c>
      <c r="JD624" s="176">
        <v>0</v>
      </c>
      <c r="JE624" s="176">
        <v>0</v>
      </c>
      <c r="JF624" s="176">
        <v>1</v>
      </c>
      <c r="JG624" s="176">
        <v>0</v>
      </c>
      <c r="JH624" s="176">
        <v>0</v>
      </c>
      <c r="JI624" s="176">
        <v>0</v>
      </c>
      <c r="JJ624" s="176">
        <v>0</v>
      </c>
      <c r="JK624" s="176">
        <v>1</v>
      </c>
      <c r="JL624" s="176">
        <v>0</v>
      </c>
      <c r="JM624" s="176">
        <v>1</v>
      </c>
      <c r="JN624" s="176">
        <v>0</v>
      </c>
      <c r="JO624" s="176">
        <v>0</v>
      </c>
      <c r="JP624" s="176">
        <v>0</v>
      </c>
      <c r="JQ624" s="176">
        <v>0</v>
      </c>
      <c r="JR624" s="176">
        <v>0</v>
      </c>
      <c r="JS624" s="176">
        <v>0</v>
      </c>
      <c r="JT624" s="176">
        <v>0</v>
      </c>
      <c r="JU624" s="501">
        <v>1</v>
      </c>
      <c r="JV624" s="176">
        <v>0</v>
      </c>
      <c r="JW624" s="176">
        <v>0</v>
      </c>
      <c r="JX624" s="176">
        <v>0</v>
      </c>
      <c r="JY624" s="501"/>
      <c r="JZ624" s="405"/>
      <c r="KA624" s="405"/>
      <c r="KB624" s="405"/>
      <c r="KC624" s="405"/>
      <c r="KD624" s="405"/>
      <c r="KE624" s="162">
        <v>1</v>
      </c>
      <c r="KF624" s="175">
        <v>0</v>
      </c>
      <c r="KG624" s="175">
        <v>0</v>
      </c>
      <c r="KH624" s="175">
        <v>0</v>
      </c>
      <c r="KI624" s="175">
        <v>0</v>
      </c>
      <c r="KJ624" s="175">
        <v>1</v>
      </c>
      <c r="KK624" s="160">
        <v>0</v>
      </c>
      <c r="KL624" s="175">
        <v>1</v>
      </c>
      <c r="KM624" s="159"/>
      <c r="KN624" s="159"/>
      <c r="KO624" s="159"/>
      <c r="KP624" s="159"/>
      <c r="KQ624" s="159"/>
      <c r="KR624" s="159"/>
      <c r="KS624" s="159"/>
      <c r="KT624" s="159"/>
      <c r="KU624" s="159"/>
      <c r="KV624" s="159"/>
      <c r="KW624" s="159"/>
      <c r="KX624" s="159"/>
      <c r="KY624" s="159"/>
      <c r="KZ624" s="159"/>
      <c r="LA624" s="159"/>
      <c r="LB624" s="159"/>
    </row>
    <row r="625" spans="1:314" x14ac:dyDescent="0.15">
      <c r="A625" s="214"/>
      <c r="B625" s="231" t="s">
        <v>147</v>
      </c>
      <c r="C625" s="10">
        <v>1.08</v>
      </c>
      <c r="D625" s="11">
        <v>3.5996400000000004</v>
      </c>
      <c r="E625" s="12"/>
      <c r="F625" s="14"/>
      <c r="G625" s="13"/>
      <c r="H625" s="14"/>
      <c r="I625" s="596"/>
      <c r="J625" s="9">
        <v>4</v>
      </c>
      <c r="K625" s="14"/>
      <c r="L625" s="9"/>
      <c r="M625" s="23">
        <v>0</v>
      </c>
      <c r="N625" s="23"/>
      <c r="O625" s="23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9">
        <v>4</v>
      </c>
      <c r="AB625" s="15"/>
      <c r="AC625" s="15"/>
      <c r="AD625" s="15"/>
      <c r="AE625" s="15"/>
      <c r="AF625" s="15"/>
      <c r="AG625" s="15"/>
      <c r="AH625" s="54"/>
      <c r="AI625" s="15"/>
      <c r="AJ625" s="15"/>
      <c r="AK625" s="15"/>
      <c r="AL625" s="632"/>
      <c r="AM625" s="633">
        <v>2.9814162450620278</v>
      </c>
      <c r="AN625" s="634">
        <v>-6.8329071661237784</v>
      </c>
      <c r="AO625" s="640">
        <f t="shared" ref="AO625" si="386">ABS(11.88+AN625)</f>
        <v>5.0470928338762224</v>
      </c>
      <c r="AP625" s="527"/>
      <c r="AQ625" s="634"/>
      <c r="AR625" s="634"/>
      <c r="AS625" s="634"/>
      <c r="AT625" s="634"/>
      <c r="AU625" s="634"/>
      <c r="AV625" s="634"/>
      <c r="AW625" s="634"/>
      <c r="AX625" s="634"/>
      <c r="AY625" s="634"/>
      <c r="AZ625" s="634"/>
      <c r="BA625" s="634"/>
      <c r="BB625" s="633"/>
      <c r="BC625" s="634">
        <f t="shared" ref="BC625:BC630" si="387">ABS(BQ625-AN625)</f>
        <v>5.3037296416938116</v>
      </c>
      <c r="BD625" s="634"/>
      <c r="BE625" s="634"/>
      <c r="BF625" s="634"/>
      <c r="BG625" s="634"/>
      <c r="BH625" s="634"/>
      <c r="BI625" s="634"/>
      <c r="BJ625" s="634"/>
      <c r="BK625" s="634"/>
      <c r="BL625" s="634"/>
      <c r="BM625" s="634"/>
      <c r="BN625" s="573"/>
      <c r="BO625" s="573"/>
      <c r="BP625" s="64">
        <v>5.0722795857548784</v>
      </c>
      <c r="BQ625" s="64">
        <v>-12.13663680781759</v>
      </c>
      <c r="BR625" s="6"/>
      <c r="BS625" s="527"/>
      <c r="BT625" s="527"/>
      <c r="BU625" s="527">
        <f>(BP624+BP625+BP626)/3</f>
        <v>1.7294795534126048</v>
      </c>
      <c r="BV625" s="527">
        <f>(BQ624+BQ625+BQ626)/3</f>
        <v>3.9035966340933759</v>
      </c>
      <c r="BW625" s="584"/>
      <c r="BX625" s="527"/>
      <c r="BY625" s="527"/>
      <c r="BZ625" s="527"/>
      <c r="CA625" s="527"/>
      <c r="CB625" s="584">
        <f>SQRT((BP624-BP625)^2+(BQ624-BQ625)^2)+SQRT((BP625-BP626)^2+(BQ625-BQ626)^2)+SQRT((BP626-BP624)^2+(BQ626-BQ624)^2)</f>
        <v>57.551860835416782</v>
      </c>
      <c r="CD625" s="584"/>
      <c r="CE625" s="527"/>
      <c r="CF625" s="584"/>
      <c r="CG625" s="527"/>
      <c r="CH625" s="584"/>
      <c r="CI625" s="527"/>
      <c r="CJ625" s="584"/>
      <c r="CK625" s="527"/>
      <c r="CL625" s="584"/>
      <c r="CO625" s="70"/>
      <c r="CP625" s="70"/>
      <c r="CQ625" s="70"/>
      <c r="CR625" s="518"/>
      <c r="CS625" s="284">
        <f>DEGREES(ACOS(((BP624-BP625)*(BP626-BP625)+(BQ624-BQ625)*(BQ626-BQ625))/(SQRT((BP624-BP625)^2+(BQ624-BQ625)^2)*SQRT((BP626-BP625)^2+(BQ626-BQ625)^2))))</f>
        <v>17.971774063635564</v>
      </c>
      <c r="CT625" s="70"/>
      <c r="CU625" s="70"/>
      <c r="CV625" s="70"/>
      <c r="CW625" s="70"/>
      <c r="CX625" s="70"/>
      <c r="CY625" s="70"/>
      <c r="CZ625" s="70"/>
      <c r="DA625" s="70"/>
      <c r="DB625" s="70"/>
      <c r="DC625" s="70"/>
      <c r="DH625" s="516"/>
      <c r="DI625" s="211">
        <f>DEGREES(ACOS(((BP624-BP623)*(BP626-BP625)+(BQ624-BQ623)*(BQ626-BQ625))/(SQRT((BP624-BP623)^2+(BQ624-BQ623)^2)*SQRT((BP626-BP625)^2+(BQ626-BQ625)^2))))</f>
        <v>16.562164787378581</v>
      </c>
      <c r="DJ625" s="105"/>
      <c r="DK625" s="105"/>
      <c r="DL625" s="105"/>
      <c r="DM625" s="105"/>
      <c r="DN625" s="105"/>
      <c r="DO625" s="105"/>
      <c r="DP625" s="105"/>
      <c r="DQ625" s="105"/>
      <c r="DR625" s="105"/>
      <c r="DS625" s="105"/>
      <c r="DT625" s="108" t="s">
        <v>445</v>
      </c>
      <c r="DU625" s="128">
        <v>3.5622116174767084</v>
      </c>
      <c r="DV625" s="128">
        <v>-12.175350162866449</v>
      </c>
      <c r="ER625" s="105">
        <v>-1.5875073512667941</v>
      </c>
      <c r="ES625" s="105">
        <v>12.330203583061889</v>
      </c>
      <c r="ET625" s="518">
        <f>ABS(ER625)</f>
        <v>1.5875073512667941</v>
      </c>
      <c r="EV625" s="284"/>
      <c r="EW625" s="209"/>
      <c r="EX625" s="209"/>
      <c r="EY625" s="209"/>
      <c r="EZ625" s="209"/>
      <c r="FA625" s="209"/>
      <c r="FB625" s="209"/>
      <c r="FC625" s="209"/>
      <c r="FE625" s="151">
        <v>7.6140138695621431</v>
      </c>
      <c r="FF625" s="141"/>
      <c r="FH625" s="141"/>
      <c r="FJ625" s="141"/>
      <c r="FK625" s="584"/>
      <c r="FL625" s="527"/>
      <c r="FM625" s="584"/>
      <c r="FN625" s="527"/>
      <c r="FO625" s="584"/>
      <c r="FP625" s="527"/>
      <c r="FQ625" s="284">
        <f>FE625/(D624+D625)</f>
        <v>1.0290236955536287</v>
      </c>
      <c r="FR625" s="209"/>
      <c r="FS625" s="285"/>
      <c r="FT625" s="279"/>
      <c r="FU625" s="285"/>
      <c r="FV625" s="279"/>
      <c r="FW625" s="285"/>
      <c r="FX625" s="279"/>
      <c r="FY625" s="285"/>
      <c r="FZ625" s="279"/>
      <c r="GA625" s="285"/>
      <c r="GB625" s="279"/>
      <c r="GC625" s="279"/>
      <c r="GD625" s="284">
        <f>FE625*(((DV624-AN624)/(ABS(DV623-DV624))))^2</f>
        <v>0.25377711891575899</v>
      </c>
      <c r="GE625" s="209"/>
      <c r="GF625" s="285"/>
      <c r="GG625" s="279"/>
      <c r="GH625" s="279"/>
      <c r="GI625" s="279"/>
      <c r="GJ625" s="279"/>
      <c r="GK625" s="279"/>
      <c r="GL625" s="279"/>
      <c r="GM625" s="279"/>
      <c r="GN625" s="279"/>
      <c r="GO625" s="279"/>
      <c r="GP625" s="209"/>
      <c r="GQ625" s="529"/>
      <c r="GR625" s="587">
        <v>1.3551892023009218</v>
      </c>
      <c r="GS625" s="532">
        <v>2.8265374790847795</v>
      </c>
      <c r="GT625" s="584"/>
      <c r="GU625" s="527"/>
      <c r="GV625" s="527"/>
      <c r="GW625" s="527"/>
      <c r="GX625" s="527"/>
      <c r="GY625" s="527"/>
      <c r="GZ625" s="587">
        <v>0.6968403908794798</v>
      </c>
      <c r="HA625" s="532">
        <v>3.8713355048860976E-2</v>
      </c>
      <c r="HB625" s="584"/>
      <c r="HC625" s="527"/>
      <c r="HD625" s="527"/>
      <c r="HE625" s="527"/>
      <c r="HF625" s="527"/>
      <c r="HG625" s="527"/>
      <c r="HH625" s="584">
        <v>1.5238517986976539</v>
      </c>
      <c r="HI625" s="527">
        <v>2.8268025832254504</v>
      </c>
      <c r="HJ625" s="584"/>
      <c r="HK625" s="527"/>
      <c r="HL625" s="527"/>
      <c r="HM625" s="527"/>
      <c r="HN625" s="527"/>
      <c r="HO625" s="527"/>
      <c r="HP625" s="285"/>
      <c r="HQ625" s="208"/>
      <c r="HR625" s="208"/>
      <c r="HS625" s="208"/>
      <c r="IE625" s="159"/>
      <c r="IF625" s="159"/>
      <c r="IG625" s="159"/>
      <c r="IH625" s="159"/>
      <c r="II625" s="159">
        <v>0</v>
      </c>
      <c r="IJ625" s="159">
        <v>1</v>
      </c>
      <c r="IK625" s="159">
        <v>1</v>
      </c>
      <c r="IL625" s="159">
        <v>0</v>
      </c>
      <c r="IM625" s="159">
        <v>0</v>
      </c>
      <c r="IQ625" s="159">
        <v>0</v>
      </c>
      <c r="IR625" s="159">
        <v>1</v>
      </c>
      <c r="IS625" s="159">
        <v>0</v>
      </c>
      <c r="IZ625" s="159">
        <v>0</v>
      </c>
      <c r="JA625" s="159">
        <v>0</v>
      </c>
      <c r="JB625" s="176">
        <v>0</v>
      </c>
      <c r="JC625" s="176">
        <v>1</v>
      </c>
      <c r="JD625" s="176">
        <v>0</v>
      </c>
      <c r="JE625" s="176">
        <v>0</v>
      </c>
      <c r="JF625" s="176">
        <v>0</v>
      </c>
      <c r="JG625" s="176">
        <v>1</v>
      </c>
      <c r="JH625" s="176">
        <v>0</v>
      </c>
      <c r="JI625" s="176">
        <v>0</v>
      </c>
      <c r="JJ625" s="176">
        <v>0</v>
      </c>
      <c r="JK625" s="176">
        <v>1</v>
      </c>
      <c r="JL625" s="176">
        <v>0</v>
      </c>
      <c r="JM625" s="176">
        <v>1</v>
      </c>
      <c r="JN625" s="176">
        <v>0</v>
      </c>
      <c r="JO625" s="176">
        <v>0</v>
      </c>
      <c r="JP625" s="176">
        <v>0</v>
      </c>
      <c r="JQ625" s="176">
        <v>0</v>
      </c>
      <c r="JR625" s="176">
        <v>0</v>
      </c>
      <c r="JS625" s="176">
        <v>0</v>
      </c>
      <c r="JT625" s="176">
        <v>0</v>
      </c>
      <c r="JU625" s="501">
        <v>0</v>
      </c>
      <c r="JV625" s="176">
        <v>1</v>
      </c>
      <c r="JW625" s="176">
        <v>0</v>
      </c>
      <c r="JX625" s="176">
        <v>0</v>
      </c>
      <c r="JY625" s="501"/>
      <c r="JZ625" s="405"/>
      <c r="KA625" s="405"/>
      <c r="KB625" s="405"/>
      <c r="KC625" s="405"/>
      <c r="KD625" s="405"/>
      <c r="KE625" s="162">
        <v>1</v>
      </c>
      <c r="KF625" s="175">
        <v>0</v>
      </c>
      <c r="KG625" s="175">
        <v>0</v>
      </c>
      <c r="KH625" s="175">
        <v>0</v>
      </c>
      <c r="KI625" s="175">
        <v>0</v>
      </c>
      <c r="KJ625" s="175">
        <v>1</v>
      </c>
      <c r="KK625" s="160">
        <v>0</v>
      </c>
      <c r="KL625" s="175">
        <v>1</v>
      </c>
      <c r="KM625" s="159"/>
      <c r="KN625" s="159"/>
      <c r="KO625" s="159"/>
      <c r="KP625" s="159"/>
      <c r="KQ625" s="159"/>
      <c r="KR625" s="159"/>
      <c r="KS625" s="159"/>
      <c r="KT625" s="159"/>
      <c r="KU625" s="159"/>
      <c r="KV625" s="159"/>
      <c r="KW625" s="159"/>
      <c r="KX625" s="159"/>
      <c r="KY625" s="159"/>
      <c r="KZ625" s="159"/>
      <c r="LA625" s="159"/>
      <c r="LB625" s="159"/>
    </row>
    <row r="626" spans="1:314" x14ac:dyDescent="0.15">
      <c r="A626" s="214"/>
      <c r="B626" s="231" t="s">
        <v>148</v>
      </c>
      <c r="C626" s="10">
        <v>1.17</v>
      </c>
      <c r="D626" s="11">
        <v>3.89961</v>
      </c>
      <c r="E626" s="12"/>
      <c r="F626" s="14"/>
      <c r="G626" s="13"/>
      <c r="H626" s="14"/>
      <c r="I626" s="596"/>
      <c r="J626" s="9">
        <v>5</v>
      </c>
      <c r="K626" s="14"/>
      <c r="L626" s="9"/>
      <c r="M626" s="23">
        <v>0</v>
      </c>
      <c r="N626" s="23"/>
      <c r="O626" s="23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9">
        <v>5</v>
      </c>
      <c r="AB626" s="15"/>
      <c r="AC626" s="15"/>
      <c r="AD626" s="15"/>
      <c r="AE626" s="15"/>
      <c r="AF626" s="15"/>
      <c r="AG626" s="15"/>
      <c r="AH626" s="54"/>
      <c r="AI626" s="15"/>
      <c r="AJ626" s="15"/>
      <c r="AK626" s="15"/>
      <c r="AL626" s="632"/>
      <c r="AM626" s="633">
        <v>4.0655676069027651</v>
      </c>
      <c r="AN626" s="634">
        <v>9.2331351791530949</v>
      </c>
      <c r="AO626" s="587"/>
      <c r="AP626" s="634">
        <f t="shared" ref="AP626:AP630" si="388">ABS(11.88-AN626)</f>
        <v>2.6468648208469059</v>
      </c>
      <c r="AQ626" s="634"/>
      <c r="AR626" s="634"/>
      <c r="AS626" s="634"/>
      <c r="AT626" s="634"/>
      <c r="AU626" s="634"/>
      <c r="AV626" s="634"/>
      <c r="AW626" s="634"/>
      <c r="AX626" s="634"/>
      <c r="AY626" s="634"/>
      <c r="AZ626" s="634"/>
      <c r="BA626" s="634"/>
      <c r="BB626" s="634">
        <f t="shared" ref="BB626:BB630" si="389">ABS(BQ626-AN626)</f>
        <v>3.2519218241042331</v>
      </c>
      <c r="BC626" s="634"/>
      <c r="BD626" s="634"/>
      <c r="BE626" s="634"/>
      <c r="BF626" s="634"/>
      <c r="BG626" s="634"/>
      <c r="BH626" s="634"/>
      <c r="BI626" s="634"/>
      <c r="BJ626" s="634"/>
      <c r="BK626" s="634"/>
      <c r="BL626" s="634"/>
      <c r="BM626" s="634"/>
      <c r="BN626" s="573"/>
      <c r="BO626" s="573"/>
      <c r="BP626" s="4">
        <v>3.9106888409255172</v>
      </c>
      <c r="BQ626" s="4">
        <v>12.485057003257328</v>
      </c>
      <c r="BR626" s="6"/>
      <c r="BS626" s="527">
        <f>(BP625+BP626+BP627)/3</f>
        <v>1.781105808738354</v>
      </c>
      <c r="BT626" s="527">
        <f>(BQ625+BQ626+BQ627)/3</f>
        <v>-3.7874565689467974</v>
      </c>
      <c r="BU626" s="527"/>
      <c r="BV626" s="527"/>
      <c r="BW626" s="584"/>
      <c r="BX626" s="527"/>
      <c r="BY626" s="527"/>
      <c r="BZ626" s="527"/>
      <c r="CA626" s="527"/>
      <c r="CC626" s="584">
        <f>SQRT((BP625-BP626)^2+(BQ625-BQ626)^2)+SQRT((BP626-BP627)^2+(BQ626-BQ627)^2)+SQRT((BP627-BP625)^2+(BQ627-BQ625)^2)</f>
        <v>58.71794244566869</v>
      </c>
      <c r="CD626" s="584"/>
      <c r="CE626" s="584"/>
      <c r="CF626" s="584"/>
      <c r="CG626" s="527"/>
      <c r="CH626" s="584"/>
      <c r="CI626" s="527"/>
      <c r="CJ626" s="584"/>
      <c r="CK626" s="527"/>
      <c r="CL626" s="584"/>
      <c r="CO626" s="70"/>
      <c r="CP626" s="70"/>
      <c r="CQ626" s="70"/>
      <c r="CR626" s="548">
        <f>DEGREES(ACOS(((BP625-BP626)*(BP627-BP626)+(BQ625-BQ626)*(BQ627-BQ626))/(SQRT((BP625-BP626)^2+(BQ625-BQ626)^2)*SQRT((BP627-BP626)^2+(BQ627-BQ626)^2))))</f>
        <v>20.031658812742229</v>
      </c>
      <c r="CS626" s="518"/>
      <c r="CT626" s="70"/>
      <c r="CU626" s="70"/>
      <c r="CV626" s="70"/>
      <c r="CW626" s="70"/>
      <c r="CX626" s="70"/>
      <c r="CY626" s="70"/>
      <c r="CZ626" s="70"/>
      <c r="DA626" s="70"/>
      <c r="DB626" s="70"/>
      <c r="DC626" s="70"/>
      <c r="DH626" s="211">
        <f>DEGREES(ACOS(((BP625-BP624)*(BP627-BP626)+(BQ625-BQ624)*(BQ627-BQ626))/(SQRT((BP625-BP624)^2+(BQ625-BQ624)^2)*SQRT((BP627-BP626)^2+(BQ627-BQ626)^2))))</f>
        <v>38.003432876377772</v>
      </c>
      <c r="DI626" s="516"/>
      <c r="DJ626" s="105"/>
      <c r="DK626" s="105"/>
      <c r="DL626" s="105"/>
      <c r="DM626" s="105"/>
      <c r="DN626" s="105"/>
      <c r="DO626" s="105"/>
      <c r="DP626" s="105"/>
      <c r="DQ626" s="105"/>
      <c r="DR626" s="105"/>
      <c r="DS626" s="105"/>
      <c r="DT626" s="108" t="s">
        <v>445</v>
      </c>
      <c r="DU626" s="105">
        <v>2.9039768620734039</v>
      </c>
      <c r="DV626" s="105">
        <v>12.523770358306189</v>
      </c>
      <c r="ER626" s="128">
        <v>0.54207568092036873</v>
      </c>
      <c r="ES626" s="128">
        <v>-12.717337133550489</v>
      </c>
      <c r="EU626" s="518">
        <f>ABS(ER626)</f>
        <v>0.54207568092036873</v>
      </c>
      <c r="EV626" s="284"/>
      <c r="EW626" s="209"/>
      <c r="EX626" s="209"/>
      <c r="EY626" s="209"/>
      <c r="EZ626" s="209"/>
      <c r="FA626" s="209"/>
      <c r="FB626" s="209"/>
      <c r="FC626" s="209"/>
      <c r="FE626" s="141"/>
      <c r="FF626" s="144">
        <v>95.509818235434906</v>
      </c>
      <c r="FH626" s="141"/>
      <c r="FJ626" s="141"/>
      <c r="FK626" s="584"/>
      <c r="FL626" s="527"/>
      <c r="FM626" s="584"/>
      <c r="FN626" s="527"/>
      <c r="FO626" s="584"/>
      <c r="FP626" s="527"/>
      <c r="FQ626" s="284"/>
      <c r="FR626" s="209">
        <f>FF626/(D625+D626)</f>
        <v>12.735916022993621</v>
      </c>
      <c r="FS626" s="285"/>
      <c r="FT626" s="279"/>
      <c r="FU626" s="285"/>
      <c r="FV626" s="279"/>
      <c r="FW626" s="285"/>
      <c r="FX626" s="279"/>
      <c r="FY626" s="285"/>
      <c r="FZ626" s="279"/>
      <c r="GA626" s="285"/>
      <c r="GB626" s="279"/>
      <c r="GC626" s="279"/>
      <c r="GD626" s="284"/>
      <c r="GE626" s="284">
        <f t="shared" ref="GE626" si="390">FF626*(((ABS(DV625-AN625))/(ABS(DV624-DV625))))^2</f>
        <v>4.809013096637246</v>
      </c>
      <c r="GF626" s="285"/>
      <c r="GG626" s="279"/>
      <c r="GH626" s="279"/>
      <c r="GI626" s="279"/>
      <c r="GJ626" s="279"/>
      <c r="GK626" s="279"/>
      <c r="GL626" s="279"/>
      <c r="GM626" s="279"/>
      <c r="GN626" s="279"/>
      <c r="GO626" s="279"/>
      <c r="GP626" s="209"/>
      <c r="GQ626" s="529"/>
      <c r="GR626" s="587">
        <v>4.4914842133401978</v>
      </c>
      <c r="GS626" s="529">
        <v>3.0201359365563398</v>
      </c>
      <c r="GT626" s="587"/>
      <c r="GU626" s="529"/>
      <c r="GV626" s="529"/>
      <c r="GW626" s="529"/>
      <c r="GX626" s="529"/>
      <c r="GY626" s="529"/>
      <c r="GZ626" s="587">
        <v>0.19356677524429955</v>
      </c>
      <c r="HA626" s="529">
        <v>0.54198697068403945</v>
      </c>
      <c r="HB626" s="587"/>
      <c r="HC626" s="529"/>
      <c r="HD626" s="529"/>
      <c r="HE626" s="529"/>
      <c r="HF626" s="529"/>
      <c r="HG626" s="529"/>
      <c r="HH626" s="584">
        <v>4.4956532934783455</v>
      </c>
      <c r="HI626" s="527">
        <v>3.0683824650245772</v>
      </c>
      <c r="HJ626" s="587"/>
      <c r="HK626" s="529"/>
      <c r="HL626" s="529"/>
      <c r="HM626" s="529"/>
      <c r="HN626" s="529"/>
      <c r="HO626" s="529"/>
      <c r="HP626" s="285"/>
      <c r="HQ626" s="208"/>
      <c r="HR626" s="208"/>
      <c r="HS626" s="208"/>
      <c r="IE626" s="159"/>
      <c r="IF626" s="159"/>
      <c r="IG626" s="159"/>
      <c r="IH626" s="159"/>
      <c r="II626" s="159">
        <v>0</v>
      </c>
      <c r="IJ626" s="159">
        <v>1</v>
      </c>
      <c r="IK626" s="159">
        <v>1</v>
      </c>
      <c r="IL626" s="159">
        <v>0</v>
      </c>
      <c r="IM626" s="159">
        <v>0</v>
      </c>
      <c r="IQ626" s="159">
        <v>1</v>
      </c>
      <c r="IR626" s="159">
        <v>0</v>
      </c>
      <c r="IS626" s="159">
        <v>0</v>
      </c>
      <c r="IZ626" s="159">
        <v>0</v>
      </c>
      <c r="JA626" s="159">
        <v>0</v>
      </c>
      <c r="JB626" s="176">
        <v>0</v>
      </c>
      <c r="JC626" s="176">
        <v>0</v>
      </c>
      <c r="JD626" s="176">
        <v>1</v>
      </c>
      <c r="JE626" s="176">
        <v>0</v>
      </c>
      <c r="JF626" s="176">
        <v>0</v>
      </c>
      <c r="JG626" s="176">
        <v>1</v>
      </c>
      <c r="JH626" s="176">
        <v>0</v>
      </c>
      <c r="JI626" s="176">
        <v>0</v>
      </c>
      <c r="JJ626" s="176">
        <v>0</v>
      </c>
      <c r="JK626" s="176">
        <v>1</v>
      </c>
      <c r="JL626" s="176">
        <v>0</v>
      </c>
      <c r="JM626" s="176">
        <v>1</v>
      </c>
      <c r="JN626" s="176">
        <v>0</v>
      </c>
      <c r="JO626" s="176">
        <v>0</v>
      </c>
      <c r="JP626" s="176">
        <v>0</v>
      </c>
      <c r="JQ626" s="176">
        <v>0</v>
      </c>
      <c r="JR626" s="176">
        <v>0</v>
      </c>
      <c r="JS626" s="176">
        <v>0</v>
      </c>
      <c r="JT626" s="176">
        <v>0</v>
      </c>
      <c r="JU626" s="501">
        <v>1</v>
      </c>
      <c r="JV626" s="176">
        <v>0</v>
      </c>
      <c r="JW626" s="176">
        <v>0</v>
      </c>
      <c r="JX626" s="176">
        <v>0</v>
      </c>
      <c r="JY626" s="501"/>
      <c r="JZ626" s="405"/>
      <c r="KA626" s="405"/>
      <c r="KB626" s="405"/>
      <c r="KC626" s="405"/>
      <c r="KD626" s="405"/>
      <c r="KE626" s="162">
        <v>1</v>
      </c>
      <c r="KF626" s="175">
        <v>0</v>
      </c>
      <c r="KG626" s="175">
        <v>0</v>
      </c>
      <c r="KH626" s="175">
        <v>0</v>
      </c>
      <c r="KI626" s="175">
        <v>0</v>
      </c>
      <c r="KJ626" s="175">
        <v>1</v>
      </c>
      <c r="KK626" s="160">
        <v>0</v>
      </c>
      <c r="KL626" s="175">
        <v>1</v>
      </c>
      <c r="KM626" s="175">
        <v>0</v>
      </c>
      <c r="KN626" s="175">
        <v>0</v>
      </c>
      <c r="KO626" s="175">
        <v>0</v>
      </c>
      <c r="KP626" s="175">
        <v>0</v>
      </c>
      <c r="KQ626" s="175">
        <v>0</v>
      </c>
      <c r="KR626" s="160">
        <v>0</v>
      </c>
      <c r="KS626" s="159"/>
      <c r="KT626" s="159"/>
      <c r="KU626" s="159"/>
      <c r="KV626" s="159"/>
      <c r="KW626" s="159"/>
      <c r="KX626" s="159"/>
      <c r="KY626" s="159"/>
      <c r="KZ626" s="159"/>
      <c r="LA626" s="159"/>
      <c r="LB626" s="159"/>
    </row>
    <row r="627" spans="1:314" x14ac:dyDescent="0.15">
      <c r="A627" s="214"/>
      <c r="B627" s="231" t="s">
        <v>149</v>
      </c>
      <c r="C627" s="10">
        <v>1.1100000000000001</v>
      </c>
      <c r="D627" s="11">
        <v>3.6996300000000004</v>
      </c>
      <c r="E627" s="12"/>
      <c r="F627" s="14"/>
      <c r="G627" s="13"/>
      <c r="H627" s="14"/>
      <c r="I627" s="596"/>
      <c r="J627" s="9">
        <v>6</v>
      </c>
      <c r="K627" s="14"/>
      <c r="L627" s="9"/>
      <c r="M627" s="23">
        <v>0</v>
      </c>
      <c r="N627" s="23"/>
      <c r="O627" s="23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9"/>
      <c r="AB627" s="15"/>
      <c r="AC627" s="15"/>
      <c r="AD627" s="15"/>
      <c r="AE627" s="15"/>
      <c r="AF627" s="15"/>
      <c r="AG627" s="15"/>
      <c r="AH627" s="54"/>
      <c r="AI627" s="15"/>
      <c r="AJ627" s="15"/>
      <c r="AK627" s="15"/>
      <c r="AL627" s="632"/>
      <c r="AM627" s="633">
        <v>-1.5100679682781699</v>
      </c>
      <c r="AN627" s="634">
        <v>-4.5488192182410421</v>
      </c>
      <c r="AO627" s="640">
        <f t="shared" ref="AO627" si="391">ABS(11.88+AN627)</f>
        <v>7.3311807817589587</v>
      </c>
      <c r="AP627" s="527"/>
      <c r="AQ627" s="634"/>
      <c r="AR627" s="634"/>
      <c r="AS627" s="634"/>
      <c r="AT627" s="634"/>
      <c r="AU627" s="634"/>
      <c r="AV627" s="634"/>
      <c r="AW627" s="634"/>
      <c r="AX627" s="634"/>
      <c r="AY627" s="634"/>
      <c r="AZ627" s="634"/>
      <c r="BA627" s="634"/>
      <c r="BB627" s="633"/>
      <c r="BC627" s="634">
        <f t="shared" ref="BC627:BC630" si="392">ABS(BQ627-AN627)</f>
        <v>7.1619706840390878</v>
      </c>
      <c r="BD627" s="634"/>
      <c r="BE627" s="634"/>
      <c r="BF627" s="634"/>
      <c r="BG627" s="634"/>
      <c r="BH627" s="634"/>
      <c r="BI627" s="634"/>
      <c r="BJ627" s="634"/>
      <c r="BK627" s="634"/>
      <c r="BL627" s="634"/>
      <c r="BM627" s="634"/>
      <c r="BN627" s="573"/>
      <c r="BO627" s="573"/>
      <c r="BP627" s="64">
        <v>-3.6396510004653329</v>
      </c>
      <c r="BQ627" s="64">
        <v>-11.71078990228013</v>
      </c>
      <c r="BR627" s="6"/>
      <c r="BS627" s="527"/>
      <c r="BT627" s="527"/>
      <c r="BU627" s="527">
        <f>(BP626+BP627+BP628)/3</f>
        <v>1.7423861172440425</v>
      </c>
      <c r="BV627" s="527">
        <f>(BQ626+BQ627+BQ628)/3</f>
        <v>4.5230103148751359</v>
      </c>
      <c r="BW627" s="584"/>
      <c r="BX627" s="527"/>
      <c r="BY627" s="527"/>
      <c r="BZ627" s="527"/>
      <c r="CA627" s="527"/>
      <c r="CB627" s="584">
        <f>SQRT((BP626-BP627)^2+(BQ626-BQ627)^2)+SQRT((BP627-BP628)^2+(BQ627-BQ628)^2)+SQRT((BP628-BP626)^2+(BQ628-BQ626)^2)</f>
        <v>52.406267650738108</v>
      </c>
      <c r="CD627" s="584"/>
      <c r="CE627" s="527"/>
      <c r="CF627" s="584"/>
      <c r="CG627" s="527"/>
      <c r="CH627" s="584"/>
      <c r="CI627" s="527"/>
      <c r="CJ627" s="584"/>
      <c r="CK627" s="527"/>
      <c r="CL627" s="584"/>
      <c r="CO627" s="70"/>
      <c r="CP627" s="70"/>
      <c r="CQ627" s="70"/>
      <c r="CR627" s="518"/>
      <c r="CS627" s="284">
        <f>DEGREES(ACOS(((BP626-BP627)*(BP628-BP627)+(BQ626-BQ627)*(BQ628-BQ627))/(SQRT((BP626-BP627)^2+(BQ626-BQ627)^2)*SQRT((BP628-BP627)^2+(BQ628-BQ627)^2))))</f>
        <v>1.9986652382834584</v>
      </c>
      <c r="CT627" s="70"/>
      <c r="CU627" s="70"/>
      <c r="CV627" s="70"/>
      <c r="CW627" s="70"/>
      <c r="CX627" s="70"/>
      <c r="CY627" s="70"/>
      <c r="CZ627" s="70"/>
      <c r="DA627" s="70"/>
      <c r="DB627" s="70"/>
      <c r="DC627" s="70"/>
      <c r="DH627" s="516"/>
      <c r="DI627" s="211">
        <f>DEGREES(ACOS(((BP626-BP625)*(BP628-BP627)+(BQ626-BQ625)*(BQ628-BQ627))/(SQRT((BP626-BP625)^2+(BQ626-BQ625)^2)*SQRT((BP628-BP627)^2+(BQ628-BQ627)^2))))</f>
        <v>22.030324051025854</v>
      </c>
      <c r="DJ627" s="105"/>
      <c r="DK627" s="105"/>
      <c r="DL627" s="105"/>
      <c r="DM627" s="105"/>
      <c r="DN627" s="105"/>
      <c r="DO627" s="105"/>
      <c r="DP627" s="105"/>
      <c r="DQ627" s="105"/>
      <c r="DR627" s="105"/>
      <c r="DS627" s="105"/>
      <c r="DT627" s="108" t="s">
        <v>445</v>
      </c>
      <c r="DU627" s="128">
        <v>-2.5942193301189072</v>
      </c>
      <c r="DV627" s="128">
        <v>-12.097923452768729</v>
      </c>
      <c r="ER627" s="105">
        <v>2.5942193301189072</v>
      </c>
      <c r="ES627" s="105">
        <v>13.491604234527687</v>
      </c>
      <c r="ET627" s="518">
        <f>ABS(ER627)</f>
        <v>2.5942193301189072</v>
      </c>
      <c r="EV627" s="284"/>
      <c r="EW627" s="209"/>
      <c r="EX627" s="209"/>
      <c r="EY627" s="209"/>
      <c r="EZ627" s="209"/>
      <c r="FA627" s="209"/>
      <c r="FB627" s="209"/>
      <c r="FC627" s="209"/>
      <c r="FE627" s="151">
        <v>107.00391378653296</v>
      </c>
      <c r="FF627" s="141"/>
      <c r="FH627" s="141"/>
      <c r="FJ627" s="141"/>
      <c r="FK627" s="584"/>
      <c r="FL627" s="527"/>
      <c r="FM627" s="584"/>
      <c r="FN627" s="527"/>
      <c r="FO627" s="584"/>
      <c r="FP627" s="527"/>
      <c r="FQ627" s="284">
        <f>FE627/(D626+D627)</f>
        <v>14.080870427376022</v>
      </c>
      <c r="FR627" s="209"/>
      <c r="FS627" s="285"/>
      <c r="FT627" s="279"/>
      <c r="FU627" s="285"/>
      <c r="FV627" s="279"/>
      <c r="FW627" s="285"/>
      <c r="FX627" s="279"/>
      <c r="FY627" s="285"/>
      <c r="FZ627" s="279"/>
      <c r="GA627" s="285"/>
      <c r="GB627" s="279"/>
      <c r="GC627" s="279"/>
      <c r="GD627" s="284">
        <f t="shared" ref="GD627" si="393">FE627*(((DV626-AN626)/(ABS(DV625-DV626))))^2</f>
        <v>1.8993113204167134</v>
      </c>
      <c r="GE627" s="209"/>
      <c r="GF627" s="285"/>
      <c r="GG627" s="279"/>
      <c r="GH627" s="279"/>
      <c r="GI627" s="279"/>
      <c r="GJ627" s="279"/>
      <c r="GK627" s="279"/>
      <c r="GL627" s="279"/>
      <c r="GM627" s="279"/>
      <c r="GN627" s="279"/>
      <c r="GO627" s="279"/>
      <c r="GP627" s="209"/>
      <c r="GQ627" s="529"/>
      <c r="GR627" s="587">
        <v>0.30975753195449673</v>
      </c>
      <c r="GS627" s="532">
        <v>3.1362950110392758</v>
      </c>
      <c r="GT627" s="584"/>
      <c r="GU627" s="527"/>
      <c r="GV627" s="527"/>
      <c r="GW627" s="527"/>
      <c r="GX627" s="527"/>
      <c r="GY627" s="527"/>
      <c r="GZ627" s="587">
        <v>0.96783387622149775</v>
      </c>
      <c r="HA627" s="532">
        <v>0.61941368078175962</v>
      </c>
      <c r="HB627" s="584"/>
      <c r="HC627" s="527"/>
      <c r="HD627" s="527"/>
      <c r="HE627" s="527"/>
      <c r="HF627" s="527"/>
      <c r="HG627" s="527"/>
      <c r="HH627" s="584">
        <v>1.0161949323650805</v>
      </c>
      <c r="HI627" s="527">
        <v>3.1968765544214337</v>
      </c>
      <c r="HJ627" s="584"/>
      <c r="HK627" s="527"/>
      <c r="HL627" s="527"/>
      <c r="HM627" s="527"/>
      <c r="HN627" s="527"/>
      <c r="HO627" s="527"/>
      <c r="HP627" s="285"/>
      <c r="HQ627" s="208"/>
      <c r="HR627" s="208"/>
      <c r="HS627" s="208"/>
      <c r="IE627" s="159"/>
      <c r="IF627" s="159"/>
      <c r="IG627" s="159"/>
      <c r="IH627" s="159"/>
      <c r="II627" s="159">
        <v>0</v>
      </c>
      <c r="IJ627" s="159">
        <v>1</v>
      </c>
      <c r="IK627" s="159">
        <v>0</v>
      </c>
      <c r="IL627" s="159">
        <v>1</v>
      </c>
      <c r="IM627" s="159">
        <v>0</v>
      </c>
      <c r="IQ627" s="159">
        <v>1</v>
      </c>
      <c r="IR627" s="159">
        <v>0</v>
      </c>
      <c r="IS627" s="159">
        <v>0</v>
      </c>
      <c r="IZ627" s="159">
        <v>0</v>
      </c>
      <c r="JA627" s="159">
        <v>0</v>
      </c>
      <c r="JB627" s="176">
        <v>1</v>
      </c>
      <c r="JC627" s="176">
        <v>0</v>
      </c>
      <c r="JD627" s="176">
        <v>0</v>
      </c>
      <c r="JE627" s="176">
        <v>0</v>
      </c>
      <c r="JF627" s="176">
        <v>0</v>
      </c>
      <c r="JG627" s="176">
        <v>1</v>
      </c>
      <c r="JH627" s="176">
        <v>0</v>
      </c>
      <c r="JI627" s="176">
        <v>0</v>
      </c>
      <c r="JJ627" s="176">
        <v>0</v>
      </c>
      <c r="JK627" s="176">
        <v>1</v>
      </c>
      <c r="JL627" s="176">
        <v>0</v>
      </c>
      <c r="JM627" s="176">
        <v>1</v>
      </c>
      <c r="JN627" s="176">
        <v>0</v>
      </c>
      <c r="JO627" s="176">
        <v>0</v>
      </c>
      <c r="JP627" s="176">
        <v>0</v>
      </c>
      <c r="JQ627" s="176">
        <v>0</v>
      </c>
      <c r="JR627" s="176">
        <v>0</v>
      </c>
      <c r="JS627" s="176">
        <v>0</v>
      </c>
      <c r="JT627" s="176">
        <v>0</v>
      </c>
      <c r="JU627" s="501">
        <v>1</v>
      </c>
      <c r="JV627" s="176">
        <v>0</v>
      </c>
      <c r="JW627" s="176">
        <v>0</v>
      </c>
      <c r="JX627" s="176">
        <v>0</v>
      </c>
      <c r="JY627" s="501"/>
      <c r="JZ627" s="405"/>
      <c r="KA627" s="405"/>
      <c r="KB627" s="405"/>
      <c r="KC627" s="405"/>
      <c r="KD627" s="405"/>
      <c r="KE627" s="162">
        <v>0</v>
      </c>
      <c r="KF627" s="175">
        <v>1</v>
      </c>
      <c r="KG627" s="175">
        <v>0</v>
      </c>
      <c r="KH627" s="175">
        <v>0</v>
      </c>
      <c r="KI627" s="175">
        <v>0</v>
      </c>
      <c r="KJ627" s="175">
        <v>0</v>
      </c>
      <c r="KK627" s="160">
        <v>1</v>
      </c>
      <c r="KL627" s="175">
        <v>1</v>
      </c>
      <c r="KM627" s="175">
        <v>0</v>
      </c>
      <c r="KN627" s="175">
        <v>0</v>
      </c>
      <c r="KO627" s="175">
        <v>0</v>
      </c>
      <c r="KP627" s="175">
        <v>0</v>
      </c>
      <c r="KQ627" s="175">
        <v>0</v>
      </c>
      <c r="KR627" s="160">
        <v>0</v>
      </c>
      <c r="KS627" s="175">
        <v>1</v>
      </c>
      <c r="KT627" s="159"/>
      <c r="KU627" s="159"/>
      <c r="KV627" s="159"/>
      <c r="KW627" s="159"/>
      <c r="KX627" s="159"/>
      <c r="KY627" s="159"/>
      <c r="KZ627" s="159"/>
      <c r="LA627" s="159"/>
      <c r="LB627" s="159"/>
    </row>
    <row r="628" spans="1:314" x14ac:dyDescent="0.15">
      <c r="A628" s="214"/>
      <c r="B628" s="231" t="s">
        <v>150</v>
      </c>
      <c r="C628" s="10">
        <v>1.01</v>
      </c>
      <c r="D628" s="11">
        <v>3.36633</v>
      </c>
      <c r="E628" s="12"/>
      <c r="F628" s="14"/>
      <c r="G628" s="13"/>
      <c r="H628" s="14"/>
      <c r="I628" s="596"/>
      <c r="J628" s="9">
        <v>7</v>
      </c>
      <c r="K628" s="14"/>
      <c r="L628" s="9"/>
      <c r="M628" s="23">
        <v>0</v>
      </c>
      <c r="N628" s="23"/>
      <c r="O628" s="23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9"/>
      <c r="AB628" s="15"/>
      <c r="AC628" s="15"/>
      <c r="AD628" s="15"/>
      <c r="AE628" s="15"/>
      <c r="AF628" s="15"/>
      <c r="AG628" s="15"/>
      <c r="AH628" s="54"/>
      <c r="AI628" s="15"/>
      <c r="AJ628" s="15"/>
      <c r="AK628" s="15"/>
      <c r="AL628" s="632"/>
      <c r="AM628" s="633">
        <v>2.9426965535677159</v>
      </c>
      <c r="AN628" s="634">
        <v>8.5750081433224761</v>
      </c>
      <c r="AO628" s="587"/>
      <c r="AP628" s="634">
        <f t="shared" ref="AP628:AP630" si="394">ABS(11.88-AN628)</f>
        <v>3.3049918566775247</v>
      </c>
      <c r="AQ628" s="634"/>
      <c r="AR628" s="634"/>
      <c r="AS628" s="634"/>
      <c r="AT628" s="634"/>
      <c r="AU628" s="634"/>
      <c r="AV628" s="634"/>
      <c r="AW628" s="634"/>
      <c r="AX628" s="634"/>
      <c r="AY628" s="634"/>
      <c r="AZ628" s="634"/>
      <c r="BA628" s="634"/>
      <c r="BB628" s="634">
        <f t="shared" ref="BB628:BB630" si="395">ABS(BQ628-AN628)</f>
        <v>4.2197557003257327</v>
      </c>
      <c r="BC628" s="634"/>
      <c r="BD628" s="634"/>
      <c r="BE628" s="634"/>
      <c r="BF628" s="634"/>
      <c r="BG628" s="634"/>
      <c r="BH628" s="634"/>
      <c r="BI628" s="634"/>
      <c r="BJ628" s="634"/>
      <c r="BK628" s="634"/>
      <c r="BL628" s="634"/>
      <c r="BM628" s="634"/>
      <c r="BN628" s="573"/>
      <c r="BO628" s="573"/>
      <c r="BP628" s="4">
        <v>4.9561205112719424</v>
      </c>
      <c r="BQ628" s="4">
        <v>12.794763843648209</v>
      </c>
      <c r="BR628" s="6"/>
      <c r="BS628" s="527">
        <f>(BP627+BP628+BP629)/3</f>
        <v>0.82602008521199044</v>
      </c>
      <c r="BT628" s="527">
        <f>(BQ627+BQ628+BQ629)/3</f>
        <v>-2.8454315960912049</v>
      </c>
      <c r="BU628" s="527"/>
      <c r="BV628" s="527"/>
      <c r="BW628" s="584"/>
      <c r="BX628" s="527"/>
      <c r="BY628" s="527"/>
      <c r="BZ628" s="527"/>
      <c r="CA628" s="527"/>
      <c r="CC628" s="584">
        <f>SQRT((BP627-BP628)^2+(BQ627-BQ628)^2)+SQRT((BP628-BP629)^2+(BQ628-BQ629)^2)+SQRT((BP629-BP627)^2+(BQ629-BQ627)^2)</f>
        <v>53.939958176521316</v>
      </c>
      <c r="CD628" s="584"/>
      <c r="CE628" s="584"/>
      <c r="CF628" s="584"/>
      <c r="CG628" s="527"/>
      <c r="CH628" s="584"/>
      <c r="CI628" s="527"/>
      <c r="CJ628" s="584"/>
      <c r="CK628" s="527"/>
      <c r="CL628" s="584"/>
      <c r="CO628" s="70"/>
      <c r="CP628" s="70"/>
      <c r="CQ628" s="70"/>
      <c r="CR628" s="548">
        <f>DEGREES(ACOS(((BP627-BP628)*(BP629-BP628)+(BQ627-BQ628)*(BQ629-BQ628))/(SQRT((BP627-BP628)^2+(BQ627-BQ628)^2)*SQRT((BP629-BP628)^2+(BQ629-BQ628)^2))))</f>
        <v>9.7210260989549102</v>
      </c>
      <c r="CS628" s="518"/>
      <c r="CT628" s="70"/>
      <c r="CU628" s="70"/>
      <c r="CV628" s="70"/>
      <c r="CW628" s="70"/>
      <c r="CX628" s="70"/>
      <c r="CY628" s="70"/>
      <c r="CZ628" s="70"/>
      <c r="DA628" s="70"/>
      <c r="DB628" s="70"/>
      <c r="DC628" s="70"/>
      <c r="DH628" s="211">
        <f>DEGREES(ACOS(((BP627-BP626)*(BP629-BP628)+(BQ627-BQ626)*(BQ629-BQ628))/(SQRT((BP627-BP626)^2+(BQ627-BQ626)^2)*SQRT((BP629-BP628)^2+(BQ629-BQ628)^2))))</f>
        <v>7.7223608606713752</v>
      </c>
      <c r="DI628" s="516"/>
      <c r="DJ628" s="105"/>
      <c r="DK628" s="105"/>
      <c r="DL628" s="105"/>
      <c r="DM628" s="105"/>
      <c r="DN628" s="105"/>
      <c r="DO628" s="105"/>
      <c r="DP628" s="105"/>
      <c r="DQ628" s="105"/>
      <c r="DR628" s="105"/>
      <c r="DS628" s="105"/>
      <c r="DT628" s="108" t="s">
        <v>443</v>
      </c>
      <c r="DU628" s="105">
        <v>2.9039768620734039</v>
      </c>
      <c r="DV628" s="105">
        <v>12.949617263843647</v>
      </c>
      <c r="ER628" s="128">
        <v>-2.9426965535677159</v>
      </c>
      <c r="ES628" s="128">
        <v>-11.749503257328991</v>
      </c>
      <c r="EU628" s="518">
        <f>ABS(ER628)</f>
        <v>2.9426965535677159</v>
      </c>
      <c r="EV628" s="284"/>
      <c r="EW628" s="209"/>
      <c r="EX628" s="209"/>
      <c r="EY628" s="209"/>
      <c r="EZ628" s="209"/>
      <c r="FA628" s="209"/>
      <c r="FB628" s="209"/>
      <c r="FC628" s="209"/>
      <c r="FE628" s="141"/>
      <c r="FF628" s="144">
        <v>11.47835637487394</v>
      </c>
      <c r="FH628" s="141"/>
      <c r="FJ628" s="141"/>
      <c r="FK628" s="584"/>
      <c r="FL628" s="527"/>
      <c r="FM628" s="584"/>
      <c r="FN628" s="527"/>
      <c r="FO628" s="584"/>
      <c r="FP628" s="527"/>
      <c r="FQ628" s="284"/>
      <c r="FR628" s="209">
        <f>FF628/(D627+D628)</f>
        <v>1.6244581592414815</v>
      </c>
      <c r="FS628" s="285"/>
      <c r="FT628" s="279"/>
      <c r="FU628" s="285"/>
      <c r="FV628" s="279"/>
      <c r="FW628" s="285"/>
      <c r="FX628" s="279"/>
      <c r="FY628" s="285"/>
      <c r="FZ628" s="279"/>
      <c r="GA628" s="285"/>
      <c r="GB628" s="279"/>
      <c r="GC628" s="279"/>
      <c r="GD628" s="284"/>
      <c r="GE628" s="284">
        <f t="shared" ref="GE628" si="396">FF628*(((ABS(DV627-AN627))/(ABS(DV626-DV627))))^2</f>
        <v>1.0790329228338018</v>
      </c>
      <c r="GF628" s="285"/>
      <c r="GG628" s="279"/>
      <c r="GH628" s="279"/>
      <c r="GI628" s="279"/>
      <c r="GJ628" s="279"/>
      <c r="GK628" s="279"/>
      <c r="GL628" s="279"/>
      <c r="GM628" s="279"/>
      <c r="GN628" s="279"/>
      <c r="GO628" s="279"/>
      <c r="GP628" s="209"/>
      <c r="GQ628" s="529"/>
      <c r="GR628" s="587">
        <v>0.30975753195449673</v>
      </c>
      <c r="GS628" s="529">
        <v>0.34847722344880872</v>
      </c>
      <c r="GT628" s="587"/>
      <c r="GU628" s="529"/>
      <c r="GV628" s="529"/>
      <c r="GW628" s="529"/>
      <c r="GX628" s="529"/>
      <c r="GY628" s="529"/>
      <c r="GZ628" s="587">
        <v>0.54198697068403945</v>
      </c>
      <c r="HA628" s="529">
        <v>0.34842019543973812</v>
      </c>
      <c r="HB628" s="587"/>
      <c r="HC628" s="529"/>
      <c r="HD628" s="529"/>
      <c r="HE628" s="529"/>
      <c r="HF628" s="529"/>
      <c r="HG628" s="529"/>
      <c r="HH628" s="584">
        <v>0.62425924502069086</v>
      </c>
      <c r="HI628" s="527">
        <v>0.49278089233741224</v>
      </c>
      <c r="HJ628" s="587"/>
      <c r="HK628" s="529"/>
      <c r="HL628" s="529"/>
      <c r="HM628" s="529"/>
      <c r="HN628" s="529"/>
      <c r="HO628" s="529"/>
      <c r="HP628" s="285"/>
      <c r="HQ628" s="208"/>
      <c r="HR628" s="208"/>
      <c r="HS628" s="208"/>
      <c r="IE628" s="159"/>
      <c r="IF628" s="159"/>
      <c r="IG628" s="159"/>
      <c r="IH628" s="159"/>
      <c r="II628" s="159">
        <v>0</v>
      </c>
      <c r="IJ628" s="159">
        <v>1</v>
      </c>
      <c r="IK628" s="159">
        <v>0</v>
      </c>
      <c r="IL628" s="159">
        <v>0</v>
      </c>
      <c r="IM628" s="159">
        <v>1</v>
      </c>
      <c r="IQ628" s="159">
        <v>1</v>
      </c>
      <c r="IR628" s="159">
        <v>0</v>
      </c>
      <c r="IS628" s="159">
        <v>0</v>
      </c>
      <c r="IZ628" s="159">
        <v>0</v>
      </c>
      <c r="JA628" s="159">
        <v>0</v>
      </c>
      <c r="JB628" s="176">
        <v>0</v>
      </c>
      <c r="JC628" s="176">
        <v>0</v>
      </c>
      <c r="JD628" s="176">
        <v>1</v>
      </c>
      <c r="JE628" s="176">
        <v>0</v>
      </c>
      <c r="JF628" s="176">
        <v>0</v>
      </c>
      <c r="JG628" s="176">
        <v>1</v>
      </c>
      <c r="JH628" s="176">
        <v>0</v>
      </c>
      <c r="JI628" s="176">
        <v>0</v>
      </c>
      <c r="JJ628" s="176">
        <v>0</v>
      </c>
      <c r="JK628" s="176">
        <v>0</v>
      </c>
      <c r="JL628" s="176">
        <v>1</v>
      </c>
      <c r="JM628" s="176">
        <v>0</v>
      </c>
      <c r="JN628" s="176">
        <v>0</v>
      </c>
      <c r="JO628" s="176">
        <v>0</v>
      </c>
      <c r="JP628" s="176">
        <v>0</v>
      </c>
      <c r="JQ628" s="176">
        <v>0</v>
      </c>
      <c r="JR628" s="176">
        <v>0</v>
      </c>
      <c r="JS628" s="176">
        <v>0</v>
      </c>
      <c r="JT628" s="176">
        <v>1</v>
      </c>
      <c r="JU628" s="501">
        <v>0</v>
      </c>
      <c r="JV628" s="176">
        <v>0</v>
      </c>
      <c r="JW628" s="176">
        <v>1</v>
      </c>
      <c r="JX628" s="176">
        <v>0</v>
      </c>
      <c r="JY628" s="501"/>
      <c r="JZ628" s="405"/>
      <c r="KA628" s="405"/>
      <c r="KB628" s="405"/>
      <c r="KC628" s="405"/>
      <c r="KD628" s="405"/>
      <c r="KE628" s="162">
        <v>0</v>
      </c>
      <c r="KF628" s="175">
        <v>0</v>
      </c>
      <c r="KG628" s="175">
        <v>1</v>
      </c>
      <c r="KH628" s="175">
        <v>0</v>
      </c>
      <c r="KI628" s="175">
        <v>0</v>
      </c>
      <c r="KJ628" s="175">
        <v>1</v>
      </c>
      <c r="KK628" s="160">
        <v>0</v>
      </c>
      <c r="KL628" s="175">
        <v>1</v>
      </c>
      <c r="KM628" s="159"/>
      <c r="KN628" s="159"/>
      <c r="KO628" s="159"/>
      <c r="KP628" s="159"/>
      <c r="KQ628" s="159"/>
      <c r="KR628" s="159"/>
      <c r="KS628" s="159"/>
      <c r="KT628" s="159"/>
      <c r="KU628" s="159"/>
      <c r="KV628" s="159"/>
      <c r="KW628" s="159"/>
      <c r="KX628" s="159"/>
      <c r="KY628" s="159"/>
      <c r="KZ628" s="159"/>
      <c r="LA628" s="159"/>
      <c r="LB628" s="159"/>
    </row>
    <row r="629" spans="1:314" x14ac:dyDescent="0.15">
      <c r="A629" s="214"/>
      <c r="B629" s="231" t="s">
        <v>151</v>
      </c>
      <c r="C629" s="10">
        <v>1.21</v>
      </c>
      <c r="D629" s="11">
        <v>4.0329300000000003</v>
      </c>
      <c r="E629" s="12"/>
      <c r="F629" s="14"/>
      <c r="G629" s="13"/>
      <c r="H629" s="14"/>
      <c r="I629" s="596"/>
      <c r="J629" s="9">
        <v>8</v>
      </c>
      <c r="K629" s="14"/>
      <c r="L629" s="9"/>
      <c r="M629" s="23">
        <v>0</v>
      </c>
      <c r="N629" s="23"/>
      <c r="O629" s="23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9"/>
      <c r="AB629" s="15"/>
      <c r="AC629" s="15"/>
      <c r="AD629" s="15"/>
      <c r="AE629" s="15"/>
      <c r="AF629" s="15"/>
      <c r="AG629" s="15"/>
      <c r="AH629" s="54"/>
      <c r="AI629" s="15"/>
      <c r="AJ629" s="15"/>
      <c r="AK629" s="15"/>
      <c r="AL629" s="632"/>
      <c r="AM629" s="633">
        <v>1.3164695108066096</v>
      </c>
      <c r="AN629" s="634">
        <v>-6.5619136807817586</v>
      </c>
      <c r="AO629" s="640">
        <f t="shared" ref="AO629" si="397">ABS(11.88+AN629)</f>
        <v>5.3180863192182422</v>
      </c>
      <c r="AP629" s="527"/>
      <c r="AQ629" s="634"/>
      <c r="AR629" s="634"/>
      <c r="AS629" s="634"/>
      <c r="AT629" s="634"/>
      <c r="AU629" s="634"/>
      <c r="AV629" s="634"/>
      <c r="AW629" s="634"/>
      <c r="AX629" s="634"/>
      <c r="AY629" s="634"/>
      <c r="AZ629" s="634"/>
      <c r="BA629" s="634"/>
      <c r="BB629" s="633"/>
      <c r="BC629" s="634">
        <f t="shared" ref="BC629:BC630" si="398">ABS(BQ629-AN629)</f>
        <v>3.0583550488599354</v>
      </c>
      <c r="BD629" s="634"/>
      <c r="BE629" s="634"/>
      <c r="BF629" s="634"/>
      <c r="BG629" s="634"/>
      <c r="BH629" s="634"/>
      <c r="BI629" s="634"/>
      <c r="BJ629" s="634"/>
      <c r="BK629" s="634"/>
      <c r="BL629" s="634"/>
      <c r="BM629" s="634"/>
      <c r="BN629" s="573"/>
      <c r="BO629" s="573"/>
      <c r="BP629" s="64">
        <v>1.1615907448293614</v>
      </c>
      <c r="BQ629" s="64">
        <v>-9.620268729641694</v>
      </c>
      <c r="BR629" s="6"/>
      <c r="BS629" s="527"/>
      <c r="BT629" s="527"/>
      <c r="BU629" s="527">
        <f>(BP628+BP629+BP630)/3</f>
        <v>0.98089885118923847</v>
      </c>
      <c r="BV629" s="527">
        <f>(BQ628+BQ629+BQ630)/3</f>
        <v>5.0004750271444083</v>
      </c>
      <c r="BW629" s="584"/>
      <c r="BX629" s="527"/>
      <c r="BY629" s="527"/>
      <c r="BZ629" s="527"/>
      <c r="CA629" s="527"/>
      <c r="CB629" s="584">
        <f>SQRT((BP628-BP629)^2+(BQ628-BQ629)^2)+SQRT((BP629-BP630)^2+(BQ629-BQ630)^2)+SQRT((BP630-BP628)^2+(BQ630-BQ628)^2)</f>
        <v>52.803710628544948</v>
      </c>
      <c r="CD629" s="584"/>
      <c r="CE629" s="527"/>
      <c r="CF629" s="584"/>
      <c r="CG629" s="527"/>
      <c r="CH629" s="584"/>
      <c r="CI629" s="527"/>
      <c r="CJ629" s="584"/>
      <c r="CK629" s="527"/>
      <c r="CL629" s="584"/>
      <c r="CO629" s="70"/>
      <c r="CP629" s="70"/>
      <c r="CQ629" s="70"/>
      <c r="CR629" s="518"/>
      <c r="CS629" s="284">
        <f>DEGREES(ACOS(((BP628-BP629)*(BP630-BP629)+(BQ628-BQ629)*(BQ630-BQ629))/(SQRT((BP628-BP629)^2+(BQ628-BQ629)^2)*SQRT((BP630-BP629)^2+(BQ630-BQ629)^2))))</f>
        <v>21.039264359355066</v>
      </c>
      <c r="CT629" s="70"/>
      <c r="CU629" s="70"/>
      <c r="CV629" s="70"/>
      <c r="CW629" s="70"/>
      <c r="CX629" s="70"/>
      <c r="CY629" s="70"/>
      <c r="CZ629" s="70"/>
      <c r="DA629" s="70"/>
      <c r="DB629" s="70"/>
      <c r="DC629" s="70"/>
      <c r="DH629" s="516"/>
      <c r="DI629" s="211">
        <f>DEGREES(ACOS(((BP628-BP627)*(BP630-BP629)+(BQ628-BQ627)*(BQ630-BQ629))/(SQRT((BP628-BP627)^2+(BQ628-BQ627)^2)*SQRT((BP630-BP629)^2+(BQ630-BQ629)^2))))</f>
        <v>30.760290458310038</v>
      </c>
      <c r="DJ629" s="105"/>
      <c r="DK629" s="105"/>
      <c r="DL629" s="105"/>
      <c r="DM629" s="105"/>
      <c r="DN629" s="105"/>
      <c r="DO629" s="105"/>
      <c r="DP629" s="105"/>
      <c r="DQ629" s="105"/>
      <c r="DR629" s="105"/>
      <c r="DS629" s="105"/>
      <c r="DT629" s="108" t="s">
        <v>445</v>
      </c>
      <c r="DU629" s="128">
        <v>0.4646362979317446</v>
      </c>
      <c r="DV629" s="128">
        <v>-10.742956026058632</v>
      </c>
      <c r="ER629" s="105">
        <v>1.6649467342554181</v>
      </c>
      <c r="ES629" s="105">
        <v>12.678623778501629</v>
      </c>
      <c r="ET629" s="518">
        <f>ABS(ER629)</f>
        <v>1.6649467342554181</v>
      </c>
      <c r="EV629" s="284"/>
      <c r="EW629" s="209"/>
      <c r="EX629" s="209"/>
      <c r="EY629" s="209"/>
      <c r="EZ629" s="209"/>
      <c r="FA629" s="209"/>
      <c r="FB629" s="209"/>
      <c r="FC629" s="209"/>
      <c r="FE629" s="151">
        <v>49.843722648032411</v>
      </c>
      <c r="FF629" s="141"/>
      <c r="FH629" s="141"/>
      <c r="FJ629" s="141"/>
      <c r="FK629" s="584"/>
      <c r="FL629" s="527"/>
      <c r="FM629" s="584"/>
      <c r="FN629" s="527"/>
      <c r="FO629" s="584"/>
      <c r="FP629" s="527"/>
      <c r="FQ629" s="284">
        <f>FE629/(D628+D629)</f>
        <v>6.7363118268627415</v>
      </c>
      <c r="FR629" s="209"/>
      <c r="FS629" s="285"/>
      <c r="FT629" s="279"/>
      <c r="FU629" s="285"/>
      <c r="FV629" s="279"/>
      <c r="FW629" s="285"/>
      <c r="FX629" s="279"/>
      <c r="FY629" s="285"/>
      <c r="FZ629" s="279"/>
      <c r="GA629" s="285"/>
      <c r="GB629" s="279"/>
      <c r="GC629" s="279"/>
      <c r="GD629" s="284">
        <f t="shared" ref="GD629" si="399">FE629*(((DV628-AN628)/(ABS(DV627-DV628))))^2</f>
        <v>1.5204032748763776</v>
      </c>
      <c r="GE629" s="209"/>
      <c r="GF629" s="285"/>
      <c r="GG629" s="279"/>
      <c r="GH629" s="279"/>
      <c r="GI629" s="279"/>
      <c r="GJ629" s="279"/>
      <c r="GK629" s="279"/>
      <c r="GL629" s="279"/>
      <c r="GM629" s="279"/>
      <c r="GN629" s="279"/>
      <c r="GO629" s="279"/>
      <c r="GP629" s="209"/>
      <c r="GQ629" s="529"/>
      <c r="GR629" s="587">
        <v>1.2390301278179858</v>
      </c>
      <c r="GS629" s="532">
        <v>3.4073328514994605</v>
      </c>
      <c r="GT629" s="584"/>
      <c r="GU629" s="527"/>
      <c r="GV629" s="527"/>
      <c r="GW629" s="527"/>
      <c r="GX629" s="527"/>
      <c r="GY629" s="527"/>
      <c r="GZ629" s="587">
        <v>0.27099348534201795</v>
      </c>
      <c r="HA629" s="532">
        <v>1.0065472312703587</v>
      </c>
      <c r="HB629" s="584"/>
      <c r="HC629" s="527"/>
      <c r="HD629" s="527"/>
      <c r="HE629" s="527"/>
      <c r="HF629" s="527"/>
      <c r="HG629" s="527"/>
      <c r="HH629" s="584">
        <v>1.2683190161542437</v>
      </c>
      <c r="HI629" s="527">
        <v>3.5528938190840251</v>
      </c>
      <c r="HJ629" s="584"/>
      <c r="HK629" s="527"/>
      <c r="HL629" s="527"/>
      <c r="HM629" s="527"/>
      <c r="HN629" s="527"/>
      <c r="HO629" s="527"/>
      <c r="HP629" s="285"/>
      <c r="HQ629" s="208"/>
      <c r="HR629" s="208"/>
      <c r="HS629" s="208"/>
      <c r="IE629" s="159"/>
      <c r="IF629" s="159"/>
      <c r="IG629" s="159"/>
      <c r="IH629" s="159"/>
      <c r="II629" s="159">
        <v>0</v>
      </c>
      <c r="IJ629" s="159">
        <v>0</v>
      </c>
      <c r="IK629" s="159">
        <v>0</v>
      </c>
      <c r="IL629" s="159">
        <v>1</v>
      </c>
      <c r="IM629" s="159">
        <v>0</v>
      </c>
      <c r="IQ629" s="159">
        <v>0</v>
      </c>
      <c r="IR629" s="159">
        <v>1</v>
      </c>
      <c r="IS629" s="159">
        <v>0</v>
      </c>
      <c r="IZ629" s="159">
        <v>0</v>
      </c>
      <c r="JA629" s="159">
        <v>0</v>
      </c>
      <c r="JB629" s="176">
        <v>1</v>
      </c>
      <c r="JC629" s="176">
        <v>0</v>
      </c>
      <c r="JD629" s="176">
        <v>0</v>
      </c>
      <c r="JE629" s="176">
        <v>0</v>
      </c>
      <c r="JF629" s="176">
        <v>0</v>
      </c>
      <c r="JG629" s="176">
        <v>1</v>
      </c>
      <c r="JH629" s="176">
        <v>0</v>
      </c>
      <c r="JI629" s="176">
        <v>0</v>
      </c>
      <c r="JJ629" s="176">
        <v>0</v>
      </c>
      <c r="JK629" s="176">
        <v>1</v>
      </c>
      <c r="JL629" s="176">
        <v>0</v>
      </c>
      <c r="JM629" s="176">
        <v>0</v>
      </c>
      <c r="JN629" s="176">
        <v>1</v>
      </c>
      <c r="JO629" s="176">
        <v>0</v>
      </c>
      <c r="JP629" s="176">
        <v>0</v>
      </c>
      <c r="JQ629" s="176">
        <v>0</v>
      </c>
      <c r="JR629" s="176">
        <v>0</v>
      </c>
      <c r="JS629" s="176">
        <v>0</v>
      </c>
      <c r="JT629" s="176">
        <v>0</v>
      </c>
      <c r="JU629" s="501">
        <v>0</v>
      </c>
      <c r="JV629" s="176">
        <v>1</v>
      </c>
      <c r="JW629" s="176">
        <v>0</v>
      </c>
      <c r="JX629" s="176">
        <v>0</v>
      </c>
      <c r="JY629" s="501"/>
      <c r="JZ629" s="405"/>
      <c r="KA629" s="405"/>
      <c r="KB629" s="405"/>
      <c r="KC629" s="405"/>
      <c r="KD629" s="405"/>
      <c r="KE629" s="162">
        <v>0</v>
      </c>
      <c r="KF629" s="175">
        <v>1</v>
      </c>
      <c r="KG629" s="175">
        <v>0</v>
      </c>
      <c r="KH629" s="175">
        <v>0</v>
      </c>
      <c r="KI629" s="175">
        <v>0</v>
      </c>
      <c r="KJ629" s="175">
        <v>1</v>
      </c>
      <c r="KK629" s="160">
        <v>0</v>
      </c>
      <c r="KL629" s="175">
        <v>1</v>
      </c>
      <c r="KM629" s="159"/>
      <c r="KN629" s="159"/>
      <c r="KO629" s="159"/>
      <c r="KP629" s="159"/>
      <c r="KQ629" s="159"/>
      <c r="KR629" s="159"/>
      <c r="KS629" s="159"/>
      <c r="KT629" s="159"/>
      <c r="KU629" s="159"/>
      <c r="KV629" s="159"/>
      <c r="KW629" s="159"/>
      <c r="KX629" s="159"/>
      <c r="KY629" s="159"/>
      <c r="KZ629" s="159"/>
      <c r="LA629" s="159"/>
      <c r="LB629" s="159"/>
    </row>
    <row r="630" spans="1:314" x14ac:dyDescent="0.15">
      <c r="A630" s="214"/>
      <c r="B630" s="231" t="s">
        <v>152</v>
      </c>
      <c r="C630" s="10">
        <v>1.1299999999999999</v>
      </c>
      <c r="D630" s="11">
        <v>3.7662899999999997</v>
      </c>
      <c r="E630" s="12"/>
      <c r="F630" s="14"/>
      <c r="G630" s="13"/>
      <c r="H630" s="14"/>
      <c r="I630" s="596"/>
      <c r="J630" s="9">
        <v>9</v>
      </c>
      <c r="K630" s="14"/>
      <c r="L630" s="9"/>
      <c r="M630" s="23">
        <v>0</v>
      </c>
      <c r="N630" s="23"/>
      <c r="O630" s="23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9"/>
      <c r="AB630" s="15"/>
      <c r="AC630" s="15"/>
      <c r="AD630" s="15"/>
      <c r="AE630" s="15"/>
      <c r="AF630" s="15"/>
      <c r="AG630" s="15"/>
      <c r="AH630" s="54"/>
      <c r="AI630" s="15"/>
      <c r="AJ630" s="15"/>
      <c r="AK630" s="15"/>
      <c r="AL630" s="632"/>
      <c r="AM630" s="633">
        <v>-2.4006208726473472</v>
      </c>
      <c r="AN630" s="634">
        <v>7.9943078175895765</v>
      </c>
      <c r="AO630" s="584"/>
      <c r="AP630" s="634">
        <f t="shared" ref="AP630" si="400">ABS(11.88-AN630)</f>
        <v>3.8856921824104242</v>
      </c>
      <c r="AQ630" s="634"/>
      <c r="AR630" s="634"/>
      <c r="AS630" s="634"/>
      <c r="AT630" s="634"/>
      <c r="AU630" s="634"/>
      <c r="AV630" s="634"/>
      <c r="AW630" s="634"/>
      <c r="AX630" s="634"/>
      <c r="AY630" s="634"/>
      <c r="AZ630" s="634"/>
      <c r="BA630" s="634"/>
      <c r="BB630" s="634">
        <f t="shared" ref="BB630" si="401">ABS(BQ630-AN630)</f>
        <v>3.8326221498371327</v>
      </c>
      <c r="BC630" s="634"/>
      <c r="BD630" s="634"/>
      <c r="BE630" s="634"/>
      <c r="BF630" s="634"/>
      <c r="BG630" s="634"/>
      <c r="BH630" s="634"/>
      <c r="BI630" s="634"/>
      <c r="BJ630" s="634"/>
      <c r="BK630" s="634"/>
      <c r="BL630" s="634"/>
      <c r="BM630" s="634"/>
      <c r="BN630" s="573"/>
      <c r="BO630" s="573"/>
      <c r="BP630" s="4">
        <v>-3.1750147025335882</v>
      </c>
      <c r="BQ630" s="4">
        <v>11.826929967426709</v>
      </c>
      <c r="BR630" s="6"/>
      <c r="BS630" s="527"/>
      <c r="BT630" s="527"/>
      <c r="BU630" s="527"/>
      <c r="BV630" s="527"/>
      <c r="BW630" s="584"/>
      <c r="BX630" s="527"/>
      <c r="BY630" s="527"/>
      <c r="BZ630" s="527"/>
      <c r="CA630" s="527"/>
      <c r="CB630" s="584"/>
      <c r="CC630" s="527"/>
      <c r="CD630" s="584"/>
      <c r="CE630" s="527"/>
      <c r="CF630" s="584"/>
      <c r="CG630" s="527"/>
      <c r="CH630" s="584"/>
      <c r="CI630" s="527"/>
      <c r="CJ630" s="584"/>
      <c r="CK630" s="527"/>
      <c r="CL630" s="584"/>
      <c r="CO630" s="70"/>
      <c r="CP630" s="70"/>
      <c r="CQ630" s="70"/>
      <c r="CR630" s="70"/>
      <c r="CS630" s="70"/>
      <c r="CT630" s="70"/>
      <c r="CU630" s="70"/>
      <c r="CV630" s="70"/>
      <c r="CW630" s="70"/>
      <c r="CX630" s="70"/>
      <c r="CY630" s="70"/>
      <c r="CZ630" s="70"/>
      <c r="DA630" s="70"/>
      <c r="DB630" s="70"/>
      <c r="DC630" s="70"/>
      <c r="DH630" s="516"/>
      <c r="DI630" s="516"/>
      <c r="DJ630" s="105"/>
      <c r="DK630" s="105"/>
      <c r="DL630" s="105"/>
      <c r="DM630" s="105"/>
      <c r="DN630" s="105"/>
      <c r="DO630" s="105"/>
      <c r="DP630" s="105"/>
      <c r="DQ630" s="105"/>
      <c r="DR630" s="105"/>
      <c r="DS630" s="105"/>
      <c r="DT630" s="108" t="s">
        <v>445</v>
      </c>
      <c r="DU630" s="105">
        <v>-2.2844617981644109</v>
      </c>
      <c r="DV630" s="105">
        <v>11.826929967426709</v>
      </c>
      <c r="ER630" s="128">
        <v>-0.4646362979317446</v>
      </c>
      <c r="ES630" s="128">
        <v>-6.4844869706840393</v>
      </c>
      <c r="EU630" s="518">
        <f>ABS(ER630)</f>
        <v>0.4646362979317446</v>
      </c>
      <c r="EV630" s="284"/>
      <c r="EW630" s="209"/>
      <c r="EX630" s="209"/>
      <c r="EY630" s="209"/>
      <c r="EZ630" s="209"/>
      <c r="FA630" s="209"/>
      <c r="FB630" s="209"/>
      <c r="FC630" s="209"/>
      <c r="FE630" s="141"/>
      <c r="FF630" s="144">
        <v>89.293593111490765</v>
      </c>
      <c r="FH630" s="516"/>
      <c r="FJ630" s="516"/>
      <c r="FL630" s="516"/>
      <c r="FN630" s="516"/>
      <c r="FQ630" s="284"/>
      <c r="FR630" s="209">
        <f>FF630/(D629+D630)</f>
        <v>11.449041456900916</v>
      </c>
      <c r="FS630" s="285"/>
      <c r="FT630" s="279"/>
      <c r="FU630" s="285"/>
      <c r="FV630" s="279"/>
      <c r="FW630" s="285"/>
      <c r="FX630" s="279"/>
      <c r="FY630" s="285"/>
      <c r="FZ630" s="279"/>
      <c r="GA630" s="285"/>
      <c r="GB630" s="279"/>
      <c r="GC630" s="279"/>
      <c r="GD630" s="284"/>
      <c r="GE630" s="284">
        <f t="shared" ref="GE630" si="402">FF630*(((ABS(DV629-AN629))/(ABS(DV628-DV629))))^2</f>
        <v>2.7807693356519625</v>
      </c>
      <c r="GF630" s="285"/>
      <c r="GG630" s="279"/>
      <c r="GH630" s="279"/>
      <c r="GI630" s="279"/>
      <c r="GJ630" s="279"/>
      <c r="GK630" s="279"/>
      <c r="GL630" s="279"/>
      <c r="GM630" s="279"/>
      <c r="GN630" s="279"/>
      <c r="GO630" s="279"/>
      <c r="GP630" s="209"/>
      <c r="GQ630" s="529"/>
      <c r="GR630" s="587">
        <v>3.9494085324198291</v>
      </c>
      <c r="GS630" s="529">
        <v>0.9292725958634892</v>
      </c>
      <c r="GT630" s="587"/>
      <c r="GU630" s="529"/>
      <c r="GV630" s="529"/>
      <c r="GW630" s="529"/>
      <c r="GX630" s="529"/>
      <c r="GY630" s="529"/>
      <c r="GZ630" s="587">
        <v>0.85169381107492015</v>
      </c>
      <c r="HA630" s="529">
        <v>4.2584690553745927</v>
      </c>
      <c r="HB630" s="587"/>
      <c r="HC630" s="529"/>
      <c r="HD630" s="529"/>
      <c r="HE630" s="529"/>
      <c r="HF630" s="529"/>
      <c r="HG630" s="529"/>
      <c r="HH630" s="584">
        <v>4.0401992653548504</v>
      </c>
      <c r="HI630" s="527">
        <v>4.3586817104493694</v>
      </c>
      <c r="HJ630" s="587"/>
      <c r="HK630" s="529"/>
      <c r="HL630" s="529"/>
      <c r="HM630" s="529"/>
      <c r="HN630" s="529"/>
      <c r="HO630" s="529"/>
      <c r="HP630" s="285"/>
      <c r="HQ630" s="208"/>
      <c r="HR630" s="208"/>
      <c r="HS630" s="208"/>
      <c r="IE630" s="159"/>
      <c r="IF630" s="159"/>
      <c r="IG630" s="159"/>
      <c r="IH630" s="159"/>
      <c r="II630" s="159">
        <v>0</v>
      </c>
      <c r="IJ630" s="159">
        <v>0</v>
      </c>
      <c r="IK630" s="159">
        <v>0</v>
      </c>
      <c r="IL630" s="159">
        <v>1</v>
      </c>
      <c r="IM630" s="159">
        <v>0</v>
      </c>
      <c r="IQ630" s="159">
        <v>0</v>
      </c>
      <c r="IR630" s="159">
        <v>1</v>
      </c>
      <c r="IS630" s="159">
        <v>0</v>
      </c>
      <c r="IZ630" s="159">
        <v>0</v>
      </c>
      <c r="JA630" s="159">
        <v>0</v>
      </c>
      <c r="JB630" s="176">
        <v>0</v>
      </c>
      <c r="JC630" s="176">
        <v>0</v>
      </c>
      <c r="JD630" s="176">
        <v>1</v>
      </c>
      <c r="JE630" s="176">
        <v>0</v>
      </c>
      <c r="JF630" s="176">
        <v>1</v>
      </c>
      <c r="JG630" s="176">
        <v>0</v>
      </c>
      <c r="JH630" s="176">
        <v>0</v>
      </c>
      <c r="JI630" s="176">
        <v>0</v>
      </c>
      <c r="JJ630" s="176">
        <v>0</v>
      </c>
      <c r="JK630" s="176">
        <v>1</v>
      </c>
      <c r="JL630" s="176">
        <v>0</v>
      </c>
      <c r="JM630" s="176">
        <v>1</v>
      </c>
      <c r="JN630" s="176">
        <v>0</v>
      </c>
      <c r="JO630" s="176">
        <v>0</v>
      </c>
      <c r="JP630" s="176">
        <v>0</v>
      </c>
      <c r="JQ630" s="176">
        <v>0</v>
      </c>
      <c r="JR630" s="176">
        <v>0</v>
      </c>
      <c r="JS630" s="176">
        <v>0</v>
      </c>
      <c r="JT630" s="176">
        <v>0</v>
      </c>
      <c r="JU630" s="501">
        <v>1</v>
      </c>
      <c r="JV630" s="176">
        <v>0</v>
      </c>
      <c r="JW630" s="176">
        <v>0</v>
      </c>
      <c r="JX630" s="176">
        <v>0</v>
      </c>
      <c r="JY630" s="501"/>
      <c r="JZ630" s="405"/>
      <c r="KA630" s="405"/>
      <c r="KB630" s="405"/>
      <c r="KC630" s="405"/>
      <c r="KD630" s="405"/>
      <c r="KE630" s="162">
        <v>0</v>
      </c>
      <c r="KF630" s="175">
        <v>1</v>
      </c>
      <c r="KG630" s="175">
        <v>0</v>
      </c>
      <c r="KH630" s="175">
        <v>0</v>
      </c>
      <c r="KI630" s="175">
        <v>0</v>
      </c>
      <c r="KJ630" s="175">
        <v>0</v>
      </c>
      <c r="KK630" s="160">
        <v>1</v>
      </c>
      <c r="KL630" s="175">
        <v>1</v>
      </c>
      <c r="KM630" s="159"/>
      <c r="KN630" s="159"/>
      <c r="KO630" s="159"/>
      <c r="KP630" s="159"/>
      <c r="KQ630" s="159"/>
      <c r="KR630" s="159"/>
      <c r="KS630" s="159"/>
      <c r="KT630" s="159"/>
      <c r="KU630" s="159"/>
      <c r="KV630" s="159"/>
      <c r="KW630" s="159"/>
      <c r="KX630" s="159"/>
      <c r="KY630" s="159"/>
      <c r="KZ630" s="159"/>
      <c r="LA630" s="159"/>
      <c r="LB630" s="159"/>
    </row>
    <row r="631" spans="1:314" x14ac:dyDescent="0.15">
      <c r="A631" s="218" t="s">
        <v>593</v>
      </c>
      <c r="B631" s="243" t="s">
        <v>153</v>
      </c>
      <c r="C631" s="17"/>
      <c r="D631" s="18"/>
      <c r="E631" s="12"/>
      <c r="F631" s="20"/>
      <c r="G631" s="19"/>
      <c r="H631" s="20"/>
      <c r="I631" s="597"/>
      <c r="J631" s="16"/>
      <c r="K631" s="20"/>
      <c r="L631" s="16"/>
      <c r="M631" s="25"/>
      <c r="N631" s="25"/>
      <c r="O631" s="25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16"/>
      <c r="AB631" s="20"/>
      <c r="AC631" s="20"/>
      <c r="AD631" s="20"/>
      <c r="AE631" s="20"/>
      <c r="AF631" s="20"/>
      <c r="AG631" s="20"/>
      <c r="AH631" s="58"/>
      <c r="AI631" s="20"/>
      <c r="AJ631" s="20"/>
      <c r="AK631" s="20"/>
      <c r="AL631" s="642"/>
      <c r="AM631" s="636"/>
      <c r="AN631" s="637"/>
      <c r="AO631" s="636"/>
      <c r="AP631" s="637"/>
      <c r="AQ631" s="528">
        <f>SUM(AO620:AO631)</f>
        <v>24.098420195439743</v>
      </c>
      <c r="AR631" s="528">
        <f>SUM(AP620:AP631)</f>
        <v>14.381368078175896</v>
      </c>
      <c r="AS631" s="528">
        <f>AVERAGE(AO620:AO631)</f>
        <v>6.0246050488599359</v>
      </c>
      <c r="AT631" s="528">
        <f>AVERAGE(AP620:AP631)</f>
        <v>3.595342019543974</v>
      </c>
      <c r="AU631" s="528">
        <f>MAX(AO620:AO631)</f>
        <v>7.3311807817589587</v>
      </c>
      <c r="AV631" s="528">
        <f>MAX(AP620:AP631)</f>
        <v>4.5438192182410431</v>
      </c>
      <c r="AW631" s="528">
        <f>MIN(AO620:AO631)</f>
        <v>5.0470928338762224</v>
      </c>
      <c r="AX631" s="528">
        <f>MIN(AP620:AP631)</f>
        <v>2.6468648208469059</v>
      </c>
      <c r="AY631" s="528">
        <f>AU631-AW631</f>
        <v>2.2840879478827363</v>
      </c>
      <c r="AZ631" s="528">
        <f>AV631-AX631</f>
        <v>1.8969543973941372</v>
      </c>
      <c r="BA631" s="528"/>
      <c r="BB631" s="636"/>
      <c r="BC631" s="637"/>
      <c r="BD631" s="528">
        <f>SUM(BB620:BB631)</f>
        <v>15.330488599348531</v>
      </c>
      <c r="BE631" s="528">
        <f>SUM(BC620:BC631)</f>
        <v>21.950472312703582</v>
      </c>
      <c r="BF631" s="528">
        <f>AVERAGE(BB620:BB631)</f>
        <v>3.8326221498371327</v>
      </c>
      <c r="BG631" s="528">
        <f>AVERAGE(BC620:BC631)</f>
        <v>5.4876180781758954</v>
      </c>
      <c r="BH631" s="528">
        <f>MAX(BB620:BB631)</f>
        <v>4.2197557003257327</v>
      </c>
      <c r="BI631" s="528">
        <f>MAX(BC620:BC631)</f>
        <v>7.1619706840390878</v>
      </c>
      <c r="BJ631" s="528">
        <f>MIN(BB620:BB631)</f>
        <v>3.2519218241042331</v>
      </c>
      <c r="BK631" s="528">
        <f>MIN(BC620:BC631)</f>
        <v>3.0583550488599354</v>
      </c>
      <c r="BL631" s="528">
        <f>BH631-BJ631</f>
        <v>0.96783387622149952</v>
      </c>
      <c r="BM631" s="528">
        <f>BI631-BK631</f>
        <v>4.1036156351791524</v>
      </c>
      <c r="BN631" s="574"/>
      <c r="BO631" s="574"/>
      <c r="BP631" s="2"/>
      <c r="BQ631" s="2"/>
      <c r="BR631" s="7"/>
      <c r="BS631" s="530"/>
      <c r="BT631" s="530"/>
      <c r="BU631" s="530"/>
      <c r="BV631" s="530"/>
      <c r="BW631" s="585">
        <f>AVERAGE(BS622:BS631)</f>
        <v>1.49285921650292</v>
      </c>
      <c r="BX631" s="585">
        <f>AVERAGE(BT622:BT631)</f>
        <v>-3.619698697068404</v>
      </c>
      <c r="BY631" s="585">
        <f>AVERAGE(BU622:BU631)</f>
        <v>1.0615648751357223</v>
      </c>
      <c r="BZ631" s="585">
        <f>AVERAGE(BV622:BV631)</f>
        <v>4.3068607491856676</v>
      </c>
      <c r="CA631" s="530"/>
      <c r="CB631" s="584"/>
      <c r="CC631" s="530"/>
      <c r="CD631" s="585">
        <f>SUM(CB621:CB630)</f>
        <v>214.57772072094923</v>
      </c>
      <c r="CE631" s="585">
        <f>SUM(CC621:CC630)</f>
        <v>163.19219660094487</v>
      </c>
      <c r="CF631" s="585" t="e">
        <f ca="1">[1]!Mean(CB622:CB630)</f>
        <v>#NAME?</v>
      </c>
      <c r="CG631" s="585" t="e">
        <f ca="1">[1]!Mean(CC622:CC630)</f>
        <v>#NAME?</v>
      </c>
      <c r="CH631" s="585">
        <f>MAX(CB622:CB630)</f>
        <v>57.551860835416782</v>
      </c>
      <c r="CI631" s="585">
        <f>MAX(CC622:CC630)</f>
        <v>58.71794244566869</v>
      </c>
      <c r="CJ631" s="585">
        <f>MIN(CB623:CB630)</f>
        <v>51.815881606249377</v>
      </c>
      <c r="CK631" s="585">
        <f>MIN(CC623:CC630)</f>
        <v>50.534295978754869</v>
      </c>
      <c r="CL631" s="585">
        <f>CH631-CJ631</f>
        <v>5.7359792291674054</v>
      </c>
      <c r="CM631" s="528">
        <f>CI631-CK631</f>
        <v>8.1836464669138209</v>
      </c>
      <c r="CN631" s="393"/>
      <c r="CO631" s="73"/>
      <c r="CP631" s="73"/>
      <c r="CQ631" s="73"/>
      <c r="CR631" s="96"/>
      <c r="CS631" s="83"/>
      <c r="CT631" s="281">
        <f>SUM(CR621:CR632)</f>
        <v>31.162294187953918</v>
      </c>
      <c r="CU631" s="281">
        <f>SUM(CS620:CS632)</f>
        <v>47.289856523847916</v>
      </c>
      <c r="CV631" s="281">
        <f>AVERAGE(CR620:CR632)</f>
        <v>10.38743139598464</v>
      </c>
      <c r="CW631" s="281">
        <f>AVERAGE(CS620:CS632)</f>
        <v>11.822464130961979</v>
      </c>
      <c r="CX631" s="281">
        <f>MAX(CR620:CR632)</f>
        <v>20.031658812742229</v>
      </c>
      <c r="CY631" s="281">
        <f>MAX(CS620:CS632)</f>
        <v>21.039264359355066</v>
      </c>
      <c r="CZ631" s="281">
        <f>MIN(CR620:CR632)</f>
        <v>1.4096092762567787</v>
      </c>
      <c r="DA631" s="281">
        <f>MIN(CS620:CS632)</f>
        <v>1.9986652382834584</v>
      </c>
      <c r="DB631" s="281">
        <f>CX631-CZ631</f>
        <v>18.622049536485452</v>
      </c>
      <c r="DC631" s="281">
        <f>CY631-DA631</f>
        <v>19.040599121071608</v>
      </c>
      <c r="DD631" s="281"/>
      <c r="DE631" s="281"/>
      <c r="DF631" s="281"/>
      <c r="DG631" s="281"/>
      <c r="DH631" s="281"/>
      <c r="DI631" s="281"/>
      <c r="DJ631" s="281">
        <f>SUM(DH622:DH630)</f>
        <v>45.725793737049145</v>
      </c>
      <c r="DK631" s="281">
        <f>SUM(DI622:DI630)</f>
        <v>69.352779296714473</v>
      </c>
      <c r="DL631" s="281">
        <f>AVERAGE(DH622:DH630)</f>
        <v>22.862896868524572</v>
      </c>
      <c r="DM631" s="281">
        <f>AVERAGE(DI622:DI630)</f>
        <v>23.117593098904823</v>
      </c>
      <c r="DN631" s="281">
        <f>MAX(DH622:DH630)</f>
        <v>38.003432876377772</v>
      </c>
      <c r="DO631" s="281">
        <f>MAX(DI622:DI630)</f>
        <v>30.760290458310038</v>
      </c>
      <c r="DP631" s="281">
        <f>MIN(DH622:DH630)</f>
        <v>7.7223608606713752</v>
      </c>
      <c r="DQ631" s="281">
        <f>MIN(DI622:DI630)</f>
        <v>16.562164787378581</v>
      </c>
      <c r="DR631" s="281">
        <f>DN631-DP631</f>
        <v>30.281072015706396</v>
      </c>
      <c r="DS631" s="281">
        <f>DO631-DQ631</f>
        <v>14.198125670931457</v>
      </c>
      <c r="DT631" s="112"/>
      <c r="DU631" s="110"/>
      <c r="DV631" s="110"/>
      <c r="DW631" s="495"/>
      <c r="DX631" s="495"/>
      <c r="DY631" s="495"/>
      <c r="DZ631" s="495"/>
      <c r="EA631" s="495"/>
      <c r="EB631" s="512"/>
      <c r="EC631" s="495"/>
      <c r="ED631" s="495"/>
      <c r="EE631" s="512"/>
      <c r="EF631" s="244"/>
      <c r="EG631" s="244"/>
      <c r="EH631" s="244"/>
      <c r="EI631" s="244"/>
      <c r="EJ631" s="244"/>
      <c r="EK631" s="244"/>
      <c r="EL631" s="244"/>
      <c r="EM631" s="244"/>
      <c r="EN631" s="244"/>
      <c r="EO631" s="244"/>
      <c r="EP631" s="244"/>
      <c r="EQ631" s="244"/>
      <c r="ER631" s="110"/>
      <c r="ES631" s="110"/>
      <c r="ET631" s="523"/>
      <c r="EU631" s="523"/>
      <c r="EV631" s="287">
        <f>SUM(ET621:ET631)</f>
        <v>7.1631429264477289</v>
      </c>
      <c r="EW631" s="281">
        <f>SUM(EU621:EU631)</f>
        <v>4.6850826708117586</v>
      </c>
      <c r="EX631" s="278">
        <f>AVERAGE(ET621:ET631)</f>
        <v>1.7907857316119322</v>
      </c>
      <c r="EY631" s="278">
        <f>AVERAGE(EU621:EU631)</f>
        <v>1.1712706677029396</v>
      </c>
      <c r="EZ631" s="281">
        <f>_xlfn.VAR.P(ET621:ET631)</f>
        <v>0.23190974442508638</v>
      </c>
      <c r="FA631" s="281">
        <f>_xlfn.VAR.P(EU621:EU631)</f>
        <v>1.0557281173484645</v>
      </c>
      <c r="FB631" s="281">
        <f>MAX(ET622:ET631)</f>
        <v>2.5942193301189072</v>
      </c>
      <c r="FC631" s="281">
        <f>MAX(EU622:EU631)</f>
        <v>2.9426965535677159</v>
      </c>
      <c r="FD631" s="523"/>
      <c r="FE631" s="152"/>
      <c r="FF631" s="145"/>
      <c r="FG631" s="521">
        <f>SUM(FE621:FE631)</f>
        <v>164.46165030412752</v>
      </c>
      <c r="FH631" s="521">
        <f>SUM(FF621:FF631)</f>
        <v>229.27258005671317</v>
      </c>
      <c r="FI631" s="521">
        <f>AVERAGE(FE621:FE631)</f>
        <v>54.820550101375837</v>
      </c>
      <c r="FJ631" s="521">
        <f>AVERAGE(FF621:FF631)</f>
        <v>57.318145014178292</v>
      </c>
      <c r="FK631" s="521">
        <f>MAX(FE621:FE631)</f>
        <v>107.00391378653296</v>
      </c>
      <c r="FL631" s="521">
        <f>MAX(FF621:FF631)</f>
        <v>95.509818235434906</v>
      </c>
      <c r="FM631" s="521">
        <f>MIN(FE621:FE631)</f>
        <v>7.6140138695621431</v>
      </c>
      <c r="FN631" s="521">
        <f>MIN(FF621:FF631)</f>
        <v>11.47835637487394</v>
      </c>
      <c r="FO631" s="521">
        <f>FK631-FM631</f>
        <v>99.389899916970819</v>
      </c>
      <c r="FP631" s="520">
        <f>FL631-FN631</f>
        <v>84.031461860560967</v>
      </c>
      <c r="FQ631" s="284"/>
      <c r="FR631" s="284"/>
      <c r="FS631" s="278">
        <f>SUM(FQ621:FQ631)</f>
        <v>21.846205949792392</v>
      </c>
      <c r="FT631" s="278">
        <f>SUM(FR621:FR631)</f>
        <v>33.087528524302527</v>
      </c>
      <c r="FU631" s="278">
        <f>AVERAGE(FQ621:FQ631)</f>
        <v>7.2820686499307969</v>
      </c>
      <c r="FV631" s="278">
        <f>AVERAGE(FR621:FR631)</f>
        <v>8.2718821310756319</v>
      </c>
      <c r="FW631" s="278">
        <f>MAX(FQ621:FQ631)</f>
        <v>14.080870427376022</v>
      </c>
      <c r="FX631" s="278">
        <f>MAX(FR621:FR631)</f>
        <v>12.735916022993621</v>
      </c>
      <c r="FY631" s="278">
        <f>MIN(FQ621:FQ631)</f>
        <v>1.0290236955536287</v>
      </c>
      <c r="FZ631" s="278">
        <f>MIN(FR621:FR631)</f>
        <v>1.6244581592414815</v>
      </c>
      <c r="GA631" s="278">
        <f>FW631-FY631</f>
        <v>13.051846731822392</v>
      </c>
      <c r="GB631" s="278">
        <f>FX631-FZ631</f>
        <v>11.11145786375214</v>
      </c>
      <c r="GC631" s="280"/>
      <c r="GD631" s="285"/>
      <c r="GE631" s="280"/>
      <c r="GF631" s="278">
        <f>SUM(GD621:GD631)</f>
        <v>3.6734917142088501</v>
      </c>
      <c r="GG631" s="278">
        <f>SUM(GE621:GE631)</f>
        <v>11.064599911701052</v>
      </c>
      <c r="GH631" s="278">
        <f>AVERAGE(GD621:GD631)</f>
        <v>1.2244972380696166</v>
      </c>
      <c r="GI631" s="278">
        <f>AVERAGE(GE621:GE631)</f>
        <v>2.766149977925263</v>
      </c>
      <c r="GJ631" s="278">
        <f>MAX(GD621:GD631)</f>
        <v>1.8993113204167134</v>
      </c>
      <c r="GK631" s="278">
        <f>MAX(GE621:GE631)</f>
        <v>4.809013096637246</v>
      </c>
      <c r="GL631" s="278">
        <f>MIN(GD621:GD631)</f>
        <v>0.25377711891575899</v>
      </c>
      <c r="GM631" s="278">
        <f>MIN(GE621:GE631)</f>
        <v>1.0790329228338018</v>
      </c>
      <c r="GN631" s="278">
        <f>GJ631-GL631</f>
        <v>1.6455342015009544</v>
      </c>
      <c r="GO631" s="278">
        <f>GK631-GM631</f>
        <v>3.7299801738034439</v>
      </c>
      <c r="GP631" s="284"/>
      <c r="GQ631" s="587"/>
      <c r="GR631" s="587"/>
      <c r="GS631" s="532"/>
      <c r="GT631" s="586">
        <f>SUM(GR622:GR630)</f>
        <v>13.435732948526281</v>
      </c>
      <c r="GU631" s="586">
        <f>SUM(GS622:GS630)</f>
        <v>16.881785491520052</v>
      </c>
      <c r="GV631" s="531">
        <f>AVERAGE(GR621:GR630)</f>
        <v>1.6794666185657852</v>
      </c>
      <c r="GW631" s="531">
        <f>AVERAGE(GS621:GS630)</f>
        <v>2.1102231864400065</v>
      </c>
      <c r="GX631" s="531">
        <f>MAX(GR621:GR630)</f>
        <v>4.4914842133401978</v>
      </c>
      <c r="GY631" s="531">
        <f>MAX(GS621:GS630)</f>
        <v>3.4073328514994605</v>
      </c>
      <c r="GZ631" s="587"/>
      <c r="HA631" s="532"/>
      <c r="HB631" s="586">
        <f>SUM(GZ622:GZ630)</f>
        <v>3.9100488599348537</v>
      </c>
      <c r="HC631" s="586">
        <f>SUM(HA622:HA630)</f>
        <v>7.3168241042345299</v>
      </c>
      <c r="HD631" s="531">
        <f>AVERAGE(GZ621:GZ630)</f>
        <v>0.48875610749185672</v>
      </c>
      <c r="HE631" s="531">
        <f>AVERAGE(HA621:HA630)</f>
        <v>0.91460301302931624</v>
      </c>
      <c r="HF631" s="531">
        <f>MAX(GZ621:GZ630)</f>
        <v>0.96783387622149775</v>
      </c>
      <c r="HG631" s="531">
        <f>MAX(HA621:HA630)</f>
        <v>4.2584690553745927</v>
      </c>
      <c r="HH631" s="584"/>
      <c r="HI631" s="527"/>
      <c r="HJ631" s="586">
        <f>SUM(HH621:HH631)</f>
        <v>14.976457949925946</v>
      </c>
      <c r="HK631" s="586">
        <f>SUM(HI621:HI631)</f>
        <v>20.758109737708473</v>
      </c>
      <c r="HL631" s="531">
        <f>AVERAGE(HH621:HH631)</f>
        <v>1.8720572437407432</v>
      </c>
      <c r="HM631" s="531">
        <f>AVERAGE(HI621:HI631)</f>
        <v>2.5947637172135591</v>
      </c>
      <c r="HN631" s="531">
        <f>MAX(HH621:HH631)</f>
        <v>4.4956532934783455</v>
      </c>
      <c r="HO631" s="531">
        <f>MAX(HI621:HI631)</f>
        <v>4.3586817104493694</v>
      </c>
      <c r="HP631" s="286">
        <f>MIN(HH621:HH631)</f>
        <v>0.38129262350706672</v>
      </c>
      <c r="HQ631" s="286">
        <f>MIN(HI621:HI631)</f>
        <v>0.49278089233741224</v>
      </c>
      <c r="HR631" s="278">
        <f>HN631-HP631</f>
        <v>4.1143606699712789</v>
      </c>
      <c r="HS631" s="278">
        <f>HO631-HQ631</f>
        <v>3.8659008181119572</v>
      </c>
      <c r="HT631" s="393"/>
      <c r="HU631" s="520"/>
      <c r="HV631" s="393"/>
      <c r="HW631" s="520"/>
      <c r="HX631" s="393"/>
      <c r="HY631" s="520"/>
      <c r="HZ631" s="393"/>
      <c r="IA631" s="520"/>
      <c r="IB631" s="393"/>
      <c r="IC631" s="520"/>
      <c r="ID631" s="393"/>
      <c r="IE631" s="168"/>
      <c r="IF631" s="168"/>
      <c r="IG631" s="168">
        <v>3.5622116174767084</v>
      </c>
      <c r="IH631" s="168">
        <v>-6.6006270358306187</v>
      </c>
      <c r="II631" s="168"/>
      <c r="IJ631" s="168"/>
      <c r="IK631" s="168"/>
      <c r="IL631" s="168"/>
      <c r="IM631" s="168"/>
      <c r="IN631" s="462"/>
      <c r="IO631" s="462"/>
      <c r="IP631" s="390">
        <v>3</v>
      </c>
      <c r="IQ631" s="168"/>
      <c r="IR631" s="168"/>
      <c r="IS631" s="168"/>
      <c r="IT631" s="390"/>
      <c r="IU631" s="393"/>
      <c r="IV631" s="390"/>
      <c r="IW631" s="393"/>
      <c r="IX631" s="484"/>
      <c r="IY631" s="393"/>
      <c r="IZ631" s="168"/>
      <c r="JA631" s="168"/>
      <c r="JB631" s="177"/>
      <c r="JC631" s="177"/>
      <c r="JD631" s="177"/>
      <c r="JE631" s="168"/>
      <c r="JF631" s="168"/>
      <c r="JG631" s="168"/>
      <c r="JH631" s="168"/>
      <c r="JI631" s="168"/>
      <c r="JJ631" s="168"/>
      <c r="JK631" s="168"/>
      <c r="JL631" s="168"/>
      <c r="JM631" s="168"/>
      <c r="JN631" s="168"/>
      <c r="JO631" s="168"/>
      <c r="JP631" s="177"/>
      <c r="JQ631" s="177"/>
      <c r="JR631" s="177"/>
      <c r="JS631" s="168"/>
      <c r="JT631" s="168"/>
      <c r="JU631" s="393"/>
      <c r="JV631" s="168"/>
      <c r="JW631" s="168"/>
      <c r="JX631" s="168"/>
      <c r="JY631" s="393"/>
      <c r="JZ631" s="507"/>
      <c r="KA631" s="507"/>
      <c r="KB631" s="520"/>
      <c r="KC631" s="520"/>
      <c r="KD631" s="507"/>
      <c r="KE631" s="170"/>
      <c r="KF631" s="168"/>
      <c r="KG631" s="168"/>
      <c r="KH631" s="168"/>
      <c r="KI631" s="168"/>
      <c r="KJ631" s="168"/>
      <c r="KK631" s="169"/>
      <c r="KL631" s="168"/>
      <c r="KM631" s="168"/>
      <c r="KN631" s="168"/>
      <c r="KO631" s="168"/>
      <c r="KP631" s="168"/>
      <c r="KQ631" s="168"/>
      <c r="KR631" s="169"/>
      <c r="KS631" s="168"/>
      <c r="KT631" s="168"/>
      <c r="KU631" s="168"/>
      <c r="KV631" s="168"/>
      <c r="KW631" s="168"/>
      <c r="KX631" s="168"/>
      <c r="KY631" s="168"/>
      <c r="KZ631" s="168"/>
      <c r="LA631" s="169"/>
      <c r="LB631" s="168"/>
    </row>
    <row r="632" spans="1:314" x14ac:dyDescent="0.15">
      <c r="A632" s="214"/>
      <c r="B632" s="231" t="s">
        <v>154</v>
      </c>
      <c r="C632" s="10"/>
      <c r="D632" s="11"/>
      <c r="E632" s="12"/>
      <c r="F632" s="14"/>
      <c r="G632" s="13"/>
      <c r="H632" s="14" t="s">
        <v>353</v>
      </c>
      <c r="I632" s="596">
        <v>121</v>
      </c>
      <c r="J632" s="9">
        <v>1</v>
      </c>
      <c r="K632" s="14">
        <v>1</v>
      </c>
      <c r="L632" s="9">
        <v>0</v>
      </c>
      <c r="M632" s="23">
        <v>1</v>
      </c>
      <c r="N632" s="23">
        <v>1</v>
      </c>
      <c r="O632" s="23">
        <v>0</v>
      </c>
      <c r="P632" s="14"/>
      <c r="Q632" s="23">
        <v>0</v>
      </c>
      <c r="R632" s="23">
        <v>1</v>
      </c>
      <c r="S632" s="23">
        <v>0</v>
      </c>
      <c r="T632" s="23">
        <v>1</v>
      </c>
      <c r="U632" s="23">
        <v>0</v>
      </c>
      <c r="V632" s="23">
        <v>0</v>
      </c>
      <c r="W632" s="23">
        <v>0</v>
      </c>
      <c r="X632" s="23">
        <v>0</v>
      </c>
      <c r="Y632" s="23">
        <v>0</v>
      </c>
      <c r="Z632" s="23">
        <v>0</v>
      </c>
      <c r="AA632" s="9">
        <v>1</v>
      </c>
      <c r="AB632" s="15">
        <f>ABS(ER632-DU633)</f>
        <v>0.69695444689761699</v>
      </c>
      <c r="AC632" s="15">
        <f>ABS(ES632-DV633)</f>
        <v>0.42584690553746007</v>
      </c>
      <c r="AD632" s="15">
        <f>SQRT(AB632^2+AC632^2)</f>
        <v>0.81675644350454535</v>
      </c>
      <c r="AE632" s="15"/>
      <c r="AF632" s="15"/>
      <c r="AG632" s="15"/>
      <c r="AH632" s="15">
        <f>AM633-BP632</f>
        <v>-5.1109992772491903</v>
      </c>
      <c r="AI632" s="15">
        <f>AN633-BQ632</f>
        <v>-16.608029315960913</v>
      </c>
      <c r="AJ632" s="15"/>
      <c r="AK632" s="15"/>
      <c r="AL632" s="632">
        <f>((AH632*AH633)+(AI632*AI633))/(SQRT(AH632^2+AI632^2)*SQRT(AH633^2+AI633^2))</f>
        <v>0.99448180986603929</v>
      </c>
      <c r="AM632" s="633"/>
      <c r="AN632" s="634"/>
      <c r="AO632" s="633"/>
      <c r="AP632" s="634"/>
      <c r="AQ632" s="634"/>
      <c r="AR632" s="634"/>
      <c r="AS632" s="634"/>
      <c r="AT632" s="634"/>
      <c r="AU632" s="634"/>
      <c r="AV632" s="634"/>
      <c r="AW632" s="634"/>
      <c r="AX632" s="634"/>
      <c r="AY632" s="634"/>
      <c r="AZ632" s="634"/>
      <c r="BA632" s="634"/>
      <c r="BB632" s="633"/>
      <c r="BC632" s="634"/>
      <c r="BD632" s="634"/>
      <c r="BE632" s="634"/>
      <c r="BF632" s="634"/>
      <c r="BG632" s="634"/>
      <c r="BH632" s="634"/>
      <c r="BI632" s="634"/>
      <c r="BJ632" s="634"/>
      <c r="BK632" s="634"/>
      <c r="BL632" s="634"/>
      <c r="BM632" s="634"/>
      <c r="BN632" s="573"/>
      <c r="BO632" s="573"/>
      <c r="BP632" s="4">
        <v>1.0454316703464253</v>
      </c>
      <c r="BQ632" s="4">
        <v>11.904356677524429</v>
      </c>
      <c r="BR632" s="6"/>
      <c r="BS632" s="527"/>
      <c r="BT632" s="527"/>
      <c r="BU632" s="527"/>
      <c r="BV632" s="527"/>
      <c r="BW632" s="584"/>
      <c r="BX632" s="527"/>
      <c r="BY632" s="527"/>
      <c r="BZ632" s="527"/>
      <c r="CA632" s="527"/>
      <c r="CB632" s="584"/>
      <c r="CC632" s="527"/>
      <c r="CD632" s="584"/>
      <c r="CE632" s="527"/>
      <c r="CF632" s="584"/>
      <c r="CG632" s="527"/>
      <c r="CH632" s="584"/>
      <c r="CI632" s="527"/>
      <c r="CJ632" s="584"/>
      <c r="CK632" s="527"/>
      <c r="CL632" s="584"/>
      <c r="CO632" s="70"/>
      <c r="CP632" s="70"/>
      <c r="CQ632" s="70"/>
      <c r="CR632" s="70"/>
      <c r="CS632" s="70"/>
      <c r="DH632" s="516"/>
      <c r="DI632" s="516"/>
      <c r="DJ632" s="105"/>
      <c r="DK632" s="105"/>
      <c r="DL632" s="105"/>
      <c r="DM632" s="105"/>
      <c r="DN632" s="105"/>
      <c r="DO632" s="105"/>
      <c r="DP632" s="105"/>
      <c r="DQ632" s="105"/>
      <c r="DR632" s="105"/>
      <c r="DS632" s="105"/>
      <c r="DT632" s="108" t="s">
        <v>442</v>
      </c>
      <c r="DU632" s="105">
        <v>1.0454316703464253</v>
      </c>
      <c r="DV632" s="105">
        <v>11.904356677524429</v>
      </c>
      <c r="ER632" s="128">
        <v>-3.7170903834539568</v>
      </c>
      <c r="ES632" s="128">
        <v>-12.40763029315961</v>
      </c>
      <c r="EV632" s="284"/>
      <c r="EW632" s="209"/>
      <c r="EX632" s="209"/>
      <c r="EY632" s="209"/>
      <c r="EZ632" s="209"/>
      <c r="FA632" s="209"/>
      <c r="FB632" s="209"/>
      <c r="FC632" s="209"/>
      <c r="FE632" s="141"/>
      <c r="FF632" s="141"/>
      <c r="FH632" s="141"/>
      <c r="FJ632" s="141"/>
      <c r="FK632" s="584"/>
      <c r="FL632" s="527"/>
      <c r="FM632" s="584"/>
      <c r="FN632" s="527"/>
      <c r="FO632" s="584"/>
      <c r="FP632" s="527"/>
      <c r="FQ632" s="284"/>
      <c r="FR632" s="209"/>
      <c r="FS632" s="285"/>
      <c r="FT632" s="279"/>
      <c r="FU632" s="285"/>
      <c r="FV632" s="279"/>
      <c r="FW632" s="285"/>
      <c r="FX632" s="279"/>
      <c r="FY632" s="285"/>
      <c r="FZ632" s="279"/>
      <c r="GA632" s="285"/>
      <c r="GB632" s="279"/>
      <c r="GC632" s="279"/>
      <c r="GD632" s="285"/>
      <c r="GE632" s="279"/>
      <c r="GF632" s="285"/>
      <c r="GG632" s="279"/>
      <c r="GH632" s="279"/>
      <c r="GI632" s="279"/>
      <c r="GJ632" s="279"/>
      <c r="GK632" s="279"/>
      <c r="GL632" s="279"/>
      <c r="GM632" s="279"/>
      <c r="GN632" s="279"/>
      <c r="GO632" s="279"/>
      <c r="GP632" s="209"/>
      <c r="GQ632" s="529"/>
      <c r="GR632" s="587"/>
      <c r="GS632" s="529"/>
      <c r="GT632" s="587"/>
      <c r="GU632" s="529"/>
      <c r="GV632" s="529"/>
      <c r="GW632" s="529"/>
      <c r="GX632" s="529"/>
      <c r="GY632" s="529"/>
      <c r="GZ632" s="587"/>
      <c r="HA632" s="529"/>
      <c r="HB632" s="587"/>
      <c r="HC632" s="529"/>
      <c r="HD632" s="529"/>
      <c r="HE632" s="529"/>
      <c r="HF632" s="529"/>
      <c r="HG632" s="529"/>
      <c r="HH632" s="584"/>
      <c r="HI632" s="527"/>
      <c r="HJ632" s="587"/>
      <c r="HK632" s="529"/>
      <c r="HL632" s="529"/>
      <c r="HM632" s="529"/>
      <c r="HN632" s="529"/>
      <c r="HO632" s="529"/>
      <c r="HP632" s="285"/>
      <c r="HQ632" s="208"/>
      <c r="HR632" s="208"/>
      <c r="HS632" s="208"/>
      <c r="IE632" s="159"/>
      <c r="IF632" s="159"/>
      <c r="IG632" s="159"/>
      <c r="IH632" s="159"/>
      <c r="II632" s="159">
        <v>0</v>
      </c>
      <c r="IJ632" s="159">
        <v>0</v>
      </c>
      <c r="IK632" s="159"/>
      <c r="IL632" s="159"/>
      <c r="IM632" s="159"/>
      <c r="IQ632" s="159"/>
      <c r="IR632" s="159"/>
      <c r="IS632" s="159"/>
      <c r="IZ632" s="159"/>
      <c r="JA632" s="159"/>
      <c r="JB632" s="159"/>
      <c r="JC632" s="159"/>
      <c r="JD632" s="159"/>
      <c r="JE632" s="159"/>
      <c r="JF632" s="159"/>
      <c r="JG632" s="159"/>
      <c r="JH632" s="159"/>
      <c r="JI632" s="159"/>
      <c r="JJ632" s="159"/>
      <c r="JK632" s="159"/>
      <c r="JL632" s="159"/>
      <c r="JM632" s="159"/>
      <c r="JN632" s="159"/>
      <c r="JO632" s="159"/>
      <c r="JP632" s="159"/>
      <c r="JQ632" s="159"/>
      <c r="JR632" s="159"/>
      <c r="JS632" s="159"/>
      <c r="JT632" s="159"/>
      <c r="JV632" s="159"/>
      <c r="JW632" s="159"/>
      <c r="JX632" s="159"/>
      <c r="KE632" s="159"/>
      <c r="KF632" s="159"/>
      <c r="KG632" s="159"/>
      <c r="KH632" s="159"/>
      <c r="KI632" s="159"/>
      <c r="KJ632" s="159"/>
      <c r="KK632" s="159"/>
      <c r="KL632" s="159"/>
      <c r="KM632" s="159"/>
      <c r="KN632" s="159"/>
      <c r="KO632" s="159"/>
      <c r="KP632" s="159"/>
      <c r="KQ632" s="159"/>
      <c r="KR632" s="159"/>
      <c r="KS632" s="159"/>
      <c r="KT632" s="159"/>
      <c r="KU632" s="159"/>
      <c r="KV632" s="159"/>
      <c r="KW632" s="159"/>
      <c r="KX632" s="159"/>
      <c r="KY632" s="159"/>
      <c r="KZ632" s="159"/>
      <c r="LA632" s="159"/>
      <c r="LB632" s="199" t="s">
        <v>583</v>
      </c>
    </row>
    <row r="633" spans="1:314" x14ac:dyDescent="0.15">
      <c r="A633" s="214"/>
      <c r="B633" s="231" t="s">
        <v>155</v>
      </c>
      <c r="C633" s="10">
        <v>0.25</v>
      </c>
      <c r="D633" s="11">
        <v>0.83325000000000005</v>
      </c>
      <c r="E633" s="12"/>
      <c r="F633" s="14"/>
      <c r="G633" s="13"/>
      <c r="H633" s="14"/>
      <c r="I633" s="596"/>
      <c r="J633" s="9">
        <v>2</v>
      </c>
      <c r="K633" s="14"/>
      <c r="L633" s="9"/>
      <c r="M633" s="23">
        <v>0</v>
      </c>
      <c r="N633" s="23"/>
      <c r="O633" s="23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9"/>
      <c r="AB633" s="15"/>
      <c r="AC633" s="15"/>
      <c r="AD633" s="15"/>
      <c r="AE633" s="15"/>
      <c r="AF633" s="15"/>
      <c r="AG633" s="15"/>
      <c r="AH633" s="54">
        <f>ER632-BP632</f>
        <v>-4.7625220538003816</v>
      </c>
      <c r="AI633" s="54">
        <f>ES632-BQ632</f>
        <v>-24.311986970684039</v>
      </c>
      <c r="AJ633" s="15"/>
      <c r="AK633" s="15"/>
      <c r="AL633" s="635">
        <f>DEGREES(ACOS(AL632))</f>
        <v>6.0219323552154158</v>
      </c>
      <c r="AM633" s="633">
        <v>-4.0655676069027651</v>
      </c>
      <c r="AN633" s="634">
        <v>-4.7036726384364824</v>
      </c>
      <c r="AO633" s="638">
        <f>ABS(11.88+AN633)</f>
        <v>7.1763273615635184</v>
      </c>
      <c r="AP633" s="527"/>
      <c r="AQ633" s="634"/>
      <c r="AR633" s="634"/>
      <c r="AS633" s="634"/>
      <c r="AT633" s="634"/>
      <c r="AU633" s="634"/>
      <c r="AV633" s="634"/>
      <c r="AW633" s="634"/>
      <c r="AX633" s="634"/>
      <c r="AY633" s="634"/>
      <c r="AZ633" s="634"/>
      <c r="BA633" s="634"/>
      <c r="BB633" s="633"/>
      <c r="BC633" s="634">
        <f>ABS(BQ633-AN633)</f>
        <v>7.3555374592833873</v>
      </c>
      <c r="BD633" s="634"/>
      <c r="BE633" s="634"/>
      <c r="BF633" s="634"/>
      <c r="BG633" s="634"/>
      <c r="BH633" s="634"/>
      <c r="BI633" s="634"/>
      <c r="BJ633" s="634"/>
      <c r="BK633" s="634"/>
      <c r="BL633" s="634"/>
      <c r="BM633" s="634"/>
      <c r="BN633" s="573"/>
      <c r="BO633" s="573"/>
      <c r="BP633" s="64">
        <v>-6.2725900220785515</v>
      </c>
      <c r="BQ633" s="64">
        <v>-12.05921009771987</v>
      </c>
      <c r="BR633" s="6"/>
      <c r="BS633" s="527"/>
      <c r="BT633" s="527"/>
      <c r="BU633" s="527">
        <f>(BP632+BP633+BP634)/3</f>
        <v>-0.20650502130299753</v>
      </c>
      <c r="BV633" s="527">
        <f>(BQ632+BQ633+BQ634)/3</f>
        <v>3.1938517915309443</v>
      </c>
      <c r="BW633" s="584"/>
      <c r="BX633" s="527"/>
      <c r="BY633" s="527"/>
      <c r="BZ633" s="527"/>
      <c r="CA633" s="527"/>
      <c r="CB633" s="584">
        <f>SQRT((BP632-BP633)^2+(BQ632-BQ633)^2)+SQRT((BP633-BP634)^2+(BQ633-BQ634)^2)+SQRT((BP634-BP632)^2+(BQ634-BQ632)^2)</f>
        <v>53.586498059874522</v>
      </c>
      <c r="CD633" s="584"/>
      <c r="CE633" s="527"/>
      <c r="CF633" s="584"/>
      <c r="CG633" s="527"/>
      <c r="CH633" s="584"/>
      <c r="CI633" s="527"/>
      <c r="CJ633" s="584"/>
      <c r="CK633" s="527"/>
      <c r="CL633" s="584"/>
      <c r="CO633" s="70"/>
      <c r="CP633" s="70"/>
      <c r="CQ633" s="70"/>
      <c r="CR633" s="518"/>
      <c r="CS633" s="284">
        <f>DEGREES(ACOS(((BP632-BP633)*(BP634-BP633)+(BQ632-BQ633)*(BQ634-BQ633))/(SQRT((BP632-BP633)^2+(BQ632-BQ633)^2)*SQRT((BP634-BP633)^2+(BQ634-BQ633)^2))))</f>
        <v>9.5463926043501335</v>
      </c>
      <c r="CT633" s="70"/>
      <c r="CU633" s="70"/>
      <c r="CV633" s="70"/>
      <c r="CW633" s="70"/>
      <c r="CX633" s="70"/>
      <c r="CY633" s="70"/>
      <c r="CZ633" s="70"/>
      <c r="DA633" s="70"/>
      <c r="DB633" s="70"/>
      <c r="DC633" s="70"/>
      <c r="DH633" s="516"/>
      <c r="DI633" s="516"/>
      <c r="DJ633" s="105"/>
      <c r="DK633" s="105"/>
      <c r="DL633" s="105"/>
      <c r="DM633" s="105"/>
      <c r="DN633" s="105"/>
      <c r="DO633" s="105"/>
      <c r="DP633" s="105"/>
      <c r="DQ633" s="105"/>
      <c r="DR633" s="105"/>
      <c r="DS633" s="105"/>
      <c r="DT633" s="108" t="s">
        <v>443</v>
      </c>
      <c r="DU633" s="128">
        <v>-4.4140448303515738</v>
      </c>
      <c r="DV633" s="128">
        <v>-11.98178338762215</v>
      </c>
      <c r="ER633" s="105">
        <v>0.73567413839192897</v>
      </c>
      <c r="ES633" s="105">
        <v>11.672076547231271</v>
      </c>
      <c r="ET633" s="518">
        <f>ABS(ER633)</f>
        <v>0.73567413839192897</v>
      </c>
      <c r="EV633" s="284"/>
      <c r="EW633" s="209"/>
      <c r="EX633" s="209"/>
      <c r="EY633" s="209"/>
      <c r="EZ633" s="209"/>
      <c r="FA633" s="209"/>
      <c r="FB633" s="209"/>
      <c r="FC633" s="209"/>
      <c r="FE633" s="141"/>
      <c r="FF633" s="141"/>
      <c r="FH633" s="141"/>
      <c r="FJ633" s="141"/>
      <c r="FK633" s="584"/>
      <c r="FL633" s="527"/>
      <c r="FM633" s="584"/>
      <c r="FN633" s="527"/>
      <c r="FO633" s="584"/>
      <c r="FP633" s="527"/>
      <c r="FQ633" s="284"/>
      <c r="FR633" s="209"/>
      <c r="FS633" s="285"/>
      <c r="FT633" s="279"/>
      <c r="FU633" s="285"/>
      <c r="FV633" s="279"/>
      <c r="FW633" s="285"/>
      <c r="FX633" s="279"/>
      <c r="FY633" s="285"/>
      <c r="FZ633" s="279"/>
      <c r="GA633" s="285"/>
      <c r="GB633" s="279"/>
      <c r="GC633" s="279"/>
      <c r="GD633" s="285"/>
      <c r="GE633" s="279"/>
      <c r="GF633" s="285"/>
      <c r="GG633" s="279"/>
      <c r="GH633" s="279"/>
      <c r="GI633" s="279"/>
      <c r="GJ633" s="279"/>
      <c r="GK633" s="279"/>
      <c r="GL633" s="279"/>
      <c r="GM633" s="279"/>
      <c r="GN633" s="279"/>
      <c r="GO633" s="279"/>
      <c r="GP633" s="209"/>
      <c r="GQ633" s="529"/>
      <c r="GR633" s="587">
        <v>0.30975753195449629</v>
      </c>
      <c r="GS633" s="532">
        <v>0.69695444689761699</v>
      </c>
      <c r="GT633" s="584"/>
      <c r="GU633" s="527"/>
      <c r="GV633" s="527"/>
      <c r="GW633" s="527"/>
      <c r="GX633" s="527"/>
      <c r="GY633" s="527"/>
      <c r="GZ633" s="587">
        <v>0.23228013029315875</v>
      </c>
      <c r="HA633" s="532">
        <v>0.42584690553746007</v>
      </c>
      <c r="HB633" s="584"/>
      <c r="HC633" s="527"/>
      <c r="HD633" s="527"/>
      <c r="HE633" s="527"/>
      <c r="HF633" s="527"/>
      <c r="HG633" s="527"/>
      <c r="HH633" s="584">
        <v>0.38717410493413373</v>
      </c>
      <c r="HI633" s="527">
        <v>0.81675644350454535</v>
      </c>
      <c r="HJ633" s="584"/>
      <c r="HK633" s="527"/>
      <c r="HL633" s="527"/>
      <c r="HM633" s="527"/>
      <c r="HN633" s="527"/>
      <c r="HO633" s="527"/>
      <c r="HP633" s="285"/>
      <c r="HQ633" s="208"/>
      <c r="HR633" s="208"/>
      <c r="HS633" s="208"/>
      <c r="IE633" s="159"/>
      <c r="IF633" s="159"/>
      <c r="IG633" s="159"/>
      <c r="IH633" s="159"/>
      <c r="II633" s="159">
        <v>1</v>
      </c>
      <c r="IJ633" s="159">
        <v>0</v>
      </c>
      <c r="IK633" s="159">
        <v>0</v>
      </c>
      <c r="IL633" s="159">
        <v>0</v>
      </c>
      <c r="IM633" s="159">
        <v>1</v>
      </c>
      <c r="IQ633" s="159">
        <v>1</v>
      </c>
      <c r="IR633" s="159">
        <v>0</v>
      </c>
      <c r="IS633" s="159">
        <v>0</v>
      </c>
      <c r="IZ633" s="159">
        <v>0</v>
      </c>
      <c r="JA633" s="159">
        <v>0</v>
      </c>
      <c r="JB633" s="176">
        <v>0</v>
      </c>
      <c r="JC633" s="176">
        <v>0</v>
      </c>
      <c r="JD633" s="176">
        <v>1</v>
      </c>
      <c r="JE633" s="176">
        <v>0</v>
      </c>
      <c r="JF633" s="176">
        <v>0</v>
      </c>
      <c r="JG633" s="176">
        <v>0</v>
      </c>
      <c r="JH633" s="176">
        <v>1</v>
      </c>
      <c r="JI633" s="176">
        <v>0</v>
      </c>
      <c r="JJ633" s="176">
        <v>0</v>
      </c>
      <c r="JK633" s="176">
        <v>0</v>
      </c>
      <c r="JL633" s="176">
        <v>1</v>
      </c>
      <c r="JM633" s="176">
        <v>1</v>
      </c>
      <c r="JN633" s="176">
        <v>0</v>
      </c>
      <c r="JO633" s="176">
        <v>0</v>
      </c>
      <c r="JP633" s="176">
        <v>0</v>
      </c>
      <c r="JQ633" s="176">
        <v>0</v>
      </c>
      <c r="JR633" s="176">
        <v>0</v>
      </c>
      <c r="JS633" s="176">
        <v>0</v>
      </c>
      <c r="JT633" s="176">
        <v>1</v>
      </c>
      <c r="JU633" s="501">
        <v>0</v>
      </c>
      <c r="JV633" s="176">
        <v>0</v>
      </c>
      <c r="JW633" s="176">
        <v>1</v>
      </c>
      <c r="JX633" s="176">
        <v>0</v>
      </c>
      <c r="JY633" s="501"/>
      <c r="JZ633" s="405"/>
      <c r="KA633" s="405"/>
      <c r="KB633" s="405"/>
      <c r="KC633" s="405"/>
      <c r="KD633" s="405"/>
      <c r="KE633" s="162">
        <v>0</v>
      </c>
      <c r="KF633" s="175">
        <v>0</v>
      </c>
      <c r="KG633" s="175">
        <v>1</v>
      </c>
      <c r="KH633" s="175">
        <v>0</v>
      </c>
      <c r="KI633" s="175">
        <v>0</v>
      </c>
      <c r="KJ633" s="175">
        <v>0</v>
      </c>
      <c r="KK633" s="160">
        <v>1</v>
      </c>
      <c r="KL633" s="175">
        <v>1</v>
      </c>
      <c r="KM633" s="159"/>
      <c r="KN633" s="159"/>
      <c r="KO633" s="159"/>
      <c r="KP633" s="159"/>
      <c r="KQ633" s="159"/>
      <c r="KR633" s="159"/>
      <c r="KS633" s="159"/>
      <c r="KT633" s="159"/>
      <c r="KU633" s="159"/>
      <c r="KV633" s="159"/>
      <c r="KW633" s="159"/>
      <c r="KX633" s="159"/>
      <c r="KY633" s="159"/>
      <c r="KZ633" s="159"/>
      <c r="LA633" s="159"/>
      <c r="LB633" s="159"/>
    </row>
    <row r="634" spans="1:314" x14ac:dyDescent="0.15">
      <c r="A634" s="214"/>
      <c r="B634" s="231" t="s">
        <v>156</v>
      </c>
      <c r="C634" s="10">
        <v>1.18</v>
      </c>
      <c r="D634" s="11">
        <v>3.9329399999999999</v>
      </c>
      <c r="E634" s="12"/>
      <c r="F634" s="14"/>
      <c r="G634" s="13"/>
      <c r="H634" s="14"/>
      <c r="I634" s="596"/>
      <c r="J634" s="9">
        <v>3</v>
      </c>
      <c r="K634" s="14"/>
      <c r="L634" s="9"/>
      <c r="M634" s="23">
        <v>0</v>
      </c>
      <c r="N634" s="23"/>
      <c r="O634" s="23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9"/>
      <c r="AB634" s="15"/>
      <c r="AC634" s="15"/>
      <c r="AD634" s="15"/>
      <c r="AE634" s="15"/>
      <c r="AF634" s="15"/>
      <c r="AG634" s="15"/>
      <c r="AH634" s="54"/>
      <c r="AI634" s="15"/>
      <c r="AJ634" s="15"/>
      <c r="AK634" s="15"/>
      <c r="AL634" s="632"/>
      <c r="AM634" s="633">
        <v>3.2524540855222122</v>
      </c>
      <c r="AN634" s="634">
        <v>7.1426140065146582</v>
      </c>
      <c r="AO634" s="584"/>
      <c r="AP634" s="634">
        <f>ABS(11.88-AN634)</f>
        <v>4.7373859934853426</v>
      </c>
      <c r="AQ634" s="634"/>
      <c r="AR634" s="634"/>
      <c r="AS634" s="634"/>
      <c r="AT634" s="634"/>
      <c r="AU634" s="634"/>
      <c r="AV634" s="634"/>
      <c r="AW634" s="634"/>
      <c r="AX634" s="634"/>
      <c r="AY634" s="634"/>
      <c r="AZ634" s="634"/>
      <c r="BA634" s="634"/>
      <c r="BB634" s="634">
        <f>ABS(BQ634-AN634)</f>
        <v>2.5937947882736152</v>
      </c>
      <c r="BC634" s="634"/>
      <c r="BD634" s="634"/>
      <c r="BE634" s="634"/>
      <c r="BF634" s="634"/>
      <c r="BG634" s="634"/>
      <c r="BH634" s="634"/>
      <c r="BI634" s="634"/>
      <c r="BJ634" s="634"/>
      <c r="BK634" s="634"/>
      <c r="BL634" s="634"/>
      <c r="BM634" s="634"/>
      <c r="BN634" s="573"/>
      <c r="BO634" s="573"/>
      <c r="BP634" s="4">
        <v>4.6076432878231337</v>
      </c>
      <c r="BQ634" s="4">
        <v>9.7364087947882734</v>
      </c>
      <c r="BR634" s="6"/>
      <c r="BS634" s="527">
        <f>(BP633+BP634+BP635)/3</f>
        <v>-2.503873383298846</v>
      </c>
      <c r="BT634" s="527">
        <f>(BQ633+BQ634+BQ635)/3</f>
        <v>-4.7294815418023886</v>
      </c>
      <c r="BU634" s="527"/>
      <c r="BV634" s="527"/>
      <c r="BW634" s="584"/>
      <c r="BX634" s="527"/>
      <c r="BY634" s="527"/>
      <c r="BZ634" s="527"/>
      <c r="CA634" s="527"/>
      <c r="CC634" s="584">
        <f>SQRT((BP633-BP634)^2+(BQ633-BQ634)^2)+SQRT((BP634-BP635)^2+(BQ634-BQ635)^2)+SQRT((BP635-BP633)^2+(BQ635-BQ633)^2)</f>
        <v>48.827005214521591</v>
      </c>
      <c r="CD634" s="584"/>
      <c r="CE634" s="584"/>
      <c r="CF634" s="584"/>
      <c r="CG634" s="527"/>
      <c r="CH634" s="584"/>
      <c r="CI634" s="527"/>
      <c r="CJ634" s="584"/>
      <c r="CK634" s="527"/>
      <c r="CL634" s="584"/>
      <c r="CO634" s="70"/>
      <c r="CP634" s="70"/>
      <c r="CQ634" s="70"/>
      <c r="CR634" s="548">
        <f>DEGREES(ACOS(((BP633-BP634)*(BP635-BP634)+(BQ633-BQ634)*(BQ635-BQ634))/(SQRT((BP633-BP634)^2+(BQ633-BQ634)^2)*SQRT((BP635-BP634)^2+(BQ635-BQ634)^2))))</f>
        <v>0.70340757933036957</v>
      </c>
      <c r="CS634" s="518"/>
      <c r="CT634" s="70"/>
      <c r="CU634" s="70"/>
      <c r="CV634" s="70"/>
      <c r="CW634" s="70"/>
      <c r="CX634" s="70"/>
      <c r="CY634" s="70"/>
      <c r="CZ634" s="70"/>
      <c r="DA634" s="70"/>
      <c r="DB634" s="70"/>
      <c r="DC634" s="70"/>
      <c r="DH634" s="516"/>
      <c r="DI634" s="516"/>
      <c r="DJ634" s="105"/>
      <c r="DK634" s="105"/>
      <c r="DL634" s="105"/>
      <c r="DM634" s="105"/>
      <c r="DN634" s="105"/>
      <c r="DO634" s="105"/>
      <c r="DP634" s="105"/>
      <c r="DQ634" s="105"/>
      <c r="DR634" s="105"/>
      <c r="DS634" s="105"/>
      <c r="DT634" s="108" t="s">
        <v>443</v>
      </c>
      <c r="DU634" s="105">
        <v>3.8332494579368928</v>
      </c>
      <c r="DV634" s="105">
        <v>9.8138355048859935</v>
      </c>
      <c r="ER634" s="128">
        <v>-4.3753251388572618</v>
      </c>
      <c r="ES634" s="128">
        <v>-11.94307003257329</v>
      </c>
      <c r="EU634" s="518">
        <f>ABS(ER634)</f>
        <v>4.3753251388572618</v>
      </c>
      <c r="EV634" s="284"/>
      <c r="EW634" s="209"/>
      <c r="EX634" s="209"/>
      <c r="EY634" s="209"/>
      <c r="EZ634" s="209"/>
      <c r="FA634" s="209"/>
      <c r="FB634" s="209"/>
      <c r="FC634" s="209"/>
      <c r="FE634" s="141"/>
      <c r="FF634" s="144">
        <v>50.61419279843205</v>
      </c>
      <c r="FH634" s="141"/>
      <c r="FJ634" s="141"/>
      <c r="FK634" s="584"/>
      <c r="FL634" s="527"/>
      <c r="FM634" s="584"/>
      <c r="FN634" s="527"/>
      <c r="FO634" s="584"/>
      <c r="FP634" s="527"/>
      <c r="FQ634" s="284"/>
      <c r="FR634" s="209">
        <f>FF634/(D633+D634)</f>
        <v>10.61942406795198</v>
      </c>
      <c r="FS634" s="285"/>
      <c r="FT634" s="279"/>
      <c r="FU634" s="285"/>
      <c r="FV634" s="279"/>
      <c r="FW634" s="285"/>
      <c r="FX634" s="279"/>
      <c r="FY634" s="285"/>
      <c r="FZ634" s="279"/>
      <c r="GA634" s="285"/>
      <c r="GB634" s="279"/>
      <c r="GC634" s="279"/>
      <c r="GD634" s="284"/>
      <c r="GE634" s="284">
        <f>FF634*(((ABS(DV633-AN633))/(ABS(DV632-DV633))))^2</f>
        <v>4.6991324421451166</v>
      </c>
      <c r="GF634" s="285"/>
      <c r="GG634" s="279"/>
      <c r="GH634" s="279"/>
      <c r="GI634" s="279"/>
      <c r="GJ634" s="279"/>
      <c r="GK634" s="279"/>
      <c r="GL634" s="279"/>
      <c r="GM634" s="279"/>
      <c r="GN634" s="279"/>
      <c r="GO634" s="279"/>
      <c r="GP634" s="209"/>
      <c r="GQ634" s="529"/>
      <c r="GR634" s="587">
        <v>3.0975753195449638</v>
      </c>
      <c r="GS634" s="529">
        <v>3.8719691494311981E-2</v>
      </c>
      <c r="GT634" s="587"/>
      <c r="GU634" s="529"/>
      <c r="GV634" s="529"/>
      <c r="GW634" s="529"/>
      <c r="GX634" s="529"/>
      <c r="GY634" s="529"/>
      <c r="GZ634" s="587">
        <v>1.8582410423452771</v>
      </c>
      <c r="HA634" s="529">
        <v>3.8713355048859199E-2</v>
      </c>
      <c r="HB634" s="587"/>
      <c r="HC634" s="529"/>
      <c r="HD634" s="529"/>
      <c r="HE634" s="529"/>
      <c r="HF634" s="529"/>
      <c r="HG634" s="529"/>
      <c r="HH634" s="584">
        <v>3.6122060616347107</v>
      </c>
      <c r="HI634" s="527">
        <v>5.4753432481934206E-2</v>
      </c>
      <c r="HJ634" s="587"/>
      <c r="HK634" s="529"/>
      <c r="HL634" s="529"/>
      <c r="HM634" s="529"/>
      <c r="HN634" s="529"/>
      <c r="HO634" s="529"/>
      <c r="HP634" s="285"/>
      <c r="HQ634" s="208"/>
      <c r="HR634" s="208"/>
      <c r="HS634" s="208"/>
      <c r="IE634" s="159"/>
      <c r="IF634" s="159"/>
      <c r="IG634" s="159"/>
      <c r="IH634" s="159"/>
      <c r="II634" s="159">
        <v>0</v>
      </c>
      <c r="IJ634" s="159">
        <v>1</v>
      </c>
      <c r="IK634" s="159">
        <v>0</v>
      </c>
      <c r="IL634" s="159">
        <v>1</v>
      </c>
      <c r="IM634" s="159">
        <v>0</v>
      </c>
      <c r="IQ634" s="159">
        <v>1</v>
      </c>
      <c r="IR634" s="159">
        <v>0</v>
      </c>
      <c r="IS634" s="159">
        <v>0</v>
      </c>
      <c r="IZ634" s="159">
        <v>0</v>
      </c>
      <c r="JA634" s="159">
        <v>0</v>
      </c>
      <c r="JB634" s="176">
        <v>0</v>
      </c>
      <c r="JC634" s="176">
        <v>0</v>
      </c>
      <c r="JD634" s="176">
        <v>1</v>
      </c>
      <c r="JE634" s="176">
        <v>0</v>
      </c>
      <c r="JF634" s="176">
        <v>0</v>
      </c>
      <c r="JG634" s="176">
        <v>0</v>
      </c>
      <c r="JH634" s="176">
        <v>1</v>
      </c>
      <c r="JI634" s="176">
        <v>0</v>
      </c>
      <c r="JJ634" s="176">
        <v>0</v>
      </c>
      <c r="JK634" s="176">
        <v>1</v>
      </c>
      <c r="JL634" s="176">
        <v>0</v>
      </c>
      <c r="JM634" s="176">
        <v>1</v>
      </c>
      <c r="JN634" s="176">
        <v>0</v>
      </c>
      <c r="JO634" s="176">
        <v>0</v>
      </c>
      <c r="JP634" s="176">
        <v>0</v>
      </c>
      <c r="JQ634" s="176">
        <v>0</v>
      </c>
      <c r="JR634" s="176">
        <v>0</v>
      </c>
      <c r="JS634" s="176">
        <v>0</v>
      </c>
      <c r="JT634" s="176">
        <v>0</v>
      </c>
      <c r="JU634" s="501">
        <v>1</v>
      </c>
      <c r="JV634" s="176">
        <v>0</v>
      </c>
      <c r="JW634" s="176">
        <v>0</v>
      </c>
      <c r="JX634" s="176">
        <v>0</v>
      </c>
      <c r="JY634" s="501"/>
      <c r="JZ634" s="405"/>
      <c r="KA634" s="405"/>
      <c r="KB634" s="405"/>
      <c r="KC634" s="405"/>
      <c r="KD634" s="405"/>
      <c r="KE634" s="162">
        <v>1</v>
      </c>
      <c r="KF634" s="175">
        <v>0</v>
      </c>
      <c r="KG634" s="175">
        <v>0</v>
      </c>
      <c r="KH634" s="175">
        <v>0</v>
      </c>
      <c r="KI634" s="175">
        <v>0</v>
      </c>
      <c r="KJ634" s="175">
        <v>1</v>
      </c>
      <c r="KK634" s="160">
        <v>0</v>
      </c>
      <c r="KL634" s="175">
        <v>1</v>
      </c>
      <c r="KM634" s="159"/>
      <c r="KN634" s="159"/>
      <c r="KO634" s="159"/>
      <c r="KP634" s="159"/>
      <c r="KQ634" s="159"/>
      <c r="KR634" s="159"/>
      <c r="KS634" s="159"/>
      <c r="KT634" s="159"/>
      <c r="KU634" s="159"/>
      <c r="KV634" s="159"/>
      <c r="KW634" s="159"/>
      <c r="KX634" s="159"/>
      <c r="KY634" s="159"/>
      <c r="KZ634" s="159"/>
      <c r="LA634" s="159"/>
      <c r="LB634" s="159"/>
    </row>
    <row r="635" spans="1:314" x14ac:dyDescent="0.15">
      <c r="A635" s="214"/>
      <c r="B635" s="231" t="s">
        <v>157</v>
      </c>
      <c r="C635" s="10">
        <v>1.03</v>
      </c>
      <c r="D635" s="11">
        <v>3.4329900000000002</v>
      </c>
      <c r="E635" s="12"/>
      <c r="F635" s="14"/>
      <c r="G635" s="13"/>
      <c r="H635" s="14"/>
      <c r="I635" s="596"/>
      <c r="J635" s="9">
        <v>4</v>
      </c>
      <c r="K635" s="14"/>
      <c r="L635" s="9"/>
      <c r="M635" s="23">
        <v>0</v>
      </c>
      <c r="N635" s="23"/>
      <c r="O635" s="23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9"/>
      <c r="AB635" s="15"/>
      <c r="AC635" s="15"/>
      <c r="AD635" s="15"/>
      <c r="AE635" s="15"/>
      <c r="AF635" s="15"/>
      <c r="AG635" s="15"/>
      <c r="AH635" s="54"/>
      <c r="AI635" s="15"/>
      <c r="AJ635" s="15"/>
      <c r="AK635" s="15"/>
      <c r="AL635" s="632"/>
      <c r="AM635" s="633">
        <v>-3.4460525429937725</v>
      </c>
      <c r="AN635" s="634">
        <v>-6.5619136807817586</v>
      </c>
      <c r="AO635" s="640">
        <f t="shared" ref="AO635" si="403">ABS(11.88+AN635)</f>
        <v>5.3180863192182422</v>
      </c>
      <c r="AP635" s="527"/>
      <c r="AQ635" s="634"/>
      <c r="AR635" s="634"/>
      <c r="AS635" s="634"/>
      <c r="AT635" s="634"/>
      <c r="AU635" s="634"/>
      <c r="AV635" s="634"/>
      <c r="AW635" s="634"/>
      <c r="AX635" s="634"/>
      <c r="AY635" s="634"/>
      <c r="AZ635" s="634"/>
      <c r="BA635" s="634"/>
      <c r="BB635" s="633"/>
      <c r="BC635" s="634">
        <f>ABS(BQ635-AN635)</f>
        <v>5.3037296416938116</v>
      </c>
      <c r="BD635" s="634"/>
      <c r="BE635" s="634"/>
      <c r="BF635" s="634"/>
      <c r="BG635" s="634"/>
      <c r="BH635" s="634"/>
      <c r="BI635" s="634"/>
      <c r="BJ635" s="634"/>
      <c r="BK635" s="634"/>
      <c r="BL635" s="634"/>
      <c r="BM635" s="634"/>
      <c r="BN635" s="573"/>
      <c r="BO635" s="573"/>
      <c r="BP635" s="64">
        <v>-5.8466734156411198</v>
      </c>
      <c r="BQ635" s="64">
        <v>-11.86564332247557</v>
      </c>
      <c r="BR635" s="6"/>
      <c r="BS635" s="527"/>
      <c r="BT635" s="527"/>
      <c r="BU635" s="527">
        <f>(BP634+BP635+BP636)/3</f>
        <v>-0.49044942559461946</v>
      </c>
      <c r="BV635" s="527">
        <f>(BQ634+BQ635+BQ636)/3</f>
        <v>3.4390363735070575</v>
      </c>
      <c r="BW635" s="584"/>
      <c r="BX635" s="527"/>
      <c r="BY635" s="527"/>
      <c r="BZ635" s="527"/>
      <c r="CA635" s="527"/>
      <c r="CB635" s="584">
        <f>SQRT((BP634-BP635)^2+(BQ634-BQ635)^2)+SQRT((BP635-BP636)^2+(BQ635-BQ636)^2)+SQRT((BP636-BP634)^2+(BQ636-BQ634)^2)</f>
        <v>54.497585280080301</v>
      </c>
      <c r="CD635" s="584"/>
      <c r="CE635" s="527"/>
      <c r="CF635" s="584"/>
      <c r="CG635" s="527"/>
      <c r="CH635" s="584"/>
      <c r="CI635" s="527"/>
      <c r="CJ635" s="584"/>
      <c r="CK635" s="527"/>
      <c r="CL635" s="584"/>
      <c r="CO635" s="70"/>
      <c r="CP635" s="70"/>
      <c r="CQ635" s="70"/>
      <c r="CR635" s="518"/>
      <c r="CS635" s="284">
        <f>DEGREES(ACOS(((BP634-BP635)*(BP636-BP635)+(BQ634-BQ635)*(BQ636-BQ635))/(SQRT((BP634-BP635)^2+(BQ634-BQ635)^2)*SQRT((BP636-BP635)^2+(BQ636-BQ635)^2))))</f>
        <v>12.821333161588482</v>
      </c>
      <c r="CT635" s="70"/>
      <c r="CU635" s="70"/>
      <c r="CV635" s="70"/>
      <c r="CW635" s="70"/>
      <c r="CX635" s="70"/>
      <c r="CY635" s="70"/>
      <c r="CZ635" s="70"/>
      <c r="DA635" s="70"/>
      <c r="DB635" s="70"/>
      <c r="DC635" s="70"/>
      <c r="DH635" s="516"/>
      <c r="DI635" s="211">
        <f>DEGREES(ACOS(((BP634-BP633)*(BP636-BP635)+(BQ634-BQ633)*(BQ636-BQ635))/(SQRT((BP634-BP633)^2+(BQ634-BQ633)^2)*SQRT((BP636-BP635)^2+(BQ636-BQ635)^2))))</f>
        <v>13.524740740919006</v>
      </c>
      <c r="DJ635" s="105"/>
      <c r="DK635" s="105"/>
      <c r="DL635" s="105"/>
      <c r="DM635" s="105"/>
      <c r="DN635" s="105"/>
      <c r="DO635" s="105"/>
      <c r="DP635" s="105"/>
      <c r="DQ635" s="105"/>
      <c r="DR635" s="105"/>
      <c r="DS635" s="105"/>
      <c r="DT635" s="108" t="s">
        <v>443</v>
      </c>
      <c r="DU635" s="128">
        <v>-4.5689235963288217</v>
      </c>
      <c r="DV635" s="128">
        <v>-11.86564332247557</v>
      </c>
      <c r="ER635" s="105">
        <v>5.3820371177093751</v>
      </c>
      <c r="ES635" s="105">
        <v>10.549389250814333</v>
      </c>
      <c r="ET635" s="518">
        <f>ABS(ER635)</f>
        <v>5.3820371177093751</v>
      </c>
      <c r="EV635" s="284"/>
      <c r="EW635" s="209"/>
      <c r="EX635" s="209"/>
      <c r="EY635" s="209"/>
      <c r="EZ635" s="209"/>
      <c r="FA635" s="209"/>
      <c r="FB635" s="209"/>
      <c r="FC635" s="209"/>
      <c r="FE635" s="151">
        <v>3.5885321790986779</v>
      </c>
      <c r="FF635" s="141"/>
      <c r="FH635" s="141"/>
      <c r="FJ635" s="141"/>
      <c r="FK635" s="584"/>
      <c r="FL635" s="527"/>
      <c r="FM635" s="584"/>
      <c r="FN635" s="527"/>
      <c r="FO635" s="584"/>
      <c r="FP635" s="527"/>
      <c r="FQ635" s="284">
        <f>FE635/(D634+D635)</f>
        <v>0.48717978301432102</v>
      </c>
      <c r="FR635" s="209"/>
      <c r="FS635" s="285"/>
      <c r="FT635" s="279"/>
      <c r="FU635" s="285"/>
      <c r="FV635" s="279"/>
      <c r="FW635" s="285"/>
      <c r="FX635" s="279"/>
      <c r="FY635" s="285"/>
      <c r="FZ635" s="279"/>
      <c r="GA635" s="285"/>
      <c r="GB635" s="279"/>
      <c r="GC635" s="279"/>
      <c r="GD635" s="284">
        <f>FE635*(((DV634-AN634)/(ABS(DV633-DV634))))^2</f>
        <v>5.3901175524069547E-2</v>
      </c>
      <c r="GE635" s="209"/>
      <c r="GF635" s="285"/>
      <c r="GG635" s="279"/>
      <c r="GH635" s="279"/>
      <c r="GI635" s="279"/>
      <c r="GJ635" s="279"/>
      <c r="GK635" s="279"/>
      <c r="GL635" s="279"/>
      <c r="GM635" s="279"/>
      <c r="GN635" s="279"/>
      <c r="GO635" s="279"/>
      <c r="GP635" s="209"/>
      <c r="GQ635" s="529"/>
      <c r="GR635" s="587">
        <v>1.5487876597724823</v>
      </c>
      <c r="GS635" s="532">
        <v>0.1935984574715599</v>
      </c>
      <c r="GT635" s="584"/>
      <c r="GU635" s="527"/>
      <c r="GV635" s="527"/>
      <c r="GW635" s="527"/>
      <c r="GX635" s="527"/>
      <c r="GY635" s="527"/>
      <c r="GZ635" s="587">
        <v>0.735553745928339</v>
      </c>
      <c r="HA635" s="532">
        <v>7.7426710097720175E-2</v>
      </c>
      <c r="HB635" s="584"/>
      <c r="HC635" s="527"/>
      <c r="HD635" s="527"/>
      <c r="HE635" s="527"/>
      <c r="HF635" s="527"/>
      <c r="HG635" s="527"/>
      <c r="HH635" s="584">
        <v>1.7145794027144774</v>
      </c>
      <c r="HI635" s="527">
        <v>0.20850721371675318</v>
      </c>
      <c r="HJ635" s="584"/>
      <c r="HK635" s="527"/>
      <c r="HL635" s="527"/>
      <c r="HM635" s="527"/>
      <c r="HN635" s="527"/>
      <c r="HO635" s="527"/>
      <c r="HP635" s="285"/>
      <c r="HQ635" s="208"/>
      <c r="HR635" s="208"/>
      <c r="HS635" s="208"/>
      <c r="IE635" s="159"/>
      <c r="IF635" s="159"/>
      <c r="IG635" s="159"/>
      <c r="IH635" s="159"/>
      <c r="II635" s="159">
        <v>0</v>
      </c>
      <c r="IJ635" s="159">
        <v>1</v>
      </c>
      <c r="IK635" s="159">
        <v>1</v>
      </c>
      <c r="IL635" s="159">
        <v>0</v>
      </c>
      <c r="IM635" s="159">
        <v>0</v>
      </c>
      <c r="IQ635" s="159">
        <v>1</v>
      </c>
      <c r="IR635" s="159">
        <v>0</v>
      </c>
      <c r="IS635" s="159">
        <v>0</v>
      </c>
      <c r="IZ635" s="159">
        <v>0</v>
      </c>
      <c r="JA635" s="159">
        <v>0</v>
      </c>
      <c r="JB635" s="176">
        <v>0</v>
      </c>
      <c r="JC635" s="176">
        <v>1</v>
      </c>
      <c r="JD635" s="176">
        <v>0</v>
      </c>
      <c r="JE635" s="176">
        <v>0</v>
      </c>
      <c r="JF635" s="176">
        <v>0</v>
      </c>
      <c r="JG635" s="176">
        <v>0</v>
      </c>
      <c r="JH635" s="176">
        <v>1</v>
      </c>
      <c r="JI635" s="176">
        <v>0</v>
      </c>
      <c r="JJ635" s="176">
        <v>0</v>
      </c>
      <c r="JK635" s="176">
        <v>0</v>
      </c>
      <c r="JL635" s="176">
        <v>1</v>
      </c>
      <c r="JM635" s="176">
        <v>1</v>
      </c>
      <c r="JN635" s="176">
        <v>0</v>
      </c>
      <c r="JO635" s="176">
        <v>0</v>
      </c>
      <c r="JP635" s="176">
        <v>0</v>
      </c>
      <c r="JQ635" s="176">
        <v>0</v>
      </c>
      <c r="JR635" s="176">
        <v>0</v>
      </c>
      <c r="JS635" s="176">
        <v>0</v>
      </c>
      <c r="JT635" s="176">
        <v>0</v>
      </c>
      <c r="JU635" s="501">
        <v>0</v>
      </c>
      <c r="JV635" s="176">
        <v>1</v>
      </c>
      <c r="JW635" s="176">
        <v>0</v>
      </c>
      <c r="JX635" s="176">
        <v>0</v>
      </c>
      <c r="JY635" s="501"/>
      <c r="JZ635" s="405"/>
      <c r="KA635" s="405"/>
      <c r="KB635" s="405"/>
      <c r="KC635" s="405"/>
      <c r="KD635" s="405"/>
      <c r="KE635" s="162">
        <v>0</v>
      </c>
      <c r="KF635" s="175">
        <v>0</v>
      </c>
      <c r="KG635" s="175">
        <v>0</v>
      </c>
      <c r="KH635" s="175">
        <v>1</v>
      </c>
      <c r="KI635" s="175">
        <v>0</v>
      </c>
      <c r="KJ635" s="175">
        <v>0</v>
      </c>
      <c r="KK635" s="160">
        <v>1</v>
      </c>
      <c r="KL635" s="175">
        <v>1</v>
      </c>
      <c r="KM635" s="159"/>
      <c r="KN635" s="159"/>
      <c r="KO635" s="159"/>
      <c r="KP635" s="159"/>
      <c r="KQ635" s="159"/>
      <c r="KR635" s="159"/>
      <c r="KS635" s="159"/>
      <c r="KT635" s="159"/>
      <c r="KU635" s="159"/>
      <c r="KV635" s="159"/>
      <c r="KW635" s="159"/>
      <c r="KX635" s="159"/>
      <c r="KY635" s="159"/>
      <c r="KZ635" s="159"/>
      <c r="LA635" s="159"/>
      <c r="LB635" s="159"/>
    </row>
    <row r="636" spans="1:314" x14ac:dyDescent="0.15">
      <c r="A636" s="214"/>
      <c r="B636" s="231" t="s">
        <v>158</v>
      </c>
      <c r="C636" s="10">
        <v>2.02</v>
      </c>
      <c r="D636" s="11">
        <v>6.7326600000000001</v>
      </c>
      <c r="E636" s="12"/>
      <c r="F636" s="14"/>
      <c r="G636" s="13"/>
      <c r="H636" s="14"/>
      <c r="I636" s="596"/>
      <c r="J636" s="9">
        <v>5</v>
      </c>
      <c r="K636" s="14"/>
      <c r="L636" s="9"/>
      <c r="M636" s="23">
        <v>0</v>
      </c>
      <c r="N636" s="23"/>
      <c r="O636" s="23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9"/>
      <c r="AB636" s="15"/>
      <c r="AC636" s="15"/>
      <c r="AD636" s="15"/>
      <c r="AE636" s="15"/>
      <c r="AF636" s="15"/>
      <c r="AG636" s="15"/>
      <c r="AH636" s="54"/>
      <c r="AI636" s="15"/>
      <c r="AJ636" s="15"/>
      <c r="AK636" s="15"/>
      <c r="AL636" s="632"/>
      <c r="AM636" s="633">
        <v>-1.0454316703464253</v>
      </c>
      <c r="AN636" s="634">
        <v>11.59464983713355</v>
      </c>
      <c r="AO636" s="587"/>
      <c r="AP636" s="634">
        <f t="shared" ref="AP636:AP637" si="404">ABS(11.88-AN636)</f>
        <v>0.28535016286645032</v>
      </c>
      <c r="AQ636" s="634"/>
      <c r="AR636" s="634"/>
      <c r="AS636" s="634"/>
      <c r="AT636" s="634"/>
      <c r="AU636" s="634"/>
      <c r="AV636" s="634"/>
      <c r="AW636" s="634"/>
      <c r="AX636" s="634"/>
      <c r="AY636" s="634"/>
      <c r="AZ636" s="634"/>
      <c r="BA636" s="634"/>
      <c r="BB636" s="634">
        <f>ABS(BQ636-AN636)</f>
        <v>0.85169381107491837</v>
      </c>
      <c r="BC636" s="634"/>
      <c r="BD636" s="634"/>
      <c r="BE636" s="634"/>
      <c r="BF636" s="634"/>
      <c r="BG636" s="634"/>
      <c r="BH636" s="634"/>
      <c r="BI636" s="634"/>
      <c r="BJ636" s="634"/>
      <c r="BK636" s="634"/>
      <c r="BL636" s="634"/>
      <c r="BM636" s="634"/>
      <c r="BN636" s="573"/>
      <c r="BO636" s="573"/>
      <c r="BP636" s="4">
        <v>-0.2323181489658723</v>
      </c>
      <c r="BQ636" s="4">
        <v>12.446343648208469</v>
      </c>
      <c r="BR636" s="6"/>
      <c r="BS636" s="527"/>
      <c r="BT636" s="527"/>
      <c r="BU636" s="527"/>
      <c r="BV636" s="527"/>
      <c r="BW636" s="584"/>
      <c r="BX636" s="527"/>
      <c r="BY636" s="527"/>
      <c r="BZ636" s="527"/>
      <c r="CA636" s="527"/>
      <c r="CB636" s="584"/>
      <c r="CC636" s="527"/>
      <c r="CD636" s="584"/>
      <c r="CE636" s="527"/>
      <c r="CF636" s="584"/>
      <c r="CG636" s="527"/>
      <c r="CH636" s="584"/>
      <c r="CI636" s="527"/>
      <c r="CJ636" s="584"/>
      <c r="CK636" s="527"/>
      <c r="CL636" s="584"/>
      <c r="CO636" s="70"/>
      <c r="CP636" s="70"/>
      <c r="CQ636" s="70"/>
      <c r="CR636" s="548"/>
      <c r="CS636" s="518"/>
      <c r="CT636" s="70"/>
      <c r="CU636" s="70"/>
      <c r="CV636" s="70"/>
      <c r="CW636" s="70"/>
      <c r="CX636" s="70"/>
      <c r="CY636" s="70"/>
      <c r="CZ636" s="70"/>
      <c r="DA636" s="70"/>
      <c r="DB636" s="70"/>
      <c r="DC636" s="70"/>
      <c r="DH636" s="211"/>
      <c r="DI636" s="516"/>
      <c r="DJ636" s="105"/>
      <c r="DK636" s="105"/>
      <c r="DL636" s="105"/>
      <c r="DM636" s="105"/>
      <c r="DN636" s="105"/>
      <c r="DO636" s="105"/>
      <c r="DP636" s="105"/>
      <c r="DQ636" s="105"/>
      <c r="DR636" s="105"/>
      <c r="DS636" s="105"/>
      <c r="DT636" s="108" t="s">
        <v>445</v>
      </c>
      <c r="DU636" s="105">
        <v>0.69695444689761687</v>
      </c>
      <c r="DV636" s="105">
        <v>12.756050488599348</v>
      </c>
      <c r="ER636" s="128">
        <v>-0.9292725958634892</v>
      </c>
      <c r="ES636" s="128">
        <v>-12.601197068403909</v>
      </c>
      <c r="EU636" s="518">
        <f>ABS(ER636)</f>
        <v>0.9292725958634892</v>
      </c>
      <c r="EV636" s="284"/>
      <c r="EW636" s="209"/>
      <c r="EX636" s="209"/>
      <c r="EY636" s="209"/>
      <c r="EZ636" s="209"/>
      <c r="FA636" s="209"/>
      <c r="FB636" s="209"/>
      <c r="FC636" s="209"/>
      <c r="FE636" s="141"/>
      <c r="FF636" s="144">
        <v>66.441808203237002</v>
      </c>
      <c r="FH636" s="516"/>
      <c r="FJ636" s="516"/>
      <c r="FL636" s="516"/>
      <c r="FN636" s="516"/>
      <c r="FQ636" s="284"/>
      <c r="FR636" s="209">
        <f>FF636/(D635+D636)</f>
        <v>6.5359134146106745</v>
      </c>
      <c r="FS636" s="285"/>
      <c r="FT636" s="279"/>
      <c r="FU636" s="285"/>
      <c r="FV636" s="279"/>
      <c r="FW636" s="285"/>
      <c r="FX636" s="279"/>
      <c r="FY636" s="285"/>
      <c r="FZ636" s="279"/>
      <c r="GA636" s="285"/>
      <c r="GB636" s="279"/>
      <c r="GC636" s="279"/>
      <c r="GD636" s="284"/>
      <c r="GE636" s="284">
        <f>FF636*(((ABS(DV635-AN635))/(ABS(DV634-DV635))))^2</f>
        <v>3.9765506956841694</v>
      </c>
      <c r="GF636" s="285"/>
      <c r="GG636" s="279"/>
      <c r="GH636" s="279"/>
      <c r="GI636" s="279"/>
      <c r="GJ636" s="279"/>
      <c r="GK636" s="279"/>
      <c r="GL636" s="279"/>
      <c r="GM636" s="279"/>
      <c r="GN636" s="279"/>
      <c r="GO636" s="279"/>
      <c r="GP636" s="209"/>
      <c r="GQ636" s="529"/>
      <c r="GR636" s="587">
        <v>4.6850826708117586</v>
      </c>
      <c r="GS636" s="529">
        <v>3.6396510004653324</v>
      </c>
      <c r="GT636" s="587"/>
      <c r="GU636" s="529"/>
      <c r="GV636" s="529"/>
      <c r="GW636" s="529"/>
      <c r="GX636" s="529"/>
      <c r="GY636" s="529"/>
      <c r="GZ636" s="587">
        <v>2.2066612377850152</v>
      </c>
      <c r="HA636" s="529">
        <v>0.735553745928339</v>
      </c>
      <c r="HB636" s="587"/>
      <c r="HC636" s="529"/>
      <c r="HD636" s="529"/>
      <c r="HE636" s="529"/>
      <c r="HF636" s="529"/>
      <c r="HG636" s="529"/>
      <c r="HH636" s="584">
        <v>5.1787405274529386</v>
      </c>
      <c r="HI636" s="527">
        <v>3.7132329200223229</v>
      </c>
      <c r="HJ636" s="587"/>
      <c r="HK636" s="529"/>
      <c r="HL636" s="529"/>
      <c r="HM636" s="529"/>
      <c r="HN636" s="529"/>
      <c r="HO636" s="529"/>
      <c r="HP636" s="285"/>
      <c r="HQ636" s="208"/>
      <c r="HR636" s="208"/>
      <c r="HS636" s="208"/>
      <c r="IE636" s="159"/>
      <c r="IF636" s="159"/>
      <c r="IG636" s="159"/>
      <c r="IH636" s="159"/>
      <c r="II636" s="159">
        <v>0</v>
      </c>
      <c r="IJ636" s="159">
        <v>1</v>
      </c>
      <c r="IK636" s="159">
        <v>0</v>
      </c>
      <c r="IL636" s="159">
        <v>1</v>
      </c>
      <c r="IM636" s="159">
        <v>0</v>
      </c>
      <c r="IP636" s="402">
        <v>2</v>
      </c>
      <c r="IQ636" s="159">
        <v>0</v>
      </c>
      <c r="IR636" s="159">
        <v>1</v>
      </c>
      <c r="IS636" s="159">
        <v>0</v>
      </c>
      <c r="IZ636" s="159">
        <v>0</v>
      </c>
      <c r="JA636" s="159">
        <v>0</v>
      </c>
      <c r="JB636" s="176">
        <v>1</v>
      </c>
      <c r="JC636" s="176">
        <v>0</v>
      </c>
      <c r="JD636" s="176">
        <v>0</v>
      </c>
      <c r="JE636" s="176">
        <v>0</v>
      </c>
      <c r="JF636" s="176">
        <v>0</v>
      </c>
      <c r="JG636" s="176">
        <v>1</v>
      </c>
      <c r="JH636" s="176">
        <v>0</v>
      </c>
      <c r="JI636" s="176">
        <v>0</v>
      </c>
      <c r="JJ636" s="176">
        <v>0</v>
      </c>
      <c r="JK636" s="176">
        <v>1</v>
      </c>
      <c r="JL636" s="176">
        <v>0</v>
      </c>
      <c r="JM636" s="176">
        <v>1</v>
      </c>
      <c r="JN636" s="176">
        <v>0</v>
      </c>
      <c r="JO636" s="176">
        <v>0</v>
      </c>
      <c r="JP636" s="176">
        <v>0</v>
      </c>
      <c r="JQ636" s="176">
        <v>0</v>
      </c>
      <c r="JR636" s="176">
        <v>0</v>
      </c>
      <c r="JS636" s="176">
        <v>0</v>
      </c>
      <c r="JT636" s="176">
        <v>0</v>
      </c>
      <c r="JU636" s="501">
        <v>1</v>
      </c>
      <c r="JV636" s="176">
        <v>0</v>
      </c>
      <c r="JW636" s="176">
        <v>0</v>
      </c>
      <c r="JX636" s="176">
        <v>0</v>
      </c>
      <c r="JY636" s="501"/>
      <c r="JZ636" s="405"/>
      <c r="KA636" s="405"/>
      <c r="KB636" s="405"/>
      <c r="KC636" s="405"/>
      <c r="KD636" s="405"/>
      <c r="KE636" s="162">
        <v>0</v>
      </c>
      <c r="KF636" s="175">
        <v>1</v>
      </c>
      <c r="KG636" s="175">
        <v>0</v>
      </c>
      <c r="KH636" s="175">
        <v>0</v>
      </c>
      <c r="KI636" s="175">
        <v>0</v>
      </c>
      <c r="KJ636" s="175">
        <v>1</v>
      </c>
      <c r="KK636" s="160">
        <v>0</v>
      </c>
      <c r="KL636" s="175">
        <v>0</v>
      </c>
      <c r="KM636" s="175">
        <v>0</v>
      </c>
      <c r="KN636" s="175">
        <v>1</v>
      </c>
      <c r="KO636" s="175">
        <v>0</v>
      </c>
      <c r="KP636" s="175">
        <v>0</v>
      </c>
      <c r="KQ636" s="175">
        <v>0</v>
      </c>
      <c r="KR636" s="160">
        <v>0</v>
      </c>
      <c r="KS636" s="175">
        <v>0</v>
      </c>
      <c r="KT636" s="159"/>
      <c r="KU636" s="159"/>
      <c r="KV636" s="159"/>
      <c r="KW636" s="159"/>
      <c r="KX636" s="159"/>
      <c r="KY636" s="159"/>
      <c r="KZ636" s="159"/>
      <c r="LA636" s="159"/>
      <c r="LB636" s="159"/>
    </row>
    <row r="637" spans="1:314" x14ac:dyDescent="0.15">
      <c r="A637" s="218" t="s">
        <v>593</v>
      </c>
      <c r="B637" s="243" t="s">
        <v>159</v>
      </c>
      <c r="C637" s="17"/>
      <c r="D637" s="18"/>
      <c r="E637" s="12"/>
      <c r="F637" s="20"/>
      <c r="G637" s="19"/>
      <c r="H637" s="20"/>
      <c r="I637" s="597"/>
      <c r="J637" s="16"/>
      <c r="K637" s="20"/>
      <c r="L637" s="16"/>
      <c r="M637" s="25"/>
      <c r="N637" s="25"/>
      <c r="O637" s="25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16"/>
      <c r="AB637" s="20"/>
      <c r="AC637" s="20"/>
      <c r="AD637" s="20"/>
      <c r="AE637" s="20"/>
      <c r="AF637" s="20"/>
      <c r="AG637" s="20"/>
      <c r="AH637" s="58"/>
      <c r="AI637" s="20"/>
      <c r="AJ637" s="20"/>
      <c r="AK637" s="20"/>
      <c r="AL637" s="642"/>
      <c r="AM637" s="636"/>
      <c r="AN637" s="637"/>
      <c r="AO637" s="640"/>
      <c r="AP637" s="527"/>
      <c r="AQ637" s="528">
        <f>SUM(AO631:AO637)</f>
        <v>12.494413680781761</v>
      </c>
      <c r="AR637" s="528">
        <f>SUM(AP631:AP637)</f>
        <v>5.0227361563517929</v>
      </c>
      <c r="AS637" s="528">
        <f>AVERAGE(AO631:AO637)</f>
        <v>6.2472068403908807</v>
      </c>
      <c r="AT637" s="528">
        <f>AVERAGE(AP631:AP637)</f>
        <v>2.5113680781758965</v>
      </c>
      <c r="AU637" s="528">
        <f>MAX(AO631:AO637)</f>
        <v>7.1763273615635184</v>
      </c>
      <c r="AV637" s="528">
        <f>MAX(AP631:AP637)</f>
        <v>4.7373859934853426</v>
      </c>
      <c r="AW637" s="528">
        <f>MIN(AO631:AO637)</f>
        <v>5.3180863192182422</v>
      </c>
      <c r="AX637" s="528">
        <f>MIN(AP631:AP637)</f>
        <v>0.28535016286645032</v>
      </c>
      <c r="AY637" s="528">
        <f>AU637-AW637</f>
        <v>1.8582410423452762</v>
      </c>
      <c r="AZ637" s="528">
        <f>AV637-AX637</f>
        <v>4.4520358306188923</v>
      </c>
      <c r="BA637" s="528"/>
      <c r="BB637" s="636"/>
      <c r="BC637" s="637"/>
      <c r="BD637" s="528">
        <f>SUM(BB631:BB637)</f>
        <v>3.4454885993485336</v>
      </c>
      <c r="BE637" s="528">
        <f>SUM(BC631:BC637)</f>
        <v>12.6592671009772</v>
      </c>
      <c r="BF637" s="528">
        <f>AVERAGE(BB631:BB637)</f>
        <v>1.7227442996742668</v>
      </c>
      <c r="BG637" s="528">
        <f>AVERAGE(BC631:BC637)</f>
        <v>6.3296335504885999</v>
      </c>
      <c r="BH637" s="528">
        <f>MAX(BB631:BB637)</f>
        <v>2.5937947882736152</v>
      </c>
      <c r="BI637" s="528">
        <f>MAX(BC631:BC637)</f>
        <v>7.3555374592833873</v>
      </c>
      <c r="BJ637" s="528">
        <f>MIN(BB631:BB637)</f>
        <v>0.85169381107491837</v>
      </c>
      <c r="BK637" s="528">
        <f>MIN(BC631:BC637)</f>
        <v>5.3037296416938116</v>
      </c>
      <c r="BL637" s="528">
        <f>BH637-BJ637</f>
        <v>1.7421009771986968</v>
      </c>
      <c r="BM637" s="528">
        <f>BI637-BK637</f>
        <v>2.0518078175895758</v>
      </c>
      <c r="BN637" s="574"/>
      <c r="BO637" s="574"/>
      <c r="BP637" s="2"/>
      <c r="BQ637" s="2"/>
      <c r="BR637" s="7"/>
      <c r="BS637" s="530"/>
      <c r="BT637" s="530"/>
      <c r="BU637" s="530"/>
      <c r="BV637" s="530"/>
      <c r="BW637" s="585">
        <f>AVERAGE(BS633:BS637)</f>
        <v>-2.503873383298846</v>
      </c>
      <c r="BX637" s="585">
        <f>AVERAGE(BT633:BT637)</f>
        <v>-4.7294815418023886</v>
      </c>
      <c r="BY637" s="585">
        <f>AVERAGE(BU633:BU637)</f>
        <v>-0.34847722344880849</v>
      </c>
      <c r="BZ637" s="585">
        <f>AVERAGE(BV633:BV637)</f>
        <v>3.3164440825190011</v>
      </c>
      <c r="CA637" s="530"/>
      <c r="CB637" s="584"/>
      <c r="CC637" s="530"/>
      <c r="CD637" s="585">
        <f>SUM(CB632:CB636)</f>
        <v>108.08408333995482</v>
      </c>
      <c r="CE637" s="585">
        <f>SUM(CC632:CC636)</f>
        <v>48.827005214521591</v>
      </c>
      <c r="CF637" s="585" t="e">
        <f ca="1">[1]!Mean(CB634:CB636)</f>
        <v>#NAME?</v>
      </c>
      <c r="CG637" s="585" t="e">
        <f ca="1">[1]!Mean(CC634:CC636)</f>
        <v>#NAME?</v>
      </c>
      <c r="CH637" s="585">
        <f>MAX(CB633:CB636)</f>
        <v>54.497585280080301</v>
      </c>
      <c r="CI637" s="585">
        <f>MAX(CC633:CC636)</f>
        <v>48.827005214521591</v>
      </c>
      <c r="CJ637" s="585">
        <f>MIN(CB633:CB636)</f>
        <v>53.586498059874522</v>
      </c>
      <c r="CK637" s="585">
        <f>MIN(CC633:CC636)</f>
        <v>48.827005214521591</v>
      </c>
      <c r="CL637" s="585">
        <f>CH637-CJ637</f>
        <v>0.91108722020577915</v>
      </c>
      <c r="CM637" s="528">
        <f>CI637-CK637</f>
        <v>0</v>
      </c>
      <c r="CN637" s="393"/>
      <c r="CO637" s="73"/>
      <c r="CP637" s="73"/>
      <c r="CQ637" s="73"/>
      <c r="CR637" s="96"/>
      <c r="CS637" s="83"/>
      <c r="CT637" s="281">
        <f>SUM(CR632:CR637)</f>
        <v>0.70340757933036957</v>
      </c>
      <c r="CU637" s="281">
        <f>SUM(CS633:CS637)</f>
        <v>22.367725765938616</v>
      </c>
      <c r="CV637" s="281">
        <f>AVERAGE(CR632:CR637)</f>
        <v>0.70340757933036957</v>
      </c>
      <c r="CW637" s="281">
        <f>AVERAGE(CS633:CS637)</f>
        <v>11.183862882969308</v>
      </c>
      <c r="CX637" s="281">
        <f>MAX(CR632:CR637)</f>
        <v>0.70340757933036957</v>
      </c>
      <c r="CY637" s="281">
        <f>MAX(CS632:CS637)</f>
        <v>12.821333161588482</v>
      </c>
      <c r="CZ637" s="281">
        <f>MIN(CR634:CR637)</f>
        <v>0.70340757933036957</v>
      </c>
      <c r="DA637" s="281">
        <f>MIN(CS633:CS637)</f>
        <v>9.5463926043501335</v>
      </c>
      <c r="DB637" s="281">
        <f>CX637-CZ637</f>
        <v>0</v>
      </c>
      <c r="DC637" s="281">
        <f>CY637-DA637</f>
        <v>3.2749405572383488</v>
      </c>
      <c r="DD637" s="281"/>
      <c r="DE637" s="281"/>
      <c r="DF637" s="281"/>
      <c r="DG637" s="281"/>
      <c r="DH637" s="281"/>
      <c r="DI637" s="281"/>
      <c r="DJ637" s="281"/>
      <c r="DK637" s="281">
        <f>SUM(DI630:DI636)</f>
        <v>13.524740740919006</v>
      </c>
      <c r="DL637" s="281"/>
      <c r="DM637" s="281">
        <f>AVERAGE(DI630:DI636)</f>
        <v>13.524740740919006</v>
      </c>
      <c r="DN637" s="281"/>
      <c r="DO637" s="281">
        <f>MAX(DI630:DI636)</f>
        <v>13.524740740919006</v>
      </c>
      <c r="DP637" s="281"/>
      <c r="DQ637" s="281">
        <f>MIN(DI630:DI636)</f>
        <v>13.524740740919006</v>
      </c>
      <c r="DR637" s="281"/>
      <c r="DS637" s="281">
        <f>DO637-DQ637</f>
        <v>0</v>
      </c>
      <c r="DT637" s="112"/>
      <c r="DU637" s="110"/>
      <c r="DV637" s="110"/>
      <c r="DW637" s="495"/>
      <c r="DX637" s="495"/>
      <c r="DY637" s="495"/>
      <c r="DZ637" s="495"/>
      <c r="EA637" s="495"/>
      <c r="EB637" s="512"/>
      <c r="EC637" s="495"/>
      <c r="ED637" s="495"/>
      <c r="EE637" s="512"/>
      <c r="EF637" s="244"/>
      <c r="EG637" s="244"/>
      <c r="EH637" s="244"/>
      <c r="EI637" s="244"/>
      <c r="EJ637" s="244"/>
      <c r="EK637" s="244"/>
      <c r="EL637" s="244"/>
      <c r="EM637" s="244"/>
      <c r="EN637" s="244"/>
      <c r="EO637" s="244"/>
      <c r="EP637" s="244"/>
      <c r="EQ637" s="244"/>
      <c r="ER637" s="110"/>
      <c r="ES637" s="110"/>
      <c r="ET637" s="523"/>
      <c r="EU637" s="523"/>
      <c r="EV637" s="287">
        <f>SUM(ET631:ET637)</f>
        <v>6.1177112561013036</v>
      </c>
      <c r="EW637" s="281">
        <f>SUM(EU631:EU637)</f>
        <v>5.3045977347207511</v>
      </c>
      <c r="EX637" s="278">
        <f>AVERAGE(ET631:ET637)</f>
        <v>3.0588556280506518</v>
      </c>
      <c r="EY637" s="278">
        <f>AVERAGE(EU631:EU637)</f>
        <v>2.6522988673603756</v>
      </c>
      <c r="EZ637" s="281">
        <f>_xlfn.VAR.P(ET631:ET637)</f>
        <v>5.397172233892924</v>
      </c>
      <c r="FA637" s="281">
        <f>_xlfn.VAR.P(EU631:EU637)</f>
        <v>2.968819532268463</v>
      </c>
      <c r="FB637" s="281">
        <f>MAX(ET631:ET637)</f>
        <v>5.3820371177093751</v>
      </c>
      <c r="FC637" s="281">
        <f>MAX(EU631:EU637)</f>
        <v>4.3753251388572618</v>
      </c>
      <c r="FD637" s="523"/>
      <c r="FE637" s="152"/>
      <c r="FF637" s="145"/>
      <c r="FG637" s="521">
        <f>SUM(FE632:FE637)</f>
        <v>3.5885321790986779</v>
      </c>
      <c r="FH637" s="521">
        <f>SUM(FF632:FF637)</f>
        <v>117.05600100166905</v>
      </c>
      <c r="FI637" s="521">
        <f>AVERAGE(FE632:FE637)</f>
        <v>3.5885321790986779</v>
      </c>
      <c r="FJ637" s="521">
        <f>AVERAGE(FF632:FF637)</f>
        <v>58.528000500834523</v>
      </c>
      <c r="FK637" s="521">
        <f>MAX(FE632:FE637)</f>
        <v>3.5885321790986779</v>
      </c>
      <c r="FL637" s="521">
        <f>MAX(FF632:FF637)</f>
        <v>66.441808203237002</v>
      </c>
      <c r="FM637" s="521">
        <f>MIN(FE632:FE637)</f>
        <v>3.5885321790986779</v>
      </c>
      <c r="FN637" s="521">
        <f>MIN(FF632:FF637)</f>
        <v>50.61419279843205</v>
      </c>
      <c r="FO637" s="521">
        <f>FK637-FM637</f>
        <v>0</v>
      </c>
      <c r="FP637" s="520">
        <f>FL637-FN637</f>
        <v>15.827615404804952</v>
      </c>
      <c r="FQ637" s="284"/>
      <c r="FR637" s="284"/>
      <c r="FS637" s="278">
        <f>SUM(FQ632:FQ637)</f>
        <v>0.48717978301432102</v>
      </c>
      <c r="FT637" s="278">
        <f>SUM(FR632:FR637)</f>
        <v>17.155337482562654</v>
      </c>
      <c r="FU637" s="278">
        <f>AVERAGE(FQ632:FQ637)</f>
        <v>0.48717978301432102</v>
      </c>
      <c r="FV637" s="278">
        <f>AVERAGE(FR632:FR637)</f>
        <v>8.5776687412813271</v>
      </c>
      <c r="FW637" s="278">
        <f>MAX(FQ632:FQ637)</f>
        <v>0.48717978301432102</v>
      </c>
      <c r="FX637" s="278">
        <f>MAX(FR632:FR637)</f>
        <v>10.61942406795198</v>
      </c>
      <c r="FY637" s="278">
        <f>MIN(FQ632:FQ637)</f>
        <v>0.48717978301432102</v>
      </c>
      <c r="FZ637" s="278">
        <f>MIN(FR632:FR637)</f>
        <v>6.5359134146106745</v>
      </c>
      <c r="GA637" s="278">
        <f>FW637-FY637</f>
        <v>0</v>
      </c>
      <c r="GB637" s="278">
        <f>FX637-FZ637</f>
        <v>4.0835106533413059</v>
      </c>
      <c r="GC637" s="280"/>
      <c r="GD637" s="285"/>
      <c r="GE637" s="280"/>
      <c r="GF637" s="278">
        <f>SUM(GD632:GD637)</f>
        <v>5.3901175524069547E-2</v>
      </c>
      <c r="GG637" s="278">
        <f>SUM(GE632:GE637)</f>
        <v>8.6756831378292851</v>
      </c>
      <c r="GH637" s="278">
        <f>AVERAGE(GD632:GD637)</f>
        <v>5.3901175524069547E-2</v>
      </c>
      <c r="GI637" s="278">
        <f>MAX(GC632:GC637)</f>
        <v>0</v>
      </c>
      <c r="GJ637" s="278">
        <f>MAX(GD632:GD637)</f>
        <v>5.3901175524069547E-2</v>
      </c>
      <c r="GK637" s="278">
        <f>MIN(GC632:GC637)</f>
        <v>0</v>
      </c>
      <c r="GL637" s="278">
        <f>MIN(GD632:GD637)</f>
        <v>5.3901175524069547E-2</v>
      </c>
      <c r="GM637" s="278">
        <f>GI637-GK637</f>
        <v>0</v>
      </c>
      <c r="GN637" s="278">
        <f>GJ637-GL637</f>
        <v>0</v>
      </c>
      <c r="GO637" s="280"/>
      <c r="GP637" s="284"/>
      <c r="GQ637" s="587"/>
      <c r="GR637" s="587"/>
      <c r="GS637" s="532"/>
      <c r="GT637" s="586">
        <f>SUM(GR632:GR636)</f>
        <v>9.6412031820837001</v>
      </c>
      <c r="GU637" s="586">
        <f>SUM(GS632:GS636)</f>
        <v>4.5689235963288208</v>
      </c>
      <c r="GV637" s="531">
        <f>AVERAGE(GR632:GR636)</f>
        <v>2.410300795520925</v>
      </c>
      <c r="GW637" s="531">
        <f>AVERAGE(GS632:GS636)</f>
        <v>1.1422308990822052</v>
      </c>
      <c r="GX637" s="531">
        <f>MAX(GR632:GR636)</f>
        <v>4.6850826708117586</v>
      </c>
      <c r="GY637" s="531">
        <f>MAX(GS632:GS636)</f>
        <v>3.6396510004653324</v>
      </c>
      <c r="GZ637" s="587"/>
      <c r="HA637" s="532"/>
      <c r="HB637" s="586">
        <f>SUM(GZ632:GZ636)</f>
        <v>5.0327361563517901</v>
      </c>
      <c r="HC637" s="586">
        <f>SUM(HA632:HA636)</f>
        <v>1.2775407166123784</v>
      </c>
      <c r="HD637" s="531">
        <f>AVERAGE(GZ632:GZ636)</f>
        <v>1.2581840390879475</v>
      </c>
      <c r="HE637" s="531">
        <f>AVERAGE(HA632:HA636)</f>
        <v>0.31938517915309461</v>
      </c>
      <c r="HF637" s="531">
        <f>MAX(GZ632:GZ636)</f>
        <v>2.2066612377850152</v>
      </c>
      <c r="HG637" s="531">
        <f>MAX(HA632:HA636)</f>
        <v>0.735553745928339</v>
      </c>
      <c r="HH637" s="584"/>
      <c r="HI637" s="527"/>
      <c r="HJ637" s="586">
        <f>SUM(HH633:HH637)</f>
        <v>10.892700096736259</v>
      </c>
      <c r="HK637" s="586">
        <f>SUM(HI633:HI637)</f>
        <v>4.7932500097255559</v>
      </c>
      <c r="HL637" s="531">
        <f>AVERAGE(HH633:HH637)</f>
        <v>2.7231750241840649</v>
      </c>
      <c r="HM637" s="531">
        <f>AVERAGE(HI633:HI637)</f>
        <v>1.198312502431389</v>
      </c>
      <c r="HN637" s="531">
        <f>MAX(HH633:HH637)</f>
        <v>5.1787405274529386</v>
      </c>
      <c r="HO637" s="531">
        <f>MAX(HI633:HI637)</f>
        <v>3.7132329200223229</v>
      </c>
      <c r="HP637" s="286">
        <f>MIN(HH633:HH637)</f>
        <v>0.38717410493413373</v>
      </c>
      <c r="HQ637" s="286">
        <f>MIN(HI633:HI637)</f>
        <v>5.4753432481934206E-2</v>
      </c>
      <c r="HR637" s="278">
        <f>HN637-HP637</f>
        <v>4.7915664225188053</v>
      </c>
      <c r="HS637" s="278">
        <f>HO637-HQ637</f>
        <v>3.6584794875403888</v>
      </c>
      <c r="HT637" s="393"/>
      <c r="HU637" s="520"/>
      <c r="HV637" s="393"/>
      <c r="HW637" s="520"/>
      <c r="HX637" s="393"/>
      <c r="HY637" s="520"/>
      <c r="HZ637" s="393"/>
      <c r="IA637" s="520"/>
      <c r="IB637" s="393"/>
      <c r="IC637" s="520"/>
      <c r="ID637" s="393"/>
      <c r="IE637" s="168"/>
      <c r="IF637" s="168"/>
      <c r="IG637" s="168">
        <v>-2.0134239577042266</v>
      </c>
      <c r="IH637" s="168">
        <v>0</v>
      </c>
      <c r="II637" s="168"/>
      <c r="IJ637" s="168"/>
      <c r="IK637" s="168"/>
      <c r="IL637" s="168"/>
      <c r="IM637" s="168"/>
      <c r="IN637" s="462"/>
      <c r="IO637" s="462"/>
      <c r="IP637" s="390"/>
      <c r="IQ637" s="168"/>
      <c r="IR637" s="168"/>
      <c r="IS637" s="168"/>
      <c r="IT637" s="390"/>
      <c r="IU637" s="393"/>
      <c r="IV637" s="390"/>
      <c r="IW637" s="393"/>
      <c r="IX637" s="484"/>
      <c r="IY637" s="393"/>
      <c r="IZ637" s="168"/>
      <c r="JA637" s="168"/>
      <c r="JB637" s="177"/>
      <c r="JC637" s="177"/>
      <c r="JD637" s="177"/>
      <c r="JE637" s="168"/>
      <c r="JF637" s="168"/>
      <c r="JG637" s="168"/>
      <c r="JH637" s="168"/>
      <c r="JI637" s="168"/>
      <c r="JJ637" s="168"/>
      <c r="JK637" s="168"/>
      <c r="JL637" s="168"/>
      <c r="JM637" s="168"/>
      <c r="JN637" s="168"/>
      <c r="JO637" s="168"/>
      <c r="JP637" s="177"/>
      <c r="JQ637" s="177"/>
      <c r="JR637" s="177"/>
      <c r="JS637" s="168"/>
      <c r="JT637" s="168"/>
      <c r="JU637" s="393"/>
      <c r="JV637" s="168"/>
      <c r="JW637" s="168"/>
      <c r="JX637" s="168"/>
      <c r="JY637" s="393"/>
      <c r="JZ637" s="507"/>
      <c r="KA637" s="507"/>
      <c r="KB637" s="520"/>
      <c r="KC637" s="520"/>
      <c r="KD637" s="507"/>
      <c r="KE637" s="170"/>
      <c r="KF637" s="168"/>
      <c r="KG637" s="168"/>
      <c r="KH637" s="168"/>
      <c r="KI637" s="168"/>
      <c r="KJ637" s="168"/>
      <c r="KK637" s="169"/>
      <c r="KL637" s="168"/>
      <c r="KM637" s="168"/>
      <c r="KN637" s="168"/>
      <c r="KO637" s="168"/>
      <c r="KP637" s="168"/>
      <c r="KQ637" s="168"/>
      <c r="KR637" s="169"/>
      <c r="KS637" s="168"/>
      <c r="KT637" s="168"/>
      <c r="KU637" s="168"/>
      <c r="KV637" s="168"/>
      <c r="KW637" s="168"/>
      <c r="KX637" s="168"/>
      <c r="KY637" s="168"/>
      <c r="KZ637" s="168"/>
      <c r="LA637" s="169"/>
      <c r="LB637" s="168"/>
    </row>
    <row r="638" spans="1:314" x14ac:dyDescent="0.15">
      <c r="A638" s="214"/>
      <c r="B638" s="231" t="s">
        <v>160</v>
      </c>
      <c r="C638" s="10"/>
      <c r="D638" s="11"/>
      <c r="E638" s="12"/>
      <c r="F638" s="14"/>
      <c r="G638" s="13"/>
      <c r="H638" s="14" t="s">
        <v>354</v>
      </c>
      <c r="I638" s="596">
        <v>122</v>
      </c>
      <c r="J638" s="9">
        <v>1</v>
      </c>
      <c r="K638" s="14">
        <v>1</v>
      </c>
      <c r="L638" s="9">
        <v>0</v>
      </c>
      <c r="M638" s="23">
        <v>1</v>
      </c>
      <c r="N638" s="23">
        <v>1</v>
      </c>
      <c r="O638" s="23">
        <v>0</v>
      </c>
      <c r="P638" s="14"/>
      <c r="Q638" s="23">
        <v>1</v>
      </c>
      <c r="R638" s="23">
        <v>0</v>
      </c>
      <c r="S638" s="23">
        <v>0</v>
      </c>
      <c r="T638" s="23">
        <v>0</v>
      </c>
      <c r="U638" s="23">
        <v>0</v>
      </c>
      <c r="V638" s="23">
        <v>1</v>
      </c>
      <c r="W638" s="23">
        <v>0</v>
      </c>
      <c r="X638" s="23">
        <v>0</v>
      </c>
      <c r="Y638" s="23">
        <v>0</v>
      </c>
      <c r="Z638" s="23">
        <v>0</v>
      </c>
      <c r="AA638" s="9">
        <v>1</v>
      </c>
      <c r="AB638" s="15"/>
      <c r="AC638" s="15"/>
      <c r="AD638" s="15"/>
      <c r="AE638" s="15"/>
      <c r="AF638" s="15"/>
      <c r="AG638" s="15"/>
      <c r="AH638" s="54"/>
      <c r="AI638" s="15"/>
      <c r="AJ638" s="15"/>
      <c r="AK638" s="15"/>
      <c r="AL638" s="632"/>
      <c r="AM638" s="633"/>
      <c r="AN638" s="634"/>
      <c r="AO638" s="633"/>
      <c r="AP638" s="634"/>
      <c r="AQ638" s="634"/>
      <c r="AR638" s="634"/>
      <c r="AS638" s="634"/>
      <c r="AT638" s="634"/>
      <c r="AU638" s="634"/>
      <c r="AV638" s="634"/>
      <c r="AW638" s="634"/>
      <c r="AX638" s="634"/>
      <c r="AY638" s="634"/>
      <c r="AZ638" s="634"/>
      <c r="BA638" s="634"/>
      <c r="BB638" s="633"/>
      <c r="BC638" s="634"/>
      <c r="BD638" s="634"/>
      <c r="BE638" s="634"/>
      <c r="BF638" s="634"/>
      <c r="BG638" s="634"/>
      <c r="BH638" s="634"/>
      <c r="BI638" s="634"/>
      <c r="BJ638" s="634"/>
      <c r="BK638" s="634"/>
      <c r="BL638" s="634"/>
      <c r="BM638" s="634"/>
      <c r="BN638" s="573"/>
      <c r="BO638" s="573"/>
      <c r="BP638" s="4">
        <v>-1.0841513618407375</v>
      </c>
      <c r="BQ638" s="4">
        <v>11.94307003257329</v>
      </c>
      <c r="BR638" s="6"/>
      <c r="BS638" s="527"/>
      <c r="BT638" s="527"/>
      <c r="BU638" s="527"/>
      <c r="BV638" s="527"/>
      <c r="BW638" s="584"/>
      <c r="BX638" s="527"/>
      <c r="BY638" s="527"/>
      <c r="BZ638" s="527"/>
      <c r="CA638" s="527"/>
      <c r="CB638" s="584"/>
      <c r="CC638" s="527"/>
      <c r="CD638" s="584"/>
      <c r="CE638" s="527"/>
      <c r="CF638" s="584"/>
      <c r="CG638" s="527"/>
      <c r="CH638" s="584"/>
      <c r="CI638" s="527"/>
      <c r="CJ638" s="584"/>
      <c r="CK638" s="527"/>
      <c r="CL638" s="584"/>
      <c r="CO638" s="70"/>
      <c r="CP638" s="70"/>
      <c r="CQ638" s="70"/>
      <c r="CR638" s="70"/>
      <c r="CS638" s="70"/>
      <c r="CT638" s="70"/>
      <c r="CU638" s="70"/>
      <c r="CV638" s="70"/>
      <c r="CW638" s="70"/>
      <c r="CX638" s="70"/>
      <c r="CY638" s="70"/>
      <c r="CZ638" s="70"/>
      <c r="DA638" s="70"/>
      <c r="DB638" s="70"/>
      <c r="DC638" s="70"/>
      <c r="DH638" s="516"/>
      <c r="DI638" s="516"/>
      <c r="DJ638" s="105"/>
      <c r="DK638" s="105"/>
      <c r="DL638" s="105"/>
      <c r="DM638" s="105"/>
      <c r="DN638" s="105"/>
      <c r="DO638" s="105"/>
      <c r="DP638" s="105"/>
      <c r="DQ638" s="105"/>
      <c r="DR638" s="105"/>
      <c r="DS638" s="105"/>
      <c r="DT638" s="108" t="s">
        <v>442</v>
      </c>
      <c r="DU638" s="105">
        <v>-1.0841513618407375</v>
      </c>
      <c r="DV638" s="105">
        <v>11.94307003257329</v>
      </c>
      <c r="ER638" s="128">
        <v>3.7558100749482688</v>
      </c>
      <c r="ES638" s="128">
        <v>-13.143184039087947</v>
      </c>
      <c r="EV638" s="284"/>
      <c r="EW638" s="209"/>
      <c r="EX638" s="209"/>
      <c r="EY638" s="209"/>
      <c r="EZ638" s="209"/>
      <c r="FA638" s="209"/>
      <c r="FB638" s="209"/>
      <c r="FC638" s="209"/>
      <c r="FE638" s="141"/>
      <c r="FF638" s="141"/>
      <c r="FH638" s="141"/>
      <c r="FJ638" s="141"/>
      <c r="FK638" s="584"/>
      <c r="FL638" s="527"/>
      <c r="FM638" s="584"/>
      <c r="FN638" s="527"/>
      <c r="FO638" s="584"/>
      <c r="FP638" s="527"/>
      <c r="FQ638" s="284"/>
      <c r="FR638" s="209"/>
      <c r="FS638" s="285"/>
      <c r="FT638" s="279"/>
      <c r="FU638" s="285"/>
      <c r="FV638" s="279"/>
      <c r="FW638" s="285"/>
      <c r="FX638" s="279"/>
      <c r="FY638" s="285"/>
      <c r="FZ638" s="279"/>
      <c r="GA638" s="285"/>
      <c r="GB638" s="279"/>
      <c r="GC638" s="279"/>
      <c r="GD638" s="285"/>
      <c r="GE638" s="279"/>
      <c r="GF638" s="285"/>
      <c r="GG638" s="279"/>
      <c r="GH638" s="279"/>
      <c r="GI638" s="279"/>
      <c r="GJ638" s="279"/>
      <c r="GK638" s="279"/>
      <c r="GL638" s="279"/>
      <c r="GM638" s="279"/>
      <c r="GN638" s="279"/>
      <c r="GO638" s="279"/>
      <c r="GP638" s="209"/>
      <c r="GQ638" s="529"/>
      <c r="GR638" s="587"/>
      <c r="GS638" s="529"/>
      <c r="GT638" s="587"/>
      <c r="GU638" s="529"/>
      <c r="GV638" s="529"/>
      <c r="GW638" s="529"/>
      <c r="GX638" s="529"/>
      <c r="GY638" s="529"/>
      <c r="GZ638" s="587"/>
      <c r="HA638" s="529"/>
      <c r="HB638" s="587"/>
      <c r="HC638" s="529"/>
      <c r="HD638" s="529"/>
      <c r="HE638" s="529"/>
      <c r="HF638" s="529"/>
      <c r="HG638" s="529"/>
      <c r="HH638" s="584"/>
      <c r="HI638" s="527"/>
      <c r="HJ638" s="587"/>
      <c r="HK638" s="529"/>
      <c r="HL638" s="529"/>
      <c r="HM638" s="529"/>
      <c r="HN638" s="529"/>
      <c r="HO638" s="529"/>
      <c r="HP638" s="285"/>
      <c r="HQ638" s="208"/>
      <c r="HR638" s="208"/>
      <c r="HS638" s="208"/>
      <c r="IE638" s="159"/>
      <c r="IF638" s="159"/>
      <c r="IG638" s="159">
        <v>2.4393405641416592</v>
      </c>
      <c r="IH638" s="159">
        <v>1.9356677524429967E-2</v>
      </c>
      <c r="II638" s="159"/>
      <c r="IJ638" s="159"/>
      <c r="IK638" s="159"/>
      <c r="IL638" s="159"/>
      <c r="IM638" s="159"/>
      <c r="IQ638" s="159"/>
      <c r="IR638" s="159"/>
      <c r="IS638" s="159"/>
      <c r="IZ638" s="159"/>
      <c r="JA638" s="159"/>
      <c r="JB638" s="159"/>
      <c r="JC638" s="159"/>
      <c r="JD638" s="159"/>
      <c r="JE638" s="159"/>
      <c r="JF638" s="159"/>
      <c r="JG638" s="159"/>
      <c r="JH638" s="159"/>
      <c r="JI638" s="159"/>
      <c r="JJ638" s="159"/>
      <c r="JK638" s="159"/>
      <c r="JL638" s="159"/>
      <c r="JM638" s="159"/>
      <c r="JN638" s="159"/>
      <c r="JO638" s="159"/>
      <c r="JP638" s="159"/>
      <c r="JQ638" s="159"/>
      <c r="JR638" s="159"/>
      <c r="JS638" s="159"/>
      <c r="JT638" s="159"/>
      <c r="JV638" s="159"/>
      <c r="JW638" s="159"/>
      <c r="JX638" s="159"/>
      <c r="KE638" s="159"/>
      <c r="KF638" s="159"/>
      <c r="KG638" s="159"/>
      <c r="KH638" s="159"/>
      <c r="KI638" s="159"/>
      <c r="KJ638" s="159"/>
      <c r="KK638" s="159"/>
      <c r="KL638" s="159"/>
      <c r="KM638" s="159"/>
      <c r="KN638" s="159"/>
      <c r="KO638" s="159"/>
      <c r="KP638" s="159"/>
      <c r="KQ638" s="159"/>
      <c r="KR638" s="159"/>
      <c r="KS638" s="159"/>
      <c r="KT638" s="159"/>
      <c r="KU638" s="159"/>
      <c r="KV638" s="159"/>
      <c r="KW638" s="159"/>
      <c r="KX638" s="159"/>
      <c r="KY638" s="159"/>
      <c r="KZ638" s="159"/>
      <c r="LA638" s="159"/>
      <c r="LB638" s="159" t="s">
        <v>584</v>
      </c>
    </row>
    <row r="639" spans="1:314" x14ac:dyDescent="0.15">
      <c r="A639" s="214"/>
      <c r="B639" s="231" t="s">
        <v>161</v>
      </c>
      <c r="C639" s="10"/>
      <c r="D639" s="11"/>
      <c r="E639" s="12"/>
      <c r="F639" s="14"/>
      <c r="G639" s="13"/>
      <c r="H639" s="14"/>
      <c r="I639" s="596"/>
      <c r="J639" s="9">
        <v>1</v>
      </c>
      <c r="K639" s="14">
        <v>1</v>
      </c>
      <c r="L639" s="9">
        <v>0</v>
      </c>
      <c r="M639" s="23">
        <v>1</v>
      </c>
      <c r="N639" s="23">
        <v>0</v>
      </c>
      <c r="O639" s="23">
        <v>1</v>
      </c>
      <c r="P639" s="14"/>
      <c r="Q639" s="23">
        <v>0</v>
      </c>
      <c r="R639" s="23">
        <v>0</v>
      </c>
      <c r="S639" s="23">
        <v>1</v>
      </c>
      <c r="T639" s="23">
        <v>1</v>
      </c>
      <c r="U639" s="23">
        <v>0</v>
      </c>
      <c r="V639" s="23">
        <v>0</v>
      </c>
      <c r="W639" s="23">
        <v>0</v>
      </c>
      <c r="X639" s="23">
        <v>0</v>
      </c>
      <c r="Y639" s="23">
        <v>0</v>
      </c>
      <c r="Z639" s="23">
        <v>0</v>
      </c>
      <c r="AA639" s="9">
        <v>1</v>
      </c>
      <c r="AB639" s="15">
        <f>ABS(ER639-DU640)</f>
        <v>0.81311352138055337</v>
      </c>
      <c r="AC639" s="15">
        <f>ABS(ES639-DV640)</f>
        <v>0</v>
      </c>
      <c r="AD639" s="15">
        <f>SQRT(AB639^2+AC639^2)</f>
        <v>0.81311352138055337</v>
      </c>
      <c r="AE639" s="15"/>
      <c r="AF639" s="15"/>
      <c r="AG639" s="15"/>
      <c r="AH639" s="15">
        <f>AM640-BP639</f>
        <v>4.2978857558686379</v>
      </c>
      <c r="AI639" s="15">
        <f>AN640-BQ639</f>
        <v>-16.646742671009772</v>
      </c>
      <c r="AJ639" s="15"/>
      <c r="AK639" s="15"/>
      <c r="AL639" s="632">
        <f>((AH639*AH640)+(AI639*AI640))/(SQRT(AH639^2+AI639^2)*SQRT(AH640^2+AI640^2))</f>
        <v>0.99929463265940244</v>
      </c>
      <c r="AM639" s="633"/>
      <c r="AN639" s="634"/>
      <c r="AO639" s="633"/>
      <c r="AP639" s="634"/>
      <c r="AQ639" s="634"/>
      <c r="AR639" s="634"/>
      <c r="AS639" s="634"/>
      <c r="AT639" s="634"/>
      <c r="AU639" s="634"/>
      <c r="AV639" s="634"/>
      <c r="AW639" s="634"/>
      <c r="AX639" s="634"/>
      <c r="AY639" s="634"/>
      <c r="AZ639" s="634"/>
      <c r="BA639" s="634"/>
      <c r="BB639" s="633"/>
      <c r="BC639" s="634"/>
      <c r="BD639" s="634"/>
      <c r="BE639" s="634"/>
      <c r="BF639" s="634"/>
      <c r="BG639" s="634"/>
      <c r="BH639" s="634"/>
      <c r="BI639" s="634"/>
      <c r="BJ639" s="634"/>
      <c r="BK639" s="634"/>
      <c r="BL639" s="634"/>
      <c r="BM639" s="634"/>
      <c r="BN639" s="573"/>
      <c r="BO639" s="573"/>
      <c r="BP639" s="4">
        <v>-1.2777498193122976</v>
      </c>
      <c r="BQ639" s="4">
        <v>11.904356677524429</v>
      </c>
      <c r="BR639" s="6"/>
      <c r="BS639" s="527"/>
      <c r="BT639" s="527"/>
      <c r="BU639" s="527"/>
      <c r="BV639" s="527"/>
      <c r="BW639" s="584"/>
      <c r="BX639" s="527"/>
      <c r="BY639" s="527"/>
      <c r="BZ639" s="527"/>
      <c r="CA639" s="527"/>
      <c r="CB639" s="584"/>
      <c r="CC639" s="527"/>
      <c r="CD639" s="584"/>
      <c r="CE639" s="527"/>
      <c r="CF639" s="584"/>
      <c r="CG639" s="527"/>
      <c r="CH639" s="584"/>
      <c r="CI639" s="527"/>
      <c r="CJ639" s="584"/>
      <c r="CK639" s="527"/>
      <c r="CL639" s="584"/>
      <c r="CO639" s="70"/>
      <c r="CP639" s="70"/>
      <c r="CQ639" s="70"/>
      <c r="CR639" s="70"/>
      <c r="CS639" s="70"/>
      <c r="CT639" s="70"/>
      <c r="CU639" s="70"/>
      <c r="CV639" s="70"/>
      <c r="CW639" s="70"/>
      <c r="CX639" s="70"/>
      <c r="CY639" s="70"/>
      <c r="CZ639" s="70"/>
      <c r="DA639" s="70"/>
      <c r="DB639" s="70"/>
      <c r="DC639" s="70"/>
      <c r="DH639" s="516"/>
      <c r="DI639" s="516"/>
      <c r="DJ639" s="105"/>
      <c r="DK639" s="105"/>
      <c r="DL639" s="105"/>
      <c r="DM639" s="105"/>
      <c r="DN639" s="105"/>
      <c r="DO639" s="105"/>
      <c r="DP639" s="105"/>
      <c r="DQ639" s="105"/>
      <c r="DR639" s="105"/>
      <c r="DS639" s="105"/>
      <c r="DT639" s="108" t="s">
        <v>442</v>
      </c>
      <c r="DU639" s="105">
        <v>-1.2777498193122976</v>
      </c>
      <c r="DV639" s="105">
        <v>11.904356677524429</v>
      </c>
      <c r="ER639" s="128">
        <v>3.9494085324198291</v>
      </c>
      <c r="ES639" s="128">
        <v>-12.020496742671009</v>
      </c>
      <c r="EV639" s="284"/>
      <c r="EW639" s="209"/>
      <c r="EX639" s="209"/>
      <c r="EY639" s="209"/>
      <c r="EZ639" s="209"/>
      <c r="FA639" s="209"/>
      <c r="FB639" s="209"/>
      <c r="FC639" s="209"/>
      <c r="FE639" s="141"/>
      <c r="FF639" s="141"/>
      <c r="FH639" s="141"/>
      <c r="FJ639" s="141"/>
      <c r="FK639" s="584"/>
      <c r="FL639" s="527"/>
      <c r="FM639" s="584"/>
      <c r="FN639" s="527"/>
      <c r="FO639" s="584"/>
      <c r="FP639" s="527"/>
      <c r="FQ639" s="284"/>
      <c r="FR639" s="209"/>
      <c r="FS639" s="285"/>
      <c r="FT639" s="279"/>
      <c r="FU639" s="285"/>
      <c r="FV639" s="279"/>
      <c r="FW639" s="285"/>
      <c r="FX639" s="279"/>
      <c r="FY639" s="285"/>
      <c r="FZ639" s="279"/>
      <c r="GA639" s="285"/>
      <c r="GB639" s="279"/>
      <c r="GC639" s="279"/>
      <c r="GD639" s="285"/>
      <c r="GE639" s="279"/>
      <c r="GF639" s="285"/>
      <c r="GG639" s="279"/>
      <c r="GH639" s="279"/>
      <c r="GI639" s="279"/>
      <c r="GJ639" s="279"/>
      <c r="GK639" s="279"/>
      <c r="GL639" s="279"/>
      <c r="GM639" s="279"/>
      <c r="GN639" s="279"/>
      <c r="GO639" s="279"/>
      <c r="GP639" s="209"/>
      <c r="GQ639" s="529"/>
      <c r="GR639" s="587"/>
      <c r="GS639" s="529"/>
      <c r="GT639" s="587"/>
      <c r="GU639" s="529"/>
      <c r="GV639" s="529"/>
      <c r="GW639" s="529"/>
      <c r="GX639" s="529"/>
      <c r="GY639" s="529"/>
      <c r="GZ639" s="587"/>
      <c r="HA639" s="529"/>
      <c r="HB639" s="587"/>
      <c r="HC639" s="529"/>
      <c r="HD639" s="529"/>
      <c r="HE639" s="529"/>
      <c r="HF639" s="529"/>
      <c r="HG639" s="529"/>
      <c r="HH639" s="584"/>
      <c r="HI639" s="527"/>
      <c r="HJ639" s="587"/>
      <c r="HK639" s="529"/>
      <c r="HL639" s="529"/>
      <c r="HM639" s="529"/>
      <c r="HN639" s="529"/>
      <c r="HO639" s="529"/>
      <c r="HP639" s="285"/>
      <c r="HQ639" s="208"/>
      <c r="HR639" s="208"/>
      <c r="HS639" s="208"/>
      <c r="IE639" s="159"/>
      <c r="IF639" s="159"/>
      <c r="IG639" s="159"/>
      <c r="IH639" s="159"/>
      <c r="II639" s="159"/>
      <c r="IJ639" s="159"/>
      <c r="IK639" s="159"/>
      <c r="IL639" s="159"/>
      <c r="IM639" s="159"/>
      <c r="IQ639" s="159"/>
      <c r="IR639" s="159"/>
      <c r="IS639" s="159"/>
      <c r="IZ639" s="159"/>
      <c r="JA639" s="159"/>
      <c r="JB639" s="159"/>
      <c r="JC639" s="159"/>
      <c r="JD639" s="159"/>
      <c r="JE639" s="159"/>
      <c r="JF639" s="159"/>
      <c r="JG639" s="159"/>
      <c r="JH639" s="159"/>
      <c r="JI639" s="159"/>
      <c r="JJ639" s="159"/>
      <c r="JK639" s="159"/>
      <c r="JL639" s="159"/>
      <c r="JM639" s="159"/>
      <c r="JN639" s="159"/>
      <c r="JO639" s="159"/>
      <c r="JP639" s="159"/>
      <c r="JQ639" s="159"/>
      <c r="JR639" s="159"/>
      <c r="JS639" s="159"/>
      <c r="JT639" s="159"/>
      <c r="JV639" s="159"/>
      <c r="JW639" s="159"/>
      <c r="JX639" s="159"/>
      <c r="KE639" s="159"/>
      <c r="KF639" s="159"/>
      <c r="KG639" s="159"/>
      <c r="KH639" s="159"/>
      <c r="KI639" s="159"/>
      <c r="KJ639" s="159"/>
      <c r="KK639" s="159"/>
      <c r="KL639" s="159"/>
      <c r="KM639" s="159"/>
      <c r="KN639" s="159"/>
      <c r="KO639" s="159"/>
      <c r="KP639" s="159"/>
      <c r="KQ639" s="159"/>
      <c r="KR639" s="159"/>
      <c r="KS639" s="159"/>
      <c r="KT639" s="159"/>
      <c r="KU639" s="159"/>
      <c r="KV639" s="159"/>
      <c r="KW639" s="159"/>
      <c r="KX639" s="159"/>
      <c r="KY639" s="159"/>
      <c r="KZ639" s="159"/>
      <c r="LA639" s="159"/>
      <c r="LB639" s="159"/>
    </row>
    <row r="640" spans="1:314" x14ac:dyDescent="0.15">
      <c r="A640" s="214"/>
      <c r="B640" s="231" t="s">
        <v>162</v>
      </c>
      <c r="C640" s="10">
        <v>0.26</v>
      </c>
      <c r="D640" s="11">
        <v>0.86658000000000013</v>
      </c>
      <c r="E640" s="12"/>
      <c r="F640" s="14"/>
      <c r="G640" s="13"/>
      <c r="H640" s="14"/>
      <c r="I640" s="596"/>
      <c r="J640" s="9">
        <v>2</v>
      </c>
      <c r="K640" s="14"/>
      <c r="L640" s="9"/>
      <c r="M640" s="23">
        <v>0</v>
      </c>
      <c r="N640" s="23"/>
      <c r="O640" s="23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9"/>
      <c r="AB640" s="15"/>
      <c r="AC640" s="15"/>
      <c r="AD640" s="15"/>
      <c r="AE640" s="15"/>
      <c r="AF640" s="15"/>
      <c r="AG640" s="15"/>
      <c r="AH640" s="54">
        <f>ER639-BP639</f>
        <v>5.2271583517321272</v>
      </c>
      <c r="AI640" s="54">
        <f>ES639-BQ639</f>
        <v>-23.92485342019544</v>
      </c>
      <c r="AJ640" s="15"/>
      <c r="AK640" s="15"/>
      <c r="AL640" s="635">
        <f>DEGREES(ACOS(AL639))</f>
        <v>2.1521415654895937</v>
      </c>
      <c r="AM640" s="633">
        <v>3.0201359365563398</v>
      </c>
      <c r="AN640" s="634">
        <v>-4.7423859934853416</v>
      </c>
      <c r="AO640" s="638">
        <f>ABS(11.88+AN640)</f>
        <v>7.1376140065146592</v>
      </c>
      <c r="AP640" s="527"/>
      <c r="AQ640" s="634"/>
      <c r="AR640" s="634"/>
      <c r="AS640" s="634"/>
      <c r="AT640" s="634"/>
      <c r="AU640" s="634"/>
      <c r="AV640" s="634"/>
      <c r="AW640" s="634"/>
      <c r="AX640" s="634"/>
      <c r="AY640" s="634"/>
      <c r="AZ640" s="634"/>
      <c r="BA640" s="634"/>
      <c r="BB640" s="633"/>
      <c r="BC640" s="634">
        <f>ABS(BQ640-AN640)</f>
        <v>7.1619706840390878</v>
      </c>
      <c r="BD640" s="634"/>
      <c r="BE640" s="634"/>
      <c r="BF640" s="634"/>
      <c r="BG640" s="634"/>
      <c r="BH640" s="634"/>
      <c r="BI640" s="634"/>
      <c r="BJ640" s="634"/>
      <c r="BK640" s="634"/>
      <c r="BL640" s="634"/>
      <c r="BM640" s="634"/>
      <c r="BN640" s="573"/>
      <c r="BO640" s="573"/>
      <c r="BP640" s="64">
        <v>4.1042872983970771</v>
      </c>
      <c r="BQ640" s="64">
        <v>-11.904356677524429</v>
      </c>
      <c r="BR640" s="6"/>
      <c r="BS640" s="527"/>
      <c r="BT640" s="527"/>
      <c r="BU640" s="527">
        <f>(BP639+BP640+BP641)/3</f>
        <v>0.50335598942605664</v>
      </c>
      <c r="BV640" s="527">
        <f>(BQ639+BQ640+BQ641)/3</f>
        <v>3.9165010857763303</v>
      </c>
      <c r="BW640" s="584"/>
      <c r="BX640" s="527"/>
      <c r="BY640" s="527"/>
      <c r="BZ640" s="527"/>
      <c r="CA640" s="527"/>
      <c r="CB640" s="584">
        <f>SQRT((BP639-BP640)^2+(BQ639-BQ640)^2)+SQRT((BP640-BP641)^2+(BQ640-BQ641)^2)+SQRT((BP641-BP639)^2+(BQ641-BQ639)^2)</f>
        <v>48.836118417509269</v>
      </c>
      <c r="CD640" s="584"/>
      <c r="CE640" s="527"/>
      <c r="CF640" s="584"/>
      <c r="CG640" s="527"/>
      <c r="CH640" s="584"/>
      <c r="CI640" s="527"/>
      <c r="CJ640" s="584"/>
      <c r="CK640" s="527"/>
      <c r="CL640" s="584"/>
      <c r="CO640" s="70"/>
      <c r="CP640" s="70"/>
      <c r="CQ640" s="70"/>
      <c r="CR640" s="518"/>
      <c r="CS640" s="284">
        <f>DEGREES(ACOS(((BP639-BP640)*(BP641-BP640)+(BQ639-BQ640)*(BQ641-BQ640))/(SQRT((BP639-BP640)^2+(BQ639-BQ640)^2)*SQRT((BP641-BP640)^2+(BQ641-BQ640)^2))))</f>
        <v>0.16978445518503282</v>
      </c>
      <c r="CT640" s="70"/>
      <c r="CU640" s="70"/>
      <c r="CV640" s="70"/>
      <c r="CW640" s="70"/>
      <c r="CX640" s="70"/>
      <c r="CY640" s="70"/>
      <c r="CZ640" s="70"/>
      <c r="DA640" s="70"/>
      <c r="DB640" s="70"/>
      <c r="DC640" s="70"/>
      <c r="DH640" s="516"/>
      <c r="DI640" s="516"/>
      <c r="DJ640" s="105"/>
      <c r="DK640" s="105"/>
      <c r="DL640" s="105"/>
      <c r="DM640" s="105"/>
      <c r="DN640" s="105"/>
      <c r="DO640" s="105"/>
      <c r="DP640" s="105"/>
      <c r="DQ640" s="105"/>
      <c r="DR640" s="105"/>
      <c r="DS640" s="105"/>
      <c r="DT640" s="108" t="s">
        <v>443</v>
      </c>
      <c r="DU640" s="128">
        <v>3.1362950110392758</v>
      </c>
      <c r="DV640" s="128">
        <v>-12.020496742671009</v>
      </c>
      <c r="ER640" s="105">
        <v>-0.96799228735780118</v>
      </c>
      <c r="ES640" s="105">
        <v>11.51722312703583</v>
      </c>
      <c r="ET640" s="518">
        <f>ABS(ER640)</f>
        <v>0.96799228735780118</v>
      </c>
      <c r="EV640" s="284"/>
      <c r="EW640" s="209"/>
      <c r="EX640" s="209"/>
      <c r="EY640" s="209"/>
      <c r="EZ640" s="209"/>
      <c r="FA640" s="209"/>
      <c r="FB640" s="209"/>
      <c r="FC640" s="209"/>
      <c r="FE640" s="141"/>
      <c r="FF640" s="141"/>
      <c r="FH640" s="141"/>
      <c r="FJ640" s="141"/>
      <c r="FK640" s="584"/>
      <c r="FL640" s="527"/>
      <c r="FM640" s="584"/>
      <c r="FN640" s="527"/>
      <c r="FO640" s="584"/>
      <c r="FP640" s="527"/>
      <c r="FQ640" s="284"/>
      <c r="FR640" s="209"/>
      <c r="FS640" s="285"/>
      <c r="FT640" s="279"/>
      <c r="FU640" s="285"/>
      <c r="FV640" s="279"/>
      <c r="FW640" s="285"/>
      <c r="FX640" s="279"/>
      <c r="FY640" s="285"/>
      <c r="FZ640" s="279"/>
      <c r="GA640" s="285"/>
      <c r="GB640" s="279"/>
      <c r="GC640" s="279"/>
      <c r="GD640" s="285"/>
      <c r="GE640" s="279"/>
      <c r="GF640" s="285"/>
      <c r="GG640" s="279"/>
      <c r="GH640" s="279"/>
      <c r="GI640" s="279"/>
      <c r="GJ640" s="279"/>
      <c r="GK640" s="279"/>
      <c r="GL640" s="279"/>
      <c r="GM640" s="279"/>
      <c r="GN640" s="279"/>
      <c r="GO640" s="279"/>
      <c r="GP640" s="209"/>
      <c r="GQ640" s="529"/>
      <c r="GR640" s="587">
        <v>0.3097575319544964</v>
      </c>
      <c r="GS640" s="532">
        <v>0.81311352138055337</v>
      </c>
      <c r="GT640" s="584"/>
      <c r="GU640" s="527"/>
      <c r="GV640" s="527"/>
      <c r="GW640" s="527"/>
      <c r="GX640" s="527"/>
      <c r="GY640" s="527"/>
      <c r="GZ640" s="587">
        <v>0.3871335504885991</v>
      </c>
      <c r="HA640" s="532">
        <v>0</v>
      </c>
      <c r="HB640" s="584"/>
      <c r="HC640" s="527"/>
      <c r="HD640" s="527"/>
      <c r="HE640" s="527"/>
      <c r="HF640" s="527"/>
      <c r="HG640" s="527"/>
      <c r="HH640" s="584">
        <v>0.49580451240024992</v>
      </c>
      <c r="HI640" s="527">
        <v>0.81311352138055337</v>
      </c>
      <c r="HJ640" s="584"/>
      <c r="HK640" s="527"/>
      <c r="HL640" s="527"/>
      <c r="HM640" s="527"/>
      <c r="HN640" s="527"/>
      <c r="HO640" s="527"/>
      <c r="HP640" s="285"/>
      <c r="HQ640" s="208"/>
      <c r="HR640" s="208"/>
      <c r="HS640" s="208"/>
      <c r="IE640" s="159"/>
      <c r="IF640" s="159"/>
      <c r="IG640" s="159"/>
      <c r="IH640" s="159"/>
      <c r="II640" s="159">
        <v>1</v>
      </c>
      <c r="IJ640" s="159">
        <v>0</v>
      </c>
      <c r="IK640" s="159">
        <v>1</v>
      </c>
      <c r="IL640" s="159">
        <v>0</v>
      </c>
      <c r="IM640" s="159">
        <v>0</v>
      </c>
      <c r="IQ640" s="159">
        <v>0</v>
      </c>
      <c r="IR640" s="159">
        <v>1</v>
      </c>
      <c r="IS640" s="159">
        <v>0</v>
      </c>
      <c r="IZ640" s="159">
        <v>0</v>
      </c>
      <c r="JA640" s="159">
        <v>0</v>
      </c>
      <c r="JB640" s="176">
        <v>1</v>
      </c>
      <c r="JC640" s="176">
        <v>0</v>
      </c>
      <c r="JD640" s="176">
        <v>0</v>
      </c>
      <c r="JE640" s="176">
        <v>0</v>
      </c>
      <c r="JF640" s="176">
        <v>0</v>
      </c>
      <c r="JG640" s="176">
        <v>0</v>
      </c>
      <c r="JH640" s="176">
        <v>1</v>
      </c>
      <c r="JI640" s="176">
        <v>0</v>
      </c>
      <c r="JJ640" s="176">
        <v>0</v>
      </c>
      <c r="JK640" s="176">
        <v>1</v>
      </c>
      <c r="JL640" s="176">
        <v>0</v>
      </c>
      <c r="JM640" s="176">
        <v>1</v>
      </c>
      <c r="JN640" s="176">
        <v>0</v>
      </c>
      <c r="JO640" s="176">
        <v>0</v>
      </c>
      <c r="JP640" s="176">
        <v>0</v>
      </c>
      <c r="JQ640" s="176">
        <v>0</v>
      </c>
      <c r="JR640" s="176">
        <v>0</v>
      </c>
      <c r="JS640" s="176">
        <v>0</v>
      </c>
      <c r="JT640" s="176">
        <v>0</v>
      </c>
      <c r="JU640" s="501">
        <v>0</v>
      </c>
      <c r="JV640" s="176">
        <v>1</v>
      </c>
      <c r="JW640" s="176">
        <v>0</v>
      </c>
      <c r="JX640" s="176">
        <v>0</v>
      </c>
      <c r="JY640" s="501"/>
      <c r="JZ640" s="405"/>
      <c r="KA640" s="405"/>
      <c r="KB640" s="405"/>
      <c r="KC640" s="405"/>
      <c r="KD640" s="405"/>
      <c r="KE640" s="162">
        <v>1</v>
      </c>
      <c r="KF640" s="175">
        <v>0</v>
      </c>
      <c r="KG640" s="175">
        <v>0</v>
      </c>
      <c r="KH640" s="175">
        <v>0</v>
      </c>
      <c r="KI640" s="175">
        <v>0</v>
      </c>
      <c r="KJ640" s="175">
        <v>1</v>
      </c>
      <c r="KK640" s="160">
        <v>0</v>
      </c>
      <c r="KL640" s="175">
        <v>1</v>
      </c>
      <c r="KM640" s="175">
        <v>0</v>
      </c>
      <c r="KN640" s="175">
        <v>0</v>
      </c>
      <c r="KO640" s="175">
        <v>0</v>
      </c>
      <c r="KP640" s="175">
        <v>0</v>
      </c>
      <c r="KQ640" s="175">
        <v>0</v>
      </c>
      <c r="KR640" s="160">
        <v>0</v>
      </c>
      <c r="KS640" s="175">
        <v>0</v>
      </c>
      <c r="KT640" s="159"/>
      <c r="KU640" s="159"/>
      <c r="KV640" s="159"/>
      <c r="KW640" s="159"/>
      <c r="KX640" s="159"/>
      <c r="KY640" s="159"/>
      <c r="KZ640" s="159"/>
      <c r="LA640" s="159"/>
      <c r="LB640" s="159"/>
    </row>
    <row r="641" spans="1:314" x14ac:dyDescent="0.15">
      <c r="A641" s="214"/>
      <c r="B641" s="231" t="s">
        <v>163</v>
      </c>
      <c r="C641" s="10">
        <v>1.1299999999999999</v>
      </c>
      <c r="D641" s="11">
        <v>3.7662899999999997</v>
      </c>
      <c r="E641" s="12"/>
      <c r="F641" s="14"/>
      <c r="G641" s="13"/>
      <c r="H641" s="14"/>
      <c r="I641" s="596"/>
      <c r="J641" s="9">
        <v>3</v>
      </c>
      <c r="K641" s="14"/>
      <c r="L641" s="9"/>
      <c r="M641" s="23">
        <v>0</v>
      </c>
      <c r="N641" s="23"/>
      <c r="O641" s="23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9"/>
      <c r="AB641" s="15"/>
      <c r="AC641" s="15"/>
      <c r="AD641" s="15"/>
      <c r="AE641" s="15"/>
      <c r="AF641" s="15"/>
      <c r="AG641" s="15"/>
      <c r="AH641" s="54"/>
      <c r="AI641" s="15"/>
      <c r="AJ641" s="15"/>
      <c r="AK641" s="15"/>
      <c r="AL641" s="632"/>
      <c r="AM641" s="633">
        <v>-0.69695444689761687</v>
      </c>
      <c r="AN641" s="634">
        <v>7.9555944625407164</v>
      </c>
      <c r="AO641" s="584"/>
      <c r="AP641" s="634">
        <f>ABS(11.88-AN641)</f>
        <v>3.9244055374592843</v>
      </c>
      <c r="AQ641" s="634"/>
      <c r="AR641" s="634"/>
      <c r="AS641" s="634"/>
      <c r="AT641" s="634"/>
      <c r="AU641" s="634"/>
      <c r="AV641" s="634"/>
      <c r="AW641" s="634"/>
      <c r="AX641" s="634"/>
      <c r="AY641" s="634"/>
      <c r="AZ641" s="634"/>
      <c r="BA641" s="634"/>
      <c r="BB641" s="634">
        <f>ABS(BQ641-AN641)</f>
        <v>3.7939087947882744</v>
      </c>
      <c r="BC641" s="634"/>
      <c r="BD641" s="634"/>
      <c r="BE641" s="634"/>
      <c r="BF641" s="634"/>
      <c r="BG641" s="634"/>
      <c r="BH641" s="634"/>
      <c r="BI641" s="634"/>
      <c r="BJ641" s="634"/>
      <c r="BK641" s="634"/>
      <c r="BL641" s="634"/>
      <c r="BM641" s="634"/>
      <c r="BN641" s="573"/>
      <c r="BO641" s="573"/>
      <c r="BP641" s="4">
        <v>-1.3164695108066096</v>
      </c>
      <c r="BQ641" s="4">
        <v>11.749503257328991</v>
      </c>
      <c r="BR641" s="6"/>
      <c r="BS641" s="527">
        <f>(BP640+BP641+BP642)/3</f>
        <v>2.3748077449844724</v>
      </c>
      <c r="BT641" s="527">
        <f>(BQ640+BQ641+BQ642)/3</f>
        <v>-4.4068702497285557</v>
      </c>
      <c r="BU641" s="527"/>
      <c r="BV641" s="527"/>
      <c r="BW641" s="584"/>
      <c r="BX641" s="527"/>
      <c r="BY641" s="527"/>
      <c r="BZ641" s="527"/>
      <c r="CA641" s="527"/>
      <c r="CC641" s="584">
        <f>SQRT((BP640-BP641)^2+(BQ640-BQ641)^2)+SQRT((BP641-BP642)^2+(BQ641-BQ642)^2)+SQRT((BP642-BP640)^2+(BQ642-BQ640)^2)</f>
        <v>50.902477840464023</v>
      </c>
      <c r="CD641" s="584"/>
      <c r="CE641" s="584"/>
      <c r="CF641" s="584"/>
      <c r="CG641" s="527"/>
      <c r="CH641" s="584"/>
      <c r="CI641" s="527"/>
      <c r="CJ641" s="584"/>
      <c r="CK641" s="527"/>
      <c r="CL641" s="584"/>
      <c r="CO641" s="70"/>
      <c r="CP641" s="70"/>
      <c r="CQ641" s="70"/>
      <c r="CR641" s="548">
        <f>DEGREES(ACOS(((BP640-BP641)*(BP642-BP641)+(BQ640-BQ641)*(BQ642-BQ641))/(SQRT((BP640-BP641)^2+(BQ640-BQ641)^2)*SQRT((BP642-BP641)^2+(BQ642-BQ641)^2))))</f>
        <v>7.4256511438197725E-2</v>
      </c>
      <c r="CS641" s="518"/>
      <c r="CT641" s="70"/>
      <c r="CU641" s="70"/>
      <c r="CV641" s="70"/>
      <c r="CW641" s="70"/>
      <c r="CX641" s="70"/>
      <c r="CY641" s="70"/>
      <c r="CZ641" s="70"/>
      <c r="DA641" s="70"/>
      <c r="DB641" s="70"/>
      <c r="DC641" s="70"/>
      <c r="DH641" s="516"/>
      <c r="DI641" s="516"/>
      <c r="DJ641" s="105"/>
      <c r="DK641" s="105"/>
      <c r="DL641" s="105"/>
      <c r="DM641" s="105"/>
      <c r="DN641" s="105"/>
      <c r="DO641" s="105"/>
      <c r="DP641" s="105"/>
      <c r="DQ641" s="105"/>
      <c r="DR641" s="105"/>
      <c r="DS641" s="105"/>
      <c r="DT641" s="108" t="s">
        <v>445</v>
      </c>
      <c r="DU641" s="105">
        <v>-2.2070224151757869</v>
      </c>
      <c r="DV641" s="105">
        <v>11.86564332247557</v>
      </c>
      <c r="ER641" s="128">
        <v>0.42591660643743257</v>
      </c>
      <c r="ES641" s="128">
        <v>-12.368916938110749</v>
      </c>
      <c r="EU641" s="518">
        <f>ABS(ER641)</f>
        <v>0.42591660643743257</v>
      </c>
      <c r="EV641" s="284"/>
      <c r="EW641" s="209"/>
      <c r="EX641" s="209"/>
      <c r="EY641" s="209"/>
      <c r="EZ641" s="209"/>
      <c r="FA641" s="209"/>
      <c r="FB641" s="209"/>
      <c r="FC641" s="209"/>
      <c r="FE641" s="141"/>
      <c r="FF641" s="144">
        <v>0.87764644564004612</v>
      </c>
      <c r="FH641" s="141"/>
      <c r="FJ641" s="141"/>
      <c r="FK641" s="584"/>
      <c r="FL641" s="527"/>
      <c r="FM641" s="584"/>
      <c r="FN641" s="527"/>
      <c r="FO641" s="584"/>
      <c r="FP641" s="527"/>
      <c r="FQ641" s="284"/>
      <c r="FR641" s="209">
        <f>FF641/(D640+D641)</f>
        <v>0.18943904008531345</v>
      </c>
      <c r="FS641" s="285"/>
      <c r="FT641" s="279"/>
      <c r="FU641" s="285"/>
      <c r="FV641" s="279"/>
      <c r="FW641" s="285"/>
      <c r="FX641" s="279"/>
      <c r="FY641" s="285"/>
      <c r="FZ641" s="279"/>
      <c r="GA641" s="285"/>
      <c r="GB641" s="279"/>
      <c r="GC641" s="279"/>
      <c r="GD641" s="284"/>
      <c r="GE641" s="284">
        <f>FF641*(((ABS(DV640-AN640))/(ABS(DV639-DV640))))^2</f>
        <v>8.1219132536058974E-2</v>
      </c>
      <c r="GF641" s="285"/>
      <c r="GG641" s="279"/>
      <c r="GH641" s="279"/>
      <c r="GI641" s="279"/>
      <c r="GJ641" s="279"/>
      <c r="GK641" s="279"/>
      <c r="GL641" s="279"/>
      <c r="GM641" s="279"/>
      <c r="GN641" s="279"/>
      <c r="GO641" s="279"/>
      <c r="GP641" s="209"/>
      <c r="GQ641" s="529"/>
      <c r="GR641" s="587">
        <v>1.2390301278179856</v>
      </c>
      <c r="GS641" s="529">
        <v>2.7103784046018431</v>
      </c>
      <c r="GT641" s="587"/>
      <c r="GU641" s="529"/>
      <c r="GV641" s="529"/>
      <c r="GW641" s="529"/>
      <c r="GX641" s="529"/>
      <c r="GY641" s="529"/>
      <c r="GZ641" s="587">
        <v>0.3484201954397399</v>
      </c>
      <c r="HA641" s="529">
        <v>0.3484201954397399</v>
      </c>
      <c r="HB641" s="587"/>
      <c r="HC641" s="529"/>
      <c r="HD641" s="529"/>
      <c r="HE641" s="529"/>
      <c r="HF641" s="529"/>
      <c r="HG641" s="529"/>
      <c r="HH641" s="584">
        <v>1.2870867454180857</v>
      </c>
      <c r="HI641" s="527">
        <v>2.7326814173485898</v>
      </c>
      <c r="HJ641" s="587"/>
      <c r="HK641" s="529"/>
      <c r="HL641" s="529"/>
      <c r="HM641" s="529"/>
      <c r="HN641" s="529"/>
      <c r="HO641" s="529"/>
      <c r="HP641" s="285"/>
      <c r="HQ641" s="208"/>
      <c r="HR641" s="208"/>
      <c r="HS641" s="208"/>
      <c r="IE641" s="159"/>
      <c r="IF641" s="159"/>
      <c r="IG641" s="159"/>
      <c r="IH641" s="159"/>
      <c r="II641" s="159">
        <v>0</v>
      </c>
      <c r="IJ641" s="159">
        <v>1</v>
      </c>
      <c r="IK641" s="159">
        <v>1</v>
      </c>
      <c r="IL641" s="159">
        <v>0</v>
      </c>
      <c r="IM641" s="159">
        <v>0</v>
      </c>
      <c r="IQ641" s="159">
        <v>1</v>
      </c>
      <c r="IR641" s="159">
        <v>0</v>
      </c>
      <c r="IS641" s="159">
        <v>0</v>
      </c>
      <c r="IZ641" s="159">
        <v>0</v>
      </c>
      <c r="JA641" s="159">
        <v>1</v>
      </c>
      <c r="JB641" s="176">
        <v>0</v>
      </c>
      <c r="JC641" s="176">
        <v>0</v>
      </c>
      <c r="JD641" s="176">
        <v>0</v>
      </c>
      <c r="JE641" s="176">
        <v>0</v>
      </c>
      <c r="JF641" s="176">
        <v>0</v>
      </c>
      <c r="JG641" s="176">
        <v>1</v>
      </c>
      <c r="JH641" s="176">
        <v>0</v>
      </c>
      <c r="JI641" s="176">
        <v>0</v>
      </c>
      <c r="JJ641" s="176">
        <v>0</v>
      </c>
      <c r="JK641" s="176">
        <v>1</v>
      </c>
      <c r="JL641" s="176">
        <v>0</v>
      </c>
      <c r="JM641" s="176">
        <v>1</v>
      </c>
      <c r="JN641" s="176">
        <v>0</v>
      </c>
      <c r="JO641" s="176">
        <v>0</v>
      </c>
      <c r="JP641" s="176">
        <v>0</v>
      </c>
      <c r="JQ641" s="176">
        <v>0</v>
      </c>
      <c r="JR641" s="176">
        <v>0</v>
      </c>
      <c r="JS641" s="176">
        <v>0</v>
      </c>
      <c r="JT641" s="176">
        <v>0</v>
      </c>
      <c r="JU641" s="501">
        <v>1</v>
      </c>
      <c r="JV641" s="176">
        <v>0</v>
      </c>
      <c r="JW641" s="176">
        <v>0</v>
      </c>
      <c r="JX641" s="176">
        <v>0</v>
      </c>
      <c r="JY641" s="501"/>
      <c r="JZ641" s="405"/>
      <c r="KA641" s="405"/>
      <c r="KB641" s="405"/>
      <c r="KC641" s="405"/>
      <c r="KD641" s="405"/>
      <c r="KE641" s="162">
        <v>0</v>
      </c>
      <c r="KF641" s="175">
        <v>1</v>
      </c>
      <c r="KG641" s="175">
        <v>0</v>
      </c>
      <c r="KH641" s="175">
        <v>0</v>
      </c>
      <c r="KI641" s="175">
        <v>0</v>
      </c>
      <c r="KJ641" s="175">
        <v>1</v>
      </c>
      <c r="KK641" s="160">
        <v>0</v>
      </c>
      <c r="KL641" s="175">
        <v>1</v>
      </c>
      <c r="KM641" s="175">
        <v>0</v>
      </c>
      <c r="KN641" s="175">
        <v>0</v>
      </c>
      <c r="KO641" s="175">
        <v>0</v>
      </c>
      <c r="KP641" s="175">
        <v>0</v>
      </c>
      <c r="KQ641" s="175">
        <v>0</v>
      </c>
      <c r="KR641" s="160">
        <v>0</v>
      </c>
      <c r="KS641" s="159"/>
      <c r="KT641" s="159"/>
      <c r="KU641" s="159"/>
      <c r="KV641" s="159"/>
      <c r="KW641" s="159"/>
      <c r="KX641" s="159"/>
      <c r="KY641" s="159"/>
      <c r="KZ641" s="159"/>
      <c r="LA641" s="159"/>
      <c r="LB641" s="159"/>
    </row>
    <row r="642" spans="1:314" x14ac:dyDescent="0.15">
      <c r="A642" s="214"/>
      <c r="B642" s="231" t="s">
        <v>164</v>
      </c>
      <c r="C642" s="10">
        <v>1.07</v>
      </c>
      <c r="D642" s="11">
        <v>3.5663100000000005</v>
      </c>
      <c r="E642" s="12"/>
      <c r="F642" s="14"/>
      <c r="G642" s="13"/>
      <c r="H642" s="14"/>
      <c r="I642" s="596"/>
      <c r="J642" s="9">
        <v>4</v>
      </c>
      <c r="K642" s="14"/>
      <c r="L642" s="9"/>
      <c r="M642" s="23">
        <v>0</v>
      </c>
      <c r="N642" s="23"/>
      <c r="O642" s="23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9"/>
      <c r="AB642" s="15"/>
      <c r="AC642" s="15"/>
      <c r="AD642" s="15"/>
      <c r="AE642" s="15"/>
      <c r="AF642" s="15"/>
      <c r="AG642" s="15"/>
      <c r="AH642" s="54"/>
      <c r="AI642" s="15"/>
      <c r="AJ642" s="15"/>
      <c r="AK642" s="15"/>
      <c r="AL642" s="632"/>
      <c r="AM642" s="633">
        <v>3.3298934685108361</v>
      </c>
      <c r="AN642" s="634">
        <v>-10.510675895765472</v>
      </c>
      <c r="AO642" s="640">
        <f t="shared" ref="AO642:AO652" si="405">ABS(11.88+AN642)</f>
        <v>1.3693241042345292</v>
      </c>
      <c r="AP642" s="527"/>
      <c r="AQ642" s="634"/>
      <c r="AR642" s="634"/>
      <c r="AS642" s="634"/>
      <c r="AT642" s="634"/>
      <c r="AU642" s="634"/>
      <c r="AV642" s="634"/>
      <c r="AW642" s="634"/>
      <c r="AX642" s="634"/>
      <c r="AY642" s="634"/>
      <c r="AZ642" s="634"/>
      <c r="BA642" s="634"/>
      <c r="BB642" s="633"/>
      <c r="BC642" s="634">
        <f t="shared" ref="BC642:BC652" si="406">ABS(BQ642-AN642)</f>
        <v>2.5550814332247569</v>
      </c>
      <c r="BD642" s="634"/>
      <c r="BE642" s="634"/>
      <c r="BF642" s="634"/>
      <c r="BG642" s="634"/>
      <c r="BH642" s="634"/>
      <c r="BI642" s="634"/>
      <c r="BJ642" s="634"/>
      <c r="BK642" s="634"/>
      <c r="BL642" s="634"/>
      <c r="BM642" s="634"/>
      <c r="BN642" s="573"/>
      <c r="BO642" s="573"/>
      <c r="BP642" s="64">
        <v>4.3366054473629498</v>
      </c>
      <c r="BQ642" s="64">
        <v>-13.065757328990228</v>
      </c>
      <c r="BR642" s="6"/>
      <c r="BS642" s="527"/>
      <c r="BT642" s="527"/>
      <c r="BU642" s="527">
        <f>(BP641+BP642+BP643)/3</f>
        <v>0.77439382988624106</v>
      </c>
      <c r="BV642" s="527">
        <f>(BQ641+BQ642+BQ643)/3</f>
        <v>3.1293295331161777</v>
      </c>
      <c r="BW642" s="584"/>
      <c r="BX642" s="527"/>
      <c r="BY642" s="527"/>
      <c r="BZ642" s="527"/>
      <c r="CA642" s="527"/>
      <c r="CB642" s="584">
        <f>SQRT((BP641-BP642)^2+(BQ641-BQ642)^2)+SQRT((BP642-BP643)^2+(BQ642-BQ643)^2)+SQRT((BP643-BP641)^2+(BQ643-BQ641)^2)</f>
        <v>50.963190464338844</v>
      </c>
      <c r="CD642" s="584"/>
      <c r="CE642" s="527"/>
      <c r="CF642" s="584"/>
      <c r="CG642" s="527"/>
      <c r="CH642" s="584"/>
      <c r="CI642" s="527"/>
      <c r="CJ642" s="584"/>
      <c r="CK642" s="527"/>
      <c r="CL642" s="584"/>
      <c r="CO642" s="70"/>
      <c r="CP642" s="70"/>
      <c r="CQ642" s="70"/>
      <c r="CR642" s="518"/>
      <c r="CS642" s="284">
        <f>DEGREES(ACOS(((BP641-BP642)*(BP643-BP642)+(BQ641-BQ642)*(BQ643-BQ642))/(SQRT((BP641-BP642)^2+(BQ641-BQ642)^2)*SQRT((BP643-BP642)^2+(BQ643-BQ642)^2))))</f>
        <v>0.87695443568281273</v>
      </c>
      <c r="CT642" s="70"/>
      <c r="CU642" s="70"/>
      <c r="CV642" s="70"/>
      <c r="CW642" s="70"/>
      <c r="CX642" s="70"/>
      <c r="CY642" s="70"/>
      <c r="CZ642" s="70"/>
      <c r="DA642" s="70"/>
      <c r="DB642" s="70"/>
      <c r="DC642" s="70"/>
      <c r="DH642" s="516"/>
      <c r="DI642" s="211">
        <f>DEGREES(ACOS(((BP641-BP640)*(BP643-BP642)+(BQ641-BQ640)*(BQ643-BQ642))/(SQRT((BP641-BP640)^2+(BQ641-BQ640)^2)*SQRT((BP643-BP642)^2+(BQ643-BQ642)^2))))</f>
        <v>0.95121094711065457</v>
      </c>
      <c r="DJ642" s="105"/>
      <c r="DK642" s="105"/>
      <c r="DL642" s="105"/>
      <c r="DM642" s="105"/>
      <c r="DN642" s="105"/>
      <c r="DO642" s="105"/>
      <c r="DP642" s="105"/>
      <c r="DQ642" s="105"/>
      <c r="DR642" s="105"/>
      <c r="DS642" s="105"/>
      <c r="DT642" s="108" t="s">
        <v>443</v>
      </c>
      <c r="DU642" s="128">
        <v>3.2137343940279002</v>
      </c>
      <c r="DV642" s="128">
        <v>-13.065757328990228</v>
      </c>
      <c r="ER642" s="105">
        <v>-1.4326285852895457</v>
      </c>
      <c r="ES642" s="105">
        <v>11.826929967426709</v>
      </c>
      <c r="ET642" s="518">
        <f>ABS(ER642)</f>
        <v>1.4326285852895457</v>
      </c>
      <c r="EV642" s="284"/>
      <c r="EW642" s="209"/>
      <c r="EX642" s="209"/>
      <c r="EY642" s="209"/>
      <c r="EZ642" s="209"/>
      <c r="FA642" s="209"/>
      <c r="FB642" s="209"/>
      <c r="FC642" s="209"/>
      <c r="FE642" s="151">
        <v>0.40022476684182706</v>
      </c>
      <c r="FF642" s="141"/>
      <c r="FH642" s="141"/>
      <c r="FJ642" s="141"/>
      <c r="FK642" s="584"/>
      <c r="FL642" s="527"/>
      <c r="FM642" s="584"/>
      <c r="FN642" s="527"/>
      <c r="FO642" s="584"/>
      <c r="FP642" s="527"/>
      <c r="FQ642" s="284">
        <f>FE642/(D641+D642)</f>
        <v>5.4581562725612612E-2</v>
      </c>
      <c r="FR642" s="209"/>
      <c r="FS642" s="285"/>
      <c r="FT642" s="279"/>
      <c r="FU642" s="285"/>
      <c r="FV642" s="279"/>
      <c r="FW642" s="285"/>
      <c r="FX642" s="279"/>
      <c r="FY642" s="285"/>
      <c r="FZ642" s="279"/>
      <c r="GA642" s="285"/>
      <c r="GB642" s="279"/>
      <c r="GC642" s="279"/>
      <c r="GD642" s="284">
        <f>FE642*(((DV641-AN641)/(ABS(DV640-DV641))))^2</f>
        <v>1.0724483361887208E-2</v>
      </c>
      <c r="GE642" s="209"/>
      <c r="GF642" s="285"/>
      <c r="GG642" s="279"/>
      <c r="GH642" s="279"/>
      <c r="GI642" s="279"/>
      <c r="GJ642" s="279"/>
      <c r="GK642" s="279"/>
      <c r="GL642" s="279"/>
      <c r="GM642" s="279"/>
      <c r="GN642" s="279"/>
      <c r="GO642" s="279"/>
      <c r="GP642" s="209"/>
      <c r="GQ642" s="529"/>
      <c r="GR642" s="587">
        <v>0.77439382988624117</v>
      </c>
      <c r="GS642" s="532">
        <v>2.7878177875904675</v>
      </c>
      <c r="GT642" s="584"/>
      <c r="GU642" s="527"/>
      <c r="GV642" s="527"/>
      <c r="GW642" s="527"/>
      <c r="GX642" s="527"/>
      <c r="GY642" s="527"/>
      <c r="GZ642" s="587">
        <v>3.8713355048860976E-2</v>
      </c>
      <c r="HA642" s="532">
        <v>0.6968403908794798</v>
      </c>
      <c r="HB642" s="584"/>
      <c r="HC642" s="527"/>
      <c r="HD642" s="527"/>
      <c r="HE642" s="527"/>
      <c r="HF642" s="527"/>
      <c r="HG642" s="527"/>
      <c r="HH642" s="584">
        <v>0.77536090153232506</v>
      </c>
      <c r="HI642" s="527">
        <v>2.8735891402855205</v>
      </c>
      <c r="HJ642" s="584"/>
      <c r="HK642" s="527"/>
      <c r="HL642" s="527"/>
      <c r="HM642" s="527"/>
      <c r="HN642" s="527"/>
      <c r="HO642" s="527"/>
      <c r="HP642" s="285"/>
      <c r="HQ642" s="208"/>
      <c r="HR642" s="208"/>
      <c r="HS642" s="208"/>
      <c r="IE642" s="159"/>
      <c r="IF642" s="159"/>
      <c r="IG642" s="159"/>
      <c r="IH642" s="159"/>
      <c r="II642" s="159">
        <v>0</v>
      </c>
      <c r="IJ642" s="159">
        <v>1</v>
      </c>
      <c r="IK642" s="159">
        <v>1</v>
      </c>
      <c r="IL642" s="159">
        <v>0</v>
      </c>
      <c r="IM642" s="159">
        <v>0</v>
      </c>
      <c r="IQ642" s="159">
        <v>0</v>
      </c>
      <c r="IR642" s="159">
        <v>1</v>
      </c>
      <c r="IS642" s="159">
        <v>0</v>
      </c>
      <c r="IZ642" s="159">
        <v>0</v>
      </c>
      <c r="JA642" s="159">
        <v>0</v>
      </c>
      <c r="JB642" s="176">
        <v>0</v>
      </c>
      <c r="JC642" s="176">
        <v>1</v>
      </c>
      <c r="JD642" s="176">
        <v>0</v>
      </c>
      <c r="JE642" s="176">
        <v>0</v>
      </c>
      <c r="JF642" s="176">
        <v>0</v>
      </c>
      <c r="JG642" s="176">
        <v>0</v>
      </c>
      <c r="JH642" s="176">
        <v>1</v>
      </c>
      <c r="JI642" s="176">
        <v>0</v>
      </c>
      <c r="JJ642" s="176">
        <v>0</v>
      </c>
      <c r="JK642" s="176">
        <v>1</v>
      </c>
      <c r="JL642" s="176">
        <v>0</v>
      </c>
      <c r="JM642" s="176">
        <v>1</v>
      </c>
      <c r="JN642" s="176">
        <v>0</v>
      </c>
      <c r="JO642" s="176">
        <v>0</v>
      </c>
      <c r="JP642" s="176">
        <v>0</v>
      </c>
      <c r="JQ642" s="176">
        <v>0</v>
      </c>
      <c r="JR642" s="176">
        <v>0</v>
      </c>
      <c r="JS642" s="176">
        <v>0</v>
      </c>
      <c r="JT642" s="176">
        <v>0</v>
      </c>
      <c r="JU642" s="501">
        <v>0</v>
      </c>
      <c r="JV642" s="176">
        <v>1</v>
      </c>
      <c r="JW642" s="176">
        <v>0</v>
      </c>
      <c r="JX642" s="176">
        <v>0</v>
      </c>
      <c r="JY642" s="501"/>
      <c r="JZ642" s="405"/>
      <c r="KA642" s="405"/>
      <c r="KB642" s="405"/>
      <c r="KC642" s="405"/>
      <c r="KD642" s="405"/>
      <c r="KE642" s="162">
        <v>1</v>
      </c>
      <c r="KF642" s="175">
        <v>0</v>
      </c>
      <c r="KG642" s="175">
        <v>0</v>
      </c>
      <c r="KH642" s="175">
        <v>0</v>
      </c>
      <c r="KI642" s="175">
        <v>0</v>
      </c>
      <c r="KJ642" s="175">
        <v>1</v>
      </c>
      <c r="KK642" s="160">
        <v>0</v>
      </c>
      <c r="KL642" s="175">
        <v>1</v>
      </c>
      <c r="KM642" s="175">
        <v>0</v>
      </c>
      <c r="KN642" s="175">
        <v>0</v>
      </c>
      <c r="KO642" s="175">
        <v>0</v>
      </c>
      <c r="KP642" s="175">
        <v>0</v>
      </c>
      <c r="KQ642" s="175">
        <v>0</v>
      </c>
      <c r="KR642" s="160">
        <v>0</v>
      </c>
      <c r="KS642" s="159"/>
      <c r="KT642" s="159"/>
      <c r="KU642" s="159"/>
      <c r="KV642" s="159"/>
      <c r="KW642" s="159"/>
      <c r="KX642" s="159"/>
      <c r="KY642" s="159"/>
      <c r="KZ642" s="159"/>
      <c r="LA642" s="159"/>
      <c r="LB642" s="159"/>
    </row>
    <row r="643" spans="1:314" x14ac:dyDescent="0.15">
      <c r="A643" s="214"/>
      <c r="B643" s="231" t="s">
        <v>165</v>
      </c>
      <c r="C643" s="10">
        <v>1.21</v>
      </c>
      <c r="D643" s="11">
        <v>4.0329300000000003</v>
      </c>
      <c r="E643" s="12"/>
      <c r="F643" s="14"/>
      <c r="G643" s="13"/>
      <c r="H643" s="14"/>
      <c r="I643" s="596"/>
      <c r="J643" s="9">
        <v>5</v>
      </c>
      <c r="K643" s="14"/>
      <c r="L643" s="9"/>
      <c r="M643" s="23">
        <v>0</v>
      </c>
      <c r="N643" s="23"/>
      <c r="O643" s="23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9"/>
      <c r="AB643" s="15"/>
      <c r="AC643" s="15"/>
      <c r="AD643" s="15"/>
      <c r="AE643" s="15"/>
      <c r="AF643" s="15"/>
      <c r="AG643" s="15"/>
      <c r="AH643" s="54"/>
      <c r="AI643" s="15"/>
      <c r="AJ643" s="15"/>
      <c r="AK643" s="15"/>
      <c r="AL643" s="632"/>
      <c r="AM643" s="633">
        <v>-7.74393829886241E-2</v>
      </c>
      <c r="AN643" s="634">
        <v>7.6846009771986967</v>
      </c>
      <c r="AO643" s="587"/>
      <c r="AP643" s="634">
        <f t="shared" ref="AP643:AP647" si="407">ABS(11.88-AN643)</f>
        <v>4.1953990228013041</v>
      </c>
      <c r="AQ643" s="634"/>
      <c r="AR643" s="634"/>
      <c r="AS643" s="634"/>
      <c r="AT643" s="634"/>
      <c r="AU643" s="634"/>
      <c r="AV643" s="634"/>
      <c r="AW643" s="634"/>
      <c r="AX643" s="634"/>
      <c r="AY643" s="634"/>
      <c r="AZ643" s="634"/>
      <c r="BA643" s="634"/>
      <c r="BB643" s="634">
        <f t="shared" ref="BB643:BB652" si="408">ABS(BQ643-AN643)</f>
        <v>3.0196416938110744</v>
      </c>
      <c r="BC643" s="634"/>
      <c r="BD643" s="634"/>
      <c r="BE643" s="634"/>
      <c r="BF643" s="634"/>
      <c r="BG643" s="634"/>
      <c r="BH643" s="634"/>
      <c r="BI643" s="634"/>
      <c r="BJ643" s="634"/>
      <c r="BK643" s="634"/>
      <c r="BL643" s="634"/>
      <c r="BM643" s="634"/>
      <c r="BN643" s="573"/>
      <c r="BO643" s="573"/>
      <c r="BP643" s="4">
        <v>-0.69695444689761687</v>
      </c>
      <c r="BQ643" s="4">
        <v>10.704242671009771</v>
      </c>
      <c r="BR643" s="6"/>
      <c r="BS643" s="527">
        <f>(BP642+BP643+BP644)/3</f>
        <v>0.16778532980868568</v>
      </c>
      <c r="BT643" s="527">
        <f>(BQ642+BQ643+BQ644)/3</f>
        <v>-5.4650352877307284</v>
      </c>
      <c r="BU643" s="527"/>
      <c r="BV643" s="527"/>
      <c r="BW643" s="584"/>
      <c r="BX643" s="527"/>
      <c r="BY643" s="527"/>
      <c r="BZ643" s="527"/>
      <c r="CA643" s="527"/>
      <c r="CC643" s="584">
        <f>SQRT((BP642-BP643)^2+(BQ642-BQ643)^2)+SQRT((BP643-BP644)^2+(BQ643-BQ644)^2)+SQRT((BP644-BP642)^2+(BQ644-BQ642)^2)</f>
        <v>56.690236364428038</v>
      </c>
      <c r="CD643" s="584"/>
      <c r="CE643" s="584"/>
      <c r="CF643" s="584"/>
      <c r="CG643" s="527"/>
      <c r="CH643" s="584"/>
      <c r="CI643" s="527"/>
      <c r="CJ643" s="584"/>
      <c r="CK643" s="527"/>
      <c r="CL643" s="584"/>
      <c r="CO643" s="70"/>
      <c r="CP643" s="70"/>
      <c r="CQ643" s="70"/>
      <c r="CR643" s="548">
        <f>DEGREES(ACOS(((BP642-BP643)*(BP644-BP643)+(BQ642-BQ643)*(BQ644-BQ643))/(SQRT((BP642-BP643)^2+(BQ642-BQ643)^2)*SQRT((BP644-BP643)^2+(BQ644-BQ643)^2))))</f>
        <v>17.58798159825345</v>
      </c>
      <c r="CS643" s="518"/>
      <c r="CT643" s="70"/>
      <c r="CU643" s="70"/>
      <c r="CV643" s="70"/>
      <c r="CW643" s="70"/>
      <c r="CX643" s="70"/>
      <c r="CY643" s="70"/>
      <c r="CZ643" s="70"/>
      <c r="DA643" s="70"/>
      <c r="DB643" s="70"/>
      <c r="DC643" s="70"/>
      <c r="DH643" s="211">
        <f>DEGREES(ACOS(((BP642-BP641)*(BP644-BP643)+(BQ642-BQ641)*(BQ644-BQ643))/(SQRT((BP642-BP641)^2+(BQ642-BQ641)^2)*SQRT((BP644-BP643)^2+(BQ644-BQ643)^2))))</f>
        <v>18.464936033935704</v>
      </c>
      <c r="DI643" s="516"/>
      <c r="DJ643" s="105"/>
      <c r="DK643" s="105"/>
      <c r="DL643" s="105"/>
      <c r="DM643" s="105"/>
      <c r="DN643" s="105"/>
      <c r="DO643" s="105"/>
      <c r="DP643" s="105"/>
      <c r="DQ643" s="105"/>
      <c r="DR643" s="105"/>
      <c r="DS643" s="105"/>
      <c r="DT643" s="108" t="s">
        <v>445</v>
      </c>
      <c r="DU643" s="105">
        <v>-1.5100679682781699</v>
      </c>
      <c r="DV643" s="105">
        <v>11.207516286644951</v>
      </c>
      <c r="ER643" s="128">
        <v>0.65823475540330478</v>
      </c>
      <c r="ES643" s="128">
        <v>-13.414177524429967</v>
      </c>
      <c r="EU643" s="518">
        <f>ABS(ER643)</f>
        <v>0.65823475540330478</v>
      </c>
      <c r="EV643" s="284"/>
      <c r="EW643" s="209"/>
      <c r="EX643" s="209"/>
      <c r="EY643" s="209"/>
      <c r="EZ643" s="209"/>
      <c r="FA643" s="209"/>
      <c r="FB643" s="209"/>
      <c r="FC643" s="209"/>
      <c r="FE643" s="141"/>
      <c r="FF643" s="144">
        <v>4.7322456513845212</v>
      </c>
      <c r="FH643" s="141"/>
      <c r="FJ643" s="141"/>
      <c r="FK643" s="584"/>
      <c r="FL643" s="527"/>
      <c r="FM643" s="584"/>
      <c r="FN643" s="527"/>
      <c r="FO643" s="584"/>
      <c r="FP643" s="527"/>
      <c r="FQ643" s="284"/>
      <c r="FR643" s="209">
        <f>FF643/(D642+D643)</f>
        <v>0.62272617411537479</v>
      </c>
      <c r="FS643" s="285"/>
      <c r="FT643" s="279"/>
      <c r="FU643" s="285"/>
      <c r="FV643" s="279"/>
      <c r="FW643" s="285"/>
      <c r="FX643" s="279"/>
      <c r="FY643" s="285"/>
      <c r="FZ643" s="279"/>
      <c r="GA643" s="285"/>
      <c r="GB643" s="279"/>
      <c r="GC643" s="279"/>
      <c r="GD643" s="284"/>
      <c r="GE643" s="284">
        <f t="shared" ref="GE643" si="409">FF643*(((ABS(DV642-AN642))/(ABS(DV641-DV642))))^2</f>
        <v>4.9703093190441611E-2</v>
      </c>
      <c r="GF643" s="285"/>
      <c r="GG643" s="279"/>
      <c r="GH643" s="279"/>
      <c r="GI643" s="279"/>
      <c r="GJ643" s="279"/>
      <c r="GK643" s="279"/>
      <c r="GL643" s="279"/>
      <c r="GM643" s="279"/>
      <c r="GN643" s="279"/>
      <c r="GO643" s="279"/>
      <c r="GP643" s="209"/>
      <c r="GQ643" s="529"/>
      <c r="GR643" s="587">
        <v>7.7439382988624184E-2</v>
      </c>
      <c r="GS643" s="529">
        <v>2.5554996386245952</v>
      </c>
      <c r="GT643" s="587"/>
      <c r="GU643" s="529"/>
      <c r="GV643" s="529"/>
      <c r="GW643" s="529"/>
      <c r="GX643" s="529"/>
      <c r="GY643" s="529"/>
      <c r="GZ643" s="587">
        <v>0.61941368078175785</v>
      </c>
      <c r="HA643" s="529">
        <v>0.34842019543973812</v>
      </c>
      <c r="HB643" s="587"/>
      <c r="HC643" s="529"/>
      <c r="HD643" s="529"/>
      <c r="HE643" s="529"/>
      <c r="HF643" s="529"/>
      <c r="HG643" s="529"/>
      <c r="HH643" s="584">
        <v>0.62423566541592623</v>
      </c>
      <c r="HI643" s="527">
        <v>2.5791423061941932</v>
      </c>
      <c r="HJ643" s="587"/>
      <c r="HK643" s="529"/>
      <c r="HL643" s="529"/>
      <c r="HM643" s="529"/>
      <c r="HN643" s="529"/>
      <c r="HO643" s="529"/>
      <c r="HP643" s="285"/>
      <c r="HQ643" s="208"/>
      <c r="HR643" s="208"/>
      <c r="HS643" s="208"/>
      <c r="IE643" s="159"/>
      <c r="IF643" s="159"/>
      <c r="IG643" s="159"/>
      <c r="IH643" s="159"/>
      <c r="II643" s="159">
        <v>0</v>
      </c>
      <c r="IJ643" s="159">
        <v>1</v>
      </c>
      <c r="IK643" s="159">
        <v>0</v>
      </c>
      <c r="IL643" s="159">
        <v>1</v>
      </c>
      <c r="IM643" s="159">
        <v>0</v>
      </c>
      <c r="IQ643" s="159">
        <v>1</v>
      </c>
      <c r="IR643" s="159">
        <v>0</v>
      </c>
      <c r="IS643" s="159">
        <v>0</v>
      </c>
      <c r="IZ643" s="159">
        <v>0</v>
      </c>
      <c r="JA643" s="159">
        <v>0</v>
      </c>
      <c r="JB643" s="176">
        <v>1</v>
      </c>
      <c r="JC643" s="176">
        <v>0</v>
      </c>
      <c r="JD643" s="176">
        <v>0</v>
      </c>
      <c r="JE643" s="176">
        <v>0</v>
      </c>
      <c r="JF643" s="176">
        <v>0</v>
      </c>
      <c r="JG643" s="176">
        <v>1</v>
      </c>
      <c r="JH643" s="176">
        <v>0</v>
      </c>
      <c r="JI643" s="176">
        <v>0</v>
      </c>
      <c r="JJ643" s="176">
        <v>0</v>
      </c>
      <c r="JK643" s="176">
        <v>1</v>
      </c>
      <c r="JL643" s="176">
        <v>0</v>
      </c>
      <c r="JM643" s="176">
        <v>1</v>
      </c>
      <c r="JN643" s="176">
        <v>0</v>
      </c>
      <c r="JO643" s="176">
        <v>0</v>
      </c>
      <c r="JP643" s="176">
        <v>0</v>
      </c>
      <c r="JQ643" s="176">
        <v>0</v>
      </c>
      <c r="JR643" s="176">
        <v>0</v>
      </c>
      <c r="JS643" s="176">
        <v>0</v>
      </c>
      <c r="JT643" s="176">
        <v>0</v>
      </c>
      <c r="JU643" s="501">
        <v>1</v>
      </c>
      <c r="JV643" s="176">
        <v>0</v>
      </c>
      <c r="JW643" s="176">
        <v>0</v>
      </c>
      <c r="JX643" s="176">
        <v>0</v>
      </c>
      <c r="JY643" s="501"/>
      <c r="JZ643" s="405"/>
      <c r="KA643" s="405"/>
      <c r="KB643" s="405"/>
      <c r="KC643" s="405"/>
      <c r="KD643" s="405"/>
      <c r="KE643" s="162">
        <v>0</v>
      </c>
      <c r="KF643" s="175">
        <v>1</v>
      </c>
      <c r="KG643" s="175">
        <v>0</v>
      </c>
      <c r="KH643" s="175">
        <v>0</v>
      </c>
      <c r="KI643" s="175">
        <v>0</v>
      </c>
      <c r="KJ643" s="175">
        <v>1</v>
      </c>
      <c r="KK643" s="160">
        <v>0</v>
      </c>
      <c r="KL643" s="175">
        <v>1</v>
      </c>
      <c r="KM643" s="175">
        <v>0</v>
      </c>
      <c r="KN643" s="175">
        <v>0</v>
      </c>
      <c r="KO643" s="175">
        <v>0</v>
      </c>
      <c r="KP643" s="175">
        <v>0</v>
      </c>
      <c r="KQ643" s="175">
        <v>0</v>
      </c>
      <c r="KR643" s="160">
        <v>0</v>
      </c>
      <c r="KS643" s="159"/>
      <c r="KT643" s="159"/>
      <c r="KU643" s="159"/>
      <c r="KV643" s="159"/>
      <c r="KW643" s="159"/>
      <c r="KX643" s="159"/>
      <c r="KY643" s="159"/>
      <c r="KZ643" s="159"/>
      <c r="LA643" s="159"/>
      <c r="LB643" s="159"/>
    </row>
    <row r="644" spans="1:314" x14ac:dyDescent="0.15">
      <c r="A644" s="214"/>
      <c r="B644" s="231" t="s">
        <v>166</v>
      </c>
      <c r="C644" s="10">
        <v>1.04</v>
      </c>
      <c r="D644" s="11">
        <v>3.4663200000000005</v>
      </c>
      <c r="E644" s="12"/>
      <c r="F644" s="14"/>
      <c r="G644" s="13"/>
      <c r="H644" s="14"/>
      <c r="I644" s="596"/>
      <c r="J644" s="9">
        <v>6</v>
      </c>
      <c r="K644" s="14"/>
      <c r="L644" s="9"/>
      <c r="M644" s="23">
        <v>0</v>
      </c>
      <c r="N644" s="23"/>
      <c r="O644" s="23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9"/>
      <c r="AB644" s="15"/>
      <c r="AC644" s="15"/>
      <c r="AD644" s="15"/>
      <c r="AE644" s="15"/>
      <c r="AF644" s="15"/>
      <c r="AG644" s="15"/>
      <c r="AH644" s="54"/>
      <c r="AI644" s="15"/>
      <c r="AJ644" s="15"/>
      <c r="AK644" s="15"/>
      <c r="AL644" s="632"/>
      <c r="AM644" s="633">
        <v>-2.2844617981644109</v>
      </c>
      <c r="AN644" s="634">
        <v>-10.471962540716612</v>
      </c>
      <c r="AO644" s="640">
        <f t="shared" si="405"/>
        <v>1.4080374592833884</v>
      </c>
      <c r="AP644" s="527"/>
      <c r="AQ644" s="634"/>
      <c r="AR644" s="634"/>
      <c r="AS644" s="634"/>
      <c r="AT644" s="634"/>
      <c r="AU644" s="634"/>
      <c r="AV644" s="634"/>
      <c r="AW644" s="634"/>
      <c r="AX644" s="634"/>
      <c r="AY644" s="634"/>
      <c r="AZ644" s="634"/>
      <c r="BA644" s="634"/>
      <c r="BB644" s="633"/>
      <c r="BC644" s="634">
        <f t="shared" ref="BC644:BC652" si="410">ABS(BQ644-AN644)</f>
        <v>3.5616286644951138</v>
      </c>
      <c r="BD644" s="634"/>
      <c r="BE644" s="634"/>
      <c r="BF644" s="634"/>
      <c r="BG644" s="634"/>
      <c r="BH644" s="634"/>
      <c r="BI644" s="634"/>
      <c r="BJ644" s="634"/>
      <c r="BK644" s="634"/>
      <c r="BL644" s="634"/>
      <c r="BM644" s="634"/>
      <c r="BN644" s="573"/>
      <c r="BO644" s="573"/>
      <c r="BP644" s="64">
        <v>-3.1362950110392758</v>
      </c>
      <c r="BQ644" s="64">
        <v>-14.033591205211726</v>
      </c>
      <c r="BR644" s="6"/>
      <c r="BS644" s="527"/>
      <c r="BT644" s="527"/>
      <c r="BU644" s="527">
        <f>(BP643+BP644+BP645)/3</f>
        <v>-0.96799228735780118</v>
      </c>
      <c r="BV644" s="527">
        <f>(BQ643+BQ644+BQ645)/3</f>
        <v>2.9486672095548312</v>
      </c>
      <c r="BW644" s="584"/>
      <c r="BX644" s="527"/>
      <c r="BY644" s="527"/>
      <c r="BZ644" s="527"/>
      <c r="CA644" s="527"/>
      <c r="CB644" s="584">
        <f>SQRT((BP643-BP644)^2+(BQ643-BQ644)^2)+SQRT((BP644-BP645)^2+(BQ644-BQ645)^2)+SQRT((BP645-BP643)^2+(BQ645-BQ643)^2)</f>
        <v>53.573098166141378</v>
      </c>
      <c r="CD644" s="584"/>
      <c r="CE644" s="527"/>
      <c r="CF644" s="584"/>
      <c r="CG644" s="527"/>
      <c r="CH644" s="584"/>
      <c r="CI644" s="527"/>
      <c r="CJ644" s="584"/>
      <c r="CK644" s="527"/>
      <c r="CL644" s="584"/>
      <c r="CO644" s="70"/>
      <c r="CP644" s="70"/>
      <c r="CQ644" s="70"/>
      <c r="CR644" s="518"/>
      <c r="CS644" s="284">
        <f>DEGREES(ACOS(((BP643-BP644)*(BP645-BP644)+(BQ643-BQ644)*(BQ645-BQ644))/(SQRT((BP643-BP644)^2+(BQ643-BQ644)^2)*SQRT((BP645-BP644)^2+(BQ645-BQ644)^2))))</f>
        <v>3.1859267865083019</v>
      </c>
      <c r="CT644" s="70"/>
      <c r="CU644" s="70"/>
      <c r="CV644" s="70"/>
      <c r="CW644" s="70"/>
      <c r="CX644" s="70"/>
      <c r="CY644" s="70"/>
      <c r="CZ644" s="70"/>
      <c r="DA644" s="70"/>
      <c r="DB644" s="70"/>
      <c r="DC644" s="70"/>
      <c r="DH644" s="516"/>
      <c r="DI644" s="211">
        <f>DEGREES(ACOS(((BP643-BP642)*(BP645-BP644)+(BQ643-BQ642)*(BQ645-BQ644))/(SQRT((BP643-BP642)^2+(BQ643-BQ642)^2)*SQRT((BP645-BP644)^2+(BQ645-BQ644)^2))))</f>
        <v>20.773908384761622</v>
      </c>
      <c r="DJ644" s="105"/>
      <c r="DK644" s="105"/>
      <c r="DL644" s="105"/>
      <c r="DM644" s="105"/>
      <c r="DN644" s="105"/>
      <c r="DO644" s="105"/>
      <c r="DP644" s="105"/>
      <c r="DQ644" s="105"/>
      <c r="DR644" s="105"/>
      <c r="DS644" s="105"/>
      <c r="DT644" s="108" t="s">
        <v>443</v>
      </c>
      <c r="DU644" s="128">
        <v>-2.0134239577042266</v>
      </c>
      <c r="DV644" s="128">
        <v>-14.072304560260585</v>
      </c>
      <c r="ER644" s="105">
        <v>-0.11615907448293615</v>
      </c>
      <c r="ES644" s="105">
        <v>11.71078990228013</v>
      </c>
      <c r="ET644" s="518">
        <f>ABS(ER644)</f>
        <v>0.11615907448293615</v>
      </c>
      <c r="EV644" s="284"/>
      <c r="EW644" s="209"/>
      <c r="EX644" s="209"/>
      <c r="EY644" s="209"/>
      <c r="EZ644" s="209"/>
      <c r="FA644" s="209"/>
      <c r="FB644" s="209"/>
      <c r="FC644" s="209"/>
      <c r="FE644" s="151">
        <v>91.251246839938091</v>
      </c>
      <c r="FF644" s="141"/>
      <c r="FH644" s="141"/>
      <c r="FJ644" s="141"/>
      <c r="FK644" s="584"/>
      <c r="FL644" s="527"/>
      <c r="FM644" s="584"/>
      <c r="FN644" s="527"/>
      <c r="FO644" s="584"/>
      <c r="FP644" s="527"/>
      <c r="FQ644" s="284">
        <f>FE644/(D643+D644)</f>
        <v>12.16804971696344</v>
      </c>
      <c r="FR644" s="209"/>
      <c r="FS644" s="285"/>
      <c r="FT644" s="279"/>
      <c r="FU644" s="285"/>
      <c r="FV644" s="279"/>
      <c r="FW644" s="285"/>
      <c r="FX644" s="279"/>
      <c r="FY644" s="285"/>
      <c r="FZ644" s="279"/>
      <c r="GA644" s="285"/>
      <c r="GB644" s="279"/>
      <c r="GC644" s="279"/>
      <c r="GD644" s="284">
        <f t="shared" ref="GD644" si="411">FE644*(((DV643-AN643)/(ABS(DV642-DV643))))^2</f>
        <v>1.9221466111162686</v>
      </c>
      <c r="GE644" s="209"/>
      <c r="GF644" s="285"/>
      <c r="GG644" s="279"/>
      <c r="GH644" s="279"/>
      <c r="GI644" s="279"/>
      <c r="GJ644" s="279"/>
      <c r="GK644" s="279"/>
      <c r="GL644" s="279"/>
      <c r="GM644" s="279"/>
      <c r="GN644" s="279"/>
      <c r="GO644" s="279"/>
      <c r="GP644" s="209"/>
      <c r="GQ644" s="529"/>
      <c r="GR644" s="587">
        <v>1.3939088937952337</v>
      </c>
      <c r="GS644" s="532">
        <v>2.6716587131075311</v>
      </c>
      <c r="GT644" s="584"/>
      <c r="GU644" s="527"/>
      <c r="GV644" s="527"/>
      <c r="GW644" s="527"/>
      <c r="GX644" s="527"/>
      <c r="GY644" s="527"/>
      <c r="GZ644" s="587">
        <v>0.50327361563517847</v>
      </c>
      <c r="HA644" s="532">
        <v>0.65812703583061882</v>
      </c>
      <c r="HB644" s="584"/>
      <c r="HC644" s="527"/>
      <c r="HD644" s="527"/>
      <c r="HE644" s="527"/>
      <c r="HF644" s="527"/>
      <c r="HG644" s="527"/>
      <c r="HH644" s="584">
        <v>1.4819805452150705</v>
      </c>
      <c r="HI644" s="527">
        <v>2.7515252996501025</v>
      </c>
      <c r="HJ644" s="584"/>
      <c r="HK644" s="527"/>
      <c r="HL644" s="527"/>
      <c r="HM644" s="527"/>
      <c r="HN644" s="527"/>
      <c r="HO644" s="527"/>
      <c r="HP644" s="285"/>
      <c r="HQ644" s="208"/>
      <c r="HR644" s="208"/>
      <c r="HS644" s="208"/>
      <c r="IE644" s="159"/>
      <c r="IF644" s="159"/>
      <c r="IG644" s="159"/>
      <c r="IH644" s="159"/>
      <c r="II644" s="159">
        <v>0</v>
      </c>
      <c r="IJ644" s="159">
        <v>1</v>
      </c>
      <c r="IK644" s="159">
        <v>0</v>
      </c>
      <c r="IL644" s="159">
        <v>1</v>
      </c>
      <c r="IM644" s="159">
        <v>0</v>
      </c>
      <c r="IQ644" s="159">
        <v>1</v>
      </c>
      <c r="IR644" s="159">
        <v>0</v>
      </c>
      <c r="IS644" s="159">
        <v>0</v>
      </c>
      <c r="IZ644" s="159">
        <v>0</v>
      </c>
      <c r="JA644" s="159">
        <v>0</v>
      </c>
      <c r="JB644" s="176">
        <v>0</v>
      </c>
      <c r="JC644" s="176">
        <v>0</v>
      </c>
      <c r="JD644" s="176">
        <v>1</v>
      </c>
      <c r="JE644" s="176">
        <v>0</v>
      </c>
      <c r="JF644" s="176">
        <v>0</v>
      </c>
      <c r="JG644" s="176">
        <v>0</v>
      </c>
      <c r="JH644" s="176">
        <v>1</v>
      </c>
      <c r="JI644" s="176">
        <v>0</v>
      </c>
      <c r="JJ644" s="176">
        <v>0</v>
      </c>
      <c r="JK644" s="176">
        <v>1</v>
      </c>
      <c r="JL644" s="176">
        <v>0</v>
      </c>
      <c r="JM644" s="176">
        <v>1</v>
      </c>
      <c r="JN644" s="176">
        <v>0</v>
      </c>
      <c r="JO644" s="176">
        <v>0</v>
      </c>
      <c r="JP644" s="176">
        <v>0</v>
      </c>
      <c r="JQ644" s="176">
        <v>0</v>
      </c>
      <c r="JR644" s="176">
        <v>0</v>
      </c>
      <c r="JS644" s="176">
        <v>0</v>
      </c>
      <c r="JT644" s="176">
        <v>0</v>
      </c>
      <c r="JU644" s="501">
        <v>1</v>
      </c>
      <c r="JV644" s="176">
        <v>0</v>
      </c>
      <c r="JW644" s="176">
        <v>0</v>
      </c>
      <c r="JX644" s="176">
        <v>0</v>
      </c>
      <c r="JY644" s="501"/>
      <c r="JZ644" s="405"/>
      <c r="KA644" s="405"/>
      <c r="KB644" s="405"/>
      <c r="KC644" s="405"/>
      <c r="KD644" s="405"/>
      <c r="KE644" s="162">
        <v>1</v>
      </c>
      <c r="KF644" s="175">
        <v>0</v>
      </c>
      <c r="KG644" s="175">
        <v>0</v>
      </c>
      <c r="KH644" s="175">
        <v>0</v>
      </c>
      <c r="KI644" s="175">
        <v>0</v>
      </c>
      <c r="KJ644" s="175">
        <v>1</v>
      </c>
      <c r="KK644" s="160">
        <v>0</v>
      </c>
      <c r="KL644" s="175">
        <v>1</v>
      </c>
      <c r="KM644" s="175">
        <v>0</v>
      </c>
      <c r="KN644" s="175">
        <v>0</v>
      </c>
      <c r="KO644" s="175">
        <v>0</v>
      </c>
      <c r="KP644" s="175">
        <v>0</v>
      </c>
      <c r="KQ644" s="175">
        <v>0</v>
      </c>
      <c r="KR644" s="160">
        <v>0</v>
      </c>
      <c r="KS644" s="159"/>
      <c r="KT644" s="159"/>
      <c r="KU644" s="159"/>
      <c r="KV644" s="159"/>
      <c r="KW644" s="159"/>
      <c r="KX644" s="159"/>
      <c r="KY644" s="159"/>
      <c r="KZ644" s="159"/>
      <c r="LA644" s="159"/>
      <c r="LB644" s="159"/>
    </row>
    <row r="645" spans="1:314" x14ac:dyDescent="0.15">
      <c r="A645" s="214"/>
      <c r="B645" s="231" t="s">
        <v>167</v>
      </c>
      <c r="C645" s="10">
        <v>1.03</v>
      </c>
      <c r="D645" s="11">
        <v>3.4329900000000002</v>
      </c>
      <c r="E645" s="12"/>
      <c r="F645" s="14"/>
      <c r="G645" s="13"/>
      <c r="H645" s="14"/>
      <c r="I645" s="596"/>
      <c r="J645" s="9">
        <v>7</v>
      </c>
      <c r="K645" s="14"/>
      <c r="L645" s="9"/>
      <c r="M645" s="23">
        <v>0</v>
      </c>
      <c r="N645" s="23"/>
      <c r="O645" s="23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9"/>
      <c r="AB645" s="15"/>
      <c r="AC645" s="15"/>
      <c r="AD645" s="15"/>
      <c r="AE645" s="15"/>
      <c r="AF645" s="15"/>
      <c r="AG645" s="15"/>
      <c r="AH645" s="54"/>
      <c r="AI645" s="15"/>
      <c r="AJ645" s="15"/>
      <c r="AK645" s="15"/>
      <c r="AL645" s="632"/>
      <c r="AM645" s="633">
        <v>0.34847722344880844</v>
      </c>
      <c r="AN645" s="634">
        <v>8.8072882736156348</v>
      </c>
      <c r="AO645" s="587"/>
      <c r="AP645" s="634">
        <f t="shared" ref="AP645:AP653" si="412">ABS(11.88-AN645)</f>
        <v>3.072711726384366</v>
      </c>
      <c r="AQ645" s="634"/>
      <c r="AR645" s="634"/>
      <c r="AS645" s="634"/>
      <c r="AT645" s="634"/>
      <c r="AU645" s="634"/>
      <c r="AV645" s="634"/>
      <c r="AW645" s="634"/>
      <c r="AX645" s="634"/>
      <c r="AY645" s="634"/>
      <c r="AZ645" s="634"/>
      <c r="BA645" s="634"/>
      <c r="BB645" s="634">
        <f t="shared" ref="BB645:BB652" si="413">ABS(BQ645-AN645)</f>
        <v>3.3680618892508143</v>
      </c>
      <c r="BC645" s="634"/>
      <c r="BD645" s="634"/>
      <c r="BE645" s="634"/>
      <c r="BF645" s="634"/>
      <c r="BG645" s="634"/>
      <c r="BH645" s="634"/>
      <c r="BI645" s="634"/>
      <c r="BJ645" s="634"/>
      <c r="BK645" s="634"/>
      <c r="BL645" s="634"/>
      <c r="BM645" s="634"/>
      <c r="BN645" s="573"/>
      <c r="BO645" s="573"/>
      <c r="BP645" s="4">
        <v>0.9292725958634892</v>
      </c>
      <c r="BQ645" s="4">
        <v>12.175350162866449</v>
      </c>
      <c r="BR645" s="6"/>
      <c r="BS645" s="527">
        <f>(BP644+BP645+BP646)/3</f>
        <v>0.25813127662874713</v>
      </c>
      <c r="BT645" s="527">
        <f>(BQ644+BQ645+BQ646)/3</f>
        <v>-5.2198507057546149</v>
      </c>
      <c r="BU645" s="527"/>
      <c r="BV645" s="527"/>
      <c r="BW645" s="584"/>
      <c r="BX645" s="527"/>
      <c r="BY645" s="527"/>
      <c r="BZ645" s="527"/>
      <c r="CA645" s="527"/>
      <c r="CC645" s="584">
        <f>SQRT((BP644-BP645)^2+(BQ644-BQ645)^2)+SQRT((BP645-BP646)^2+(BQ645-BQ646)^2)+SQRT((BP646-BP644)^2+(BQ646-BQ644)^2)</f>
        <v>58.7021088738421</v>
      </c>
      <c r="CD645" s="584"/>
      <c r="CE645" s="584"/>
      <c r="CF645" s="584"/>
      <c r="CG645" s="527"/>
      <c r="CH645" s="584"/>
      <c r="CI645" s="527"/>
      <c r="CJ645" s="584"/>
      <c r="CK645" s="527"/>
      <c r="CL645" s="584"/>
      <c r="CO645" s="70"/>
      <c r="CP645" s="70"/>
      <c r="CQ645" s="70"/>
      <c r="CR645" s="548">
        <f>DEGREES(ACOS(((BP644-BP645)*(BP646-BP645)+(BQ644-BQ645)*(BQ646-BQ645))/(SQRT((BP644-BP645)^2+(BQ644-BQ645)^2)*SQRT((BP646-BP645)^2+(BQ646-BQ645)^2))))</f>
        <v>13.334482968082691</v>
      </c>
      <c r="CS645" s="518"/>
      <c r="CT645" s="70"/>
      <c r="CU645" s="70"/>
      <c r="CV645" s="70"/>
      <c r="CW645" s="70"/>
      <c r="CX645" s="70"/>
      <c r="CY645" s="70"/>
      <c r="CZ645" s="70"/>
      <c r="DA645" s="70"/>
      <c r="DB645" s="70"/>
      <c r="DC645" s="70"/>
      <c r="DH645" s="211">
        <f>DEGREES(ACOS(((BP644-BP643)*(BP646-BP645)+(BQ644-BQ643)*(BQ646-BQ645))/(SQRT((BP644-BP643)^2+(BQ644-BQ643)^2)*SQRT((BP646-BP645)^2+(BQ646-BQ645)^2))))</f>
        <v>10.148556181574413</v>
      </c>
      <c r="DI645" s="516"/>
      <c r="DJ645" s="105"/>
      <c r="DK645" s="105"/>
      <c r="DL645" s="105"/>
      <c r="DM645" s="105"/>
      <c r="DN645" s="105"/>
      <c r="DO645" s="105"/>
      <c r="DP645" s="105"/>
      <c r="DQ645" s="105"/>
      <c r="DR645" s="105"/>
      <c r="DS645" s="105"/>
      <c r="DT645" s="108" t="s">
        <v>445</v>
      </c>
      <c r="DU645" s="105">
        <v>-0.2323181489658723</v>
      </c>
      <c r="DV645" s="105">
        <v>12.368916938110749</v>
      </c>
      <c r="ER645" s="128">
        <v>-3.2137343940279002</v>
      </c>
      <c r="ES645" s="128">
        <v>-14.265871335504885</v>
      </c>
      <c r="EU645" s="518">
        <f>ABS(ER645)</f>
        <v>3.2137343940279002</v>
      </c>
      <c r="EV645" s="284"/>
      <c r="EW645" s="209"/>
      <c r="EX645" s="209"/>
      <c r="EY645" s="209"/>
      <c r="EZ645" s="209"/>
      <c r="FA645" s="209"/>
      <c r="FB645" s="209"/>
      <c r="FC645" s="209"/>
      <c r="FE645" s="141"/>
      <c r="FF645" s="144">
        <v>18.320401124872255</v>
      </c>
      <c r="FH645" s="141"/>
      <c r="FJ645" s="141"/>
      <c r="FK645" s="584"/>
      <c r="FL645" s="527"/>
      <c r="FM645" s="584"/>
      <c r="FN645" s="527"/>
      <c r="FO645" s="584"/>
      <c r="FP645" s="527"/>
      <c r="FQ645" s="284"/>
      <c r="FR645" s="209">
        <f>FF645/(D644+D645)</f>
        <v>2.6553961374213149</v>
      </c>
      <c r="FS645" s="285"/>
      <c r="FT645" s="279"/>
      <c r="FU645" s="285"/>
      <c r="FV645" s="279"/>
      <c r="FW645" s="285"/>
      <c r="FX645" s="279"/>
      <c r="FY645" s="285"/>
      <c r="FZ645" s="279"/>
      <c r="GA645" s="285"/>
      <c r="GB645" s="279"/>
      <c r="GC645" s="279"/>
      <c r="GD645" s="284"/>
      <c r="GE645" s="284">
        <f t="shared" ref="GE645" si="414">FF645*(((ABS(DV644-AN644))/(ABS(DV643-DV644))))^2</f>
        <v>0.37159897968621686</v>
      </c>
      <c r="GF645" s="285"/>
      <c r="GG645" s="279"/>
      <c r="GH645" s="279"/>
      <c r="GI645" s="279"/>
      <c r="GJ645" s="279"/>
      <c r="GK645" s="279"/>
      <c r="GL645" s="279"/>
      <c r="GM645" s="279"/>
      <c r="GN645" s="279"/>
      <c r="GO645" s="279"/>
      <c r="GP645" s="209"/>
      <c r="GQ645" s="529"/>
      <c r="GR645" s="587">
        <v>0.11615907448293615</v>
      </c>
      <c r="GS645" s="529">
        <v>1.2003104363236736</v>
      </c>
      <c r="GT645" s="587"/>
      <c r="GU645" s="529"/>
      <c r="GV645" s="529"/>
      <c r="GW645" s="529"/>
      <c r="GX645" s="529"/>
      <c r="GY645" s="529"/>
      <c r="GZ645" s="587">
        <v>0.65812703583061882</v>
      </c>
      <c r="HA645" s="529">
        <v>0.19356677524429955</v>
      </c>
      <c r="HB645" s="587"/>
      <c r="HC645" s="529"/>
      <c r="HD645" s="529"/>
      <c r="HE645" s="529"/>
      <c r="HF645" s="529"/>
      <c r="HG645" s="529"/>
      <c r="HH645" s="584">
        <v>0.66829942830734856</v>
      </c>
      <c r="HI645" s="527">
        <v>1.2158179304591643</v>
      </c>
      <c r="HJ645" s="587"/>
      <c r="HK645" s="529"/>
      <c r="HL645" s="529"/>
      <c r="HM645" s="529"/>
      <c r="HN645" s="529"/>
      <c r="HO645" s="529"/>
      <c r="HP645" s="285"/>
      <c r="HQ645" s="208"/>
      <c r="HR645" s="208"/>
      <c r="HS645" s="208"/>
      <c r="IE645" s="159"/>
      <c r="IF645" s="159"/>
      <c r="IG645" s="159"/>
      <c r="IH645" s="159"/>
      <c r="II645" s="159">
        <v>0</v>
      </c>
      <c r="IJ645" s="159">
        <v>1</v>
      </c>
      <c r="IK645" s="159">
        <v>1</v>
      </c>
      <c r="IL645" s="159">
        <v>0</v>
      </c>
      <c r="IM645" s="159">
        <v>0</v>
      </c>
      <c r="IQ645" s="159">
        <v>1</v>
      </c>
      <c r="IR645" s="159">
        <v>0</v>
      </c>
      <c r="IS645" s="159">
        <v>0</v>
      </c>
      <c r="IZ645" s="159">
        <v>0</v>
      </c>
      <c r="JA645" s="159">
        <v>1</v>
      </c>
      <c r="JB645" s="176">
        <v>0</v>
      </c>
      <c r="JC645" s="176">
        <v>0</v>
      </c>
      <c r="JD645" s="176">
        <v>0</v>
      </c>
      <c r="JE645" s="176">
        <v>0</v>
      </c>
      <c r="JF645" s="176">
        <v>0</v>
      </c>
      <c r="JG645" s="176">
        <v>1</v>
      </c>
      <c r="JH645" s="176">
        <v>0</v>
      </c>
      <c r="JI645" s="176">
        <v>0</v>
      </c>
      <c r="JJ645" s="176">
        <v>0</v>
      </c>
      <c r="JK645" s="176">
        <v>1</v>
      </c>
      <c r="JL645" s="176">
        <v>0</v>
      </c>
      <c r="JM645" s="176">
        <v>1</v>
      </c>
      <c r="JN645" s="176">
        <v>0</v>
      </c>
      <c r="JO645" s="176">
        <v>0</v>
      </c>
      <c r="JP645" s="176">
        <v>0</v>
      </c>
      <c r="JQ645" s="176">
        <v>0</v>
      </c>
      <c r="JR645" s="176">
        <v>0</v>
      </c>
      <c r="JS645" s="176">
        <v>0</v>
      </c>
      <c r="JT645" s="176">
        <v>0</v>
      </c>
      <c r="JU645" s="501">
        <v>1</v>
      </c>
      <c r="JV645" s="176">
        <v>0</v>
      </c>
      <c r="JW645" s="176">
        <v>0</v>
      </c>
      <c r="JX645" s="176">
        <v>0</v>
      </c>
      <c r="JY645" s="501"/>
      <c r="JZ645" s="405"/>
      <c r="KA645" s="405"/>
      <c r="KB645" s="405"/>
      <c r="KC645" s="405"/>
      <c r="KD645" s="405"/>
      <c r="KE645" s="162">
        <v>1</v>
      </c>
      <c r="KF645" s="175">
        <v>0</v>
      </c>
      <c r="KG645" s="175">
        <v>0</v>
      </c>
      <c r="KH645" s="175">
        <v>0</v>
      </c>
      <c r="KI645" s="175">
        <v>0</v>
      </c>
      <c r="KJ645" s="175">
        <v>1</v>
      </c>
      <c r="KK645" s="160">
        <v>0</v>
      </c>
      <c r="KL645" s="175">
        <v>1</v>
      </c>
      <c r="KM645" s="175">
        <v>0</v>
      </c>
      <c r="KN645" s="175">
        <v>0</v>
      </c>
      <c r="KO645" s="175">
        <v>0</v>
      </c>
      <c r="KP645" s="175">
        <v>0</v>
      </c>
      <c r="KQ645" s="175">
        <v>0</v>
      </c>
      <c r="KR645" s="160">
        <v>0</v>
      </c>
      <c r="KS645" s="159"/>
      <c r="KT645" s="159"/>
      <c r="KU645" s="159"/>
      <c r="KV645" s="159"/>
      <c r="KW645" s="159"/>
      <c r="KX645" s="159"/>
      <c r="KY645" s="159"/>
      <c r="KZ645" s="159"/>
      <c r="LA645" s="159"/>
      <c r="LB645" s="159"/>
    </row>
    <row r="646" spans="1:314" x14ac:dyDescent="0.15">
      <c r="A646" s="214"/>
      <c r="B646" s="231" t="s">
        <v>168</v>
      </c>
      <c r="C646" s="10">
        <v>1.0900000000000001</v>
      </c>
      <c r="D646" s="11">
        <v>3.6329700000000003</v>
      </c>
      <c r="E646" s="12"/>
      <c r="F646" s="14"/>
      <c r="G646" s="13"/>
      <c r="H646" s="14"/>
      <c r="I646" s="596"/>
      <c r="J646" s="9">
        <v>8</v>
      </c>
      <c r="K646" s="14"/>
      <c r="L646" s="9"/>
      <c r="M646" s="23">
        <v>0</v>
      </c>
      <c r="N646" s="23"/>
      <c r="O646" s="23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9"/>
      <c r="AB646" s="15"/>
      <c r="AC646" s="15"/>
      <c r="AD646" s="15"/>
      <c r="AE646" s="15"/>
      <c r="AF646" s="15"/>
      <c r="AG646" s="15"/>
      <c r="AH646" s="54"/>
      <c r="AI646" s="15"/>
      <c r="AJ646" s="15"/>
      <c r="AK646" s="15"/>
      <c r="AL646" s="632"/>
      <c r="AM646" s="633">
        <v>2.6329390216132191</v>
      </c>
      <c r="AN646" s="634">
        <v>-11.052662866449511</v>
      </c>
      <c r="AO646" s="640">
        <f t="shared" si="405"/>
        <v>0.82733713355048977</v>
      </c>
      <c r="AP646" s="527"/>
      <c r="AQ646" s="634"/>
      <c r="AR646" s="634"/>
      <c r="AS646" s="634"/>
      <c r="AT646" s="634"/>
      <c r="AU646" s="634"/>
      <c r="AV646" s="634"/>
      <c r="AW646" s="634"/>
      <c r="AX646" s="634"/>
      <c r="AY646" s="634"/>
      <c r="AZ646" s="634"/>
      <c r="BA646" s="634"/>
      <c r="BB646" s="633"/>
      <c r="BC646" s="634">
        <f t="shared" ref="BC646:BC652" si="415">ABS(BQ646-AN646)</f>
        <v>2.7486482084690564</v>
      </c>
      <c r="BD646" s="634"/>
      <c r="BE646" s="634"/>
      <c r="BF646" s="634"/>
      <c r="BG646" s="634"/>
      <c r="BH646" s="634"/>
      <c r="BI646" s="634"/>
      <c r="BJ646" s="634"/>
      <c r="BK646" s="634"/>
      <c r="BL646" s="634"/>
      <c r="BM646" s="634"/>
      <c r="BN646" s="573"/>
      <c r="BO646" s="573"/>
      <c r="BP646" s="64">
        <v>2.9814162450620278</v>
      </c>
      <c r="BQ646" s="64">
        <v>-13.801311074918567</v>
      </c>
      <c r="BR646" s="6"/>
      <c r="BS646" s="527"/>
      <c r="BT646" s="527"/>
      <c r="BU646" s="527">
        <f>(BP645+BP646+BP647)/3</f>
        <v>0.20650502130299767</v>
      </c>
      <c r="BV646" s="527">
        <f>(BQ645+BQ646+BQ647)/3</f>
        <v>3.1551384364820847</v>
      </c>
      <c r="BW646" s="584"/>
      <c r="BX646" s="527"/>
      <c r="BY646" s="527"/>
      <c r="BZ646" s="527"/>
      <c r="CA646" s="527"/>
      <c r="CB646" s="584">
        <f>SQRT((BP645-BP646)^2+(BQ645-BQ646)^2)+SQRT((BP646-BP647)^2+(BQ646-BQ647)^2)+SQRT((BP647-BP645)^2+(BQ647-BQ645)^2)</f>
        <v>56.085846195634076</v>
      </c>
      <c r="CD646" s="584"/>
      <c r="CE646" s="527"/>
      <c r="CF646" s="584"/>
      <c r="CG646" s="527"/>
      <c r="CH646" s="584"/>
      <c r="CI646" s="527"/>
      <c r="CJ646" s="584"/>
      <c r="CK646" s="527"/>
      <c r="CL646" s="584"/>
      <c r="CO646" s="70"/>
      <c r="CP646" s="70"/>
      <c r="CQ646" s="70"/>
      <c r="CR646" s="518"/>
      <c r="CS646" s="284">
        <f>DEGREES(ACOS(((BP645-BP646)*(BP647-BP646)+(BQ645-BQ646)*(BQ647-BQ646))/(SQRT((BP645-BP646)^2+(BQ645-BQ646)^2)*SQRT((BP647-BP646)^2+(BQ647-BQ646)^2))))</f>
        <v>9.6262910773722741</v>
      </c>
      <c r="CT646" s="70"/>
      <c r="CU646" s="70"/>
      <c r="CV646" s="70"/>
      <c r="CW646" s="70"/>
      <c r="CX646" s="70"/>
      <c r="CY646" s="70"/>
      <c r="CZ646" s="70"/>
      <c r="DA646" s="70"/>
      <c r="DB646" s="70"/>
      <c r="DC646" s="70"/>
      <c r="DH646" s="516"/>
      <c r="DI646" s="211">
        <f>DEGREES(ACOS(((BP645-BP644)*(BP647-BP646)+(BQ645-BQ644)*(BQ647-BQ646))/(SQRT((BP645-BP644)^2+(BQ645-BQ644)^2)*SQRT((BP647-BP646)^2+(BQ647-BQ646)^2))))</f>
        <v>22.960774045454951</v>
      </c>
      <c r="DJ646" s="105"/>
      <c r="DK646" s="105"/>
      <c r="DL646" s="105"/>
      <c r="DM646" s="105"/>
      <c r="DN646" s="105"/>
      <c r="DO646" s="105"/>
      <c r="DP646" s="105"/>
      <c r="DQ646" s="105"/>
      <c r="DR646" s="105"/>
      <c r="DS646" s="105"/>
      <c r="DT646" s="108" t="s">
        <v>443</v>
      </c>
      <c r="DU646" s="128">
        <v>2.1683027236814749</v>
      </c>
      <c r="DV646" s="128">
        <v>-13.723884364820847</v>
      </c>
      <c r="ER646" s="105">
        <v>-0.69695444689761687</v>
      </c>
      <c r="ES646" s="105">
        <v>12.949617263843647</v>
      </c>
      <c r="ET646" s="518">
        <f>ABS(ER646)</f>
        <v>0.69695444689761687</v>
      </c>
      <c r="EV646" s="284"/>
      <c r="EW646" s="209"/>
      <c r="EX646" s="209"/>
      <c r="EY646" s="209"/>
      <c r="EZ646" s="209"/>
      <c r="FA646" s="209"/>
      <c r="FB646" s="209"/>
      <c r="FC646" s="209"/>
      <c r="FE646" s="151">
        <v>79.697192522271962</v>
      </c>
      <c r="FF646" s="141"/>
      <c r="FH646" s="141"/>
      <c r="FJ646" s="141"/>
      <c r="FK646" s="584"/>
      <c r="FL646" s="527"/>
      <c r="FM646" s="584"/>
      <c r="FN646" s="527"/>
      <c r="FO646" s="584"/>
      <c r="FP646" s="527"/>
      <c r="FQ646" s="284">
        <f>FE646/(D645+D646)</f>
        <v>11.279032505458842</v>
      </c>
      <c r="FR646" s="209"/>
      <c r="FS646" s="285"/>
      <c r="FT646" s="279"/>
      <c r="FU646" s="285"/>
      <c r="FV646" s="279"/>
      <c r="FW646" s="285"/>
      <c r="FX646" s="279"/>
      <c r="FY646" s="285"/>
      <c r="FZ646" s="279"/>
      <c r="GA646" s="285"/>
      <c r="GB646" s="279"/>
      <c r="GC646" s="279"/>
      <c r="GD646" s="284">
        <f t="shared" ref="GD646" si="416">FE646*(((DV645-AN645)/(ABS(DV644-DV645))))^2</f>
        <v>1.4460298903264812</v>
      </c>
      <c r="GE646" s="209"/>
      <c r="GF646" s="285"/>
      <c r="GG646" s="279"/>
      <c r="GH646" s="279"/>
      <c r="GI646" s="279"/>
      <c r="GJ646" s="279"/>
      <c r="GK646" s="279"/>
      <c r="GL646" s="279"/>
      <c r="GM646" s="279"/>
      <c r="GN646" s="279"/>
      <c r="GO646" s="279"/>
      <c r="GP646" s="209"/>
      <c r="GQ646" s="529"/>
      <c r="GR646" s="587">
        <v>0.46463629793174455</v>
      </c>
      <c r="GS646" s="532">
        <v>5.3820371177093751</v>
      </c>
      <c r="GT646" s="584"/>
      <c r="GU646" s="527"/>
      <c r="GV646" s="527"/>
      <c r="GW646" s="527"/>
      <c r="GX646" s="527"/>
      <c r="GY646" s="527"/>
      <c r="GZ646" s="587">
        <v>0.58070032573289865</v>
      </c>
      <c r="HA646" s="532">
        <v>0.54198697068403767</v>
      </c>
      <c r="HB646" s="584"/>
      <c r="HC646" s="527"/>
      <c r="HD646" s="527"/>
      <c r="HE646" s="527"/>
      <c r="HF646" s="527"/>
      <c r="HG646" s="527"/>
      <c r="HH646" s="584">
        <v>0.74370676860037488</v>
      </c>
      <c r="HI646" s="527">
        <v>5.4092581203703611</v>
      </c>
      <c r="HJ646" s="584"/>
      <c r="HK646" s="527"/>
      <c r="HL646" s="527"/>
      <c r="HM646" s="527"/>
      <c r="HN646" s="527"/>
      <c r="HO646" s="527"/>
      <c r="HP646" s="285"/>
      <c r="HQ646" s="208"/>
      <c r="HR646" s="208"/>
      <c r="HS646" s="208"/>
      <c r="IE646" s="159"/>
      <c r="IF646" s="159"/>
      <c r="IG646" s="159"/>
      <c r="IH646" s="159"/>
      <c r="II646" s="159">
        <v>0</v>
      </c>
      <c r="IJ646" s="159">
        <v>1</v>
      </c>
      <c r="IK646" s="159">
        <v>1</v>
      </c>
      <c r="IL646" s="159">
        <v>0</v>
      </c>
      <c r="IM646" s="159">
        <v>0</v>
      </c>
      <c r="IQ646" s="159">
        <v>0</v>
      </c>
      <c r="IR646" s="159">
        <v>1</v>
      </c>
      <c r="IS646" s="159">
        <v>0</v>
      </c>
      <c r="IZ646" s="159">
        <v>0</v>
      </c>
      <c r="JA646" s="159">
        <v>0</v>
      </c>
      <c r="JB646" s="176">
        <v>0</v>
      </c>
      <c r="JC646" s="176">
        <v>0</v>
      </c>
      <c r="JD646" s="176">
        <v>1</v>
      </c>
      <c r="JE646" s="176">
        <v>0</v>
      </c>
      <c r="JF646" s="176">
        <v>0</v>
      </c>
      <c r="JG646" s="176">
        <v>1</v>
      </c>
      <c r="JH646" s="176">
        <v>0</v>
      </c>
      <c r="JI646" s="176">
        <v>0</v>
      </c>
      <c r="JJ646" s="176">
        <v>0</v>
      </c>
      <c r="JK646" s="176">
        <v>1</v>
      </c>
      <c r="JL646" s="176">
        <v>0</v>
      </c>
      <c r="JM646" s="176">
        <v>1</v>
      </c>
      <c r="JN646" s="176">
        <v>0</v>
      </c>
      <c r="JO646" s="176">
        <v>0</v>
      </c>
      <c r="JP646" s="176">
        <v>0</v>
      </c>
      <c r="JQ646" s="176">
        <v>0</v>
      </c>
      <c r="JR646" s="176">
        <v>0</v>
      </c>
      <c r="JS646" s="176">
        <v>0</v>
      </c>
      <c r="JT646" s="176">
        <v>0</v>
      </c>
      <c r="JU646" s="501">
        <v>0</v>
      </c>
      <c r="JV646" s="176">
        <v>1</v>
      </c>
      <c r="JW646" s="176">
        <v>0</v>
      </c>
      <c r="JX646" s="176">
        <v>0</v>
      </c>
      <c r="JY646" s="501"/>
      <c r="JZ646" s="405"/>
      <c r="KA646" s="405"/>
      <c r="KB646" s="405"/>
      <c r="KC646" s="405"/>
      <c r="KD646" s="405"/>
      <c r="KE646" s="162">
        <v>0</v>
      </c>
      <c r="KF646" s="175">
        <v>1</v>
      </c>
      <c r="KG646" s="175">
        <v>0</v>
      </c>
      <c r="KH646" s="175">
        <v>0</v>
      </c>
      <c r="KI646" s="175">
        <v>0</v>
      </c>
      <c r="KJ646" s="175">
        <v>1</v>
      </c>
      <c r="KK646" s="160">
        <v>0</v>
      </c>
      <c r="KL646" s="175">
        <v>1</v>
      </c>
      <c r="KM646" s="175">
        <v>0</v>
      </c>
      <c r="KN646" s="175">
        <v>0</v>
      </c>
      <c r="KO646" s="175">
        <v>0</v>
      </c>
      <c r="KP646" s="175">
        <v>0</v>
      </c>
      <c r="KQ646" s="175">
        <v>0</v>
      </c>
      <c r="KR646" s="160">
        <v>0</v>
      </c>
      <c r="KS646" s="159"/>
      <c r="KT646" s="159"/>
      <c r="KU646" s="159"/>
      <c r="KV646" s="159"/>
      <c r="KW646" s="159"/>
      <c r="KX646" s="159"/>
      <c r="KY646" s="159"/>
      <c r="KZ646" s="159"/>
      <c r="LA646" s="159"/>
      <c r="LB646" s="159"/>
    </row>
    <row r="647" spans="1:314" x14ac:dyDescent="0.15">
      <c r="A647" s="214"/>
      <c r="B647" s="231" t="s">
        <v>169</v>
      </c>
      <c r="C647" s="10">
        <v>1.19</v>
      </c>
      <c r="D647" s="11">
        <v>3.9662700000000002</v>
      </c>
      <c r="E647" s="12"/>
      <c r="F647" s="14"/>
      <c r="G647" s="13"/>
      <c r="H647" s="14"/>
      <c r="I647" s="596"/>
      <c r="J647" s="9">
        <v>9</v>
      </c>
      <c r="K647" s="14"/>
      <c r="L647" s="9"/>
      <c r="M647" s="23">
        <v>0</v>
      </c>
      <c r="N647" s="23"/>
      <c r="O647" s="23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9"/>
      <c r="AB647" s="15"/>
      <c r="AC647" s="15"/>
      <c r="AD647" s="15"/>
      <c r="AE647" s="15"/>
      <c r="AF647" s="15"/>
      <c r="AG647" s="15"/>
      <c r="AH647" s="54"/>
      <c r="AI647" s="15"/>
      <c r="AJ647" s="15"/>
      <c r="AK647" s="15"/>
      <c r="AL647" s="632"/>
      <c r="AM647" s="633">
        <v>-1.9359845747156024</v>
      </c>
      <c r="AN647" s="634">
        <v>7.9555944625407164</v>
      </c>
      <c r="AO647" s="587"/>
      <c r="AP647" s="634">
        <f t="shared" ref="AP647:AP653" si="417">ABS(11.88-AN647)</f>
        <v>3.9244055374592843</v>
      </c>
      <c r="AQ647" s="634"/>
      <c r="AR647" s="634"/>
      <c r="AS647" s="634"/>
      <c r="AT647" s="634"/>
      <c r="AU647" s="634"/>
      <c r="AV647" s="634"/>
      <c r="AW647" s="634"/>
      <c r="AX647" s="634"/>
      <c r="AY647" s="634"/>
      <c r="AZ647" s="634"/>
      <c r="BA647" s="634"/>
      <c r="BB647" s="634">
        <f t="shared" ref="BB647:BB652" si="418">ABS(BQ647-AN647)</f>
        <v>3.1357817589576555</v>
      </c>
      <c r="BC647" s="634"/>
      <c r="BD647" s="634"/>
      <c r="BE647" s="634"/>
      <c r="BF647" s="634"/>
      <c r="BG647" s="634"/>
      <c r="BH647" s="634"/>
      <c r="BI647" s="634"/>
      <c r="BJ647" s="634"/>
      <c r="BK647" s="634"/>
      <c r="BL647" s="634"/>
      <c r="BM647" s="634"/>
      <c r="BN647" s="573"/>
      <c r="BO647" s="573"/>
      <c r="BP647" s="4">
        <v>-3.2911737770165241</v>
      </c>
      <c r="BQ647" s="4">
        <v>11.091376221498372</v>
      </c>
      <c r="BR647" s="6"/>
      <c r="BS647" s="527">
        <f>(BP646+BP647+BP648)/3</f>
        <v>1.1486841809979242</v>
      </c>
      <c r="BT647" s="527">
        <f>(BQ646+BQ647+BQ648)/3</f>
        <v>-5.2972774158523341</v>
      </c>
      <c r="BU647" s="527"/>
      <c r="BV647" s="527"/>
      <c r="BW647" s="584"/>
      <c r="BX647" s="527"/>
      <c r="BY647" s="527"/>
      <c r="BZ647" s="527"/>
      <c r="CA647" s="527"/>
      <c r="CC647" s="584">
        <f>SQRT((BP646-BP647)^2+(BQ646-BQ647)^2)+SQRT((BP647-BP648)^2+(BQ647-BQ648)^2)+SQRT((BP648-BP646)^2+(BQ648-BQ646)^2)</f>
        <v>51.937987518265281</v>
      </c>
      <c r="CD647" s="584"/>
      <c r="CE647" s="584"/>
      <c r="CF647" s="584"/>
      <c r="CG647" s="527"/>
      <c r="CH647" s="584"/>
      <c r="CI647" s="527"/>
      <c r="CJ647" s="584"/>
      <c r="CK647" s="527"/>
      <c r="CL647" s="584"/>
      <c r="CO647" s="70"/>
      <c r="CP647" s="70"/>
      <c r="CQ647" s="70"/>
      <c r="CR647" s="548">
        <f>DEGREES(ACOS(((BP646-BP647)*(BP648-BP647)+(BQ646-BQ647)*(BQ648-BQ647))/(SQRT((BP646-BP647)^2+(BQ646-BQ647)^2)*SQRT((BP648-BP647)^2+(BQ648-BQ647)^2))))</f>
        <v>2.0457493549960177</v>
      </c>
      <c r="CS647" s="518"/>
      <c r="CT647" s="70"/>
      <c r="CU647" s="70"/>
      <c r="CV647" s="70"/>
      <c r="CW647" s="70"/>
      <c r="CX647" s="70"/>
      <c r="CY647" s="70"/>
      <c r="CZ647" s="70"/>
      <c r="DA647" s="70"/>
      <c r="DB647" s="70"/>
      <c r="DC647" s="70"/>
      <c r="DH647" s="211">
        <f>DEGREES(ACOS(((BP646-BP645)*(BP648-BP647)+(BQ646-BQ645)*(BQ648-BQ647))/(SQRT((BP646-BP645)^2+(BQ646-BQ645)^2)*SQRT((BP648-BP647)^2+(BQ648-BQ647)^2))))</f>
        <v>11.672040432368508</v>
      </c>
      <c r="DI647" s="516"/>
      <c r="DJ647" s="105"/>
      <c r="DK647" s="105"/>
      <c r="DL647" s="105"/>
      <c r="DM647" s="105"/>
      <c r="DN647" s="105"/>
      <c r="DO647" s="105"/>
      <c r="DP647" s="105"/>
      <c r="DQ647" s="105"/>
      <c r="DR647" s="105"/>
      <c r="DS647" s="105"/>
      <c r="DT647" s="108" t="s">
        <v>445</v>
      </c>
      <c r="DU647" s="105">
        <v>-2.1683027236814749</v>
      </c>
      <c r="DV647" s="105">
        <v>11.323656351791531</v>
      </c>
      <c r="ER647" s="128">
        <v>1.2003104363236736</v>
      </c>
      <c r="ES647" s="128">
        <v>-13.569030944625407</v>
      </c>
      <c r="EU647" s="518">
        <f>ABS(ER647)</f>
        <v>1.2003104363236736</v>
      </c>
      <c r="EV647" s="284"/>
      <c r="EW647" s="209"/>
      <c r="EX647" s="209"/>
      <c r="EY647" s="209"/>
      <c r="EZ647" s="209"/>
      <c r="FA647" s="209"/>
      <c r="FB647" s="209"/>
      <c r="FC647" s="209"/>
      <c r="FE647" s="141"/>
      <c r="FF647" s="144">
        <v>55.928787970108914</v>
      </c>
      <c r="FH647" s="141"/>
      <c r="FJ647" s="141"/>
      <c r="FK647" s="584"/>
      <c r="FL647" s="527"/>
      <c r="FM647" s="584"/>
      <c r="FN647" s="527"/>
      <c r="FO647" s="584"/>
      <c r="FP647" s="527"/>
      <c r="FQ647" s="284"/>
      <c r="FR647" s="209">
        <f>FF647/(D646+D647)</f>
        <v>7.3597870274012811</v>
      </c>
      <c r="FS647" s="285"/>
      <c r="FT647" s="279"/>
      <c r="FU647" s="285"/>
      <c r="FV647" s="279"/>
      <c r="FW647" s="285"/>
      <c r="FX647" s="279"/>
      <c r="FY647" s="285"/>
      <c r="FZ647" s="279"/>
      <c r="GA647" s="285"/>
      <c r="GB647" s="279"/>
      <c r="GC647" s="279"/>
      <c r="GD647" s="284"/>
      <c r="GE647" s="284">
        <f t="shared" ref="GE647" si="419">FF647*(((ABS(DV646-AN646))/(ABS(DV645-DV646))))^2</f>
        <v>0.58615678469848431</v>
      </c>
      <c r="GF647" s="285"/>
      <c r="GG647" s="279"/>
      <c r="GH647" s="279"/>
      <c r="GI647" s="279"/>
      <c r="GJ647" s="279"/>
      <c r="GK647" s="279"/>
      <c r="GL647" s="279"/>
      <c r="GM647" s="279"/>
      <c r="GN647" s="279"/>
      <c r="GO647" s="279"/>
      <c r="GP647" s="209"/>
      <c r="GQ647" s="529"/>
      <c r="GR647" s="587">
        <v>1.4713482767838579</v>
      </c>
      <c r="GS647" s="529">
        <v>0.9679922873578013</v>
      </c>
      <c r="GT647" s="587"/>
      <c r="GU647" s="529"/>
      <c r="GV647" s="529"/>
      <c r="GW647" s="529"/>
      <c r="GX647" s="529"/>
      <c r="GY647" s="529"/>
      <c r="GZ647" s="587">
        <v>1.6259609120521166</v>
      </c>
      <c r="HA647" s="529">
        <v>0.15485342019544035</v>
      </c>
      <c r="HB647" s="587"/>
      <c r="HC647" s="529"/>
      <c r="HD647" s="529"/>
      <c r="HE647" s="529"/>
      <c r="HF647" s="529"/>
      <c r="HG647" s="529"/>
      <c r="HH647" s="584">
        <v>2.1928553621058047</v>
      </c>
      <c r="HI647" s="527">
        <v>0.98030028569332461</v>
      </c>
      <c r="HJ647" s="587"/>
      <c r="HK647" s="529"/>
      <c r="HL647" s="529"/>
      <c r="HM647" s="529"/>
      <c r="HN647" s="529"/>
      <c r="HO647" s="529"/>
      <c r="HP647" s="285"/>
      <c r="HQ647" s="208"/>
      <c r="HR647" s="208"/>
      <c r="HS647" s="208"/>
      <c r="IE647" s="159"/>
      <c r="IF647" s="159"/>
      <c r="IG647" s="159"/>
      <c r="IH647" s="159"/>
      <c r="II647" s="159">
        <v>0</v>
      </c>
      <c r="IJ647" s="159">
        <v>1</v>
      </c>
      <c r="IK647" s="159">
        <v>1</v>
      </c>
      <c r="IL647" s="159">
        <v>0</v>
      </c>
      <c r="IM647" s="159">
        <v>0</v>
      </c>
      <c r="IQ647" s="159">
        <v>0</v>
      </c>
      <c r="IR647" s="159">
        <v>1</v>
      </c>
      <c r="IS647" s="159">
        <v>0</v>
      </c>
      <c r="IZ647" s="159">
        <v>0</v>
      </c>
      <c r="JA647" s="159">
        <v>0</v>
      </c>
      <c r="JB647" s="176">
        <v>0</v>
      </c>
      <c r="JC647" s="176">
        <v>1</v>
      </c>
      <c r="JD647" s="176">
        <v>0</v>
      </c>
      <c r="JE647" s="176">
        <v>0</v>
      </c>
      <c r="JF647" s="176">
        <v>1</v>
      </c>
      <c r="JG647" s="176">
        <v>0</v>
      </c>
      <c r="JH647" s="176">
        <v>0</v>
      </c>
      <c r="JI647" s="176">
        <v>0</v>
      </c>
      <c r="JJ647" s="176">
        <v>0</v>
      </c>
      <c r="JK647" s="176">
        <v>1</v>
      </c>
      <c r="JL647" s="176">
        <v>0</v>
      </c>
      <c r="JM647" s="176">
        <v>1</v>
      </c>
      <c r="JN647" s="176">
        <v>0</v>
      </c>
      <c r="JO647" s="176">
        <v>0</v>
      </c>
      <c r="JP647" s="176">
        <v>0</v>
      </c>
      <c r="JQ647" s="176">
        <v>0</v>
      </c>
      <c r="JR647" s="176">
        <v>0</v>
      </c>
      <c r="JS647" s="176">
        <v>0</v>
      </c>
      <c r="JT647" s="176">
        <v>0</v>
      </c>
      <c r="JU647" s="501">
        <v>1</v>
      </c>
      <c r="JV647" s="176">
        <v>0</v>
      </c>
      <c r="JW647" s="176">
        <v>0</v>
      </c>
      <c r="JX647" s="176">
        <v>0</v>
      </c>
      <c r="JY647" s="501"/>
      <c r="JZ647" s="405"/>
      <c r="KA647" s="405"/>
      <c r="KB647" s="405"/>
      <c r="KC647" s="405"/>
      <c r="KD647" s="405"/>
      <c r="KE647" s="162">
        <v>0</v>
      </c>
      <c r="KF647" s="175">
        <v>1</v>
      </c>
      <c r="KG647" s="175">
        <v>0</v>
      </c>
      <c r="KH647" s="175">
        <v>0</v>
      </c>
      <c r="KI647" s="175">
        <v>0</v>
      </c>
      <c r="KJ647" s="175">
        <v>1</v>
      </c>
      <c r="KK647" s="160">
        <v>0</v>
      </c>
      <c r="KL647" s="175">
        <v>1</v>
      </c>
      <c r="KM647" s="175">
        <v>0</v>
      </c>
      <c r="KN647" s="175">
        <v>0</v>
      </c>
      <c r="KO647" s="175">
        <v>0</v>
      </c>
      <c r="KP647" s="175">
        <v>0</v>
      </c>
      <c r="KQ647" s="175">
        <v>0</v>
      </c>
      <c r="KR647" s="160">
        <v>0</v>
      </c>
      <c r="KS647" s="159"/>
      <c r="KT647" s="159"/>
      <c r="KU647" s="159"/>
      <c r="KV647" s="159"/>
      <c r="KW647" s="159"/>
      <c r="KX647" s="159"/>
      <c r="KY647" s="159"/>
      <c r="KZ647" s="159"/>
      <c r="LA647" s="159"/>
      <c r="LB647" s="159"/>
    </row>
    <row r="648" spans="1:314" x14ac:dyDescent="0.15">
      <c r="A648" s="214"/>
      <c r="B648" s="231" t="s">
        <v>170</v>
      </c>
      <c r="C648" s="10">
        <v>1.05</v>
      </c>
      <c r="D648" s="11">
        <v>3.4996500000000004</v>
      </c>
      <c r="E648" s="12"/>
      <c r="F648" s="14"/>
      <c r="G648" s="13"/>
      <c r="H648" s="14"/>
      <c r="I648" s="596"/>
      <c r="J648" s="9">
        <v>10</v>
      </c>
      <c r="K648" s="14"/>
      <c r="L648" s="9"/>
      <c r="M648" s="23">
        <v>0</v>
      </c>
      <c r="N648" s="23"/>
      <c r="O648" s="23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9"/>
      <c r="AB648" s="15"/>
      <c r="AC648" s="15"/>
      <c r="AD648" s="15"/>
      <c r="AE648" s="15"/>
      <c r="AF648" s="15"/>
      <c r="AG648" s="15"/>
      <c r="AH648" s="54"/>
      <c r="AI648" s="15"/>
      <c r="AJ648" s="15"/>
      <c r="AK648" s="15"/>
      <c r="AL648" s="632"/>
      <c r="AM648" s="633">
        <v>2.5554996386245952</v>
      </c>
      <c r="AN648" s="634">
        <v>-9.7751221498371326</v>
      </c>
      <c r="AO648" s="640">
        <f t="shared" si="405"/>
        <v>2.1048778501628682</v>
      </c>
      <c r="AP648" s="527"/>
      <c r="AQ648" s="634"/>
      <c r="AR648" s="634"/>
      <c r="AS648" s="634"/>
      <c r="AT648" s="634"/>
      <c r="AU648" s="634"/>
      <c r="AV648" s="634"/>
      <c r="AW648" s="634"/>
      <c r="AX648" s="634"/>
      <c r="AY648" s="634"/>
      <c r="AZ648" s="634"/>
      <c r="BA648" s="634"/>
      <c r="BB648" s="633"/>
      <c r="BC648" s="634">
        <f t="shared" ref="BC648:BC652" si="420">ABS(BQ648-AN648)</f>
        <v>3.4067752442996753</v>
      </c>
      <c r="BD648" s="634"/>
      <c r="BE648" s="634"/>
      <c r="BF648" s="634"/>
      <c r="BG648" s="634"/>
      <c r="BH648" s="634"/>
      <c r="BI648" s="634"/>
      <c r="BJ648" s="634"/>
      <c r="BK648" s="634"/>
      <c r="BL648" s="634"/>
      <c r="BM648" s="634"/>
      <c r="BN648" s="573"/>
      <c r="BO648" s="573"/>
      <c r="BP648" s="64">
        <v>3.7558100749482688</v>
      </c>
      <c r="BQ648" s="64">
        <v>-13.181897394136808</v>
      </c>
      <c r="BR648" s="6"/>
      <c r="BS648" s="527"/>
      <c r="BT648" s="527"/>
      <c r="BU648" s="527">
        <f>(BP647+BP648+BP649)/3</f>
        <v>0.30975753195449646</v>
      </c>
      <c r="BV648" s="527">
        <f>(BQ647+BQ648+BQ649)/3</f>
        <v>3.2712785016286645</v>
      </c>
      <c r="BW648" s="584"/>
      <c r="BX648" s="527"/>
      <c r="BY648" s="527"/>
      <c r="BZ648" s="527"/>
      <c r="CA648" s="527"/>
      <c r="CB648" s="584">
        <f>SQRT((BP647-BP648)^2+(BQ647-BQ648)^2)+SQRT((BP648-BP649)^2+(BQ648-BQ649)^2)+SQRT((BP649-BP647)^2+(BQ649-BQ647)^2)</f>
        <v>54.419533810496183</v>
      </c>
      <c r="CD648" s="584"/>
      <c r="CE648" s="527"/>
      <c r="CF648" s="584"/>
      <c r="CG648" s="527"/>
      <c r="CH648" s="584"/>
      <c r="CI648" s="527"/>
      <c r="CJ648" s="584"/>
      <c r="CK648" s="527"/>
      <c r="CL648" s="584"/>
      <c r="CO648" s="70"/>
      <c r="CP648" s="70"/>
      <c r="CQ648" s="70"/>
      <c r="CR648" s="518"/>
      <c r="CS648" s="284">
        <f>DEGREES(ACOS(((BP647-BP648)*(BP649-BP648)+(BQ647-BQ648)*(BQ649-BQ648))/(SQRT((BP647-BP648)^2+(BQ647-BQ648)^2)*SQRT((BP649-BP648)^2+(BQ649-BQ648)^2))))</f>
        <v>8.7148046916489239</v>
      </c>
      <c r="CT648" s="70"/>
      <c r="CU648" s="70"/>
      <c r="CV648" s="70"/>
      <c r="CW648" s="70"/>
      <c r="CX648" s="70"/>
      <c r="CY648" s="70"/>
      <c r="CZ648" s="70"/>
      <c r="DA648" s="70"/>
      <c r="DB648" s="70"/>
      <c r="DC648" s="70"/>
      <c r="DH648" s="516"/>
      <c r="DI648" s="211">
        <f>DEGREES(ACOS(((BP647-BP646)*(BP649-BP648)+(BQ647-BQ646)*(BQ649-BQ648))/(SQRT((BP647-BP646)^2+(BQ647-BQ646)^2)*SQRT((BP649-BP648)^2+(BQ649-BQ648)^2))))</f>
        <v>6.6690553366526766</v>
      </c>
      <c r="DJ648" s="105"/>
      <c r="DK648" s="105"/>
      <c r="DL648" s="105"/>
      <c r="DM648" s="105"/>
      <c r="DN648" s="105"/>
      <c r="DO648" s="105"/>
      <c r="DP648" s="105"/>
      <c r="DQ648" s="105"/>
      <c r="DR648" s="105"/>
      <c r="DS648" s="105"/>
      <c r="DT648" s="108" t="s">
        <v>445</v>
      </c>
      <c r="DU648" s="128">
        <v>2.8652571705790915</v>
      </c>
      <c r="DV648" s="128">
        <v>-13.259324104234528</v>
      </c>
      <c r="ER648" s="105">
        <v>-1.5875073512667941</v>
      </c>
      <c r="ES648" s="105">
        <v>12.330203583061889</v>
      </c>
      <c r="ET648" s="518">
        <f>ABS(ER648)</f>
        <v>1.5875073512667941</v>
      </c>
      <c r="EV648" s="284"/>
      <c r="EW648" s="209"/>
      <c r="EX648" s="209"/>
      <c r="EY648" s="209"/>
      <c r="EZ648" s="209"/>
      <c r="FA648" s="209"/>
      <c r="FB648" s="209"/>
      <c r="FC648" s="209"/>
      <c r="FE648" s="151">
        <v>11.581035762621745</v>
      </c>
      <c r="FF648" s="141"/>
      <c r="FH648" s="141"/>
      <c r="FJ648" s="141"/>
      <c r="FK648" s="584"/>
      <c r="FL648" s="527"/>
      <c r="FM648" s="584"/>
      <c r="FN648" s="527"/>
      <c r="FO648" s="584"/>
      <c r="FP648" s="527"/>
      <c r="FQ648" s="284">
        <f>FE648/(D647+D648)</f>
        <v>1.5511866940205286</v>
      </c>
      <c r="FR648" s="209"/>
      <c r="FS648" s="285"/>
      <c r="FT648" s="279"/>
      <c r="FU648" s="285"/>
      <c r="FV648" s="279"/>
      <c r="FW648" s="285"/>
      <c r="FX648" s="279"/>
      <c r="FY648" s="285"/>
      <c r="FZ648" s="279"/>
      <c r="GA648" s="285"/>
      <c r="GB648" s="279"/>
      <c r="GC648" s="279"/>
      <c r="GD648" s="284">
        <f t="shared" ref="GD648" si="421">FE648*(((DV647-AN647)/(ABS(DV646-DV647))))^2</f>
        <v>0.20940032270515924</v>
      </c>
      <c r="GE648" s="209"/>
      <c r="GF648" s="285"/>
      <c r="GG648" s="279"/>
      <c r="GH648" s="279"/>
      <c r="GI648" s="279"/>
      <c r="GJ648" s="279"/>
      <c r="GK648" s="279"/>
      <c r="GL648" s="279"/>
      <c r="GM648" s="279"/>
      <c r="GN648" s="279"/>
      <c r="GO648" s="279"/>
      <c r="GP648" s="209"/>
      <c r="GQ648" s="529"/>
      <c r="GR648" s="587">
        <v>0.58079537241468082</v>
      </c>
      <c r="GS648" s="532">
        <v>1.6649467342554178</v>
      </c>
      <c r="GT648" s="584"/>
      <c r="GU648" s="527"/>
      <c r="GV648" s="527"/>
      <c r="GW648" s="527"/>
      <c r="GX648" s="527"/>
      <c r="GY648" s="527"/>
      <c r="GZ648" s="587">
        <v>1.0065472312703587</v>
      </c>
      <c r="HA648" s="532">
        <v>0.30970684039087892</v>
      </c>
      <c r="HB648" s="584"/>
      <c r="HC648" s="527"/>
      <c r="HD648" s="527"/>
      <c r="HE648" s="527"/>
      <c r="HF648" s="527"/>
      <c r="HG648" s="527"/>
      <c r="HH648" s="584">
        <v>1.1620931947982196</v>
      </c>
      <c r="HI648" s="527">
        <v>1.6935069987728668</v>
      </c>
      <c r="HJ648" s="584"/>
      <c r="HK648" s="527"/>
      <c r="HL648" s="527"/>
      <c r="HM648" s="527"/>
      <c r="HN648" s="527"/>
      <c r="HO648" s="527"/>
      <c r="HP648" s="285"/>
      <c r="HQ648" s="208"/>
      <c r="HR648" s="208"/>
      <c r="HS648" s="208"/>
      <c r="IE648" s="159"/>
      <c r="IF648" s="159"/>
      <c r="IG648" s="159"/>
      <c r="IH648" s="159"/>
      <c r="II648" s="159">
        <v>0</v>
      </c>
      <c r="IJ648" s="159">
        <v>1</v>
      </c>
      <c r="IK648" s="159">
        <v>1</v>
      </c>
      <c r="IL648" s="159">
        <v>0</v>
      </c>
      <c r="IM648" s="159">
        <v>0</v>
      </c>
      <c r="IQ648" s="159">
        <v>0</v>
      </c>
      <c r="IR648" s="159">
        <v>1</v>
      </c>
      <c r="IS648" s="159">
        <v>0</v>
      </c>
      <c r="IZ648" s="159">
        <v>0</v>
      </c>
      <c r="JA648" s="159">
        <v>0</v>
      </c>
      <c r="JB648" s="176">
        <v>0</v>
      </c>
      <c r="JC648" s="176">
        <v>1</v>
      </c>
      <c r="JD648" s="176">
        <v>0</v>
      </c>
      <c r="JE648" s="176">
        <v>0</v>
      </c>
      <c r="JF648" s="176">
        <v>0</v>
      </c>
      <c r="JG648" s="176">
        <v>1</v>
      </c>
      <c r="JH648" s="176">
        <v>0</v>
      </c>
      <c r="JI648" s="176">
        <v>0</v>
      </c>
      <c r="JJ648" s="176">
        <v>0</v>
      </c>
      <c r="JK648" s="176">
        <v>1</v>
      </c>
      <c r="JL648" s="176">
        <v>0</v>
      </c>
      <c r="JM648" s="176">
        <v>1</v>
      </c>
      <c r="JN648" s="176">
        <v>0</v>
      </c>
      <c r="JO648" s="176">
        <v>0</v>
      </c>
      <c r="JP648" s="176">
        <v>0</v>
      </c>
      <c r="JQ648" s="176">
        <v>0</v>
      </c>
      <c r="JR648" s="176">
        <v>0</v>
      </c>
      <c r="JS648" s="176">
        <v>0</v>
      </c>
      <c r="JT648" s="176">
        <v>0</v>
      </c>
      <c r="JU648" s="501">
        <v>1</v>
      </c>
      <c r="JV648" s="176">
        <v>0</v>
      </c>
      <c r="JW648" s="176">
        <v>0</v>
      </c>
      <c r="JX648" s="176">
        <v>0</v>
      </c>
      <c r="JY648" s="501"/>
      <c r="JZ648" s="405"/>
      <c r="KA648" s="405"/>
      <c r="KB648" s="405"/>
      <c r="KC648" s="405"/>
      <c r="KD648" s="405"/>
      <c r="KE648" s="162">
        <v>1</v>
      </c>
      <c r="KF648" s="175">
        <v>0</v>
      </c>
      <c r="KG648" s="175">
        <v>0</v>
      </c>
      <c r="KH648" s="175">
        <v>0</v>
      </c>
      <c r="KI648" s="175">
        <v>0</v>
      </c>
      <c r="KJ648" s="175">
        <v>1</v>
      </c>
      <c r="KK648" s="160">
        <v>0</v>
      </c>
      <c r="KL648" s="175">
        <v>1</v>
      </c>
      <c r="KM648" s="175">
        <v>0</v>
      </c>
      <c r="KN648" s="175">
        <v>0</v>
      </c>
      <c r="KO648" s="175">
        <v>0</v>
      </c>
      <c r="KP648" s="175">
        <v>0</v>
      </c>
      <c r="KQ648" s="175">
        <v>0</v>
      </c>
      <c r="KR648" s="160">
        <v>0</v>
      </c>
      <c r="KS648" s="159"/>
      <c r="KT648" s="159"/>
      <c r="KU648" s="159"/>
      <c r="KV648" s="159"/>
      <c r="KW648" s="159"/>
      <c r="KX648" s="159"/>
      <c r="KY648" s="159"/>
      <c r="KZ648" s="159"/>
      <c r="LA648" s="159"/>
      <c r="LB648" s="159"/>
    </row>
    <row r="649" spans="1:314" x14ac:dyDescent="0.15">
      <c r="A649" s="214"/>
      <c r="B649" s="231" t="s">
        <v>171</v>
      </c>
      <c r="C649" s="10">
        <v>1.1200000000000001</v>
      </c>
      <c r="D649" s="11">
        <v>3.7329600000000007</v>
      </c>
      <c r="E649" s="12"/>
      <c r="F649" s="14"/>
      <c r="G649" s="13"/>
      <c r="H649" s="14"/>
      <c r="I649" s="596"/>
      <c r="J649" s="9">
        <v>11</v>
      </c>
      <c r="K649" s="14"/>
      <c r="L649" s="9"/>
      <c r="M649" s="23">
        <v>0</v>
      </c>
      <c r="N649" s="23"/>
      <c r="O649" s="23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9"/>
      <c r="AB649" s="15"/>
      <c r="AC649" s="15"/>
      <c r="AD649" s="15"/>
      <c r="AE649" s="15"/>
      <c r="AF649" s="15"/>
      <c r="AG649" s="15"/>
      <c r="AH649" s="54"/>
      <c r="AI649" s="15"/>
      <c r="AJ649" s="15"/>
      <c r="AK649" s="15"/>
      <c r="AL649" s="632"/>
      <c r="AM649" s="633">
        <v>1.3551892023009218</v>
      </c>
      <c r="AN649" s="634">
        <v>6.2522068403908797</v>
      </c>
      <c r="AO649" s="587"/>
      <c r="AP649" s="634">
        <f t="shared" ref="AP649:AP653" si="422">ABS(11.88-AN649)</f>
        <v>5.6277931596091211</v>
      </c>
      <c r="AQ649" s="634"/>
      <c r="AR649" s="634"/>
      <c r="AS649" s="634"/>
      <c r="AT649" s="634"/>
      <c r="AU649" s="634"/>
      <c r="AV649" s="634"/>
      <c r="AW649" s="634"/>
      <c r="AX649" s="634"/>
      <c r="AY649" s="634"/>
      <c r="AZ649" s="634"/>
      <c r="BA649" s="634"/>
      <c r="BB649" s="634">
        <f t="shared" ref="BB649:BB652" si="423">ABS(BQ649-AN649)</f>
        <v>5.6521498371335497</v>
      </c>
      <c r="BC649" s="634"/>
      <c r="BD649" s="634"/>
      <c r="BE649" s="634"/>
      <c r="BF649" s="634"/>
      <c r="BG649" s="634"/>
      <c r="BH649" s="634"/>
      <c r="BI649" s="634"/>
      <c r="BJ649" s="634"/>
      <c r="BK649" s="634"/>
      <c r="BL649" s="634"/>
      <c r="BM649" s="634"/>
      <c r="BN649" s="573"/>
      <c r="BO649" s="573"/>
      <c r="BP649" s="4">
        <v>0.4646362979317446</v>
      </c>
      <c r="BQ649" s="4">
        <v>11.904356677524429</v>
      </c>
      <c r="BR649" s="6"/>
      <c r="BS649" s="527">
        <f>(BP648+BP649+BP650)/3</f>
        <v>2.3489946173215976</v>
      </c>
      <c r="BT649" s="527">
        <f>(BQ648+BQ649+BQ650)/3</f>
        <v>-4.8843349619978289</v>
      </c>
      <c r="BU649" s="527"/>
      <c r="BV649" s="527"/>
      <c r="BW649" s="584"/>
      <c r="BX649" s="527"/>
      <c r="BY649" s="527"/>
      <c r="BZ649" s="527"/>
      <c r="CA649" s="527"/>
      <c r="CC649" s="584">
        <f>SQRT((BP648-BP649)^2+(BQ648-BQ649)^2)+SQRT((BP649-BP650)^2+(BQ649-BQ650)^2)+SQRT((BP650-BP648)^2+(BQ650-BQ648)^2)</f>
        <v>51.640360750691755</v>
      </c>
      <c r="CD649" s="584"/>
      <c r="CE649" s="584"/>
      <c r="CF649" s="584"/>
      <c r="CG649" s="527"/>
      <c r="CH649" s="584"/>
      <c r="CI649" s="527"/>
      <c r="CJ649" s="584"/>
      <c r="CK649" s="527"/>
      <c r="CL649" s="584"/>
      <c r="CO649" s="70"/>
      <c r="CP649" s="70"/>
      <c r="CQ649" s="70"/>
      <c r="CR649" s="548">
        <f>DEGREES(ACOS(((BP648-BP649)*(BP650-BP649)+(BQ648-BQ649)*(BQ650-BQ649))/(SQRT((BP648-BP649)^2+(BQ648-BQ649)^2)*SQRT((BP650-BP649)^2+(BQ650-BQ649)^2))))</f>
        <v>2.1365269920988808</v>
      </c>
      <c r="CS649" s="518"/>
      <c r="CT649" s="70"/>
      <c r="CU649" s="70"/>
      <c r="CV649" s="70"/>
      <c r="CW649" s="70"/>
      <c r="CX649" s="70"/>
      <c r="CY649" s="70"/>
      <c r="CZ649" s="70"/>
      <c r="DA649" s="70"/>
      <c r="DB649" s="70"/>
      <c r="DC649" s="70"/>
      <c r="DH649" s="211">
        <f>DEGREES(ACOS(((BP648-BP647)*(BP650-BP649)+(BQ648-BQ647)*(BQ650-BQ649))/(SQRT((BP648-BP647)^2+(BQ648-BQ647)^2)*SQRT((BP650-BP649)^2+(BQ650-BQ649)^2))))</f>
        <v>10.851331683748008</v>
      </c>
      <c r="DI649" s="516"/>
      <c r="DJ649" s="105"/>
      <c r="DK649" s="105"/>
      <c r="DL649" s="105"/>
      <c r="DM649" s="105"/>
      <c r="DN649" s="105"/>
      <c r="DO649" s="105"/>
      <c r="DP649" s="105"/>
      <c r="DQ649" s="105"/>
      <c r="DR649" s="105"/>
      <c r="DS649" s="105"/>
      <c r="DT649" s="108" t="s">
        <v>445</v>
      </c>
      <c r="DU649" s="105">
        <v>-1.0841513618407375</v>
      </c>
      <c r="DV649" s="105">
        <v>11.94307003257329</v>
      </c>
      <c r="ER649" s="128">
        <v>0.9292725958634892</v>
      </c>
      <c r="ES649" s="128">
        <v>-13.220610749185667</v>
      </c>
      <c r="EU649" s="518">
        <f>ABS(ER649)</f>
        <v>0.9292725958634892</v>
      </c>
      <c r="EV649" s="284"/>
      <c r="EW649" s="209"/>
      <c r="EX649" s="209"/>
      <c r="EY649" s="209"/>
      <c r="EZ649" s="209"/>
      <c r="FA649" s="209"/>
      <c r="FB649" s="209"/>
      <c r="FC649" s="209"/>
      <c r="FE649" s="141"/>
      <c r="FF649" s="144">
        <v>48.447432871578599</v>
      </c>
      <c r="FH649" s="141"/>
      <c r="FJ649" s="141"/>
      <c r="FK649" s="584"/>
      <c r="FL649" s="527"/>
      <c r="FM649" s="584"/>
      <c r="FN649" s="527"/>
      <c r="FO649" s="584"/>
      <c r="FP649" s="527"/>
      <c r="FQ649" s="284"/>
      <c r="FR649" s="209">
        <f>FF649/(D648+D649)</f>
        <v>6.6984716266435758</v>
      </c>
      <c r="FS649" s="285"/>
      <c r="FT649" s="279"/>
      <c r="FU649" s="285"/>
      <c r="FV649" s="279"/>
      <c r="FW649" s="285"/>
      <c r="FX649" s="279"/>
      <c r="FY649" s="285"/>
      <c r="FZ649" s="279"/>
      <c r="GA649" s="285"/>
      <c r="GB649" s="279"/>
      <c r="GC649" s="279"/>
      <c r="GD649" s="284"/>
      <c r="GE649" s="284">
        <f t="shared" ref="GE649" si="424">FF649*(((ABS(DV648-AN648))/(ABS(DV647-DV648))))^2</f>
        <v>0.97321397795222753</v>
      </c>
      <c r="GF649" s="285"/>
      <c r="GG649" s="279"/>
      <c r="GH649" s="279"/>
      <c r="GI649" s="279"/>
      <c r="GJ649" s="279"/>
      <c r="GK649" s="279"/>
      <c r="GL649" s="279"/>
      <c r="GM649" s="279"/>
      <c r="GN649" s="279"/>
      <c r="GO649" s="279"/>
      <c r="GP649" s="209"/>
      <c r="GQ649" s="529"/>
      <c r="GR649" s="587">
        <v>0.50335598942605664</v>
      </c>
      <c r="GS649" s="529">
        <v>1.9359845747156021</v>
      </c>
      <c r="GT649" s="587"/>
      <c r="GU649" s="529"/>
      <c r="GV649" s="529"/>
      <c r="GW649" s="529"/>
      <c r="GX649" s="529"/>
      <c r="GY649" s="529"/>
      <c r="GZ649" s="587">
        <v>0.3871335504885991</v>
      </c>
      <c r="HA649" s="529">
        <v>3.8713355048860976E-2</v>
      </c>
      <c r="HB649" s="587"/>
      <c r="HC649" s="529"/>
      <c r="HD649" s="529"/>
      <c r="HE649" s="529"/>
      <c r="HF649" s="529"/>
      <c r="HG649" s="529"/>
      <c r="HH649" s="584">
        <v>0.63501152588358045</v>
      </c>
      <c r="HI649" s="527">
        <v>1.9363716062253882</v>
      </c>
      <c r="HJ649" s="587"/>
      <c r="HK649" s="529"/>
      <c r="HL649" s="529"/>
      <c r="HM649" s="529"/>
      <c r="HN649" s="529"/>
      <c r="HO649" s="529"/>
      <c r="HP649" s="285"/>
      <c r="HQ649" s="208"/>
      <c r="HR649" s="208"/>
      <c r="HS649" s="208"/>
      <c r="IE649" s="159"/>
      <c r="IF649" s="159"/>
      <c r="IG649" s="159"/>
      <c r="IH649" s="159"/>
      <c r="II649" s="159">
        <v>0</v>
      </c>
      <c r="IJ649" s="159">
        <v>1</v>
      </c>
      <c r="IK649" s="197">
        <v>1</v>
      </c>
      <c r="IL649" s="197">
        <v>1</v>
      </c>
      <c r="IM649" s="159">
        <v>0</v>
      </c>
      <c r="IQ649" s="159">
        <v>1</v>
      </c>
      <c r="IR649" s="159">
        <v>0</v>
      </c>
      <c r="IS649" s="159">
        <v>0</v>
      </c>
      <c r="IZ649" s="159">
        <v>0</v>
      </c>
      <c r="JA649" s="159">
        <v>0</v>
      </c>
      <c r="JB649" s="176">
        <v>1</v>
      </c>
      <c r="JC649" s="176">
        <v>0</v>
      </c>
      <c r="JD649" s="176">
        <v>0</v>
      </c>
      <c r="JE649" s="176">
        <v>0</v>
      </c>
      <c r="JF649" s="176">
        <v>0</v>
      </c>
      <c r="JG649" s="176">
        <v>1</v>
      </c>
      <c r="JH649" s="176">
        <v>0</v>
      </c>
      <c r="JI649" s="176">
        <v>0</v>
      </c>
      <c r="JJ649" s="176">
        <v>0</v>
      </c>
      <c r="JK649" s="176">
        <v>1</v>
      </c>
      <c r="JL649" s="176">
        <v>0</v>
      </c>
      <c r="JM649" s="176">
        <v>1</v>
      </c>
      <c r="JN649" s="176">
        <v>0</v>
      </c>
      <c r="JO649" s="176">
        <v>0</v>
      </c>
      <c r="JP649" s="176">
        <v>0</v>
      </c>
      <c r="JQ649" s="176">
        <v>0</v>
      </c>
      <c r="JR649" s="176">
        <v>0</v>
      </c>
      <c r="JS649" s="176">
        <v>0</v>
      </c>
      <c r="JT649" s="176">
        <v>0</v>
      </c>
      <c r="JU649" s="501">
        <v>1</v>
      </c>
      <c r="JV649" s="176">
        <v>0</v>
      </c>
      <c r="JW649" s="176">
        <v>0</v>
      </c>
      <c r="JX649" s="176">
        <v>0</v>
      </c>
      <c r="JY649" s="501"/>
      <c r="JZ649" s="405"/>
      <c r="KA649" s="405"/>
      <c r="KB649" s="405"/>
      <c r="KC649" s="405"/>
      <c r="KD649" s="405"/>
      <c r="KE649" s="162">
        <v>0</v>
      </c>
      <c r="KF649" s="175">
        <v>1</v>
      </c>
      <c r="KG649" s="175">
        <v>0</v>
      </c>
      <c r="KH649" s="175">
        <v>0</v>
      </c>
      <c r="KI649" s="175">
        <v>0</v>
      </c>
      <c r="KJ649" s="175">
        <v>1</v>
      </c>
      <c r="KK649" s="160">
        <v>0</v>
      </c>
      <c r="KL649" s="175">
        <v>1</v>
      </c>
      <c r="KM649" s="175">
        <v>0</v>
      </c>
      <c r="KN649" s="175">
        <v>0</v>
      </c>
      <c r="KO649" s="175">
        <v>0</v>
      </c>
      <c r="KP649" s="175">
        <v>0</v>
      </c>
      <c r="KQ649" s="175">
        <v>0</v>
      </c>
      <c r="KR649" s="160">
        <v>0</v>
      </c>
      <c r="KS649" s="159"/>
      <c r="KT649" s="159"/>
      <c r="KU649" s="159"/>
      <c r="KV649" s="159"/>
      <c r="KW649" s="159"/>
      <c r="KX649" s="159"/>
      <c r="KY649" s="159"/>
      <c r="KZ649" s="159"/>
      <c r="LA649" s="159"/>
      <c r="LB649" s="159"/>
    </row>
    <row r="650" spans="1:314" x14ac:dyDescent="0.15">
      <c r="A650" s="214"/>
      <c r="B650" s="231" t="s">
        <v>172</v>
      </c>
      <c r="C650" s="10">
        <v>1.07</v>
      </c>
      <c r="D650" s="11">
        <v>3.5663100000000005</v>
      </c>
      <c r="E650" s="12"/>
      <c r="F650" s="14"/>
      <c r="G650" s="13"/>
      <c r="H650" s="14"/>
      <c r="I650" s="596"/>
      <c r="J650" s="9">
        <v>12</v>
      </c>
      <c r="K650" s="14"/>
      <c r="L650" s="9"/>
      <c r="M650" s="23">
        <v>0</v>
      </c>
      <c r="N650" s="23"/>
      <c r="O650" s="23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9"/>
      <c r="AB650" s="15"/>
      <c r="AC650" s="15"/>
      <c r="AD650" s="15"/>
      <c r="AE650" s="15"/>
      <c r="AF650" s="15"/>
      <c r="AG650" s="15"/>
      <c r="AH650" s="54"/>
      <c r="AI650" s="15"/>
      <c r="AJ650" s="15"/>
      <c r="AK650" s="15"/>
      <c r="AL650" s="632"/>
      <c r="AM650" s="633">
        <v>2.5554996386245952</v>
      </c>
      <c r="AN650" s="634">
        <v>-9.4654153094462536</v>
      </c>
      <c r="AO650" s="640">
        <f t="shared" si="405"/>
        <v>2.4145846905537471</v>
      </c>
      <c r="AP650" s="527"/>
      <c r="AQ650" s="634"/>
      <c r="AR650" s="634"/>
      <c r="AS650" s="634"/>
      <c r="AT650" s="634"/>
      <c r="AU650" s="634"/>
      <c r="AV650" s="634"/>
      <c r="AW650" s="634"/>
      <c r="AX650" s="634"/>
      <c r="AY650" s="634"/>
      <c r="AZ650" s="634"/>
      <c r="BA650" s="634"/>
      <c r="BB650" s="633"/>
      <c r="BC650" s="634">
        <f t="shared" ref="BC650:BC652" si="425">ABS(BQ650-AN650)</f>
        <v>3.9100488599348537</v>
      </c>
      <c r="BD650" s="634"/>
      <c r="BE650" s="634"/>
      <c r="BF650" s="634"/>
      <c r="BG650" s="634"/>
      <c r="BH650" s="634"/>
      <c r="BI650" s="634"/>
      <c r="BJ650" s="634"/>
      <c r="BK650" s="634"/>
      <c r="BL650" s="634"/>
      <c r="BM650" s="634"/>
      <c r="BN650" s="573"/>
      <c r="BO650" s="573"/>
      <c r="BP650" s="64">
        <v>2.8265374790847795</v>
      </c>
      <c r="BQ650" s="64">
        <v>-13.375464169381107</v>
      </c>
      <c r="BR650" s="6"/>
      <c r="BS650" s="527"/>
      <c r="BT650" s="527"/>
      <c r="BU650" s="527">
        <f>(BP649+BP650+BP651)/3</f>
        <v>0.42591660643743251</v>
      </c>
      <c r="BV650" s="527">
        <f>(BQ649+BQ650+BQ651)/3</f>
        <v>3.4003230184581974</v>
      </c>
      <c r="BW650" s="584"/>
      <c r="BX650" s="527"/>
      <c r="BY650" s="527"/>
      <c r="BZ650" s="527"/>
      <c r="CA650" s="527"/>
      <c r="CB650" s="584">
        <f>SQRT((BP649-BP650)^2+(BQ649-BQ650)^2)+SQRT((BP650-BP651)^2+(BQ650-BQ651)^2)+SQRT((BP651-BP649)^2+(BQ651-BQ649)^2)</f>
        <v>53.389711142306105</v>
      </c>
      <c r="CD650" s="584"/>
      <c r="CE650" s="527"/>
      <c r="CF650" s="584"/>
      <c r="CG650" s="527"/>
      <c r="CH650" s="584"/>
      <c r="CI650" s="527"/>
      <c r="CJ650" s="584"/>
      <c r="CK650" s="527"/>
      <c r="CL650" s="584"/>
      <c r="CO650" s="70"/>
      <c r="CP650" s="70"/>
      <c r="CQ650" s="70"/>
      <c r="CR650" s="518"/>
      <c r="CS650" s="284">
        <f>DEGREES(ACOS(((BP649-BP650)*(BP651-BP650)+(BQ649-BQ650)*(BQ651-BQ650))/(SQRT((BP649-BP650)^2+(BQ649-BQ650)^2)*SQRT((BP651-BP650)^2+(BQ651-BQ650)^2))))</f>
        <v>5.5988670166751833</v>
      </c>
      <c r="CT650" s="70"/>
      <c r="CU650" s="70"/>
      <c r="CV650" s="70"/>
      <c r="CW650" s="70"/>
      <c r="CX650" s="70"/>
      <c r="CY650" s="70"/>
      <c r="CZ650" s="70"/>
      <c r="DA650" s="70"/>
      <c r="DB650" s="70"/>
      <c r="DC650" s="70"/>
      <c r="DH650" s="516"/>
      <c r="DI650" s="211">
        <f>DEGREES(ACOS(((BP649-BP648)*(BP651-BP650)+(BQ649-BQ648)*(BQ651-BQ650))/(SQRT((BP649-BP648)^2+(BQ649-BQ648)^2)*SQRT((BP651-BP650)^2+(BQ651-BQ650)^2))))</f>
        <v>3.4623400245760103</v>
      </c>
      <c r="DJ650" s="105"/>
      <c r="DK650" s="105"/>
      <c r="DL650" s="105"/>
      <c r="DM650" s="105"/>
      <c r="DN650" s="105"/>
      <c r="DO650" s="105"/>
      <c r="DP650" s="105"/>
      <c r="DQ650" s="105"/>
      <c r="DR650" s="105"/>
      <c r="DS650" s="105"/>
      <c r="DT650" s="108" t="s">
        <v>443</v>
      </c>
      <c r="DU650" s="128">
        <v>1.7036664257497303</v>
      </c>
      <c r="DV650" s="128">
        <v>-13.452890879478828</v>
      </c>
      <c r="ER650" s="105">
        <v>-0.73567413839192897</v>
      </c>
      <c r="ES650" s="105">
        <v>12.05921009771987</v>
      </c>
      <c r="ET650" s="518">
        <f>ABS(ER650)</f>
        <v>0.73567413839192897</v>
      </c>
      <c r="EV650" s="284"/>
      <c r="EW650" s="209"/>
      <c r="EX650" s="209"/>
      <c r="EY650" s="209"/>
      <c r="EZ650" s="209"/>
      <c r="FA650" s="209"/>
      <c r="FB650" s="209"/>
      <c r="FC650" s="209"/>
      <c r="FE650" s="151">
        <v>11.974515168224674</v>
      </c>
      <c r="FF650" s="141"/>
      <c r="FH650" s="141"/>
      <c r="FJ650" s="141"/>
      <c r="FK650" s="584"/>
      <c r="FL650" s="527"/>
      <c r="FM650" s="584"/>
      <c r="FN650" s="527"/>
      <c r="FO650" s="584"/>
      <c r="FP650" s="527"/>
      <c r="FQ650" s="284">
        <f>FE650/(D649+D650)</f>
        <v>1.6405085944518658</v>
      </c>
      <c r="FR650" s="209"/>
      <c r="FS650" s="285"/>
      <c r="FT650" s="279"/>
      <c r="FU650" s="285"/>
      <c r="FV650" s="279"/>
      <c r="FW650" s="285"/>
      <c r="FX650" s="279"/>
      <c r="FY650" s="285"/>
      <c r="FZ650" s="279"/>
      <c r="GA650" s="285"/>
      <c r="GB650" s="279"/>
      <c r="GC650" s="279"/>
      <c r="GD650" s="284">
        <f t="shared" ref="GD650" si="426">FE650*(((DV649-AN649)/(ABS(DV648-DV649))))^2</f>
        <v>0.61056320836941613</v>
      </c>
      <c r="GE650" s="209"/>
      <c r="GF650" s="285"/>
      <c r="GG650" s="279"/>
      <c r="GH650" s="279"/>
      <c r="GI650" s="279"/>
      <c r="GJ650" s="279"/>
      <c r="GK650" s="279"/>
      <c r="GL650" s="279"/>
      <c r="GM650" s="279"/>
      <c r="GN650" s="279"/>
      <c r="GO650" s="279"/>
      <c r="GP650" s="209"/>
      <c r="GQ650" s="529"/>
      <c r="GR650" s="587">
        <v>0.34847722344880849</v>
      </c>
      <c r="GS650" s="532">
        <v>0.77439382988624106</v>
      </c>
      <c r="GT650" s="584"/>
      <c r="GU650" s="527"/>
      <c r="GV650" s="527"/>
      <c r="GW650" s="527"/>
      <c r="GX650" s="527"/>
      <c r="GY650" s="527"/>
      <c r="GZ650" s="587">
        <v>0.11614006514657937</v>
      </c>
      <c r="HA650" s="532">
        <v>0.23228013029316052</v>
      </c>
      <c r="HB650" s="584"/>
      <c r="HC650" s="527"/>
      <c r="HD650" s="527"/>
      <c r="HE650" s="527"/>
      <c r="HF650" s="527"/>
      <c r="HG650" s="527"/>
      <c r="HH650" s="584">
        <v>0.36732123542594497</v>
      </c>
      <c r="HI650" s="527">
        <v>0.8084799704970359</v>
      </c>
      <c r="HJ650" s="584"/>
      <c r="HK650" s="527"/>
      <c r="HL650" s="527"/>
      <c r="HM650" s="527"/>
      <c r="HN650" s="527"/>
      <c r="HO650" s="527"/>
      <c r="HP650" s="285"/>
      <c r="HQ650" s="208"/>
      <c r="HR650" s="208"/>
      <c r="HS650" s="208"/>
      <c r="IE650" s="159"/>
      <c r="IF650" s="159"/>
      <c r="IG650" s="159"/>
      <c r="IH650" s="159"/>
      <c r="II650" s="159">
        <v>0</v>
      </c>
      <c r="IJ650" s="159">
        <v>1</v>
      </c>
      <c r="IK650" s="159">
        <v>1</v>
      </c>
      <c r="IL650" s="159">
        <v>0</v>
      </c>
      <c r="IM650" s="159">
        <v>0</v>
      </c>
      <c r="IQ650" s="159">
        <v>0</v>
      </c>
      <c r="IR650" s="159">
        <v>1</v>
      </c>
      <c r="IS650" s="159">
        <v>0</v>
      </c>
      <c r="IZ650" s="159">
        <v>0</v>
      </c>
      <c r="JA650" s="159">
        <v>0</v>
      </c>
      <c r="JB650" s="176">
        <v>0</v>
      </c>
      <c r="JC650" s="176">
        <v>1</v>
      </c>
      <c r="JD650" s="176">
        <v>0</v>
      </c>
      <c r="JE650" s="176">
        <v>0</v>
      </c>
      <c r="JF650" s="176">
        <v>0</v>
      </c>
      <c r="JG650" s="176">
        <v>0</v>
      </c>
      <c r="JH650" s="176">
        <v>1</v>
      </c>
      <c r="JI650" s="176">
        <v>0</v>
      </c>
      <c r="JJ650" s="176">
        <v>0</v>
      </c>
      <c r="JK650" s="176">
        <v>1</v>
      </c>
      <c r="JL650" s="176">
        <v>0</v>
      </c>
      <c r="JM650" s="176">
        <v>1</v>
      </c>
      <c r="JN650" s="176">
        <v>0</v>
      </c>
      <c r="JO650" s="176">
        <v>0</v>
      </c>
      <c r="JP650" s="176">
        <v>0</v>
      </c>
      <c r="JQ650" s="176">
        <v>0</v>
      </c>
      <c r="JR650" s="176">
        <v>0</v>
      </c>
      <c r="JS650" s="176">
        <v>0</v>
      </c>
      <c r="JT650" s="176">
        <v>0</v>
      </c>
      <c r="JU650" s="501">
        <v>0</v>
      </c>
      <c r="JV650" s="176">
        <v>1</v>
      </c>
      <c r="JW650" s="176">
        <v>0</v>
      </c>
      <c r="JX650" s="176">
        <v>0</v>
      </c>
      <c r="JY650" s="501"/>
      <c r="JZ650" s="405"/>
      <c r="KA650" s="405"/>
      <c r="KB650" s="405"/>
      <c r="KC650" s="405"/>
      <c r="KD650" s="405"/>
      <c r="KE650" s="162">
        <v>1</v>
      </c>
      <c r="KF650" s="175">
        <v>0</v>
      </c>
      <c r="KG650" s="175">
        <v>0</v>
      </c>
      <c r="KH650" s="175">
        <v>0</v>
      </c>
      <c r="KI650" s="175">
        <v>0</v>
      </c>
      <c r="KJ650" s="175">
        <v>1</v>
      </c>
      <c r="KK650" s="160">
        <v>0</v>
      </c>
      <c r="KL650" s="175">
        <v>1</v>
      </c>
      <c r="KM650" s="175">
        <v>0</v>
      </c>
      <c r="KN650" s="175">
        <v>0</v>
      </c>
      <c r="KO650" s="175">
        <v>0</v>
      </c>
      <c r="KP650" s="175">
        <v>0</v>
      </c>
      <c r="KQ650" s="175">
        <v>0</v>
      </c>
      <c r="KR650" s="160">
        <v>0</v>
      </c>
      <c r="KS650" s="159"/>
      <c r="KT650" s="159"/>
      <c r="KU650" s="159"/>
      <c r="KV650" s="159"/>
      <c r="KW650" s="159"/>
      <c r="KX650" s="159"/>
      <c r="KY650" s="159"/>
      <c r="KZ650" s="159"/>
      <c r="LA650" s="159"/>
      <c r="LB650" s="159"/>
    </row>
    <row r="651" spans="1:314" x14ac:dyDescent="0.15">
      <c r="A651" s="214"/>
      <c r="B651" s="231" t="s">
        <v>173</v>
      </c>
      <c r="C651" s="10">
        <v>1.18</v>
      </c>
      <c r="D651" s="11">
        <v>3.9329399999999999</v>
      </c>
      <c r="E651" s="12"/>
      <c r="F651" s="14"/>
      <c r="G651" s="13"/>
      <c r="H651" s="14"/>
      <c r="I651" s="596"/>
      <c r="J651" s="9">
        <v>13</v>
      </c>
      <c r="K651" s="14"/>
      <c r="L651" s="9"/>
      <c r="M651" s="23">
        <v>0</v>
      </c>
      <c r="N651" s="23"/>
      <c r="O651" s="23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9"/>
      <c r="AB651" s="15"/>
      <c r="AC651" s="15"/>
      <c r="AD651" s="15"/>
      <c r="AE651" s="15"/>
      <c r="AF651" s="15"/>
      <c r="AG651" s="15"/>
      <c r="AH651" s="54"/>
      <c r="AI651" s="15"/>
      <c r="AJ651" s="15"/>
      <c r="AK651" s="15"/>
      <c r="AL651" s="632"/>
      <c r="AM651" s="633">
        <v>-1.3551892023009218</v>
      </c>
      <c r="AN651" s="634">
        <v>8.2265879478827362</v>
      </c>
      <c r="AO651" s="587"/>
      <c r="AP651" s="634">
        <f t="shared" ref="AP651:AP653" si="427">ABS(11.88-AN651)</f>
        <v>3.6534120521172646</v>
      </c>
      <c r="AQ651" s="634"/>
      <c r="AR651" s="634"/>
      <c r="AS651" s="634"/>
      <c r="AT651" s="634"/>
      <c r="AU651" s="634"/>
      <c r="AV651" s="634"/>
      <c r="AW651" s="634"/>
      <c r="AX651" s="634"/>
      <c r="AY651" s="634"/>
      <c r="AZ651" s="634"/>
      <c r="BA651" s="634"/>
      <c r="BB651" s="634">
        <f t="shared" ref="BB651:BB652" si="428">ABS(BQ651-AN651)</f>
        <v>3.4454885993485345</v>
      </c>
      <c r="BC651" s="634"/>
      <c r="BD651" s="634"/>
      <c r="BE651" s="634"/>
      <c r="BF651" s="634"/>
      <c r="BG651" s="634"/>
      <c r="BH651" s="634"/>
      <c r="BI651" s="634"/>
      <c r="BJ651" s="634"/>
      <c r="BK651" s="634"/>
      <c r="BL651" s="634"/>
      <c r="BM651" s="634"/>
      <c r="BN651" s="573"/>
      <c r="BO651" s="573"/>
      <c r="BP651" s="4">
        <v>-2.0134239577042266</v>
      </c>
      <c r="BQ651" s="4">
        <v>11.672076547231271</v>
      </c>
      <c r="BR651" s="6"/>
      <c r="BS651" s="527">
        <f>(BP650+BP651+BP652)/3</f>
        <v>1.8327320640641034</v>
      </c>
      <c r="BT651" s="527">
        <f>(BQ650+BQ651+BQ652)/3</f>
        <v>-4.9617616720955482</v>
      </c>
      <c r="BU651" s="527"/>
      <c r="BV651" s="527"/>
      <c r="BW651" s="584"/>
      <c r="BX651" s="527"/>
      <c r="BY651" s="527"/>
      <c r="BZ651" s="527"/>
      <c r="CA651" s="527"/>
      <c r="CC651" s="584">
        <f>SQRT((BP650-BP651)^2+(BQ650-BQ651)^2)+SQRT((BP651-BP652)^2+(BQ651-BQ652)^2)+SQRT((BP652-BP650)^2+(BQ652-BQ650)^2)</f>
        <v>53.120292469085378</v>
      </c>
      <c r="CD651" s="584"/>
      <c r="CE651" s="584"/>
      <c r="CF651" s="584"/>
      <c r="CG651" s="527"/>
      <c r="CH651" s="584"/>
      <c r="CI651" s="527"/>
      <c r="CJ651" s="584"/>
      <c r="CK651" s="527"/>
      <c r="CL651" s="584"/>
      <c r="CO651" s="70"/>
      <c r="CP651" s="70"/>
      <c r="CQ651" s="70"/>
      <c r="CR651" s="548">
        <f>DEGREES(ACOS(((BP650-BP651)*(BP652-BP651)+(BQ650-BQ651)*(BQ652-BQ651))/(SQRT((BP650-BP651)^2+(BQ650-BQ651)^2)*SQRT((BP652-BP651)^2+(BQ652-BQ651)^2))))</f>
        <v>4.1471120067505636</v>
      </c>
      <c r="CS651" s="518"/>
      <c r="CT651" s="70"/>
      <c r="CU651" s="70"/>
      <c r="CV651" s="70"/>
      <c r="CW651" s="70"/>
      <c r="CX651" s="70"/>
      <c r="CY651" s="70"/>
      <c r="CZ651" s="70"/>
      <c r="DA651" s="70"/>
      <c r="DB651" s="70"/>
      <c r="DC651" s="70"/>
      <c r="DH651" s="211">
        <f>DEGREES(ACOS(((BP650-BP649)*(BP652-BP651)+(BQ650-BQ649)*(BQ652-BQ651))/(SQRT((BP650-BP649)^2+(BQ650-BQ649)^2)*SQRT((BP652-BP651)^2+(BQ652-BQ651)^2))))</f>
        <v>9.745979023425722</v>
      </c>
      <c r="DI651" s="516"/>
      <c r="DJ651" s="105"/>
      <c r="DK651" s="105"/>
      <c r="DL651" s="105"/>
      <c r="DM651" s="105"/>
      <c r="DN651" s="105"/>
      <c r="DO651" s="105"/>
      <c r="DP651" s="105"/>
      <c r="DQ651" s="105"/>
      <c r="DR651" s="105"/>
      <c r="DS651" s="105"/>
      <c r="DT651" s="108" t="s">
        <v>445</v>
      </c>
      <c r="DU651" s="105">
        <v>-1.0454316703464253</v>
      </c>
      <c r="DV651" s="105">
        <v>11.78821661237785</v>
      </c>
      <c r="ER651" s="128">
        <v>0.65823475540330478</v>
      </c>
      <c r="ES651" s="128">
        <v>-13.298037459283387</v>
      </c>
      <c r="EU651" s="518">
        <f>ABS(ER651)</f>
        <v>0.65823475540330478</v>
      </c>
      <c r="EV651" s="284"/>
      <c r="EW651" s="209"/>
      <c r="EX651" s="209"/>
      <c r="EY651" s="209"/>
      <c r="EZ651" s="209"/>
      <c r="FA651" s="209"/>
      <c r="FB651" s="209"/>
      <c r="FC651" s="209"/>
      <c r="FE651" s="141"/>
      <c r="FF651" s="144">
        <v>31.596771012206041</v>
      </c>
      <c r="FH651" s="141"/>
      <c r="FJ651" s="141"/>
      <c r="FK651" s="584"/>
      <c r="FL651" s="527"/>
      <c r="FM651" s="584"/>
      <c r="FN651" s="527"/>
      <c r="FO651" s="584"/>
      <c r="FP651" s="527"/>
      <c r="FQ651" s="284"/>
      <c r="FR651" s="209">
        <f>FF651/(D650+D651)</f>
        <v>4.2133241340408762</v>
      </c>
      <c r="FS651" s="285"/>
      <c r="FT651" s="279"/>
      <c r="FU651" s="285"/>
      <c r="FV651" s="279"/>
      <c r="FW651" s="285"/>
      <c r="FX651" s="279"/>
      <c r="FY651" s="285"/>
      <c r="FZ651" s="279"/>
      <c r="GA651" s="285"/>
      <c r="GB651" s="279"/>
      <c r="GC651" s="279"/>
      <c r="GD651" s="284"/>
      <c r="GE651" s="284">
        <f t="shared" ref="GE651" si="429">FF651*(((ABS(DV650-AN650))/(ABS(DV649-DV650))))^2</f>
        <v>0.77894980589235863</v>
      </c>
      <c r="GF651" s="285"/>
      <c r="GG651" s="279"/>
      <c r="GH651" s="279"/>
      <c r="GI651" s="279"/>
      <c r="GJ651" s="279"/>
      <c r="GK651" s="279"/>
      <c r="GL651" s="279"/>
      <c r="GM651" s="279"/>
      <c r="GN651" s="279"/>
      <c r="GO651" s="279"/>
      <c r="GP651" s="209"/>
      <c r="GQ651" s="529"/>
      <c r="GR651" s="587">
        <v>0.30975753195449629</v>
      </c>
      <c r="GS651" s="529">
        <v>1.0454316703464255</v>
      </c>
      <c r="GT651" s="587"/>
      <c r="GU651" s="529"/>
      <c r="GV651" s="529"/>
      <c r="GW651" s="529"/>
      <c r="GX651" s="529"/>
      <c r="GY651" s="529"/>
      <c r="GZ651" s="587">
        <v>0.27099348534201972</v>
      </c>
      <c r="HA651" s="529">
        <v>0.15485342019544035</v>
      </c>
      <c r="HB651" s="587"/>
      <c r="HC651" s="529"/>
      <c r="HD651" s="529"/>
      <c r="HE651" s="529"/>
      <c r="HF651" s="529"/>
      <c r="HG651" s="529"/>
      <c r="HH651" s="584">
        <v>0.41156675971263307</v>
      </c>
      <c r="HI651" s="527">
        <v>1.0568381896532424</v>
      </c>
      <c r="HJ651" s="587"/>
      <c r="HK651" s="529"/>
      <c r="HL651" s="529"/>
      <c r="HM651" s="529"/>
      <c r="HN651" s="529"/>
      <c r="HO651" s="529"/>
      <c r="HP651" s="285"/>
      <c r="HQ651" s="208"/>
      <c r="HR651" s="208"/>
      <c r="HS651" s="208"/>
      <c r="IE651" s="159"/>
      <c r="IF651" s="159"/>
      <c r="IG651" s="159"/>
      <c r="IH651" s="159"/>
      <c r="II651" s="159">
        <v>0</v>
      </c>
      <c r="IJ651" s="159">
        <v>1</v>
      </c>
      <c r="IK651" s="159">
        <v>1</v>
      </c>
      <c r="IL651" s="159">
        <v>0</v>
      </c>
      <c r="IM651" s="159">
        <v>0</v>
      </c>
      <c r="IQ651" s="159">
        <v>0</v>
      </c>
      <c r="IR651" s="159">
        <v>1</v>
      </c>
      <c r="IS651" s="159">
        <v>0</v>
      </c>
      <c r="IZ651" s="159">
        <v>0</v>
      </c>
      <c r="JA651" s="159">
        <v>1</v>
      </c>
      <c r="JB651" s="176">
        <v>0</v>
      </c>
      <c r="JC651" s="176">
        <v>0</v>
      </c>
      <c r="JD651" s="176">
        <v>0</v>
      </c>
      <c r="JE651" s="176">
        <v>0</v>
      </c>
      <c r="JF651" s="176">
        <v>1</v>
      </c>
      <c r="JG651" s="176">
        <v>0</v>
      </c>
      <c r="JH651" s="176">
        <v>0</v>
      </c>
      <c r="JI651" s="176">
        <v>0</v>
      </c>
      <c r="JJ651" s="176">
        <v>0</v>
      </c>
      <c r="JK651" s="176">
        <v>1</v>
      </c>
      <c r="JL651" s="176">
        <v>0</v>
      </c>
      <c r="JM651" s="176">
        <v>1</v>
      </c>
      <c r="JN651" s="176">
        <v>0</v>
      </c>
      <c r="JO651" s="176">
        <v>0</v>
      </c>
      <c r="JP651" s="176">
        <v>0</v>
      </c>
      <c r="JQ651" s="176">
        <v>0</v>
      </c>
      <c r="JR651" s="176">
        <v>0</v>
      </c>
      <c r="JS651" s="176">
        <v>0</v>
      </c>
      <c r="JT651" s="176">
        <v>0</v>
      </c>
      <c r="JU651" s="501">
        <v>1</v>
      </c>
      <c r="JV651" s="176">
        <v>0</v>
      </c>
      <c r="JW651" s="176">
        <v>0</v>
      </c>
      <c r="JX651" s="176">
        <v>0</v>
      </c>
      <c r="JY651" s="501"/>
      <c r="JZ651" s="405"/>
      <c r="KA651" s="405"/>
      <c r="KB651" s="405"/>
      <c r="KC651" s="405"/>
      <c r="KD651" s="405"/>
      <c r="KE651" s="162">
        <v>0</v>
      </c>
      <c r="KF651" s="175">
        <v>1</v>
      </c>
      <c r="KG651" s="175">
        <v>0</v>
      </c>
      <c r="KH651" s="175">
        <v>0</v>
      </c>
      <c r="KI651" s="175">
        <v>0</v>
      </c>
      <c r="KJ651" s="175">
        <v>1</v>
      </c>
      <c r="KK651" s="160">
        <v>0</v>
      </c>
      <c r="KL651" s="175">
        <v>1</v>
      </c>
      <c r="KM651" s="175">
        <v>0</v>
      </c>
      <c r="KN651" s="175">
        <v>0</v>
      </c>
      <c r="KO651" s="175">
        <v>0</v>
      </c>
      <c r="KP651" s="175">
        <v>0</v>
      </c>
      <c r="KQ651" s="175">
        <v>0</v>
      </c>
      <c r="KR651" s="160">
        <v>0</v>
      </c>
      <c r="KS651" s="159"/>
      <c r="KT651" s="159"/>
      <c r="KU651" s="159"/>
      <c r="KV651" s="159"/>
      <c r="KW651" s="159"/>
      <c r="KX651" s="159"/>
      <c r="KY651" s="159"/>
      <c r="KZ651" s="159"/>
      <c r="LA651" s="159"/>
      <c r="LB651" s="159"/>
    </row>
    <row r="652" spans="1:314" x14ac:dyDescent="0.15">
      <c r="A652" s="214"/>
      <c r="B652" s="231" t="s">
        <v>174</v>
      </c>
      <c r="C652" s="10">
        <v>1.0900000000000001</v>
      </c>
      <c r="D652" s="11">
        <v>3.6329700000000003</v>
      </c>
      <c r="E652" s="12"/>
      <c r="F652" s="14"/>
      <c r="G652" s="13"/>
      <c r="H652" s="14"/>
      <c r="I652" s="596"/>
      <c r="J652" s="9">
        <v>14</v>
      </c>
      <c r="K652" s="14"/>
      <c r="L652" s="9"/>
      <c r="M652" s="23"/>
      <c r="N652" s="23"/>
      <c r="O652" s="23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9"/>
      <c r="AB652" s="15"/>
      <c r="AC652" s="15"/>
      <c r="AD652" s="15"/>
      <c r="AE652" s="15"/>
      <c r="AF652" s="15"/>
      <c r="AG652" s="15"/>
      <c r="AH652" s="54"/>
      <c r="AI652" s="15"/>
      <c r="AJ652" s="15"/>
      <c r="AK652" s="15"/>
      <c r="AL652" s="632"/>
      <c r="AM652" s="633">
        <v>3.2137343940279002</v>
      </c>
      <c r="AN652" s="634">
        <v>-9.1169951140065137</v>
      </c>
      <c r="AO652" s="640">
        <f t="shared" si="405"/>
        <v>2.763004885993487</v>
      </c>
      <c r="AP652" s="527"/>
      <c r="AQ652" s="634"/>
      <c r="AR652" s="634"/>
      <c r="AS652" s="634"/>
      <c r="AT652" s="634"/>
      <c r="AU652" s="634"/>
      <c r="AV652" s="634"/>
      <c r="AW652" s="634"/>
      <c r="AX652" s="634"/>
      <c r="AY652" s="634"/>
      <c r="AZ652" s="634"/>
      <c r="BA652" s="634"/>
      <c r="BB652" s="633"/>
      <c r="BC652" s="634">
        <f t="shared" ref="BC652" si="430">ABS(BQ652-AN652)</f>
        <v>4.0649022801302941</v>
      </c>
      <c r="BD652" s="634"/>
      <c r="BE652" s="634"/>
      <c r="BF652" s="634"/>
      <c r="BG652" s="634"/>
      <c r="BH652" s="634"/>
      <c r="BI652" s="634"/>
      <c r="BJ652" s="634"/>
      <c r="BK652" s="634"/>
      <c r="BL652" s="634"/>
      <c r="BM652" s="634"/>
      <c r="BN652" s="573"/>
      <c r="BO652" s="573"/>
      <c r="BP652" s="64">
        <v>4.6850826708117577</v>
      </c>
      <c r="BQ652" s="64">
        <v>-13.181897394136808</v>
      </c>
      <c r="BR652" s="6"/>
      <c r="BS652" s="527"/>
      <c r="BT652" s="527"/>
      <c r="BU652" s="527"/>
      <c r="BV652" s="527"/>
      <c r="BW652" s="585">
        <f>AVERAGE(BS640:BS652)</f>
        <v>1.3551892023009218</v>
      </c>
      <c r="BX652" s="585">
        <f>AVERAGE(BT640:BT652)</f>
        <v>-5.0391883821932684</v>
      </c>
      <c r="BY652" s="585">
        <f>AVERAGE(BU640:BU652)</f>
        <v>0.20865611527490383</v>
      </c>
      <c r="BZ652" s="585">
        <f>AVERAGE(BV640:BV652)</f>
        <v>3.3035396308360476</v>
      </c>
      <c r="CA652" s="527"/>
      <c r="CB652" s="584"/>
      <c r="CC652" s="527"/>
      <c r="CD652" s="585">
        <f>SUM(CB640:CB651)</f>
        <v>317.26749819642589</v>
      </c>
      <c r="CE652" s="585">
        <f>SUM(CC640:CC651)</f>
        <v>322.99346381677657</v>
      </c>
      <c r="CF652" s="585" t="e">
        <f ca="1">[1]!Mean(CB640:CB651)</f>
        <v>#NAME?</v>
      </c>
      <c r="CG652" s="585" t="e">
        <f ca="1">[1]!Mean(CC640:CC651)</f>
        <v>#NAME?</v>
      </c>
      <c r="CH652" s="585">
        <f>MAX(CB640:CB651)</f>
        <v>56.085846195634076</v>
      </c>
      <c r="CI652" s="585">
        <f>MAX(CC640:CC651)</f>
        <v>58.7021088738421</v>
      </c>
      <c r="CJ652" s="585">
        <f>MIN(CB640:CB651)</f>
        <v>48.836118417509269</v>
      </c>
      <c r="CK652" s="585">
        <f>MIN(CC640:CC651)</f>
        <v>50.902477840464023</v>
      </c>
      <c r="CL652" s="585">
        <f>CH652-CJ652</f>
        <v>7.2497277781248073</v>
      </c>
      <c r="CM652" s="528">
        <f>CI652-CK652</f>
        <v>7.7996310333780769</v>
      </c>
      <c r="CO652" s="70"/>
      <c r="CP652" s="70"/>
      <c r="CQ652" s="70"/>
      <c r="CR652" s="70"/>
      <c r="CS652" s="70"/>
      <c r="CT652" s="70"/>
      <c r="CU652" s="70"/>
      <c r="CV652" s="70"/>
      <c r="CW652" s="70"/>
      <c r="CX652" s="70"/>
      <c r="CY652" s="70"/>
      <c r="CZ652" s="70"/>
      <c r="DA652" s="70"/>
      <c r="DB652" s="70"/>
      <c r="DC652" s="70"/>
      <c r="DH652" s="516"/>
      <c r="DI652" s="516"/>
      <c r="DJ652" s="105"/>
      <c r="DK652" s="105"/>
      <c r="DL652" s="105"/>
      <c r="DM652" s="105"/>
      <c r="DN652" s="105"/>
      <c r="DO652" s="105"/>
      <c r="DP652" s="105"/>
      <c r="DQ652" s="105"/>
      <c r="DR652" s="105"/>
      <c r="DS652" s="105"/>
      <c r="DT652" s="108" t="s">
        <v>445</v>
      </c>
      <c r="DU652" s="128">
        <v>3.9494085324198291</v>
      </c>
      <c r="DV652" s="128">
        <v>-13.143184039087947</v>
      </c>
      <c r="ER652" s="105">
        <v>-1.1228710533350494</v>
      </c>
      <c r="ES652" s="105">
        <v>12.601197068403909</v>
      </c>
      <c r="ET652" s="518">
        <f>ABS(ER652)</f>
        <v>1.1228710533350494</v>
      </c>
      <c r="EV652" s="284"/>
      <c r="EW652" s="209"/>
      <c r="EX652" s="209"/>
      <c r="EY652" s="209"/>
      <c r="EZ652" s="209"/>
      <c r="FA652" s="209"/>
      <c r="FB652" s="209"/>
      <c r="FC652" s="209"/>
      <c r="FE652" s="151">
        <v>23.74442104553583</v>
      </c>
      <c r="FF652" s="141"/>
      <c r="FH652" s="516"/>
      <c r="FJ652" s="516"/>
      <c r="FL652" s="516"/>
      <c r="FN652" s="516"/>
      <c r="FQ652" s="284">
        <f>FE652/(D651+D652)</f>
        <v>3.138343047371146</v>
      </c>
      <c r="FR652" s="209"/>
      <c r="FS652" s="285"/>
      <c r="FT652" s="279"/>
      <c r="FU652" s="285"/>
      <c r="FV652" s="279"/>
      <c r="FW652" s="285"/>
      <c r="FX652" s="279"/>
      <c r="FY652" s="285"/>
      <c r="FZ652" s="279"/>
      <c r="GA652" s="285"/>
      <c r="GB652" s="279"/>
      <c r="GC652" s="279"/>
      <c r="GD652" s="284">
        <f t="shared" ref="GD652" si="431">FE652*(((DV651-AN651)/(ABS(DV650-DV651))))^2</f>
        <v>0.4727614412694664</v>
      </c>
      <c r="GE652" s="209"/>
      <c r="GF652" s="285"/>
      <c r="GG652" s="279"/>
      <c r="GH652" s="279"/>
      <c r="GI652" s="279"/>
      <c r="GJ652" s="279"/>
      <c r="GK652" s="279"/>
      <c r="GL652" s="279"/>
      <c r="GM652" s="279"/>
      <c r="GN652" s="279"/>
      <c r="GO652" s="279"/>
      <c r="GP652" s="209"/>
      <c r="GQ652" s="529"/>
      <c r="GR652" s="587">
        <v>7.7439382988624184E-2</v>
      </c>
      <c r="GS652" s="532">
        <v>3.2911737770165246</v>
      </c>
      <c r="GT652" s="584"/>
      <c r="GU652" s="527"/>
      <c r="GV652" s="527"/>
      <c r="GW652" s="527"/>
      <c r="GX652" s="527"/>
      <c r="GY652" s="527"/>
      <c r="GZ652" s="587">
        <v>0.81298045602605917</v>
      </c>
      <c r="HA652" s="532">
        <v>0.15485342019544035</v>
      </c>
      <c r="HB652" s="584"/>
      <c r="HC652" s="527"/>
      <c r="HD652" s="527"/>
      <c r="HE652" s="527"/>
      <c r="HF652" s="527"/>
      <c r="HG652" s="527"/>
      <c r="HH652" s="584">
        <v>0.81666032101357655</v>
      </c>
      <c r="HI652" s="527">
        <v>3.2948147766251505</v>
      </c>
      <c r="HJ652" s="584"/>
      <c r="HK652" s="527"/>
      <c r="HL652" s="527"/>
      <c r="HM652" s="527"/>
      <c r="HN652" s="527"/>
      <c r="HO652" s="527"/>
      <c r="HP652" s="285"/>
      <c r="HQ652" s="208"/>
      <c r="HR652" s="208"/>
      <c r="HS652" s="208"/>
      <c r="IE652" s="159"/>
      <c r="IF652" s="159"/>
      <c r="IG652" s="159"/>
      <c r="IH652" s="159"/>
      <c r="II652" s="159">
        <v>0</v>
      </c>
      <c r="IJ652" s="159">
        <v>1</v>
      </c>
      <c r="IK652" s="159">
        <v>0</v>
      </c>
      <c r="IL652" s="159">
        <v>1</v>
      </c>
      <c r="IM652" s="159">
        <v>0</v>
      </c>
      <c r="IQ652" s="159">
        <v>0</v>
      </c>
      <c r="IR652" s="159">
        <v>1</v>
      </c>
      <c r="IS652" s="159">
        <v>0</v>
      </c>
      <c r="IZ652" s="159">
        <v>0</v>
      </c>
      <c r="JA652" s="159">
        <v>0</v>
      </c>
      <c r="JB652" s="176">
        <v>0</v>
      </c>
      <c r="JC652" s="198">
        <v>1</v>
      </c>
      <c r="JD652" s="184">
        <v>0</v>
      </c>
      <c r="JE652" s="176">
        <v>0</v>
      </c>
      <c r="JF652" s="176">
        <v>0</v>
      </c>
      <c r="JG652" s="176">
        <v>1</v>
      </c>
      <c r="JH652" s="176">
        <v>0</v>
      </c>
      <c r="JI652" s="176">
        <v>0</v>
      </c>
      <c r="JJ652" s="176">
        <v>0</v>
      </c>
      <c r="JK652" s="176">
        <v>1</v>
      </c>
      <c r="JL652" s="176">
        <v>0</v>
      </c>
      <c r="JM652" s="176">
        <v>1</v>
      </c>
      <c r="JN652" s="176">
        <v>0</v>
      </c>
      <c r="JO652" s="176">
        <v>0</v>
      </c>
      <c r="JP652" s="176">
        <v>0</v>
      </c>
      <c r="JQ652" s="176">
        <v>0</v>
      </c>
      <c r="JR652" s="176">
        <v>0</v>
      </c>
      <c r="JS652" s="176">
        <v>0</v>
      </c>
      <c r="JT652" s="176">
        <v>0</v>
      </c>
      <c r="JU652" s="501">
        <v>1</v>
      </c>
      <c r="JV652" s="176">
        <v>0</v>
      </c>
      <c r="JW652" s="176">
        <v>0</v>
      </c>
      <c r="JX652" s="176">
        <v>0</v>
      </c>
      <c r="JY652" s="501"/>
      <c r="JZ652" s="405"/>
      <c r="KA652" s="405"/>
      <c r="KB652" s="405"/>
      <c r="KC652" s="405"/>
      <c r="KD652" s="405"/>
      <c r="KE652" s="162">
        <v>1</v>
      </c>
      <c r="KF652" s="175">
        <v>0</v>
      </c>
      <c r="KG652" s="175">
        <v>0</v>
      </c>
      <c r="KH652" s="175">
        <v>0</v>
      </c>
      <c r="KI652" s="175">
        <v>0</v>
      </c>
      <c r="KJ652" s="175">
        <v>1</v>
      </c>
      <c r="KK652" s="160">
        <v>0</v>
      </c>
      <c r="KL652" s="175">
        <v>1</v>
      </c>
      <c r="KM652" s="175">
        <v>0</v>
      </c>
      <c r="KN652" s="175">
        <v>0</v>
      </c>
      <c r="KO652" s="175">
        <v>0</v>
      </c>
      <c r="KP652" s="175">
        <v>0</v>
      </c>
      <c r="KQ652" s="175">
        <v>0</v>
      </c>
      <c r="KR652" s="160">
        <v>0</v>
      </c>
      <c r="KS652" s="159"/>
      <c r="KT652" s="159"/>
      <c r="KU652" s="159"/>
      <c r="KV652" s="159"/>
      <c r="KW652" s="159"/>
      <c r="KX652" s="159"/>
      <c r="KY652" s="159"/>
      <c r="KZ652" s="159"/>
      <c r="LA652" s="159"/>
      <c r="LB652" s="159"/>
    </row>
    <row r="653" spans="1:314" x14ac:dyDescent="0.15">
      <c r="A653" s="218" t="s">
        <v>593</v>
      </c>
      <c r="B653" s="243" t="s">
        <v>175</v>
      </c>
      <c r="C653" s="17"/>
      <c r="D653" s="18"/>
      <c r="E653" s="12"/>
      <c r="F653" s="20"/>
      <c r="G653" s="19"/>
      <c r="H653" s="20"/>
      <c r="I653" s="597"/>
      <c r="J653" s="16"/>
      <c r="K653" s="20"/>
      <c r="L653" s="16"/>
      <c r="M653" s="25"/>
      <c r="N653" s="25"/>
      <c r="O653" s="25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16"/>
      <c r="AB653" s="20"/>
      <c r="AC653" s="20"/>
      <c r="AD653" s="20"/>
      <c r="AE653" s="20"/>
      <c r="AF653" s="20"/>
      <c r="AG653" s="20"/>
      <c r="AH653" s="58"/>
      <c r="AI653" s="20"/>
      <c r="AJ653" s="20"/>
      <c r="AK653" s="20"/>
      <c r="AL653" s="642"/>
      <c r="AM653" s="636">
        <v>4.0268479154084531</v>
      </c>
      <c r="AN653" s="637">
        <v>10.936522801302932</v>
      </c>
      <c r="AO653" s="587"/>
      <c r="AP653" s="634">
        <f t="shared" ref="AP653" si="432">ABS(11.88-AN653)</f>
        <v>0.94347719869706914</v>
      </c>
      <c r="AQ653" s="528">
        <f>SUM(AO640:AO653)</f>
        <v>18.02478013029317</v>
      </c>
      <c r="AR653" s="528">
        <f>SUM(AP640:AP653)</f>
        <v>25.341604234527694</v>
      </c>
      <c r="AS653" s="528">
        <f>AVERAGE(AO640:AO653)</f>
        <v>2.5749685900418813</v>
      </c>
      <c r="AT653" s="528">
        <f>AVERAGE(AP640:AP653)</f>
        <v>3.6202291763610992</v>
      </c>
      <c r="AU653" s="528">
        <f>MAX(AO640:AO653)</f>
        <v>7.1376140065146592</v>
      </c>
      <c r="AV653" s="528">
        <f>MAX(AP640:AP653)</f>
        <v>5.6277931596091211</v>
      </c>
      <c r="AW653" s="528">
        <f>MIN(AO639:AO653)</f>
        <v>0.82733713355048977</v>
      </c>
      <c r="AX653" s="528">
        <f>MIN(AP639:AP653)</f>
        <v>0.94347719869706914</v>
      </c>
      <c r="AY653" s="528">
        <f>AU653-AW653</f>
        <v>6.3102768729641694</v>
      </c>
      <c r="AZ653" s="528">
        <f>AV653-AX653</f>
        <v>4.6843159609120519</v>
      </c>
      <c r="BA653" s="528"/>
      <c r="BB653" s="636"/>
      <c r="BC653" s="637"/>
      <c r="BD653" s="528">
        <f>SUM(BB640:BB653)</f>
        <v>22.415032573289906</v>
      </c>
      <c r="BE653" s="528">
        <f>SUM(BC640:BC653)</f>
        <v>27.409055374592835</v>
      </c>
      <c r="BF653" s="528">
        <f>AVERAGE(BB640:BB653)</f>
        <v>3.7358387622149842</v>
      </c>
      <c r="BG653" s="528">
        <f>AVERAGE(BC640:BC653)</f>
        <v>3.915579339227548</v>
      </c>
      <c r="BH653" s="528">
        <f>MAX(BB640:BB653)</f>
        <v>5.6521498371335497</v>
      </c>
      <c r="BI653" s="528">
        <f>MAX(BC640:BC653)</f>
        <v>7.1619706840390878</v>
      </c>
      <c r="BJ653" s="528">
        <f>MIN(BB639:BB653)</f>
        <v>3.0196416938110744</v>
      </c>
      <c r="BK653" s="528">
        <f>MIN(BC639:BC653)</f>
        <v>2.5550814332247569</v>
      </c>
      <c r="BL653" s="528">
        <f>BH653-BJ653</f>
        <v>2.6325081433224753</v>
      </c>
      <c r="BM653" s="528">
        <f>BI653-BK653</f>
        <v>4.6068892508143309</v>
      </c>
      <c r="BN653" s="574"/>
      <c r="BO653" s="574"/>
      <c r="BP653" s="2"/>
      <c r="BQ653" s="2"/>
      <c r="BR653" s="7"/>
      <c r="BS653" s="530"/>
      <c r="BT653" s="530"/>
      <c r="BU653" s="530"/>
      <c r="BV653" s="530"/>
      <c r="BW653" s="584"/>
      <c r="BX653" s="530"/>
      <c r="BY653" s="530"/>
      <c r="BZ653" s="530"/>
      <c r="CA653" s="530"/>
      <c r="CB653" s="584"/>
      <c r="CC653" s="530"/>
      <c r="CD653" s="584"/>
      <c r="CE653" s="527"/>
      <c r="CF653" s="584"/>
      <c r="CG653" s="530"/>
      <c r="CH653" s="584"/>
      <c r="CI653" s="530"/>
      <c r="CJ653" s="584"/>
      <c r="CK653" s="530"/>
      <c r="CL653" s="584"/>
      <c r="CM653" s="271"/>
      <c r="CN653" s="393"/>
      <c r="CO653" s="73"/>
      <c r="CP653" s="73"/>
      <c r="CQ653" s="73"/>
      <c r="CR653" s="96"/>
      <c r="CS653" s="83"/>
      <c r="CT653" s="281">
        <f>SUM(CR640:CR651)</f>
        <v>39.326109431619798</v>
      </c>
      <c r="CU653" s="281">
        <f>SUM(CS640:CS652)</f>
        <v>28.172628463072527</v>
      </c>
      <c r="CV653" s="281">
        <f>AVERAGE(CR640:CR652)</f>
        <v>6.5543515719366328</v>
      </c>
      <c r="CW653" s="281">
        <f>AVERAGE(CS640:CS652)</f>
        <v>4.6954380771787543</v>
      </c>
      <c r="CX653" s="281">
        <f>MAX(CR640:CR652)</f>
        <v>17.58798159825345</v>
      </c>
      <c r="CY653" s="281">
        <f>MAX(CS640:CS652)</f>
        <v>9.6262910773722741</v>
      </c>
      <c r="CZ653" s="281">
        <f>MIN(CR640:CR652)</f>
        <v>7.4256511438197725E-2</v>
      </c>
      <c r="DA653" s="281">
        <f>MIN(CS640:CS652)</f>
        <v>0.16978445518503282</v>
      </c>
      <c r="DB653" s="281">
        <f>CX653-CZ653</f>
        <v>17.513725086815253</v>
      </c>
      <c r="DC653" s="281">
        <f>CY653-DA653</f>
        <v>9.4565066221872414</v>
      </c>
      <c r="DD653" s="281"/>
      <c r="DE653" s="281"/>
      <c r="DF653" s="281"/>
      <c r="DG653" s="281"/>
      <c r="DH653" s="281"/>
      <c r="DI653" s="281"/>
      <c r="DJ653" s="281">
        <f>SUM(DH642:DH652)</f>
        <v>60.882843355052358</v>
      </c>
      <c r="DK653" s="281">
        <f>SUM(DI642:DI652)</f>
        <v>54.817288738555916</v>
      </c>
      <c r="DL653" s="281">
        <f>AVERAGE(DH642:DH652)</f>
        <v>12.176568671010472</v>
      </c>
      <c r="DM653" s="281">
        <f>AVERAGE(DI642:DI652)</f>
        <v>10.963457747711184</v>
      </c>
      <c r="DN653" s="281">
        <f>MAX(DH642:DH652)</f>
        <v>18.464936033935704</v>
      </c>
      <c r="DO653" s="281">
        <f>MAX(DI642:DI652)</f>
        <v>22.960774045454951</v>
      </c>
      <c r="DP653" s="281">
        <f>MIN(DH642:DH652)</f>
        <v>9.745979023425722</v>
      </c>
      <c r="DQ653" s="281">
        <f>MIN(DI642:DI652)</f>
        <v>0.95121094711065457</v>
      </c>
      <c r="DR653" s="281">
        <f>DN653-DP653</f>
        <v>8.7189570105099818</v>
      </c>
      <c r="DS653" s="281">
        <f>DO653-DQ653</f>
        <v>22.009563098344294</v>
      </c>
      <c r="DT653" s="112"/>
      <c r="DU653" s="110"/>
      <c r="DV653" s="110"/>
      <c r="DW653" s="495"/>
      <c r="DX653" s="495"/>
      <c r="DY653" s="495"/>
      <c r="DZ653" s="495"/>
      <c r="EA653" s="495"/>
      <c r="EB653" s="512"/>
      <c r="EC653" s="495"/>
      <c r="ED653" s="495"/>
      <c r="EE653" s="512"/>
      <c r="EF653" s="244"/>
      <c r="EG653" s="244"/>
      <c r="EH653" s="244"/>
      <c r="EI653" s="244"/>
      <c r="EJ653" s="244"/>
      <c r="EK653" s="244"/>
      <c r="EL653" s="244"/>
      <c r="EM653" s="244"/>
      <c r="EN653" s="244"/>
      <c r="EO653" s="244"/>
      <c r="EP653" s="244"/>
      <c r="EQ653" s="244"/>
      <c r="ER653" s="110"/>
      <c r="ES653" s="110"/>
      <c r="ET653" s="523"/>
      <c r="EU653" s="523"/>
      <c r="EV653" s="287">
        <f>SUM(ET640:ET653)</f>
        <v>6.6597869370216722</v>
      </c>
      <c r="EW653" s="281">
        <f>SUM(EU640:EU653)</f>
        <v>7.0857035434591058</v>
      </c>
      <c r="EX653" s="278">
        <f>AVERAGE(ET640:ET653)</f>
        <v>0.95139813386023886</v>
      </c>
      <c r="EY653" s="278">
        <f>AVERAGE(EU640:EU653)</f>
        <v>1.1809505905765176</v>
      </c>
      <c r="EZ653" s="281">
        <f>_xlfn.VAR.P(ET640:ET653)</f>
        <v>0.21068553289448222</v>
      </c>
      <c r="FA653" s="281">
        <f>_xlfn.VAR.P(EU640:EU653)</f>
        <v>0.88541110235183162</v>
      </c>
      <c r="FB653" s="281">
        <f>MAX(ET640:ET653)</f>
        <v>1.5875073512667941</v>
      </c>
      <c r="FC653" s="281">
        <f>MAX(EU640:EU653)</f>
        <v>3.2137343940279002</v>
      </c>
      <c r="FD653" s="523"/>
      <c r="FE653" s="152"/>
      <c r="FF653" s="145"/>
      <c r="FG653" s="521">
        <f>SUM(FE641:FE653)</f>
        <v>218.64863610543415</v>
      </c>
      <c r="FH653" s="521">
        <f>SUM(FF641:FF653)</f>
        <v>159.90328507579036</v>
      </c>
      <c r="FI653" s="521">
        <f>AVERAGE(FE641:FE653)</f>
        <v>36.441439350905689</v>
      </c>
      <c r="FJ653" s="521">
        <f>AVERAGE(FF641:FF653)</f>
        <v>26.650547512631729</v>
      </c>
      <c r="FK653" s="521">
        <f>MAX(FE641:FE653)</f>
        <v>91.251246839938091</v>
      </c>
      <c r="FL653" s="521">
        <f>MAX(FF641:FF653)</f>
        <v>55.928787970108914</v>
      </c>
      <c r="FM653" s="521">
        <f>MIN(FE641:FE653)</f>
        <v>0.40022476684182706</v>
      </c>
      <c r="FN653" s="521">
        <f>MIN(FF641:FF653)</f>
        <v>0.87764644564004612</v>
      </c>
      <c r="FO653" s="521">
        <f>FK653-FM653</f>
        <v>90.85102207309626</v>
      </c>
      <c r="FP653" s="520">
        <f>FL653-FN653</f>
        <v>55.051141524468868</v>
      </c>
      <c r="FQ653" s="284"/>
      <c r="FR653" s="284"/>
      <c r="FS653" s="278">
        <f>SUM(FQ641:FQ653)</f>
        <v>29.831702120991437</v>
      </c>
      <c r="FT653" s="278">
        <f>SUM(FR641:FR653)</f>
        <v>21.739144139707733</v>
      </c>
      <c r="FU653" s="278">
        <f>AVERAGE(FQ641:FQ653)</f>
        <v>4.9719503534985732</v>
      </c>
      <c r="FV653" s="278">
        <f>AVERAGE(FR641:FR653)</f>
        <v>3.6231906899512887</v>
      </c>
      <c r="FW653" s="278">
        <f>MAX(FQ641:FQ653)</f>
        <v>12.16804971696344</v>
      </c>
      <c r="FX653" s="278">
        <f>MAX(FR641:FR653)</f>
        <v>7.3597870274012811</v>
      </c>
      <c r="FY653" s="278">
        <f>MIN(FQ641:FQ653)</f>
        <v>5.4581562725612612E-2</v>
      </c>
      <c r="FZ653" s="278">
        <f>MIN(FR641:FR653)</f>
        <v>0.18943904008531345</v>
      </c>
      <c r="GA653" s="278">
        <f>FW653-FY653</f>
        <v>12.113468154237827</v>
      </c>
      <c r="GB653" s="278">
        <f>FX653-FZ653</f>
        <v>7.1703479873159672</v>
      </c>
      <c r="GC653" s="280"/>
      <c r="GD653" s="285"/>
      <c r="GE653" s="280"/>
      <c r="GF653" s="278">
        <f>SUM(GD641:GD653)</f>
        <v>4.6716259571486782</v>
      </c>
      <c r="GG653" s="278">
        <f>SUM(GE641:GE653)</f>
        <v>2.8408417739557881</v>
      </c>
      <c r="GH653" s="278">
        <f>AVERAGE(GD641:GD653)</f>
        <v>0.77860432619144637</v>
      </c>
      <c r="GI653" s="278">
        <f>AVERAGE(GE641:GE653)</f>
        <v>0.47347362899263135</v>
      </c>
      <c r="GJ653" s="278">
        <f>MAX(GD641:GD653)</f>
        <v>1.9221466111162686</v>
      </c>
      <c r="GK653" s="278">
        <f>MAX(GE641:GE653)</f>
        <v>0.97321397795222753</v>
      </c>
      <c r="GL653" s="278">
        <f>MIN(GD641:GD653)</f>
        <v>1.0724483361887208E-2</v>
      </c>
      <c r="GM653" s="278">
        <f>MIN(GE641:GE653)</f>
        <v>4.9703093190441611E-2</v>
      </c>
      <c r="GN653" s="278">
        <f>GJ653-GL653</f>
        <v>1.9114221277543815</v>
      </c>
      <c r="GO653" s="278">
        <f>GK653-GM653</f>
        <v>0.92351088476178589</v>
      </c>
      <c r="GP653" s="280"/>
      <c r="GQ653" s="587"/>
      <c r="GR653" s="587"/>
      <c r="GS653" s="532"/>
      <c r="GT653" s="586">
        <f>SUM(GR640:GR652)</f>
        <v>7.6664989158737864</v>
      </c>
      <c r="GU653" s="586">
        <f>SUM(GS640:GS652)</f>
        <v>27.800738492916047</v>
      </c>
      <c r="GV653" s="531">
        <f>AVERAGE(GR640:GR652)</f>
        <v>0.58973068583644506</v>
      </c>
      <c r="GW653" s="531">
        <f>AVERAGE(GS640:GS652)</f>
        <v>2.1385183456089267</v>
      </c>
      <c r="GX653" s="531">
        <f>MAX(GR640:GR652)</f>
        <v>1.4713482767838579</v>
      </c>
      <c r="GY653" s="531">
        <f>MAX(GS640:GS652)</f>
        <v>5.3820371177093751</v>
      </c>
      <c r="GZ653" s="587"/>
      <c r="HA653" s="532"/>
      <c r="HB653" s="586">
        <f>SUM(GZ640:GZ652)</f>
        <v>7.3555374592833864</v>
      </c>
      <c r="HC653" s="586">
        <f>SUM(HA640:HA652)</f>
        <v>3.8326221498371353</v>
      </c>
      <c r="HD653" s="531">
        <f>AVERAGE(GZ640:GZ652)</f>
        <v>0.56581057379102973</v>
      </c>
      <c r="HE653" s="531">
        <f>AVERAGE(HA640:HA652)</f>
        <v>0.29481708844901039</v>
      </c>
      <c r="HF653" s="531">
        <f>MAX(GZ640:GZ652)</f>
        <v>1.6259609120521166</v>
      </c>
      <c r="HG653" s="531">
        <f>MAX(HA640:HA652)</f>
        <v>0.6968403908794798</v>
      </c>
      <c r="HH653" s="584"/>
      <c r="HI653" s="527"/>
      <c r="HJ653" s="586">
        <f>SUM(HH640:HH653)</f>
        <v>11.661982965829139</v>
      </c>
      <c r="HK653" s="586">
        <f>SUM(HI640:HI653)</f>
        <v>28.145439563155492</v>
      </c>
      <c r="HL653" s="531">
        <f>AVERAGE(HH640:HH653)</f>
        <v>0.8970756127560876</v>
      </c>
      <c r="HM653" s="531">
        <f>AVERAGE(HI640:HI653)</f>
        <v>2.1650338125504223</v>
      </c>
      <c r="HN653" s="531">
        <f>MAX(HH640:HH653)</f>
        <v>2.1928553621058047</v>
      </c>
      <c r="HO653" s="531">
        <f>MAX(HI640:HI653)</f>
        <v>5.4092581203703611</v>
      </c>
      <c r="HP653" s="286">
        <f>MIN(HH640:HH653)</f>
        <v>0.36732123542594497</v>
      </c>
      <c r="HQ653" s="286">
        <f>MIN(HI640:HI653)</f>
        <v>0.8084799704970359</v>
      </c>
      <c r="HR653" s="278">
        <f>HN653-HP653</f>
        <v>1.8255341266798597</v>
      </c>
      <c r="HS653" s="278">
        <f>HO653-HQ653</f>
        <v>4.6007781498733253</v>
      </c>
      <c r="HT653" s="393"/>
      <c r="HU653" s="520"/>
      <c r="HV653" s="393"/>
      <c r="HW653" s="520"/>
      <c r="HX653" s="393"/>
      <c r="HY653" s="520"/>
      <c r="HZ653" s="393"/>
      <c r="IA653" s="520"/>
      <c r="IB653" s="393"/>
      <c r="IC653" s="520"/>
      <c r="ID653" s="393"/>
      <c r="IE653" s="168"/>
      <c r="IF653" s="168"/>
      <c r="IG653" s="168"/>
      <c r="IH653" s="168"/>
      <c r="II653" s="168"/>
      <c r="IJ653" s="168"/>
      <c r="IK653" s="168"/>
      <c r="IL653" s="168"/>
      <c r="IM653" s="168"/>
      <c r="IN653" s="462"/>
      <c r="IO653" s="462"/>
      <c r="IP653" s="390">
        <v>4</v>
      </c>
      <c r="IQ653" s="168"/>
      <c r="IR653" s="168"/>
      <c r="IS653" s="168"/>
      <c r="IT653" s="390"/>
      <c r="IU653" s="393"/>
      <c r="IV653" s="390"/>
      <c r="IW653" s="393"/>
      <c r="IX653" s="484"/>
      <c r="IY653" s="393"/>
      <c r="IZ653" s="168"/>
      <c r="JA653" s="168"/>
      <c r="JB653" s="177"/>
      <c r="JC653" s="205"/>
      <c r="JD653" s="205"/>
      <c r="JE653" s="177"/>
      <c r="JF653" s="177"/>
      <c r="JG653" s="177"/>
      <c r="JH653" s="177"/>
      <c r="JI653" s="177"/>
      <c r="JJ653" s="177"/>
      <c r="JK653" s="177"/>
      <c r="JL653" s="177"/>
      <c r="JM653" s="177"/>
      <c r="JN653" s="177"/>
      <c r="JO653" s="177"/>
      <c r="JP653" s="177"/>
      <c r="JQ653" s="177"/>
      <c r="JR653" s="177"/>
      <c r="JS653" s="177"/>
      <c r="JT653" s="177"/>
      <c r="JU653" s="500"/>
      <c r="JV653" s="177"/>
      <c r="JW653" s="177"/>
      <c r="JX653" s="177"/>
      <c r="JY653" s="500"/>
      <c r="JZ653" s="406"/>
      <c r="KA653" s="406"/>
      <c r="KB653" s="406"/>
      <c r="KC653" s="406"/>
      <c r="KD653" s="406"/>
      <c r="KE653" s="170"/>
      <c r="KF653" s="204"/>
      <c r="KG653" s="204"/>
      <c r="KH653" s="204"/>
      <c r="KI653" s="204"/>
      <c r="KJ653" s="204"/>
      <c r="KK653" s="169"/>
      <c r="KL653" s="204"/>
      <c r="KM653" s="168"/>
      <c r="KN653" s="168"/>
      <c r="KO653" s="168"/>
      <c r="KP653" s="168"/>
      <c r="KQ653" s="168"/>
      <c r="KR653" s="169"/>
      <c r="KS653" s="168"/>
      <c r="KT653" s="168"/>
      <c r="KU653" s="168"/>
      <c r="KV653" s="168"/>
      <c r="KW653" s="168"/>
      <c r="KX653" s="168"/>
      <c r="KY653" s="168"/>
      <c r="KZ653" s="168"/>
      <c r="LA653" s="169"/>
      <c r="LB653" s="168" t="s">
        <v>585</v>
      </c>
    </row>
    <row r="654" spans="1:314" x14ac:dyDescent="0.15">
      <c r="A654" s="214"/>
      <c r="B654" s="231" t="s">
        <v>176</v>
      </c>
      <c r="C654" s="10"/>
      <c r="D654" s="11"/>
      <c r="E654" s="12"/>
      <c r="F654" s="14"/>
      <c r="G654" s="13"/>
      <c r="H654" s="14" t="s">
        <v>363</v>
      </c>
      <c r="I654" s="596">
        <v>123</v>
      </c>
      <c r="J654" s="9">
        <v>1</v>
      </c>
      <c r="K654" s="14">
        <v>1</v>
      </c>
      <c r="L654" s="9">
        <v>0</v>
      </c>
      <c r="M654" s="23">
        <v>1</v>
      </c>
      <c r="N654" s="23">
        <v>1</v>
      </c>
      <c r="O654" s="23">
        <v>0</v>
      </c>
      <c r="P654" s="14"/>
      <c r="Q654" s="23">
        <v>1</v>
      </c>
      <c r="R654" s="23">
        <v>0</v>
      </c>
      <c r="S654" s="23">
        <v>0</v>
      </c>
      <c r="T654" s="23">
        <v>1</v>
      </c>
      <c r="U654" s="23">
        <v>0</v>
      </c>
      <c r="V654" s="23">
        <v>0</v>
      </c>
      <c r="W654" s="23">
        <v>0</v>
      </c>
      <c r="X654" s="23">
        <v>0</v>
      </c>
      <c r="Y654" s="23">
        <v>0</v>
      </c>
      <c r="Z654" s="23">
        <v>1</v>
      </c>
      <c r="AA654" s="9">
        <v>0</v>
      </c>
      <c r="AB654" s="15">
        <f>ABS(ER654-DU655)</f>
        <v>7.7439382988623962E-2</v>
      </c>
      <c r="AC654" s="15">
        <f>ABS(ES654-DV655)</f>
        <v>0.61941368078175962</v>
      </c>
      <c r="AD654" s="15">
        <f>SQRT(AB654^2+AC654^2)</f>
        <v>0.62423566541592801</v>
      </c>
      <c r="AE654" s="15"/>
      <c r="AF654" s="15"/>
      <c r="AG654" s="15"/>
      <c r="AH654" s="15">
        <f>AM655-BP654</f>
        <v>-2.9039768620734039</v>
      </c>
      <c r="AI654" s="15">
        <f>AN655-BQ654</f>
        <v>-16.995162866449512</v>
      </c>
      <c r="AJ654" s="15"/>
      <c r="AK654" s="15"/>
      <c r="AL654" s="632">
        <f>((AH654*AH655)+(AI654*AI655))/(SQRT(AH654^2+AI654^2)*SQRT(AH655^2+AI655^2))</f>
        <v>0.99971967169649711</v>
      </c>
      <c r="AM654" s="633"/>
      <c r="AN654" s="634"/>
      <c r="AO654" s="633"/>
      <c r="AP654" s="634"/>
      <c r="AQ654" s="634"/>
      <c r="AR654" s="634"/>
      <c r="AS654" s="634"/>
      <c r="AT654" s="634"/>
      <c r="AU654" s="634"/>
      <c r="AV654" s="634"/>
      <c r="AW654" s="634"/>
      <c r="AX654" s="634"/>
      <c r="AY654" s="634"/>
      <c r="AZ654" s="634"/>
      <c r="BA654" s="634"/>
      <c r="BB654" s="633"/>
      <c r="BC654" s="634"/>
      <c r="BD654" s="634"/>
      <c r="BE654" s="634"/>
      <c r="BF654" s="634"/>
      <c r="BG654" s="634"/>
      <c r="BH654" s="634"/>
      <c r="BI654" s="634"/>
      <c r="BJ654" s="634"/>
      <c r="BK654" s="634"/>
      <c r="BL654" s="634"/>
      <c r="BM654" s="634"/>
      <c r="BN654" s="573"/>
      <c r="BO654" s="573"/>
      <c r="BP654" s="4">
        <v>1.1228710533350494</v>
      </c>
      <c r="BQ654" s="4">
        <v>11.904356677524429</v>
      </c>
      <c r="BR654" s="6"/>
      <c r="BS654" s="527"/>
      <c r="BT654" s="527"/>
      <c r="BU654" s="527"/>
      <c r="BV654" s="527"/>
      <c r="BW654" s="584"/>
      <c r="BX654" s="527"/>
      <c r="BY654" s="527"/>
      <c r="BZ654" s="527"/>
      <c r="CA654" s="527"/>
      <c r="CB654" s="584"/>
      <c r="CC654" s="527"/>
      <c r="CD654" s="584"/>
      <c r="CE654" s="527"/>
      <c r="CF654" s="584"/>
      <c r="CG654" s="527"/>
      <c r="CH654" s="584"/>
      <c r="CI654" s="527"/>
      <c r="CJ654" s="584"/>
      <c r="CK654" s="527"/>
      <c r="CL654" s="584"/>
      <c r="CO654" s="70"/>
      <c r="CP654" s="70"/>
      <c r="CQ654" s="70"/>
      <c r="CR654" s="70"/>
      <c r="CS654" s="70"/>
      <c r="CT654" s="70"/>
      <c r="CU654" s="70"/>
      <c r="CV654" s="70"/>
      <c r="CW654" s="70"/>
      <c r="CX654" s="70"/>
      <c r="CY654" s="70"/>
      <c r="CZ654" s="70"/>
      <c r="DA654" s="70"/>
      <c r="DB654" s="70"/>
      <c r="DC654" s="70"/>
      <c r="DH654" s="516"/>
      <c r="DI654" s="516"/>
      <c r="DJ654" s="105"/>
      <c r="DK654" s="105"/>
      <c r="DL654" s="105"/>
      <c r="DM654" s="105"/>
      <c r="DN654" s="105"/>
      <c r="DO654" s="105"/>
      <c r="DP654" s="105"/>
      <c r="DQ654" s="105"/>
      <c r="DR654" s="105"/>
      <c r="DS654" s="105"/>
      <c r="DT654" s="108" t="s">
        <v>442</v>
      </c>
      <c r="DU654" s="105">
        <v>1.1228710533350494</v>
      </c>
      <c r="DV654" s="105">
        <v>11.904356677524429</v>
      </c>
      <c r="ER654" s="128">
        <v>-3.7170903834539568</v>
      </c>
      <c r="ES654" s="128">
        <v>-12.872190553745929</v>
      </c>
      <c r="EV654" s="284"/>
      <c r="EW654" s="209"/>
      <c r="EX654" s="209"/>
      <c r="EY654" s="209"/>
      <c r="EZ654" s="209"/>
      <c r="FA654" s="209"/>
      <c r="FB654" s="209"/>
      <c r="FC654" s="209"/>
      <c r="FE654" s="141"/>
      <c r="FF654" s="141"/>
      <c r="FH654" s="141"/>
      <c r="FJ654" s="141"/>
      <c r="FK654" s="584"/>
      <c r="FL654" s="527"/>
      <c r="FM654" s="584"/>
      <c r="FN654" s="527"/>
      <c r="FO654" s="584"/>
      <c r="FP654" s="527"/>
      <c r="FQ654" s="284"/>
      <c r="FR654" s="209"/>
      <c r="FS654" s="285"/>
      <c r="FT654" s="279"/>
      <c r="FU654" s="285"/>
      <c r="FV654" s="279"/>
      <c r="FW654" s="285"/>
      <c r="FX654" s="279"/>
      <c r="FY654" s="285"/>
      <c r="FZ654" s="279"/>
      <c r="GA654" s="285"/>
      <c r="GB654" s="279"/>
      <c r="GC654" s="279"/>
      <c r="GD654" s="285"/>
      <c r="GE654" s="279"/>
      <c r="GF654" s="285"/>
      <c r="GG654" s="279"/>
      <c r="GH654" s="279"/>
      <c r="GI654" s="279"/>
      <c r="GJ654" s="279"/>
      <c r="GK654" s="279"/>
      <c r="GL654" s="279"/>
      <c r="GM654" s="279"/>
      <c r="GN654" s="279"/>
      <c r="GO654" s="279"/>
      <c r="GP654" s="209"/>
      <c r="GQ654" s="529"/>
      <c r="GR654" s="587"/>
      <c r="GS654" s="529"/>
      <c r="GT654" s="587"/>
      <c r="GU654" s="529"/>
      <c r="GV654" s="529"/>
      <c r="GW654" s="529"/>
      <c r="GX654" s="529"/>
      <c r="GY654" s="529"/>
      <c r="GZ654" s="587"/>
      <c r="HA654" s="529"/>
      <c r="HB654" s="587"/>
      <c r="HC654" s="529"/>
      <c r="HD654" s="529"/>
      <c r="HE654" s="529"/>
      <c r="HF654" s="529"/>
      <c r="HG654" s="529"/>
      <c r="HH654" s="584"/>
      <c r="HI654" s="527"/>
      <c r="HJ654" s="587"/>
      <c r="HK654" s="529"/>
      <c r="HL654" s="529"/>
      <c r="HM654" s="529"/>
      <c r="HN654" s="529"/>
      <c r="HO654" s="529"/>
      <c r="HP654" s="285"/>
      <c r="HQ654" s="208"/>
      <c r="HR654" s="208"/>
      <c r="HS654" s="208"/>
      <c r="IE654" s="159"/>
      <c r="IF654" s="159"/>
      <c r="IG654" s="159"/>
      <c r="IH654" s="159"/>
      <c r="II654" s="159">
        <v>0</v>
      </c>
      <c r="IJ654" s="159">
        <v>0</v>
      </c>
      <c r="IK654" s="159"/>
      <c r="IL654" s="159"/>
      <c r="IM654" s="159"/>
      <c r="IQ654" s="159"/>
      <c r="IR654" s="159"/>
      <c r="IS654" s="159"/>
      <c r="IZ654" s="159"/>
      <c r="JA654" s="159"/>
      <c r="JB654" s="159"/>
      <c r="JC654" s="184"/>
      <c r="JD654" s="184"/>
      <c r="JE654" s="176"/>
      <c r="JF654" s="176"/>
      <c r="JG654" s="176"/>
      <c r="JH654" s="176"/>
      <c r="JI654" s="176"/>
      <c r="JJ654" s="176"/>
      <c r="JK654" s="176"/>
      <c r="JL654" s="176"/>
      <c r="JM654" s="176"/>
      <c r="JN654" s="176"/>
      <c r="JO654" s="176"/>
      <c r="JP654" s="159"/>
      <c r="JQ654" s="159"/>
      <c r="JR654" s="159"/>
      <c r="JS654" s="176"/>
      <c r="JT654" s="176"/>
      <c r="JU654" s="501"/>
      <c r="JV654" s="176"/>
      <c r="JW654" s="176"/>
      <c r="JX654" s="176"/>
      <c r="JY654" s="501"/>
      <c r="JZ654" s="405"/>
      <c r="KA654" s="405"/>
      <c r="KB654" s="405"/>
      <c r="KC654" s="405"/>
      <c r="KD654" s="405"/>
      <c r="KE654" s="159"/>
      <c r="KF654" s="175"/>
      <c r="KG654" s="175"/>
      <c r="KH654" s="175"/>
      <c r="KI654" s="175"/>
      <c r="KJ654" s="175"/>
      <c r="KK654" s="159"/>
      <c r="KL654" s="175"/>
      <c r="KM654" s="159"/>
      <c r="KN654" s="159"/>
      <c r="KO654" s="159"/>
      <c r="KP654" s="159"/>
      <c r="KQ654" s="159"/>
      <c r="KR654" s="159"/>
      <c r="KS654" s="159"/>
      <c r="KT654" s="159"/>
      <c r="KU654" s="159"/>
      <c r="KV654" s="159"/>
      <c r="KW654" s="159"/>
      <c r="KX654" s="159"/>
      <c r="KY654" s="159"/>
      <c r="KZ654" s="159"/>
      <c r="LA654" s="159"/>
      <c r="LB654" s="159"/>
    </row>
    <row r="655" spans="1:314" x14ac:dyDescent="0.15">
      <c r="A655" s="214"/>
      <c r="B655" s="231" t="s">
        <v>177</v>
      </c>
      <c r="C655" s="10">
        <v>0.2</v>
      </c>
      <c r="D655" s="11">
        <v>0.66660000000000008</v>
      </c>
      <c r="E655" s="12"/>
      <c r="F655" s="14"/>
      <c r="G655" s="13"/>
      <c r="H655" s="14"/>
      <c r="I655" s="596"/>
      <c r="J655" s="9">
        <v>2</v>
      </c>
      <c r="K655" s="14"/>
      <c r="L655" s="9"/>
      <c r="M655" s="23">
        <v>0</v>
      </c>
      <c r="N655" s="23"/>
      <c r="O655" s="23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9"/>
      <c r="AB655" s="15"/>
      <c r="AC655" s="15"/>
      <c r="AD655" s="15"/>
      <c r="AE655" s="15"/>
      <c r="AF655" s="15"/>
      <c r="AG655" s="15"/>
      <c r="AH655" s="54">
        <f>ER654-BP654</f>
        <v>-4.8399614367890065</v>
      </c>
      <c r="AI655" s="54">
        <f>ES654-BQ654</f>
        <v>-24.776547231270357</v>
      </c>
      <c r="AJ655" s="15"/>
      <c r="AK655" s="15"/>
      <c r="AL655" s="635">
        <f>DEGREES(ACOS(AL654))</f>
        <v>1.3566919576879772</v>
      </c>
      <c r="AM655" s="633">
        <v>-1.7811058087383542</v>
      </c>
      <c r="AN655" s="634">
        <v>-5.0908061889250815</v>
      </c>
      <c r="AO655" s="638">
        <f>ABS(11.88+AN655)</f>
        <v>6.7891938110749193</v>
      </c>
      <c r="AP655" s="634"/>
      <c r="AQ655" s="634"/>
      <c r="AR655" s="634"/>
      <c r="AS655" s="634"/>
      <c r="AT655" s="634"/>
      <c r="AU655" s="634"/>
      <c r="AV655" s="634"/>
      <c r="AW655" s="634"/>
      <c r="AX655" s="634"/>
      <c r="AY655" s="634"/>
      <c r="AZ655" s="634"/>
      <c r="BA655" s="634"/>
      <c r="BB655" s="633"/>
      <c r="BC655" s="634">
        <f>ABS(BQ655-AN655)</f>
        <v>7.0071172638436474</v>
      </c>
      <c r="BD655" s="634"/>
      <c r="BE655" s="634"/>
      <c r="BF655" s="634"/>
      <c r="BG655" s="634"/>
      <c r="BH655" s="634"/>
      <c r="BI655" s="634"/>
      <c r="BJ655" s="634"/>
      <c r="BK655" s="634"/>
      <c r="BL655" s="634"/>
      <c r="BM655" s="634"/>
      <c r="BN655" s="573"/>
      <c r="BO655" s="573"/>
      <c r="BP655" s="64">
        <v>-2.9814162450620278</v>
      </c>
      <c r="BQ655" s="64">
        <v>-12.097923452768729</v>
      </c>
      <c r="BR655" s="6"/>
      <c r="BS655" s="527"/>
      <c r="BT655" s="527"/>
      <c r="BU655" s="527"/>
      <c r="BV655" s="527"/>
      <c r="BW655" s="584"/>
      <c r="BX655" s="527"/>
      <c r="BY655" s="527"/>
      <c r="BZ655" s="527"/>
      <c r="CA655" s="527"/>
      <c r="CB655" s="584"/>
      <c r="CC655" s="527"/>
      <c r="CD655" s="584"/>
      <c r="CE655" s="527"/>
      <c r="CF655" s="584"/>
      <c r="CG655" s="527"/>
      <c r="CH655" s="584"/>
      <c r="CI655" s="527"/>
      <c r="CJ655" s="584"/>
      <c r="CK655" s="527"/>
      <c r="CL655" s="584"/>
      <c r="CO655" s="70"/>
      <c r="CP655" s="70"/>
      <c r="CQ655" s="70"/>
      <c r="CR655" s="70"/>
      <c r="CS655" s="70"/>
      <c r="CT655" s="70"/>
      <c r="CU655" s="70"/>
      <c r="CV655" s="70"/>
      <c r="CW655" s="70"/>
      <c r="CX655" s="70"/>
      <c r="CY655" s="70"/>
      <c r="CZ655" s="70"/>
      <c r="DA655" s="70"/>
      <c r="DB655" s="70"/>
      <c r="DC655" s="70"/>
      <c r="DH655" s="516"/>
      <c r="DI655" s="516"/>
      <c r="DJ655" s="105"/>
      <c r="DK655" s="105"/>
      <c r="DL655" s="105"/>
      <c r="DM655" s="105"/>
      <c r="DN655" s="105"/>
      <c r="DO655" s="105"/>
      <c r="DP655" s="105"/>
      <c r="DQ655" s="105"/>
      <c r="DR655" s="105"/>
      <c r="DS655" s="105"/>
      <c r="DT655" s="108" t="s">
        <v>443</v>
      </c>
      <c r="DU655" s="128">
        <v>-3.6396510004653329</v>
      </c>
      <c r="DV655" s="128">
        <v>-12.252776872964169</v>
      </c>
      <c r="ER655" s="105">
        <v>1.2003104363236736</v>
      </c>
      <c r="ES655" s="105">
        <v>11.43979641693811</v>
      </c>
      <c r="ET655" s="518">
        <f>ABS(ER655)</f>
        <v>1.2003104363236736</v>
      </c>
      <c r="EV655" s="284"/>
      <c r="EW655" s="209"/>
      <c r="EX655" s="209"/>
      <c r="EY655" s="209"/>
      <c r="EZ655" s="209"/>
      <c r="FA655" s="209"/>
      <c r="FB655" s="209"/>
      <c r="FC655" s="209"/>
      <c r="FE655" s="141"/>
      <c r="FF655" s="141"/>
      <c r="FH655" s="141"/>
      <c r="FJ655" s="141"/>
      <c r="FK655" s="584"/>
      <c r="FL655" s="527"/>
      <c r="FM655" s="584"/>
      <c r="FN655" s="527"/>
      <c r="FO655" s="584"/>
      <c r="FP655" s="527"/>
      <c r="FQ655" s="284"/>
      <c r="FR655" s="209"/>
      <c r="FS655" s="285"/>
      <c r="FT655" s="279"/>
      <c r="FU655" s="285"/>
      <c r="FV655" s="279"/>
      <c r="FW655" s="285"/>
      <c r="FX655" s="279"/>
      <c r="FY655" s="285"/>
      <c r="FZ655" s="279"/>
      <c r="GA655" s="285"/>
      <c r="GB655" s="279"/>
      <c r="GC655" s="279"/>
      <c r="GD655" s="285"/>
      <c r="GE655" s="279"/>
      <c r="GF655" s="285"/>
      <c r="GG655" s="279"/>
      <c r="GH655" s="279"/>
      <c r="GI655" s="279"/>
      <c r="GJ655" s="279"/>
      <c r="GK655" s="279"/>
      <c r="GL655" s="279"/>
      <c r="GM655" s="279"/>
      <c r="GN655" s="279"/>
      <c r="GO655" s="279"/>
      <c r="GP655" s="209"/>
      <c r="GQ655" s="529"/>
      <c r="GR655" s="587">
        <v>7.7439382988624184E-2</v>
      </c>
      <c r="GS655" s="532">
        <v>7.7439382988623962E-2</v>
      </c>
      <c r="GT655" s="584"/>
      <c r="GU655" s="527"/>
      <c r="GV655" s="527"/>
      <c r="GW655" s="527"/>
      <c r="GX655" s="527"/>
      <c r="GY655" s="527"/>
      <c r="GZ655" s="587">
        <v>0.46456026058631927</v>
      </c>
      <c r="HA655" s="532">
        <v>0.61941368078175962</v>
      </c>
      <c r="HB655" s="584"/>
      <c r="HC655" s="527"/>
      <c r="HD655" s="527"/>
      <c r="HE655" s="527"/>
      <c r="HF655" s="527"/>
      <c r="HG655" s="527"/>
      <c r="HH655" s="584">
        <v>0.4709703746029974</v>
      </c>
      <c r="HI655" s="527">
        <v>0.62423566541592801</v>
      </c>
      <c r="HJ655" s="584"/>
      <c r="HK655" s="527"/>
      <c r="HL655" s="527"/>
      <c r="HM655" s="527"/>
      <c r="HN655" s="527"/>
      <c r="HO655" s="527"/>
      <c r="HP655" s="285"/>
      <c r="HQ655" s="208"/>
      <c r="HR655" s="208"/>
      <c r="HS655" s="208"/>
      <c r="IE655" s="159"/>
      <c r="IF655" s="159"/>
      <c r="IG655" s="159"/>
      <c r="IH655" s="159"/>
      <c r="II655" s="159">
        <v>1</v>
      </c>
      <c r="IJ655" s="159">
        <v>0</v>
      </c>
      <c r="IK655" s="159">
        <v>0</v>
      </c>
      <c r="IL655" s="159">
        <v>0</v>
      </c>
      <c r="IM655" s="159">
        <v>1</v>
      </c>
      <c r="IQ655" s="159">
        <v>0</v>
      </c>
      <c r="IR655" s="159">
        <v>1</v>
      </c>
      <c r="IS655" s="159">
        <v>0</v>
      </c>
      <c r="IZ655" s="159">
        <v>1</v>
      </c>
      <c r="JA655" s="159">
        <v>0</v>
      </c>
      <c r="JB655" s="176">
        <v>0</v>
      </c>
      <c r="JC655" s="184">
        <v>0</v>
      </c>
      <c r="JD655" s="184">
        <v>0</v>
      </c>
      <c r="JE655" s="184">
        <v>0</v>
      </c>
      <c r="JF655" s="184">
        <v>0</v>
      </c>
      <c r="JG655" s="184">
        <v>1</v>
      </c>
      <c r="JH655" s="184">
        <v>0</v>
      </c>
      <c r="JI655" s="184">
        <v>0</v>
      </c>
      <c r="JJ655" s="184">
        <v>1</v>
      </c>
      <c r="JK655" s="184">
        <v>0</v>
      </c>
      <c r="JL655" s="184">
        <v>0</v>
      </c>
      <c r="JM655" s="184">
        <v>0</v>
      </c>
      <c r="JN655" s="184">
        <v>0</v>
      </c>
      <c r="JO655" s="184">
        <v>0</v>
      </c>
      <c r="JP655" s="184">
        <v>0</v>
      </c>
      <c r="JQ655" s="184">
        <v>0</v>
      </c>
      <c r="JR655" s="184">
        <v>0</v>
      </c>
      <c r="JS655" s="184">
        <v>0</v>
      </c>
      <c r="JT655" s="184">
        <v>1</v>
      </c>
      <c r="JU655" s="513">
        <v>0</v>
      </c>
      <c r="JV655" s="184">
        <v>0</v>
      </c>
      <c r="JW655" s="184">
        <v>1</v>
      </c>
      <c r="JX655" s="184">
        <v>0</v>
      </c>
      <c r="JY655" s="513"/>
      <c r="JZ655" s="413"/>
      <c r="KA655" s="413"/>
      <c r="KB655" s="413"/>
      <c r="KC655" s="413"/>
      <c r="KD655" s="413"/>
      <c r="KE655" s="162">
        <v>0</v>
      </c>
      <c r="KF655" s="175">
        <v>0</v>
      </c>
      <c r="KG655" s="175">
        <v>0</v>
      </c>
      <c r="KH655" s="175">
        <v>0</v>
      </c>
      <c r="KI655" s="175">
        <v>1</v>
      </c>
      <c r="KJ655" s="175">
        <v>1</v>
      </c>
      <c r="KK655" s="160">
        <v>0</v>
      </c>
      <c r="KL655" s="175">
        <v>0</v>
      </c>
      <c r="KM655" s="175">
        <v>0</v>
      </c>
      <c r="KN655" s="175">
        <v>0</v>
      </c>
      <c r="KO655" s="175">
        <v>1</v>
      </c>
      <c r="KP655" s="175">
        <v>0</v>
      </c>
      <c r="KQ655" s="175">
        <v>0</v>
      </c>
      <c r="KR655" s="160">
        <v>0</v>
      </c>
      <c r="KS655" s="159"/>
      <c r="KT655" s="159"/>
      <c r="KU655" s="159"/>
      <c r="KV655" s="159"/>
      <c r="KW655" s="159"/>
      <c r="KX655" s="159"/>
      <c r="KY655" s="159"/>
      <c r="KZ655" s="159"/>
      <c r="LA655" s="159"/>
      <c r="LB655" s="159"/>
    </row>
    <row r="656" spans="1:314" x14ac:dyDescent="0.15">
      <c r="A656" s="218" t="s">
        <v>593</v>
      </c>
      <c r="B656" s="243" t="s">
        <v>178</v>
      </c>
      <c r="C656" s="17"/>
      <c r="D656" s="18"/>
      <c r="E656" s="12"/>
      <c r="F656" s="20"/>
      <c r="G656" s="19"/>
      <c r="H656" s="20"/>
      <c r="I656" s="597"/>
      <c r="J656" s="16"/>
      <c r="K656" s="20"/>
      <c r="L656" s="16"/>
      <c r="M656" s="25"/>
      <c r="N656" s="25"/>
      <c r="O656" s="25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16"/>
      <c r="AB656" s="20"/>
      <c r="AC656" s="20"/>
      <c r="AD656" s="20"/>
      <c r="AE656" s="20"/>
      <c r="AF656" s="20"/>
      <c r="AG656" s="20"/>
      <c r="AH656" s="58"/>
      <c r="AI656" s="20"/>
      <c r="AJ656" s="20"/>
      <c r="AK656" s="20"/>
      <c r="AL656" s="642"/>
      <c r="AM656" s="636"/>
      <c r="AN656" s="637"/>
      <c r="AO656" s="636"/>
      <c r="AP656" s="637"/>
      <c r="AQ656" s="528">
        <f>SUM(AO653:AO656)</f>
        <v>6.7891938110749193</v>
      </c>
      <c r="AR656" s="528">
        <f>SUM(AP653:AP656)</f>
        <v>0.94347719869706914</v>
      </c>
      <c r="AS656" s="528">
        <f>AVERAGE(AO653:AO656)</f>
        <v>6.7891938110749193</v>
      </c>
      <c r="AT656" s="528">
        <f>AVERAGE(AP653:AP656)</f>
        <v>0.94347719869706914</v>
      </c>
      <c r="AU656" s="528">
        <f>MAX(AO653:AO656)</f>
        <v>6.7891938110749193</v>
      </c>
      <c r="AV656" s="528">
        <f>MAX(AP653:AP656)</f>
        <v>0.94347719869706914</v>
      </c>
      <c r="AW656" s="528">
        <f>MIN(AO653:AO656)</f>
        <v>6.7891938110749193</v>
      </c>
      <c r="AX656" s="528">
        <f>MIN(AP653:AP656)</f>
        <v>0.94347719869706914</v>
      </c>
      <c r="AY656" s="528">
        <f>AU656-AW656</f>
        <v>0</v>
      </c>
      <c r="AZ656" s="528">
        <f>AV656-AX656</f>
        <v>0</v>
      </c>
      <c r="BA656" s="528"/>
      <c r="BB656" s="636"/>
      <c r="BC656" s="637"/>
      <c r="BD656" s="528">
        <f>SUM(BB653:BB656)</f>
        <v>0</v>
      </c>
      <c r="BE656" s="528">
        <f>SUM(BC653:BC656)</f>
        <v>7.0071172638436474</v>
      </c>
      <c r="BF656" s="528" t="e">
        <f>AVERAGE(BB653:BB656)</f>
        <v>#DIV/0!</v>
      </c>
      <c r="BG656" s="528">
        <f>AVERAGE(BC653:BC656)</f>
        <v>7.0071172638436474</v>
      </c>
      <c r="BH656" s="528">
        <f>MAX(BB653:BB656)</f>
        <v>0</v>
      </c>
      <c r="BI656" s="528">
        <f>MAX(BC653:BC656)</f>
        <v>7.0071172638436474</v>
      </c>
      <c r="BJ656" s="528">
        <f>MIN(BB653:BB656)</f>
        <v>0</v>
      </c>
      <c r="BK656" s="528">
        <f>MIN(BC653:BC656)</f>
        <v>7.0071172638436474</v>
      </c>
      <c r="BL656" s="528">
        <f>BH656-BJ656</f>
        <v>0</v>
      </c>
      <c r="BM656" s="528">
        <f>BI656-BK656</f>
        <v>0</v>
      </c>
      <c r="BN656" s="574"/>
      <c r="BO656" s="574"/>
      <c r="BP656" s="2"/>
      <c r="BQ656" s="2"/>
      <c r="BR656" s="7"/>
      <c r="BS656" s="530"/>
      <c r="BT656" s="530"/>
      <c r="BU656" s="530"/>
      <c r="BV656" s="530"/>
      <c r="BW656" s="584"/>
      <c r="BX656" s="530"/>
      <c r="BY656" s="530"/>
      <c r="BZ656" s="530"/>
      <c r="CA656" s="530"/>
      <c r="CB656" s="584"/>
      <c r="CC656" s="530"/>
      <c r="CD656" s="584"/>
      <c r="CE656" s="530"/>
      <c r="CF656" s="584"/>
      <c r="CG656" s="530"/>
      <c r="CH656" s="584"/>
      <c r="CI656" s="530"/>
      <c r="CJ656" s="584"/>
      <c r="CK656" s="530"/>
      <c r="CL656" s="584"/>
      <c r="CM656" s="271"/>
      <c r="CN656" s="393"/>
      <c r="CO656" s="73"/>
      <c r="CP656" s="73"/>
      <c r="CQ656" s="73"/>
      <c r="CR656" s="96"/>
      <c r="CS656" s="83"/>
      <c r="CT656" s="87"/>
      <c r="CU656" s="87"/>
      <c r="CV656" s="87"/>
      <c r="CW656" s="87"/>
      <c r="CX656" s="87"/>
      <c r="CY656" s="87"/>
      <c r="CZ656" s="87"/>
      <c r="DA656" s="87"/>
      <c r="DB656" s="87"/>
      <c r="DC656" s="81"/>
      <c r="DD656" s="281"/>
      <c r="DE656" s="281"/>
      <c r="DF656" s="281"/>
      <c r="DG656" s="281"/>
      <c r="DH656" s="281"/>
      <c r="DI656" s="281"/>
      <c r="DJ656" s="110"/>
      <c r="DK656" s="110"/>
      <c r="DL656" s="133"/>
      <c r="DM656" s="133"/>
      <c r="DN656" s="133"/>
      <c r="DO656" s="133"/>
      <c r="DP656" s="133"/>
      <c r="DQ656" s="133"/>
      <c r="DR656" s="133"/>
      <c r="DS656" s="110"/>
      <c r="DT656" s="112"/>
      <c r="DU656" s="110"/>
      <c r="DV656" s="110"/>
      <c r="DW656" s="495"/>
      <c r="DX656" s="495"/>
      <c r="DY656" s="495"/>
      <c r="DZ656" s="495"/>
      <c r="EA656" s="495"/>
      <c r="EB656" s="512"/>
      <c r="EC656" s="495"/>
      <c r="ED656" s="495"/>
      <c r="EE656" s="512"/>
      <c r="EF656" s="244"/>
      <c r="EG656" s="244"/>
      <c r="EH656" s="244"/>
      <c r="EI656" s="244"/>
      <c r="EJ656" s="244"/>
      <c r="EK656" s="244"/>
      <c r="EL656" s="244"/>
      <c r="EM656" s="244"/>
      <c r="EN656" s="244"/>
      <c r="EO656" s="244"/>
      <c r="EP656" s="244"/>
      <c r="EQ656" s="244"/>
      <c r="ER656" s="110"/>
      <c r="ES656" s="110"/>
      <c r="EV656" s="287">
        <f>SUM(ET653:ET656)</f>
        <v>1.2003104363236736</v>
      </c>
      <c r="EW656" s="281"/>
      <c r="EX656" s="278">
        <f>AVERAGE(ET653:ET656)</f>
        <v>1.2003104363236736</v>
      </c>
      <c r="EY656" s="278"/>
      <c r="EZ656" s="281">
        <f>_xlfn.VAR.P(ET653:ET656)</f>
        <v>0</v>
      </c>
      <c r="FA656" s="281"/>
      <c r="FB656" s="281">
        <f>MAX(ET653:ET656)</f>
        <v>1.2003104363236736</v>
      </c>
      <c r="FC656" s="281"/>
      <c r="FD656" s="523"/>
      <c r="FE656" s="152"/>
      <c r="FF656" s="145"/>
      <c r="FG656" s="268"/>
      <c r="FH656" s="145"/>
      <c r="FI656" s="268"/>
      <c r="FJ656" s="145"/>
      <c r="FK656" s="584"/>
      <c r="FL656" s="527"/>
      <c r="FM656" s="584"/>
      <c r="FN656" s="530"/>
      <c r="FO656" s="584"/>
      <c r="FP656" s="530"/>
      <c r="FQ656" s="284"/>
      <c r="FR656" s="282"/>
      <c r="FS656" s="286"/>
      <c r="FT656" s="278"/>
      <c r="FU656" s="286"/>
      <c r="FV656" s="278"/>
      <c r="FW656" s="285"/>
      <c r="FX656" s="279"/>
      <c r="FY656" s="285"/>
      <c r="FZ656" s="280"/>
      <c r="GA656" s="285"/>
      <c r="GB656" s="280"/>
      <c r="GC656" s="280"/>
      <c r="GD656" s="285"/>
      <c r="GE656" s="280"/>
      <c r="GF656" s="285"/>
      <c r="GG656" s="280"/>
      <c r="GH656" s="280"/>
      <c r="GI656" s="280"/>
      <c r="GJ656" s="280"/>
      <c r="GK656" s="280"/>
      <c r="GL656" s="280"/>
      <c r="GM656" s="280"/>
      <c r="GN656" s="280"/>
      <c r="GO656" s="280"/>
      <c r="GP656" s="282"/>
      <c r="GQ656" s="532"/>
      <c r="GR656" s="587"/>
      <c r="GS656" s="529"/>
      <c r="GT656" s="586">
        <f>SUM(GR654:GR656)</f>
        <v>7.7439382988624184E-2</v>
      </c>
      <c r="GU656" s="586">
        <f>SUM(GS654:GS656)</f>
        <v>7.7439382988623962E-2</v>
      </c>
      <c r="GV656" s="531">
        <f>AVERAGE(GR654:GR656)</f>
        <v>7.7439382988624184E-2</v>
      </c>
      <c r="GW656" s="531">
        <f>AVERAGE(GS654:GS656)</f>
        <v>7.7439382988623962E-2</v>
      </c>
      <c r="GX656" s="531">
        <f>MAX(GR654:GR656)</f>
        <v>7.7439382988624184E-2</v>
      </c>
      <c r="GY656" s="531">
        <f>MAX(GS654:GS656)</f>
        <v>7.7439382988623962E-2</v>
      </c>
      <c r="GZ656" s="587"/>
      <c r="HA656" s="529"/>
      <c r="HB656" s="586">
        <f>SUM(GZ654:GZ656)</f>
        <v>0.46456026058631927</v>
      </c>
      <c r="HC656" s="586">
        <f>SUM(HA654:HA656)</f>
        <v>0.61941368078175962</v>
      </c>
      <c r="HD656" s="531">
        <f>AVERAGE(GZ654:GZ656)</f>
        <v>0.46456026058631927</v>
      </c>
      <c r="HE656" s="531">
        <f>AVERAGE(HA654:HA656)</f>
        <v>0.61941368078175962</v>
      </c>
      <c r="HF656" s="531">
        <f>MAX(GZ654:GZ656)</f>
        <v>0.46456026058631927</v>
      </c>
      <c r="HG656" s="531">
        <f>MAX(HA654:HA656)</f>
        <v>0.61941368078175962</v>
      </c>
      <c r="HH656" s="584"/>
      <c r="HI656" s="527"/>
      <c r="HJ656" s="586">
        <f>SUM(HH654:HH656)</f>
        <v>0.4709703746029974</v>
      </c>
      <c r="HK656" s="586">
        <f>SUM(HI654:HI656)</f>
        <v>0.62423566541592801</v>
      </c>
      <c r="HL656" s="531">
        <f>AVERAGE(HH654:HH656)</f>
        <v>0.4709703746029974</v>
      </c>
      <c r="HM656" s="531">
        <f>AVERAGE(HI654:HI656)</f>
        <v>0.62423566541592801</v>
      </c>
      <c r="HN656" s="531">
        <f>MAX(HH654:HH656)</f>
        <v>0.4709703746029974</v>
      </c>
      <c r="HO656" s="531">
        <f>MAX(HI654:HI656)</f>
        <v>0.62423566541592801</v>
      </c>
      <c r="HP656" s="286">
        <f>MIN(HH654:HH656)</f>
        <v>0.4709703746029974</v>
      </c>
      <c r="HQ656" s="286">
        <f>MIN(HI654:HI656)</f>
        <v>0.62423566541592801</v>
      </c>
      <c r="HR656" s="278">
        <f>HN656-HP656</f>
        <v>0</v>
      </c>
      <c r="HS656" s="278">
        <f>HO656-HQ656</f>
        <v>0</v>
      </c>
      <c r="HT656" s="393"/>
      <c r="HU656" s="520"/>
      <c r="HV656" s="393"/>
      <c r="HW656" s="520"/>
      <c r="HX656" s="393"/>
      <c r="HY656" s="520"/>
      <c r="HZ656" s="393"/>
      <c r="IA656" s="520"/>
      <c r="IB656" s="393"/>
      <c r="IC656" s="520"/>
      <c r="ID656" s="393"/>
      <c r="IE656" s="168"/>
      <c r="IF656" s="168"/>
      <c r="IG656" s="168">
        <v>4.7625220538003816</v>
      </c>
      <c r="IH656" s="168">
        <v>5.1682328990228008</v>
      </c>
      <c r="II656" s="168"/>
      <c r="IJ656" s="168"/>
      <c r="IK656" s="168"/>
      <c r="IL656" s="168"/>
      <c r="IM656" s="168"/>
      <c r="IN656" s="462"/>
      <c r="IO656" s="462"/>
      <c r="IP656" s="390">
        <v>0</v>
      </c>
      <c r="IQ656" s="168"/>
      <c r="IR656" s="168"/>
      <c r="IS656" s="168"/>
      <c r="IT656" s="390"/>
      <c r="IU656" s="393"/>
      <c r="IV656" s="390"/>
      <c r="IW656" s="393"/>
      <c r="IX656" s="484"/>
      <c r="IY656" s="393"/>
      <c r="IZ656" s="168"/>
      <c r="JA656" s="168"/>
      <c r="JB656" s="177"/>
      <c r="JC656" s="205"/>
      <c r="JD656" s="205"/>
      <c r="JE656" s="177"/>
      <c r="JF656" s="177"/>
      <c r="JG656" s="177"/>
      <c r="JH656" s="177"/>
      <c r="JI656" s="177"/>
      <c r="JJ656" s="177"/>
      <c r="JK656" s="177"/>
      <c r="JL656" s="177"/>
      <c r="JM656" s="177"/>
      <c r="JN656" s="177"/>
      <c r="JO656" s="177"/>
      <c r="JP656" s="177"/>
      <c r="JQ656" s="177"/>
      <c r="JR656" s="177"/>
      <c r="JS656" s="177"/>
      <c r="JT656" s="177"/>
      <c r="JU656" s="500"/>
      <c r="JV656" s="177"/>
      <c r="JW656" s="177"/>
      <c r="JX656" s="177"/>
      <c r="JY656" s="500"/>
      <c r="JZ656" s="406"/>
      <c r="KA656" s="406"/>
      <c r="KB656" s="406"/>
      <c r="KC656" s="406"/>
      <c r="KD656" s="406"/>
      <c r="KE656" s="170"/>
      <c r="KF656" s="204"/>
      <c r="KG656" s="204"/>
      <c r="KH656" s="204"/>
      <c r="KI656" s="204"/>
      <c r="KJ656" s="204"/>
      <c r="KK656" s="169"/>
      <c r="KL656" s="204"/>
      <c r="KM656" s="168"/>
      <c r="KN656" s="168"/>
      <c r="KO656" s="168"/>
      <c r="KP656" s="168"/>
      <c r="KQ656" s="168"/>
      <c r="KR656" s="169"/>
      <c r="KS656" s="168"/>
      <c r="KT656" s="168"/>
      <c r="KU656" s="168"/>
      <c r="KV656" s="168"/>
      <c r="KW656" s="168"/>
      <c r="KX656" s="168"/>
      <c r="KY656" s="168"/>
      <c r="KZ656" s="168"/>
      <c r="LA656" s="169"/>
    </row>
    <row r="657" spans="1:313" x14ac:dyDescent="0.15">
      <c r="A657" s="214"/>
      <c r="B657" s="231" t="s">
        <v>179</v>
      </c>
      <c r="C657" s="10"/>
      <c r="D657" s="11"/>
      <c r="E657" s="12"/>
      <c r="F657" s="14"/>
      <c r="G657" s="13"/>
      <c r="H657" s="14" t="s">
        <v>364</v>
      </c>
      <c r="I657" s="596">
        <v>124</v>
      </c>
      <c r="J657" s="9">
        <v>1</v>
      </c>
      <c r="K657" s="14">
        <v>1</v>
      </c>
      <c r="L657" s="9">
        <v>0</v>
      </c>
      <c r="M657" s="23">
        <v>1</v>
      </c>
      <c r="N657" s="23"/>
      <c r="O657" s="23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9"/>
      <c r="AB657" s="15">
        <f>ABS(ER657-DU658)</f>
        <v>0.11615907448293639</v>
      </c>
      <c r="AC657" s="15">
        <f>ABS(ES657-DV658)</f>
        <v>0.61941368078175962</v>
      </c>
      <c r="AD657" s="15">
        <f>SQRT(AB657^2+AC657^2)</f>
        <v>0.63021126499320845</v>
      </c>
      <c r="AE657" s="15"/>
      <c r="AF657" s="15"/>
      <c r="AG657" s="15"/>
      <c r="AH657" s="15">
        <f>AM658-BP657</f>
        <v>3.9494085324198291</v>
      </c>
      <c r="AI657" s="15">
        <f>AN658-BQ657</f>
        <v>-17.227442996742671</v>
      </c>
      <c r="AJ657" s="15"/>
      <c r="AK657" s="15"/>
      <c r="AL657" s="632">
        <f>((AH657*AH658)+(AI657*AI658))/(SQRT(AH657^2+AI657^2)*SQRT(AH658^2+AI658^2))</f>
        <v>0.99931435912199473</v>
      </c>
      <c r="AM657" s="633"/>
      <c r="AN657" s="634"/>
      <c r="AO657" s="633"/>
      <c r="AP657" s="634"/>
      <c r="AQ657" s="634"/>
      <c r="AR657" s="634"/>
      <c r="AS657" s="634"/>
      <c r="AT657" s="634"/>
      <c r="AU657" s="634"/>
      <c r="AV657" s="634"/>
      <c r="AW657" s="634"/>
      <c r="AX657" s="634"/>
      <c r="AY657" s="634"/>
      <c r="AZ657" s="634"/>
      <c r="BA657" s="634"/>
      <c r="BB657" s="633"/>
      <c r="BC657" s="634"/>
      <c r="BD657" s="634"/>
      <c r="BE657" s="634"/>
      <c r="BF657" s="634"/>
      <c r="BG657" s="634"/>
      <c r="BH657" s="634"/>
      <c r="BI657" s="634"/>
      <c r="BJ657" s="634"/>
      <c r="BK657" s="634"/>
      <c r="BL657" s="634"/>
      <c r="BM657" s="634"/>
      <c r="BN657" s="573"/>
      <c r="BO657" s="573"/>
      <c r="BP657" s="4">
        <v>-1.0067119788521133</v>
      </c>
      <c r="BQ657" s="4">
        <v>11.904356677524429</v>
      </c>
      <c r="BR657" s="6"/>
      <c r="BS657" s="527"/>
      <c r="BT657" s="527"/>
      <c r="BU657" s="527"/>
      <c r="BV657" s="527"/>
      <c r="BW657" s="584"/>
      <c r="BX657" s="527"/>
      <c r="BY657" s="527"/>
      <c r="BZ657" s="527"/>
      <c r="CA657" s="527"/>
      <c r="CB657" s="584"/>
      <c r="CC657" s="527"/>
      <c r="CD657" s="584"/>
      <c r="CE657" s="527"/>
      <c r="CF657" s="584"/>
      <c r="CG657" s="527"/>
      <c r="CH657" s="584"/>
      <c r="CI657" s="527"/>
      <c r="CJ657" s="584"/>
      <c r="CK657" s="527"/>
      <c r="CL657" s="584"/>
      <c r="CO657" s="70"/>
      <c r="CP657" s="70"/>
      <c r="CQ657" s="70"/>
      <c r="CR657" s="70"/>
      <c r="CS657" s="70"/>
      <c r="CT657" s="70"/>
      <c r="CU657" s="70"/>
      <c r="CV657" s="70"/>
      <c r="CW657" s="70"/>
      <c r="CX657" s="70"/>
      <c r="CY657" s="70"/>
      <c r="CZ657" s="70"/>
      <c r="DA657" s="70"/>
      <c r="DB657" s="70"/>
      <c r="DC657" s="70"/>
      <c r="DH657" s="516"/>
      <c r="DI657" s="516"/>
      <c r="DJ657" s="105"/>
      <c r="DK657" s="105"/>
      <c r="DL657" s="105"/>
      <c r="DM657" s="105"/>
      <c r="DN657" s="105"/>
      <c r="DO657" s="105"/>
      <c r="DP657" s="105"/>
      <c r="DQ657" s="105"/>
      <c r="DR657" s="105"/>
      <c r="DS657" s="105"/>
      <c r="DT657" s="108" t="s">
        <v>442</v>
      </c>
      <c r="DU657" s="105">
        <v>-1.0067119788521133</v>
      </c>
      <c r="DV657" s="105">
        <v>11.904356677524429</v>
      </c>
      <c r="ER657" s="128">
        <v>3.6783706919596448</v>
      </c>
      <c r="ES657" s="128">
        <v>-12.678623778501629</v>
      </c>
      <c r="EV657" s="284"/>
      <c r="EW657" s="209"/>
      <c r="EX657" s="209"/>
      <c r="EY657" s="209"/>
      <c r="EZ657" s="209"/>
      <c r="FA657" s="209"/>
      <c r="FB657" s="209"/>
      <c r="FC657" s="209"/>
      <c r="FE657" s="141"/>
      <c r="FF657" s="141"/>
      <c r="FH657" s="141"/>
      <c r="FJ657" s="141"/>
      <c r="FK657" s="584"/>
      <c r="FL657" s="527"/>
      <c r="FM657" s="584"/>
      <c r="FN657" s="527"/>
      <c r="FO657" s="584"/>
      <c r="FP657" s="527"/>
      <c r="FQ657" s="284"/>
      <c r="FR657" s="209"/>
      <c r="FS657" s="285"/>
      <c r="FT657" s="279"/>
      <c r="FU657" s="285"/>
      <c r="FV657" s="279"/>
      <c r="FW657" s="285"/>
      <c r="FX657" s="279"/>
      <c r="FY657" s="285"/>
      <c r="FZ657" s="279"/>
      <c r="GA657" s="285"/>
      <c r="GB657" s="279"/>
      <c r="GC657" s="279"/>
      <c r="GD657" s="285"/>
      <c r="GE657" s="279"/>
      <c r="GF657" s="285"/>
      <c r="GG657" s="279"/>
      <c r="GH657" s="279"/>
      <c r="GI657" s="279"/>
      <c r="GJ657" s="279"/>
      <c r="GK657" s="279"/>
      <c r="GL657" s="279"/>
      <c r="GM657" s="279"/>
      <c r="GN657" s="279"/>
      <c r="GO657" s="279"/>
      <c r="GP657" s="209"/>
      <c r="GQ657" s="529"/>
      <c r="GR657" s="587"/>
      <c r="GS657" s="529"/>
      <c r="GT657" s="587"/>
      <c r="GU657" s="529"/>
      <c r="GV657" s="529"/>
      <c r="GW657" s="529"/>
      <c r="GX657" s="529"/>
      <c r="GY657" s="529"/>
      <c r="GZ657" s="587"/>
      <c r="HA657" s="529"/>
      <c r="HB657" s="587"/>
      <c r="HC657" s="529"/>
      <c r="HD657" s="529"/>
      <c r="HE657" s="529"/>
      <c r="HF657" s="529"/>
      <c r="HG657" s="529"/>
      <c r="HH657" s="584"/>
      <c r="HI657" s="527"/>
      <c r="HJ657" s="587"/>
      <c r="HK657" s="529"/>
      <c r="HL657" s="529"/>
      <c r="HM657" s="529"/>
      <c r="HN657" s="529"/>
      <c r="HO657" s="529"/>
      <c r="HP657" s="285"/>
      <c r="HQ657" s="208"/>
      <c r="HR657" s="208"/>
      <c r="HS657" s="208"/>
      <c r="IE657" s="159"/>
      <c r="IF657" s="159"/>
      <c r="IG657" s="159"/>
      <c r="IH657" s="159"/>
      <c r="II657" s="159"/>
      <c r="IJ657" s="159"/>
      <c r="IK657" s="159"/>
      <c r="IL657" s="159"/>
      <c r="IM657" s="159"/>
      <c r="IQ657" s="159"/>
      <c r="IR657" s="159"/>
      <c r="IS657" s="159"/>
      <c r="IZ657" s="159"/>
      <c r="JA657" s="159"/>
      <c r="JB657" s="159"/>
      <c r="JC657" s="184"/>
      <c r="JD657" s="184"/>
      <c r="JE657" s="176"/>
      <c r="JF657" s="176"/>
      <c r="JG657" s="176"/>
      <c r="JH657" s="176"/>
      <c r="JI657" s="176"/>
      <c r="JJ657" s="176"/>
      <c r="JK657" s="176"/>
      <c r="JL657" s="176"/>
      <c r="JM657" s="176"/>
      <c r="JN657" s="176"/>
      <c r="JO657" s="176"/>
      <c r="JP657" s="159"/>
      <c r="JQ657" s="159"/>
      <c r="JR657" s="159"/>
      <c r="JS657" s="176"/>
      <c r="JT657" s="176"/>
      <c r="JU657" s="501"/>
      <c r="JV657" s="176"/>
      <c r="JW657" s="176"/>
      <c r="JX657" s="176"/>
      <c r="JY657" s="501"/>
      <c r="JZ657" s="405"/>
      <c r="KA657" s="405"/>
      <c r="KB657" s="405"/>
      <c r="KC657" s="405"/>
      <c r="KD657" s="405"/>
      <c r="KE657" s="159"/>
      <c r="KF657" s="175"/>
      <c r="KG657" s="175"/>
      <c r="KH657" s="175"/>
      <c r="KI657" s="175"/>
      <c r="KJ657" s="175"/>
      <c r="KK657" s="159"/>
      <c r="KL657" s="175"/>
      <c r="KM657" s="159"/>
      <c r="KN657" s="159"/>
      <c r="KO657" s="159"/>
      <c r="KP657" s="159"/>
      <c r="KQ657" s="159"/>
      <c r="KR657" s="159"/>
      <c r="KS657" s="159">
        <v>1</v>
      </c>
      <c r="KT657" s="159"/>
      <c r="KU657" s="159"/>
      <c r="KV657" s="159"/>
      <c r="KW657" s="159"/>
      <c r="KX657" s="159"/>
      <c r="KY657" s="159"/>
      <c r="KZ657" s="159"/>
      <c r="LA657" s="159"/>
    </row>
    <row r="658" spans="1:313" x14ac:dyDescent="0.15">
      <c r="A658" s="214"/>
      <c r="B658" s="231" t="s">
        <v>180</v>
      </c>
      <c r="C658" s="10">
        <v>0.21</v>
      </c>
      <c r="D658" s="11">
        <v>0.69993000000000005</v>
      </c>
      <c r="E658" s="12"/>
      <c r="F658" s="14"/>
      <c r="G658" s="13"/>
      <c r="H658" s="14"/>
      <c r="I658" s="596"/>
      <c r="J658" s="9">
        <v>2</v>
      </c>
      <c r="K658" s="14"/>
      <c r="L658" s="9"/>
      <c r="M658" s="23">
        <v>0</v>
      </c>
      <c r="N658" s="23"/>
      <c r="O658" s="23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9"/>
      <c r="AB658" s="15"/>
      <c r="AC658" s="15"/>
      <c r="AD658" s="15"/>
      <c r="AE658" s="15"/>
      <c r="AF658" s="15"/>
      <c r="AG658" s="15"/>
      <c r="AH658" s="54">
        <f>ER657-BP657</f>
        <v>4.6850826708117577</v>
      </c>
      <c r="AI658" s="54">
        <f>ES657-BQ657</f>
        <v>-24.582980456026057</v>
      </c>
      <c r="AJ658" s="15"/>
      <c r="AK658" s="15"/>
      <c r="AL658" s="635">
        <f>DEGREES(ACOS(AL657))</f>
        <v>2.1218310417780706</v>
      </c>
      <c r="AM658" s="633">
        <v>2.9426965535677159</v>
      </c>
      <c r="AN658" s="634">
        <v>-5.3230863192182412</v>
      </c>
      <c r="AO658" s="638">
        <f>ABS(11.88+AN658)</f>
        <v>6.5569136807817596</v>
      </c>
      <c r="AP658" s="634"/>
      <c r="AQ658" s="634"/>
      <c r="AR658" s="634"/>
      <c r="AS658" s="634"/>
      <c r="AT658" s="634"/>
      <c r="AU658" s="634"/>
      <c r="AV658" s="634"/>
      <c r="AW658" s="634"/>
      <c r="AX658" s="634"/>
      <c r="AY658" s="634"/>
      <c r="AZ658" s="634"/>
      <c r="BA658" s="634"/>
      <c r="BB658" s="633"/>
      <c r="BC658" s="634">
        <f>ABS(BQ658-AN658)</f>
        <v>6.6586970684039084</v>
      </c>
      <c r="BD658" s="634"/>
      <c r="BE658" s="634"/>
      <c r="BF658" s="634"/>
      <c r="BG658" s="634"/>
      <c r="BH658" s="634"/>
      <c r="BI658" s="634"/>
      <c r="BJ658" s="634"/>
      <c r="BK658" s="634"/>
      <c r="BL658" s="634"/>
      <c r="BM658" s="634"/>
      <c r="BN658" s="573"/>
      <c r="BO658" s="573"/>
      <c r="BP658" s="64">
        <v>4.4527645218458858</v>
      </c>
      <c r="BQ658" s="64">
        <v>-11.98178338762215</v>
      </c>
      <c r="BR658" s="6"/>
      <c r="BS658" s="527"/>
      <c r="BT658" s="527"/>
      <c r="BU658" s="527"/>
      <c r="BV658" s="527"/>
      <c r="BW658" s="584"/>
      <c r="BX658" s="527"/>
      <c r="BY658" s="527"/>
      <c r="BZ658" s="527"/>
      <c r="CA658" s="527"/>
      <c r="CB658" s="584"/>
      <c r="CC658" s="527"/>
      <c r="CD658" s="584"/>
      <c r="CE658" s="527"/>
      <c r="CF658" s="584"/>
      <c r="CG658" s="527"/>
      <c r="CH658" s="584"/>
      <c r="CI658" s="527"/>
      <c r="CJ658" s="584"/>
      <c r="CK658" s="527"/>
      <c r="CL658" s="584"/>
      <c r="CO658" s="70"/>
      <c r="CP658" s="70"/>
      <c r="CQ658" s="70"/>
      <c r="CR658" s="70"/>
      <c r="CS658" s="70"/>
      <c r="CT658" s="70"/>
      <c r="CU658" s="70"/>
      <c r="CV658" s="70"/>
      <c r="CW658" s="70"/>
      <c r="CX658" s="70"/>
      <c r="CY658" s="70"/>
      <c r="CZ658" s="70"/>
      <c r="DA658" s="70"/>
      <c r="DB658" s="70"/>
      <c r="DC658" s="70"/>
      <c r="DH658" s="516"/>
      <c r="DI658" s="516"/>
      <c r="DJ658" s="105"/>
      <c r="DK658" s="105"/>
      <c r="DL658" s="105"/>
      <c r="DM658" s="105"/>
      <c r="DN658" s="105"/>
      <c r="DO658" s="105"/>
      <c r="DP658" s="105"/>
      <c r="DQ658" s="105"/>
      <c r="DR658" s="105"/>
      <c r="DS658" s="105"/>
      <c r="DT658" s="108" t="s">
        <v>443</v>
      </c>
      <c r="DU658" s="128">
        <v>3.5622116174767084</v>
      </c>
      <c r="DV658" s="128">
        <v>-12.05921009771987</v>
      </c>
      <c r="ER658" s="105">
        <v>-1.2777498193122976</v>
      </c>
      <c r="ES658" s="105">
        <v>11.207516286644951</v>
      </c>
      <c r="ET658" s="518">
        <f>ABS(ER658)</f>
        <v>1.2777498193122976</v>
      </c>
      <c r="EV658" s="284"/>
      <c r="EW658" s="209"/>
      <c r="EX658" s="209"/>
      <c r="EY658" s="209"/>
      <c r="EZ658" s="209"/>
      <c r="FA658" s="209"/>
      <c r="FB658" s="209"/>
      <c r="FC658" s="209"/>
      <c r="FE658" s="141"/>
      <c r="FF658" s="141"/>
      <c r="FH658" s="141"/>
      <c r="FJ658" s="141"/>
      <c r="FK658" s="584"/>
      <c r="FL658" s="527"/>
      <c r="FM658" s="584"/>
      <c r="FN658" s="527"/>
      <c r="FO658" s="584"/>
      <c r="FP658" s="527"/>
      <c r="FQ658" s="284"/>
      <c r="FR658" s="209"/>
      <c r="FS658" s="285"/>
      <c r="FT658" s="279"/>
      <c r="FU658" s="285"/>
      <c r="FV658" s="279"/>
      <c r="FW658" s="285"/>
      <c r="FX658" s="279"/>
      <c r="FY658" s="285"/>
      <c r="FZ658" s="279"/>
      <c r="GA658" s="285"/>
      <c r="GB658" s="279"/>
      <c r="GC658" s="279"/>
      <c r="GD658" s="285"/>
      <c r="GE658" s="279"/>
      <c r="GF658" s="285"/>
      <c r="GG658" s="279"/>
      <c r="GH658" s="279"/>
      <c r="GI658" s="279"/>
      <c r="GJ658" s="279"/>
      <c r="GK658" s="279"/>
      <c r="GL658" s="279"/>
      <c r="GM658" s="279"/>
      <c r="GN658" s="279"/>
      <c r="GO658" s="279"/>
      <c r="GP658" s="209"/>
      <c r="GQ658" s="529"/>
      <c r="GR658" s="587">
        <v>0.27103784046018431</v>
      </c>
      <c r="GS658" s="532">
        <v>0.11615907448293639</v>
      </c>
      <c r="GT658" s="584"/>
      <c r="GU658" s="527"/>
      <c r="GV658" s="527"/>
      <c r="GW658" s="527"/>
      <c r="GX658" s="527"/>
      <c r="GY658" s="527"/>
      <c r="GZ658" s="587">
        <v>0.69684039087947802</v>
      </c>
      <c r="HA658" s="532">
        <v>0.61941368078175962</v>
      </c>
      <c r="HB658" s="584"/>
      <c r="HC658" s="527"/>
      <c r="HD658" s="527"/>
      <c r="HE658" s="527"/>
      <c r="HF658" s="527"/>
      <c r="HG658" s="527"/>
      <c r="HH658" s="584">
        <v>0.74769515266743847</v>
      </c>
      <c r="HI658" s="527">
        <v>0.63021126499320845</v>
      </c>
      <c r="HJ658" s="584"/>
      <c r="HK658" s="527"/>
      <c r="HL658" s="527"/>
      <c r="HM658" s="527"/>
      <c r="HN658" s="527"/>
      <c r="HO658" s="527"/>
      <c r="HP658" s="285"/>
      <c r="HQ658" s="208"/>
      <c r="HR658" s="208"/>
      <c r="HS658" s="208"/>
      <c r="IE658" s="159"/>
      <c r="IF658" s="159"/>
      <c r="IG658" s="159"/>
      <c r="IH658" s="159"/>
      <c r="II658" s="159">
        <v>1</v>
      </c>
      <c r="IJ658" s="159">
        <v>0</v>
      </c>
      <c r="IK658" s="159">
        <v>1</v>
      </c>
      <c r="IL658" s="159">
        <v>0</v>
      </c>
      <c r="IM658" s="159">
        <v>0</v>
      </c>
      <c r="IQ658" s="159">
        <v>0</v>
      </c>
      <c r="IR658" s="159">
        <v>1</v>
      </c>
      <c r="IS658" s="159">
        <v>0</v>
      </c>
      <c r="IZ658" s="159">
        <v>1</v>
      </c>
      <c r="JA658" s="159">
        <v>0</v>
      </c>
      <c r="JB658" s="176">
        <v>0</v>
      </c>
      <c r="JC658" s="184">
        <v>0</v>
      </c>
      <c r="JD658" s="184">
        <v>0</v>
      </c>
      <c r="JE658" s="184">
        <v>0</v>
      </c>
      <c r="JF658" s="184">
        <v>0</v>
      </c>
      <c r="JG658" s="184">
        <v>1</v>
      </c>
      <c r="JH658" s="184">
        <v>0</v>
      </c>
      <c r="JI658" s="184">
        <v>0</v>
      </c>
      <c r="JJ658" s="184">
        <v>0</v>
      </c>
      <c r="JK658" s="184">
        <v>1</v>
      </c>
      <c r="JL658" s="184">
        <v>0</v>
      </c>
      <c r="JM658" s="184">
        <v>1</v>
      </c>
      <c r="JN658" s="184">
        <v>0</v>
      </c>
      <c r="JO658" s="184">
        <v>0</v>
      </c>
      <c r="JP658" s="184">
        <v>0</v>
      </c>
      <c r="JQ658" s="184">
        <v>0</v>
      </c>
      <c r="JR658" s="184">
        <v>0</v>
      </c>
      <c r="JS658" s="184">
        <v>0</v>
      </c>
      <c r="JT658" s="184">
        <v>0</v>
      </c>
      <c r="JU658" s="513">
        <v>0</v>
      </c>
      <c r="JV658" s="184">
        <v>1</v>
      </c>
      <c r="JW658" s="184">
        <v>0</v>
      </c>
      <c r="JX658" s="184">
        <v>0</v>
      </c>
      <c r="JY658" s="513"/>
      <c r="JZ658" s="413"/>
      <c r="KA658" s="413"/>
      <c r="KB658" s="413"/>
      <c r="KC658" s="413"/>
      <c r="KD658" s="413"/>
      <c r="KE658" s="162">
        <v>1</v>
      </c>
      <c r="KF658" s="175">
        <v>0</v>
      </c>
      <c r="KG658" s="175">
        <v>0</v>
      </c>
      <c r="KH658" s="175">
        <v>0</v>
      </c>
      <c r="KI658" s="175">
        <v>0</v>
      </c>
      <c r="KJ658" s="175">
        <v>1</v>
      </c>
      <c r="KK658" s="160">
        <v>0</v>
      </c>
      <c r="KL658" s="175">
        <v>0</v>
      </c>
      <c r="KM658" s="175">
        <v>0</v>
      </c>
      <c r="KN658" s="175">
        <v>1</v>
      </c>
      <c r="KO658" s="175">
        <v>0</v>
      </c>
      <c r="KP658" s="175">
        <v>0</v>
      </c>
      <c r="KQ658" s="175">
        <v>0</v>
      </c>
      <c r="KR658" s="160">
        <v>0</v>
      </c>
      <c r="KS658" s="175">
        <v>0</v>
      </c>
      <c r="KT658" s="159"/>
      <c r="KU658" s="159"/>
      <c r="KV658" s="159"/>
      <c r="KW658" s="159"/>
      <c r="KX658" s="159"/>
      <c r="KY658" s="159"/>
      <c r="KZ658" s="159"/>
      <c r="LA658" s="159"/>
    </row>
    <row r="659" spans="1:313" x14ac:dyDescent="0.15">
      <c r="A659" s="218" t="s">
        <v>593</v>
      </c>
      <c r="B659" s="243" t="s">
        <v>181</v>
      </c>
      <c r="C659" s="17"/>
      <c r="D659" s="18"/>
      <c r="E659" s="12"/>
      <c r="F659" s="20"/>
      <c r="G659" s="19"/>
      <c r="H659" s="20"/>
      <c r="I659" s="597"/>
      <c r="J659" s="16"/>
      <c r="K659" s="20"/>
      <c r="L659" s="16"/>
      <c r="M659" s="25"/>
      <c r="N659" s="25"/>
      <c r="O659" s="25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16"/>
      <c r="AB659" s="20"/>
      <c r="AC659" s="20"/>
      <c r="AD659" s="20"/>
      <c r="AE659" s="20"/>
      <c r="AF659" s="20"/>
      <c r="AG659" s="20"/>
      <c r="AH659" s="58"/>
      <c r="AI659" s="20"/>
      <c r="AJ659" s="20"/>
      <c r="AK659" s="20"/>
      <c r="AL659" s="642"/>
      <c r="AM659" s="636"/>
      <c r="AN659" s="637"/>
      <c r="AO659" s="636"/>
      <c r="AP659" s="637"/>
      <c r="AQ659" s="528">
        <f>SUM(AO656:AO659)</f>
        <v>6.5569136807817596</v>
      </c>
      <c r="AR659" s="528">
        <f>SUM(AP656:AP659)</f>
        <v>0</v>
      </c>
      <c r="AS659" s="528">
        <f>AVERAGE(AO656:AO659)</f>
        <v>6.5569136807817596</v>
      </c>
      <c r="AT659" s="528" t="e">
        <f>AVERAGE(AP656:AP659)</f>
        <v>#DIV/0!</v>
      </c>
      <c r="AU659" s="528">
        <f>MAX(AO656:AO659)</f>
        <v>6.5569136807817596</v>
      </c>
      <c r="AV659" s="528">
        <f>MAX(AP656:AP659)</f>
        <v>0</v>
      </c>
      <c r="AW659" s="528">
        <f>MIN(AO656:AO659)</f>
        <v>6.5569136807817596</v>
      </c>
      <c r="AX659" s="528">
        <f>MIN(AP656:AP659)</f>
        <v>0</v>
      </c>
      <c r="AY659" s="528">
        <f>AU659-AW659</f>
        <v>0</v>
      </c>
      <c r="AZ659" s="528">
        <f>AV659-AX659</f>
        <v>0</v>
      </c>
      <c r="BA659" s="528"/>
      <c r="BB659" s="636"/>
      <c r="BC659" s="637"/>
      <c r="BD659" s="528">
        <f>SUM(BB656:BB659)</f>
        <v>0</v>
      </c>
      <c r="BE659" s="528">
        <f>SUM(BC656:BC659)</f>
        <v>6.6586970684039084</v>
      </c>
      <c r="BF659" s="528" t="e">
        <f>AVERAGE(BB656:BB659)</f>
        <v>#DIV/0!</v>
      </c>
      <c r="BG659" s="528">
        <f>AVERAGE(BC656:BC659)</f>
        <v>6.6586970684039084</v>
      </c>
      <c r="BH659" s="528">
        <f>MAX(BB656:BB659)</f>
        <v>0</v>
      </c>
      <c r="BI659" s="528">
        <f>MAX(BC656:BC659)</f>
        <v>6.6586970684039084</v>
      </c>
      <c r="BJ659" s="528">
        <f>MIN(BB656:BB659)</f>
        <v>0</v>
      </c>
      <c r="BK659" s="528">
        <f>MIN(BC656:BC659)</f>
        <v>6.6586970684039084</v>
      </c>
      <c r="BL659" s="528">
        <f>BH659-BJ659</f>
        <v>0</v>
      </c>
      <c r="BM659" s="528">
        <f>BI659-BK659</f>
        <v>0</v>
      </c>
      <c r="BN659" s="574"/>
      <c r="BO659" s="574"/>
      <c r="BP659" s="2"/>
      <c r="BQ659" s="2"/>
      <c r="BR659" s="7"/>
      <c r="BS659" s="530"/>
      <c r="BT659" s="530"/>
      <c r="BU659" s="530"/>
      <c r="BV659" s="530"/>
      <c r="BW659" s="584"/>
      <c r="BX659" s="530"/>
      <c r="BY659" s="530"/>
      <c r="BZ659" s="530"/>
      <c r="CA659" s="530"/>
      <c r="CB659" s="584"/>
      <c r="CC659" s="530"/>
      <c r="CD659" s="584"/>
      <c r="CE659" s="530"/>
      <c r="CF659" s="584"/>
      <c r="CG659" s="530"/>
      <c r="CH659" s="584"/>
      <c r="CI659" s="530"/>
      <c r="CJ659" s="584"/>
      <c r="CK659" s="530"/>
      <c r="CL659" s="584"/>
      <c r="CM659" s="271"/>
      <c r="CN659" s="393"/>
      <c r="CO659" s="73"/>
      <c r="CP659" s="73"/>
      <c r="CQ659" s="73"/>
      <c r="CR659" s="96"/>
      <c r="CS659" s="83"/>
      <c r="CT659" s="87"/>
      <c r="CU659" s="87"/>
      <c r="CV659" s="87"/>
      <c r="CW659" s="87"/>
      <c r="CX659" s="87"/>
      <c r="CY659" s="87"/>
      <c r="CZ659" s="87"/>
      <c r="DA659" s="87"/>
      <c r="DB659" s="87"/>
      <c r="DC659" s="81"/>
      <c r="DD659" s="281"/>
      <c r="DE659" s="281"/>
      <c r="DF659" s="281"/>
      <c r="DG659" s="281"/>
      <c r="DH659" s="281"/>
      <c r="DI659" s="281"/>
      <c r="DJ659" s="110"/>
      <c r="DK659" s="110"/>
      <c r="DL659" s="133"/>
      <c r="DM659" s="133"/>
      <c r="DN659" s="133"/>
      <c r="DO659" s="133"/>
      <c r="DP659" s="133"/>
      <c r="DQ659" s="133"/>
      <c r="DR659" s="133"/>
      <c r="DS659" s="110"/>
      <c r="DT659" s="112"/>
      <c r="DU659" s="110"/>
      <c r="DV659" s="110"/>
      <c r="DW659" s="495"/>
      <c r="DX659" s="495"/>
      <c r="DY659" s="495"/>
      <c r="DZ659" s="495"/>
      <c r="EA659" s="495"/>
      <c r="EB659" s="512"/>
      <c r="EC659" s="495"/>
      <c r="ED659" s="495"/>
      <c r="EE659" s="512"/>
      <c r="EF659" s="244"/>
      <c r="EG659" s="244"/>
      <c r="EH659" s="244"/>
      <c r="EI659" s="244"/>
      <c r="EJ659" s="244"/>
      <c r="EK659" s="244"/>
      <c r="EL659" s="244"/>
      <c r="EM659" s="244"/>
      <c r="EN659" s="244"/>
      <c r="EO659" s="244"/>
      <c r="EP659" s="244"/>
      <c r="EQ659" s="244"/>
      <c r="ER659" s="110"/>
      <c r="ES659" s="110"/>
      <c r="EV659" s="287">
        <f>SUM(ET656:ET659)</f>
        <v>1.2777498193122976</v>
      </c>
      <c r="EW659" s="281"/>
      <c r="EX659" s="278">
        <f>AVERAGE(ET656:ET659)</f>
        <v>1.2777498193122976</v>
      </c>
      <c r="EY659" s="278"/>
      <c r="EZ659" s="281">
        <f>_xlfn.VAR.P(ET656:ET659)</f>
        <v>0</v>
      </c>
      <c r="FA659" s="281"/>
      <c r="FB659" s="281">
        <f>MAX(ET656:ET659)</f>
        <v>1.2777498193122976</v>
      </c>
      <c r="FC659" s="281"/>
      <c r="FD659" s="523"/>
      <c r="FE659" s="152"/>
      <c r="FF659" s="145"/>
      <c r="FG659" s="268"/>
      <c r="FH659" s="145"/>
      <c r="FI659" s="268"/>
      <c r="FJ659" s="145"/>
      <c r="FK659" s="584"/>
      <c r="FL659" s="527"/>
      <c r="FM659" s="584"/>
      <c r="FN659" s="530"/>
      <c r="FO659" s="584"/>
      <c r="FP659" s="530"/>
      <c r="FQ659" s="284"/>
      <c r="FR659" s="282"/>
      <c r="FS659" s="286"/>
      <c r="FT659" s="278"/>
      <c r="FU659" s="286"/>
      <c r="FV659" s="278"/>
      <c r="FW659" s="285"/>
      <c r="FX659" s="279"/>
      <c r="FY659" s="285"/>
      <c r="FZ659" s="280"/>
      <c r="GA659" s="285"/>
      <c r="GB659" s="280"/>
      <c r="GC659" s="280"/>
      <c r="GD659" s="285"/>
      <c r="GE659" s="280"/>
      <c r="GF659" s="285"/>
      <c r="GG659" s="280"/>
      <c r="GH659" s="280"/>
      <c r="GI659" s="280"/>
      <c r="GJ659" s="280"/>
      <c r="GK659" s="280"/>
      <c r="GL659" s="280"/>
      <c r="GM659" s="280"/>
      <c r="GN659" s="280"/>
      <c r="GO659" s="280"/>
      <c r="GP659" s="282"/>
      <c r="GQ659" s="532"/>
      <c r="GR659" s="587"/>
      <c r="GS659" s="529"/>
      <c r="GT659" s="586">
        <f>SUM(GR657:GR659)</f>
        <v>0.27103784046018431</v>
      </c>
      <c r="GU659" s="586">
        <f>SUM(GS657:GS659)</f>
        <v>0.11615907448293639</v>
      </c>
      <c r="GV659" s="531">
        <f>AVERAGE(GR657:GR659)</f>
        <v>0.27103784046018431</v>
      </c>
      <c r="GW659" s="531">
        <f>AVERAGE(GS657:GS659)</f>
        <v>0.11615907448293639</v>
      </c>
      <c r="GX659" s="531">
        <f>MAX(GR657:GR659)</f>
        <v>0.27103784046018431</v>
      </c>
      <c r="GY659" s="531">
        <f>MAX(GS657:GS659)</f>
        <v>0.11615907448293639</v>
      </c>
      <c r="GZ659" s="587"/>
      <c r="HA659" s="529"/>
      <c r="HB659" s="586">
        <f>SUM(GZ657:GZ659)</f>
        <v>0.69684039087947802</v>
      </c>
      <c r="HC659" s="586">
        <f>SUM(HA657:HA659)</f>
        <v>0.61941368078175962</v>
      </c>
      <c r="HD659" s="531">
        <f>AVERAGE(GZ657:GZ659)</f>
        <v>0.69684039087947802</v>
      </c>
      <c r="HE659" s="531">
        <f>AVERAGE(HA657:HA659)</f>
        <v>0.61941368078175962</v>
      </c>
      <c r="HF659" s="531">
        <f>MAX(GZ657:GZ659)</f>
        <v>0.69684039087947802</v>
      </c>
      <c r="HG659" s="531">
        <f>MAX(HA657:HA659)</f>
        <v>0.61941368078175962</v>
      </c>
      <c r="HH659" s="584"/>
      <c r="HI659" s="527"/>
      <c r="HJ659" s="586">
        <f>SUM(HH657:HH659)</f>
        <v>0.74769515266743847</v>
      </c>
      <c r="HK659" s="586">
        <f>SUM(HI657:HI659)</f>
        <v>0.63021126499320845</v>
      </c>
      <c r="HL659" s="531">
        <f>AVERAGE(HH657:HH659)</f>
        <v>0.74769515266743847</v>
      </c>
      <c r="HM659" s="531">
        <f>AVERAGE(HI657:HI659)</f>
        <v>0.63021126499320845</v>
      </c>
      <c r="HN659" s="531">
        <f>MAX(HH657:HH659)</f>
        <v>0.74769515266743847</v>
      </c>
      <c r="HO659" s="531">
        <f>MAX(HI657:HI659)</f>
        <v>0.63021126499320845</v>
      </c>
      <c r="HP659" s="286">
        <f>MIN(HH657:HH659)</f>
        <v>0.74769515266743847</v>
      </c>
      <c r="HQ659" s="286">
        <f>MIN(HI657:HI659)</f>
        <v>0.63021126499320845</v>
      </c>
      <c r="HR659" s="278">
        <f>HN659-HP659</f>
        <v>0</v>
      </c>
      <c r="HS659" s="278">
        <f>HO659-HQ659</f>
        <v>0</v>
      </c>
      <c r="HT659" s="393"/>
      <c r="HU659" s="520"/>
      <c r="HV659" s="393"/>
      <c r="HW659" s="520"/>
      <c r="HX659" s="393"/>
      <c r="HY659" s="520"/>
      <c r="HZ659" s="393"/>
      <c r="IA659" s="520"/>
      <c r="IB659" s="393"/>
      <c r="IC659" s="520"/>
      <c r="ID659" s="393"/>
      <c r="IE659" s="168"/>
      <c r="IF659" s="168"/>
      <c r="IG659" s="168">
        <v>0.89055290436917711</v>
      </c>
      <c r="IH659" s="168">
        <v>-1.9356677524429967E-2</v>
      </c>
      <c r="II659" s="168"/>
      <c r="IJ659" s="168"/>
      <c r="IK659" s="168"/>
      <c r="IL659" s="168"/>
      <c r="IM659" s="168"/>
      <c r="IN659" s="462"/>
      <c r="IO659" s="462"/>
      <c r="IP659" s="390">
        <v>0</v>
      </c>
      <c r="IQ659" s="168"/>
      <c r="IR659" s="168"/>
      <c r="IS659" s="168"/>
      <c r="IT659" s="390"/>
      <c r="IU659" s="393"/>
      <c r="IV659" s="390"/>
      <c r="IW659" s="393"/>
      <c r="IX659" s="484"/>
      <c r="IY659" s="393"/>
      <c r="IZ659" s="168"/>
      <c r="JA659" s="168"/>
      <c r="JB659" s="177"/>
      <c r="JC659" s="205"/>
      <c r="JD659" s="205"/>
      <c r="JE659" s="168"/>
      <c r="JF659" s="168"/>
      <c r="JG659" s="168"/>
      <c r="JH659" s="168"/>
      <c r="JI659" s="168"/>
      <c r="JJ659" s="168"/>
      <c r="JK659" s="168"/>
      <c r="JL659" s="168"/>
      <c r="JM659" s="168"/>
      <c r="JN659" s="168"/>
      <c r="JO659" s="168"/>
      <c r="JP659" s="177"/>
      <c r="JQ659" s="177"/>
      <c r="JR659" s="177"/>
      <c r="JS659" s="168"/>
      <c r="JT659" s="168"/>
      <c r="JU659" s="393"/>
      <c r="JV659" s="168"/>
      <c r="JW659" s="168"/>
      <c r="JX659" s="168"/>
      <c r="JY659" s="393"/>
      <c r="JZ659" s="507"/>
      <c r="KA659" s="507"/>
      <c r="KB659" s="520"/>
      <c r="KC659" s="520"/>
      <c r="KD659" s="507"/>
      <c r="KE659" s="170"/>
      <c r="KF659" s="168"/>
      <c r="KG659" s="168"/>
      <c r="KH659" s="168"/>
      <c r="KI659" s="168"/>
      <c r="KJ659" s="168"/>
      <c r="KK659" s="169"/>
      <c r="KL659" s="168"/>
      <c r="KM659" s="168"/>
      <c r="KN659" s="168"/>
      <c r="KO659" s="168"/>
      <c r="KP659" s="168"/>
      <c r="KQ659" s="168"/>
      <c r="KR659" s="169"/>
      <c r="KS659" s="168"/>
      <c r="KT659" s="168"/>
      <c r="KU659" s="168"/>
      <c r="KV659" s="168"/>
      <c r="KW659" s="168"/>
      <c r="KX659" s="168"/>
      <c r="KY659" s="168"/>
      <c r="KZ659" s="168"/>
      <c r="LA659" s="169"/>
    </row>
    <row r="660" spans="1:313" x14ac:dyDescent="0.15">
      <c r="A660" s="214"/>
      <c r="B660" s="256" t="s">
        <v>182</v>
      </c>
      <c r="C660" s="10"/>
      <c r="D660" s="11"/>
      <c r="E660" s="12"/>
      <c r="F660" s="14"/>
      <c r="G660" s="13" t="s">
        <v>386</v>
      </c>
      <c r="H660" s="14" t="s">
        <v>335</v>
      </c>
      <c r="I660" s="596">
        <v>125</v>
      </c>
      <c r="J660" s="9">
        <v>1</v>
      </c>
      <c r="K660" s="14">
        <v>0</v>
      </c>
      <c r="L660" s="9">
        <v>1</v>
      </c>
      <c r="M660" s="23">
        <v>1</v>
      </c>
      <c r="N660" s="23">
        <v>1</v>
      </c>
      <c r="O660" s="23">
        <v>0</v>
      </c>
      <c r="P660" s="23">
        <v>0</v>
      </c>
      <c r="Q660" s="23">
        <v>0</v>
      </c>
      <c r="R660" s="23">
        <v>1</v>
      </c>
      <c r="S660" s="23">
        <v>1</v>
      </c>
      <c r="T660" s="23">
        <v>0</v>
      </c>
      <c r="U660" s="23">
        <v>0</v>
      </c>
      <c r="V660" s="23">
        <v>1</v>
      </c>
      <c r="W660" s="23">
        <v>0</v>
      </c>
      <c r="X660" s="23">
        <v>0</v>
      </c>
      <c r="Y660" s="23">
        <v>0</v>
      </c>
      <c r="Z660" s="23">
        <v>0</v>
      </c>
      <c r="AA660" s="9">
        <v>1</v>
      </c>
      <c r="AB660" s="15"/>
      <c r="AC660" s="15"/>
      <c r="AD660" s="15"/>
      <c r="AE660" s="15"/>
      <c r="AF660" s="15"/>
      <c r="AG660" s="15"/>
      <c r="AH660" s="54"/>
      <c r="AI660" s="15"/>
      <c r="AJ660" s="15"/>
      <c r="AK660" s="15"/>
      <c r="AL660" s="632"/>
      <c r="AM660" s="633"/>
      <c r="AN660" s="634"/>
      <c r="AO660" s="633"/>
      <c r="AP660" s="634"/>
      <c r="AQ660" s="634"/>
      <c r="AR660" s="634"/>
      <c r="AS660" s="634"/>
      <c r="AT660" s="634"/>
      <c r="AU660" s="634"/>
      <c r="AV660" s="634"/>
      <c r="AW660" s="634"/>
      <c r="AX660" s="634"/>
      <c r="AY660" s="634"/>
      <c r="AZ660" s="634"/>
      <c r="BA660" s="634"/>
      <c r="BB660" s="633"/>
      <c r="BC660" s="634"/>
      <c r="BD660" s="634"/>
      <c r="BE660" s="634"/>
      <c r="BF660" s="634"/>
      <c r="BG660" s="634"/>
      <c r="BH660" s="634"/>
      <c r="BI660" s="634"/>
      <c r="BJ660" s="634"/>
      <c r="BK660" s="634"/>
      <c r="BL660" s="634"/>
      <c r="BM660" s="634"/>
      <c r="BN660" s="573"/>
      <c r="BO660" s="573"/>
      <c r="BP660" s="64">
        <v>1.3551892023009218</v>
      </c>
      <c r="BQ660" s="64">
        <v>11.904356677524429</v>
      </c>
      <c r="BR660" s="6"/>
      <c r="BS660" s="527"/>
      <c r="BT660" s="527"/>
      <c r="BU660" s="527"/>
      <c r="BV660" s="527"/>
      <c r="BW660" s="584"/>
      <c r="BX660" s="527"/>
      <c r="BY660" s="527"/>
      <c r="BZ660" s="527"/>
      <c r="CA660" s="527"/>
      <c r="CB660" s="584"/>
      <c r="CC660" s="527"/>
      <c r="CD660" s="584"/>
      <c r="CE660" s="527"/>
      <c r="CF660" s="584"/>
      <c r="CG660" s="527"/>
      <c r="CH660" s="584"/>
      <c r="CI660" s="527"/>
      <c r="CJ660" s="584"/>
      <c r="CK660" s="527"/>
      <c r="CL660" s="584"/>
      <c r="CO660" s="70"/>
      <c r="CP660" s="70"/>
      <c r="CQ660" s="70"/>
      <c r="CR660" s="70"/>
      <c r="CS660" s="70"/>
      <c r="CT660" s="70"/>
      <c r="CU660" s="70"/>
      <c r="CV660" s="70"/>
      <c r="CW660" s="70"/>
      <c r="CX660" s="70"/>
      <c r="CY660" s="70"/>
      <c r="CZ660" s="70"/>
      <c r="DA660" s="70"/>
      <c r="DB660" s="70"/>
      <c r="DC660" s="70"/>
      <c r="DH660" s="516"/>
      <c r="DI660" s="516"/>
      <c r="DJ660" s="105"/>
      <c r="DK660" s="105"/>
      <c r="DL660" s="105"/>
      <c r="DM660" s="105"/>
      <c r="DN660" s="105"/>
      <c r="DO660" s="105"/>
      <c r="DP660" s="105"/>
      <c r="DQ660" s="105"/>
      <c r="DR660" s="105"/>
      <c r="DS660" s="105"/>
      <c r="DT660" s="108" t="s">
        <v>442</v>
      </c>
      <c r="DU660" s="128">
        <v>1.3551892023009218</v>
      </c>
      <c r="DV660" s="128">
        <v>11.904356677524429</v>
      </c>
      <c r="ER660" s="105">
        <v>-4.143006989891389</v>
      </c>
      <c r="ES660" s="105">
        <v>-13.646457654723127</v>
      </c>
      <c r="EV660" s="284"/>
      <c r="EW660" s="209"/>
      <c r="EX660" s="209"/>
      <c r="EY660" s="209"/>
      <c r="EZ660" s="209"/>
      <c r="FA660" s="209"/>
      <c r="FB660" s="209"/>
      <c r="FC660" s="209"/>
      <c r="FE660" s="141"/>
      <c r="FF660" s="141"/>
      <c r="FH660" s="141"/>
      <c r="FJ660" s="141"/>
      <c r="FK660" s="584"/>
      <c r="FL660" s="527"/>
      <c r="FM660" s="584"/>
      <c r="FN660" s="527"/>
      <c r="FO660" s="584"/>
      <c r="FP660" s="527"/>
      <c r="FQ660" s="284"/>
      <c r="FR660" s="209"/>
      <c r="FS660" s="285"/>
      <c r="FT660" s="279"/>
      <c r="FU660" s="285"/>
      <c r="FV660" s="279"/>
      <c r="FW660" s="285"/>
      <c r="FX660" s="279"/>
      <c r="FY660" s="285"/>
      <c r="FZ660" s="279"/>
      <c r="GA660" s="285"/>
      <c r="GB660" s="279"/>
      <c r="GC660" s="279"/>
      <c r="GD660" s="285"/>
      <c r="GE660" s="279"/>
      <c r="GF660" s="285"/>
      <c r="GG660" s="279"/>
      <c r="GH660" s="279"/>
      <c r="GI660" s="279"/>
      <c r="GJ660" s="279"/>
      <c r="GK660" s="279"/>
      <c r="GL660" s="279"/>
      <c r="GM660" s="279"/>
      <c r="GN660" s="279"/>
      <c r="GO660" s="279"/>
      <c r="GP660" s="209"/>
      <c r="GQ660" s="529"/>
      <c r="GR660" s="587"/>
      <c r="GS660" s="529"/>
      <c r="GT660" s="587"/>
      <c r="GU660" s="529"/>
      <c r="GV660" s="529"/>
      <c r="GW660" s="529"/>
      <c r="GX660" s="529"/>
      <c r="GY660" s="529"/>
      <c r="GZ660" s="587"/>
      <c r="HA660" s="529"/>
      <c r="HB660" s="587"/>
      <c r="HC660" s="529"/>
      <c r="HD660" s="529"/>
      <c r="HE660" s="529"/>
      <c r="HF660" s="529"/>
      <c r="HG660" s="529"/>
      <c r="HH660" s="584"/>
      <c r="HI660" s="527"/>
      <c r="HJ660" s="587"/>
      <c r="HK660" s="529"/>
      <c r="HL660" s="529"/>
      <c r="HM660" s="529"/>
      <c r="HN660" s="529"/>
      <c r="HO660" s="529"/>
      <c r="HP660" s="285"/>
      <c r="HQ660" s="208"/>
      <c r="HR660" s="208"/>
      <c r="HS660" s="208"/>
      <c r="IE660" s="159"/>
      <c r="IF660" s="159"/>
      <c r="IG660" s="159">
        <v>-2.2844617981644109</v>
      </c>
      <c r="IH660" s="159">
        <v>-5.8070032573289902E-2</v>
      </c>
      <c r="II660" s="159">
        <v>0</v>
      </c>
      <c r="IJ660" s="159">
        <v>0</v>
      </c>
      <c r="IK660" s="159"/>
      <c r="IL660" s="159"/>
      <c r="IM660" s="159"/>
      <c r="IQ660" s="159"/>
      <c r="IR660" s="159"/>
      <c r="IS660" s="159"/>
      <c r="IZ660" s="159"/>
      <c r="JA660" s="159"/>
      <c r="JB660" s="159"/>
      <c r="JC660" s="184"/>
      <c r="JD660" s="184"/>
      <c r="JE660" s="159"/>
      <c r="JF660" s="159"/>
      <c r="JG660" s="159"/>
      <c r="JH660" s="159"/>
      <c r="JI660" s="159"/>
      <c r="JJ660" s="159"/>
      <c r="JK660" s="159"/>
      <c r="JL660" s="159"/>
      <c r="JM660" s="159"/>
      <c r="JN660" s="159"/>
      <c r="JO660" s="159"/>
      <c r="JP660" s="159"/>
      <c r="JQ660" s="159"/>
      <c r="JR660" s="159"/>
      <c r="JS660" s="159"/>
      <c r="JT660" s="159"/>
      <c r="JV660" s="159"/>
      <c r="JW660" s="159"/>
      <c r="JX660" s="159"/>
      <c r="KE660" s="159"/>
      <c r="KF660" s="159"/>
      <c r="KG660" s="159"/>
      <c r="KH660" s="159"/>
      <c r="KI660" s="159"/>
      <c r="KJ660" s="159"/>
      <c r="KK660" s="159"/>
      <c r="KL660" s="159"/>
      <c r="KM660" s="159"/>
      <c r="KN660" s="159"/>
      <c r="KO660" s="159"/>
      <c r="KP660" s="159"/>
      <c r="KQ660" s="159"/>
      <c r="KR660" s="159"/>
      <c r="KS660" s="159"/>
      <c r="KT660" s="159"/>
      <c r="KU660" s="159"/>
      <c r="KV660" s="159"/>
      <c r="KW660" s="159"/>
      <c r="KX660" s="159"/>
      <c r="KY660" s="159"/>
      <c r="KZ660" s="159"/>
      <c r="LA660" s="159"/>
    </row>
    <row r="661" spans="1:313" x14ac:dyDescent="0.15">
      <c r="A661" s="214"/>
      <c r="B661" s="261" t="s">
        <v>183</v>
      </c>
      <c r="C661" s="10"/>
      <c r="D661" s="11"/>
      <c r="E661" s="12"/>
      <c r="F661" s="14"/>
      <c r="G661" s="13"/>
      <c r="H661" s="14"/>
      <c r="I661" s="596"/>
      <c r="J661" s="9">
        <v>1</v>
      </c>
      <c r="K661" s="14"/>
      <c r="L661" s="9"/>
      <c r="M661" s="23">
        <v>0</v>
      </c>
      <c r="N661" s="23"/>
      <c r="O661" s="23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9"/>
      <c r="AB661" s="15"/>
      <c r="AC661" s="15"/>
      <c r="AD661" s="15"/>
      <c r="AE661" s="15">
        <f>ABS(ER661-DU662)</f>
        <v>0.19359845747156035</v>
      </c>
      <c r="AF661" s="15">
        <f>ABS(ES661-DV662)</f>
        <v>7.7426710097720175E-2</v>
      </c>
      <c r="AG661" s="15">
        <f>SQRT(AE661^2+AF661^2)</f>
        <v>0.2085072137167536</v>
      </c>
      <c r="AH661" s="15">
        <f>AM662-BP661</f>
        <v>-3.6396510004653324</v>
      </c>
      <c r="AI661" s="15">
        <f>AN662-BQ661</f>
        <v>-16.066042345276873</v>
      </c>
      <c r="AJ661" s="15"/>
      <c r="AK661" s="15"/>
      <c r="AL661" s="632">
        <f>((AH661*AH662)+(AI661*AI662))/(SQRT(AH661^2+AI661^2)*SQRT(AH662^2+AI662^2))</f>
        <v>0.99890112412320353</v>
      </c>
      <c r="AM661" s="633"/>
      <c r="AN661" s="634"/>
      <c r="AO661" s="633"/>
      <c r="AP661" s="634"/>
      <c r="AQ661" s="634"/>
      <c r="AR661" s="634"/>
      <c r="AS661" s="634"/>
      <c r="AT661" s="634"/>
      <c r="AU661" s="634"/>
      <c r="AV661" s="634"/>
      <c r="AW661" s="634"/>
      <c r="AX661" s="634"/>
      <c r="AY661" s="634"/>
      <c r="AZ661" s="634"/>
      <c r="BA661" s="634"/>
      <c r="BB661" s="633"/>
      <c r="BC661" s="634"/>
      <c r="BD661" s="634"/>
      <c r="BE661" s="634"/>
      <c r="BF661" s="634"/>
      <c r="BG661" s="634"/>
      <c r="BH661" s="634"/>
      <c r="BI661" s="634"/>
      <c r="BJ661" s="634"/>
      <c r="BK661" s="634"/>
      <c r="BL661" s="634"/>
      <c r="BM661" s="634"/>
      <c r="BN661" s="573"/>
      <c r="BO661" s="573"/>
      <c r="BP661" s="64">
        <v>0.81311352138055304</v>
      </c>
      <c r="BQ661" s="64">
        <v>11.904356677524429</v>
      </c>
      <c r="BR661" s="6"/>
      <c r="BS661" s="527"/>
      <c r="BT661" s="527"/>
      <c r="BU661" s="527"/>
      <c r="BV661" s="527"/>
      <c r="BW661" s="584"/>
      <c r="BX661" s="527"/>
      <c r="BY661" s="527"/>
      <c r="BZ661" s="527"/>
      <c r="CA661" s="527"/>
      <c r="CB661" s="584"/>
      <c r="CC661" s="527"/>
      <c r="CD661" s="584"/>
      <c r="CE661" s="527"/>
      <c r="CF661" s="584"/>
      <c r="CG661" s="527"/>
      <c r="CH661" s="584"/>
      <c r="CI661" s="527"/>
      <c r="CJ661" s="584"/>
      <c r="CK661" s="527"/>
      <c r="CL661" s="584"/>
      <c r="CO661" s="70"/>
      <c r="CP661" s="70"/>
      <c r="CQ661" s="70"/>
      <c r="CR661" s="70"/>
      <c r="CS661" s="70"/>
      <c r="CT661" s="70"/>
      <c r="CU661" s="70"/>
      <c r="CV661" s="70"/>
      <c r="CW661" s="70"/>
      <c r="CX661" s="70"/>
      <c r="CY661" s="70"/>
      <c r="CZ661" s="70"/>
      <c r="DA661" s="70"/>
      <c r="DB661" s="70"/>
      <c r="DC661" s="70"/>
      <c r="DH661" s="516"/>
      <c r="DI661" s="516"/>
      <c r="DJ661" s="105"/>
      <c r="DK661" s="105"/>
      <c r="DL661" s="105"/>
      <c r="DM661" s="105"/>
      <c r="DN661" s="105"/>
      <c r="DO661" s="105"/>
      <c r="DP661" s="105"/>
      <c r="DQ661" s="105"/>
      <c r="DR661" s="105"/>
      <c r="DS661" s="105"/>
      <c r="DT661" s="108" t="s">
        <v>442</v>
      </c>
      <c r="DU661" s="128">
        <v>0.81311352138055304</v>
      </c>
      <c r="DV661" s="128">
        <v>11.904356677524429</v>
      </c>
      <c r="ER661" s="105">
        <v>-3.4460525429937725</v>
      </c>
      <c r="ES661" s="105">
        <v>-12.05921009771987</v>
      </c>
      <c r="EV661" s="284"/>
      <c r="EW661" s="209"/>
      <c r="EX661" s="209"/>
      <c r="EY661" s="209"/>
      <c r="EZ661" s="209"/>
      <c r="FA661" s="209"/>
      <c r="FB661" s="209"/>
      <c r="FC661" s="209"/>
      <c r="FE661" s="141"/>
      <c r="FF661" s="141"/>
      <c r="FH661" s="141"/>
      <c r="FJ661" s="141"/>
      <c r="FK661" s="584"/>
      <c r="FL661" s="527"/>
      <c r="FM661" s="584"/>
      <c r="FN661" s="527"/>
      <c r="FO661" s="584"/>
      <c r="FP661" s="527"/>
      <c r="FQ661" s="284"/>
      <c r="FR661" s="209"/>
      <c r="FS661" s="285"/>
      <c r="FT661" s="279"/>
      <c r="FU661" s="285"/>
      <c r="FV661" s="279"/>
      <c r="FW661" s="285"/>
      <c r="FX661" s="279"/>
      <c r="FY661" s="285"/>
      <c r="FZ661" s="279"/>
      <c r="GA661" s="285"/>
      <c r="GB661" s="279"/>
      <c r="GC661" s="279"/>
      <c r="GD661" s="285"/>
      <c r="GE661" s="279"/>
      <c r="GF661" s="285"/>
      <c r="GG661" s="279"/>
      <c r="GH661" s="279"/>
      <c r="GI661" s="279"/>
      <c r="GJ661" s="279"/>
      <c r="GK661" s="279"/>
      <c r="GL661" s="279"/>
      <c r="GM661" s="279"/>
      <c r="GN661" s="279"/>
      <c r="GO661" s="279"/>
      <c r="GP661" s="209"/>
      <c r="GQ661" s="529"/>
      <c r="GR661" s="587"/>
      <c r="GS661" s="529"/>
      <c r="GT661" s="587"/>
      <c r="GU661" s="529"/>
      <c r="GV661" s="529"/>
      <c r="GW661" s="529"/>
      <c r="GX661" s="529"/>
      <c r="GY661" s="529"/>
      <c r="GZ661" s="587"/>
      <c r="HA661" s="529"/>
      <c r="HB661" s="587"/>
      <c r="HC661" s="529"/>
      <c r="HD661" s="529"/>
      <c r="HE661" s="529"/>
      <c r="HF661" s="529"/>
      <c r="HG661" s="529"/>
      <c r="HH661" s="584"/>
      <c r="HI661" s="527"/>
      <c r="HJ661" s="587"/>
      <c r="HK661" s="529"/>
      <c r="HL661" s="529"/>
      <c r="HM661" s="529"/>
      <c r="HN661" s="529"/>
      <c r="HO661" s="529"/>
      <c r="HP661" s="285"/>
      <c r="HQ661" s="208"/>
      <c r="HR661" s="208"/>
      <c r="HS661" s="208"/>
      <c r="IE661" s="159"/>
      <c r="IF661" s="159"/>
      <c r="IG661" s="159"/>
      <c r="IH661" s="159"/>
      <c r="II661" s="159"/>
      <c r="IJ661" s="159"/>
      <c r="IK661" s="159"/>
      <c r="IL661" s="159"/>
      <c r="IM661" s="159"/>
      <c r="IQ661" s="159"/>
      <c r="IR661" s="159"/>
      <c r="IS661" s="159"/>
      <c r="IZ661" s="159"/>
      <c r="JA661" s="159"/>
      <c r="JB661" s="159"/>
      <c r="JC661" s="184"/>
      <c r="JD661" s="184"/>
      <c r="JE661" s="159"/>
      <c r="JF661" s="159"/>
      <c r="JG661" s="159"/>
      <c r="JH661" s="159"/>
      <c r="JI661" s="159"/>
      <c r="JJ661" s="159"/>
      <c r="JK661" s="159"/>
      <c r="JL661" s="159"/>
      <c r="JM661" s="159"/>
      <c r="JN661" s="159"/>
      <c r="JO661" s="159"/>
      <c r="JP661" s="159"/>
      <c r="JQ661" s="159"/>
      <c r="JR661" s="159"/>
      <c r="JS661" s="159"/>
      <c r="JT661" s="159"/>
      <c r="JV661" s="159"/>
      <c r="JW661" s="159"/>
      <c r="JX661" s="159"/>
      <c r="KE661" s="159"/>
      <c r="KF661" s="159"/>
      <c r="KG661" s="159"/>
      <c r="KH661" s="159"/>
      <c r="KI661" s="159"/>
      <c r="KJ661" s="159"/>
      <c r="KK661" s="159"/>
      <c r="KL661" s="159"/>
      <c r="KM661" s="159"/>
      <c r="KN661" s="159"/>
      <c r="KO661" s="159"/>
      <c r="KP661" s="159"/>
      <c r="KQ661" s="159"/>
      <c r="KR661" s="159"/>
      <c r="KS661" s="159"/>
      <c r="KT661" s="159"/>
      <c r="KU661" s="159"/>
      <c r="KV661" s="159"/>
      <c r="KW661" s="159"/>
      <c r="KX661" s="159"/>
      <c r="KY661" s="159"/>
      <c r="KZ661" s="159"/>
      <c r="LA661" s="159"/>
    </row>
    <row r="662" spans="1:313" x14ac:dyDescent="0.15">
      <c r="A662" s="214"/>
      <c r="B662" s="261" t="s">
        <v>184</v>
      </c>
      <c r="C662" s="10">
        <v>0.22</v>
      </c>
      <c r="D662" s="11">
        <v>0.73326000000000002</v>
      </c>
      <c r="E662" s="12"/>
      <c r="F662" s="14"/>
      <c r="G662" s="13"/>
      <c r="H662" s="14"/>
      <c r="I662" s="596"/>
      <c r="J662" s="9">
        <v>2</v>
      </c>
      <c r="K662" s="14"/>
      <c r="L662" s="9"/>
      <c r="M662" s="23">
        <v>0</v>
      </c>
      <c r="N662" s="23"/>
      <c r="O662" s="23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9"/>
      <c r="AB662" s="15"/>
      <c r="AC662" s="15"/>
      <c r="AD662" s="15"/>
      <c r="AE662" s="15"/>
      <c r="AF662" s="15"/>
      <c r="AG662" s="15"/>
      <c r="AH662" s="54">
        <f>ER661-BP661</f>
        <v>-4.2591660643743259</v>
      </c>
      <c r="AI662" s="54">
        <f>ES661-BQ661</f>
        <v>-23.963566775244299</v>
      </c>
      <c r="AJ662" s="15"/>
      <c r="AK662" s="15"/>
      <c r="AL662" s="635">
        <f>DEGREES(ACOS(AL661))</f>
        <v>2.6862827774064075</v>
      </c>
      <c r="AM662" s="633">
        <v>-2.8265374790847795</v>
      </c>
      <c r="AN662" s="634">
        <v>-4.161685667752443</v>
      </c>
      <c r="AO662" s="584"/>
      <c r="AP662" s="638">
        <f>ABS(11.88+AN662)</f>
        <v>7.7183143322475578</v>
      </c>
      <c r="AQ662" s="634"/>
      <c r="AR662" s="634"/>
      <c r="AS662" s="634"/>
      <c r="AT662" s="634"/>
      <c r="AU662" s="634"/>
      <c r="AV662" s="634"/>
      <c r="AW662" s="634"/>
      <c r="AX662" s="634"/>
      <c r="AY662" s="634"/>
      <c r="AZ662" s="634"/>
      <c r="BA662" s="634"/>
      <c r="BB662" s="634">
        <f>ABS(BQ662-AN662)</f>
        <v>7.7426710097719864</v>
      </c>
      <c r="BC662" s="527"/>
      <c r="BD662" s="634"/>
      <c r="BE662" s="634"/>
      <c r="BF662" s="634"/>
      <c r="BG662" s="634"/>
      <c r="BH662" s="634"/>
      <c r="BI662" s="634"/>
      <c r="BJ662" s="634"/>
      <c r="BK662" s="634"/>
      <c r="BL662" s="634"/>
      <c r="BM662" s="634"/>
      <c r="BN662" s="573"/>
      <c r="BO662" s="573"/>
      <c r="BP662" s="4">
        <v>-4.8012417452946945</v>
      </c>
      <c r="BQ662" s="4">
        <v>-11.904356677524429</v>
      </c>
      <c r="BR662" s="6"/>
      <c r="BS662" s="527">
        <f>(BP661+BP662+BP663)/3</f>
        <v>-1.0325251065149883</v>
      </c>
      <c r="BT662" s="527">
        <f>(BQ661+BQ662+BQ663)/3</f>
        <v>3.3745141150922908</v>
      </c>
      <c r="BU662" s="527"/>
      <c r="BV662" s="527"/>
      <c r="BW662" s="584"/>
      <c r="BX662" s="527"/>
      <c r="BY662" s="527"/>
      <c r="BZ662" s="527"/>
      <c r="CA662" s="527"/>
      <c r="CB662" s="584">
        <f>SQRT((BP661-BP662)^2+(BQ661-BQ662)^2)+SQRT((BP662-BP663)^2+(BQ662-BQ663)^2)+SQRT((BP663-BP661)^2+(BQ663-BQ661)^2)</f>
        <v>48.995589280667851</v>
      </c>
      <c r="CD662" s="584"/>
      <c r="CE662" s="527"/>
      <c r="CF662" s="584"/>
      <c r="CG662" s="527"/>
      <c r="CH662" s="584"/>
      <c r="CI662" s="527"/>
      <c r="CJ662" s="584"/>
      <c r="CK662" s="527"/>
      <c r="CL662" s="584"/>
      <c r="CO662" s="70"/>
      <c r="CP662" s="70"/>
      <c r="CQ662" s="70"/>
      <c r="CR662" s="97">
        <f>DEGREES(ACOS(((BP661-BP662)*(BP663-BP662)+(BQ661-BQ662)*(BQ663-BQ662))/(SQRT((BP661-BP662)^2+(BQ661-BQ662)^2)*SQRT((BP663-BP662)^2+(BQ663-BQ662)^2))))</f>
        <v>1.2192159014187633</v>
      </c>
      <c r="CS662" s="541"/>
      <c r="CT662" s="70"/>
      <c r="CU662" s="70"/>
      <c r="CV662" s="70"/>
      <c r="CW662" s="70"/>
      <c r="CX662" s="70"/>
      <c r="CY662" s="70"/>
      <c r="CZ662" s="70"/>
      <c r="DA662" s="70"/>
      <c r="DB662" s="70"/>
      <c r="DC662" s="70"/>
      <c r="DH662" s="516"/>
      <c r="DI662" s="516"/>
      <c r="DJ662" s="105"/>
      <c r="DK662" s="105"/>
      <c r="DL662" s="105"/>
      <c r="DM662" s="105"/>
      <c r="DN662" s="105"/>
      <c r="DO662" s="105"/>
      <c r="DP662" s="105"/>
      <c r="DQ662" s="105"/>
      <c r="DR662" s="105"/>
      <c r="DS662" s="105"/>
      <c r="DT662" s="108" t="s">
        <v>443</v>
      </c>
      <c r="DU662" s="105">
        <v>-3.6396510004653329</v>
      </c>
      <c r="DV662" s="105">
        <v>-11.98178338762215</v>
      </c>
      <c r="ER662" s="128">
        <v>0.6195150639089928</v>
      </c>
      <c r="ES662" s="128">
        <v>11.672076547231271</v>
      </c>
      <c r="EU662" s="518">
        <f>ABS(ER662)</f>
        <v>0.6195150639089928</v>
      </c>
      <c r="EV662" s="284"/>
      <c r="EW662" s="209"/>
      <c r="EX662" s="209"/>
      <c r="EY662" s="209"/>
      <c r="EZ662" s="209"/>
      <c r="FA662" s="209"/>
      <c r="FB662" s="209"/>
      <c r="FC662" s="209"/>
      <c r="FE662" s="141"/>
      <c r="FF662" s="141"/>
      <c r="FH662" s="141"/>
      <c r="FJ662" s="141"/>
      <c r="FK662" s="584"/>
      <c r="FL662" s="527"/>
      <c r="FM662" s="584"/>
      <c r="FN662" s="527"/>
      <c r="FO662" s="584"/>
      <c r="FP662" s="527"/>
      <c r="FQ662" s="284"/>
      <c r="FR662" s="209"/>
      <c r="FS662" s="285"/>
      <c r="FT662" s="279"/>
      <c r="FU662" s="285"/>
      <c r="FV662" s="279"/>
      <c r="FW662" s="285"/>
      <c r="FX662" s="279"/>
      <c r="FY662" s="285"/>
      <c r="FZ662" s="279"/>
      <c r="GA662" s="285"/>
      <c r="GB662" s="279"/>
      <c r="GC662" s="279"/>
      <c r="GD662" s="285"/>
      <c r="GE662" s="279"/>
      <c r="GF662" s="285"/>
      <c r="GG662" s="279"/>
      <c r="GH662" s="279"/>
      <c r="GI662" s="279"/>
      <c r="GJ662" s="279"/>
      <c r="GK662" s="279"/>
      <c r="GL662" s="279"/>
      <c r="GM662" s="279"/>
      <c r="GN662" s="279"/>
      <c r="GO662" s="279"/>
      <c r="GP662" s="209"/>
      <c r="GQ662" s="529"/>
      <c r="GR662" s="587">
        <v>0.19359845747156035</v>
      </c>
      <c r="GS662" s="532">
        <v>0.19359845747156024</v>
      </c>
      <c r="GT662" s="584"/>
      <c r="GU662" s="527"/>
      <c r="GV662" s="527"/>
      <c r="GW662" s="527"/>
      <c r="GX662" s="527"/>
      <c r="GY662" s="527"/>
      <c r="GZ662" s="587">
        <v>7.7426710097720175E-2</v>
      </c>
      <c r="HA662" s="532">
        <v>0.23228013029315875</v>
      </c>
      <c r="HB662" s="584"/>
      <c r="HC662" s="527"/>
      <c r="HD662" s="527"/>
      <c r="HE662" s="527"/>
      <c r="HF662" s="527"/>
      <c r="HG662" s="527"/>
      <c r="HH662" s="584">
        <v>0.2085072137167536</v>
      </c>
      <c r="HI662" s="527">
        <v>0.30238125217078904</v>
      </c>
      <c r="HJ662" s="584"/>
      <c r="HK662" s="527"/>
      <c r="HL662" s="527"/>
      <c r="HM662" s="527"/>
      <c r="HN662" s="527"/>
      <c r="HO662" s="527"/>
      <c r="HP662" s="285"/>
      <c r="HQ662" s="208"/>
      <c r="HR662" s="208"/>
      <c r="HS662" s="208"/>
      <c r="IE662" s="159"/>
      <c r="IF662" s="159"/>
      <c r="IG662" s="159"/>
      <c r="IH662" s="159"/>
      <c r="II662" s="159">
        <v>1</v>
      </c>
      <c r="IJ662" s="159">
        <v>0</v>
      </c>
      <c r="IK662" s="159">
        <v>1</v>
      </c>
      <c r="IL662" s="159">
        <v>0</v>
      </c>
      <c r="IM662" s="159">
        <v>0</v>
      </c>
      <c r="IQ662" s="159">
        <v>1</v>
      </c>
      <c r="IR662" s="159">
        <v>0</v>
      </c>
      <c r="IS662" s="159">
        <v>0</v>
      </c>
      <c r="IZ662" s="159">
        <v>1</v>
      </c>
      <c r="JA662" s="159">
        <v>0</v>
      </c>
      <c r="JB662" s="176">
        <v>0</v>
      </c>
      <c r="JC662" s="184">
        <v>0</v>
      </c>
      <c r="JD662" s="184">
        <v>0</v>
      </c>
      <c r="JE662" s="184">
        <v>0</v>
      </c>
      <c r="JF662" s="184">
        <v>0</v>
      </c>
      <c r="JG662" s="184">
        <v>0</v>
      </c>
      <c r="JH662" s="184">
        <v>1</v>
      </c>
      <c r="JI662" s="184">
        <v>0</v>
      </c>
      <c r="JJ662" s="184">
        <v>0</v>
      </c>
      <c r="JK662" s="184">
        <v>1</v>
      </c>
      <c r="JL662" s="184">
        <v>0</v>
      </c>
      <c r="JM662" s="184">
        <v>1</v>
      </c>
      <c r="JN662" s="184">
        <v>0</v>
      </c>
      <c r="JO662" s="184">
        <v>0</v>
      </c>
      <c r="JP662" s="184">
        <v>0</v>
      </c>
      <c r="JQ662" s="184">
        <v>0</v>
      </c>
      <c r="JR662" s="184">
        <v>0</v>
      </c>
      <c r="JS662" s="184">
        <v>0</v>
      </c>
      <c r="JT662" s="184">
        <v>0</v>
      </c>
      <c r="JU662" s="513">
        <v>1</v>
      </c>
      <c r="JV662" s="184">
        <v>0</v>
      </c>
      <c r="JW662" s="184">
        <v>0</v>
      </c>
      <c r="JX662" s="184">
        <v>0</v>
      </c>
      <c r="JY662" s="513"/>
      <c r="JZ662" s="413"/>
      <c r="KA662" s="413"/>
      <c r="KB662" s="413"/>
      <c r="KC662" s="413"/>
      <c r="KD662" s="413"/>
      <c r="KE662" s="162">
        <v>1</v>
      </c>
      <c r="KF662" s="175">
        <v>0</v>
      </c>
      <c r="KG662" s="175">
        <v>0</v>
      </c>
      <c r="KH662" s="175">
        <v>0</v>
      </c>
      <c r="KI662" s="175">
        <v>0</v>
      </c>
      <c r="KJ662" s="175">
        <v>1</v>
      </c>
      <c r="KK662" s="160">
        <v>0</v>
      </c>
      <c r="KL662" s="175">
        <v>1</v>
      </c>
      <c r="KM662" s="159"/>
      <c r="KN662" s="159"/>
      <c r="KO662" s="159"/>
      <c r="KP662" s="159"/>
      <c r="KQ662" s="159"/>
      <c r="KR662" s="159"/>
      <c r="KS662" s="159"/>
      <c r="KT662" s="159"/>
      <c r="KU662" s="159"/>
      <c r="KV662" s="159"/>
      <c r="KW662" s="159"/>
      <c r="KX662" s="159"/>
      <c r="KY662" s="159"/>
      <c r="KZ662" s="159"/>
      <c r="LA662" s="159"/>
    </row>
    <row r="663" spans="1:313" x14ac:dyDescent="0.15">
      <c r="A663" s="214"/>
      <c r="B663" s="261" t="s">
        <v>185</v>
      </c>
      <c r="C663" s="10">
        <v>1.04</v>
      </c>
      <c r="D663" s="11">
        <v>3.4663200000000005</v>
      </c>
      <c r="E663" s="12"/>
      <c r="F663" s="14"/>
      <c r="G663" s="13"/>
      <c r="H663" s="14"/>
      <c r="I663" s="596"/>
      <c r="J663" s="9">
        <v>3</v>
      </c>
      <c r="K663" s="14"/>
      <c r="L663" s="9"/>
      <c r="M663" s="23">
        <v>0</v>
      </c>
      <c r="N663" s="23"/>
      <c r="O663" s="23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9"/>
      <c r="AB663" s="15"/>
      <c r="AC663" s="15"/>
      <c r="AD663" s="15"/>
      <c r="AE663" s="15"/>
      <c r="AF663" s="15"/>
      <c r="AG663" s="15"/>
      <c r="AH663" s="54"/>
      <c r="AI663" s="15"/>
      <c r="AJ663" s="15"/>
      <c r="AK663" s="15"/>
      <c r="AL663" s="632"/>
      <c r="AM663" s="633">
        <v>-0.2323181489658723</v>
      </c>
      <c r="AN663" s="634">
        <v>5.6327931596091201</v>
      </c>
      <c r="AO663" s="634">
        <f>ABS(11.88-AN663)</f>
        <v>6.2472068403908807</v>
      </c>
      <c r="AP663" s="527"/>
      <c r="AQ663" s="634"/>
      <c r="AR663" s="634"/>
      <c r="AS663" s="634"/>
      <c r="AT663" s="634"/>
      <c r="AU663" s="634"/>
      <c r="AV663" s="634"/>
      <c r="AW663" s="634"/>
      <c r="AX663" s="634"/>
      <c r="AY663" s="634"/>
      <c r="AZ663" s="634"/>
      <c r="BA663" s="634"/>
      <c r="BB663" s="584"/>
      <c r="BC663" s="634">
        <f>ABS(BQ663-AN663)</f>
        <v>4.4907491856677524</v>
      </c>
      <c r="BD663" s="634"/>
      <c r="BE663" s="634"/>
      <c r="BF663" s="634"/>
      <c r="BG663" s="634"/>
      <c r="BH663" s="634"/>
      <c r="BI663" s="634"/>
      <c r="BJ663" s="634"/>
      <c r="BK663" s="634"/>
      <c r="BL663" s="634"/>
      <c r="BM663" s="634"/>
      <c r="BN663" s="573"/>
      <c r="BO663" s="573"/>
      <c r="BP663" s="64">
        <v>0.89055290436917711</v>
      </c>
      <c r="BQ663" s="64">
        <v>10.123542345276872</v>
      </c>
      <c r="BR663" s="6"/>
      <c r="BS663" s="527"/>
      <c r="BT663" s="527"/>
      <c r="BU663" s="527">
        <f>(BP662+BP663+BP664)/3</f>
        <v>-2.5167799471302832</v>
      </c>
      <c r="BV663" s="527">
        <f>(BQ662+BQ663+BQ664)/3</f>
        <v>-4.7552904451682947</v>
      </c>
      <c r="BW663" s="584"/>
      <c r="BX663" s="527"/>
      <c r="BY663" s="527"/>
      <c r="BZ663" s="527"/>
      <c r="CA663" s="527"/>
      <c r="CC663" s="584">
        <f>SQRT((BP662-BP663)^2+(BQ662-BQ663)^2)+SQRT((BP663-BP664)^2+(BQ663-BQ664)^2)+SQRT((BP664-BP662)^2+(BQ664-BQ662)^2)</f>
        <v>47.108029183324433</v>
      </c>
      <c r="CD663" s="584"/>
      <c r="CE663" s="584"/>
      <c r="CF663" s="584"/>
      <c r="CG663" s="527"/>
      <c r="CH663" s="584"/>
      <c r="CI663" s="527"/>
      <c r="CJ663" s="584"/>
      <c r="CK663" s="527"/>
      <c r="CL663" s="584"/>
      <c r="CO663" s="70"/>
      <c r="CP663" s="70"/>
      <c r="CQ663" s="70"/>
      <c r="CR663" s="285"/>
      <c r="CS663" s="542">
        <f>DEGREES(ACOS(((BP662-BP663)*(BP664-BP663)+(BQ662-BQ663)*(BQ664-BQ663))/(SQRT((BP662-BP663)^2+(BQ662-BQ663)^2)*SQRT((BP664-BP663)^2+(BQ664-BQ663)^2))))</f>
        <v>3.1571866764364636</v>
      </c>
      <c r="CT663" s="70"/>
      <c r="CU663" s="70"/>
      <c r="CV663" s="70"/>
      <c r="CW663" s="70"/>
      <c r="CX663" s="70"/>
      <c r="CY663" s="70"/>
      <c r="CZ663" s="70"/>
      <c r="DA663" s="70"/>
      <c r="DB663" s="70"/>
      <c r="DC663" s="70"/>
      <c r="DH663" s="516"/>
      <c r="DI663" s="516"/>
      <c r="DJ663" s="105"/>
      <c r="DK663" s="105"/>
      <c r="DL663" s="105"/>
      <c r="DM663" s="105"/>
      <c r="DN663" s="105"/>
      <c r="DO663" s="105"/>
      <c r="DP663" s="105"/>
      <c r="DQ663" s="105"/>
      <c r="DR663" s="105"/>
      <c r="DS663" s="105"/>
      <c r="DT663" s="108" t="s">
        <v>445</v>
      </c>
      <c r="DU663" s="128">
        <v>-0.11615907448293615</v>
      </c>
      <c r="DV663" s="128">
        <v>10.200969055374593</v>
      </c>
      <c r="ER663" s="105">
        <v>-1.0067119788521133</v>
      </c>
      <c r="ES663" s="105">
        <v>-11.98178338762215</v>
      </c>
      <c r="ET663" s="518">
        <f>ABS(ER663)</f>
        <v>1.0067119788521133</v>
      </c>
      <c r="EV663" s="284"/>
      <c r="EW663" s="209"/>
      <c r="EX663" s="209"/>
      <c r="EY663" s="209"/>
      <c r="EZ663" s="209"/>
      <c r="FA663" s="209"/>
      <c r="FB663" s="209"/>
      <c r="FC663" s="209"/>
      <c r="FE663" s="151">
        <v>5.9209281985964148</v>
      </c>
      <c r="FF663" s="141"/>
      <c r="FH663" s="141"/>
      <c r="FJ663" s="141"/>
      <c r="FK663" s="584"/>
      <c r="FL663" s="527"/>
      <c r="FM663" s="584"/>
      <c r="FN663" s="527"/>
      <c r="FO663" s="584"/>
      <c r="FP663" s="527"/>
      <c r="FQ663" s="284">
        <f>FE663/(D662+D663)</f>
        <v>1.4098857977693993</v>
      </c>
      <c r="FR663" s="209"/>
      <c r="FS663" s="285"/>
      <c r="FT663" s="279"/>
      <c r="FU663" s="285"/>
      <c r="FV663" s="279"/>
      <c r="FW663" s="285"/>
      <c r="FX663" s="279"/>
      <c r="FY663" s="285"/>
      <c r="FZ663" s="279"/>
      <c r="GA663" s="285"/>
      <c r="GB663" s="279"/>
      <c r="GC663" s="279"/>
      <c r="GD663" s="284">
        <f>FE663*(((ABS(DV662-AN662))/(ABS(DV661-DV662))))^2</f>
        <v>0.63463234875588259</v>
      </c>
      <c r="GE663" s="209"/>
      <c r="GF663" s="285"/>
      <c r="GG663" s="279"/>
      <c r="GH663" s="279"/>
      <c r="GI663" s="279"/>
      <c r="GJ663" s="279"/>
      <c r="GK663" s="279"/>
      <c r="GL663" s="279"/>
      <c r="GM663" s="279"/>
      <c r="GN663" s="279"/>
      <c r="GO663" s="279"/>
      <c r="GP663" s="209"/>
      <c r="GQ663" s="529"/>
      <c r="GR663" s="587">
        <v>2.6329390216132196</v>
      </c>
      <c r="GS663" s="529">
        <v>0.73567413839192897</v>
      </c>
      <c r="GT663" s="587"/>
      <c r="GU663" s="529"/>
      <c r="GV663" s="529"/>
      <c r="GW663" s="529"/>
      <c r="GX663" s="529"/>
      <c r="GY663" s="529"/>
      <c r="GZ663" s="587">
        <v>0</v>
      </c>
      <c r="HA663" s="529">
        <v>1.471107491856678</v>
      </c>
      <c r="HB663" s="587"/>
      <c r="HC663" s="529"/>
      <c r="HD663" s="529"/>
      <c r="HE663" s="529"/>
      <c r="HF663" s="529"/>
      <c r="HG663" s="529"/>
      <c r="HH663" s="584">
        <v>2.6329390216132196</v>
      </c>
      <c r="HI663" s="527">
        <v>1.6448020216717734</v>
      </c>
      <c r="HJ663" s="587"/>
      <c r="HK663" s="529"/>
      <c r="HL663" s="529"/>
      <c r="HM663" s="529"/>
      <c r="HN663" s="529"/>
      <c r="HO663" s="529"/>
      <c r="HP663" s="285"/>
      <c r="HQ663" s="208"/>
      <c r="HR663" s="208"/>
      <c r="HS663" s="208"/>
      <c r="IE663" s="159"/>
      <c r="IF663" s="159"/>
      <c r="IG663" s="159"/>
      <c r="IH663" s="159"/>
      <c r="II663" s="159">
        <v>0</v>
      </c>
      <c r="IJ663" s="159">
        <v>1</v>
      </c>
      <c r="IK663" s="159">
        <v>0</v>
      </c>
      <c r="IL663" s="159">
        <v>1</v>
      </c>
      <c r="IM663" s="159">
        <v>0</v>
      </c>
      <c r="IQ663" s="159">
        <v>1</v>
      </c>
      <c r="IR663" s="159">
        <v>0</v>
      </c>
      <c r="IS663" s="159">
        <v>0</v>
      </c>
      <c r="IZ663" s="159">
        <v>0</v>
      </c>
      <c r="JA663" s="159">
        <v>0</v>
      </c>
      <c r="JB663" s="176">
        <v>1</v>
      </c>
      <c r="JC663" s="184">
        <v>0</v>
      </c>
      <c r="JD663" s="184">
        <v>0</v>
      </c>
      <c r="JE663" s="184">
        <v>0</v>
      </c>
      <c r="JF663" s="184">
        <v>0</v>
      </c>
      <c r="JG663" s="184">
        <v>1</v>
      </c>
      <c r="JH663" s="184">
        <v>0</v>
      </c>
      <c r="JI663" s="184">
        <v>0</v>
      </c>
      <c r="JJ663" s="184">
        <v>0</v>
      </c>
      <c r="JK663" s="184">
        <v>1</v>
      </c>
      <c r="JL663" s="184">
        <v>0</v>
      </c>
      <c r="JM663" s="184">
        <v>0</v>
      </c>
      <c r="JN663" s="184">
        <v>1</v>
      </c>
      <c r="JO663" s="184">
        <v>0</v>
      </c>
      <c r="JP663" s="184">
        <v>0</v>
      </c>
      <c r="JQ663" s="184">
        <v>0</v>
      </c>
      <c r="JR663" s="184">
        <v>0</v>
      </c>
      <c r="JS663" s="184">
        <v>0</v>
      </c>
      <c r="JT663" s="184">
        <v>0</v>
      </c>
      <c r="JU663" s="513">
        <v>1</v>
      </c>
      <c r="JV663" s="184">
        <v>0</v>
      </c>
      <c r="JW663" s="184">
        <v>0</v>
      </c>
      <c r="JX663" s="184">
        <v>0</v>
      </c>
      <c r="JY663" s="513"/>
      <c r="JZ663" s="413"/>
      <c r="KA663" s="413"/>
      <c r="KB663" s="413"/>
      <c r="KC663" s="413"/>
      <c r="KD663" s="413"/>
      <c r="KE663" s="162">
        <v>0</v>
      </c>
      <c r="KF663" s="175">
        <v>1</v>
      </c>
      <c r="KG663" s="175">
        <v>0</v>
      </c>
      <c r="KH663" s="175">
        <v>0</v>
      </c>
      <c r="KI663" s="175">
        <v>0</v>
      </c>
      <c r="KJ663" s="175">
        <v>1</v>
      </c>
      <c r="KK663" s="160">
        <v>0</v>
      </c>
      <c r="KL663" s="175">
        <v>1</v>
      </c>
      <c r="KM663" s="175">
        <v>0</v>
      </c>
      <c r="KN663" s="175">
        <v>0</v>
      </c>
      <c r="KO663" s="175">
        <v>0</v>
      </c>
      <c r="KP663" s="175">
        <v>0</v>
      </c>
      <c r="KQ663" s="175">
        <v>0</v>
      </c>
      <c r="KR663" s="159"/>
      <c r="KS663" s="175">
        <v>1</v>
      </c>
      <c r="KT663" s="159"/>
      <c r="KU663" s="159"/>
      <c r="KV663" s="159"/>
      <c r="KW663" s="159"/>
      <c r="KX663" s="159"/>
      <c r="KY663" s="159"/>
      <c r="KZ663" s="159"/>
      <c r="LA663" s="159"/>
    </row>
    <row r="664" spans="1:313" x14ac:dyDescent="0.15">
      <c r="A664" s="214"/>
      <c r="B664" s="261" t="s">
        <v>186</v>
      </c>
      <c r="C664" s="10">
        <v>0.28000000000000003</v>
      </c>
      <c r="D664" s="11">
        <v>0.93324000000000018</v>
      </c>
      <c r="E664" s="12"/>
      <c r="F664" s="14"/>
      <c r="G664" s="13"/>
      <c r="H664" s="14"/>
      <c r="I664" s="596"/>
      <c r="J664" s="9">
        <v>4</v>
      </c>
      <c r="K664" s="14"/>
      <c r="L664" s="9"/>
      <c r="M664" s="23">
        <v>0</v>
      </c>
      <c r="N664" s="23"/>
      <c r="O664" s="23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9"/>
      <c r="AB664" s="15"/>
      <c r="AC664" s="15"/>
      <c r="AD664" s="15"/>
      <c r="AE664" s="15"/>
      <c r="AF664" s="15"/>
      <c r="AG664" s="15"/>
      <c r="AH664" s="54"/>
      <c r="AI664" s="15"/>
      <c r="AJ664" s="15"/>
      <c r="AK664" s="15"/>
      <c r="AL664" s="632"/>
      <c r="AM664" s="633">
        <v>-2.6329390216132191</v>
      </c>
      <c r="AN664" s="634">
        <v>-10.007402280130293</v>
      </c>
      <c r="AO664" s="584"/>
      <c r="AP664" s="640">
        <f>ABS(11.88+AN664)</f>
        <v>1.8725977198697077</v>
      </c>
      <c r="AQ664" s="634"/>
      <c r="AR664" s="634"/>
      <c r="AS664" s="634"/>
      <c r="AT664" s="634"/>
      <c r="AU664" s="634"/>
      <c r="AV664" s="634"/>
      <c r="AW664" s="634"/>
      <c r="AX664" s="634"/>
      <c r="AY664" s="634"/>
      <c r="AZ664" s="634"/>
      <c r="BA664" s="634"/>
      <c r="BB664" s="634">
        <f>ABS(BQ664-AN664)</f>
        <v>2.4776547231270349</v>
      </c>
      <c r="BC664" s="527"/>
      <c r="BD664" s="634"/>
      <c r="BE664" s="634"/>
      <c r="BF664" s="634"/>
      <c r="BG664" s="634"/>
      <c r="BH664" s="634"/>
      <c r="BI664" s="634"/>
      <c r="BJ664" s="634"/>
      <c r="BK664" s="634"/>
      <c r="BL664" s="634"/>
      <c r="BM664" s="634"/>
      <c r="BN664" s="573"/>
      <c r="BO664" s="573"/>
      <c r="BP664" s="4">
        <v>-3.6396510004653329</v>
      </c>
      <c r="BQ664" s="4">
        <v>-12.485057003257328</v>
      </c>
      <c r="BR664" s="6"/>
      <c r="BS664" s="527"/>
      <c r="BT664" s="527"/>
      <c r="BU664" s="527"/>
      <c r="BV664" s="527"/>
      <c r="BW664" s="584"/>
      <c r="BX664" s="527"/>
      <c r="BY664" s="527"/>
      <c r="BZ664" s="527"/>
      <c r="CA664" s="527"/>
      <c r="CB664" s="584"/>
      <c r="CC664" s="527"/>
      <c r="CD664" s="584"/>
      <c r="CE664" s="527"/>
      <c r="CF664" s="584"/>
      <c r="CG664" s="527"/>
      <c r="CH664" s="584"/>
      <c r="CI664" s="527"/>
      <c r="CJ664" s="584"/>
      <c r="CK664" s="527"/>
      <c r="CL664" s="584"/>
      <c r="CO664" s="70"/>
      <c r="CP664" s="70"/>
      <c r="CQ664" s="70"/>
      <c r="CR664" s="70"/>
      <c r="CS664" s="70"/>
      <c r="CT664" s="70"/>
      <c r="CU664" s="70"/>
      <c r="CV664" s="70"/>
      <c r="CW664" s="70"/>
      <c r="CX664" s="70"/>
      <c r="CY664" s="70"/>
      <c r="CZ664" s="70"/>
      <c r="DA664" s="70"/>
      <c r="DB664" s="70"/>
      <c r="DC664" s="70"/>
      <c r="DH664" s="516"/>
      <c r="DI664" s="516"/>
      <c r="DJ664" s="105"/>
      <c r="DK664" s="105"/>
      <c r="DL664" s="105"/>
      <c r="DM664" s="105"/>
      <c r="DN664" s="105"/>
      <c r="DO664" s="105"/>
      <c r="DP664" s="105"/>
      <c r="DQ664" s="105"/>
      <c r="DR664" s="105"/>
      <c r="DS664" s="105"/>
      <c r="DT664" s="108" t="s">
        <v>445</v>
      </c>
      <c r="DU664" s="105">
        <v>-1.2003104363236736</v>
      </c>
      <c r="DV664" s="105">
        <v>-12.40763029315961</v>
      </c>
      <c r="ER664" s="128">
        <v>-0.42591660643743257</v>
      </c>
      <c r="ES664" s="128">
        <v>6.7941938110749183</v>
      </c>
      <c r="EU664" s="518">
        <f>ABS(ER664)</f>
        <v>0.42591660643743257</v>
      </c>
      <c r="EV664" s="284"/>
      <c r="EW664" s="209"/>
      <c r="EX664" s="209"/>
      <c r="EY664" s="209"/>
      <c r="EZ664" s="209"/>
      <c r="FA664" s="209"/>
      <c r="FB664" s="209"/>
      <c r="FC664" s="209"/>
      <c r="FE664" s="141"/>
      <c r="FF664" s="144">
        <v>14.446315319993154</v>
      </c>
      <c r="FH664" s="516"/>
      <c r="FJ664" s="516"/>
      <c r="FL664" s="516"/>
      <c r="FN664" s="516"/>
      <c r="FQ664" s="284"/>
      <c r="FR664" s="284">
        <f>FF664/(D663+D664)</f>
        <v>3.2835818400006254</v>
      </c>
      <c r="FS664" s="285"/>
      <c r="FT664" s="279"/>
      <c r="FU664" s="285"/>
      <c r="FV664" s="279"/>
      <c r="FW664" s="285"/>
      <c r="FX664" s="279"/>
      <c r="FY664" s="285"/>
      <c r="FZ664" s="279"/>
      <c r="GA664" s="285"/>
      <c r="GB664" s="279"/>
      <c r="GC664" s="279"/>
      <c r="GD664" s="284"/>
      <c r="GE664" s="284">
        <f>FF664*(((DV663-AN663)/(ABS(DV662-DV663))))^2</f>
        <v>0.61264918577276051</v>
      </c>
      <c r="GF664" s="285"/>
      <c r="GG664" s="279"/>
      <c r="GH664" s="279"/>
      <c r="GI664" s="279"/>
      <c r="GJ664" s="279"/>
      <c r="GK664" s="279"/>
      <c r="GL664" s="279"/>
      <c r="GM664" s="279"/>
      <c r="GN664" s="279"/>
      <c r="GO664" s="279"/>
      <c r="GP664" s="209"/>
      <c r="GQ664" s="529"/>
      <c r="GR664" s="587">
        <v>0.19359845747156035</v>
      </c>
      <c r="GS664" s="532">
        <v>0.3097575319544964</v>
      </c>
      <c r="GT664" s="584"/>
      <c r="GU664" s="527"/>
      <c r="GV664" s="527"/>
      <c r="GW664" s="527"/>
      <c r="GX664" s="527"/>
      <c r="GY664" s="527"/>
      <c r="GZ664" s="587">
        <v>0.42584690553746007</v>
      </c>
      <c r="HA664" s="532">
        <v>3.4067752442996744</v>
      </c>
      <c r="HB664" s="584"/>
      <c r="HC664" s="527"/>
      <c r="HD664" s="527"/>
      <c r="HE664" s="527"/>
      <c r="HF664" s="527"/>
      <c r="HG664" s="527"/>
      <c r="HH664" s="584">
        <v>0.46778835993555679</v>
      </c>
      <c r="HI664" s="527">
        <v>3.4208284513806952</v>
      </c>
      <c r="HJ664" s="584"/>
      <c r="HK664" s="527"/>
      <c r="HL664" s="527"/>
      <c r="HM664" s="527"/>
      <c r="HN664" s="527"/>
      <c r="HO664" s="527"/>
      <c r="HP664" s="285"/>
      <c r="HQ664" s="208"/>
      <c r="HR664" s="208"/>
      <c r="HS664" s="208"/>
      <c r="IE664" s="159"/>
      <c r="IF664" s="159"/>
      <c r="IG664" s="159"/>
      <c r="IH664" s="159"/>
      <c r="II664" s="159">
        <v>0</v>
      </c>
      <c r="IJ664" s="159">
        <v>1</v>
      </c>
      <c r="IK664" s="159">
        <v>0</v>
      </c>
      <c r="IL664" s="159">
        <v>0</v>
      </c>
      <c r="IM664" s="159">
        <v>1</v>
      </c>
      <c r="IQ664" s="159">
        <v>1</v>
      </c>
      <c r="IR664" s="159">
        <v>0</v>
      </c>
      <c r="IS664" s="159">
        <v>0</v>
      </c>
      <c r="IZ664" s="159">
        <v>0</v>
      </c>
      <c r="JA664" s="159">
        <v>0</v>
      </c>
      <c r="JB664" s="176">
        <v>0</v>
      </c>
      <c r="JC664" s="184">
        <v>0</v>
      </c>
      <c r="JD664" s="184">
        <v>1</v>
      </c>
      <c r="JE664" s="184">
        <v>0</v>
      </c>
      <c r="JF664" s="184">
        <v>0</v>
      </c>
      <c r="JG664" s="184">
        <v>1</v>
      </c>
      <c r="JH664" s="184">
        <v>0</v>
      </c>
      <c r="JI664" s="184">
        <v>0</v>
      </c>
      <c r="JJ664" s="184">
        <v>0</v>
      </c>
      <c r="JK664" s="184">
        <v>0</v>
      </c>
      <c r="JL664" s="184">
        <v>1</v>
      </c>
      <c r="JM664" s="184">
        <v>1</v>
      </c>
      <c r="JN664" s="184">
        <v>0</v>
      </c>
      <c r="JO664" s="184">
        <v>0</v>
      </c>
      <c r="JP664" s="184">
        <v>0</v>
      </c>
      <c r="JQ664" s="184">
        <v>0</v>
      </c>
      <c r="JR664" s="184">
        <v>0</v>
      </c>
      <c r="JS664" s="184">
        <v>0</v>
      </c>
      <c r="JT664" s="184">
        <v>0</v>
      </c>
      <c r="JU664" s="513">
        <v>1</v>
      </c>
      <c r="JV664" s="184">
        <v>0</v>
      </c>
      <c r="JW664" s="184">
        <v>0</v>
      </c>
      <c r="JX664" s="184">
        <v>0</v>
      </c>
      <c r="JY664" s="513"/>
      <c r="JZ664" s="413"/>
      <c r="KA664" s="413"/>
      <c r="KB664" s="413"/>
      <c r="KC664" s="413"/>
      <c r="KD664" s="413"/>
      <c r="KE664" s="162">
        <v>0</v>
      </c>
      <c r="KF664" s="175">
        <v>0</v>
      </c>
      <c r="KG664" s="175">
        <v>1</v>
      </c>
      <c r="KH664" s="175">
        <v>0</v>
      </c>
      <c r="KI664" s="175">
        <v>0</v>
      </c>
      <c r="KJ664" s="175">
        <v>0</v>
      </c>
      <c r="KK664" s="160">
        <v>0</v>
      </c>
      <c r="KL664" s="175">
        <v>0</v>
      </c>
      <c r="KM664" s="175">
        <v>0</v>
      </c>
      <c r="KN664" s="175">
        <v>1</v>
      </c>
      <c r="KO664" s="175">
        <v>0</v>
      </c>
      <c r="KP664" s="175">
        <v>0</v>
      </c>
      <c r="KQ664" s="175">
        <v>0</v>
      </c>
      <c r="KR664" s="160">
        <v>0</v>
      </c>
      <c r="KS664" s="175">
        <v>0</v>
      </c>
      <c r="KT664" s="159"/>
      <c r="KU664" s="159"/>
      <c r="KV664" s="159"/>
      <c r="KW664" s="159"/>
      <c r="KX664" s="159"/>
      <c r="KY664" s="159"/>
      <c r="KZ664" s="159"/>
      <c r="LA664" s="159"/>
    </row>
    <row r="665" spans="1:313" x14ac:dyDescent="0.15">
      <c r="A665" s="218" t="s">
        <v>593</v>
      </c>
      <c r="B665" s="259" t="s">
        <v>187</v>
      </c>
      <c r="C665" s="17"/>
      <c r="D665" s="18"/>
      <c r="E665" s="12"/>
      <c r="F665" s="20"/>
      <c r="G665" s="19"/>
      <c r="H665" s="20"/>
      <c r="I665" s="597"/>
      <c r="J665" s="16"/>
      <c r="K665" s="20"/>
      <c r="L665" s="16"/>
      <c r="M665" s="25"/>
      <c r="N665" s="25"/>
      <c r="O665" s="25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16"/>
      <c r="AB665" s="20"/>
      <c r="AC665" s="20"/>
      <c r="AD665" s="20"/>
      <c r="AE665" s="20"/>
      <c r="AF665" s="20"/>
      <c r="AG665" s="20"/>
      <c r="AH665" s="58"/>
      <c r="AI665" s="20"/>
      <c r="AJ665" s="20"/>
      <c r="AK665" s="20"/>
      <c r="AL665" s="642"/>
      <c r="AM665" s="636"/>
      <c r="AN665" s="637"/>
      <c r="AO665" s="587"/>
      <c r="AP665" s="634"/>
      <c r="AQ665" s="528">
        <f>SUM(AO662:AO665)</f>
        <v>6.2472068403908807</v>
      </c>
      <c r="AR665" s="528">
        <f>SUM(AP662:AP665)</f>
        <v>9.5909120521172646</v>
      </c>
      <c r="AS665" s="528">
        <f>AVERAGE(AO662:AO665)</f>
        <v>6.2472068403908807</v>
      </c>
      <c r="AT665" s="528">
        <f>AVERAGE(AP662:AP665)</f>
        <v>4.7954560260586323</v>
      </c>
      <c r="AU665" s="528">
        <f>MAX(AO662:AO665)</f>
        <v>6.2472068403908807</v>
      </c>
      <c r="AV665" s="528">
        <f>MAX(AP662:AP665)</f>
        <v>7.7183143322475578</v>
      </c>
      <c r="AW665" s="528">
        <f>MIN(AO662:AO665)</f>
        <v>6.2472068403908807</v>
      </c>
      <c r="AX665" s="528">
        <f>MIN(AP662:AP665)</f>
        <v>1.8725977198697077</v>
      </c>
      <c r="AY665" s="528">
        <f>AU665-AW665</f>
        <v>0</v>
      </c>
      <c r="AZ665" s="528">
        <f>AV665-AX665</f>
        <v>5.8457166123778501</v>
      </c>
      <c r="BA665" s="528"/>
      <c r="BB665" s="636"/>
      <c r="BC665" s="637"/>
      <c r="BD665" s="528">
        <f>SUM(BB662:BB665)</f>
        <v>10.22032573289902</v>
      </c>
      <c r="BE665" s="528">
        <f>SUM(BC662:BC665)</f>
        <v>4.4907491856677524</v>
      </c>
      <c r="BF665" s="528">
        <f>AVERAGE(BB662:BB665)</f>
        <v>5.1101628664495102</v>
      </c>
      <c r="BG665" s="528">
        <f>AVERAGE(BC662:BC665)</f>
        <v>4.4907491856677524</v>
      </c>
      <c r="BH665" s="528">
        <f>MAX(BB662:BB665)</f>
        <v>7.7426710097719864</v>
      </c>
      <c r="BI665" s="528">
        <f>MAX(BC662:BC665)</f>
        <v>4.4907491856677524</v>
      </c>
      <c r="BJ665" s="528">
        <f>MIN(BB662:BB665)</f>
        <v>2.4776547231270349</v>
      </c>
      <c r="BK665" s="528">
        <f>MIN(BC662:BC665)</f>
        <v>4.4907491856677524</v>
      </c>
      <c r="BL665" s="528">
        <f>BH665-BJ665</f>
        <v>5.2650162866449515</v>
      </c>
      <c r="BM665" s="528">
        <f>BI665-BK665</f>
        <v>0</v>
      </c>
      <c r="BN665" s="574"/>
      <c r="BO665" s="574"/>
      <c r="BP665" s="2"/>
      <c r="BQ665" s="2"/>
      <c r="BR665" s="7"/>
      <c r="BS665" s="530"/>
      <c r="BT665" s="530"/>
      <c r="BU665" s="530"/>
      <c r="BV665" s="530"/>
      <c r="BW665" s="585">
        <f>AVERAGE(BS661:BS665)</f>
        <v>-1.0325251065149883</v>
      </c>
      <c r="BX665" s="585">
        <f>AVERAGE(BT661:BT665)</f>
        <v>3.3745141150922908</v>
      </c>
      <c r="BY665" s="585">
        <f>AVERAGE(BU661:BU665)</f>
        <v>-2.5167799471302832</v>
      </c>
      <c r="BZ665" s="585">
        <f>AVERAGE(BV661:BV665)</f>
        <v>-4.7552904451682947</v>
      </c>
      <c r="CA665" s="530"/>
      <c r="CB665" s="584"/>
      <c r="CC665" s="530"/>
      <c r="CD665" s="585">
        <f>SUM(CB660:CB664)</f>
        <v>48.995589280667851</v>
      </c>
      <c r="CE665" s="585">
        <f>SUM(CC660:CC664)</f>
        <v>47.108029183324433</v>
      </c>
      <c r="CF665" s="585" t="e">
        <f ca="1">[1]!Mean(CB662:CB664)</f>
        <v>#NAME?</v>
      </c>
      <c r="CG665" s="585" t="e">
        <f ca="1">[1]!Mean(CC662:CC664)</f>
        <v>#NAME?</v>
      </c>
      <c r="CH665" s="585">
        <f>MAX(CB660:CB664)</f>
        <v>48.995589280667851</v>
      </c>
      <c r="CI665" s="585">
        <f>MAX(CC660:CC664)</f>
        <v>47.108029183324433</v>
      </c>
      <c r="CJ665" s="585">
        <f>MIN(CB660:CB664)</f>
        <v>48.995589280667851</v>
      </c>
      <c r="CK665" s="585">
        <f>MIN(CC660:CC664)</f>
        <v>47.108029183324433</v>
      </c>
      <c r="CL665" s="585"/>
      <c r="CM665" s="528"/>
      <c r="CN665" s="393"/>
      <c r="CO665" s="73"/>
      <c r="CP665" s="73"/>
      <c r="CQ665" s="73"/>
      <c r="CR665" s="96"/>
      <c r="CS665" s="83"/>
      <c r="CT665" s="281">
        <f>SUM(CR660:CR665)</f>
        <v>1.2192159014187633</v>
      </c>
      <c r="CU665" s="281">
        <f>SUM(CS661:CS665)</f>
        <v>3.1571866764364636</v>
      </c>
      <c r="CV665" s="281">
        <f>AVERAGE(CR660:CR665)</f>
        <v>1.2192159014187633</v>
      </c>
      <c r="CW665" s="281">
        <f>AVERAGE(CS661:CS665)</f>
        <v>3.1571866764364636</v>
      </c>
      <c r="CX665" s="281">
        <f>MAX(CR660:CR665)</f>
        <v>1.2192159014187633</v>
      </c>
      <c r="CY665" s="281">
        <f>MAX(CS660:CS665)</f>
        <v>3.1571866764364636</v>
      </c>
      <c r="CZ665" s="281">
        <f>MIN(CR662:CR665)</f>
        <v>1.2192159014187633</v>
      </c>
      <c r="DA665" s="281">
        <f>MIN(CS661:CS665)</f>
        <v>3.1571866764364636</v>
      </c>
      <c r="DB665" s="281">
        <f>CX665-CZ665</f>
        <v>0</v>
      </c>
      <c r="DC665" s="281">
        <f>CY665-DA665</f>
        <v>0</v>
      </c>
      <c r="DD665" s="281"/>
      <c r="DE665" s="281"/>
      <c r="DF665" s="281"/>
      <c r="DG665" s="281"/>
      <c r="DH665" s="281"/>
      <c r="DI665" s="281"/>
      <c r="DJ665" s="110"/>
      <c r="DK665" s="110"/>
      <c r="DL665" s="133"/>
      <c r="DM665" s="133"/>
      <c r="DN665" s="133"/>
      <c r="DO665" s="133"/>
      <c r="DP665" s="133"/>
      <c r="DQ665" s="133"/>
      <c r="DR665" s="133"/>
      <c r="DS665" s="110"/>
      <c r="DT665" s="112"/>
      <c r="DU665" s="110"/>
      <c r="DV665" s="110"/>
      <c r="DW665" s="495"/>
      <c r="DX665" s="495"/>
      <c r="DY665" s="495"/>
      <c r="DZ665" s="495"/>
      <c r="EA665" s="495"/>
      <c r="EB665" s="512"/>
      <c r="EC665" s="495"/>
      <c r="ED665" s="495"/>
      <c r="EE665" s="512"/>
      <c r="EF665" s="244"/>
      <c r="EG665" s="244"/>
      <c r="EH665" s="244"/>
      <c r="EI665" s="244"/>
      <c r="EJ665" s="244"/>
      <c r="EK665" s="244"/>
      <c r="EL665" s="244"/>
      <c r="EM665" s="244"/>
      <c r="EN665" s="244"/>
      <c r="EO665" s="244"/>
      <c r="EP665" s="244"/>
      <c r="EQ665" s="244"/>
      <c r="ER665" s="110"/>
      <c r="ES665" s="110"/>
      <c r="ET665" s="523"/>
      <c r="EU665" s="523"/>
      <c r="EV665" s="287">
        <f>SUM(ET662:ET665)</f>
        <v>1.0067119788521133</v>
      </c>
      <c r="EW665" s="281">
        <f>SUM(EU662:EU665)</f>
        <v>1.0454316703464253</v>
      </c>
      <c r="EX665" s="278">
        <f>AVERAGE(ET662:ET665)</f>
        <v>1.0067119788521133</v>
      </c>
      <c r="EY665" s="278">
        <f>AVERAGE(EU662:EU665)</f>
        <v>0.52271583517321263</v>
      </c>
      <c r="EZ665" s="281">
        <f>_xlfn.VAR.P(ET662:ET665)</f>
        <v>0</v>
      </c>
      <c r="FA665" s="281">
        <f>_xlfn.VAR.P(EU662:EU665)</f>
        <v>9.3700906838419251E-3</v>
      </c>
      <c r="FB665" s="281">
        <f>MAX(ET662:ET665)</f>
        <v>1.0067119788521133</v>
      </c>
      <c r="FC665" s="281">
        <f>MAX(EU662:EU665)</f>
        <v>0.6195150639089928</v>
      </c>
      <c r="FD665" s="523"/>
      <c r="FE665" s="152"/>
      <c r="FF665" s="145"/>
      <c r="FG665" s="521">
        <f>SUM(FE660:FE665)</f>
        <v>5.9209281985964148</v>
      </c>
      <c r="FH665" s="521">
        <f>SUM(FF660:FF665)</f>
        <v>14.446315319993154</v>
      </c>
      <c r="FI665" s="521">
        <f>AVERAGE(FE660:FE665)</f>
        <v>5.9209281985964148</v>
      </c>
      <c r="FJ665" s="521">
        <f>AVERAGE(FF660:FF665)</f>
        <v>14.446315319993154</v>
      </c>
      <c r="FK665" s="521">
        <f>MAX(FE660:FE665)</f>
        <v>5.9209281985964148</v>
      </c>
      <c r="FL665" s="521">
        <f>MAX(FF660:FF665)</f>
        <v>14.446315319993154</v>
      </c>
      <c r="FM665" s="521">
        <f>MIN(FE660:FE665)</f>
        <v>5.9209281985964148</v>
      </c>
      <c r="FN665" s="521">
        <f>MIN(FF660:FF665)</f>
        <v>14.446315319993154</v>
      </c>
      <c r="FO665" s="521">
        <f>FK665-FM665</f>
        <v>0</v>
      </c>
      <c r="FP665" s="520">
        <f>FL665-FN665</f>
        <v>0</v>
      </c>
      <c r="FQ665" s="284"/>
      <c r="FR665" s="284"/>
      <c r="FS665" s="278">
        <f>SUM(FQ660:FQ665)</f>
        <v>1.4098857977693993</v>
      </c>
      <c r="FT665" s="278">
        <f>SUM(FR660:FR665)</f>
        <v>3.2835818400006254</v>
      </c>
      <c r="FU665" s="278">
        <f>AVERAGE(FQ660:FQ665)</f>
        <v>1.4098857977693993</v>
      </c>
      <c r="FV665" s="278">
        <f>AVERAGE(FR660:FR665)</f>
        <v>3.2835818400006254</v>
      </c>
      <c r="FW665" s="278">
        <f>MAX(FQ660:FQ665)</f>
        <v>1.4098857977693993</v>
      </c>
      <c r="FX665" s="278">
        <f>MAX(FR660:FR665)</f>
        <v>3.2835818400006254</v>
      </c>
      <c r="FY665" s="278">
        <f>MIN(FQ660:FQ665)</f>
        <v>1.4098857977693993</v>
      </c>
      <c r="FZ665" s="278">
        <f>MIN(FR660:FR665)</f>
        <v>3.2835818400006254</v>
      </c>
      <c r="GA665" s="278">
        <f>FW665-FY665</f>
        <v>0</v>
      </c>
      <c r="GB665" s="278">
        <f>FX665-FZ665</f>
        <v>0</v>
      </c>
      <c r="GC665" s="280"/>
      <c r="GD665" s="285"/>
      <c r="GE665" s="280"/>
      <c r="GF665" s="278">
        <f>SUM(GD660:GD665)</f>
        <v>0.63463234875588259</v>
      </c>
      <c r="GG665" s="278">
        <f>SUM(GE660:GE665)</f>
        <v>0.61264918577276051</v>
      </c>
      <c r="GH665" s="278">
        <f>AVERAGE(GD660:GD665)</f>
        <v>0.63463234875588259</v>
      </c>
      <c r="GI665" s="278">
        <f>AVERAGE(GE660:GE665)</f>
        <v>0.61264918577276051</v>
      </c>
      <c r="GJ665" s="278">
        <f>MAX(GD660:GD665)</f>
        <v>0.63463234875588259</v>
      </c>
      <c r="GK665" s="278">
        <f>MAX(GE660:GE665)</f>
        <v>0.61264918577276051</v>
      </c>
      <c r="GL665" s="278">
        <f>MIN(GD660:GD665)</f>
        <v>0.63463234875588259</v>
      </c>
      <c r="GM665" s="278">
        <f>MIN(GE660:GE665)</f>
        <v>0.61264918577276051</v>
      </c>
      <c r="GN665" s="278">
        <f>GJ665-GL665</f>
        <v>0</v>
      </c>
      <c r="GO665" s="278">
        <f>GK665-GM665</f>
        <v>0</v>
      </c>
      <c r="GP665" s="280"/>
      <c r="GQ665" s="587"/>
      <c r="GR665" s="587"/>
      <c r="GS665" s="532"/>
      <c r="GT665" s="586">
        <f>SUM(GR662:GR664)</f>
        <v>3.0201359365563403</v>
      </c>
      <c r="GU665" s="586">
        <f>SUM(GS662:GS664)</f>
        <v>1.2390301278179856</v>
      </c>
      <c r="GV665" s="531">
        <f>AVERAGE(GR662:GR664)</f>
        <v>1.0067119788521135</v>
      </c>
      <c r="GW665" s="531">
        <f>AVERAGE(GS662:GS664)</f>
        <v>0.41301004260599522</v>
      </c>
      <c r="GX665" s="531">
        <f>MAX(GR662:GR664)</f>
        <v>2.6329390216132196</v>
      </c>
      <c r="GY665" s="531">
        <f>MAX(GS662:GS664)</f>
        <v>0.73567413839192897</v>
      </c>
      <c r="GZ665" s="587"/>
      <c r="HA665" s="532"/>
      <c r="HB665" s="586">
        <f>SUM(GZ662:GZ664)</f>
        <v>0.50327361563518025</v>
      </c>
      <c r="HC665" s="586">
        <f>SUM(HA662:HA664)</f>
        <v>5.1101628664495111</v>
      </c>
      <c r="HD665" s="531">
        <f>AVERAGE(GZ662:GZ664)</f>
        <v>0.16775787187839342</v>
      </c>
      <c r="HE665" s="531">
        <f>AVERAGE(HA662:HA664)</f>
        <v>1.703387622149837</v>
      </c>
      <c r="HF665" s="531">
        <f>MAX(GZ662:GZ664)</f>
        <v>0.42584690553746007</v>
      </c>
      <c r="HG665" s="531">
        <f>MAX(HA662:HA664)</f>
        <v>3.4067752442996744</v>
      </c>
      <c r="HH665" s="584"/>
      <c r="HI665" s="527"/>
      <c r="HJ665" s="586">
        <f>SUM(HH660:HH665)</f>
        <v>3.3092345952655302</v>
      </c>
      <c r="HK665" s="586">
        <f>SUM(HI660:HI665)</f>
        <v>5.3680117252232575</v>
      </c>
      <c r="HL665" s="531">
        <f>AVERAGE(HH660:HH665)</f>
        <v>1.1030781984218434</v>
      </c>
      <c r="HM665" s="531">
        <f>AVERAGE(HI660:HI665)</f>
        <v>1.7893372417410858</v>
      </c>
      <c r="HN665" s="531">
        <f>MAX(HH660:HH665)</f>
        <v>2.6329390216132196</v>
      </c>
      <c r="HO665" s="531">
        <f>MAX(HI660:HI665)</f>
        <v>3.4208284513806952</v>
      </c>
      <c r="HP665" s="286">
        <f>MIN(HH660:HH665)</f>
        <v>0.2085072137167536</v>
      </c>
      <c r="HQ665" s="286">
        <f>MIN(HI660:HI665)</f>
        <v>0.30238125217078904</v>
      </c>
      <c r="HR665" s="278">
        <f>HN665-HP665</f>
        <v>2.424431807896466</v>
      </c>
      <c r="HS665" s="278">
        <f>HO665-HQ665</f>
        <v>3.1184471992099061</v>
      </c>
      <c r="HT665" s="393"/>
      <c r="HU665" s="520"/>
      <c r="HV665" s="393"/>
      <c r="HW665" s="520"/>
      <c r="HX665" s="393"/>
      <c r="HY665" s="520"/>
      <c r="HZ665" s="393"/>
      <c r="IA665" s="520"/>
      <c r="IB665" s="393"/>
      <c r="IC665" s="520"/>
      <c r="ID665" s="393"/>
      <c r="IE665" s="168"/>
      <c r="IF665" s="168"/>
      <c r="IG665" s="168">
        <v>-0.11615907448293615</v>
      </c>
      <c r="IH665" s="168">
        <v>-1.9356677524429967E-2</v>
      </c>
      <c r="II665" s="168"/>
      <c r="IJ665" s="168"/>
      <c r="IK665" s="168"/>
      <c r="IL665" s="168"/>
      <c r="IM665" s="168"/>
      <c r="IN665" s="462"/>
      <c r="IO665" s="462"/>
      <c r="IP665" s="390">
        <v>1</v>
      </c>
      <c r="IQ665" s="168"/>
      <c r="IR665" s="168"/>
      <c r="IS665" s="168"/>
      <c r="IT665" s="390"/>
      <c r="IU665" s="393"/>
      <c r="IV665" s="390"/>
      <c r="IW665" s="393"/>
      <c r="IX665" s="484"/>
      <c r="IY665" s="393"/>
      <c r="IZ665" s="168"/>
      <c r="JA665" s="168"/>
      <c r="JB665" s="177"/>
      <c r="JC665" s="205"/>
      <c r="JD665" s="205"/>
      <c r="JE665" s="168"/>
      <c r="JF665" s="168"/>
      <c r="JG665" s="168"/>
      <c r="JH665" s="168"/>
      <c r="JI665" s="168"/>
      <c r="JJ665" s="168"/>
      <c r="JK665" s="168"/>
      <c r="JL665" s="168"/>
      <c r="JM665" s="168"/>
      <c r="JN665" s="168"/>
      <c r="JO665" s="168"/>
      <c r="JP665" s="177"/>
      <c r="JQ665" s="177"/>
      <c r="JR665" s="177"/>
      <c r="JS665" s="168"/>
      <c r="JT665" s="168"/>
      <c r="JU665" s="393"/>
      <c r="JV665" s="168"/>
      <c r="JW665" s="168"/>
      <c r="JX665" s="168"/>
      <c r="JY665" s="393"/>
      <c r="JZ665" s="507"/>
      <c r="KA665" s="507"/>
      <c r="KB665" s="520"/>
      <c r="KC665" s="520"/>
      <c r="KD665" s="507"/>
      <c r="KE665" s="170"/>
      <c r="KF665" s="168"/>
      <c r="KG665" s="168"/>
      <c r="KH665" s="168"/>
      <c r="KI665" s="168"/>
      <c r="KJ665" s="168"/>
      <c r="KK665" s="169"/>
      <c r="KL665" s="168"/>
      <c r="KM665" s="168"/>
      <c r="KN665" s="168"/>
      <c r="KO665" s="168"/>
      <c r="KP665" s="168"/>
      <c r="KQ665" s="168"/>
      <c r="KR665" s="169"/>
      <c r="KS665" s="168"/>
      <c r="KT665" s="168"/>
      <c r="KU665" s="168"/>
      <c r="KV665" s="168"/>
      <c r="KW665" s="168"/>
      <c r="KX665" s="168"/>
      <c r="KY665" s="168"/>
      <c r="KZ665" s="168"/>
      <c r="LA665" s="169"/>
    </row>
    <row r="666" spans="1:313" x14ac:dyDescent="0.15">
      <c r="A666" s="214"/>
      <c r="B666" s="261" t="s">
        <v>188</v>
      </c>
      <c r="C666" s="10"/>
      <c r="D666" s="11"/>
      <c r="E666" s="12"/>
      <c r="F666" s="14"/>
      <c r="G666" s="13"/>
      <c r="H666" s="14" t="s">
        <v>347</v>
      </c>
      <c r="I666" s="596">
        <v>126</v>
      </c>
      <c r="J666" s="9">
        <v>1</v>
      </c>
      <c r="K666" s="14">
        <v>0</v>
      </c>
      <c r="L666" s="9">
        <v>1</v>
      </c>
      <c r="M666" s="14">
        <v>1</v>
      </c>
      <c r="N666" s="14">
        <v>1</v>
      </c>
      <c r="O666" s="14">
        <v>0</v>
      </c>
      <c r="P666" s="14"/>
      <c r="Q666" s="14">
        <v>1</v>
      </c>
      <c r="R666" s="14">
        <v>0</v>
      </c>
      <c r="S666" s="14">
        <v>0</v>
      </c>
      <c r="T666" s="14">
        <v>0</v>
      </c>
      <c r="U666" s="14">
        <v>0</v>
      </c>
      <c r="V666" s="14">
        <v>1</v>
      </c>
      <c r="W666" s="14">
        <v>0</v>
      </c>
      <c r="X666" s="14">
        <v>0</v>
      </c>
      <c r="Y666" s="14">
        <v>0</v>
      </c>
      <c r="Z666" s="14">
        <v>0</v>
      </c>
      <c r="AA666" s="9">
        <v>1</v>
      </c>
      <c r="AB666" s="15"/>
      <c r="AC666" s="15"/>
      <c r="AD666" s="15"/>
      <c r="AE666" s="15"/>
      <c r="AF666" s="15"/>
      <c r="AG666" s="15"/>
      <c r="AH666" s="54"/>
      <c r="AI666" s="15"/>
      <c r="AJ666" s="15"/>
      <c r="AK666" s="15"/>
      <c r="AL666" s="632"/>
      <c r="AM666" s="633"/>
      <c r="AN666" s="634"/>
      <c r="AO666" s="633"/>
      <c r="AP666" s="634"/>
      <c r="AQ666" s="634"/>
      <c r="AR666" s="634"/>
      <c r="AS666" s="634"/>
      <c r="AT666" s="634"/>
      <c r="AU666" s="634"/>
      <c r="AV666" s="634"/>
      <c r="AW666" s="634"/>
      <c r="AX666" s="634"/>
      <c r="AY666" s="634"/>
      <c r="AZ666" s="634"/>
      <c r="BA666" s="634"/>
      <c r="BB666" s="633"/>
      <c r="BC666" s="634"/>
      <c r="BD666" s="634"/>
      <c r="BE666" s="634"/>
      <c r="BF666" s="634"/>
      <c r="BG666" s="634"/>
      <c r="BH666" s="634"/>
      <c r="BI666" s="634"/>
      <c r="BJ666" s="634"/>
      <c r="BK666" s="634"/>
      <c r="BL666" s="634"/>
      <c r="BM666" s="634"/>
      <c r="BN666" s="573"/>
      <c r="BO666" s="573"/>
      <c r="BP666" s="64">
        <v>-1.2003104363236736</v>
      </c>
      <c r="BQ666" s="64">
        <v>11.86564332247557</v>
      </c>
      <c r="BR666" s="6"/>
      <c r="BS666" s="527"/>
      <c r="BT666" s="527"/>
      <c r="BU666" s="527"/>
      <c r="BV666" s="527"/>
      <c r="BW666" s="584"/>
      <c r="BX666" s="527"/>
      <c r="BY666" s="527"/>
      <c r="BZ666" s="527"/>
      <c r="CA666" s="527"/>
      <c r="CB666" s="584"/>
      <c r="CC666" s="527"/>
      <c r="CD666" s="584"/>
      <c r="CE666" s="527"/>
      <c r="CF666" s="584"/>
      <c r="CG666" s="527"/>
      <c r="CH666" s="584"/>
      <c r="CI666" s="527"/>
      <c r="CJ666" s="584"/>
      <c r="CK666" s="527"/>
      <c r="CL666" s="584"/>
      <c r="CO666" s="70"/>
      <c r="CP666" s="70"/>
      <c r="CQ666" s="70"/>
      <c r="CR666" s="70"/>
      <c r="CS666" s="70"/>
      <c r="CT666" s="70"/>
      <c r="CU666" s="70"/>
      <c r="CV666" s="70"/>
      <c r="CW666" s="70"/>
      <c r="CX666" s="70"/>
      <c r="CY666" s="70"/>
      <c r="CZ666" s="70"/>
      <c r="DA666" s="70"/>
      <c r="DB666" s="70"/>
      <c r="DC666" s="70"/>
      <c r="DH666" s="516"/>
      <c r="DI666" s="516"/>
      <c r="DJ666" s="105"/>
      <c r="DK666" s="105"/>
      <c r="DL666" s="105"/>
      <c r="DM666" s="105"/>
      <c r="DN666" s="105"/>
      <c r="DO666" s="105"/>
      <c r="DP666" s="105"/>
      <c r="DQ666" s="105"/>
      <c r="DR666" s="105"/>
      <c r="DS666" s="105"/>
      <c r="DT666" s="108" t="s">
        <v>442</v>
      </c>
      <c r="DU666" s="128">
        <v>-1.2003104363236736</v>
      </c>
      <c r="DV666" s="128">
        <v>11.86564332247557</v>
      </c>
      <c r="ER666" s="105">
        <v>3.7558100749482688</v>
      </c>
      <c r="ES666" s="105">
        <v>-14.536864820846905</v>
      </c>
      <c r="EV666" s="284"/>
      <c r="EW666" s="209"/>
      <c r="EX666" s="209"/>
      <c r="EY666" s="209"/>
      <c r="EZ666" s="209"/>
      <c r="FA666" s="209"/>
      <c r="FB666" s="209"/>
      <c r="FC666" s="209"/>
      <c r="FE666" s="141"/>
      <c r="FF666" s="141"/>
      <c r="FH666" s="141"/>
      <c r="FJ666" s="141"/>
      <c r="FK666" s="584"/>
      <c r="FL666" s="527"/>
      <c r="FM666" s="584"/>
      <c r="FN666" s="527"/>
      <c r="FO666" s="584"/>
      <c r="FP666" s="527"/>
      <c r="FQ666" s="284"/>
      <c r="FR666" s="209"/>
      <c r="FS666" s="285"/>
      <c r="FT666" s="279"/>
      <c r="FU666" s="285"/>
      <c r="FV666" s="279"/>
      <c r="FW666" s="285"/>
      <c r="FX666" s="279"/>
      <c r="FY666" s="285"/>
      <c r="FZ666" s="279"/>
      <c r="GA666" s="285"/>
      <c r="GB666" s="279"/>
      <c r="GC666" s="279"/>
      <c r="GD666" s="285"/>
      <c r="GE666" s="279"/>
      <c r="GF666" s="285"/>
      <c r="GG666" s="279"/>
      <c r="GH666" s="279"/>
      <c r="GI666" s="279"/>
      <c r="GJ666" s="279"/>
      <c r="GK666" s="279"/>
      <c r="GL666" s="279"/>
      <c r="GM666" s="279"/>
      <c r="GN666" s="279"/>
      <c r="GO666" s="279"/>
      <c r="GP666" s="209"/>
      <c r="GQ666" s="529"/>
      <c r="GR666" s="587"/>
      <c r="GS666" s="529"/>
      <c r="GT666" s="587"/>
      <c r="GU666" s="529"/>
      <c r="GV666" s="529"/>
      <c r="GW666" s="529"/>
      <c r="GX666" s="529"/>
      <c r="GY666" s="529"/>
      <c r="GZ666" s="587"/>
      <c r="HA666" s="529"/>
      <c r="HB666" s="587"/>
      <c r="HC666" s="529"/>
      <c r="HD666" s="529"/>
      <c r="HE666" s="529"/>
      <c r="HF666" s="529"/>
      <c r="HG666" s="529"/>
      <c r="HH666" s="584"/>
      <c r="HI666" s="527"/>
      <c r="HJ666" s="587"/>
      <c r="HK666" s="529"/>
      <c r="HL666" s="529"/>
      <c r="HM666" s="529"/>
      <c r="HN666" s="529"/>
      <c r="HO666" s="529"/>
      <c r="HP666" s="285"/>
      <c r="HQ666" s="208"/>
      <c r="HR666" s="208"/>
      <c r="HS666" s="208"/>
      <c r="IE666" s="159"/>
      <c r="IF666" s="159"/>
      <c r="IG666" s="159">
        <v>-1.7036664257497303</v>
      </c>
      <c r="IH666" s="159">
        <v>-1.9356677524429967E-2</v>
      </c>
      <c r="II666" s="159"/>
      <c r="IJ666" s="159"/>
      <c r="IK666" s="159"/>
      <c r="IL666" s="159"/>
      <c r="IM666" s="159"/>
      <c r="IQ666" s="159"/>
      <c r="IR666" s="159"/>
      <c r="IS666" s="159"/>
      <c r="IZ666" s="159"/>
      <c r="JA666" s="159"/>
      <c r="JB666" s="159"/>
      <c r="JC666" s="159"/>
      <c r="JD666" s="159"/>
      <c r="JE666" s="159"/>
      <c r="JF666" s="159"/>
      <c r="JG666" s="159"/>
      <c r="JH666" s="159"/>
      <c r="JI666" s="159"/>
      <c r="JJ666" s="159"/>
      <c r="JK666" s="159"/>
      <c r="JL666" s="159"/>
      <c r="JM666" s="159"/>
      <c r="JN666" s="159"/>
      <c r="JO666" s="159"/>
      <c r="JP666" s="159"/>
      <c r="JQ666" s="159"/>
      <c r="JR666" s="159"/>
      <c r="JS666" s="159"/>
      <c r="JT666" s="159"/>
      <c r="JV666" s="159"/>
      <c r="JW666" s="159"/>
      <c r="JX666" s="159"/>
      <c r="KE666" s="159"/>
      <c r="KF666" s="159"/>
      <c r="KG666" s="159"/>
      <c r="KH666" s="159"/>
      <c r="KI666" s="159"/>
      <c r="KJ666" s="159"/>
      <c r="KK666" s="159"/>
      <c r="KL666" s="159"/>
      <c r="KM666" s="159"/>
      <c r="KN666" s="159"/>
      <c r="KO666" s="159"/>
      <c r="KP666" s="159"/>
      <c r="KQ666" s="159"/>
      <c r="KR666" s="159"/>
      <c r="KS666" s="159"/>
      <c r="KT666" s="159"/>
      <c r="KU666" s="159"/>
      <c r="KV666" s="159"/>
      <c r="KW666" s="159"/>
      <c r="KX666" s="159"/>
      <c r="KY666" s="159"/>
      <c r="KZ666" s="159"/>
      <c r="LA666" s="159"/>
    </row>
    <row r="667" spans="1:313" x14ac:dyDescent="0.15">
      <c r="A667" s="214"/>
      <c r="B667" s="261" t="s">
        <v>189</v>
      </c>
      <c r="C667" s="10"/>
      <c r="D667" s="11"/>
      <c r="E667" s="12"/>
      <c r="F667" s="14"/>
      <c r="G667" s="13"/>
      <c r="H667" s="14"/>
      <c r="I667" s="596"/>
      <c r="J667" s="9">
        <v>1</v>
      </c>
      <c r="K667" s="14">
        <v>0</v>
      </c>
      <c r="L667" s="9">
        <v>1</v>
      </c>
      <c r="M667" s="23">
        <v>1</v>
      </c>
      <c r="N667" s="23">
        <v>0</v>
      </c>
      <c r="O667" s="23">
        <v>1</v>
      </c>
      <c r="P667" s="14"/>
      <c r="Q667" s="14">
        <v>0</v>
      </c>
      <c r="R667" s="14">
        <v>0</v>
      </c>
      <c r="S667" s="14">
        <v>1</v>
      </c>
      <c r="T667" s="14">
        <v>1</v>
      </c>
      <c r="U667" s="14">
        <v>0</v>
      </c>
      <c r="V667" s="14">
        <v>1</v>
      </c>
      <c r="W667" s="14">
        <v>0</v>
      </c>
      <c r="X667" s="14">
        <v>0</v>
      </c>
      <c r="Y667" s="14">
        <v>0</v>
      </c>
      <c r="Z667" s="14">
        <v>0</v>
      </c>
      <c r="AA667" s="9">
        <v>1</v>
      </c>
      <c r="AB667" s="15"/>
      <c r="AC667" s="15"/>
      <c r="AD667" s="15"/>
      <c r="AE667" s="15">
        <f>ABS(ER667-DU668)</f>
        <v>0.11615907448293594</v>
      </c>
      <c r="AF667" s="15">
        <f>ABS(ES667-DV668)</f>
        <v>0.42584690553746007</v>
      </c>
      <c r="AG667" s="15">
        <f>SQRT(AE667^2+AF667^2)</f>
        <v>0.44140516256673151</v>
      </c>
      <c r="AH667" s="15">
        <f>AM668-BP667</f>
        <v>4.3366054473629498</v>
      </c>
      <c r="AI667" s="15">
        <f>AN668-BQ667</f>
        <v>-15.601482084690554</v>
      </c>
      <c r="AJ667" s="15"/>
      <c r="AK667" s="15"/>
      <c r="AL667" s="632">
        <f>((AH667*AH668)+(AI667*AI668))/(SQRT(AH667^2+AI667^2)*SQRT(AH668^2+AI668^2))</f>
        <v>0.99792219868043497</v>
      </c>
      <c r="AM667" s="633"/>
      <c r="AN667" s="634"/>
      <c r="AO667" s="633"/>
      <c r="AP667" s="634"/>
      <c r="AQ667" s="634"/>
      <c r="AR667" s="634"/>
      <c r="AS667" s="634"/>
      <c r="AT667" s="634"/>
      <c r="AU667" s="634"/>
      <c r="AV667" s="634"/>
      <c r="AW667" s="634"/>
      <c r="AX667" s="634"/>
      <c r="AY667" s="634"/>
      <c r="AZ667" s="634"/>
      <c r="BA667" s="634"/>
      <c r="BB667" s="633"/>
      <c r="BC667" s="634"/>
      <c r="BD667" s="634"/>
      <c r="BE667" s="634"/>
      <c r="BF667" s="634"/>
      <c r="BG667" s="634"/>
      <c r="BH667" s="634"/>
      <c r="BI667" s="634"/>
      <c r="BJ667" s="634"/>
      <c r="BK667" s="634"/>
      <c r="BL667" s="634"/>
      <c r="BM667" s="634"/>
      <c r="BN667" s="573"/>
      <c r="BO667" s="573"/>
      <c r="BP667" s="64">
        <v>-1.1228710533350494</v>
      </c>
      <c r="BQ667" s="64">
        <v>11.94307003257329</v>
      </c>
      <c r="BR667" s="6"/>
      <c r="BS667" s="527"/>
      <c r="BT667" s="527"/>
      <c r="BU667" s="527"/>
      <c r="BV667" s="527"/>
      <c r="BW667" s="584"/>
      <c r="BX667" s="527"/>
      <c r="BY667" s="527"/>
      <c r="BZ667" s="527"/>
      <c r="CA667" s="527"/>
      <c r="CB667" s="584"/>
      <c r="CC667" s="527"/>
      <c r="CD667" s="584"/>
      <c r="CE667" s="527"/>
      <c r="CF667" s="584"/>
      <c r="CG667" s="527"/>
      <c r="CH667" s="584"/>
      <c r="CI667" s="527"/>
      <c r="CJ667" s="584"/>
      <c r="CK667" s="527"/>
      <c r="CL667" s="584"/>
      <c r="CO667" s="70"/>
      <c r="CP667" s="70"/>
      <c r="CQ667" s="70"/>
      <c r="CR667" s="70"/>
      <c r="CS667" s="70"/>
      <c r="CT667" s="70"/>
      <c r="CU667" s="70"/>
      <c r="CV667" s="70"/>
      <c r="CW667" s="70"/>
      <c r="CX667" s="70"/>
      <c r="CY667" s="70"/>
      <c r="CZ667" s="70"/>
      <c r="DA667" s="70"/>
      <c r="DB667" s="70"/>
      <c r="DC667" s="70"/>
      <c r="DH667" s="516"/>
      <c r="DI667" s="516"/>
      <c r="DJ667" s="105"/>
      <c r="DK667" s="105"/>
      <c r="DL667" s="105"/>
      <c r="DM667" s="105"/>
      <c r="DN667" s="105"/>
      <c r="DO667" s="105"/>
      <c r="DP667" s="105"/>
      <c r="DQ667" s="105"/>
      <c r="DR667" s="105"/>
      <c r="DS667" s="105"/>
      <c r="DT667" s="108" t="s">
        <v>442</v>
      </c>
      <c r="DU667" s="128">
        <v>-1.1228710533350494</v>
      </c>
      <c r="DV667" s="128">
        <v>11.94307003257329</v>
      </c>
      <c r="ER667" s="105">
        <v>3.9494085324198291</v>
      </c>
      <c r="ES667" s="105">
        <v>-12.252776872964169</v>
      </c>
      <c r="EV667" s="284"/>
      <c r="EW667" s="209"/>
      <c r="EX667" s="209"/>
      <c r="EY667" s="209"/>
      <c r="EZ667" s="209"/>
      <c r="FA667" s="209"/>
      <c r="FB667" s="209"/>
      <c r="FC667" s="209"/>
      <c r="FE667" s="141"/>
      <c r="FF667" s="141"/>
      <c r="FH667" s="141"/>
      <c r="FJ667" s="141"/>
      <c r="FK667" s="584"/>
      <c r="FL667" s="527"/>
      <c r="FM667" s="584"/>
      <c r="FN667" s="527"/>
      <c r="FO667" s="584"/>
      <c r="FP667" s="527"/>
      <c r="FQ667" s="284"/>
      <c r="FR667" s="209"/>
      <c r="FS667" s="285"/>
      <c r="FT667" s="279"/>
      <c r="FU667" s="285"/>
      <c r="FV667" s="279"/>
      <c r="FW667" s="285"/>
      <c r="FX667" s="279"/>
      <c r="FY667" s="285"/>
      <c r="FZ667" s="279"/>
      <c r="GA667" s="285"/>
      <c r="GB667" s="279"/>
      <c r="GC667" s="279"/>
      <c r="GD667" s="285"/>
      <c r="GE667" s="279"/>
      <c r="GF667" s="285"/>
      <c r="GG667" s="279"/>
      <c r="GH667" s="279"/>
      <c r="GI667" s="279"/>
      <c r="GJ667" s="279"/>
      <c r="GK667" s="279"/>
      <c r="GL667" s="279"/>
      <c r="GM667" s="279"/>
      <c r="GN667" s="279"/>
      <c r="GO667" s="279"/>
      <c r="GP667" s="209"/>
      <c r="GQ667" s="529"/>
      <c r="GR667" s="587"/>
      <c r="GS667" s="529"/>
      <c r="GT667" s="587"/>
      <c r="GU667" s="529"/>
      <c r="GV667" s="529"/>
      <c r="GW667" s="529"/>
      <c r="GX667" s="529"/>
      <c r="GY667" s="529"/>
      <c r="GZ667" s="587"/>
      <c r="HA667" s="529"/>
      <c r="HB667" s="587"/>
      <c r="HC667" s="529"/>
      <c r="HD667" s="529"/>
      <c r="HE667" s="529"/>
      <c r="HF667" s="529"/>
      <c r="HG667" s="529"/>
      <c r="HH667" s="584"/>
      <c r="HI667" s="527"/>
      <c r="HJ667" s="587"/>
      <c r="HK667" s="529"/>
      <c r="HL667" s="529"/>
      <c r="HM667" s="529"/>
      <c r="HN667" s="529"/>
      <c r="HO667" s="529"/>
      <c r="HP667" s="285"/>
      <c r="HQ667" s="208"/>
      <c r="HR667" s="208"/>
      <c r="HS667" s="208"/>
      <c r="IE667" s="159"/>
      <c r="IF667" s="159"/>
      <c r="IG667" s="159"/>
      <c r="IH667" s="159"/>
      <c r="II667" s="159"/>
      <c r="IJ667" s="159"/>
      <c r="IK667" s="159"/>
      <c r="IL667" s="159"/>
      <c r="IM667" s="159"/>
      <c r="IQ667" s="159"/>
      <c r="IR667" s="159"/>
      <c r="IS667" s="159"/>
      <c r="IZ667" s="159"/>
      <c r="JA667" s="159"/>
      <c r="JB667" s="159"/>
      <c r="JC667" s="159"/>
      <c r="JD667" s="159"/>
      <c r="JE667" s="159"/>
      <c r="JF667" s="159"/>
      <c r="JG667" s="159"/>
      <c r="JH667" s="159"/>
      <c r="JI667" s="159"/>
      <c r="JJ667" s="159"/>
      <c r="JK667" s="159"/>
      <c r="JL667" s="159"/>
      <c r="JM667" s="159"/>
      <c r="JN667" s="159"/>
      <c r="JO667" s="159"/>
      <c r="JP667" s="159"/>
      <c r="JQ667" s="159"/>
      <c r="JR667" s="159"/>
      <c r="JS667" s="159"/>
      <c r="JT667" s="159"/>
      <c r="JV667" s="159"/>
      <c r="JW667" s="159"/>
      <c r="JX667" s="159"/>
      <c r="KE667" s="159"/>
      <c r="KF667" s="159"/>
      <c r="KG667" s="159"/>
      <c r="KH667" s="159"/>
      <c r="KI667" s="159"/>
      <c r="KJ667" s="159"/>
      <c r="KK667" s="159"/>
      <c r="KL667" s="159"/>
      <c r="KM667" s="159"/>
      <c r="KN667" s="159"/>
      <c r="KO667" s="159"/>
      <c r="KP667" s="159"/>
      <c r="KQ667" s="159"/>
      <c r="KR667" s="159"/>
      <c r="KS667" s="159"/>
      <c r="KT667" s="159"/>
      <c r="KU667" s="159"/>
      <c r="KV667" s="159"/>
      <c r="KW667" s="159"/>
      <c r="KX667" s="159"/>
      <c r="KY667" s="159"/>
      <c r="KZ667" s="159"/>
      <c r="LA667" s="159"/>
    </row>
    <row r="668" spans="1:313" x14ac:dyDescent="0.15">
      <c r="A668" s="214"/>
      <c r="B668" s="261" t="s">
        <v>190</v>
      </c>
      <c r="C668" s="10">
        <v>0.24</v>
      </c>
      <c r="D668" s="11">
        <v>0.79991999999999996</v>
      </c>
      <c r="E668" s="12"/>
      <c r="F668" s="14"/>
      <c r="G668" s="13"/>
      <c r="H668" s="14"/>
      <c r="I668" s="596"/>
      <c r="J668" s="9">
        <v>2</v>
      </c>
      <c r="K668" s="14"/>
      <c r="L668" s="9"/>
      <c r="M668" s="23">
        <v>0</v>
      </c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9"/>
      <c r="AB668" s="15"/>
      <c r="AC668" s="15"/>
      <c r="AD668" s="15"/>
      <c r="AE668" s="15"/>
      <c r="AF668" s="15"/>
      <c r="AG668" s="15"/>
      <c r="AH668" s="54">
        <f>ER667-BP667</f>
        <v>5.0722795857548784</v>
      </c>
      <c r="AI668" s="54">
        <f>ES667-BQ667</f>
        <v>-24.195846905537458</v>
      </c>
      <c r="AJ668" s="15"/>
      <c r="AK668" s="15"/>
      <c r="AL668" s="635">
        <f>DEGREES(ACOS(AL667))</f>
        <v>3.6941528923737659</v>
      </c>
      <c r="AM668" s="633">
        <v>3.2137343940279002</v>
      </c>
      <c r="AN668" s="634">
        <v>-3.6584120521172636</v>
      </c>
      <c r="AO668" s="584"/>
      <c r="AP668" s="638">
        <f>ABS(11.88+AN668)</f>
        <v>8.2215879478827372</v>
      </c>
      <c r="AQ668" s="634"/>
      <c r="AR668" s="634"/>
      <c r="AS668" s="634"/>
      <c r="AT668" s="634"/>
      <c r="AU668" s="634"/>
      <c r="AV668" s="634"/>
      <c r="AW668" s="634"/>
      <c r="AX668" s="634"/>
      <c r="AY668" s="634"/>
      <c r="AZ668" s="634"/>
      <c r="BA668" s="634"/>
      <c r="BB668" s="634">
        <f>ABS(BQ668-AN668)</f>
        <v>8.1298045602605864</v>
      </c>
      <c r="BC668" s="527"/>
      <c r="BD668" s="634"/>
      <c r="BE668" s="634"/>
      <c r="BF668" s="634"/>
      <c r="BG668" s="634"/>
      <c r="BH668" s="634"/>
      <c r="BI668" s="634"/>
      <c r="BJ668" s="634"/>
      <c r="BK668" s="634"/>
      <c r="BL668" s="634"/>
      <c r="BM668" s="634"/>
      <c r="BN668" s="573"/>
      <c r="BO668" s="573"/>
      <c r="BP668" s="4">
        <v>4.9561205112719424</v>
      </c>
      <c r="BQ668" s="4">
        <v>-11.78821661237785</v>
      </c>
      <c r="BR668" s="6"/>
      <c r="BS668" s="527">
        <f>(BP667+BP668+BP669)/3</f>
        <v>0.25813127662874713</v>
      </c>
      <c r="BT668" s="527">
        <f>(BQ667+BQ668+BQ669)/3</f>
        <v>4.0068322475570035</v>
      </c>
      <c r="BU668" s="527"/>
      <c r="BV668" s="527"/>
      <c r="BW668" s="584"/>
      <c r="BX668" s="527"/>
      <c r="BY668" s="527"/>
      <c r="BZ668" s="527"/>
      <c r="CA668" s="527"/>
      <c r="CB668" s="584">
        <f>SQRT((BP667-BP668)^2+(BQ667-BQ668)^2)+SQRT((BP668-BP669)^2+(BQ668-BQ669)^2)+SQRT((BP669-BP667)^2+(BQ669-BQ667)^2)</f>
        <v>51.409930474969499</v>
      </c>
      <c r="CD668" s="584"/>
      <c r="CE668" s="527"/>
      <c r="CF668" s="584"/>
      <c r="CG668" s="527"/>
      <c r="CH668" s="584"/>
      <c r="CI668" s="527"/>
      <c r="CJ668" s="584"/>
      <c r="CK668" s="527"/>
      <c r="CL668" s="584"/>
      <c r="CO668" s="70"/>
      <c r="CP668" s="70"/>
      <c r="CQ668" s="70"/>
      <c r="CR668" s="97">
        <f>DEGREES(ACOS(((BP667-BP668)*(BP669-BP668)+(BQ667-BQ668)*(BQ669-BQ668))/(SQRT((BP667-BP668)^2+(BQ667-BQ668)^2)*SQRT((BP669-BP668)^2+(BQ669-BQ668)^2))))</f>
        <v>4.3507520949430747</v>
      </c>
      <c r="CS668" s="541"/>
      <c r="CT668" s="70"/>
      <c r="CU668" s="70"/>
      <c r="CV668" s="70"/>
      <c r="CW668" s="70"/>
      <c r="CX668" s="70"/>
      <c r="CY668" s="70"/>
      <c r="CZ668" s="70"/>
      <c r="DA668" s="70"/>
      <c r="DB668" s="70"/>
      <c r="DC668" s="70"/>
      <c r="DH668" s="516"/>
      <c r="DI668" s="516"/>
      <c r="DJ668" s="105"/>
      <c r="DK668" s="105"/>
      <c r="DL668" s="105"/>
      <c r="DM668" s="105"/>
      <c r="DN668" s="105"/>
      <c r="DO668" s="105"/>
      <c r="DP668" s="105"/>
      <c r="DQ668" s="105"/>
      <c r="DR668" s="105"/>
      <c r="DS668" s="105"/>
      <c r="DT668" s="108" t="s">
        <v>443</v>
      </c>
      <c r="DU668" s="105">
        <v>4.0655676069027651</v>
      </c>
      <c r="DV668" s="105">
        <v>-11.826929967426709</v>
      </c>
      <c r="ER668" s="128">
        <v>-1.5875073512667941</v>
      </c>
      <c r="ES668" s="128">
        <v>11.401083061889251</v>
      </c>
      <c r="EU668" s="518">
        <f>ABS(ER668)</f>
        <v>1.5875073512667941</v>
      </c>
      <c r="EV668" s="284"/>
      <c r="EW668" s="209"/>
      <c r="EX668" s="209"/>
      <c r="EY668" s="209"/>
      <c r="EZ668" s="209"/>
      <c r="FA668" s="209"/>
      <c r="FB668" s="209"/>
      <c r="FC668" s="209"/>
      <c r="FE668" s="141"/>
      <c r="FF668" s="141"/>
      <c r="FH668" s="141"/>
      <c r="FJ668" s="141"/>
      <c r="FK668" s="584"/>
      <c r="FL668" s="527"/>
      <c r="FM668" s="584"/>
      <c r="FN668" s="527"/>
      <c r="FO668" s="584"/>
      <c r="FP668" s="527"/>
      <c r="FQ668" s="284"/>
      <c r="FR668" s="209"/>
      <c r="FS668" s="285"/>
      <c r="FT668" s="279"/>
      <c r="FU668" s="285"/>
      <c r="FV668" s="279"/>
      <c r="FW668" s="285"/>
      <c r="FX668" s="279"/>
      <c r="FY668" s="285"/>
      <c r="FZ668" s="279"/>
      <c r="GA668" s="285"/>
      <c r="GB668" s="279"/>
      <c r="GC668" s="279"/>
      <c r="GD668" s="285"/>
      <c r="GE668" s="279"/>
      <c r="GF668" s="285"/>
      <c r="GG668" s="279"/>
      <c r="GH668" s="279"/>
      <c r="GI668" s="279"/>
      <c r="GJ668" s="279"/>
      <c r="GK668" s="279"/>
      <c r="GL668" s="279"/>
      <c r="GM668" s="279"/>
      <c r="GN668" s="279"/>
      <c r="GO668" s="279"/>
      <c r="GP668" s="209"/>
      <c r="GQ668" s="529"/>
      <c r="GR668" s="587">
        <v>0.11615907448293594</v>
      </c>
      <c r="GS668" s="532">
        <v>0.46463629793174466</v>
      </c>
      <c r="GT668" s="584"/>
      <c r="GU668" s="527"/>
      <c r="GV668" s="527"/>
      <c r="GW668" s="527"/>
      <c r="GX668" s="527"/>
      <c r="GY668" s="527"/>
      <c r="GZ668" s="587">
        <v>0.42584690553746007</v>
      </c>
      <c r="HA668" s="532">
        <v>0.54198697068403945</v>
      </c>
      <c r="HB668" s="584"/>
      <c r="HC668" s="527"/>
      <c r="HD668" s="527"/>
      <c r="HE668" s="527"/>
      <c r="HF668" s="527"/>
      <c r="HG668" s="527"/>
      <c r="HH668" s="584">
        <v>0.44140516256673151</v>
      </c>
      <c r="HI668" s="527">
        <v>0.71388848271069538</v>
      </c>
      <c r="HJ668" s="584"/>
      <c r="HK668" s="527"/>
      <c r="HL668" s="527"/>
      <c r="HM668" s="527"/>
      <c r="HN668" s="527"/>
      <c r="HO668" s="527"/>
      <c r="HP668" s="285"/>
      <c r="HQ668" s="208"/>
      <c r="HR668" s="208"/>
      <c r="HS668" s="208"/>
      <c r="IE668" s="159"/>
      <c r="IF668" s="159"/>
      <c r="IG668" s="159"/>
      <c r="IH668" s="159"/>
      <c r="II668" s="175">
        <v>1</v>
      </c>
      <c r="IJ668" s="175">
        <v>0</v>
      </c>
      <c r="IK668" s="175">
        <v>1</v>
      </c>
      <c r="IL668" s="175">
        <v>0</v>
      </c>
      <c r="IM668" s="175">
        <v>0</v>
      </c>
      <c r="IN668" s="464"/>
      <c r="IO668" s="464"/>
      <c r="IP668" s="402"/>
      <c r="IQ668" s="175">
        <v>0</v>
      </c>
      <c r="IR668" s="175">
        <v>1</v>
      </c>
      <c r="IS668" s="175">
        <v>0</v>
      </c>
      <c r="IT668" s="402"/>
      <c r="IU668" s="416"/>
      <c r="IV668" s="402"/>
      <c r="IW668" s="416"/>
      <c r="IX668" s="483"/>
      <c r="IY668" s="416"/>
      <c r="IZ668" s="175">
        <v>1</v>
      </c>
      <c r="JA668" s="175">
        <v>0</v>
      </c>
      <c r="JB668" s="178">
        <v>0</v>
      </c>
      <c r="JC668" s="178">
        <v>0</v>
      </c>
      <c r="JD668" s="178">
        <v>0</v>
      </c>
      <c r="JE668" s="178">
        <v>1</v>
      </c>
      <c r="JF668" s="178">
        <v>0</v>
      </c>
      <c r="JG668" s="178">
        <v>0</v>
      </c>
      <c r="JH668" s="178">
        <v>1</v>
      </c>
      <c r="JI668" s="178">
        <v>0</v>
      </c>
      <c r="JJ668" s="178">
        <v>0</v>
      </c>
      <c r="JK668" s="178">
        <v>1</v>
      </c>
      <c r="JL668" s="178">
        <v>0</v>
      </c>
      <c r="JM668" s="178">
        <v>1</v>
      </c>
      <c r="JN668" s="178">
        <v>0</v>
      </c>
      <c r="JO668" s="178">
        <v>0</v>
      </c>
      <c r="JP668" s="178">
        <v>0</v>
      </c>
      <c r="JQ668" s="178">
        <v>0</v>
      </c>
      <c r="JR668" s="178">
        <v>0</v>
      </c>
      <c r="JS668" s="178">
        <v>0</v>
      </c>
      <c r="JT668" s="178">
        <v>0</v>
      </c>
      <c r="JU668" s="513">
        <v>1</v>
      </c>
      <c r="JV668" s="178">
        <v>0</v>
      </c>
      <c r="JW668" s="178">
        <v>0</v>
      </c>
      <c r="JX668" s="178">
        <v>0</v>
      </c>
      <c r="JY668" s="513"/>
      <c r="JZ668" s="407"/>
      <c r="KA668" s="407"/>
      <c r="KB668" s="407"/>
      <c r="KC668" s="407"/>
      <c r="KD668" s="407"/>
      <c r="KE668" s="162">
        <v>1</v>
      </c>
      <c r="KF668" s="175">
        <v>0</v>
      </c>
      <c r="KG668" s="159">
        <v>0</v>
      </c>
      <c r="KH668" s="175">
        <v>0</v>
      </c>
      <c r="KI668" s="175">
        <v>0</v>
      </c>
      <c r="KJ668" s="175">
        <v>0</v>
      </c>
      <c r="KK668" s="160">
        <v>1</v>
      </c>
      <c r="KL668" s="175">
        <v>1</v>
      </c>
      <c r="KM668" s="175">
        <v>0</v>
      </c>
      <c r="KN668" s="175">
        <v>0</v>
      </c>
      <c r="KO668" s="175">
        <v>0</v>
      </c>
      <c r="KP668" s="175">
        <v>0</v>
      </c>
      <c r="KQ668" s="175">
        <v>0</v>
      </c>
      <c r="KR668" s="160">
        <v>0</v>
      </c>
      <c r="KS668" s="159"/>
      <c r="KT668" s="159"/>
      <c r="KU668" s="159"/>
      <c r="KV668" s="159"/>
      <c r="KW668" s="159"/>
      <c r="KX668" s="159"/>
      <c r="KY668" s="159"/>
      <c r="KZ668" s="159"/>
      <c r="LA668" s="159"/>
    </row>
    <row r="669" spans="1:313" x14ac:dyDescent="0.15">
      <c r="A669" s="214"/>
      <c r="B669" s="261" t="s">
        <v>191</v>
      </c>
      <c r="C669" s="10">
        <v>1.04</v>
      </c>
      <c r="D669" s="11">
        <v>3.4663200000000005</v>
      </c>
      <c r="E669" s="12"/>
      <c r="F669" s="14"/>
      <c r="G669" s="13"/>
      <c r="H669" s="14"/>
      <c r="I669" s="599"/>
      <c r="J669" s="9">
        <v>3</v>
      </c>
      <c r="K669" s="14"/>
      <c r="L669" s="9"/>
      <c r="M669" s="23">
        <v>0</v>
      </c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9"/>
      <c r="AB669" s="15"/>
      <c r="AC669" s="15"/>
      <c r="AD669" s="15"/>
      <c r="AE669" s="15"/>
      <c r="AF669" s="15"/>
      <c r="AG669" s="15"/>
      <c r="AH669" s="54"/>
      <c r="AI669" s="15"/>
      <c r="AJ669" s="15"/>
      <c r="AK669" s="15"/>
      <c r="AL669" s="632"/>
      <c r="AM669" s="633">
        <v>-2.2457421066700989</v>
      </c>
      <c r="AN669" s="634">
        <v>9.6589820846905532</v>
      </c>
      <c r="AO669" s="634">
        <f>ABS(11.88-AN669)</f>
        <v>2.2210179153094476</v>
      </c>
      <c r="AP669" s="527"/>
      <c r="AQ669" s="634"/>
      <c r="AR669" s="634"/>
      <c r="AS669" s="634"/>
      <c r="AT669" s="634"/>
      <c r="AU669" s="634"/>
      <c r="AV669" s="634"/>
      <c r="AW669" s="634"/>
      <c r="AX669" s="634"/>
      <c r="AY669" s="634"/>
      <c r="AZ669" s="634"/>
      <c r="BA669" s="634"/>
      <c r="BB669" s="584"/>
      <c r="BC669" s="634">
        <f>ABS(BQ669-AN669)</f>
        <v>2.206661237785017</v>
      </c>
      <c r="BD669" s="634"/>
      <c r="BE669" s="634"/>
      <c r="BF669" s="634"/>
      <c r="BG669" s="634"/>
      <c r="BH669" s="634"/>
      <c r="BI669" s="634"/>
      <c r="BJ669" s="634"/>
      <c r="BK669" s="634"/>
      <c r="BL669" s="634"/>
      <c r="BM669" s="634"/>
      <c r="BN669" s="573"/>
      <c r="BO669" s="573"/>
      <c r="BP669" s="64">
        <v>-3.0588556280506518</v>
      </c>
      <c r="BQ669" s="64">
        <v>11.86564332247557</v>
      </c>
      <c r="BR669" s="6"/>
      <c r="BS669" s="527"/>
      <c r="BT669" s="527"/>
      <c r="BU669" s="527">
        <f>(BP668+BP669+BP670)/3</f>
        <v>0.27103784046018436</v>
      </c>
      <c r="BV669" s="527">
        <f>(BQ668+BQ669+BQ670)/3</f>
        <v>-4.1874945711183491</v>
      </c>
      <c r="BW669" s="584"/>
      <c r="BX669" s="527"/>
      <c r="BY669" s="527"/>
      <c r="BZ669" s="527"/>
      <c r="CA669" s="527"/>
      <c r="CC669" s="584">
        <f>SQRT((BP668-BP669)^2+(BQ668-BQ669)^2)+SQRT((BP669-BP670)^2+(BQ669-BQ670)^2)+SQRT((BP670-BP668)^2+(BQ670-BQ668)^2)</f>
        <v>55.659895611703412</v>
      </c>
      <c r="CD669" s="584"/>
      <c r="CE669" s="584"/>
      <c r="CF669" s="584"/>
      <c r="CG669" s="527"/>
      <c r="CH669" s="584"/>
      <c r="CI669" s="527"/>
      <c r="CJ669" s="584"/>
      <c r="CK669" s="527"/>
      <c r="CL669" s="584"/>
      <c r="CO669" s="70"/>
      <c r="CP669" s="70"/>
      <c r="CQ669" s="70"/>
      <c r="CR669" s="285"/>
      <c r="CS669" s="542">
        <f>DEGREES(ACOS(((BP668-BP669)*(BP670-BP669)+(BQ668-BQ669)*(BQ670-BQ669))/(SQRT((BP668-BP669)^2+(BQ668-BQ669)^2)*SQRT((BP670-BP669)^2+(BQ670-BQ669)^2))))</f>
        <v>14.111609666603462</v>
      </c>
      <c r="CT669" s="70"/>
      <c r="CU669" s="70"/>
      <c r="CV669" s="70"/>
      <c r="CW669" s="70"/>
      <c r="CX669" s="70"/>
      <c r="CY669" s="70"/>
      <c r="CZ669" s="70"/>
      <c r="DA669" s="70"/>
      <c r="DB669" s="70"/>
      <c r="DC669" s="70"/>
      <c r="DH669" s="516"/>
      <c r="DI669" s="516"/>
      <c r="DJ669" s="105"/>
      <c r="DK669" s="105"/>
      <c r="DL669" s="105"/>
      <c r="DM669" s="105"/>
      <c r="DN669" s="105"/>
      <c r="DO669" s="105"/>
      <c r="DP669" s="105"/>
      <c r="DQ669" s="105"/>
      <c r="DR669" s="105"/>
      <c r="DS669" s="105"/>
      <c r="DT669" s="108" t="s">
        <v>337</v>
      </c>
      <c r="DU669" s="128">
        <v>-2.3619011811530348</v>
      </c>
      <c r="DV669" s="128">
        <v>11.904356677524429</v>
      </c>
      <c r="ER669" s="105">
        <v>3.6396510004653329</v>
      </c>
      <c r="ES669" s="105">
        <v>-11.86564332247557</v>
      </c>
      <c r="ET669" s="518">
        <f>ABS(ER669)</f>
        <v>3.6396510004653329</v>
      </c>
      <c r="EV669" s="284"/>
      <c r="EW669" s="209"/>
      <c r="EX669" s="209"/>
      <c r="EY669" s="209"/>
      <c r="EZ669" s="209"/>
      <c r="FA669" s="209"/>
      <c r="FB669" s="209"/>
      <c r="FC669" s="209"/>
      <c r="FE669" s="151">
        <v>23.207040600169552</v>
      </c>
      <c r="FF669" s="141"/>
      <c r="FH669" s="141"/>
      <c r="FJ669" s="141"/>
      <c r="FK669" s="584"/>
      <c r="FL669" s="527"/>
      <c r="FM669" s="584"/>
      <c r="FN669" s="527"/>
      <c r="FO669" s="584"/>
      <c r="FP669" s="527"/>
      <c r="FQ669" s="284">
        <f>FE669/(D668+D669)</f>
        <v>5.4396941100757452</v>
      </c>
      <c r="FR669" s="209"/>
      <c r="FS669" s="285"/>
      <c r="FT669" s="279"/>
      <c r="FU669" s="285"/>
      <c r="FV669" s="279"/>
      <c r="FW669" s="285"/>
      <c r="FX669" s="279"/>
      <c r="FY669" s="285"/>
      <c r="FZ669" s="279"/>
      <c r="GA669" s="285"/>
      <c r="GB669" s="279"/>
      <c r="GC669" s="279"/>
      <c r="GD669" s="284">
        <f>FE669*(((ABS(DV668-AN668))/(ABS(DV667-DV668))))^2</f>
        <v>2.7406143687470119</v>
      </c>
      <c r="GE669" s="209"/>
      <c r="GF669" s="285"/>
      <c r="GG669" s="279"/>
      <c r="GH669" s="279"/>
      <c r="GI669" s="279"/>
      <c r="GJ669" s="279"/>
      <c r="GK669" s="279"/>
      <c r="GL669" s="279"/>
      <c r="GM669" s="279"/>
      <c r="GN669" s="279"/>
      <c r="GO669" s="279"/>
      <c r="GP669" s="209"/>
      <c r="GQ669" s="529"/>
      <c r="GR669" s="587">
        <v>0.42591660643743223</v>
      </c>
      <c r="GS669" s="529">
        <v>0.77439382988624073</v>
      </c>
      <c r="GT669" s="587"/>
      <c r="GU669" s="529"/>
      <c r="GV669" s="529"/>
      <c r="GW669" s="529"/>
      <c r="GX669" s="529"/>
      <c r="GY669" s="529"/>
      <c r="GZ669" s="587">
        <v>3.8713355048860976E-2</v>
      </c>
      <c r="HA669" s="529">
        <v>0.50327361563517847</v>
      </c>
      <c r="HB669" s="587"/>
      <c r="HC669" s="529"/>
      <c r="HD669" s="529"/>
      <c r="HE669" s="529"/>
      <c r="HF669" s="529"/>
      <c r="HG669" s="529"/>
      <c r="HH669" s="584">
        <v>0.42767239740053098</v>
      </c>
      <c r="HI669" s="527">
        <v>0.92356382343635857</v>
      </c>
      <c r="HJ669" s="587"/>
      <c r="HK669" s="529"/>
      <c r="HL669" s="529"/>
      <c r="HM669" s="529"/>
      <c r="HN669" s="529"/>
      <c r="HO669" s="529"/>
      <c r="HP669" s="285"/>
      <c r="HQ669" s="208"/>
      <c r="HR669" s="208"/>
      <c r="HS669" s="208"/>
      <c r="IE669" s="159"/>
      <c r="IF669" s="159"/>
      <c r="IG669" s="159"/>
      <c r="IH669" s="159"/>
      <c r="II669" s="175">
        <v>0</v>
      </c>
      <c r="IJ669" s="175">
        <v>1</v>
      </c>
      <c r="IK669" s="175">
        <v>1</v>
      </c>
      <c r="IL669" s="175">
        <v>0</v>
      </c>
      <c r="IM669" s="175">
        <v>0</v>
      </c>
      <c r="IN669" s="464"/>
      <c r="IO669" s="464"/>
      <c r="IP669" s="402"/>
      <c r="IQ669" s="175">
        <v>0</v>
      </c>
      <c r="IR669" s="175">
        <v>1</v>
      </c>
      <c r="IS669" s="175">
        <v>0</v>
      </c>
      <c r="IT669" s="402"/>
      <c r="IU669" s="416"/>
      <c r="IV669" s="402"/>
      <c r="IW669" s="416"/>
      <c r="IX669" s="483"/>
      <c r="IY669" s="416"/>
      <c r="IZ669" s="175">
        <v>0</v>
      </c>
      <c r="JA669" s="175">
        <v>0</v>
      </c>
      <c r="JB669" s="178">
        <v>1</v>
      </c>
      <c r="JC669" s="178">
        <v>0</v>
      </c>
      <c r="JD669" s="178">
        <v>0</v>
      </c>
      <c r="JE669" s="178">
        <v>0</v>
      </c>
      <c r="JF669" s="178">
        <v>1</v>
      </c>
      <c r="JG669" s="178">
        <v>0</v>
      </c>
      <c r="JH669" s="178">
        <v>0</v>
      </c>
      <c r="JI669" s="178">
        <v>0</v>
      </c>
      <c r="JJ669" s="178">
        <v>0</v>
      </c>
      <c r="JK669" s="178">
        <v>1</v>
      </c>
      <c r="JL669" s="178">
        <v>0</v>
      </c>
      <c r="JM669" s="178">
        <v>1</v>
      </c>
      <c r="JN669" s="178">
        <v>0</v>
      </c>
      <c r="JO669" s="178">
        <v>0</v>
      </c>
      <c r="JP669" s="178">
        <v>0</v>
      </c>
      <c r="JQ669" s="178">
        <v>0</v>
      </c>
      <c r="JR669" s="178">
        <v>0</v>
      </c>
      <c r="JS669" s="178">
        <v>1</v>
      </c>
      <c r="JT669" s="178">
        <v>0</v>
      </c>
      <c r="JU669" s="513">
        <v>1</v>
      </c>
      <c r="JV669" s="178">
        <v>0</v>
      </c>
      <c r="JW669" s="178">
        <v>0</v>
      </c>
      <c r="JX669" s="178">
        <v>0</v>
      </c>
      <c r="JY669" s="513"/>
      <c r="JZ669" s="407"/>
      <c r="KA669" s="407"/>
      <c r="KB669" s="407"/>
      <c r="KC669" s="407"/>
      <c r="KD669" s="407"/>
      <c r="KE669" s="162">
        <v>1</v>
      </c>
      <c r="KF669" s="175">
        <v>0</v>
      </c>
      <c r="KG669" s="175">
        <v>0</v>
      </c>
      <c r="KH669" s="175">
        <v>0</v>
      </c>
      <c r="KI669" s="175">
        <v>0</v>
      </c>
      <c r="KJ669" s="175">
        <v>1</v>
      </c>
      <c r="KK669" s="160">
        <v>0</v>
      </c>
      <c r="KL669" s="175">
        <v>1</v>
      </c>
      <c r="KM669" s="175">
        <v>0</v>
      </c>
      <c r="KN669" s="175">
        <v>0</v>
      </c>
      <c r="KO669" s="175">
        <v>0</v>
      </c>
      <c r="KP669" s="175">
        <v>0</v>
      </c>
      <c r="KQ669" s="175">
        <v>0</v>
      </c>
      <c r="KR669" s="160">
        <v>0</v>
      </c>
      <c r="KS669" s="159"/>
      <c r="KT669" s="159"/>
      <c r="KU669" s="159"/>
      <c r="KV669" s="159"/>
      <c r="KW669" s="159"/>
      <c r="KX669" s="159"/>
      <c r="KY669" s="159"/>
      <c r="KZ669" s="159"/>
      <c r="LA669" s="159"/>
    </row>
    <row r="670" spans="1:313" x14ac:dyDescent="0.15">
      <c r="A670" s="214"/>
      <c r="B670" s="261" t="s">
        <v>192</v>
      </c>
      <c r="C670" s="10">
        <v>1.02</v>
      </c>
      <c r="D670" s="11">
        <v>3.3996600000000003</v>
      </c>
      <c r="E670" s="12"/>
      <c r="F670" s="14"/>
      <c r="G670" s="13"/>
      <c r="H670" s="14"/>
      <c r="I670" s="597"/>
      <c r="J670" s="9">
        <v>4</v>
      </c>
      <c r="K670" s="14"/>
      <c r="L670" s="9"/>
      <c r="M670" s="23">
        <v>0</v>
      </c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9"/>
      <c r="AB670" s="15"/>
      <c r="AC670" s="15"/>
      <c r="AD670" s="15"/>
      <c r="AE670" s="15"/>
      <c r="AF670" s="15"/>
      <c r="AG670" s="15"/>
      <c r="AH670" s="54"/>
      <c r="AI670" s="15"/>
      <c r="AJ670" s="15"/>
      <c r="AK670" s="15"/>
      <c r="AL670" s="632"/>
      <c r="AM670" s="633">
        <v>-1.1615907448293614</v>
      </c>
      <c r="AN670" s="634">
        <v>-10.471962540716612</v>
      </c>
      <c r="AO670" s="584"/>
      <c r="AP670" s="640">
        <f t="shared" ref="AP670:AP674" si="433">ABS(11.88+AN670)</f>
        <v>1.4080374592833884</v>
      </c>
      <c r="AQ670" s="634"/>
      <c r="AR670" s="634"/>
      <c r="AS670" s="634"/>
      <c r="AT670" s="634"/>
      <c r="AU670" s="634"/>
      <c r="AV670" s="634"/>
      <c r="AW670" s="634"/>
      <c r="AX670" s="634"/>
      <c r="AY670" s="634"/>
      <c r="AZ670" s="634"/>
      <c r="BA670" s="634"/>
      <c r="BB670" s="634">
        <f t="shared" ref="BB670:BB674" si="434">ABS(BQ670-AN670)</f>
        <v>2.167947882736156</v>
      </c>
      <c r="BC670" s="527"/>
      <c r="BD670" s="634"/>
      <c r="BE670" s="634"/>
      <c r="BF670" s="634"/>
      <c r="BG670" s="634"/>
      <c r="BH670" s="634"/>
      <c r="BI670" s="634"/>
      <c r="BJ670" s="634"/>
      <c r="BK670" s="634"/>
      <c r="BL670" s="634"/>
      <c r="BM670" s="634"/>
      <c r="BN670" s="573"/>
      <c r="BO670" s="573"/>
      <c r="BP670" s="4">
        <v>-1.0841513618407375</v>
      </c>
      <c r="BQ670" s="4">
        <v>-12.639910423452768</v>
      </c>
      <c r="BR670" s="6"/>
      <c r="BS670" s="527">
        <f>(BP669+BP670+BP671)/3</f>
        <v>-0.78730039371767824</v>
      </c>
      <c r="BT670" s="527">
        <f>(BQ669+BQ670+BQ671)/3</f>
        <v>3.8003610206297505</v>
      </c>
      <c r="BU670" s="527"/>
      <c r="BV670" s="527"/>
      <c r="BW670" s="584"/>
      <c r="BX670" s="527"/>
      <c r="BY670" s="527"/>
      <c r="BZ670" s="527"/>
      <c r="CA670" s="527"/>
      <c r="CB670" s="584">
        <f>SQRT((BP669-BP670)^2+(BQ669-BQ670)^2)+SQRT((BP670-BP671)^2+(BQ670-BQ671)^2)+SQRT((BP671-BP669)^2+(BQ671-BQ669)^2)</f>
        <v>54.414977269370816</v>
      </c>
      <c r="CD670" s="584"/>
      <c r="CE670" s="527"/>
      <c r="CF670" s="584"/>
      <c r="CG670" s="527"/>
      <c r="CH670" s="584"/>
      <c r="CI670" s="527"/>
      <c r="CJ670" s="584"/>
      <c r="CK670" s="527"/>
      <c r="CL670" s="584"/>
      <c r="CO670" s="70"/>
      <c r="CP670" s="70"/>
      <c r="CQ670" s="70"/>
      <c r="CR670" s="97">
        <f>DEGREES(ACOS(((BP669-BP670)*(BP671-BP670)+(BQ669-BQ670)*(BQ671-BQ670))/(SQRT((BP669-BP670)^2+(BQ669-BQ670)^2)*SQRT((BP671-BP670)^2+(BQ671-BQ670)^2))))</f>
        <v>11.193454284196337</v>
      </c>
      <c r="CS670" s="541"/>
      <c r="CT670" s="70"/>
      <c r="CU670" s="70"/>
      <c r="CV670" s="70"/>
      <c r="CW670" s="70"/>
      <c r="CX670" s="70"/>
      <c r="CY670" s="70"/>
      <c r="CZ670" s="70"/>
      <c r="DA670" s="70"/>
      <c r="DB670" s="70"/>
      <c r="DC670" s="70"/>
      <c r="DH670" s="211">
        <f>DEGREES(ACOS(((BP669-BP668)*(BP671-BP670)+(BQ669-BQ668)*(BQ671-BQ670))/(SQRT((BP669-BP668)^2+(BQ669-BQ668)^2)*SQRT((BP671-BP670)^2+(BQ671-BQ670)^2))))</f>
        <v>25.305063950799774</v>
      </c>
      <c r="DI670" s="519"/>
      <c r="DJ670" s="105"/>
      <c r="DK670" s="105"/>
      <c r="DL670" s="105"/>
      <c r="DM670" s="105"/>
      <c r="DN670" s="105"/>
      <c r="DO670" s="105"/>
      <c r="DP670" s="105"/>
      <c r="DQ670" s="105"/>
      <c r="DR670" s="105"/>
      <c r="DS670" s="105"/>
      <c r="DT670" s="108" t="s">
        <v>445</v>
      </c>
      <c r="DU670" s="105">
        <v>-7.74393829886241E-2</v>
      </c>
      <c r="DV670" s="105">
        <v>-12.601197068403909</v>
      </c>
      <c r="ER670" s="128">
        <v>-1.3164695108066096</v>
      </c>
      <c r="ES670" s="128">
        <v>12.833477198697068</v>
      </c>
      <c r="EU670" s="518">
        <f>ABS(ER670)</f>
        <v>1.3164695108066096</v>
      </c>
      <c r="EV670" s="284"/>
      <c r="EW670" s="209"/>
      <c r="EX670" s="209"/>
      <c r="EY670" s="209"/>
      <c r="EZ670" s="209"/>
      <c r="FA670" s="209"/>
      <c r="FB670" s="209"/>
      <c r="FC670" s="209"/>
      <c r="FE670" s="141"/>
      <c r="FF670" s="144">
        <v>74.851025214408125</v>
      </c>
      <c r="FH670" s="141"/>
      <c r="FJ670" s="141"/>
      <c r="FK670" s="584"/>
      <c r="FL670" s="527"/>
      <c r="FM670" s="584"/>
      <c r="FN670" s="527"/>
      <c r="FO670" s="584"/>
      <c r="FP670" s="527"/>
      <c r="FQ670" s="284"/>
      <c r="FR670" s="284">
        <f>FF670/(D669+D670)</f>
        <v>10.901724912453593</v>
      </c>
      <c r="FS670" s="285"/>
      <c r="FT670" s="279"/>
      <c r="FU670" s="285"/>
      <c r="FV670" s="279"/>
      <c r="FW670" s="285"/>
      <c r="FX670" s="279"/>
      <c r="FY670" s="285"/>
      <c r="FZ670" s="279"/>
      <c r="GA670" s="285"/>
      <c r="GB670" s="279"/>
      <c r="GC670" s="279"/>
      <c r="GD670" s="284"/>
      <c r="GE670" s="284">
        <f>FF670*(((DV669-AN669)/(ABS(DV668-DV669))))^2</f>
        <v>0.67008946672362257</v>
      </c>
      <c r="GF670" s="285"/>
      <c r="GG670" s="279"/>
      <c r="GH670" s="279"/>
      <c r="GI670" s="279"/>
      <c r="GJ670" s="279"/>
      <c r="GK670" s="279"/>
      <c r="GL670" s="279"/>
      <c r="GM670" s="279"/>
      <c r="GN670" s="279"/>
      <c r="GO670" s="279"/>
      <c r="GP670" s="209"/>
      <c r="GQ670" s="529"/>
      <c r="GR670" s="587">
        <v>3.7170903834539568</v>
      </c>
      <c r="GS670" s="532">
        <v>1.0454316703464253</v>
      </c>
      <c r="GT670" s="584"/>
      <c r="GU670" s="527"/>
      <c r="GV670" s="527"/>
      <c r="GW670" s="527"/>
      <c r="GX670" s="527"/>
      <c r="GY670" s="527"/>
      <c r="GZ670" s="587">
        <v>0.735553745928339</v>
      </c>
      <c r="HA670" s="532">
        <v>0.92912052117263855</v>
      </c>
      <c r="HB670" s="584"/>
      <c r="HC670" s="527"/>
      <c r="HD670" s="527"/>
      <c r="HE670" s="527"/>
      <c r="HF670" s="527"/>
      <c r="HG670" s="527"/>
      <c r="HH670" s="584">
        <v>3.7891688048851946</v>
      </c>
      <c r="HI670" s="527">
        <v>1.3986394532642901</v>
      </c>
      <c r="HJ670" s="584"/>
      <c r="HK670" s="527"/>
      <c r="HL670" s="527"/>
      <c r="HM670" s="527"/>
      <c r="HN670" s="527"/>
      <c r="HO670" s="527"/>
      <c r="HP670" s="285"/>
      <c r="HQ670" s="208"/>
      <c r="HR670" s="208"/>
      <c r="HS670" s="208"/>
      <c r="IE670" s="159"/>
      <c r="IF670" s="159"/>
      <c r="IG670" s="159"/>
      <c r="IH670" s="159"/>
      <c r="II670" s="175">
        <v>0</v>
      </c>
      <c r="IJ670" s="175">
        <v>1</v>
      </c>
      <c r="IK670" s="175">
        <v>1</v>
      </c>
      <c r="IL670" s="175">
        <v>0</v>
      </c>
      <c r="IM670" s="175">
        <v>0</v>
      </c>
      <c r="IN670" s="464"/>
      <c r="IO670" s="464"/>
      <c r="IP670" s="402"/>
      <c r="IQ670" s="175">
        <v>1</v>
      </c>
      <c r="IR670" s="175">
        <v>0</v>
      </c>
      <c r="IS670" s="175">
        <v>0</v>
      </c>
      <c r="IT670" s="402"/>
      <c r="IU670" s="416"/>
      <c r="IV670" s="402"/>
      <c r="IW670" s="416"/>
      <c r="IX670" s="483"/>
      <c r="IY670" s="416"/>
      <c r="IZ670" s="175">
        <v>0</v>
      </c>
      <c r="JA670" s="175">
        <v>0</v>
      </c>
      <c r="JB670" s="178">
        <v>0</v>
      </c>
      <c r="JC670" s="178">
        <v>0</v>
      </c>
      <c r="JD670" s="178">
        <v>1</v>
      </c>
      <c r="JE670" s="178">
        <v>0</v>
      </c>
      <c r="JF670" s="178">
        <v>1</v>
      </c>
      <c r="JG670" s="178">
        <v>0</v>
      </c>
      <c r="JH670" s="178">
        <v>0</v>
      </c>
      <c r="JI670" s="178">
        <v>0</v>
      </c>
      <c r="JJ670" s="178">
        <v>0</v>
      </c>
      <c r="JK670" s="178">
        <v>1</v>
      </c>
      <c r="JL670" s="178">
        <v>0</v>
      </c>
      <c r="JM670" s="178">
        <v>1</v>
      </c>
      <c r="JN670" s="178">
        <v>0</v>
      </c>
      <c r="JO670" s="178">
        <v>0</v>
      </c>
      <c r="JP670" s="178">
        <v>0</v>
      </c>
      <c r="JQ670" s="178">
        <v>0</v>
      </c>
      <c r="JR670" s="178">
        <v>0</v>
      </c>
      <c r="JS670" s="178">
        <v>1</v>
      </c>
      <c r="JT670" s="178">
        <v>0</v>
      </c>
      <c r="JU670" s="513">
        <v>1</v>
      </c>
      <c r="JV670" s="178">
        <v>0</v>
      </c>
      <c r="JW670" s="178">
        <v>0</v>
      </c>
      <c r="JX670" s="178">
        <v>0</v>
      </c>
      <c r="JY670" s="513"/>
      <c r="JZ670" s="407"/>
      <c r="KA670" s="407"/>
      <c r="KB670" s="407"/>
      <c r="KC670" s="407"/>
      <c r="KD670" s="407"/>
      <c r="KE670" s="162">
        <v>1</v>
      </c>
      <c r="KF670" s="175">
        <v>0</v>
      </c>
      <c r="KG670" s="175">
        <v>0</v>
      </c>
      <c r="KH670" s="175">
        <v>0</v>
      </c>
      <c r="KI670" s="175">
        <v>0</v>
      </c>
      <c r="KJ670" s="175">
        <v>1</v>
      </c>
      <c r="KK670" s="160">
        <v>0</v>
      </c>
      <c r="KL670" s="175">
        <v>1</v>
      </c>
      <c r="KM670" s="175">
        <v>0</v>
      </c>
      <c r="KN670" s="175">
        <v>0</v>
      </c>
      <c r="KO670" s="175">
        <v>0</v>
      </c>
      <c r="KP670" s="175">
        <v>0</v>
      </c>
      <c r="KQ670" s="175">
        <v>0</v>
      </c>
      <c r="KR670" s="160">
        <v>0</v>
      </c>
      <c r="KS670" s="159"/>
      <c r="KT670" s="159"/>
      <c r="KU670" s="159"/>
      <c r="KV670" s="159"/>
      <c r="KW670" s="159"/>
      <c r="KX670" s="159"/>
      <c r="KY670" s="159"/>
      <c r="KZ670" s="159"/>
      <c r="LA670" s="159"/>
    </row>
    <row r="671" spans="1:313" x14ac:dyDescent="0.15">
      <c r="A671" s="214"/>
      <c r="B671" s="261" t="s">
        <v>193</v>
      </c>
      <c r="C671" s="10">
        <v>1.1299999999999999</v>
      </c>
      <c r="D671" s="11">
        <v>3.7662899999999997</v>
      </c>
      <c r="E671" s="12"/>
      <c r="F671" s="14"/>
      <c r="G671" s="13"/>
      <c r="H671" s="14"/>
      <c r="I671" s="596"/>
      <c r="J671" s="9">
        <v>5</v>
      </c>
      <c r="K671" s="14"/>
      <c r="L671" s="9"/>
      <c r="M671" s="23">
        <v>0</v>
      </c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9"/>
      <c r="AB671" s="15"/>
      <c r="AC671" s="15"/>
      <c r="AD671" s="15"/>
      <c r="AE671" s="15"/>
      <c r="AF671" s="15"/>
      <c r="AG671" s="15"/>
      <c r="AH671" s="54"/>
      <c r="AI671" s="15"/>
      <c r="AJ671" s="15"/>
      <c r="AK671" s="15"/>
      <c r="AL671" s="632"/>
      <c r="AM671" s="633">
        <v>1.1615907448293614</v>
      </c>
      <c r="AN671" s="634">
        <v>6.4844869706840393</v>
      </c>
      <c r="AO671" s="634">
        <f t="shared" ref="AO671" si="435">ABS(11.88-AN671)</f>
        <v>5.3955130293159614</v>
      </c>
      <c r="AP671" s="529"/>
      <c r="AQ671" s="634"/>
      <c r="AR671" s="634"/>
      <c r="AS671" s="634"/>
      <c r="AT671" s="634"/>
      <c r="AU671" s="634"/>
      <c r="AV671" s="634"/>
      <c r="AW671" s="634"/>
      <c r="AX671" s="634"/>
      <c r="AY671" s="634"/>
      <c r="AZ671" s="634"/>
      <c r="BA671" s="634"/>
      <c r="BB671" s="584"/>
      <c r="BC671" s="634">
        <f t="shared" ref="BC671:BC674" si="436">ABS(BQ671-AN671)</f>
        <v>5.6908631921824098</v>
      </c>
      <c r="BD671" s="634"/>
      <c r="BE671" s="634"/>
      <c r="BF671" s="634"/>
      <c r="BG671" s="634"/>
      <c r="BH671" s="634"/>
      <c r="BI671" s="634"/>
      <c r="BJ671" s="634"/>
      <c r="BK671" s="634"/>
      <c r="BL671" s="634"/>
      <c r="BM671" s="634"/>
      <c r="BN671" s="573"/>
      <c r="BO671" s="573"/>
      <c r="BP671" s="64">
        <v>1.7811058087383542</v>
      </c>
      <c r="BQ671" s="64">
        <v>12.175350162866449</v>
      </c>
      <c r="BR671" s="6"/>
      <c r="BS671" s="527"/>
      <c r="BT671" s="527"/>
      <c r="BU671" s="527">
        <f>(BP670+BP671+BP672)/3</f>
        <v>1.1874038724922362</v>
      </c>
      <c r="BV671" s="527">
        <f>(BQ670+BQ671+BQ672)/3</f>
        <v>-4.7165770901194355</v>
      </c>
      <c r="BW671" s="584"/>
      <c r="BX671" s="527"/>
      <c r="BY671" s="527"/>
      <c r="BZ671" s="527"/>
      <c r="CA671" s="527"/>
      <c r="CC671" s="584">
        <f>SQRT((BP670-BP671)^2+(BQ670-BQ671)^2)+SQRT((BP671-BP672)^2+(BQ671-BQ672)^2)+SQRT((BP672-BP670)^2+(BQ672-BQ670)^2)</f>
        <v>54.948754172001998</v>
      </c>
      <c r="CD671" s="584"/>
      <c r="CE671" s="584"/>
      <c r="CF671" s="584"/>
      <c r="CG671" s="527"/>
      <c r="CH671" s="584"/>
      <c r="CI671" s="527"/>
      <c r="CJ671" s="584"/>
      <c r="CK671" s="527"/>
      <c r="CL671" s="584"/>
      <c r="CO671" s="70"/>
      <c r="CP671" s="70"/>
      <c r="CQ671" s="70"/>
      <c r="CR671" s="285"/>
      <c r="CS671" s="542">
        <f>DEGREES(ACOS(((BP670-BP671)*(BP672-BP671)+(BQ670-BQ671)*(BQ672-BQ671))/(SQRT((BP670-BP671)^2+(BQ670-BQ671)^2)*SQRT((BP672-BP671)^2+(BQ672-BQ671)^2))))</f>
        <v>8.9870125972860375</v>
      </c>
      <c r="CT671" s="70"/>
      <c r="CU671" s="70"/>
      <c r="CV671" s="70"/>
      <c r="CW671" s="70"/>
      <c r="CX671" s="70"/>
      <c r="CY671" s="70"/>
      <c r="CZ671" s="70"/>
      <c r="DA671" s="70"/>
      <c r="DB671" s="70"/>
      <c r="DC671" s="70"/>
      <c r="DH671" s="519"/>
      <c r="DI671" s="211">
        <f>DEGREES(ACOS(((BP670-BP669)*(BP672-BP671)+(BQ670-BQ669)*(BQ672-BQ671))/(SQRT((BP670-BP669)^2+(BQ670-BQ669)^2)*SQRT((BP672-BP671)^2+(BQ672-BQ671)^2))))</f>
        <v>2.2064416869107055</v>
      </c>
      <c r="DJ671" s="105"/>
      <c r="DK671" s="105"/>
      <c r="DL671" s="105"/>
      <c r="DM671" s="105"/>
      <c r="DN671" s="105"/>
      <c r="DO671" s="105"/>
      <c r="DP671" s="105"/>
      <c r="DQ671" s="105"/>
      <c r="DR671" s="105"/>
      <c r="DS671" s="105"/>
      <c r="DT671" s="108" t="s">
        <v>443</v>
      </c>
      <c r="DU671" s="128">
        <v>0.9292725958634892</v>
      </c>
      <c r="DV671" s="128">
        <v>12.21406351791531</v>
      </c>
      <c r="ER671" s="105">
        <v>-0.38719691494312047</v>
      </c>
      <c r="ES671" s="105">
        <v>-13.336750814332248</v>
      </c>
      <c r="ET671" s="518">
        <f>ABS(ER671)</f>
        <v>0.38719691494312047</v>
      </c>
      <c r="EV671" s="284"/>
      <c r="EW671" s="209"/>
      <c r="EX671" s="209"/>
      <c r="EY671" s="209"/>
      <c r="EZ671" s="209"/>
      <c r="FA671" s="209"/>
      <c r="FB671" s="209"/>
      <c r="FC671" s="209"/>
      <c r="FE671" s="151">
        <v>59.608757268223897</v>
      </c>
      <c r="FF671" s="141"/>
      <c r="FH671" s="141"/>
      <c r="FJ671" s="141"/>
      <c r="FK671" s="584"/>
      <c r="FL671" s="527"/>
      <c r="FM671" s="584"/>
      <c r="FN671" s="527"/>
      <c r="FO671" s="584"/>
      <c r="FP671" s="527"/>
      <c r="FQ671" s="284">
        <f>FE671/(D670+D671)</f>
        <v>8.3183328474555207</v>
      </c>
      <c r="FR671" s="209"/>
      <c r="FS671" s="285"/>
      <c r="FT671" s="279"/>
      <c r="FU671" s="285"/>
      <c r="FV671" s="279"/>
      <c r="FW671" s="285"/>
      <c r="FX671" s="279"/>
      <c r="FY671" s="285"/>
      <c r="FZ671" s="279"/>
      <c r="GA671" s="285"/>
      <c r="GB671" s="279"/>
      <c r="GC671" s="279"/>
      <c r="GD671" s="284">
        <f t="shared" ref="GD671" si="437">FE671*(((ABS(DV670-AN670))/(ABS(DV669-DV670))))^2</f>
        <v>0.45001607415321448</v>
      </c>
      <c r="GE671" s="209"/>
      <c r="GF671" s="285"/>
      <c r="GG671" s="279"/>
      <c r="GH671" s="279"/>
      <c r="GI671" s="279"/>
      <c r="GJ671" s="279"/>
      <c r="GK671" s="279"/>
      <c r="GL671" s="279"/>
      <c r="GM671" s="279"/>
      <c r="GN671" s="279"/>
      <c r="GO671" s="279"/>
      <c r="GP671" s="209"/>
      <c r="GQ671" s="529"/>
      <c r="GR671" s="587">
        <v>0.3097575319544964</v>
      </c>
      <c r="GS671" s="529">
        <v>2.2457421066700989</v>
      </c>
      <c r="GT671" s="587"/>
      <c r="GU671" s="529"/>
      <c r="GV671" s="529"/>
      <c r="GW671" s="529"/>
      <c r="GX671" s="529"/>
      <c r="GY671" s="529"/>
      <c r="GZ671" s="587">
        <v>0.735553745928339</v>
      </c>
      <c r="HA671" s="529">
        <v>0.61941368078175785</v>
      </c>
      <c r="HB671" s="587"/>
      <c r="HC671" s="529"/>
      <c r="HD671" s="529"/>
      <c r="HE671" s="529"/>
      <c r="HF671" s="529"/>
      <c r="HG671" s="529"/>
      <c r="HH671" s="584">
        <v>0.79811593252594093</v>
      </c>
      <c r="HI671" s="527">
        <v>2.3295988748303125</v>
      </c>
      <c r="HJ671" s="587"/>
      <c r="HK671" s="529"/>
      <c r="HL671" s="529"/>
      <c r="HM671" s="529"/>
      <c r="HN671" s="529"/>
      <c r="HO671" s="529"/>
      <c r="HP671" s="285"/>
      <c r="HQ671" s="208"/>
      <c r="HR671" s="208"/>
      <c r="HS671" s="208"/>
      <c r="IE671" s="159"/>
      <c r="IF671" s="159"/>
      <c r="IG671" s="159"/>
      <c r="IH671" s="159"/>
      <c r="II671" s="175">
        <v>0</v>
      </c>
      <c r="IJ671" s="175">
        <v>1</v>
      </c>
      <c r="IK671" s="175">
        <v>0</v>
      </c>
      <c r="IL671" s="175">
        <v>1</v>
      </c>
      <c r="IM671" s="175">
        <v>0</v>
      </c>
      <c r="IN671" s="464"/>
      <c r="IO671" s="464"/>
      <c r="IP671" s="402"/>
      <c r="IQ671" s="175">
        <v>1</v>
      </c>
      <c r="IR671" s="175">
        <v>0</v>
      </c>
      <c r="IS671" s="175">
        <v>0</v>
      </c>
      <c r="IT671" s="402"/>
      <c r="IU671" s="416"/>
      <c r="IV671" s="402"/>
      <c r="IW671" s="416"/>
      <c r="IX671" s="483"/>
      <c r="IY671" s="416"/>
      <c r="IZ671" s="175">
        <v>1</v>
      </c>
      <c r="JA671" s="175">
        <v>0</v>
      </c>
      <c r="JB671" s="178">
        <v>0</v>
      </c>
      <c r="JC671" s="178">
        <v>0</v>
      </c>
      <c r="JD671" s="178">
        <v>0</v>
      </c>
      <c r="JE671" s="178">
        <v>0</v>
      </c>
      <c r="JF671" s="178">
        <v>0</v>
      </c>
      <c r="JG671" s="178">
        <v>0</v>
      </c>
      <c r="JH671" s="178">
        <v>1</v>
      </c>
      <c r="JI671" s="178">
        <v>0</v>
      </c>
      <c r="JJ671" s="178">
        <v>0</v>
      </c>
      <c r="JK671" s="178">
        <v>1</v>
      </c>
      <c r="JL671" s="178">
        <v>0</v>
      </c>
      <c r="JM671" s="178">
        <v>1</v>
      </c>
      <c r="JN671" s="178">
        <v>0</v>
      </c>
      <c r="JO671" s="178">
        <v>0</v>
      </c>
      <c r="JP671" s="178">
        <v>0</v>
      </c>
      <c r="JQ671" s="178">
        <v>0</v>
      </c>
      <c r="JR671" s="178">
        <v>0</v>
      </c>
      <c r="JS671" s="178">
        <v>0</v>
      </c>
      <c r="JT671" s="178">
        <v>0</v>
      </c>
      <c r="JU671" s="513">
        <v>1</v>
      </c>
      <c r="JV671" s="178">
        <v>0</v>
      </c>
      <c r="JW671" s="178">
        <v>0</v>
      </c>
      <c r="JX671" s="178">
        <v>0</v>
      </c>
      <c r="JY671" s="513"/>
      <c r="JZ671" s="407"/>
      <c r="KA671" s="407"/>
      <c r="KB671" s="407"/>
      <c r="KC671" s="407"/>
      <c r="KD671" s="407"/>
      <c r="KE671" s="162">
        <v>0</v>
      </c>
      <c r="KF671" s="175">
        <v>1</v>
      </c>
      <c r="KG671" s="175">
        <v>0</v>
      </c>
      <c r="KH671" s="175">
        <v>0</v>
      </c>
      <c r="KI671" s="175">
        <v>0</v>
      </c>
      <c r="KJ671" s="175">
        <v>0</v>
      </c>
      <c r="KK671" s="160">
        <v>0</v>
      </c>
      <c r="KL671" s="175">
        <v>1</v>
      </c>
      <c r="KM671" s="175">
        <v>0</v>
      </c>
      <c r="KN671" s="175">
        <v>0</v>
      </c>
      <c r="KO671" s="175">
        <v>0</v>
      </c>
      <c r="KP671" s="175">
        <v>0</v>
      </c>
      <c r="KQ671" s="175">
        <v>0</v>
      </c>
      <c r="KR671" s="160">
        <v>0</v>
      </c>
      <c r="KS671" s="159"/>
      <c r="KT671" s="159"/>
      <c r="KU671" s="159"/>
      <c r="KV671" s="159"/>
      <c r="KW671" s="159"/>
      <c r="KX671" s="159"/>
      <c r="KY671" s="159"/>
      <c r="KZ671" s="159"/>
      <c r="LA671" s="159"/>
    </row>
    <row r="672" spans="1:313" x14ac:dyDescent="0.15">
      <c r="A672" s="214"/>
      <c r="B672" s="265" t="s">
        <v>194</v>
      </c>
      <c r="C672" s="10">
        <v>1.03</v>
      </c>
      <c r="D672" s="11">
        <v>3.4329900000000002</v>
      </c>
      <c r="E672" s="12"/>
      <c r="F672" s="14"/>
      <c r="G672" s="13"/>
      <c r="H672" s="14"/>
      <c r="I672" s="596"/>
      <c r="J672" s="9">
        <v>6</v>
      </c>
      <c r="K672" s="14"/>
      <c r="L672" s="9"/>
      <c r="M672" s="23">
        <v>0</v>
      </c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9"/>
      <c r="AB672" s="15"/>
      <c r="AC672" s="15"/>
      <c r="AD672" s="15"/>
      <c r="AE672" s="15"/>
      <c r="AF672" s="15"/>
      <c r="AG672" s="15"/>
      <c r="AH672" s="54"/>
      <c r="AI672" s="15"/>
      <c r="AJ672" s="15"/>
      <c r="AK672" s="15"/>
      <c r="AL672" s="632"/>
      <c r="AM672" s="633">
        <v>2.9814162450620278</v>
      </c>
      <c r="AN672" s="634">
        <v>-7.3361807817589577</v>
      </c>
      <c r="AO672" s="584"/>
      <c r="AP672" s="640">
        <f t="shared" ref="AP672:AP674" si="438">ABS(11.88+AN672)</f>
        <v>4.5438192182410431</v>
      </c>
      <c r="AQ672" s="634"/>
      <c r="AR672" s="634"/>
      <c r="AS672" s="634"/>
      <c r="AT672" s="634"/>
      <c r="AU672" s="634"/>
      <c r="AV672" s="634"/>
      <c r="AW672" s="634"/>
      <c r="AX672" s="634"/>
      <c r="AY672" s="634"/>
      <c r="AZ672" s="634"/>
      <c r="BA672" s="634"/>
      <c r="BB672" s="634">
        <f t="shared" ref="BB672:BB674" si="439">ABS(BQ672-AN672)</f>
        <v>6.3489902280130286</v>
      </c>
      <c r="BC672" s="527"/>
      <c r="BD672" s="634"/>
      <c r="BE672" s="634"/>
      <c r="BF672" s="634"/>
      <c r="BG672" s="634"/>
      <c r="BH672" s="634"/>
      <c r="BI672" s="634"/>
      <c r="BJ672" s="634"/>
      <c r="BK672" s="634"/>
      <c r="BL672" s="634"/>
      <c r="BM672" s="634"/>
      <c r="BN672" s="573"/>
      <c r="BO672" s="573"/>
      <c r="BP672" s="4">
        <v>2.8652571705790915</v>
      </c>
      <c r="BQ672" s="4">
        <v>-13.685171009771986</v>
      </c>
      <c r="BR672" s="6"/>
      <c r="BS672" s="527">
        <f>(BP671+BP672+BP673)/3</f>
        <v>2.5167799471302832</v>
      </c>
      <c r="BT672" s="527">
        <f>(BQ671+BQ672+BQ673)/3</f>
        <v>1.5291775244299675</v>
      </c>
      <c r="BU672" s="527"/>
      <c r="BV672" s="527"/>
      <c r="BW672" s="584"/>
      <c r="BX672" s="527"/>
      <c r="BY672" s="527"/>
      <c r="BZ672" s="527"/>
      <c r="CA672" s="527"/>
      <c r="CB672" s="584">
        <f>SQRT((BP671-BP672)^2+(BQ671-BQ672)^2)+SQRT((BP672-BP673)^2+(BQ672-BQ673)^2)+SQRT((BP673-BP671)^2+(BQ673-BQ671)^2)</f>
        <v>51.846647118831889</v>
      </c>
      <c r="CD672" s="584"/>
      <c r="CE672" s="527"/>
      <c r="CF672" s="584"/>
      <c r="CG672" s="527"/>
      <c r="CH672" s="584"/>
      <c r="CI672" s="527"/>
      <c r="CJ672" s="584"/>
      <c r="CK672" s="527"/>
      <c r="CL672" s="584"/>
      <c r="CO672" s="70"/>
      <c r="CP672" s="70"/>
      <c r="CQ672" s="70"/>
      <c r="CR672" s="97">
        <f>DEGREES(ACOS(((BP671-BP672)*(BP673-BP672)+(BQ671-BQ672)*(BQ673-BQ672))/(SQRT((BP671-BP672)^2+(BQ671-BQ672)^2)*SQRT((BP673-BP672)^2+(BQ673-BQ672)^2))))</f>
        <v>2.5127498807564428</v>
      </c>
      <c r="CS672" s="541"/>
      <c r="CT672" s="70"/>
      <c r="CU672" s="70"/>
      <c r="CV672" s="70"/>
      <c r="CW672" s="70"/>
      <c r="CX672" s="70"/>
      <c r="CY672" s="70"/>
      <c r="CZ672" s="70"/>
      <c r="DA672" s="70"/>
      <c r="DB672" s="70"/>
      <c r="DC672" s="70"/>
      <c r="DH672" s="211">
        <f>DEGREES(ACOS(((BP671-BP670)*(BP673-BP672)+(BQ671-BQ670)*(BQ673-BQ672))/(SQRT((BP671-BP670)^2+(BQ671-BQ670)^2)*SQRT((BP673-BP672)^2+(BQ673-BQ672)^2))))</f>
        <v>6.474262716529811</v>
      </c>
      <c r="DI672" s="519"/>
      <c r="DJ672" s="105"/>
      <c r="DK672" s="105"/>
      <c r="DL672" s="105"/>
      <c r="DM672" s="105"/>
      <c r="DN672" s="105"/>
      <c r="DO672" s="105"/>
      <c r="DP672" s="105"/>
      <c r="DQ672" s="105"/>
      <c r="DR672" s="105"/>
      <c r="DS672" s="105"/>
      <c r="DT672" s="108" t="s">
        <v>445</v>
      </c>
      <c r="DU672" s="105">
        <v>2.2070224151757869</v>
      </c>
      <c r="DV672" s="105">
        <v>-13.685171009771986</v>
      </c>
      <c r="ER672" s="128">
        <v>1.0841513618407375</v>
      </c>
      <c r="ES672" s="128">
        <v>9.2331351791530949</v>
      </c>
      <c r="EU672" s="518">
        <f>ABS(ER672)</f>
        <v>1.0841513618407375</v>
      </c>
      <c r="EV672" s="284"/>
      <c r="EW672" s="209"/>
      <c r="EX672" s="209"/>
      <c r="EY672" s="209"/>
      <c r="EZ672" s="209"/>
      <c r="FA672" s="209"/>
      <c r="FB672" s="209"/>
      <c r="FC672" s="209"/>
      <c r="FE672" s="141"/>
      <c r="FF672" s="144">
        <v>50.500271141952723</v>
      </c>
      <c r="FH672" s="141"/>
      <c r="FJ672" s="141"/>
      <c r="FK672" s="584"/>
      <c r="FL672" s="527"/>
      <c r="FM672" s="584"/>
      <c r="FN672" s="527"/>
      <c r="FO672" s="584"/>
      <c r="FP672" s="527"/>
      <c r="FQ672" s="284"/>
      <c r="FR672" s="284">
        <f>FF672/(D671+D672)</f>
        <v>7.0146280102944631</v>
      </c>
      <c r="FS672" s="285"/>
      <c r="FT672" s="279"/>
      <c r="FU672" s="285"/>
      <c r="FV672" s="279"/>
      <c r="FW672" s="285"/>
      <c r="FX672" s="279"/>
      <c r="FY672" s="285"/>
      <c r="FZ672" s="279"/>
      <c r="GA672" s="285"/>
      <c r="GB672" s="279"/>
      <c r="GC672" s="279"/>
      <c r="GD672" s="284"/>
      <c r="GE672" s="284">
        <f t="shared" ref="GE672" si="440">FF672*(((DV671-AN671)/(ABS(DV670-DV671))))^2</f>
        <v>2.6921613291764102</v>
      </c>
      <c r="GF672" s="285"/>
      <c r="GG672" s="279"/>
      <c r="GH672" s="279"/>
      <c r="GI672" s="279"/>
      <c r="GJ672" s="279"/>
      <c r="GK672" s="279"/>
      <c r="GL672" s="279"/>
      <c r="GM672" s="279"/>
      <c r="GN672" s="279"/>
      <c r="GO672" s="279"/>
      <c r="GP672" s="209"/>
      <c r="GQ672" s="529"/>
      <c r="GR672" s="587">
        <v>2.5942193301189072</v>
      </c>
      <c r="GS672" s="532">
        <v>0.15487876597724826</v>
      </c>
      <c r="GT672" s="584"/>
      <c r="GU672" s="527"/>
      <c r="GV672" s="527"/>
      <c r="GW672" s="527"/>
      <c r="GX672" s="527"/>
      <c r="GY672" s="527"/>
      <c r="GZ672" s="587">
        <v>0.34842019543973812</v>
      </c>
      <c r="HA672" s="532">
        <v>2.9809283387622152</v>
      </c>
      <c r="HB672" s="584"/>
      <c r="HC672" s="527"/>
      <c r="HD672" s="527"/>
      <c r="HE672" s="527"/>
      <c r="HF672" s="527"/>
      <c r="HG672" s="527"/>
      <c r="HH672" s="584">
        <v>2.6175122856164128</v>
      </c>
      <c r="HI672" s="527">
        <v>2.9849491106191905</v>
      </c>
      <c r="HJ672" s="584"/>
      <c r="HK672" s="527"/>
      <c r="HL672" s="527"/>
      <c r="HM672" s="527"/>
      <c r="HN672" s="527"/>
      <c r="HO672" s="527"/>
      <c r="HP672" s="285"/>
      <c r="HQ672" s="208"/>
      <c r="HR672" s="208"/>
      <c r="HS672" s="208"/>
      <c r="IE672" s="159"/>
      <c r="IF672" s="159"/>
      <c r="IG672" s="159"/>
      <c r="IH672" s="159"/>
      <c r="II672" s="175">
        <v>0</v>
      </c>
      <c r="IJ672" s="175">
        <v>1</v>
      </c>
      <c r="IK672" s="175">
        <v>1</v>
      </c>
      <c r="IL672" s="175">
        <v>0</v>
      </c>
      <c r="IM672" s="175">
        <v>0</v>
      </c>
      <c r="IN672" s="464"/>
      <c r="IO672" s="464"/>
      <c r="IP672" s="402"/>
      <c r="IQ672" s="175">
        <v>0</v>
      </c>
      <c r="IR672" s="175">
        <v>1</v>
      </c>
      <c r="IS672" s="175">
        <v>0</v>
      </c>
      <c r="IT672" s="402"/>
      <c r="IU672" s="416"/>
      <c r="IV672" s="402"/>
      <c r="IW672" s="416"/>
      <c r="IX672" s="483"/>
      <c r="IY672" s="416"/>
      <c r="IZ672" s="175">
        <v>1</v>
      </c>
      <c r="JA672" s="175">
        <v>0</v>
      </c>
      <c r="JB672" s="178">
        <v>0</v>
      </c>
      <c r="JC672" s="178">
        <v>0</v>
      </c>
      <c r="JD672" s="178">
        <v>0</v>
      </c>
      <c r="JE672" s="178">
        <v>0</v>
      </c>
      <c r="JF672" s="178">
        <v>1</v>
      </c>
      <c r="JG672" s="178">
        <v>0</v>
      </c>
      <c r="JH672" s="178">
        <v>0</v>
      </c>
      <c r="JI672" s="178">
        <v>0</v>
      </c>
      <c r="JJ672" s="178">
        <v>0</v>
      </c>
      <c r="JK672" s="178">
        <v>1</v>
      </c>
      <c r="JL672" s="178">
        <v>0</v>
      </c>
      <c r="JM672" s="178">
        <v>1</v>
      </c>
      <c r="JN672" s="178">
        <v>0</v>
      </c>
      <c r="JO672" s="178">
        <v>0</v>
      </c>
      <c r="JP672" s="178">
        <v>0</v>
      </c>
      <c r="JQ672" s="178">
        <v>0</v>
      </c>
      <c r="JR672" s="178">
        <v>0</v>
      </c>
      <c r="JS672" s="178">
        <v>0</v>
      </c>
      <c r="JT672" s="178">
        <v>0</v>
      </c>
      <c r="JU672" s="513">
        <v>1</v>
      </c>
      <c r="JV672" s="178">
        <v>0</v>
      </c>
      <c r="JW672" s="178">
        <v>0</v>
      </c>
      <c r="JX672" s="178">
        <v>0</v>
      </c>
      <c r="JY672" s="513"/>
      <c r="JZ672" s="407"/>
      <c r="KA672" s="407"/>
      <c r="KB672" s="407"/>
      <c r="KC672" s="407"/>
      <c r="KD672" s="407"/>
      <c r="KE672" s="162">
        <v>1</v>
      </c>
      <c r="KF672" s="175">
        <v>0</v>
      </c>
      <c r="KG672" s="175">
        <v>0</v>
      </c>
      <c r="KH672" s="175">
        <v>1</v>
      </c>
      <c r="KI672" s="175">
        <v>0</v>
      </c>
      <c r="KJ672" s="175">
        <v>0</v>
      </c>
      <c r="KK672" s="160">
        <v>0</v>
      </c>
      <c r="KL672" s="175">
        <v>1</v>
      </c>
      <c r="KM672" s="175">
        <v>0</v>
      </c>
      <c r="KN672" s="175">
        <v>0</v>
      </c>
      <c r="KO672" s="175">
        <v>0</v>
      </c>
      <c r="KP672" s="175">
        <v>0</v>
      </c>
      <c r="KQ672" s="175">
        <v>0</v>
      </c>
      <c r="KR672" s="160">
        <v>0</v>
      </c>
      <c r="KS672" s="159"/>
      <c r="KT672" s="159"/>
      <c r="KU672" s="159"/>
      <c r="KV672" s="159"/>
      <c r="KW672" s="159"/>
      <c r="KX672" s="159"/>
      <c r="KY672" s="159"/>
      <c r="KZ672" s="159"/>
      <c r="LA672" s="159"/>
    </row>
    <row r="673" spans="1:314" x14ac:dyDescent="0.15">
      <c r="A673" s="214"/>
      <c r="B673" s="261" t="s">
        <v>195</v>
      </c>
      <c r="C673" s="26">
        <v>0.26</v>
      </c>
      <c r="D673" s="11">
        <v>0.86658000000000013</v>
      </c>
      <c r="E673" s="12"/>
      <c r="F673" s="14"/>
      <c r="G673" s="13"/>
      <c r="H673" s="14"/>
      <c r="I673" s="596"/>
      <c r="J673" s="9">
        <v>7</v>
      </c>
      <c r="K673" s="14"/>
      <c r="L673" s="9"/>
      <c r="M673" s="23">
        <v>0</v>
      </c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9"/>
      <c r="AB673" s="15"/>
      <c r="AC673" s="15"/>
      <c r="AD673" s="15"/>
      <c r="AE673" s="15"/>
      <c r="AF673" s="15"/>
      <c r="AG673" s="15"/>
      <c r="AH673" s="54"/>
      <c r="AI673" s="15"/>
      <c r="AJ673" s="15"/>
      <c r="AK673" s="15"/>
      <c r="AL673" s="632"/>
      <c r="AM673" s="643"/>
      <c r="AN673" s="644"/>
      <c r="AO673" s="644">
        <f t="shared" ref="AO673" si="441">ABS(11.88-AN673)</f>
        <v>11.88</v>
      </c>
      <c r="AP673" s="529"/>
      <c r="AQ673" s="634"/>
      <c r="AR673" s="634"/>
      <c r="AS673" s="634"/>
      <c r="AT673" s="634"/>
      <c r="AU673" s="634"/>
      <c r="AV673" s="634"/>
      <c r="AW673" s="634"/>
      <c r="AX673" s="634"/>
      <c r="AY673" s="634"/>
      <c r="AZ673" s="634"/>
      <c r="BA673" s="634"/>
      <c r="BB673" s="584"/>
      <c r="BC673" s="634">
        <f t="shared" ref="BC673:BC674" si="442">ABS(BQ673-AN673)</f>
        <v>6.0973534201954394</v>
      </c>
      <c r="BD673" s="634"/>
      <c r="BE673" s="634"/>
      <c r="BF673" s="634"/>
      <c r="BG673" s="634"/>
      <c r="BH673" s="634"/>
      <c r="BI673" s="634"/>
      <c r="BJ673" s="634"/>
      <c r="BK673" s="634"/>
      <c r="BL673" s="634"/>
      <c r="BM673" s="634"/>
      <c r="BN673" s="573"/>
      <c r="BO673" s="573"/>
      <c r="BP673" s="64">
        <v>2.9039768620734039</v>
      </c>
      <c r="BQ673" s="64">
        <v>6.0973534201954394</v>
      </c>
      <c r="BR673" s="6"/>
      <c r="BS673" s="527"/>
      <c r="BT673" s="527"/>
      <c r="BU673" s="527"/>
      <c r="BV673" s="527"/>
      <c r="BW673" s="584"/>
      <c r="BX673" s="527"/>
      <c r="BY673" s="527"/>
      <c r="BZ673" s="527"/>
      <c r="CA673" s="527"/>
      <c r="CB673" s="584"/>
      <c r="CC673" s="527"/>
      <c r="CD673" s="584"/>
      <c r="CE673" s="527"/>
      <c r="CF673" s="584"/>
      <c r="CG673" s="527"/>
      <c r="CH673" s="584"/>
      <c r="CI673" s="527"/>
      <c r="CJ673" s="584"/>
      <c r="CK673" s="527"/>
      <c r="CL673" s="584"/>
      <c r="CO673" s="70"/>
      <c r="CP673" s="70"/>
      <c r="CQ673" s="70"/>
      <c r="CR673" s="70"/>
      <c r="CS673" s="70"/>
      <c r="DH673" s="516"/>
      <c r="DI673" s="516"/>
      <c r="DJ673" s="105"/>
      <c r="DK673" s="105"/>
      <c r="DL673" s="105"/>
      <c r="DM673" s="105"/>
      <c r="DN673" s="105"/>
      <c r="DO673" s="105"/>
      <c r="DP673" s="105"/>
      <c r="DQ673" s="105"/>
      <c r="DR673" s="105"/>
      <c r="DS673" s="105"/>
      <c r="DT673" s="108" t="s">
        <v>445</v>
      </c>
      <c r="DU673" s="128">
        <v>1.2390301278179856</v>
      </c>
      <c r="DV673" s="128">
        <v>6.5232003257328985</v>
      </c>
      <c r="ER673" s="105">
        <v>3.2137343940279002</v>
      </c>
      <c r="ES673" s="105">
        <v>-13.569030944625407</v>
      </c>
      <c r="ET673" s="518">
        <f>ABS(ER673)</f>
        <v>3.2137343940279002</v>
      </c>
      <c r="EV673" s="284"/>
      <c r="EW673" s="209"/>
      <c r="EX673" s="209"/>
      <c r="EY673" s="209"/>
      <c r="EZ673" s="209"/>
      <c r="FA673" s="209"/>
      <c r="FB673" s="209"/>
      <c r="FC673" s="209"/>
      <c r="FE673" s="151">
        <v>11.224281101541767</v>
      </c>
      <c r="FF673" s="141"/>
      <c r="FH673" s="516"/>
      <c r="FJ673" s="516"/>
      <c r="FL673" s="516"/>
      <c r="FN673" s="516"/>
      <c r="FQ673" s="284">
        <f>FE673/(D672+D673)</f>
        <v>2.6105589864897576</v>
      </c>
      <c r="FR673" s="209"/>
      <c r="FS673" s="285"/>
      <c r="FT673" s="279"/>
      <c r="FU673" s="285"/>
      <c r="FV673" s="279"/>
      <c r="FW673" s="285"/>
      <c r="FX673" s="279"/>
      <c r="FY673" s="285"/>
      <c r="FZ673" s="279"/>
      <c r="GA673" s="285"/>
      <c r="GB673" s="279"/>
      <c r="GC673" s="279"/>
      <c r="GD673" s="284">
        <f t="shared" ref="GD673" si="443">FE673*(((ABS(DV672-AN672))/(ABS(DV671-DV672))))^2</f>
        <v>0.67451870137716929</v>
      </c>
      <c r="GE673" s="209"/>
      <c r="GF673" s="285"/>
      <c r="GG673" s="279"/>
      <c r="GH673" s="279"/>
      <c r="GI673" s="279"/>
      <c r="GJ673" s="279"/>
      <c r="GK673" s="279"/>
      <c r="GL673" s="279"/>
      <c r="GM673" s="279"/>
      <c r="GN673" s="279"/>
      <c r="GO673" s="279"/>
      <c r="GP673" s="209"/>
      <c r="GQ673" s="529"/>
      <c r="GR673" s="587">
        <v>1.0067119788521133</v>
      </c>
      <c r="GS673" s="529">
        <v>0.15487876597724815</v>
      </c>
      <c r="GT673" s="587"/>
      <c r="GU673" s="529"/>
      <c r="GV673" s="529"/>
      <c r="GW673" s="529"/>
      <c r="GX673" s="529"/>
      <c r="GY673" s="529"/>
      <c r="GZ673" s="587">
        <v>0.11614006514657937</v>
      </c>
      <c r="HA673" s="529">
        <v>2.7099348534201964</v>
      </c>
      <c r="HB673" s="587"/>
      <c r="HC673" s="529"/>
      <c r="HD673" s="529"/>
      <c r="HE673" s="529"/>
      <c r="HF673" s="529"/>
      <c r="HG673" s="529"/>
      <c r="HH673" s="584">
        <v>1.013389127184908</v>
      </c>
      <c r="HI673" s="527">
        <v>2.7143570770869805</v>
      </c>
      <c r="HJ673" s="587"/>
      <c r="HK673" s="529"/>
      <c r="HL673" s="529"/>
      <c r="HM673" s="529"/>
      <c r="HN673" s="529"/>
      <c r="HO673" s="529"/>
      <c r="HP673" s="285"/>
      <c r="HQ673" s="208"/>
      <c r="HR673" s="208"/>
      <c r="HS673" s="208"/>
      <c r="IE673" s="159"/>
      <c r="IF673" s="159"/>
      <c r="IG673" s="159"/>
      <c r="IH673" s="159"/>
      <c r="II673" s="175">
        <v>0</v>
      </c>
      <c r="IJ673" s="175">
        <v>1</v>
      </c>
      <c r="IK673" s="175">
        <v>0</v>
      </c>
      <c r="IL673" s="175">
        <v>1</v>
      </c>
      <c r="IM673" s="175">
        <v>0</v>
      </c>
      <c r="IN673" s="464"/>
      <c r="IO673" s="464"/>
      <c r="IP673" s="402"/>
      <c r="IQ673" s="175">
        <v>1</v>
      </c>
      <c r="IR673" s="175">
        <v>0</v>
      </c>
      <c r="IS673" s="175">
        <v>0</v>
      </c>
      <c r="IT673" s="402"/>
      <c r="IU673" s="416"/>
      <c r="IV673" s="402"/>
      <c r="IW673" s="416"/>
      <c r="IX673" s="483"/>
      <c r="IY673" s="416"/>
      <c r="IZ673" s="175">
        <v>0</v>
      </c>
      <c r="JA673" s="175">
        <v>0</v>
      </c>
      <c r="JB673" s="178">
        <v>1</v>
      </c>
      <c r="JC673" s="178">
        <v>0</v>
      </c>
      <c r="JD673" s="178">
        <v>0</v>
      </c>
      <c r="JE673" s="178">
        <v>0</v>
      </c>
      <c r="JF673" s="178">
        <v>1</v>
      </c>
      <c r="JG673" s="178">
        <v>1</v>
      </c>
      <c r="JH673" s="178">
        <v>0</v>
      </c>
      <c r="JI673" s="178">
        <v>0</v>
      </c>
      <c r="JJ673" s="178">
        <v>0</v>
      </c>
      <c r="JK673" s="178">
        <v>1</v>
      </c>
      <c r="JL673" s="178">
        <v>0</v>
      </c>
      <c r="JM673" s="178">
        <v>0</v>
      </c>
      <c r="JN673" s="178">
        <v>0</v>
      </c>
      <c r="JO673" s="178">
        <v>1</v>
      </c>
      <c r="JP673" s="178">
        <v>0</v>
      </c>
      <c r="JQ673" s="178">
        <v>0</v>
      </c>
      <c r="JR673" s="178">
        <v>0</v>
      </c>
      <c r="JS673" s="178">
        <v>0</v>
      </c>
      <c r="JT673" s="178">
        <v>0</v>
      </c>
      <c r="JU673" s="513">
        <v>0</v>
      </c>
      <c r="JV673" s="178">
        <v>1</v>
      </c>
      <c r="JW673" s="178">
        <v>0</v>
      </c>
      <c r="JX673" s="178">
        <v>0</v>
      </c>
      <c r="JY673" s="513"/>
      <c r="JZ673" s="407"/>
      <c r="KA673" s="407"/>
      <c r="KB673" s="407"/>
      <c r="KC673" s="407"/>
      <c r="KD673" s="407"/>
      <c r="KE673" s="162">
        <v>0</v>
      </c>
      <c r="KF673" s="175">
        <v>1</v>
      </c>
      <c r="KG673" s="175">
        <v>0</v>
      </c>
      <c r="KH673" s="175">
        <v>0</v>
      </c>
      <c r="KI673" s="175">
        <v>0</v>
      </c>
      <c r="KJ673" s="175">
        <v>1</v>
      </c>
      <c r="KK673" s="160">
        <v>0</v>
      </c>
      <c r="KL673" s="175">
        <v>1</v>
      </c>
      <c r="KM673" s="175">
        <v>0</v>
      </c>
      <c r="KN673" s="175">
        <v>0</v>
      </c>
      <c r="KO673" s="175">
        <v>0</v>
      </c>
      <c r="KP673" s="175">
        <v>0</v>
      </c>
      <c r="KQ673" s="175">
        <v>0</v>
      </c>
      <c r="KR673" s="160">
        <v>0</v>
      </c>
      <c r="KS673" s="159"/>
      <c r="KT673" s="159"/>
      <c r="KU673" s="159"/>
      <c r="KV673" s="159"/>
      <c r="KW673" s="159"/>
      <c r="KX673" s="159"/>
      <c r="KY673" s="159"/>
      <c r="KZ673" s="159"/>
      <c r="LA673" s="159"/>
    </row>
    <row r="674" spans="1:314" x14ac:dyDescent="0.15">
      <c r="A674" s="218" t="s">
        <v>593</v>
      </c>
      <c r="B674" s="259" t="s">
        <v>196</v>
      </c>
      <c r="C674" s="17"/>
      <c r="D674" s="18"/>
      <c r="E674" s="12"/>
      <c r="F674" s="20"/>
      <c r="G674" s="19"/>
      <c r="H674" s="20"/>
      <c r="I674" s="597"/>
      <c r="J674" s="16"/>
      <c r="K674" s="20"/>
      <c r="L674" s="16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16"/>
      <c r="AB674" s="20"/>
      <c r="AC674" s="20"/>
      <c r="AD674" s="20"/>
      <c r="AE674" s="20"/>
      <c r="AF674" s="20"/>
      <c r="AG674" s="20"/>
      <c r="AH674" s="58"/>
      <c r="AI674" s="20"/>
      <c r="AJ674" s="20"/>
      <c r="AK674" s="20"/>
      <c r="AL674" s="642"/>
      <c r="AM674" s="636">
        <v>-1.5875073512667941</v>
      </c>
      <c r="AN674" s="637">
        <v>-6.3683469055374591</v>
      </c>
      <c r="AO674" s="584"/>
      <c r="AP674" s="640">
        <f t="shared" ref="AP674" si="444">ABS(11.88+AN674)</f>
        <v>5.5116530944625417</v>
      </c>
      <c r="AQ674" s="528">
        <f>SUM(AO668:AO674)</f>
        <v>19.496530944625409</v>
      </c>
      <c r="AR674" s="528">
        <f>SUM(AP668:AP674)</f>
        <v>19.685097719869709</v>
      </c>
      <c r="AS674" s="528">
        <f>AVERAGE(AO668:AO674)</f>
        <v>6.4988436482084699</v>
      </c>
      <c r="AT674" s="528">
        <f>AVERAGE(AP668:AP674)</f>
        <v>4.9212744299674274</v>
      </c>
      <c r="AU674" s="528">
        <f>MAX(AO668:AO674)</f>
        <v>11.88</v>
      </c>
      <c r="AV674" s="528">
        <f>MAX(AP668:AP674)</f>
        <v>8.2215879478827372</v>
      </c>
      <c r="AW674" s="528">
        <f>MIN(AO668:AO674)</f>
        <v>2.2210179153094476</v>
      </c>
      <c r="AX674" s="528">
        <f>MIN(AP668:AP674)</f>
        <v>1.4080374592833884</v>
      </c>
      <c r="AY674" s="528">
        <f>AU674-AW674</f>
        <v>9.6589820846905532</v>
      </c>
      <c r="AZ674" s="528">
        <f>AV674-AX674</f>
        <v>6.8135504885993488</v>
      </c>
      <c r="BA674" s="528"/>
      <c r="BB674" s="634">
        <f t="shared" ref="BB674" si="445">ABS(BQ674-AN674)</f>
        <v>6.3683469055374591</v>
      </c>
      <c r="BC674" s="527"/>
      <c r="BD674" s="528">
        <f>SUM(BB668:BB674)</f>
        <v>23.015089576547233</v>
      </c>
      <c r="BE674" s="528">
        <f>SUM(BC668:BC674)</f>
        <v>13.994877850162865</v>
      </c>
      <c r="BF674" s="528">
        <f>AVERAGE(BB668:BB674)</f>
        <v>5.7537723941368082</v>
      </c>
      <c r="BG674" s="528">
        <f>AVERAGE(BC668:BC674)</f>
        <v>4.6649592833876214</v>
      </c>
      <c r="BH674" s="528">
        <f>MAX(BB668:BB674)</f>
        <v>8.1298045602605864</v>
      </c>
      <c r="BI674" s="528">
        <f>MAX(BC668:BC674)</f>
        <v>6.0973534201954394</v>
      </c>
      <c r="BJ674" s="528">
        <f>MIN(BB668:BB674)</f>
        <v>2.167947882736156</v>
      </c>
      <c r="BK674" s="528">
        <f>MIN(BC668:BC674)</f>
        <v>2.206661237785017</v>
      </c>
      <c r="BL674" s="528">
        <f>BH674-BJ674</f>
        <v>5.9618566775244304</v>
      </c>
      <c r="BM674" s="528">
        <f>BI674-BK674</f>
        <v>3.8906921824104224</v>
      </c>
      <c r="BN674" s="574"/>
      <c r="BO674" s="574"/>
      <c r="BP674" s="2"/>
      <c r="BQ674" s="2"/>
      <c r="BR674" s="7"/>
      <c r="BS674" s="530"/>
      <c r="BT674" s="530"/>
      <c r="BU674" s="530"/>
      <c r="BV674" s="530"/>
      <c r="BW674" s="585">
        <f>AVERAGE(BS668:BS674)</f>
        <v>0.66253694334711744</v>
      </c>
      <c r="BX674" s="585">
        <f>AVERAGE(BT668:BT674)</f>
        <v>3.1121235975389072</v>
      </c>
      <c r="BY674" s="585">
        <f>AVERAGE(BU668:BU674)</f>
        <v>0.72922085647621027</v>
      </c>
      <c r="BZ674" s="585">
        <f>AVERAGE(BV668:BV674)</f>
        <v>-4.4520358306188923</v>
      </c>
      <c r="CA674" s="530"/>
      <c r="CB674" s="584"/>
      <c r="CC674" s="530"/>
      <c r="CD674" s="585">
        <f>SUM(CB668:CB673)</f>
        <v>157.67155486317222</v>
      </c>
      <c r="CE674" s="585">
        <f>SUM(CC669:CC673)</f>
        <v>110.6086497837054</v>
      </c>
      <c r="CF674" s="585" t="e">
        <f ca="1">[1]!Mean(CB668:CB673)</f>
        <v>#NAME?</v>
      </c>
      <c r="CG674" s="585" t="e">
        <f ca="1">[1]!Mean(CC668:CC673)</f>
        <v>#NAME?</v>
      </c>
      <c r="CH674" s="585">
        <f>MAX(CB668:CB673)</f>
        <v>54.414977269370816</v>
      </c>
      <c r="CI674" s="585">
        <f>MAX(CC668:CC673)</f>
        <v>55.659895611703412</v>
      </c>
      <c r="CJ674" s="585">
        <f>MIN(CB668:CB673)</f>
        <v>51.409930474969499</v>
      </c>
      <c r="CK674" s="585">
        <f>MIN(CC668:CC673)</f>
        <v>54.948754172001998</v>
      </c>
      <c r="CL674" s="585">
        <f>CH674-CJ674</f>
        <v>3.0050467944013164</v>
      </c>
      <c r="CM674" s="528">
        <f>CI674-CK674</f>
        <v>0.71114143970141441</v>
      </c>
      <c r="CN674" s="393"/>
      <c r="CO674" s="73"/>
      <c r="CP674" s="73"/>
      <c r="CQ674" s="73"/>
      <c r="CR674" s="96"/>
      <c r="CS674" s="83"/>
      <c r="CT674" s="281">
        <f>SUM(CR668:CR673)</f>
        <v>18.056956259895852</v>
      </c>
      <c r="CU674" s="281">
        <f>SUM(CS669:CS673)</f>
        <v>23.098622263889499</v>
      </c>
      <c r="CV674" s="281">
        <f>AVERAGE(CR668:CR673)</f>
        <v>6.0189854199652837</v>
      </c>
      <c r="CW674" s="281">
        <f>AVERAGE(CS669:CS673)</f>
        <v>11.54931113194475</v>
      </c>
      <c r="CX674" s="281">
        <f>MAX(CR668:CR673)</f>
        <v>11.193454284196337</v>
      </c>
      <c r="CY674" s="281">
        <f>MAX(CS668:CS673)</f>
        <v>14.111609666603462</v>
      </c>
      <c r="CZ674" s="281">
        <f>MIN(CR670:CR673)</f>
        <v>2.5127498807564428</v>
      </c>
      <c r="DA674" s="281">
        <f>MIN(CS669:CS673)</f>
        <v>8.9870125972860375</v>
      </c>
      <c r="DB674" s="281">
        <f>CX674-CZ674</f>
        <v>8.6807044034398935</v>
      </c>
      <c r="DC674" s="281">
        <f>CY674-DA674</f>
        <v>5.1245970693174243</v>
      </c>
      <c r="DD674" s="281"/>
      <c r="DE674" s="281"/>
      <c r="DF674" s="281"/>
      <c r="DG674" s="281"/>
      <c r="DH674" s="281"/>
      <c r="DI674" s="281"/>
      <c r="DJ674" s="281">
        <f>SUM(DH665:DH673)</f>
        <v>31.779326667329585</v>
      </c>
      <c r="DK674" s="281">
        <f>SUM(DI665:DI673)</f>
        <v>2.2064416869107055</v>
      </c>
      <c r="DL674" s="281">
        <f>AVERAGE(DH665:DH673)</f>
        <v>15.889663333664792</v>
      </c>
      <c r="DM674" s="281">
        <f>AVERAGE(DI665:DI673)</f>
        <v>2.2064416869107055</v>
      </c>
      <c r="DN674" s="281">
        <f>MAX(DH665:DH673)</f>
        <v>25.305063950799774</v>
      </c>
      <c r="DO674" s="281">
        <f>MAX(DI665:DI673)</f>
        <v>2.2064416869107055</v>
      </c>
      <c r="DP674" s="281">
        <f>MIN(DH665:DH673)</f>
        <v>6.474262716529811</v>
      </c>
      <c r="DQ674" s="281">
        <f>MIN(DI665:DI673)</f>
        <v>2.2064416869107055</v>
      </c>
      <c r="DR674" s="281">
        <f>DN674-DP674</f>
        <v>18.830801234269963</v>
      </c>
      <c r="DS674" s="281">
        <f>DO674-DQ674</f>
        <v>0</v>
      </c>
      <c r="DT674" s="112"/>
      <c r="DU674" s="110"/>
      <c r="DV674" s="110"/>
      <c r="DW674" s="495"/>
      <c r="DX674" s="495"/>
      <c r="DY674" s="495"/>
      <c r="DZ674" s="495"/>
      <c r="EA674" s="495"/>
      <c r="EB674" s="512"/>
      <c r="EC674" s="495"/>
      <c r="ED674" s="495"/>
      <c r="EE674" s="512"/>
      <c r="EF674" s="244"/>
      <c r="EG674" s="244"/>
      <c r="EH674" s="244"/>
      <c r="EI674" s="244"/>
      <c r="EJ674" s="244"/>
      <c r="EK674" s="244"/>
      <c r="EL674" s="244"/>
      <c r="EM674" s="244"/>
      <c r="EN674" s="244"/>
      <c r="EO674" s="244"/>
      <c r="EP674" s="244"/>
      <c r="EQ674" s="244"/>
      <c r="ER674" s="110"/>
      <c r="ES674" s="111"/>
      <c r="ET674" s="523"/>
      <c r="EU674" s="523"/>
      <c r="EV674" s="287">
        <f>SUM(ET668:ET674)</f>
        <v>7.2405823094363537</v>
      </c>
      <c r="EW674" s="281">
        <f>SUM(EU668:EU674)</f>
        <v>3.9881282239141411</v>
      </c>
      <c r="EX674" s="278">
        <f>AVERAGE(ET668:ET674)</f>
        <v>2.4135274364787844</v>
      </c>
      <c r="EY674" s="278">
        <f>AVERAGE(EU668:EU674)</f>
        <v>1.329376074638047</v>
      </c>
      <c r="EZ674" s="281">
        <f>_xlfn.VAR.P(ET668:ET674)</f>
        <v>2.083241850526695</v>
      </c>
      <c r="FA674" s="281">
        <f>_xlfn.VAR.P(EU668:EU674)</f>
        <v>4.2311165043481661E-2</v>
      </c>
      <c r="FB674" s="281">
        <f>MAX(ET668:ET674)</f>
        <v>3.6396510004653329</v>
      </c>
      <c r="FC674" s="281">
        <f>MAX(EU668:EU674)</f>
        <v>1.5875073512667941</v>
      </c>
      <c r="FD674" s="523"/>
      <c r="FE674" s="152"/>
      <c r="FF674" s="145"/>
      <c r="FG674" s="521">
        <f>SUM(FE669:FE674)</f>
        <v>94.040078969935209</v>
      </c>
      <c r="FH674" s="521">
        <f>SUM(FF669:FF674)</f>
        <v>125.35129635636085</v>
      </c>
      <c r="FI674" s="521">
        <f>AVERAGE(FE669:FE674)</f>
        <v>31.346692989978404</v>
      </c>
      <c r="FJ674" s="521">
        <f>AVERAGE(FF669:FF674)</f>
        <v>62.675648178180424</v>
      </c>
      <c r="FK674" s="521">
        <f>MAX(FE669:FE674)</f>
        <v>59.608757268223897</v>
      </c>
      <c r="FL674" s="521">
        <f>MAX(FF669:FF674)</f>
        <v>74.851025214408125</v>
      </c>
      <c r="FM674" s="521">
        <f>MIN(FE669:FE674)</f>
        <v>11.224281101541767</v>
      </c>
      <c r="FN674" s="521">
        <f>MIN(FF669:FF674)</f>
        <v>50.500271141952723</v>
      </c>
      <c r="FO674" s="521">
        <f>FK674-FM674</f>
        <v>48.384476166682134</v>
      </c>
      <c r="FP674" s="520">
        <f>FL674-FN674</f>
        <v>24.350754072455402</v>
      </c>
      <c r="FQ674" s="284"/>
      <c r="FR674" s="284"/>
      <c r="FS674" s="278">
        <f>SUM(FQ669:FQ674)</f>
        <v>16.368585944021024</v>
      </c>
      <c r="FT674" s="278">
        <f>SUM(FR669:FR674)</f>
        <v>17.916352922748057</v>
      </c>
      <c r="FU674" s="278">
        <f>AVERAGE(FQ669:FQ674)</f>
        <v>5.4561953146736748</v>
      </c>
      <c r="FV674" s="278">
        <f>AVERAGE(FR669:FR674)</f>
        <v>8.9581764613740287</v>
      </c>
      <c r="FW674" s="278">
        <f>MAX(FQ669:FQ674)</f>
        <v>8.3183328474555207</v>
      </c>
      <c r="FX674" s="278">
        <f>MAX(FR669:FR674)</f>
        <v>10.901724912453593</v>
      </c>
      <c r="FY674" s="278">
        <f>MIN(FQ669:FQ674)</f>
        <v>2.6105589864897576</v>
      </c>
      <c r="FZ674" s="278">
        <f>MIN(FR669:FR674)</f>
        <v>7.0146280102944631</v>
      </c>
      <c r="GA674" s="278">
        <f>FW674-FY674</f>
        <v>5.7077738609657631</v>
      </c>
      <c r="GB674" s="278">
        <f>FX674-FZ674</f>
        <v>3.8870969021591302</v>
      </c>
      <c r="GC674" s="280"/>
      <c r="GD674" s="285"/>
      <c r="GE674" s="280"/>
      <c r="GF674" s="278">
        <f>SUM(GD669:GD674)</f>
        <v>3.8651491442773955</v>
      </c>
      <c r="GG674" s="278">
        <f>SUM(GE669:GE674)</f>
        <v>3.3622507959000325</v>
      </c>
      <c r="GH674" s="278">
        <f>AVERAGE(GD669:GD674)</f>
        <v>1.2883830480924652</v>
      </c>
      <c r="GI674" s="278">
        <f>AVERAGE(GE669:GE674)</f>
        <v>1.6811253979500163</v>
      </c>
      <c r="GJ674" s="278">
        <f>MAX(GD669:GD674)</f>
        <v>2.7406143687470119</v>
      </c>
      <c r="GK674" s="278">
        <f>MAX(GE669:GE674)</f>
        <v>2.6921613291764102</v>
      </c>
      <c r="GL674" s="278">
        <f>MIN(GD669:GD674)</f>
        <v>0.45001607415321448</v>
      </c>
      <c r="GM674" s="278">
        <f>MIN(GE669:GE674)</f>
        <v>0.67008946672362257</v>
      </c>
      <c r="GN674" s="278">
        <f>GJ674-GL674</f>
        <v>2.2905982945937975</v>
      </c>
      <c r="GO674" s="278">
        <f>GK674-GM674</f>
        <v>2.0220718624527878</v>
      </c>
      <c r="GP674" s="284"/>
      <c r="GQ674" s="587"/>
      <c r="GR674" s="587"/>
      <c r="GS674" s="532"/>
      <c r="GT674" s="586">
        <f>SUM(GR668:GR673)</f>
        <v>8.169854905299843</v>
      </c>
      <c r="GU674" s="586">
        <f>SUM(GS668:GS673)</f>
        <v>4.8399614367890056</v>
      </c>
      <c r="GV674" s="531">
        <f>AVERAGE(GR668:GR673)</f>
        <v>1.3616424842166406</v>
      </c>
      <c r="GW674" s="531">
        <f>AVERAGE(GS668:GS673)</f>
        <v>0.80666023946483423</v>
      </c>
      <c r="GX674" s="531">
        <f>MAX(GR668:GR673)</f>
        <v>3.7170903834539568</v>
      </c>
      <c r="GY674" s="531">
        <f>MAX(GS668:GS673)</f>
        <v>2.2457421066700989</v>
      </c>
      <c r="GZ674" s="587"/>
      <c r="HA674" s="532"/>
      <c r="HB674" s="586">
        <f>SUM(GZ668:GZ673)</f>
        <v>2.4002280130293165</v>
      </c>
      <c r="HC674" s="586">
        <f>SUM(HA668:HA673)</f>
        <v>8.284657980456025</v>
      </c>
      <c r="HD674" s="531">
        <f>AVERAGE(GZ668:GZ673)</f>
        <v>0.40003800217155278</v>
      </c>
      <c r="HE674" s="531">
        <f>AVERAGE(HA668:HA673)</f>
        <v>1.3807763300760041</v>
      </c>
      <c r="HF674" s="531">
        <f>MAX(GZ668:GZ673)</f>
        <v>0.735553745928339</v>
      </c>
      <c r="HG674" s="531">
        <f>MAX(HA668:HA673)</f>
        <v>2.9809283387622152</v>
      </c>
      <c r="HH674" s="584"/>
      <c r="HI674" s="527"/>
      <c r="HJ674" s="586">
        <f>SUM(HH666:HH674)</f>
        <v>9.0872637101797196</v>
      </c>
      <c r="HK674" s="586">
        <f>SUM(HI666:HI674)</f>
        <v>11.064996821947828</v>
      </c>
      <c r="HL674" s="531">
        <f>AVERAGE(HH666:HH674)</f>
        <v>1.5145439516966199</v>
      </c>
      <c r="HM674" s="531">
        <f>AVERAGE(HI666:HI674)</f>
        <v>1.8441661369913047</v>
      </c>
      <c r="HN674" s="531">
        <f>MAX(HH666:HH674)</f>
        <v>3.7891688048851946</v>
      </c>
      <c r="HO674" s="531">
        <f>MAX(HI666:HI674)</f>
        <v>2.9849491106191905</v>
      </c>
      <c r="HP674" s="286">
        <f>MIN(HH666:HH674)</f>
        <v>0.42767239740053098</v>
      </c>
      <c r="HQ674" s="286">
        <f>MIN(HI666:HI674)</f>
        <v>0.71388848271069538</v>
      </c>
      <c r="HR674" s="278">
        <f>HN674-HP674</f>
        <v>3.3614964074846636</v>
      </c>
      <c r="HS674" s="278">
        <f>HO674-HQ674</f>
        <v>2.2710606279084953</v>
      </c>
      <c r="HT674" s="393"/>
      <c r="HU674" s="520"/>
      <c r="HV674" s="393"/>
      <c r="HW674" s="520"/>
      <c r="HX674" s="393"/>
      <c r="HY674" s="520"/>
      <c r="HZ674" s="393"/>
      <c r="IA674" s="520"/>
      <c r="IB674" s="393"/>
      <c r="IC674" s="520"/>
      <c r="ID674" s="393"/>
      <c r="IE674" s="168"/>
      <c r="IF674" s="168"/>
      <c r="IG674" s="168"/>
      <c r="IH674" s="168"/>
      <c r="II674" s="168"/>
      <c r="IJ674" s="168"/>
      <c r="IK674" s="168"/>
      <c r="IL674" s="168"/>
      <c r="IM674" s="168"/>
      <c r="IN674" s="462"/>
      <c r="IO674" s="462"/>
      <c r="IP674" s="390">
        <v>2</v>
      </c>
      <c r="IQ674" s="168"/>
      <c r="IR674" s="168"/>
      <c r="IS674" s="168"/>
      <c r="IT674" s="390"/>
      <c r="IU674" s="393"/>
      <c r="IV674" s="390"/>
      <c r="IW674" s="393"/>
      <c r="IX674" s="484"/>
      <c r="IY674" s="393"/>
      <c r="IZ674" s="168"/>
      <c r="JA674" s="168"/>
      <c r="JB674" s="177"/>
      <c r="JC674" s="177"/>
      <c r="JD674" s="177"/>
      <c r="JE674" s="168"/>
      <c r="JF674" s="168"/>
      <c r="JG674" s="168"/>
      <c r="JH674" s="168"/>
      <c r="JI674" s="168"/>
      <c r="JJ674" s="168"/>
      <c r="JK674" s="168"/>
      <c r="JL674" s="168"/>
      <c r="JM674" s="168"/>
      <c r="JN674" s="168"/>
      <c r="JO674" s="168"/>
      <c r="JP674" s="177"/>
      <c r="JQ674" s="177"/>
      <c r="JR674" s="177"/>
      <c r="JS674" s="168"/>
      <c r="JT674" s="168"/>
      <c r="JU674" s="393"/>
      <c r="JV674" s="168"/>
      <c r="JW674" s="168"/>
      <c r="JX674" s="168"/>
      <c r="JY674" s="393"/>
      <c r="JZ674" s="507"/>
      <c r="KA674" s="507"/>
      <c r="KB674" s="520"/>
      <c r="KC674" s="520"/>
      <c r="KD674" s="507"/>
      <c r="KE674" s="170">
        <v>0</v>
      </c>
      <c r="KF674" s="204">
        <v>1</v>
      </c>
      <c r="KG674" s="204">
        <v>0</v>
      </c>
      <c r="KH674" s="204">
        <v>0</v>
      </c>
      <c r="KI674" s="204">
        <v>0</v>
      </c>
      <c r="KJ674" s="204">
        <v>0</v>
      </c>
      <c r="KK674" s="169">
        <v>0</v>
      </c>
      <c r="KL674" s="204">
        <v>0</v>
      </c>
      <c r="KM674" s="204">
        <v>0</v>
      </c>
      <c r="KN674" s="204">
        <v>0</v>
      </c>
      <c r="KO674" s="204">
        <v>0</v>
      </c>
      <c r="KP674" s="204">
        <v>0</v>
      </c>
      <c r="KQ674" s="204">
        <v>1</v>
      </c>
      <c r="KR674" s="169">
        <v>0</v>
      </c>
      <c r="KS674" s="168"/>
      <c r="KT674" s="168"/>
      <c r="KU674" s="168"/>
      <c r="KV674" s="168"/>
      <c r="KW674" s="168"/>
      <c r="KX674" s="168"/>
      <c r="KY674" s="168"/>
      <c r="KZ674" s="168"/>
      <c r="LA674" s="169"/>
    </row>
    <row r="675" spans="1:314" x14ac:dyDescent="0.15">
      <c r="A675" s="214"/>
      <c r="B675" s="261" t="s">
        <v>197</v>
      </c>
      <c r="C675" s="10"/>
      <c r="D675" s="11"/>
      <c r="E675" s="12"/>
      <c r="F675" s="14"/>
      <c r="G675" s="13"/>
      <c r="H675" s="14" t="s">
        <v>348</v>
      </c>
      <c r="I675" s="596">
        <v>127</v>
      </c>
      <c r="J675" s="9">
        <v>1</v>
      </c>
      <c r="K675" s="14">
        <v>0</v>
      </c>
      <c r="L675" s="9">
        <v>1</v>
      </c>
      <c r="M675" s="23">
        <v>1</v>
      </c>
      <c r="N675" s="23">
        <v>1</v>
      </c>
      <c r="O675" s="23">
        <v>0</v>
      </c>
      <c r="P675" s="14"/>
      <c r="Q675" s="14">
        <v>1</v>
      </c>
      <c r="R675" s="14">
        <v>0</v>
      </c>
      <c r="S675" s="14">
        <v>0</v>
      </c>
      <c r="T675" s="14">
        <v>0</v>
      </c>
      <c r="U675" s="14">
        <v>0</v>
      </c>
      <c r="V675" s="14">
        <v>1</v>
      </c>
      <c r="W675" s="14">
        <v>0</v>
      </c>
      <c r="X675" s="14">
        <v>0</v>
      </c>
      <c r="Y675" s="14">
        <v>1</v>
      </c>
      <c r="Z675" s="14">
        <v>0</v>
      </c>
      <c r="AA675" s="9">
        <v>0</v>
      </c>
      <c r="AB675" s="15"/>
      <c r="AC675" s="15"/>
      <c r="AD675" s="15"/>
      <c r="AE675" s="15"/>
      <c r="AF675" s="15"/>
      <c r="AG675" s="15"/>
      <c r="AH675" s="54"/>
      <c r="AI675" s="15"/>
      <c r="AJ675" s="15"/>
      <c r="AK675" s="15"/>
      <c r="AL675" s="632"/>
      <c r="AM675" s="633"/>
      <c r="AN675" s="634"/>
      <c r="AO675" s="633"/>
      <c r="AP675" s="634"/>
      <c r="AQ675" s="634"/>
      <c r="AR675" s="634"/>
      <c r="AS675" s="634"/>
      <c r="AT675" s="634"/>
      <c r="AU675" s="634"/>
      <c r="AV675" s="634"/>
      <c r="AW675" s="634"/>
      <c r="AX675" s="634"/>
      <c r="AY675" s="634"/>
      <c r="AZ675" s="634"/>
      <c r="BA675" s="634"/>
      <c r="BB675" s="633"/>
      <c r="BC675" s="634"/>
      <c r="BD675" s="634"/>
      <c r="BE675" s="634"/>
      <c r="BF675" s="634"/>
      <c r="BG675" s="634"/>
      <c r="BH675" s="634"/>
      <c r="BI675" s="634"/>
      <c r="BJ675" s="634"/>
      <c r="BK675" s="634"/>
      <c r="BL675" s="634"/>
      <c r="BM675" s="634"/>
      <c r="BN675" s="573"/>
      <c r="BO675" s="573"/>
      <c r="BP675" s="64">
        <v>1.2777498193122976</v>
      </c>
      <c r="BQ675" s="64">
        <v>11.904356677524429</v>
      </c>
      <c r="BR675" s="6"/>
      <c r="BS675" s="527"/>
      <c r="BT675" s="527"/>
      <c r="BU675" s="527"/>
      <c r="BV675" s="527"/>
      <c r="BW675" s="584"/>
      <c r="BX675" s="527"/>
      <c r="BY675" s="527"/>
      <c r="BZ675" s="527"/>
      <c r="CA675" s="527"/>
      <c r="CB675" s="584"/>
      <c r="CC675" s="527"/>
      <c r="CD675" s="584"/>
      <c r="CE675" s="527"/>
      <c r="CF675" s="584"/>
      <c r="CG675" s="527"/>
      <c r="CH675" s="584"/>
      <c r="CI675" s="527"/>
      <c r="CJ675" s="584"/>
      <c r="CK675" s="527"/>
      <c r="CL675" s="584"/>
      <c r="CO675" s="70"/>
      <c r="CP675" s="70"/>
      <c r="CQ675" s="70"/>
      <c r="CR675" s="70"/>
      <c r="CS675" s="70"/>
      <c r="CT675" s="70"/>
      <c r="CU675" s="70"/>
      <c r="CV675" s="70"/>
      <c r="CW675" s="70"/>
      <c r="CX675" s="70"/>
      <c r="CY675" s="70"/>
      <c r="CZ675" s="70"/>
      <c r="DA675" s="70"/>
      <c r="DB675" s="70"/>
      <c r="DC675" s="70"/>
      <c r="DH675" s="516"/>
      <c r="DI675" s="516"/>
      <c r="DJ675" s="105"/>
      <c r="DK675" s="105"/>
      <c r="DL675" s="105"/>
      <c r="DM675" s="105"/>
      <c r="DN675" s="105"/>
      <c r="DO675" s="105"/>
      <c r="DP675" s="105"/>
      <c r="DQ675" s="105"/>
      <c r="DR675" s="105"/>
      <c r="DS675" s="105"/>
      <c r="DT675" s="108" t="s">
        <v>442</v>
      </c>
      <c r="DU675" s="128">
        <v>1.2777498193122976</v>
      </c>
      <c r="DV675" s="128">
        <v>11.904356677524429</v>
      </c>
      <c r="ER675" s="105">
        <v>-3.7170903834539568</v>
      </c>
      <c r="ES675" s="105">
        <v>-13.530317589576548</v>
      </c>
      <c r="EV675" s="284"/>
      <c r="EW675" s="209"/>
      <c r="EX675" s="209"/>
      <c r="EY675" s="209"/>
      <c r="EZ675" s="209"/>
      <c r="FA675" s="209"/>
      <c r="FB675" s="209"/>
      <c r="FC675" s="209"/>
      <c r="FE675" s="141"/>
      <c r="FF675" s="141"/>
      <c r="FH675" s="141"/>
      <c r="FJ675" s="141"/>
      <c r="FK675" s="584"/>
      <c r="FL675" s="527"/>
      <c r="FM675" s="584"/>
      <c r="FN675" s="527"/>
      <c r="FO675" s="584"/>
      <c r="FP675" s="527"/>
      <c r="FQ675" s="284"/>
      <c r="FR675" s="209"/>
      <c r="FS675" s="285"/>
      <c r="FT675" s="279"/>
      <c r="FU675" s="285"/>
      <c r="FV675" s="279"/>
      <c r="FW675" s="285"/>
      <c r="FX675" s="279"/>
      <c r="FY675" s="285"/>
      <c r="FZ675" s="279"/>
      <c r="GA675" s="285"/>
      <c r="GB675" s="279"/>
      <c r="GC675" s="279"/>
      <c r="GD675" s="285"/>
      <c r="GE675" s="279"/>
      <c r="GF675" s="285"/>
      <c r="GG675" s="279"/>
      <c r="GH675" s="279"/>
      <c r="GI675" s="279"/>
      <c r="GJ675" s="279"/>
      <c r="GK675" s="279"/>
      <c r="GL675" s="279"/>
      <c r="GM675" s="279"/>
      <c r="GN675" s="279"/>
      <c r="GO675" s="279"/>
      <c r="GP675" s="209"/>
      <c r="GQ675" s="529"/>
      <c r="GR675" s="587"/>
      <c r="GS675" s="529"/>
      <c r="GT675" s="587"/>
      <c r="GU675" s="529"/>
      <c r="GV675" s="529"/>
      <c r="GW675" s="529"/>
      <c r="GX675" s="529"/>
      <c r="GY675" s="529"/>
      <c r="GZ675" s="587"/>
      <c r="HA675" s="529"/>
      <c r="HB675" s="587"/>
      <c r="HC675" s="529"/>
      <c r="HD675" s="529"/>
      <c r="HE675" s="529"/>
      <c r="HF675" s="529"/>
      <c r="HG675" s="529"/>
      <c r="HH675" s="584"/>
      <c r="HI675" s="527"/>
      <c r="HJ675" s="587"/>
      <c r="HK675" s="529"/>
      <c r="HL675" s="529"/>
      <c r="HM675" s="529"/>
      <c r="HN675" s="529"/>
      <c r="HO675" s="529"/>
      <c r="HP675" s="285"/>
      <c r="HQ675" s="208"/>
      <c r="HR675" s="208"/>
      <c r="HS675" s="208"/>
      <c r="IE675" s="159"/>
      <c r="IF675" s="159"/>
      <c r="IG675" s="159">
        <v>0.1548787659772482</v>
      </c>
      <c r="IH675" s="159">
        <v>-5.8070032573289902E-2</v>
      </c>
      <c r="II675" s="159"/>
      <c r="IJ675" s="159"/>
      <c r="IK675" s="159"/>
      <c r="IL675" s="159"/>
      <c r="IM675" s="159"/>
      <c r="IQ675" s="159"/>
      <c r="IR675" s="159"/>
      <c r="IS675" s="159"/>
      <c r="IZ675" s="159"/>
      <c r="JA675" s="159"/>
      <c r="JB675" s="159"/>
      <c r="JC675" s="159"/>
      <c r="JD675" s="159"/>
      <c r="JE675" s="159"/>
      <c r="JF675" s="159"/>
      <c r="JG675" s="159"/>
      <c r="JH675" s="159"/>
      <c r="JI675" s="159"/>
      <c r="JJ675" s="159"/>
      <c r="JK675" s="159"/>
      <c r="JL675" s="159"/>
      <c r="JM675" s="159"/>
      <c r="JN675" s="159"/>
      <c r="JO675" s="159"/>
      <c r="JP675" s="159"/>
      <c r="JQ675" s="159"/>
      <c r="JR675" s="159"/>
      <c r="JS675" s="159"/>
      <c r="JT675" s="159"/>
      <c r="JV675" s="159"/>
      <c r="JW675" s="159"/>
      <c r="JX675" s="159"/>
      <c r="KE675" s="159"/>
      <c r="KF675" s="159"/>
      <c r="KG675" s="159"/>
      <c r="KH675" s="159"/>
      <c r="KI675" s="159"/>
      <c r="KJ675" s="159"/>
      <c r="KK675" s="159"/>
      <c r="KL675" s="159"/>
      <c r="KM675" s="159"/>
      <c r="KN675" s="159"/>
      <c r="KO675" s="159"/>
      <c r="KP675" s="159"/>
      <c r="KQ675" s="159"/>
      <c r="KR675" s="159"/>
      <c r="KS675" s="159"/>
      <c r="KT675" s="159"/>
      <c r="KU675" s="159"/>
      <c r="KV675" s="159"/>
      <c r="KW675" s="159"/>
      <c r="KX675" s="159"/>
      <c r="KY675" s="159"/>
      <c r="KZ675" s="159"/>
      <c r="LA675" s="159"/>
    </row>
    <row r="676" spans="1:314" x14ac:dyDescent="0.15">
      <c r="A676" s="214"/>
      <c r="B676" s="261" t="s">
        <v>198</v>
      </c>
      <c r="C676" s="10"/>
      <c r="D676" s="11"/>
      <c r="E676" s="12"/>
      <c r="F676" s="14"/>
      <c r="G676" s="13"/>
      <c r="H676" s="14"/>
      <c r="I676" s="596"/>
      <c r="J676" s="9">
        <v>1</v>
      </c>
      <c r="K676" s="14">
        <v>0</v>
      </c>
      <c r="L676" s="9">
        <v>1</v>
      </c>
      <c r="M676" s="23">
        <v>1</v>
      </c>
      <c r="N676" s="23">
        <v>0</v>
      </c>
      <c r="O676" s="23">
        <v>1</v>
      </c>
      <c r="P676" s="14"/>
      <c r="Q676" s="14">
        <v>0</v>
      </c>
      <c r="R676" s="14">
        <v>0</v>
      </c>
      <c r="S676" s="14">
        <v>1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1</v>
      </c>
      <c r="AA676" s="9">
        <v>0</v>
      </c>
      <c r="AB676" s="15"/>
      <c r="AC676" s="15"/>
      <c r="AD676" s="15"/>
      <c r="AE676" s="15">
        <f>ABS(ER676-DU677)</f>
        <v>0.32412750595487427</v>
      </c>
      <c r="AF676" s="15">
        <f>ABS(ES676-DV677)</f>
        <v>2.6679668357786568E-2</v>
      </c>
      <c r="AG676" s="15">
        <f>SQRT(AE676^2+AF676^2)</f>
        <v>0.32522368428546</v>
      </c>
      <c r="AH676" s="15">
        <f>AM677-BP676</f>
        <v>-2.4006208726473472</v>
      </c>
      <c r="AI676" s="15">
        <f>AN677-BQ676</f>
        <v>-16.685456026058631</v>
      </c>
      <c r="AJ676" s="15"/>
      <c r="AK676" s="15"/>
      <c r="AL676" s="632">
        <f>((AH676*AH677)+(AI676*AI677))/(SQRT(AH676^2+AI676^2)*SQRT(AH677^2+AI677^2))</f>
        <v>0.99894799703699921</v>
      </c>
      <c r="AM676" s="633"/>
      <c r="AN676" s="634"/>
      <c r="AO676" s="633"/>
      <c r="AP676" s="634"/>
      <c r="AQ676" s="634"/>
      <c r="AR676" s="634"/>
      <c r="AS676" s="634"/>
      <c r="AT676" s="634"/>
      <c r="AU676" s="634"/>
      <c r="AV676" s="634"/>
      <c r="AW676" s="634"/>
      <c r="AX676" s="634"/>
      <c r="AY676" s="634"/>
      <c r="AZ676" s="634"/>
      <c r="BA676" s="634"/>
      <c r="BB676" s="633"/>
      <c r="BC676" s="634"/>
      <c r="BD676" s="634"/>
      <c r="BE676" s="634"/>
      <c r="BF676" s="634"/>
      <c r="BG676" s="634"/>
      <c r="BH676" s="634"/>
      <c r="BI676" s="634"/>
      <c r="BJ676" s="634"/>
      <c r="BK676" s="634"/>
      <c r="BL676" s="634"/>
      <c r="BM676" s="634"/>
      <c r="BN676" s="573"/>
      <c r="BO676" s="573"/>
      <c r="BP676" s="64">
        <v>1.0067119788521133</v>
      </c>
      <c r="BQ676" s="64">
        <v>11.904356677524429</v>
      </c>
      <c r="BR676" s="6"/>
      <c r="BS676" s="527"/>
      <c r="BT676" s="527"/>
      <c r="BU676" s="527"/>
      <c r="BV676" s="527"/>
      <c r="BW676" s="584"/>
      <c r="BX676" s="527"/>
      <c r="BY676" s="527"/>
      <c r="BZ676" s="527"/>
      <c r="CA676" s="527"/>
      <c r="CB676" s="584"/>
      <c r="CC676" s="527"/>
      <c r="CD676" s="584"/>
      <c r="CE676" s="527"/>
      <c r="CF676" s="584"/>
      <c r="CG676" s="527"/>
      <c r="CH676" s="584"/>
      <c r="CI676" s="527"/>
      <c r="CJ676" s="584"/>
      <c r="CK676" s="527"/>
      <c r="CL676" s="584"/>
      <c r="CO676" s="70"/>
      <c r="CP676" s="70"/>
      <c r="CQ676" s="70"/>
      <c r="CR676" s="70"/>
      <c r="CS676" s="70"/>
      <c r="CT676" s="70"/>
      <c r="CU676" s="70"/>
      <c r="CV676" s="70"/>
      <c r="CW676" s="70"/>
      <c r="CX676" s="70"/>
      <c r="CY676" s="70"/>
      <c r="CZ676" s="70"/>
      <c r="DA676" s="70"/>
      <c r="DB676" s="70"/>
      <c r="DC676" s="70"/>
      <c r="DH676" s="516"/>
      <c r="DI676" s="516"/>
      <c r="DJ676" s="105"/>
      <c r="DK676" s="105"/>
      <c r="DL676" s="105"/>
      <c r="DM676" s="105"/>
      <c r="DN676" s="105"/>
      <c r="DO676" s="105"/>
      <c r="DP676" s="105"/>
      <c r="DQ676" s="105"/>
      <c r="DR676" s="105"/>
      <c r="DS676" s="105"/>
      <c r="DT676" s="108" t="s">
        <v>442</v>
      </c>
      <c r="DU676" s="128">
        <v>1.0067119788521133</v>
      </c>
      <c r="DV676" s="128">
        <v>11.904356677524429</v>
      </c>
      <c r="ER676" s="105">
        <v>-3.6009313089710204</v>
      </c>
      <c r="ES676" s="105">
        <v>-12.21406351791531</v>
      </c>
      <c r="EV676" s="284"/>
      <c r="EW676" s="209"/>
      <c r="EX676" s="209"/>
      <c r="EY676" s="209"/>
      <c r="EZ676" s="209"/>
      <c r="FA676" s="209"/>
      <c r="FB676" s="209"/>
      <c r="FC676" s="209"/>
      <c r="FE676" s="141"/>
      <c r="FF676" s="141"/>
      <c r="FH676" s="141"/>
      <c r="FJ676" s="141"/>
      <c r="FK676" s="584"/>
      <c r="FL676" s="527"/>
      <c r="FM676" s="584"/>
      <c r="FN676" s="527"/>
      <c r="FO676" s="584"/>
      <c r="FP676" s="527"/>
      <c r="FQ676" s="284"/>
      <c r="FR676" s="209"/>
      <c r="FS676" s="285"/>
      <c r="FT676" s="279"/>
      <c r="FU676" s="285"/>
      <c r="FV676" s="279"/>
      <c r="FW676" s="285"/>
      <c r="FX676" s="279"/>
      <c r="FY676" s="285"/>
      <c r="FZ676" s="279"/>
      <c r="GA676" s="285"/>
      <c r="GB676" s="279"/>
      <c r="GC676" s="279"/>
      <c r="GD676" s="285"/>
      <c r="GE676" s="279"/>
      <c r="GF676" s="285"/>
      <c r="GG676" s="279"/>
      <c r="GH676" s="279"/>
      <c r="GI676" s="279"/>
      <c r="GJ676" s="279"/>
      <c r="GK676" s="279"/>
      <c r="GL676" s="279"/>
      <c r="GM676" s="279"/>
      <c r="GN676" s="279"/>
      <c r="GO676" s="279"/>
      <c r="GP676" s="209"/>
      <c r="GQ676" s="529"/>
      <c r="GR676" s="587"/>
      <c r="GS676" s="529"/>
      <c r="GT676" s="587"/>
      <c r="GU676" s="529"/>
      <c r="GV676" s="529"/>
      <c r="GW676" s="529"/>
      <c r="GX676" s="529"/>
      <c r="GY676" s="529"/>
      <c r="GZ676" s="587"/>
      <c r="HA676" s="529"/>
      <c r="HB676" s="587"/>
      <c r="HC676" s="529"/>
      <c r="HD676" s="529"/>
      <c r="HE676" s="529"/>
      <c r="HF676" s="529"/>
      <c r="HG676" s="529"/>
      <c r="HH676" s="584"/>
      <c r="HI676" s="527"/>
      <c r="HJ676" s="587"/>
      <c r="HK676" s="529"/>
      <c r="HL676" s="529"/>
      <c r="HM676" s="529"/>
      <c r="HN676" s="529"/>
      <c r="HO676" s="529"/>
      <c r="HP676" s="285"/>
      <c r="HQ676" s="208"/>
      <c r="HR676" s="208"/>
      <c r="HS676" s="208"/>
      <c r="IE676" s="159"/>
      <c r="IF676" s="159"/>
      <c r="IG676" s="159"/>
      <c r="IH676" s="159"/>
      <c r="II676" s="159"/>
      <c r="IJ676" s="159"/>
      <c r="IK676" s="159"/>
      <c r="IL676" s="159"/>
      <c r="IM676" s="159"/>
      <c r="IQ676" s="159"/>
      <c r="IR676" s="159"/>
      <c r="IS676" s="159"/>
      <c r="IZ676" s="159"/>
      <c r="JA676" s="159"/>
      <c r="JB676" s="159"/>
      <c r="JC676" s="159"/>
      <c r="JD676" s="159"/>
      <c r="JE676" s="159"/>
      <c r="JF676" s="159"/>
      <c r="JG676" s="159"/>
      <c r="JH676" s="159"/>
      <c r="JI676" s="159"/>
      <c r="JJ676" s="159"/>
      <c r="JK676" s="159"/>
      <c r="JL676" s="159"/>
      <c r="JM676" s="159"/>
      <c r="JN676" s="159"/>
      <c r="JO676" s="159"/>
      <c r="JP676" s="159"/>
      <c r="JQ676" s="159"/>
      <c r="JR676" s="159"/>
      <c r="JS676" s="159"/>
      <c r="JT676" s="159"/>
      <c r="JV676" s="159"/>
      <c r="JW676" s="159"/>
      <c r="JX676" s="159"/>
      <c r="KE676" s="159"/>
      <c r="KF676" s="159"/>
      <c r="KG676" s="159"/>
      <c r="KH676" s="159"/>
      <c r="KI676" s="159"/>
      <c r="KJ676" s="159"/>
      <c r="KK676" s="159"/>
      <c r="KL676" s="159"/>
      <c r="KM676" s="159"/>
      <c r="KN676" s="159"/>
      <c r="KO676" s="159"/>
      <c r="KP676" s="159"/>
      <c r="KQ676" s="159"/>
      <c r="KR676" s="159"/>
      <c r="KS676" s="159"/>
      <c r="KT676" s="159"/>
      <c r="KU676" s="159"/>
      <c r="KV676" s="159"/>
      <c r="KW676" s="159"/>
      <c r="KX676" s="159"/>
      <c r="KY676" s="159"/>
      <c r="KZ676" s="159"/>
      <c r="LA676" s="159"/>
    </row>
    <row r="677" spans="1:314" x14ac:dyDescent="0.15">
      <c r="A677" s="214"/>
      <c r="B677" s="261" t="s">
        <v>199</v>
      </c>
      <c r="C677" s="10">
        <v>1</v>
      </c>
      <c r="D677" s="11">
        <v>3.3330000000000002</v>
      </c>
      <c r="E677" s="12"/>
      <c r="F677" s="14"/>
      <c r="G677" s="13"/>
      <c r="H677" s="14"/>
      <c r="I677" s="596"/>
      <c r="J677" s="9">
        <v>2</v>
      </c>
      <c r="K677" s="14"/>
      <c r="L677" s="9"/>
      <c r="M677" s="23">
        <v>0</v>
      </c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9"/>
      <c r="AB677" s="15"/>
      <c r="AC677" s="15"/>
      <c r="AD677" s="15"/>
      <c r="AE677" s="15"/>
      <c r="AF677" s="15"/>
      <c r="AG677" s="15"/>
      <c r="AH677" s="54">
        <f>ER676-BP676</f>
        <v>-4.6076432878231337</v>
      </c>
      <c r="AI677" s="54">
        <f>ES676-BQ676</f>
        <v>-24.118420195439739</v>
      </c>
      <c r="AJ677" s="15"/>
      <c r="AK677" s="15"/>
      <c r="AL677" s="635">
        <f>DEGREES(ACOS(AL676))</f>
        <v>2.6283560247147442</v>
      </c>
      <c r="AM677" s="633">
        <v>-1.3939088937952337</v>
      </c>
      <c r="AN677" s="634">
        <v>-4.7810993485342017</v>
      </c>
      <c r="AO677" s="584"/>
      <c r="AP677" s="638">
        <f>ABS(11.88+AN677)</f>
        <v>7.0989006514657991</v>
      </c>
      <c r="AQ677" s="634"/>
      <c r="AR677" s="634"/>
      <c r="AS677" s="634"/>
      <c r="AT677" s="634"/>
      <c r="AU677" s="634"/>
      <c r="AV677" s="634"/>
      <c r="AW677" s="634"/>
      <c r="AX677" s="634"/>
      <c r="AY677" s="634"/>
      <c r="AZ677" s="634"/>
      <c r="BA677" s="634"/>
      <c r="BB677" s="634">
        <f>ABS(BQ677-AN677)</f>
        <v>7.3668431293419054</v>
      </c>
      <c r="BC677" s="527"/>
      <c r="BD677" s="634"/>
      <c r="BE677" s="634"/>
      <c r="BF677" s="634"/>
      <c r="BG677" s="634"/>
      <c r="BH677" s="634"/>
      <c r="BI677" s="634"/>
      <c r="BJ677" s="634"/>
      <c r="BK677" s="634"/>
      <c r="BL677" s="634"/>
      <c r="BM677" s="634"/>
      <c r="BN677" s="573"/>
      <c r="BO677" s="573"/>
      <c r="BP677" s="4">
        <v>-1.9526674506415256</v>
      </c>
      <c r="BQ677" s="4">
        <v>-12.147942477876107</v>
      </c>
      <c r="BR677" s="6"/>
      <c r="BS677" s="527">
        <f>(BP676+BP677+BP678)/3</f>
        <v>-0.9925061923341042</v>
      </c>
      <c r="BT677" s="527">
        <f>(BQ676+BQ677+BQ678)/3</f>
        <v>2.5876708836585856</v>
      </c>
      <c r="BU677" s="527"/>
      <c r="BV677" s="527"/>
      <c r="BW677" s="584"/>
      <c r="BX677" s="527"/>
      <c r="BY677" s="527"/>
      <c r="BZ677" s="527"/>
      <c r="CA677" s="527"/>
      <c r="CB677" s="584">
        <f>SQRT((BP676-BP677)^2+(BQ676-BQ677)^2)+SQRT((BP677-BP678)^2+(BQ677-BQ678)^2)+SQRT((BP678-BP676)^2+(BQ678-BQ676)^2)</f>
        <v>49.330398089914546</v>
      </c>
      <c r="CD677" s="584"/>
      <c r="CE677" s="527"/>
      <c r="CF677" s="584"/>
      <c r="CG677" s="527"/>
      <c r="CH677" s="584"/>
      <c r="CI677" s="527"/>
      <c r="CJ677" s="584"/>
      <c r="CK677" s="527"/>
      <c r="CL677" s="584"/>
      <c r="CO677" s="70"/>
      <c r="CP677" s="70"/>
      <c r="CQ677" s="70"/>
      <c r="CR677" s="97">
        <f>DEGREES(ACOS(((BP676-BP677)*(BP678-BP677)+(BQ676-BQ677)*(BQ678-BQ677))/(SQRT((BP676-BP677)^2+(BQ676-BQ677)^2)*SQRT((BP678-BP677)^2+(BQ678-BQ677)^2))))</f>
        <v>7.2386666764134624</v>
      </c>
      <c r="CS677" s="541"/>
      <c r="CT677" s="70"/>
      <c r="CU677" s="70"/>
      <c r="CV677" s="70"/>
      <c r="CW677" s="70"/>
      <c r="CX677" s="70"/>
      <c r="CY677" s="70"/>
      <c r="CZ677" s="70"/>
      <c r="DA677" s="70"/>
      <c r="DB677" s="70"/>
      <c r="DC677" s="70"/>
      <c r="DH677" s="516"/>
      <c r="DI677" s="516"/>
      <c r="DJ677" s="105"/>
      <c r="DK677" s="105"/>
      <c r="DL677" s="105"/>
      <c r="DM677" s="105"/>
      <c r="DN677" s="105"/>
      <c r="DO677" s="105"/>
      <c r="DP677" s="105"/>
      <c r="DQ677" s="105"/>
      <c r="DR677" s="105"/>
      <c r="DS677" s="105"/>
      <c r="DT677" s="108" t="s">
        <v>443</v>
      </c>
      <c r="DU677" s="105">
        <v>-3.9250588149258947</v>
      </c>
      <c r="DV677" s="105">
        <v>-12.187383849557524</v>
      </c>
      <c r="ER677" s="128">
        <v>0.21696305007128061</v>
      </c>
      <c r="ES677" s="128">
        <v>11.674646017699116</v>
      </c>
      <c r="EU677" s="518">
        <f>ABS(ER677)</f>
        <v>0.21696305007128061</v>
      </c>
      <c r="EV677" s="284"/>
      <c r="EW677" s="209"/>
      <c r="EX677" s="209"/>
      <c r="EY677" s="209"/>
      <c r="EZ677" s="209"/>
      <c r="FA677" s="209"/>
      <c r="FB677" s="209"/>
      <c r="FC677" s="209"/>
      <c r="FE677" s="141"/>
      <c r="FF677" s="141"/>
      <c r="FH677" s="141"/>
      <c r="FJ677" s="141"/>
      <c r="FK677" s="584"/>
      <c r="FL677" s="527"/>
      <c r="FM677" s="584"/>
      <c r="FN677" s="527"/>
      <c r="FO677" s="584"/>
      <c r="FP677" s="527"/>
      <c r="FQ677" s="284"/>
      <c r="FR677" s="209"/>
      <c r="FS677" s="285"/>
      <c r="FT677" s="279"/>
      <c r="FU677" s="285"/>
      <c r="FV677" s="279"/>
      <c r="FW677" s="285"/>
      <c r="FX677" s="279"/>
      <c r="FY677" s="285"/>
      <c r="FZ677" s="279"/>
      <c r="GA677" s="285"/>
      <c r="GB677" s="279"/>
      <c r="GC677" s="279"/>
      <c r="GD677" s="285"/>
      <c r="GE677" s="279"/>
      <c r="GF677" s="285"/>
      <c r="GG677" s="279"/>
      <c r="GH677" s="279"/>
      <c r="GI677" s="279"/>
      <c r="GJ677" s="279"/>
      <c r="GK677" s="279"/>
      <c r="GL677" s="279"/>
      <c r="GM677" s="279"/>
      <c r="GN677" s="279"/>
      <c r="GO677" s="279"/>
      <c r="GP677" s="209"/>
      <c r="GQ677" s="529"/>
      <c r="GR677" s="587">
        <v>0.32412750595487427</v>
      </c>
      <c r="GS677" s="532">
        <v>0.78974892878083269</v>
      </c>
      <c r="GT677" s="584"/>
      <c r="GU677" s="527"/>
      <c r="GV677" s="527"/>
      <c r="GW677" s="527"/>
      <c r="GX677" s="527"/>
      <c r="GY677" s="527"/>
      <c r="GZ677" s="587">
        <v>2.6679668357786568E-2</v>
      </c>
      <c r="HA677" s="532">
        <v>0.22971065982531336</v>
      </c>
      <c r="HB677" s="584"/>
      <c r="HC677" s="527"/>
      <c r="HD677" s="527"/>
      <c r="HE677" s="527"/>
      <c r="HF677" s="527"/>
      <c r="HG677" s="527"/>
      <c r="HH677" s="584">
        <v>0.32522368428546</v>
      </c>
      <c r="HI677" s="527">
        <v>0.82247818071232359</v>
      </c>
      <c r="HJ677" s="584"/>
      <c r="HK677" s="527"/>
      <c r="HL677" s="527"/>
      <c r="HM677" s="527"/>
      <c r="HN677" s="527"/>
      <c r="HO677" s="527"/>
      <c r="HP677" s="285"/>
      <c r="HQ677" s="208"/>
      <c r="HR677" s="208"/>
      <c r="HS677" s="208"/>
      <c r="IE677" s="159"/>
      <c r="IF677" s="159"/>
      <c r="IG677" s="159"/>
      <c r="IH677" s="159"/>
      <c r="II677" s="175">
        <v>1</v>
      </c>
      <c r="IJ677" s="175">
        <v>0</v>
      </c>
      <c r="IK677" s="175">
        <v>1</v>
      </c>
      <c r="IL677" s="175">
        <v>0</v>
      </c>
      <c r="IM677" s="175">
        <v>0</v>
      </c>
      <c r="IN677" s="464"/>
      <c r="IO677" s="464"/>
      <c r="IP677" s="402"/>
      <c r="IQ677" s="175">
        <v>0</v>
      </c>
      <c r="IR677" s="175">
        <v>1</v>
      </c>
      <c r="IS677" s="175">
        <v>0</v>
      </c>
      <c r="IT677" s="402"/>
      <c r="IU677" s="416"/>
      <c r="IV677" s="402"/>
      <c r="IW677" s="416"/>
      <c r="IX677" s="483"/>
      <c r="IY677" s="416"/>
      <c r="IZ677" s="175">
        <v>1</v>
      </c>
      <c r="JA677" s="175">
        <v>0</v>
      </c>
      <c r="JB677" s="178">
        <v>0</v>
      </c>
      <c r="JC677" s="178">
        <v>0</v>
      </c>
      <c r="JD677" s="178">
        <v>0</v>
      </c>
      <c r="JE677" s="178">
        <v>0</v>
      </c>
      <c r="JF677" s="178">
        <v>0</v>
      </c>
      <c r="JG677" s="178">
        <v>0</v>
      </c>
      <c r="JH677" s="178">
        <v>1</v>
      </c>
      <c r="JI677" s="178">
        <v>0</v>
      </c>
      <c r="JJ677" s="178">
        <v>0</v>
      </c>
      <c r="JK677" s="178">
        <v>0</v>
      </c>
      <c r="JL677" s="178">
        <v>1</v>
      </c>
      <c r="JM677" s="178">
        <v>1</v>
      </c>
      <c r="JN677" s="178">
        <v>0</v>
      </c>
      <c r="JO677" s="178">
        <v>0</v>
      </c>
      <c r="JP677" s="178">
        <v>0</v>
      </c>
      <c r="JQ677" s="178">
        <v>0</v>
      </c>
      <c r="JR677" s="178">
        <v>0</v>
      </c>
      <c r="JS677" s="178">
        <v>0</v>
      </c>
      <c r="JT677" s="178">
        <v>0</v>
      </c>
      <c r="JU677" s="513">
        <v>1</v>
      </c>
      <c r="JV677" s="178">
        <v>0</v>
      </c>
      <c r="JW677" s="178">
        <v>0</v>
      </c>
      <c r="JX677" s="178">
        <v>0</v>
      </c>
      <c r="JY677" s="513"/>
      <c r="JZ677" s="407"/>
      <c r="KA677" s="407"/>
      <c r="KB677" s="407"/>
      <c r="KC677" s="407"/>
      <c r="KD677" s="407"/>
      <c r="KE677" s="162">
        <v>0</v>
      </c>
      <c r="KF677" s="175">
        <v>0</v>
      </c>
      <c r="KG677" s="159">
        <v>1</v>
      </c>
      <c r="KH677" s="175">
        <v>0</v>
      </c>
      <c r="KI677" s="175">
        <v>0</v>
      </c>
      <c r="KJ677" s="175">
        <v>0</v>
      </c>
      <c r="KK677" s="160">
        <v>1</v>
      </c>
      <c r="KL677" s="175">
        <v>1</v>
      </c>
      <c r="KM677" s="175">
        <v>0</v>
      </c>
      <c r="KN677" s="175">
        <v>0</v>
      </c>
      <c r="KO677" s="175">
        <v>0</v>
      </c>
      <c r="KP677" s="175">
        <v>0</v>
      </c>
      <c r="KQ677" s="175">
        <v>0</v>
      </c>
      <c r="KR677" s="160">
        <v>0</v>
      </c>
      <c r="KS677" s="159"/>
      <c r="KT677" s="159"/>
      <c r="KU677" s="159"/>
      <c r="KV677" s="159"/>
      <c r="KW677" s="159"/>
      <c r="KX677" s="159"/>
      <c r="KY677" s="159"/>
      <c r="KZ677" s="159"/>
      <c r="LA677" s="159"/>
    </row>
    <row r="678" spans="1:314" x14ac:dyDescent="0.15">
      <c r="A678" s="214"/>
      <c r="B678" s="261" t="s">
        <v>200</v>
      </c>
      <c r="C678" s="10">
        <v>1.23</v>
      </c>
      <c r="D678" s="11">
        <v>4.0995900000000001</v>
      </c>
      <c r="E678" s="12"/>
      <c r="F678" s="14"/>
      <c r="G678" s="13"/>
      <c r="H678" s="14"/>
      <c r="I678" s="596"/>
      <c r="J678" s="9">
        <v>3</v>
      </c>
      <c r="K678" s="14"/>
      <c r="L678" s="9"/>
      <c r="M678" s="23">
        <v>0</v>
      </c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9"/>
      <c r="AB678" s="15"/>
      <c r="AC678" s="15"/>
      <c r="AD678" s="15"/>
      <c r="AE678" s="15"/>
      <c r="AF678" s="15"/>
      <c r="AG678" s="15"/>
      <c r="AH678" s="54"/>
      <c r="AI678" s="15"/>
      <c r="AJ678" s="15"/>
      <c r="AK678" s="15"/>
      <c r="AL678" s="632"/>
      <c r="AM678" s="633">
        <v>-1.7554283142130886</v>
      </c>
      <c r="AN678" s="634">
        <v>2.5242477876106197</v>
      </c>
      <c r="AO678" s="634">
        <f>ABS(11.88-AN678)</f>
        <v>9.3557522123893815</v>
      </c>
      <c r="AP678" s="527"/>
      <c r="AQ678" s="634"/>
      <c r="AR678" s="634"/>
      <c r="AS678" s="634"/>
      <c r="AT678" s="634"/>
      <c r="AU678" s="634"/>
      <c r="AV678" s="634"/>
      <c r="AW678" s="634"/>
      <c r="AX678" s="634"/>
      <c r="AY678" s="634"/>
      <c r="AZ678" s="634"/>
      <c r="BA678" s="634"/>
      <c r="BB678" s="584"/>
      <c r="BC678" s="634">
        <f>ABS(BQ678-AN678)</f>
        <v>5.4823506637168151</v>
      </c>
      <c r="BD678" s="634"/>
      <c r="BE678" s="634"/>
      <c r="BF678" s="634"/>
      <c r="BG678" s="634"/>
      <c r="BH678" s="634"/>
      <c r="BI678" s="634"/>
      <c r="BJ678" s="634"/>
      <c r="BK678" s="634"/>
      <c r="BL678" s="634"/>
      <c r="BM678" s="634"/>
      <c r="BN678" s="573"/>
      <c r="BO678" s="573"/>
      <c r="BP678" s="64">
        <v>-2.0315631052129004</v>
      </c>
      <c r="BQ678" s="64">
        <v>8.0065984513274344</v>
      </c>
      <c r="BR678" s="6"/>
      <c r="BS678" s="527"/>
      <c r="BT678" s="527"/>
      <c r="BU678" s="527">
        <f>(BP677+BP678+BP679)/3</f>
        <v>-2.3734442750221909</v>
      </c>
      <c r="BV678" s="527">
        <f>(BQ677+BQ678+BQ679)/3</f>
        <v>-6.0213827433628326</v>
      </c>
      <c r="BW678" s="584"/>
      <c r="BX678" s="527"/>
      <c r="BY678" s="527"/>
      <c r="BZ678" s="527"/>
      <c r="CA678" s="527"/>
      <c r="CC678" s="584">
        <f>SQRT((BP677-BP678)^2+(BQ677-BQ678)^2)+SQRT((BP678-BP679)^2+(BQ678-BQ679)^2)+SQRT((BP679-BP677)^2+(BQ679-BQ677)^2)</f>
        <v>44.24512282628163</v>
      </c>
      <c r="CD678" s="584"/>
      <c r="CE678" s="584"/>
      <c r="CF678" s="584"/>
      <c r="CG678" s="527"/>
      <c r="CH678" s="584"/>
      <c r="CI678" s="527"/>
      <c r="CJ678" s="584"/>
      <c r="CK678" s="527"/>
      <c r="CL678" s="584"/>
      <c r="CO678" s="70"/>
      <c r="CP678" s="70"/>
      <c r="CQ678" s="70"/>
      <c r="CR678" s="285"/>
      <c r="CS678" s="542">
        <f>DEGREES(ACOS(((BP677-BP678)*(BP679-BP678)+(BQ677-BQ678)*(BQ679-BQ678))/(SQRT((BP677-BP678)^2+(BQ677-BQ678)^2)*SQRT((BP679-BP678)^2+(BQ679-BQ678)^2))))</f>
        <v>3.1077197130213268</v>
      </c>
      <c r="CT678" s="70"/>
      <c r="CU678" s="70"/>
      <c r="CV678" s="70"/>
      <c r="CW678" s="70"/>
      <c r="CX678" s="70"/>
      <c r="CY678" s="70"/>
      <c r="CZ678" s="70"/>
      <c r="DA678" s="70"/>
      <c r="DB678" s="70"/>
      <c r="DC678" s="70"/>
      <c r="DH678" s="516"/>
      <c r="DI678" s="516"/>
      <c r="DJ678" s="105"/>
      <c r="DK678" s="105"/>
      <c r="DL678" s="105"/>
      <c r="DM678" s="105"/>
      <c r="DN678" s="105"/>
      <c r="DO678" s="105"/>
      <c r="DP678" s="105"/>
      <c r="DQ678" s="105"/>
      <c r="DR678" s="105"/>
      <c r="DS678" s="105"/>
      <c r="DT678" s="108" t="s">
        <v>445</v>
      </c>
      <c r="DU678" s="128">
        <v>-2.8205196509266481</v>
      </c>
      <c r="DV678" s="128">
        <v>8.7954258849557529</v>
      </c>
      <c r="ER678" s="105">
        <v>-0.57199349564246704</v>
      </c>
      <c r="ES678" s="105">
        <v>-13.68615597345133</v>
      </c>
      <c r="ET678" s="518">
        <f>ABS(ER678)</f>
        <v>0.57199349564246704</v>
      </c>
      <c r="EV678" s="284"/>
      <c r="EW678" s="209"/>
      <c r="EX678" s="209"/>
      <c r="EY678" s="209"/>
      <c r="EZ678" s="209"/>
      <c r="FA678" s="209"/>
      <c r="FB678" s="209"/>
      <c r="FC678" s="209"/>
      <c r="FE678" s="151">
        <v>30.771277861292205</v>
      </c>
      <c r="FF678" s="141"/>
      <c r="FH678" s="141"/>
      <c r="FJ678" s="141"/>
      <c r="FK678" s="584"/>
      <c r="FL678" s="527"/>
      <c r="FM678" s="584"/>
      <c r="FN678" s="527"/>
      <c r="FO678" s="584"/>
      <c r="FP678" s="527"/>
      <c r="FQ678" s="284">
        <f>FE678/(D677+D678)</f>
        <v>4.1400477977787293</v>
      </c>
      <c r="FR678" s="209"/>
      <c r="FS678" s="285"/>
      <c r="FT678" s="279"/>
      <c r="FU678" s="285"/>
      <c r="FV678" s="279"/>
      <c r="FW678" s="285"/>
      <c r="FX678" s="279"/>
      <c r="FY678" s="285"/>
      <c r="FZ678" s="279"/>
      <c r="GA678" s="285"/>
      <c r="GB678" s="279"/>
      <c r="GC678" s="279"/>
      <c r="GD678" s="284">
        <f>FE678*(((ABS(DV677-AN677))/(ABS(DV676-DV677))))^2</f>
        <v>2.9081041709646223</v>
      </c>
      <c r="GE678" s="209"/>
      <c r="GF678" s="285"/>
      <c r="GG678" s="279"/>
      <c r="GH678" s="279"/>
      <c r="GI678" s="279"/>
      <c r="GJ678" s="279"/>
      <c r="GK678" s="279"/>
      <c r="GL678" s="279"/>
      <c r="GM678" s="279"/>
      <c r="GN678" s="279"/>
      <c r="GO678" s="279"/>
      <c r="GP678" s="209"/>
      <c r="GQ678" s="529"/>
      <c r="GR678" s="587">
        <v>3.3530653192834277</v>
      </c>
      <c r="GS678" s="529">
        <v>3.0374827009979288</v>
      </c>
      <c r="GT678" s="587"/>
      <c r="GU678" s="529"/>
      <c r="GV678" s="529"/>
      <c r="GW678" s="529"/>
      <c r="GX678" s="529"/>
      <c r="GY678" s="529"/>
      <c r="GZ678" s="587">
        <v>1.4987721238938061</v>
      </c>
      <c r="HA678" s="529">
        <v>2.8792201327433631</v>
      </c>
      <c r="HB678" s="587"/>
      <c r="HC678" s="529"/>
      <c r="HD678" s="529"/>
      <c r="HE678" s="529"/>
      <c r="HF678" s="529"/>
      <c r="HG678" s="529"/>
      <c r="HH678" s="584">
        <v>3.6727870772401747</v>
      </c>
      <c r="HI678" s="527">
        <v>4.1852371177337586</v>
      </c>
      <c r="HJ678" s="587"/>
      <c r="HK678" s="529"/>
      <c r="HL678" s="529"/>
      <c r="HM678" s="529"/>
      <c r="HN678" s="529"/>
      <c r="HO678" s="529"/>
      <c r="HP678" s="285"/>
      <c r="HQ678" s="208"/>
      <c r="HR678" s="208"/>
      <c r="HS678" s="208"/>
      <c r="IE678" s="159"/>
      <c r="IF678" s="159"/>
      <c r="IG678" s="159"/>
      <c r="IH678" s="159"/>
      <c r="II678" s="175">
        <v>0</v>
      </c>
      <c r="IJ678" s="175">
        <v>1</v>
      </c>
      <c r="IK678" s="175">
        <v>0</v>
      </c>
      <c r="IL678" s="175">
        <v>1</v>
      </c>
      <c r="IM678" s="175">
        <v>0</v>
      </c>
      <c r="IN678" s="464"/>
      <c r="IO678" s="464"/>
      <c r="IP678" s="402"/>
      <c r="IQ678" s="175">
        <v>1</v>
      </c>
      <c r="IR678" s="175">
        <v>0</v>
      </c>
      <c r="IS678" s="175">
        <v>0</v>
      </c>
      <c r="IT678" s="402"/>
      <c r="IU678" s="416"/>
      <c r="IV678" s="402"/>
      <c r="IW678" s="416"/>
      <c r="IX678" s="483"/>
      <c r="IY678" s="416"/>
      <c r="IZ678" s="175">
        <v>0</v>
      </c>
      <c r="JA678" s="175">
        <v>1</v>
      </c>
      <c r="JB678" s="178">
        <v>0</v>
      </c>
      <c r="JC678" s="178">
        <v>0</v>
      </c>
      <c r="JD678" s="178">
        <v>0</v>
      </c>
      <c r="JE678" s="178">
        <v>0</v>
      </c>
      <c r="JF678" s="178">
        <v>0</v>
      </c>
      <c r="JG678" s="178">
        <v>1</v>
      </c>
      <c r="JH678" s="178">
        <v>0</v>
      </c>
      <c r="JI678" s="178">
        <v>0</v>
      </c>
      <c r="JJ678" s="178">
        <v>0</v>
      </c>
      <c r="JK678" s="178">
        <v>1</v>
      </c>
      <c r="JL678" s="178">
        <v>0</v>
      </c>
      <c r="JM678" s="178">
        <v>0</v>
      </c>
      <c r="JN678" s="178">
        <v>1</v>
      </c>
      <c r="JO678" s="178">
        <v>0</v>
      </c>
      <c r="JP678" s="178">
        <v>0</v>
      </c>
      <c r="JQ678" s="178">
        <v>0</v>
      </c>
      <c r="JR678" s="178">
        <v>0</v>
      </c>
      <c r="JS678" s="178">
        <v>0</v>
      </c>
      <c r="JT678" s="178">
        <v>0</v>
      </c>
      <c r="JU678" s="513">
        <v>1</v>
      </c>
      <c r="JV678" s="178">
        <v>0</v>
      </c>
      <c r="JW678" s="178">
        <v>0</v>
      </c>
      <c r="JX678" s="178">
        <v>0</v>
      </c>
      <c r="JY678" s="513"/>
      <c r="JZ678" s="407"/>
      <c r="KA678" s="407"/>
      <c r="KB678" s="407"/>
      <c r="KC678" s="407"/>
      <c r="KD678" s="407"/>
      <c r="KE678" s="162">
        <v>0</v>
      </c>
      <c r="KF678" s="175">
        <v>1</v>
      </c>
      <c r="KG678" s="175">
        <v>0</v>
      </c>
      <c r="KH678" s="175">
        <v>0</v>
      </c>
      <c r="KI678" s="175">
        <v>0</v>
      </c>
      <c r="KJ678" s="175">
        <v>1</v>
      </c>
      <c r="KK678" s="160">
        <v>0</v>
      </c>
      <c r="KL678" s="175">
        <v>1</v>
      </c>
      <c r="KM678" s="175">
        <v>0</v>
      </c>
      <c r="KN678" s="175">
        <v>0</v>
      </c>
      <c r="KO678" s="175">
        <v>0</v>
      </c>
      <c r="KP678" s="175">
        <v>0</v>
      </c>
      <c r="KQ678" s="175">
        <v>0</v>
      </c>
      <c r="KR678" s="160">
        <v>0</v>
      </c>
      <c r="KS678" s="159"/>
      <c r="KT678" s="159"/>
      <c r="KU678" s="159"/>
      <c r="KV678" s="159"/>
      <c r="KW678" s="159"/>
      <c r="KX678" s="159"/>
      <c r="KY678" s="159"/>
      <c r="KZ678" s="159"/>
      <c r="LA678" s="159"/>
    </row>
    <row r="679" spans="1:314" x14ac:dyDescent="0.15">
      <c r="A679" s="214"/>
      <c r="B679" s="261" t="s">
        <v>201</v>
      </c>
      <c r="C679" s="10">
        <v>1</v>
      </c>
      <c r="D679" s="11">
        <v>3.3330000000000002</v>
      </c>
      <c r="E679" s="12"/>
      <c r="F679" s="14"/>
      <c r="G679" s="13"/>
      <c r="H679" s="14"/>
      <c r="I679" s="596"/>
      <c r="J679" s="9">
        <v>4</v>
      </c>
      <c r="K679" s="14"/>
      <c r="L679" s="9"/>
      <c r="M679" s="23">
        <v>0</v>
      </c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9"/>
      <c r="AB679" s="15"/>
      <c r="AC679" s="15"/>
      <c r="AD679" s="15"/>
      <c r="AE679" s="15"/>
      <c r="AF679" s="15"/>
      <c r="AG679" s="15"/>
      <c r="AH679" s="54"/>
      <c r="AI679" s="15"/>
      <c r="AJ679" s="15"/>
      <c r="AK679" s="15"/>
      <c r="AL679" s="632"/>
      <c r="AM679" s="633">
        <v>-3.136102269212147</v>
      </c>
      <c r="AN679" s="634">
        <v>-11.437997787610621</v>
      </c>
      <c r="AO679" s="584"/>
      <c r="AP679" s="640">
        <f>ABS(11.88+AN679)</f>
        <v>0.44200221238937942</v>
      </c>
      <c r="AQ679" s="634"/>
      <c r="AR679" s="634"/>
      <c r="AS679" s="634"/>
      <c r="AT679" s="634"/>
      <c r="AU679" s="634"/>
      <c r="AV679" s="634"/>
      <c r="AW679" s="634"/>
      <c r="AX679" s="634"/>
      <c r="AY679" s="634"/>
      <c r="AZ679" s="634"/>
      <c r="BA679" s="634"/>
      <c r="BB679" s="634">
        <f>ABS(BQ679-AN679)</f>
        <v>2.4848064159292029</v>
      </c>
      <c r="BC679" s="527"/>
      <c r="BD679" s="634"/>
      <c r="BE679" s="634"/>
      <c r="BF679" s="634"/>
      <c r="BG679" s="634"/>
      <c r="BH679" s="634"/>
      <c r="BI679" s="634"/>
      <c r="BJ679" s="634"/>
      <c r="BK679" s="634"/>
      <c r="BL679" s="634"/>
      <c r="BM679" s="634"/>
      <c r="BN679" s="573"/>
      <c r="BO679" s="573"/>
      <c r="BP679" s="4">
        <v>-3.136102269212147</v>
      </c>
      <c r="BQ679" s="4">
        <v>-13.922804203539824</v>
      </c>
      <c r="BR679" s="6"/>
      <c r="BS679" s="527"/>
      <c r="BT679" s="527"/>
      <c r="BU679" s="527"/>
      <c r="BV679" s="527"/>
      <c r="BW679" s="584"/>
      <c r="BX679" s="527"/>
      <c r="BY679" s="527"/>
      <c r="BZ679" s="527"/>
      <c r="CA679" s="527"/>
      <c r="CB679" s="584"/>
      <c r="CC679" s="527"/>
      <c r="CD679" s="584"/>
      <c r="CE679" s="527"/>
      <c r="CF679" s="584"/>
      <c r="CG679" s="527"/>
      <c r="CH679" s="584"/>
      <c r="CI679" s="527"/>
      <c r="CJ679" s="584"/>
      <c r="CK679" s="527"/>
      <c r="CL679" s="584"/>
      <c r="CO679" s="70"/>
      <c r="CP679" s="70"/>
      <c r="CQ679" s="70"/>
      <c r="CR679" s="97"/>
      <c r="CS679" s="541"/>
      <c r="CT679" s="70"/>
      <c r="CU679" s="70"/>
      <c r="CV679" s="70"/>
      <c r="CW679" s="70"/>
      <c r="CX679" s="70"/>
      <c r="CY679" s="70"/>
      <c r="CZ679" s="70"/>
      <c r="DA679" s="70"/>
      <c r="DB679" s="70"/>
      <c r="DC679" s="70"/>
      <c r="DH679" s="516"/>
      <c r="DI679" s="516"/>
      <c r="DJ679" s="105"/>
      <c r="DK679" s="105"/>
      <c r="DL679" s="105"/>
      <c r="DM679" s="105"/>
      <c r="DN679" s="105"/>
      <c r="DO679" s="105"/>
      <c r="DP679" s="105"/>
      <c r="DQ679" s="105"/>
      <c r="DR679" s="105"/>
      <c r="DS679" s="105"/>
      <c r="DT679" s="108" t="s">
        <v>445</v>
      </c>
      <c r="DU679" s="105">
        <v>-1.9526674506415256</v>
      </c>
      <c r="DV679" s="105">
        <v>-14.001686946902657</v>
      </c>
      <c r="ER679" s="128">
        <v>-2.110458759784275</v>
      </c>
      <c r="ES679" s="128">
        <v>6.2711780973451337</v>
      </c>
      <c r="EU679" s="518">
        <f>ABS(ER679)</f>
        <v>2.110458759784275</v>
      </c>
      <c r="EV679" s="284"/>
      <c r="EW679" s="209"/>
      <c r="EX679" s="209"/>
      <c r="EY679" s="209"/>
      <c r="EZ679" s="209"/>
      <c r="FA679" s="209"/>
      <c r="FB679" s="209"/>
      <c r="FC679" s="209"/>
      <c r="FE679" s="141"/>
      <c r="FF679" s="144">
        <v>11.995807182773037</v>
      </c>
      <c r="FH679" s="516"/>
      <c r="FJ679" s="516"/>
      <c r="FL679" s="516"/>
      <c r="FN679" s="516"/>
      <c r="FQ679" s="284"/>
      <c r="FR679" s="284">
        <f>FF679/(D678+D679)</f>
        <v>1.6139471143670021</v>
      </c>
      <c r="FS679" s="285"/>
      <c r="FT679" s="279"/>
      <c r="FU679" s="285"/>
      <c r="FV679" s="279"/>
      <c r="FW679" s="285"/>
      <c r="FX679" s="279"/>
      <c r="FY679" s="285"/>
      <c r="FZ679" s="279"/>
      <c r="GA679" s="285"/>
      <c r="GB679" s="279"/>
      <c r="GC679" s="279"/>
      <c r="GD679" s="284"/>
      <c r="GE679" s="284">
        <f>FF679*(((DV678-AN678)/(ABS(DV677-DV678))))^2</f>
        <v>1.0715204413324848</v>
      </c>
      <c r="GF679" s="285"/>
      <c r="GG679" s="279"/>
      <c r="GH679" s="279"/>
      <c r="GI679" s="279"/>
      <c r="GJ679" s="279"/>
      <c r="GK679" s="279"/>
      <c r="GL679" s="279"/>
      <c r="GM679" s="279"/>
      <c r="GN679" s="279"/>
      <c r="GO679" s="279"/>
      <c r="GP679" s="209"/>
      <c r="GQ679" s="529"/>
      <c r="GR679" s="587">
        <v>1.3806739549990585</v>
      </c>
      <c r="GS679" s="532">
        <v>0.71006089114237314</v>
      </c>
      <c r="GT679" s="584"/>
      <c r="GU679" s="527"/>
      <c r="GV679" s="527"/>
      <c r="GW679" s="527"/>
      <c r="GX679" s="527"/>
      <c r="GY679" s="527"/>
      <c r="GZ679" s="587">
        <v>0.31553097345132741</v>
      </c>
      <c r="HA679" s="532">
        <v>2.5242477876106193</v>
      </c>
      <c r="HB679" s="584"/>
      <c r="HC679" s="527"/>
      <c r="HD679" s="527"/>
      <c r="HE679" s="527"/>
      <c r="HF679" s="527"/>
      <c r="HG679" s="527"/>
      <c r="HH679" s="584">
        <v>1.4162698772549971</v>
      </c>
      <c r="HI679" s="527">
        <v>2.6222153539301472</v>
      </c>
      <c r="HJ679" s="584"/>
      <c r="HK679" s="527"/>
      <c r="HL679" s="527"/>
      <c r="HM679" s="527"/>
      <c r="HN679" s="527"/>
      <c r="HO679" s="527"/>
      <c r="HP679" s="285"/>
      <c r="HQ679" s="208"/>
      <c r="HR679" s="208"/>
      <c r="HS679" s="208"/>
      <c r="IE679" s="159"/>
      <c r="IF679" s="159"/>
      <c r="IG679" s="159"/>
      <c r="IH679" s="159"/>
      <c r="II679" s="175">
        <v>0</v>
      </c>
      <c r="IJ679" s="175">
        <v>1</v>
      </c>
      <c r="IK679" s="175">
        <v>0</v>
      </c>
      <c r="IL679" s="175">
        <v>1</v>
      </c>
      <c r="IM679" s="175">
        <v>0</v>
      </c>
      <c r="IN679" s="464"/>
      <c r="IO679" s="464"/>
      <c r="IP679" s="402"/>
      <c r="IQ679" s="175">
        <v>1</v>
      </c>
      <c r="IR679" s="175">
        <v>0</v>
      </c>
      <c r="IS679" s="175">
        <v>0</v>
      </c>
      <c r="IT679" s="402"/>
      <c r="IU679" s="416"/>
      <c r="IV679" s="402"/>
      <c r="IW679" s="416"/>
      <c r="IX679" s="483"/>
      <c r="IY679" s="416"/>
      <c r="IZ679" s="175">
        <v>1</v>
      </c>
      <c r="JA679" s="175">
        <v>0</v>
      </c>
      <c r="JB679" s="178">
        <v>0</v>
      </c>
      <c r="JC679" s="178">
        <v>0</v>
      </c>
      <c r="JD679" s="178">
        <v>0</v>
      </c>
      <c r="JE679" s="178">
        <v>0</v>
      </c>
      <c r="JF679" s="178">
        <v>0</v>
      </c>
      <c r="JG679" s="178">
        <v>1</v>
      </c>
      <c r="JH679" s="178">
        <v>0</v>
      </c>
      <c r="JI679" s="178">
        <v>0</v>
      </c>
      <c r="JJ679" s="178">
        <v>0</v>
      </c>
      <c r="JK679" s="178">
        <v>1</v>
      </c>
      <c r="JL679" s="178">
        <v>0</v>
      </c>
      <c r="JM679" s="178">
        <v>1</v>
      </c>
      <c r="JN679" s="178">
        <v>0</v>
      </c>
      <c r="JO679" s="178">
        <v>0</v>
      </c>
      <c r="JP679" s="178">
        <v>0</v>
      </c>
      <c r="JQ679" s="178">
        <v>0</v>
      </c>
      <c r="JR679" s="178">
        <v>0</v>
      </c>
      <c r="JS679" s="178">
        <v>0</v>
      </c>
      <c r="JT679" s="178">
        <v>0</v>
      </c>
      <c r="JU679" s="513">
        <v>1</v>
      </c>
      <c r="JV679" s="178">
        <v>0</v>
      </c>
      <c r="JW679" s="178">
        <v>0</v>
      </c>
      <c r="JX679" s="178">
        <v>0</v>
      </c>
      <c r="JY679" s="513"/>
      <c r="JZ679" s="407"/>
      <c r="KA679" s="407"/>
      <c r="KB679" s="407"/>
      <c r="KC679" s="407"/>
      <c r="KD679" s="407"/>
      <c r="KE679" s="162">
        <v>1</v>
      </c>
      <c r="KF679" s="175">
        <v>0</v>
      </c>
      <c r="KG679" s="175">
        <v>0</v>
      </c>
      <c r="KH679" s="175">
        <v>0</v>
      </c>
      <c r="KI679" s="175">
        <v>0</v>
      </c>
      <c r="KJ679" s="175">
        <v>1</v>
      </c>
      <c r="KK679" s="160">
        <v>0</v>
      </c>
      <c r="KL679" s="175">
        <v>0</v>
      </c>
      <c r="KM679" s="175">
        <v>0</v>
      </c>
      <c r="KN679" s="175">
        <v>1</v>
      </c>
      <c r="KO679" s="175">
        <v>0</v>
      </c>
      <c r="KP679" s="175">
        <v>0</v>
      </c>
      <c r="KQ679" s="175">
        <v>0</v>
      </c>
      <c r="KR679" s="160">
        <v>0</v>
      </c>
      <c r="KS679" s="159"/>
      <c r="KT679" s="159"/>
      <c r="KU679" s="159"/>
      <c r="KV679" s="159"/>
      <c r="KW679" s="159"/>
      <c r="KX679" s="159"/>
      <c r="KY679" s="159"/>
      <c r="KZ679" s="159"/>
      <c r="LA679" s="159"/>
    </row>
    <row r="680" spans="1:314" x14ac:dyDescent="0.15">
      <c r="A680" s="218" t="s">
        <v>593</v>
      </c>
      <c r="B680" s="259" t="s">
        <v>202</v>
      </c>
      <c r="C680" s="17"/>
      <c r="D680" s="18"/>
      <c r="E680" s="12"/>
      <c r="F680" s="20"/>
      <c r="G680" s="19"/>
      <c r="H680" s="20"/>
      <c r="I680" s="597"/>
      <c r="J680" s="16"/>
      <c r="K680" s="20"/>
      <c r="L680" s="16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16"/>
      <c r="AB680" s="20"/>
      <c r="AC680" s="20"/>
      <c r="AD680" s="20"/>
      <c r="AE680" s="20"/>
      <c r="AF680" s="20"/>
      <c r="AG680" s="20"/>
      <c r="AH680" s="58"/>
      <c r="AI680" s="20"/>
      <c r="AJ680" s="20"/>
      <c r="AK680" s="20"/>
      <c r="AL680" s="642"/>
      <c r="AM680" s="636"/>
      <c r="AN680" s="637"/>
      <c r="AO680" s="636"/>
      <c r="AP680" s="637"/>
      <c r="AQ680" s="528">
        <f>SUM(AO677:AO680)</f>
        <v>9.3557522123893815</v>
      </c>
      <c r="AR680" s="528">
        <f>SUM(AP677:AP680)</f>
        <v>7.5409028638551785</v>
      </c>
      <c r="AS680" s="528">
        <f>AVERAGE(AO677:AO680)</f>
        <v>9.3557522123893815</v>
      </c>
      <c r="AT680" s="528">
        <f>AVERAGE(AP677:AP680)</f>
        <v>3.7704514319275892</v>
      </c>
      <c r="AU680" s="528">
        <f>MAX(AO677:AO680)</f>
        <v>9.3557522123893815</v>
      </c>
      <c r="AV680" s="528">
        <f>MAX(AP677:AP680)</f>
        <v>7.0989006514657991</v>
      </c>
      <c r="AW680" s="528">
        <f>MIN(AO677:AO680)</f>
        <v>9.3557522123893815</v>
      </c>
      <c r="AX680" s="528">
        <f>MIN(AP677:AP680)</f>
        <v>0.44200221238937942</v>
      </c>
      <c r="AY680" s="528">
        <f>AU680-AW680</f>
        <v>0</v>
      </c>
      <c r="AZ680" s="528">
        <f>AV680-AX680</f>
        <v>6.6568984390764196</v>
      </c>
      <c r="BA680" s="528"/>
      <c r="BB680" s="636"/>
      <c r="BC680" s="637"/>
      <c r="BD680" s="528">
        <f>SUM(BB677:BB680)</f>
        <v>9.8516495452711084</v>
      </c>
      <c r="BE680" s="528">
        <f>SUM(BC677:BC680)</f>
        <v>5.4823506637168151</v>
      </c>
      <c r="BF680" s="528">
        <f>AVERAGE(BB677:BB680)</f>
        <v>4.9258247726355542</v>
      </c>
      <c r="BG680" s="528">
        <f>AVERAGE(BC677:BC680)</f>
        <v>5.4823506637168151</v>
      </c>
      <c r="BH680" s="528">
        <f>MAX(BB677:BB680)</f>
        <v>7.3668431293419054</v>
      </c>
      <c r="BI680" s="528">
        <f>MAX(BC677:BC680)</f>
        <v>5.4823506637168151</v>
      </c>
      <c r="BJ680" s="528">
        <f>MIN(BB677:BB680)</f>
        <v>2.4848064159292029</v>
      </c>
      <c r="BK680" s="528">
        <f>MIN(BC677:BC680)</f>
        <v>5.4823506637168151</v>
      </c>
      <c r="BL680" s="528">
        <f>BH680-BJ680</f>
        <v>4.8820367134127025</v>
      </c>
      <c r="BM680" s="528">
        <f>BI680-BK680</f>
        <v>0</v>
      </c>
      <c r="BN680" s="574"/>
      <c r="BO680" s="574"/>
      <c r="BP680" s="2"/>
      <c r="BQ680" s="2"/>
      <c r="BR680" s="7"/>
      <c r="BS680" s="530"/>
      <c r="BT680" s="530"/>
      <c r="BU680" s="530"/>
      <c r="BV680" s="530"/>
      <c r="BW680" s="585">
        <f>AVERAGE(BS675:BS680)</f>
        <v>-0.9925061923341042</v>
      </c>
      <c r="BX680" s="585">
        <f>AVERAGE(BT675:BT680)</f>
        <v>2.5876708836585856</v>
      </c>
      <c r="BY680" s="585">
        <f>AVERAGE(BU675:BU680)</f>
        <v>-2.3734442750221909</v>
      </c>
      <c r="BZ680" s="585">
        <f>AVERAGE(BV675:BV680)</f>
        <v>-6.0213827433628326</v>
      </c>
      <c r="CA680" s="530"/>
      <c r="CB680" s="584"/>
      <c r="CC680" s="530"/>
      <c r="CD680" s="585">
        <f>SUM(CB675:CB679)</f>
        <v>49.330398089914546</v>
      </c>
      <c r="CE680" s="585">
        <f>SUM(CC675:CC679)</f>
        <v>44.24512282628163</v>
      </c>
      <c r="CF680" s="585" t="e">
        <f ca="1">[1]!Mean(CB677:CB679)</f>
        <v>#NAME?</v>
      </c>
      <c r="CG680" s="585" t="e">
        <f ca="1">[1]!Mean(CC677:CC679)</f>
        <v>#NAME?</v>
      </c>
      <c r="CH680" s="585">
        <f>MAX(CB675:CB679)</f>
        <v>49.330398089914546</v>
      </c>
      <c r="CI680" s="585">
        <f>MAX(CC675:CC679)</f>
        <v>44.24512282628163</v>
      </c>
      <c r="CJ680" s="585">
        <f>MIN(CB675:CB679)</f>
        <v>49.330398089914546</v>
      </c>
      <c r="CK680" s="585">
        <f>MIN(CC675:CC679)</f>
        <v>44.24512282628163</v>
      </c>
      <c r="CL680" s="585"/>
      <c r="CM680" s="528"/>
      <c r="CN680" s="393"/>
      <c r="CO680" s="73"/>
      <c r="CP680" s="73"/>
      <c r="CQ680" s="73"/>
      <c r="CR680" s="96"/>
      <c r="CS680" s="83"/>
      <c r="CT680" s="281">
        <f>SUM(CR675:CR679)</f>
        <v>7.2386666764134624</v>
      </c>
      <c r="CU680" s="281">
        <f>SUM(CS675:CS679)</f>
        <v>3.1077197130213268</v>
      </c>
      <c r="CV680" s="281">
        <f>AVERAGE(CR675:CR679)</f>
        <v>7.2386666764134624</v>
      </c>
      <c r="CW680" s="281">
        <f>AVERAGE(CS675:CS679)</f>
        <v>3.1077197130213268</v>
      </c>
      <c r="CX680" s="281">
        <f>MAX(CR675:CR679)</f>
        <v>7.2386666764134624</v>
      </c>
      <c r="CY680" s="281">
        <f>MAX(CS674:CS679)</f>
        <v>3.1077197130213268</v>
      </c>
      <c r="CZ680" s="281">
        <f>MIN(CR676:CR679)</f>
        <v>7.2386666764134624</v>
      </c>
      <c r="DA680" s="281">
        <f>MIN(CS675:CS679)</f>
        <v>3.1077197130213268</v>
      </c>
      <c r="DB680" s="281">
        <f>CX680-CZ680</f>
        <v>0</v>
      </c>
      <c r="DC680" s="281">
        <f>CY680-DA680</f>
        <v>0</v>
      </c>
      <c r="DD680" s="281"/>
      <c r="DE680" s="281"/>
      <c r="DF680" s="281"/>
      <c r="DG680" s="281"/>
      <c r="DH680" s="281"/>
      <c r="DI680" s="281"/>
      <c r="DJ680" s="110"/>
      <c r="DK680" s="110"/>
      <c r="DL680" s="133"/>
      <c r="DM680" s="133"/>
      <c r="DN680" s="133"/>
      <c r="DO680" s="133"/>
      <c r="DP680" s="133"/>
      <c r="DQ680" s="133"/>
      <c r="DR680" s="133"/>
      <c r="DS680" s="110"/>
      <c r="DT680" s="112"/>
      <c r="DU680" s="110"/>
      <c r="DV680" s="110"/>
      <c r="DW680" s="495"/>
      <c r="DX680" s="495"/>
      <c r="DY680" s="495"/>
      <c r="DZ680" s="495"/>
      <c r="EA680" s="495"/>
      <c r="EB680" s="512"/>
      <c r="EC680" s="495"/>
      <c r="ED680" s="495"/>
      <c r="EE680" s="512"/>
      <c r="EF680" s="244"/>
      <c r="EG680" s="244"/>
      <c r="EH680" s="244"/>
      <c r="EI680" s="244"/>
      <c r="EJ680" s="244"/>
      <c r="EK680" s="244"/>
      <c r="EL680" s="244"/>
      <c r="EM680" s="244"/>
      <c r="EN680" s="244"/>
      <c r="EO680" s="244"/>
      <c r="EP680" s="244"/>
      <c r="EQ680" s="244"/>
      <c r="ER680" s="110"/>
      <c r="ES680" s="111"/>
      <c r="ET680" s="523"/>
      <c r="EU680" s="523"/>
      <c r="EV680" s="287">
        <f>SUM(ET677:ET680)</f>
        <v>0.57199349564246704</v>
      </c>
      <c r="EW680" s="281">
        <f>SUM(EU677:EU680)</f>
        <v>2.3274218098555557</v>
      </c>
      <c r="EX680" s="278">
        <f>AVERAGE(ET677:ET680)</f>
        <v>0.57199349564246704</v>
      </c>
      <c r="EY680" s="278">
        <f>AVERAGE(EU677:EU680)</f>
        <v>1.1637109049277778</v>
      </c>
      <c r="EZ680" s="281">
        <f>_xlfn.VAR.P(ET677:ET680)</f>
        <v>0</v>
      </c>
      <c r="FA680" s="281">
        <f>_xlfn.VAR.P(EU677:EU680)</f>
        <v>0.89633150067537914</v>
      </c>
      <c r="FB680" s="281">
        <f>MAX(ET677:ET680)</f>
        <v>0.57199349564246704</v>
      </c>
      <c r="FC680" s="281">
        <f>MAX(EU677:EU680)</f>
        <v>2.110458759784275</v>
      </c>
      <c r="FD680" s="523"/>
      <c r="FE680" s="152"/>
      <c r="FF680" s="145"/>
      <c r="FG680" s="521">
        <f>SUM(FE675:FE680)</f>
        <v>30.771277861292205</v>
      </c>
      <c r="FH680" s="521">
        <f>SUM(FF675:FF680)</f>
        <v>11.995807182773037</v>
      </c>
      <c r="FI680" s="521">
        <f>AVERAGE(FE675:FE680)</f>
        <v>30.771277861292205</v>
      </c>
      <c r="FJ680" s="521">
        <f>AVERAGE(FF675:FF680)</f>
        <v>11.995807182773037</v>
      </c>
      <c r="FK680" s="521">
        <f>MAX(FE675:FE680)</f>
        <v>30.771277861292205</v>
      </c>
      <c r="FL680" s="521">
        <f>MAX(FF675:FF680)</f>
        <v>11.995807182773037</v>
      </c>
      <c r="FM680" s="521">
        <f>MIN(FE675:FE680)</f>
        <v>30.771277861292205</v>
      </c>
      <c r="FN680" s="521">
        <f>MIN(FF675:FF680)</f>
        <v>11.995807182773037</v>
      </c>
      <c r="FO680" s="521">
        <f>FK680-FM680</f>
        <v>0</v>
      </c>
      <c r="FP680" s="520">
        <f>FL680-FN680</f>
        <v>0</v>
      </c>
      <c r="FQ680" s="284"/>
      <c r="FR680" s="284"/>
      <c r="FS680" s="278">
        <f>SUM(FQ675:FQ680)</f>
        <v>4.1400477977787293</v>
      </c>
      <c r="FT680" s="278">
        <f>SUM(FR675:FR680)</f>
        <v>1.6139471143670021</v>
      </c>
      <c r="FU680" s="278">
        <f>AVERAGE(FQ675:FQ680)</f>
        <v>4.1400477977787293</v>
      </c>
      <c r="FV680" s="278">
        <f>AVERAGE(FR675:FR680)</f>
        <v>1.6139471143670021</v>
      </c>
      <c r="FW680" s="278">
        <f>MAX(FQ675:FQ680)</f>
        <v>4.1400477977787293</v>
      </c>
      <c r="FX680" s="278">
        <f>MAX(FR675:FR680)</f>
        <v>1.6139471143670021</v>
      </c>
      <c r="FY680" s="278">
        <f>MIN(FQ675:FQ680)</f>
        <v>4.1400477977787293</v>
      </c>
      <c r="FZ680" s="278">
        <f>MIN(FR675:FR680)</f>
        <v>1.6139471143670021</v>
      </c>
      <c r="GA680" s="278">
        <f>FW680-FY680</f>
        <v>0</v>
      </c>
      <c r="GB680" s="278">
        <f>FX680-FZ680</f>
        <v>0</v>
      </c>
      <c r="GC680" s="280"/>
      <c r="GD680" s="285"/>
      <c r="GE680" s="280"/>
      <c r="GF680" s="278">
        <f>SUM(GD675:GD680)</f>
        <v>2.9081041709646223</v>
      </c>
      <c r="GG680" s="278">
        <f>SUM(GE675:GE680)</f>
        <v>1.0715204413324848</v>
      </c>
      <c r="GH680" s="278">
        <f>AVERAGE(GD675:GD680)</f>
        <v>2.9081041709646223</v>
      </c>
      <c r="GI680" s="278">
        <f>AVERAGE(GE675:GE680)</f>
        <v>1.0715204413324848</v>
      </c>
      <c r="GJ680" s="278">
        <f>MAX(GD675:GD680)</f>
        <v>2.9081041709646223</v>
      </c>
      <c r="GK680" s="278">
        <f>MAX(GE675:GE680)</f>
        <v>1.0715204413324848</v>
      </c>
      <c r="GL680" s="278">
        <f>MIN(GD675:GD680)</f>
        <v>2.9081041709646223</v>
      </c>
      <c r="GM680" s="278">
        <f>MIN(GE675:GE680)</f>
        <v>1.0715204413324848</v>
      </c>
      <c r="GN680" s="278">
        <f>GJ680-GL680</f>
        <v>0</v>
      </c>
      <c r="GO680" s="278">
        <f>GK680-GM680</f>
        <v>0</v>
      </c>
      <c r="GP680" s="284"/>
      <c r="GQ680" s="587"/>
      <c r="GR680" s="587"/>
      <c r="GS680" s="532"/>
      <c r="GT680" s="586">
        <f>SUM(GR675:GR679)</f>
        <v>5.0578667802373607</v>
      </c>
      <c r="GU680" s="586">
        <f>SUM(GS675:GS679)</f>
        <v>4.5372925209211346</v>
      </c>
      <c r="GV680" s="531">
        <f>AVERAGE(GR675:GR679)</f>
        <v>1.6859555934124535</v>
      </c>
      <c r="GW680" s="531">
        <f>AVERAGE(GS675:GS679)</f>
        <v>1.5124308403070448</v>
      </c>
      <c r="GX680" s="531">
        <f>MAX(GR675:GR679)</f>
        <v>3.3530653192834277</v>
      </c>
      <c r="GY680" s="531">
        <f>MAX(GS675:GS679)</f>
        <v>3.0374827009979288</v>
      </c>
      <c r="GZ680" s="587"/>
      <c r="HA680" s="532"/>
      <c r="HB680" s="586">
        <f>SUM(GZ675:GZ679)</f>
        <v>1.8409827657029201</v>
      </c>
      <c r="HC680" s="586">
        <f>SUM(HA675:HA679)</f>
        <v>5.6331785801792957</v>
      </c>
      <c r="HD680" s="531">
        <f>AVERAGE(GZ675:GZ679)</f>
        <v>0.61366092190097332</v>
      </c>
      <c r="HE680" s="531">
        <f>AVERAGE(HA675:HA679)</f>
        <v>1.8777261933930987</v>
      </c>
      <c r="HF680" s="531">
        <f>MAX(GZ675:GZ679)</f>
        <v>1.4987721238938061</v>
      </c>
      <c r="HG680" s="531">
        <f>MAX(HA675:HA679)</f>
        <v>2.8792201327433631</v>
      </c>
      <c r="HH680" s="584"/>
      <c r="HI680" s="527"/>
      <c r="HJ680" s="586">
        <f>SUM(HH675:HH680)</f>
        <v>5.4142806387806317</v>
      </c>
      <c r="HK680" s="586">
        <f>SUM(HI675:HI680)</f>
        <v>7.6299306523762294</v>
      </c>
      <c r="HL680" s="531">
        <f>AVERAGE(HH675:HH680)</f>
        <v>1.8047602129268772</v>
      </c>
      <c r="HM680" s="531">
        <f>AVERAGE(HI675:HI680)</f>
        <v>2.543310217458743</v>
      </c>
      <c r="HN680" s="531">
        <f>MAX(HH675:HH680)</f>
        <v>3.6727870772401747</v>
      </c>
      <c r="HO680" s="531">
        <f>MAX(HI675:HI680)</f>
        <v>4.1852371177337586</v>
      </c>
      <c r="HP680" s="286">
        <f>MIN(HH675:HH680)</f>
        <v>0.32522368428546</v>
      </c>
      <c r="HQ680" s="286">
        <f>MIN(HI675:HI680)</f>
        <v>0.82247818071232359</v>
      </c>
      <c r="HR680" s="278">
        <f>HN680-HP680</f>
        <v>3.3475633929547146</v>
      </c>
      <c r="HS680" s="278">
        <f>HO680-HQ680</f>
        <v>3.362758937021435</v>
      </c>
      <c r="HT680" s="393"/>
      <c r="HU680" s="520"/>
      <c r="HV680" s="393"/>
      <c r="HW680" s="520"/>
      <c r="HX680" s="393"/>
      <c r="HY680" s="520"/>
      <c r="HZ680" s="393"/>
      <c r="IA680" s="520"/>
      <c r="IB680" s="393"/>
      <c r="IC680" s="520"/>
      <c r="ID680" s="393"/>
      <c r="IE680" s="168"/>
      <c r="IF680" s="168"/>
      <c r="IG680" s="168">
        <v>-1.0453674230707157</v>
      </c>
      <c r="IH680" s="168">
        <v>0</v>
      </c>
      <c r="II680" s="168"/>
      <c r="IJ680" s="168"/>
      <c r="IK680" s="168"/>
      <c r="IL680" s="168"/>
      <c r="IM680" s="168"/>
      <c r="IN680" s="462"/>
      <c r="IO680" s="462"/>
      <c r="IP680" s="390">
        <v>2</v>
      </c>
      <c r="IQ680" s="168"/>
      <c r="IR680" s="168"/>
      <c r="IS680" s="168"/>
      <c r="IT680" s="390"/>
      <c r="IU680" s="393"/>
      <c r="IV680" s="390"/>
      <c r="IW680" s="393"/>
      <c r="IX680" s="484"/>
      <c r="IY680" s="393"/>
      <c r="IZ680" s="168"/>
      <c r="JA680" s="168"/>
      <c r="JB680" s="177"/>
      <c r="JC680" s="177"/>
      <c r="JD680" s="177"/>
      <c r="JE680" s="168"/>
      <c r="JF680" s="168"/>
      <c r="JG680" s="168"/>
      <c r="JH680" s="168"/>
      <c r="JI680" s="168"/>
      <c r="JJ680" s="168"/>
      <c r="JK680" s="168"/>
      <c r="JL680" s="168"/>
      <c r="JM680" s="168"/>
      <c r="JN680" s="168"/>
      <c r="JO680" s="168"/>
      <c r="JP680" s="177"/>
      <c r="JQ680" s="177"/>
      <c r="JR680" s="177"/>
      <c r="JS680" s="168"/>
      <c r="JT680" s="168"/>
      <c r="JU680" s="393"/>
      <c r="JV680" s="168"/>
      <c r="JW680" s="168"/>
      <c r="JX680" s="168"/>
      <c r="JY680" s="393"/>
      <c r="JZ680" s="507"/>
      <c r="KA680" s="507"/>
      <c r="KB680" s="520"/>
      <c r="KC680" s="520"/>
      <c r="KD680" s="507"/>
      <c r="KE680" s="170"/>
      <c r="KF680" s="168"/>
      <c r="KG680" s="168"/>
      <c r="KH680" s="168"/>
      <c r="KI680" s="168"/>
      <c r="KJ680" s="168"/>
      <c r="KK680" s="169"/>
      <c r="KL680" s="168"/>
      <c r="KM680" s="168"/>
      <c r="KN680" s="168"/>
      <c r="KO680" s="168"/>
      <c r="KP680" s="168"/>
      <c r="KQ680" s="168"/>
      <c r="KR680" s="169"/>
      <c r="KS680" s="168"/>
      <c r="KT680" s="168"/>
      <c r="KU680" s="168"/>
      <c r="KV680" s="168"/>
      <c r="KW680" s="168"/>
      <c r="KX680" s="168"/>
      <c r="KY680" s="168"/>
      <c r="KZ680" s="168"/>
      <c r="LA680" s="169"/>
    </row>
    <row r="681" spans="1:314" x14ac:dyDescent="0.15">
      <c r="A681" s="214"/>
      <c r="B681" s="261" t="s">
        <v>203</v>
      </c>
      <c r="C681" s="10"/>
      <c r="D681" s="11"/>
      <c r="E681" s="12"/>
      <c r="F681" s="14"/>
      <c r="G681" s="13"/>
      <c r="H681" s="14" t="s">
        <v>349</v>
      </c>
      <c r="I681" s="596">
        <v>128</v>
      </c>
      <c r="J681" s="9">
        <v>1</v>
      </c>
      <c r="K681" s="14">
        <v>0</v>
      </c>
      <c r="L681" s="9">
        <v>1</v>
      </c>
      <c r="M681" s="14">
        <v>1</v>
      </c>
      <c r="N681" s="14">
        <v>1</v>
      </c>
      <c r="O681" s="14">
        <v>0</v>
      </c>
      <c r="P681" s="14"/>
      <c r="Q681" s="14">
        <v>1</v>
      </c>
      <c r="R681" s="14">
        <v>0</v>
      </c>
      <c r="S681" s="14">
        <v>0</v>
      </c>
      <c r="T681" s="14">
        <v>0</v>
      </c>
      <c r="U681" s="14">
        <v>0</v>
      </c>
      <c r="V681" s="14">
        <v>1</v>
      </c>
      <c r="W681" s="14">
        <v>1</v>
      </c>
      <c r="X681" s="14">
        <v>0</v>
      </c>
      <c r="Y681" s="14">
        <v>0</v>
      </c>
      <c r="Z681" s="14">
        <v>0</v>
      </c>
      <c r="AA681" s="9">
        <v>1</v>
      </c>
      <c r="AB681" s="15"/>
      <c r="AC681" s="15"/>
      <c r="AD681" s="15"/>
      <c r="AE681" s="15"/>
      <c r="AF681" s="15"/>
      <c r="AG681" s="15"/>
      <c r="AH681" s="54"/>
      <c r="AI681" s="15"/>
      <c r="AJ681" s="15"/>
      <c r="AK681" s="15"/>
      <c r="AL681" s="632"/>
      <c r="AM681" s="633"/>
      <c r="AN681" s="634"/>
      <c r="AO681" s="633"/>
      <c r="AP681" s="634"/>
      <c r="AQ681" s="634"/>
      <c r="AR681" s="634"/>
      <c r="AS681" s="634"/>
      <c r="AT681" s="634"/>
      <c r="AU681" s="634"/>
      <c r="AV681" s="634"/>
      <c r="AW681" s="634"/>
      <c r="AX681" s="634"/>
      <c r="AY681" s="634"/>
      <c r="AZ681" s="634"/>
      <c r="BA681" s="634"/>
      <c r="BB681" s="633"/>
      <c r="BC681" s="634"/>
      <c r="BD681" s="634"/>
      <c r="BE681" s="634"/>
      <c r="BF681" s="634"/>
      <c r="BG681" s="634"/>
      <c r="BH681" s="634"/>
      <c r="BI681" s="634"/>
      <c r="BJ681" s="634"/>
      <c r="BK681" s="634"/>
      <c r="BL681" s="634"/>
      <c r="BM681" s="634"/>
      <c r="BN681" s="573"/>
      <c r="BO681" s="573"/>
      <c r="BP681" s="64">
        <v>-1.0453674230707157</v>
      </c>
      <c r="BQ681" s="64">
        <v>11.950735619469027</v>
      </c>
      <c r="BR681" s="6"/>
      <c r="BS681" s="527"/>
      <c r="BT681" s="527"/>
      <c r="BU681" s="527"/>
      <c r="BV681" s="527"/>
      <c r="BW681" s="584"/>
      <c r="BX681" s="527"/>
      <c r="BY681" s="527"/>
      <c r="BZ681" s="527"/>
      <c r="CA681" s="527"/>
      <c r="CB681" s="584"/>
      <c r="CC681" s="527"/>
      <c r="CD681" s="584"/>
      <c r="CE681" s="527"/>
      <c r="CF681" s="584"/>
      <c r="CG681" s="527"/>
      <c r="CH681" s="584"/>
      <c r="CI681" s="527"/>
      <c r="CJ681" s="584"/>
      <c r="CK681" s="527"/>
      <c r="CL681" s="584"/>
      <c r="CO681" s="70"/>
      <c r="CP681" s="70"/>
      <c r="CQ681" s="70"/>
      <c r="CR681" s="70"/>
      <c r="CS681" s="70"/>
      <c r="CT681" s="70"/>
      <c r="CU681" s="70"/>
      <c r="CV681" s="70"/>
      <c r="CW681" s="70"/>
      <c r="CX681" s="70"/>
      <c r="CY681" s="70"/>
      <c r="CZ681" s="70"/>
      <c r="DA681" s="70"/>
      <c r="DB681" s="70"/>
      <c r="DC681" s="70"/>
      <c r="DH681" s="516"/>
      <c r="DI681" s="516"/>
      <c r="DJ681" s="105"/>
      <c r="DK681" s="105"/>
      <c r="DL681" s="105"/>
      <c r="DM681" s="105"/>
      <c r="DN681" s="105"/>
      <c r="DO681" s="105"/>
      <c r="DP681" s="105"/>
      <c r="DQ681" s="105"/>
      <c r="DR681" s="105"/>
      <c r="DS681" s="105"/>
      <c r="DT681" s="108" t="s">
        <v>442</v>
      </c>
      <c r="DU681" s="128">
        <v>-1.0453674230707157</v>
      </c>
      <c r="DV681" s="128">
        <v>11.950735619469027</v>
      </c>
      <c r="ER681" s="105">
        <v>3.6489240239260829</v>
      </c>
      <c r="ES681" s="105">
        <v>-14.120011061946904</v>
      </c>
      <c r="EV681" s="284"/>
      <c r="EW681" s="209"/>
      <c r="EX681" s="209"/>
      <c r="EY681" s="209"/>
      <c r="EZ681" s="209"/>
      <c r="FA681" s="209"/>
      <c r="FB681" s="209"/>
      <c r="FC681" s="209"/>
      <c r="FE681" s="141"/>
      <c r="FF681" s="141"/>
      <c r="FH681" s="141"/>
      <c r="FJ681" s="141"/>
      <c r="FK681" s="584"/>
      <c r="FL681" s="527"/>
      <c r="FM681" s="584"/>
      <c r="FN681" s="527"/>
      <c r="FO681" s="584"/>
      <c r="FP681" s="527"/>
      <c r="FQ681" s="284"/>
      <c r="FR681" s="209"/>
      <c r="FS681" s="285"/>
      <c r="FT681" s="279"/>
      <c r="FU681" s="285"/>
      <c r="FV681" s="279"/>
      <c r="FW681" s="285"/>
      <c r="FX681" s="279"/>
      <c r="FY681" s="285"/>
      <c r="FZ681" s="279"/>
      <c r="GA681" s="285"/>
      <c r="GB681" s="279"/>
      <c r="GC681" s="279"/>
      <c r="GD681" s="285"/>
      <c r="GE681" s="279"/>
      <c r="GF681" s="285"/>
      <c r="GG681" s="279"/>
      <c r="GH681" s="279"/>
      <c r="GI681" s="279"/>
      <c r="GJ681" s="279"/>
      <c r="GK681" s="279"/>
      <c r="GL681" s="279"/>
      <c r="GM681" s="279"/>
      <c r="GN681" s="279"/>
      <c r="GO681" s="279"/>
      <c r="GP681" s="209"/>
      <c r="GQ681" s="529"/>
      <c r="GR681" s="587"/>
      <c r="GS681" s="529"/>
      <c r="GT681" s="587"/>
      <c r="GU681" s="529"/>
      <c r="GV681" s="529"/>
      <c r="GW681" s="529"/>
      <c r="GX681" s="529"/>
      <c r="GY681" s="529"/>
      <c r="GZ681" s="587"/>
      <c r="HA681" s="529"/>
      <c r="HB681" s="587"/>
      <c r="HC681" s="529"/>
      <c r="HD681" s="529"/>
      <c r="HE681" s="529"/>
      <c r="HF681" s="529"/>
      <c r="HG681" s="529"/>
      <c r="HH681" s="584"/>
      <c r="HI681" s="527"/>
      <c r="HJ681" s="587"/>
      <c r="HK681" s="529"/>
      <c r="HL681" s="529"/>
      <c r="HM681" s="529"/>
      <c r="HN681" s="529"/>
      <c r="HO681" s="529"/>
      <c r="HP681" s="285"/>
      <c r="HQ681" s="208"/>
      <c r="HR681" s="208"/>
      <c r="HS681" s="208"/>
      <c r="IE681" s="159"/>
      <c r="IF681" s="159"/>
      <c r="IG681" s="159">
        <v>4.280089260497081</v>
      </c>
      <c r="IH681" s="159">
        <v>-6.389502212389381</v>
      </c>
      <c r="II681" s="159">
        <v>0</v>
      </c>
      <c r="IJ681" s="159">
        <v>0</v>
      </c>
      <c r="IK681" s="159"/>
      <c r="IL681" s="159"/>
      <c r="IM681" s="159"/>
      <c r="IQ681" s="159"/>
      <c r="IR681" s="159"/>
      <c r="IS681" s="159"/>
      <c r="IZ681" s="159"/>
      <c r="JA681" s="159"/>
      <c r="JB681" s="159"/>
      <c r="JC681" s="159"/>
      <c r="JD681" s="159"/>
      <c r="JE681" s="159"/>
      <c r="JF681" s="159"/>
      <c r="JG681" s="159"/>
      <c r="JH681" s="159"/>
      <c r="JI681" s="159"/>
      <c r="JJ681" s="159"/>
      <c r="JK681" s="159"/>
      <c r="JL681" s="159"/>
      <c r="JM681" s="159"/>
      <c r="JN681" s="159"/>
      <c r="JO681" s="159"/>
      <c r="JP681" s="159"/>
      <c r="JQ681" s="159"/>
      <c r="JR681" s="159"/>
      <c r="JS681" s="159"/>
      <c r="JT681" s="159"/>
      <c r="JV681" s="159"/>
      <c r="JW681" s="159"/>
      <c r="JX681" s="159"/>
      <c r="KE681" s="159"/>
      <c r="KF681" s="159"/>
      <c r="KG681" s="159"/>
      <c r="KH681" s="159"/>
      <c r="KI681" s="159"/>
      <c r="KJ681" s="159"/>
      <c r="KK681" s="159"/>
      <c r="KL681" s="159"/>
      <c r="KM681" s="159"/>
      <c r="KN681" s="159"/>
      <c r="KO681" s="159"/>
      <c r="KP681" s="159"/>
      <c r="KQ681" s="159"/>
      <c r="KR681" s="159"/>
      <c r="KS681" s="159"/>
      <c r="KT681" s="159"/>
      <c r="KU681" s="159"/>
      <c r="KV681" s="159"/>
      <c r="KW681" s="159"/>
      <c r="KX681" s="159"/>
      <c r="KY681" s="159"/>
      <c r="KZ681" s="159"/>
      <c r="LA681" s="159"/>
    </row>
    <row r="682" spans="1:314" x14ac:dyDescent="0.15">
      <c r="A682" s="214"/>
      <c r="B682" s="261" t="s">
        <v>204</v>
      </c>
      <c r="C682" s="10"/>
      <c r="D682" s="11"/>
      <c r="E682" s="12"/>
      <c r="F682" s="14"/>
      <c r="G682" s="13"/>
      <c r="H682" s="14"/>
      <c r="I682" s="596"/>
      <c r="J682" s="9">
        <v>1</v>
      </c>
      <c r="K682" s="14"/>
      <c r="L682" s="9"/>
      <c r="M682" s="14">
        <v>1</v>
      </c>
      <c r="N682" s="14">
        <v>0</v>
      </c>
      <c r="O682" s="14">
        <v>1</v>
      </c>
      <c r="P682" s="14"/>
      <c r="Q682" s="14">
        <v>0</v>
      </c>
      <c r="R682" s="14">
        <v>0</v>
      </c>
      <c r="S682" s="14">
        <v>1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/>
      <c r="Z682" s="14"/>
      <c r="AA682" s="9"/>
      <c r="AB682" s="15"/>
      <c r="AC682" s="15"/>
      <c r="AD682" s="15"/>
      <c r="AE682" s="15">
        <f>ABS(ER682-DU683)</f>
        <v>0.71006089114237314</v>
      </c>
      <c r="AF682" s="15">
        <f>ABS(ES682-DV683)</f>
        <v>0.15776548672566371</v>
      </c>
      <c r="AG682" s="15">
        <f>SQRT(AE682^2+AF682^2)</f>
        <v>0.72737639357604023</v>
      </c>
      <c r="AH682" s="15">
        <f>AM683-BP682</f>
        <v>2.2879739825698682</v>
      </c>
      <c r="AI682" s="15">
        <f>AN683-BQ682</f>
        <v>-16.28928650442478</v>
      </c>
      <c r="AJ682" s="15"/>
      <c r="AK682" s="15"/>
      <c r="AL682" s="632">
        <f>((AH682*AH683)+(AI682*AI683))/(SQRT(AH682^2+AI682^2)*SQRT(AH683^2+AI683^2))</f>
        <v>0.99836182009332197</v>
      </c>
      <c r="AM682" s="633"/>
      <c r="AN682" s="634"/>
      <c r="AO682" s="633"/>
      <c r="AP682" s="634"/>
      <c r="AQ682" s="634"/>
      <c r="AR682" s="634"/>
      <c r="AS682" s="634"/>
      <c r="AT682" s="634"/>
      <c r="AU682" s="634"/>
      <c r="AV682" s="634"/>
      <c r="AW682" s="634"/>
      <c r="AX682" s="634"/>
      <c r="AY682" s="634"/>
      <c r="AZ682" s="634"/>
      <c r="BA682" s="634"/>
      <c r="BB682" s="633"/>
      <c r="BC682" s="634"/>
      <c r="BD682" s="634"/>
      <c r="BE682" s="634"/>
      <c r="BF682" s="634"/>
      <c r="BG682" s="634"/>
      <c r="BH682" s="634"/>
      <c r="BI682" s="634"/>
      <c r="BJ682" s="634"/>
      <c r="BK682" s="634"/>
      <c r="BL682" s="634"/>
      <c r="BM682" s="634"/>
      <c r="BN682" s="573"/>
      <c r="BO682" s="573"/>
      <c r="BP682" s="64">
        <v>-0.9270239412136535</v>
      </c>
      <c r="BQ682" s="64">
        <v>11.911294247787612</v>
      </c>
      <c r="BR682" s="6"/>
      <c r="BS682" s="527"/>
      <c r="BT682" s="527"/>
      <c r="BU682" s="527"/>
      <c r="BV682" s="527"/>
      <c r="BW682" s="584"/>
      <c r="BX682" s="527"/>
      <c r="BY682" s="527"/>
      <c r="BZ682" s="527"/>
      <c r="CA682" s="527"/>
      <c r="CB682" s="584"/>
      <c r="CC682" s="527"/>
      <c r="CD682" s="584"/>
      <c r="CE682" s="527"/>
      <c r="CF682" s="584"/>
      <c r="CG682" s="527"/>
      <c r="CH682" s="584"/>
      <c r="CI682" s="527"/>
      <c r="CJ682" s="584"/>
      <c r="CK682" s="527"/>
      <c r="CL682" s="584"/>
      <c r="CO682" s="70"/>
      <c r="CP682" s="70"/>
      <c r="CQ682" s="70"/>
      <c r="CR682" s="70"/>
      <c r="CS682" s="70"/>
      <c r="CT682" s="70"/>
      <c r="CU682" s="70"/>
      <c r="CV682" s="70"/>
      <c r="CW682" s="70"/>
      <c r="CX682" s="70"/>
      <c r="CY682" s="70"/>
      <c r="CZ682" s="70"/>
      <c r="DA682" s="70"/>
      <c r="DB682" s="70"/>
      <c r="DC682" s="70"/>
      <c r="DH682" s="516"/>
      <c r="DI682" s="516"/>
      <c r="DJ682" s="105"/>
      <c r="DK682" s="105"/>
      <c r="DL682" s="105"/>
      <c r="DM682" s="105"/>
      <c r="DN682" s="105"/>
      <c r="DO682" s="105"/>
      <c r="DP682" s="105"/>
      <c r="DQ682" s="105"/>
      <c r="DR682" s="105"/>
      <c r="DS682" s="105"/>
      <c r="DT682" s="108" t="s">
        <v>442</v>
      </c>
      <c r="DU682" s="128">
        <v>-0.9270239412136535</v>
      </c>
      <c r="DV682" s="128">
        <v>11.911294247787612</v>
      </c>
      <c r="ER682" s="105">
        <v>3.8461631603545201</v>
      </c>
      <c r="ES682" s="105">
        <v>-12.02961836283186</v>
      </c>
      <c r="EV682" s="284"/>
      <c r="EW682" s="209"/>
      <c r="EX682" s="209"/>
      <c r="EY682" s="209"/>
      <c r="EZ682" s="209"/>
      <c r="FA682" s="209"/>
      <c r="FB682" s="209"/>
      <c r="FC682" s="209"/>
      <c r="FE682" s="141"/>
      <c r="FF682" s="141"/>
      <c r="FH682" s="141"/>
      <c r="FJ682" s="141"/>
      <c r="FK682" s="584"/>
      <c r="FL682" s="527"/>
      <c r="FM682" s="584"/>
      <c r="FN682" s="527"/>
      <c r="FO682" s="584"/>
      <c r="FP682" s="527"/>
      <c r="FQ682" s="284"/>
      <c r="FR682" s="209"/>
      <c r="FS682" s="285"/>
      <c r="FT682" s="279"/>
      <c r="FU682" s="285"/>
      <c r="FV682" s="279"/>
      <c r="FW682" s="285"/>
      <c r="FX682" s="279"/>
      <c r="FY682" s="285"/>
      <c r="FZ682" s="279"/>
      <c r="GA682" s="285"/>
      <c r="GB682" s="279"/>
      <c r="GC682" s="279"/>
      <c r="GD682" s="285"/>
      <c r="GE682" s="279"/>
      <c r="GF682" s="285"/>
      <c r="GG682" s="279"/>
      <c r="GH682" s="279"/>
      <c r="GI682" s="279"/>
      <c r="GJ682" s="279"/>
      <c r="GK682" s="279"/>
      <c r="GL682" s="279"/>
      <c r="GM682" s="279"/>
      <c r="GN682" s="279"/>
      <c r="GO682" s="279"/>
      <c r="GP682" s="209"/>
      <c r="GQ682" s="529"/>
      <c r="GR682" s="587"/>
      <c r="GS682" s="529"/>
      <c r="GT682" s="587"/>
      <c r="GU682" s="529"/>
      <c r="GV682" s="529"/>
      <c r="GW682" s="529"/>
      <c r="GX682" s="529"/>
      <c r="GY682" s="529"/>
      <c r="GZ682" s="587"/>
      <c r="HA682" s="529"/>
      <c r="HB682" s="587"/>
      <c r="HC682" s="529"/>
      <c r="HD682" s="529"/>
      <c r="HE682" s="529"/>
      <c r="HF682" s="529"/>
      <c r="HG682" s="529"/>
      <c r="HH682" s="584"/>
      <c r="HI682" s="527"/>
      <c r="HJ682" s="587"/>
      <c r="HK682" s="529"/>
      <c r="HL682" s="529"/>
      <c r="HM682" s="529"/>
      <c r="HN682" s="529"/>
      <c r="HO682" s="529"/>
      <c r="HP682" s="285"/>
      <c r="HQ682" s="208"/>
      <c r="HR682" s="208"/>
      <c r="HS682" s="208"/>
      <c r="IE682" s="159"/>
      <c r="IF682" s="159"/>
      <c r="IG682" s="159"/>
      <c r="IH682" s="159"/>
      <c r="II682" s="175">
        <v>0</v>
      </c>
      <c r="IJ682" s="175">
        <v>0</v>
      </c>
      <c r="IK682" s="159"/>
      <c r="IL682" s="159"/>
      <c r="IM682" s="159"/>
      <c r="IQ682" s="159"/>
      <c r="IR682" s="159"/>
      <c r="IS682" s="159"/>
      <c r="IZ682" s="159"/>
      <c r="JA682" s="159"/>
      <c r="JB682" s="159"/>
      <c r="JC682" s="159"/>
      <c r="JD682" s="159"/>
      <c r="JE682" s="159"/>
      <c r="JF682" s="159"/>
      <c r="JG682" s="159"/>
      <c r="JH682" s="159"/>
      <c r="JI682" s="159"/>
      <c r="JJ682" s="159"/>
      <c r="JK682" s="159"/>
      <c r="JL682" s="159"/>
      <c r="JM682" s="159"/>
      <c r="JN682" s="159"/>
      <c r="JO682" s="159"/>
      <c r="JP682" s="159"/>
      <c r="JQ682" s="159"/>
      <c r="JR682" s="159"/>
      <c r="JS682" s="159"/>
      <c r="JT682" s="159"/>
      <c r="JV682" s="159"/>
      <c r="JW682" s="159"/>
      <c r="JX682" s="159"/>
      <c r="KE682" s="159"/>
      <c r="KF682" s="159"/>
      <c r="KG682" s="159"/>
      <c r="KH682" s="159"/>
      <c r="KI682" s="159"/>
      <c r="KJ682" s="159"/>
      <c r="KK682" s="159"/>
      <c r="KL682" s="159"/>
      <c r="KM682" s="159"/>
      <c r="KN682" s="159"/>
      <c r="KO682" s="159"/>
      <c r="KP682" s="159"/>
      <c r="KQ682" s="159"/>
      <c r="KR682" s="159"/>
      <c r="KS682" s="159">
        <v>1</v>
      </c>
      <c r="KT682" s="159"/>
      <c r="KU682" s="159"/>
      <c r="KV682" s="159"/>
      <c r="KW682" s="159"/>
      <c r="KX682" s="159"/>
      <c r="KY682" s="159"/>
      <c r="KZ682" s="159"/>
      <c r="LA682" s="159"/>
    </row>
    <row r="683" spans="1:314" x14ac:dyDescent="0.15">
      <c r="A683" s="214"/>
      <c r="B683" s="261" t="s">
        <v>205</v>
      </c>
      <c r="C683" s="10">
        <v>0.21</v>
      </c>
      <c r="D683" s="11">
        <v>0.69993000000000005</v>
      </c>
      <c r="E683" s="12"/>
      <c r="F683" s="14"/>
      <c r="G683" s="13"/>
      <c r="H683" s="14"/>
      <c r="I683" s="596"/>
      <c r="J683" s="9">
        <v>2</v>
      </c>
      <c r="K683" s="14"/>
      <c r="L683" s="9"/>
      <c r="M683" s="14">
        <v>0</v>
      </c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9"/>
      <c r="AB683" s="15"/>
      <c r="AC683" s="15"/>
      <c r="AD683" s="15"/>
      <c r="AE683" s="15"/>
      <c r="AF683" s="15"/>
      <c r="AG683" s="15"/>
      <c r="AH683" s="54">
        <f>ER682-BP682</f>
        <v>4.7731871015681735</v>
      </c>
      <c r="AI683" s="54">
        <f>ES682-BQ682</f>
        <v>-23.940912610619471</v>
      </c>
      <c r="AJ683" s="15"/>
      <c r="AK683" s="15"/>
      <c r="AL683" s="635">
        <f>DEGREES(ACOS(AL682))</f>
        <v>3.2800293748687874</v>
      </c>
      <c r="AM683" s="633">
        <v>1.3609500413562148</v>
      </c>
      <c r="AN683" s="634">
        <v>-4.3779922566371683</v>
      </c>
      <c r="AO683" s="633"/>
      <c r="AP683" s="638">
        <f>ABS(11.88+AN683)</f>
        <v>7.5020077433628325</v>
      </c>
      <c r="AQ683" s="634"/>
      <c r="AR683" s="634"/>
      <c r="AS683" s="634"/>
      <c r="AT683" s="634"/>
      <c r="AU683" s="634"/>
      <c r="AV683" s="634"/>
      <c r="AW683" s="634"/>
      <c r="AX683" s="634"/>
      <c r="AY683" s="634"/>
      <c r="AZ683" s="634"/>
      <c r="BA683" s="634"/>
      <c r="BB683" s="634">
        <f>ABS(BQ683-AN683)</f>
        <v>7.2572123893805314</v>
      </c>
      <c r="BC683" s="634"/>
      <c r="BD683" s="634"/>
      <c r="BE683" s="634"/>
      <c r="BF683" s="634"/>
      <c r="BG683" s="634"/>
      <c r="BH683" s="634"/>
      <c r="BI683" s="634"/>
      <c r="BJ683" s="634"/>
      <c r="BK683" s="634"/>
      <c r="BL683" s="634"/>
      <c r="BM683" s="634"/>
      <c r="BN683" s="573"/>
      <c r="BO683" s="573"/>
      <c r="BP683" s="4">
        <v>2.3865935507840867</v>
      </c>
      <c r="BQ683" s="4">
        <v>-11.6352046460177</v>
      </c>
      <c r="BR683" s="6"/>
      <c r="BS683" s="527"/>
      <c r="BT683" s="527"/>
      <c r="BU683" s="527"/>
      <c r="BV683" s="527"/>
      <c r="BW683" s="584"/>
      <c r="BX683" s="527"/>
      <c r="BY683" s="527"/>
      <c r="BZ683" s="527"/>
      <c r="CA683" s="527"/>
      <c r="CB683" s="584"/>
      <c r="CC683" s="527"/>
      <c r="CD683" s="584"/>
      <c r="CE683" s="527"/>
      <c r="CF683" s="584"/>
      <c r="CG683" s="527"/>
      <c r="CH683" s="584"/>
      <c r="CI683" s="527"/>
      <c r="CJ683" s="584"/>
      <c r="CK683" s="527"/>
      <c r="CL683" s="584"/>
      <c r="CO683" s="70"/>
      <c r="CP683" s="70"/>
      <c r="CQ683" s="70"/>
      <c r="CR683" s="70"/>
      <c r="CS683" s="70"/>
      <c r="CT683" s="70"/>
      <c r="CU683" s="70"/>
      <c r="CV683" s="70"/>
      <c r="CW683" s="70"/>
      <c r="CX683" s="70"/>
      <c r="CY683" s="70"/>
      <c r="CZ683" s="70"/>
      <c r="DA683" s="70"/>
      <c r="DB683" s="70"/>
      <c r="DC683" s="70"/>
      <c r="DH683" s="516"/>
      <c r="DI683" s="516"/>
      <c r="DJ683" s="105"/>
      <c r="DK683" s="105"/>
      <c r="DL683" s="105"/>
      <c r="DM683" s="105"/>
      <c r="DN683" s="105"/>
      <c r="DO683" s="105"/>
      <c r="DP683" s="105"/>
      <c r="DQ683" s="105"/>
      <c r="DR683" s="105"/>
      <c r="DS683" s="105"/>
      <c r="DT683" s="108" t="s">
        <v>443</v>
      </c>
      <c r="DU683" s="105">
        <v>3.136102269212147</v>
      </c>
      <c r="DV683" s="105">
        <v>-11.871852876106196</v>
      </c>
      <c r="ER683" s="128">
        <v>-1.6370848323560265</v>
      </c>
      <c r="ES683" s="128">
        <v>11.477439159292036</v>
      </c>
      <c r="EU683" s="518">
        <f>ABS(ER683)</f>
        <v>1.6370848323560265</v>
      </c>
      <c r="EV683" s="284"/>
      <c r="EW683" s="209"/>
      <c r="EX683" s="209"/>
      <c r="EY683" s="209"/>
      <c r="EZ683" s="209"/>
      <c r="FA683" s="209"/>
      <c r="FB683" s="209"/>
      <c r="FC683" s="209"/>
      <c r="FE683" s="141"/>
      <c r="FF683" s="141"/>
      <c r="FH683" s="141"/>
      <c r="FJ683" s="141"/>
      <c r="FK683" s="584"/>
      <c r="FL683" s="527"/>
      <c r="FM683" s="584"/>
      <c r="FN683" s="527"/>
      <c r="FO683" s="584"/>
      <c r="FP683" s="527"/>
      <c r="FQ683" s="284"/>
      <c r="FR683" s="209"/>
      <c r="FS683" s="285"/>
      <c r="FT683" s="279"/>
      <c r="FU683" s="285"/>
      <c r="FV683" s="279"/>
      <c r="FW683" s="285"/>
      <c r="FX683" s="279"/>
      <c r="FY683" s="285"/>
      <c r="FZ683" s="279"/>
      <c r="GA683" s="285"/>
      <c r="GB683" s="279"/>
      <c r="GC683" s="279"/>
      <c r="GD683" s="285"/>
      <c r="GE683" s="279"/>
      <c r="GF683" s="285"/>
      <c r="GG683" s="279"/>
      <c r="GH683" s="279"/>
      <c r="GI683" s="279"/>
      <c r="GJ683" s="279"/>
      <c r="GK683" s="279"/>
      <c r="GL683" s="279"/>
      <c r="GM683" s="279"/>
      <c r="GN683" s="279"/>
      <c r="GO683" s="279"/>
      <c r="GP683" s="209"/>
      <c r="GQ683" s="529"/>
      <c r="GR683" s="587">
        <v>0.71006089114237314</v>
      </c>
      <c r="GS683" s="532">
        <v>0.71006089114237303</v>
      </c>
      <c r="GT683" s="584"/>
      <c r="GU683" s="527"/>
      <c r="GV683" s="527"/>
      <c r="GW683" s="527"/>
      <c r="GX683" s="527"/>
      <c r="GY683" s="527"/>
      <c r="GZ683" s="587">
        <v>0.15776548672566371</v>
      </c>
      <c r="HA683" s="532">
        <v>0.43385508849557652</v>
      </c>
      <c r="HB683" s="584"/>
      <c r="HC683" s="527"/>
      <c r="HD683" s="527"/>
      <c r="HE683" s="527"/>
      <c r="HF683" s="527"/>
      <c r="HG683" s="527"/>
      <c r="HH683" s="584">
        <v>0.72737639357604023</v>
      </c>
      <c r="HI683" s="527">
        <v>0.83211580140230812</v>
      </c>
      <c r="HJ683" s="584"/>
      <c r="HK683" s="527"/>
      <c r="HL683" s="527"/>
      <c r="HM683" s="527"/>
      <c r="HN683" s="527"/>
      <c r="HO683" s="527"/>
      <c r="HP683" s="285"/>
      <c r="HQ683" s="208"/>
      <c r="HR683" s="208"/>
      <c r="HS683" s="208"/>
      <c r="IE683" s="159"/>
      <c r="IF683" s="159"/>
      <c r="IG683" s="159"/>
      <c r="IH683" s="159"/>
      <c r="II683" s="175">
        <v>1</v>
      </c>
      <c r="IJ683" s="175">
        <v>0</v>
      </c>
      <c r="IK683" s="175">
        <v>1</v>
      </c>
      <c r="IL683" s="175">
        <v>0</v>
      </c>
      <c r="IM683" s="175">
        <v>0</v>
      </c>
      <c r="IN683" s="464"/>
      <c r="IO683" s="464"/>
      <c r="IP683" s="402"/>
      <c r="IQ683" s="175">
        <v>1</v>
      </c>
      <c r="IR683" s="175">
        <v>0</v>
      </c>
      <c r="IS683" s="175">
        <v>0</v>
      </c>
      <c r="IT683" s="402"/>
      <c r="IU683" s="416"/>
      <c r="IV683" s="402"/>
      <c r="IW683" s="416"/>
      <c r="IX683" s="483"/>
      <c r="IY683" s="416"/>
      <c r="IZ683" s="175">
        <v>1</v>
      </c>
      <c r="JA683" s="175">
        <v>0</v>
      </c>
      <c r="JB683" s="178">
        <v>0</v>
      </c>
      <c r="JC683" s="178">
        <v>0</v>
      </c>
      <c r="JD683" s="178">
        <v>0</v>
      </c>
      <c r="JE683" s="178">
        <v>0</v>
      </c>
      <c r="JF683" s="178">
        <v>0</v>
      </c>
      <c r="JG683" s="178">
        <v>0</v>
      </c>
      <c r="JH683" s="178">
        <v>1</v>
      </c>
      <c r="JI683" s="178">
        <v>0</v>
      </c>
      <c r="JJ683" s="178">
        <v>1</v>
      </c>
      <c r="JK683" s="178">
        <v>0</v>
      </c>
      <c r="JL683" s="178">
        <v>0</v>
      </c>
      <c r="JM683" s="178">
        <v>1</v>
      </c>
      <c r="JN683" s="178">
        <v>0</v>
      </c>
      <c r="JO683" s="178">
        <v>0</v>
      </c>
      <c r="JP683" s="178">
        <v>0</v>
      </c>
      <c r="JQ683" s="178">
        <v>0</v>
      </c>
      <c r="JR683" s="178">
        <v>0</v>
      </c>
      <c r="JS683" s="178">
        <v>0</v>
      </c>
      <c r="JT683" s="178">
        <v>0</v>
      </c>
      <c r="JU683" s="513">
        <v>1</v>
      </c>
      <c r="JV683" s="178">
        <v>0</v>
      </c>
      <c r="JW683" s="178">
        <v>0</v>
      </c>
      <c r="JX683" s="178">
        <v>0</v>
      </c>
      <c r="JY683" s="513"/>
      <c r="JZ683" s="407"/>
      <c r="KA683" s="407"/>
      <c r="KB683" s="407"/>
      <c r="KC683" s="407"/>
      <c r="KD683" s="407"/>
      <c r="KE683" s="162">
        <v>1</v>
      </c>
      <c r="KF683" s="175">
        <v>0</v>
      </c>
      <c r="KG683" s="175">
        <v>1</v>
      </c>
      <c r="KH683" s="175">
        <v>0</v>
      </c>
      <c r="KI683" s="175">
        <v>0</v>
      </c>
      <c r="KJ683" s="175">
        <v>1</v>
      </c>
      <c r="KK683" s="160">
        <v>0</v>
      </c>
      <c r="KL683" s="175">
        <v>0</v>
      </c>
      <c r="KM683" s="175">
        <v>0</v>
      </c>
      <c r="KN683" s="175">
        <v>0</v>
      </c>
      <c r="KO683" s="175">
        <v>1</v>
      </c>
      <c r="KP683" s="175">
        <v>0</v>
      </c>
      <c r="KQ683" s="175">
        <v>0</v>
      </c>
      <c r="KR683" s="160">
        <v>0</v>
      </c>
      <c r="KS683" s="175">
        <v>0</v>
      </c>
      <c r="KT683" s="159"/>
      <c r="KU683" s="159"/>
      <c r="KV683" s="159"/>
      <c r="KW683" s="159"/>
      <c r="KX683" s="159"/>
      <c r="KY683" s="159"/>
      <c r="KZ683" s="159"/>
      <c r="LA683" s="159"/>
    </row>
    <row r="684" spans="1:314" x14ac:dyDescent="0.15">
      <c r="A684" s="218" t="s">
        <v>593</v>
      </c>
      <c r="B684" s="259" t="s">
        <v>206</v>
      </c>
      <c r="C684" s="17"/>
      <c r="D684" s="18"/>
      <c r="E684" s="12"/>
      <c r="F684" s="20"/>
      <c r="G684" s="19"/>
      <c r="H684" s="20"/>
      <c r="I684" s="597"/>
      <c r="J684" s="16"/>
      <c r="K684" s="20"/>
      <c r="L684" s="16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16"/>
      <c r="AB684" s="20"/>
      <c r="AC684" s="20"/>
      <c r="AD684" s="20"/>
      <c r="AE684" s="20"/>
      <c r="AF684" s="20"/>
      <c r="AG684" s="20"/>
      <c r="AH684" s="58"/>
      <c r="AI684" s="20"/>
      <c r="AJ684" s="20"/>
      <c r="AK684" s="20"/>
      <c r="AL684" s="642"/>
      <c r="AM684" s="636"/>
      <c r="AN684" s="637"/>
      <c r="AO684" s="636"/>
      <c r="AP684" s="637"/>
      <c r="AQ684" s="528">
        <f>SUM(AO681:AO684)</f>
        <v>0</v>
      </c>
      <c r="AR684" s="528">
        <f>SUM(AP681:AP684)</f>
        <v>7.5020077433628325</v>
      </c>
      <c r="AS684" s="528" t="e">
        <f>AVERAGE(AO681:AO684)</f>
        <v>#DIV/0!</v>
      </c>
      <c r="AT684" s="528">
        <f>AVERAGE(AP681:AP684)</f>
        <v>7.5020077433628325</v>
      </c>
      <c r="AU684" s="528">
        <f>MAX(AO681:AO684)</f>
        <v>0</v>
      </c>
      <c r="AV684" s="528">
        <f>MAX(AP681:AP684)</f>
        <v>7.5020077433628325</v>
      </c>
      <c r="AW684" s="528">
        <f>MIN(AO681:AO684)</f>
        <v>0</v>
      </c>
      <c r="AX684" s="528">
        <f>MIN(AP681:AP684)</f>
        <v>7.5020077433628325</v>
      </c>
      <c r="AY684" s="528">
        <f>AU684-AW684</f>
        <v>0</v>
      </c>
      <c r="AZ684" s="528">
        <f>AV684-AX684</f>
        <v>0</v>
      </c>
      <c r="BA684" s="528"/>
      <c r="BB684" s="636"/>
      <c r="BC684" s="637"/>
      <c r="BD684" s="528">
        <f>SUM(BB681:BB684)</f>
        <v>7.2572123893805314</v>
      </c>
      <c r="BE684" s="528">
        <f>SUM(BC681:BC684)</f>
        <v>0</v>
      </c>
      <c r="BF684" s="528">
        <f>AVERAGE(BB681:BB684)</f>
        <v>7.2572123893805314</v>
      </c>
      <c r="BG684" s="528" t="e">
        <f>AVERAGE(BC681:BC684)</f>
        <v>#DIV/0!</v>
      </c>
      <c r="BH684" s="528">
        <f>MAX(BB681:BB684)</f>
        <v>7.2572123893805314</v>
      </c>
      <c r="BI684" s="528">
        <f>MAX(BC681:BC684)</f>
        <v>0</v>
      </c>
      <c r="BJ684" s="528">
        <f>MIN(BB681:BB684)</f>
        <v>7.2572123893805314</v>
      </c>
      <c r="BK684" s="528">
        <f>MIN(BC681:BC684)</f>
        <v>0</v>
      </c>
      <c r="BL684" s="528">
        <f>BH684-BJ684</f>
        <v>0</v>
      </c>
      <c r="BM684" s="528">
        <f>BI684-BK684</f>
        <v>0</v>
      </c>
      <c r="BN684" s="574"/>
      <c r="BO684" s="574"/>
      <c r="BP684" s="2"/>
      <c r="BQ684" s="2"/>
      <c r="BR684" s="7"/>
      <c r="BS684" s="530"/>
      <c r="BT684" s="530"/>
      <c r="BU684" s="530"/>
      <c r="BV684" s="530"/>
      <c r="BW684" s="584"/>
      <c r="BX684" s="530"/>
      <c r="BY684" s="530"/>
      <c r="BZ684" s="530"/>
      <c r="CA684" s="530"/>
      <c r="CB684" s="584"/>
      <c r="CC684" s="530"/>
      <c r="CD684" s="584"/>
      <c r="CE684" s="530"/>
      <c r="CF684" s="584"/>
      <c r="CG684" s="530"/>
      <c r="CH684" s="584"/>
      <c r="CI684" s="530"/>
      <c r="CJ684" s="584"/>
      <c r="CK684" s="530"/>
      <c r="CL684" s="584"/>
      <c r="CM684" s="271"/>
      <c r="CN684" s="393"/>
      <c r="CO684" s="73"/>
      <c r="CP684" s="73"/>
      <c r="CQ684" s="73"/>
      <c r="CR684" s="96"/>
      <c r="CS684" s="83"/>
      <c r="CT684" s="87"/>
      <c r="CU684" s="87"/>
      <c r="CV684" s="87"/>
      <c r="CW684" s="87"/>
      <c r="CX684" s="87"/>
      <c r="CY684" s="87"/>
      <c r="CZ684" s="87"/>
      <c r="DA684" s="87"/>
      <c r="DB684" s="87"/>
      <c r="DC684" s="81"/>
      <c r="DD684" s="281"/>
      <c r="DE684" s="281"/>
      <c r="DF684" s="281"/>
      <c r="DG684" s="281"/>
      <c r="DH684" s="281"/>
      <c r="DI684" s="281"/>
      <c r="DJ684" s="110"/>
      <c r="DK684" s="110"/>
      <c r="DL684" s="133"/>
      <c r="DM684" s="133"/>
      <c r="DN684" s="133"/>
      <c r="DO684" s="133"/>
      <c r="DP684" s="133"/>
      <c r="DQ684" s="133"/>
      <c r="DR684" s="133"/>
      <c r="DS684" s="110"/>
      <c r="DT684" s="112"/>
      <c r="DU684" s="110"/>
      <c r="DV684" s="110"/>
      <c r="DW684" s="495"/>
      <c r="DX684" s="495"/>
      <c r="DY684" s="495"/>
      <c r="DZ684" s="495"/>
      <c r="EA684" s="495"/>
      <c r="EB684" s="512"/>
      <c r="EC684" s="495"/>
      <c r="ED684" s="495"/>
      <c r="EE684" s="512"/>
      <c r="EF684" s="244"/>
      <c r="EG684" s="244"/>
      <c r="EH684" s="244"/>
      <c r="EI684" s="244"/>
      <c r="EJ684" s="244"/>
      <c r="EK684" s="244"/>
      <c r="EL684" s="244"/>
      <c r="EM684" s="244"/>
      <c r="EN684" s="244"/>
      <c r="EO684" s="244"/>
      <c r="EP684" s="244"/>
      <c r="EQ684" s="244"/>
      <c r="ER684" s="110"/>
      <c r="ES684" s="111"/>
      <c r="EV684" s="287"/>
      <c r="EW684" s="281">
        <f>SUM(EU681:EU684)</f>
        <v>1.6370848323560265</v>
      </c>
      <c r="EX684" s="278"/>
      <c r="EY684" s="278">
        <f>AVERAGE(EU681:EU684)</f>
        <v>1.6370848323560265</v>
      </c>
      <c r="EZ684" s="281"/>
      <c r="FA684" s="281">
        <f>_xlfn.VAR.P(EU681:EU684)</f>
        <v>0</v>
      </c>
      <c r="FB684" s="281"/>
      <c r="FC684" s="281">
        <f>MAX(EU681:EU684)</f>
        <v>1.6370848323560265</v>
      </c>
      <c r="FD684" s="523"/>
      <c r="FE684" s="152"/>
      <c r="FF684" s="145"/>
      <c r="FG684" s="268"/>
      <c r="FH684" s="145"/>
      <c r="FI684" s="268"/>
      <c r="FJ684" s="145"/>
      <c r="FK684" s="584"/>
      <c r="FL684" s="527"/>
      <c r="FM684" s="584"/>
      <c r="FN684" s="530"/>
      <c r="FO684" s="584"/>
      <c r="FP684" s="530"/>
      <c r="FQ684" s="284"/>
      <c r="FR684" s="282"/>
      <c r="FS684" s="286"/>
      <c r="FT684" s="278"/>
      <c r="FU684" s="286"/>
      <c r="FV684" s="278"/>
      <c r="FW684" s="285"/>
      <c r="FX684" s="279"/>
      <c r="FY684" s="285"/>
      <c r="FZ684" s="280"/>
      <c r="GA684" s="285"/>
      <c r="GB684" s="280"/>
      <c r="GC684" s="280"/>
      <c r="GD684" s="285"/>
      <c r="GE684" s="280"/>
      <c r="GF684" s="285"/>
      <c r="GG684" s="280"/>
      <c r="GH684" s="280"/>
      <c r="GI684" s="280"/>
      <c r="GJ684" s="280"/>
      <c r="GK684" s="280"/>
      <c r="GL684" s="280"/>
      <c r="GM684" s="280"/>
      <c r="GN684" s="280"/>
      <c r="GO684" s="280"/>
      <c r="GP684" s="282"/>
      <c r="GQ684" s="532"/>
      <c r="GR684" s="587"/>
      <c r="GS684" s="532"/>
      <c r="GT684" s="586">
        <f>SUM(GR682:GR684)</f>
        <v>0.71006089114237314</v>
      </c>
      <c r="GU684" s="586">
        <f>SUM(GS682:GS684)</f>
        <v>0.71006089114237303</v>
      </c>
      <c r="GV684" s="531">
        <f>AVERAGE(GR682:GR684)</f>
        <v>0.71006089114237314</v>
      </c>
      <c r="GW684" s="531">
        <f>AVERAGE(GS682:GS684)</f>
        <v>0.71006089114237303</v>
      </c>
      <c r="GX684" s="531">
        <f>MAX(GR682:GR684)</f>
        <v>0.71006089114237314</v>
      </c>
      <c r="GY684" s="531">
        <f>MAX(GS682:GS684)</f>
        <v>0.71006089114237303</v>
      </c>
      <c r="GZ684" s="587"/>
      <c r="HA684" s="532"/>
      <c r="HB684" s="586">
        <f>SUM(GZ682:GZ684)</f>
        <v>0.15776548672566371</v>
      </c>
      <c r="HC684" s="586">
        <f>SUM(HA682:HA684)</f>
        <v>0.43385508849557652</v>
      </c>
      <c r="HD684" s="531">
        <f>AVERAGE(GZ682:GZ684)</f>
        <v>0.15776548672566371</v>
      </c>
      <c r="HE684" s="531">
        <f>AVERAGE(HA682:HA684)</f>
        <v>0.43385508849557652</v>
      </c>
      <c r="HF684" s="531">
        <f>MAX(GZ682:GZ684)</f>
        <v>0.15776548672566371</v>
      </c>
      <c r="HG684" s="531">
        <f>MAX(HA682:HA684)</f>
        <v>0.43385508849557652</v>
      </c>
      <c r="HH684" s="584"/>
      <c r="HI684" s="527"/>
      <c r="HJ684" s="586">
        <f>SUM(HH682:HH684)</f>
        <v>0.72737639357604023</v>
      </c>
      <c r="HK684" s="586">
        <f>SUM(HI682:HI684)</f>
        <v>0.83211580140230812</v>
      </c>
      <c r="HL684" s="531">
        <f>AVERAGE(HH682:HH684)</f>
        <v>0.72737639357604023</v>
      </c>
      <c r="HM684" s="531">
        <f>AVERAGE(HI682:HI684)</f>
        <v>0.83211580140230812</v>
      </c>
      <c r="HN684" s="531">
        <f>MAX(HH682:HH684)</f>
        <v>0.72737639357604023</v>
      </c>
      <c r="HO684" s="531">
        <f>MAX(HI682:HI684)</f>
        <v>0.83211580140230812</v>
      </c>
      <c r="HP684" s="286">
        <f>MIN(HH682:HH684)</f>
        <v>0.72737639357604023</v>
      </c>
      <c r="HQ684" s="286">
        <f>MIN(HI682:HI684)</f>
        <v>0.83211580140230812</v>
      </c>
      <c r="HR684" s="278">
        <f>HN684-HP684</f>
        <v>0</v>
      </c>
      <c r="HS684" s="278">
        <f>HO684-HQ684</f>
        <v>0</v>
      </c>
      <c r="HT684" s="393"/>
      <c r="HU684" s="520"/>
      <c r="HV684" s="393"/>
      <c r="HW684" s="520"/>
      <c r="HX684" s="393"/>
      <c r="HY684" s="520"/>
      <c r="HZ684" s="393"/>
      <c r="IA684" s="520"/>
      <c r="IB684" s="393"/>
      <c r="IC684" s="520"/>
      <c r="ID684" s="393"/>
      <c r="IE684" s="168"/>
      <c r="IF684" s="168"/>
      <c r="IG684" s="168">
        <v>-5.1084936334965159</v>
      </c>
      <c r="IH684" s="168">
        <v>11.6352046460177</v>
      </c>
      <c r="II684" s="168"/>
      <c r="IJ684" s="168"/>
      <c r="IK684" s="168"/>
      <c r="IL684" s="168"/>
      <c r="IM684" s="168"/>
      <c r="IN684" s="462"/>
      <c r="IO684" s="462"/>
      <c r="IP684" s="390">
        <v>0</v>
      </c>
      <c r="IQ684" s="168"/>
      <c r="IR684" s="168"/>
      <c r="IS684" s="168"/>
      <c r="IT684" s="390"/>
      <c r="IU684" s="393"/>
      <c r="IV684" s="390"/>
      <c r="IW684" s="393"/>
      <c r="IX684" s="484"/>
      <c r="IY684" s="393"/>
      <c r="IZ684" s="168"/>
      <c r="JA684" s="168"/>
      <c r="JB684" s="177"/>
      <c r="JC684" s="177"/>
      <c r="JD684" s="177"/>
      <c r="JE684" s="168"/>
      <c r="JF684" s="168"/>
      <c r="JG684" s="168"/>
      <c r="JH684" s="168"/>
      <c r="JI684" s="168"/>
      <c r="JJ684" s="168"/>
      <c r="JK684" s="168"/>
      <c r="JL684" s="168"/>
      <c r="JM684" s="168"/>
      <c r="JN684" s="168"/>
      <c r="JO684" s="168"/>
      <c r="JP684" s="177"/>
      <c r="JQ684" s="177"/>
      <c r="JR684" s="177"/>
      <c r="JS684" s="168"/>
      <c r="JT684" s="168"/>
      <c r="JU684" s="393"/>
      <c r="JV684" s="168"/>
      <c r="JW684" s="168"/>
      <c r="JX684" s="168"/>
      <c r="JY684" s="393"/>
      <c r="JZ684" s="507"/>
      <c r="KA684" s="507"/>
      <c r="KB684" s="520"/>
      <c r="KC684" s="520"/>
      <c r="KD684" s="507"/>
      <c r="KE684" s="170"/>
      <c r="KF684" s="168"/>
      <c r="KG684" s="168"/>
      <c r="KH684" s="168"/>
      <c r="KI684" s="168"/>
      <c r="KJ684" s="168"/>
      <c r="KK684" s="169"/>
      <c r="KL684" s="168"/>
      <c r="KM684" s="168"/>
      <c r="KN684" s="168"/>
      <c r="KO684" s="168"/>
      <c r="KP684" s="168"/>
      <c r="KQ684" s="168"/>
      <c r="KR684" s="169"/>
      <c r="KS684" s="168"/>
      <c r="KT684" s="168"/>
      <c r="KU684" s="168"/>
      <c r="KV684" s="168"/>
      <c r="KW684" s="168"/>
      <c r="KX684" s="168"/>
      <c r="KY684" s="168"/>
      <c r="KZ684" s="168"/>
      <c r="LA684" s="169"/>
    </row>
    <row r="685" spans="1:314" x14ac:dyDescent="0.15">
      <c r="A685" s="214"/>
      <c r="B685" s="231" t="s">
        <v>207</v>
      </c>
      <c r="C685" s="10"/>
      <c r="D685" s="11"/>
      <c r="E685" s="12"/>
      <c r="F685" s="14"/>
      <c r="G685" s="13" t="s">
        <v>369</v>
      </c>
      <c r="H685" s="14" t="s">
        <v>335</v>
      </c>
      <c r="I685" s="596">
        <v>129</v>
      </c>
      <c r="J685" s="9">
        <v>1</v>
      </c>
      <c r="K685" s="14">
        <v>1</v>
      </c>
      <c r="L685" s="9">
        <v>0</v>
      </c>
      <c r="M685" s="23">
        <v>1</v>
      </c>
      <c r="N685" s="23">
        <v>1</v>
      </c>
      <c r="O685" s="23">
        <v>0</v>
      </c>
      <c r="P685" s="14"/>
      <c r="Q685" s="14">
        <v>1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1</v>
      </c>
      <c r="AA685" s="9">
        <v>0</v>
      </c>
      <c r="AB685" s="15">
        <f>ABS(ER685-DU686)</f>
        <v>0.35503044557118635</v>
      </c>
      <c r="AC685" s="15">
        <f>ABS(ES685-DV686)</f>
        <v>0.55217920353982386</v>
      </c>
      <c r="AD685" s="15">
        <f>SQRT(AB685^2+AC685^2)</f>
        <v>0.65646667097755185</v>
      </c>
      <c r="AE685" s="15"/>
      <c r="AF685" s="15"/>
      <c r="AG685" s="15"/>
      <c r="AH685" s="15">
        <f>AM686-BP685</f>
        <v>2.6035566008553674</v>
      </c>
      <c r="AI685" s="15">
        <f>AN686-BQ685</f>
        <v>17.788058628318588</v>
      </c>
      <c r="AJ685" s="15"/>
      <c r="AK685" s="15"/>
      <c r="AL685" s="632">
        <f>((AH685*AH686)+(AI685*AI686))/(SQRT(AH685^2+AI685^2)*SQRT(AH686^2+AI686^2))</f>
        <v>0.99870689151458658</v>
      </c>
      <c r="AM685" s="633"/>
      <c r="AN685" s="634"/>
      <c r="AO685" s="633"/>
      <c r="AP685" s="634"/>
      <c r="AQ685" s="634"/>
      <c r="AR685" s="634"/>
      <c r="AS685" s="634"/>
      <c r="AT685" s="634"/>
      <c r="AU685" s="634"/>
      <c r="AV685" s="634"/>
      <c r="AW685" s="634"/>
      <c r="AX685" s="634"/>
      <c r="AY685" s="634"/>
      <c r="AZ685" s="634"/>
      <c r="BA685" s="634"/>
      <c r="BB685" s="633"/>
      <c r="BC685" s="634"/>
      <c r="BD685" s="634"/>
      <c r="BE685" s="634"/>
      <c r="BF685" s="634"/>
      <c r="BG685" s="634"/>
      <c r="BH685" s="634"/>
      <c r="BI685" s="634"/>
      <c r="BJ685" s="634"/>
      <c r="BK685" s="634"/>
      <c r="BL685" s="634"/>
      <c r="BM685" s="634"/>
      <c r="BN685" s="573"/>
      <c r="BO685" s="573"/>
      <c r="BP685" s="4">
        <v>-1.1637109049277778</v>
      </c>
      <c r="BQ685" s="4">
        <v>-12.069059734513276</v>
      </c>
      <c r="BR685" s="6"/>
      <c r="BS685" s="527"/>
      <c r="BT685" s="527"/>
      <c r="BU685" s="527"/>
      <c r="BV685" s="527"/>
      <c r="BW685" s="584"/>
      <c r="BX685" s="527"/>
      <c r="BY685" s="527"/>
      <c r="BZ685" s="527"/>
      <c r="CA685" s="527"/>
      <c r="CB685" s="584"/>
      <c r="CC685" s="527"/>
      <c r="CD685" s="584"/>
      <c r="CE685" s="527"/>
      <c r="CF685" s="584"/>
      <c r="CG685" s="527"/>
      <c r="CH685" s="584"/>
      <c r="CI685" s="527"/>
      <c r="CJ685" s="584"/>
      <c r="CK685" s="527"/>
      <c r="CL685" s="584"/>
      <c r="CO685" s="70"/>
      <c r="CP685" s="70"/>
      <c r="CQ685" s="70"/>
      <c r="CR685" s="70"/>
      <c r="CS685" s="70"/>
      <c r="CT685" s="70"/>
      <c r="CU685" s="70"/>
      <c r="CV685" s="70"/>
      <c r="CW685" s="70"/>
      <c r="CX685" s="70"/>
      <c r="CY685" s="70"/>
      <c r="CZ685" s="70"/>
      <c r="DA685" s="70"/>
      <c r="DB685" s="70"/>
      <c r="DC685" s="70"/>
      <c r="DH685" s="516"/>
      <c r="DI685" s="516"/>
      <c r="DJ685" s="105"/>
      <c r="DK685" s="105"/>
      <c r="DL685" s="105"/>
      <c r="DM685" s="105"/>
      <c r="DN685" s="105"/>
      <c r="DO685" s="105"/>
      <c r="DP685" s="105"/>
      <c r="DQ685" s="105"/>
      <c r="DR685" s="105"/>
      <c r="DS685" s="105"/>
      <c r="DT685" s="108" t="s">
        <v>442</v>
      </c>
      <c r="DU685" s="105">
        <v>-1.1637109049277778</v>
      </c>
      <c r="DV685" s="105">
        <v>-12.069059734513276</v>
      </c>
      <c r="ER685" s="128">
        <v>3.7278196784974575</v>
      </c>
      <c r="ES685" s="128">
        <v>12.542356194690267</v>
      </c>
      <c r="EV685" s="284"/>
      <c r="EW685" s="209"/>
      <c r="EX685" s="209"/>
      <c r="EY685" s="209"/>
      <c r="EZ685" s="209"/>
      <c r="FA685" s="209"/>
      <c r="FB685" s="209"/>
      <c r="FC685" s="209"/>
      <c r="FE685" s="141"/>
      <c r="FF685" s="141"/>
      <c r="FH685" s="141"/>
      <c r="FJ685" s="141"/>
      <c r="FK685" s="584"/>
      <c r="FL685" s="527"/>
      <c r="FM685" s="584"/>
      <c r="FN685" s="527"/>
      <c r="FO685" s="584"/>
      <c r="FP685" s="527"/>
      <c r="FQ685" s="284"/>
      <c r="FR685" s="209"/>
      <c r="FS685" s="285"/>
      <c r="FT685" s="279"/>
      <c r="FU685" s="285"/>
      <c r="FV685" s="279"/>
      <c r="FW685" s="285"/>
      <c r="FX685" s="279"/>
      <c r="FY685" s="285"/>
      <c r="FZ685" s="279"/>
      <c r="GA685" s="285"/>
      <c r="GB685" s="279"/>
      <c r="GC685" s="279"/>
      <c r="GD685" s="285"/>
      <c r="GE685" s="279"/>
      <c r="GF685" s="285"/>
      <c r="GG685" s="279"/>
      <c r="GH685" s="279"/>
      <c r="GI685" s="279"/>
      <c r="GJ685" s="279"/>
      <c r="GK685" s="279"/>
      <c r="GL685" s="279"/>
      <c r="GM685" s="279"/>
      <c r="GN685" s="279"/>
      <c r="GO685" s="279"/>
      <c r="GP685" s="209"/>
      <c r="GQ685" s="529"/>
      <c r="GR685" s="587"/>
      <c r="GS685" s="529"/>
      <c r="GT685" s="587"/>
      <c r="GU685" s="529"/>
      <c r="GV685" s="529"/>
      <c r="GW685" s="529"/>
      <c r="GX685" s="529"/>
      <c r="GY685" s="529"/>
      <c r="GZ685" s="587"/>
      <c r="HA685" s="529"/>
      <c r="HB685" s="587"/>
      <c r="HC685" s="529"/>
      <c r="HD685" s="529"/>
      <c r="HE685" s="529"/>
      <c r="HF685" s="529"/>
      <c r="HG685" s="529"/>
      <c r="HH685" s="584"/>
      <c r="HI685" s="527"/>
      <c r="HJ685" s="587"/>
      <c r="HK685" s="529"/>
      <c r="HL685" s="529"/>
      <c r="HM685" s="529"/>
      <c r="HN685" s="529"/>
      <c r="HO685" s="529"/>
      <c r="HP685" s="285"/>
      <c r="HQ685" s="208"/>
      <c r="HR685" s="208"/>
      <c r="HS685" s="208"/>
      <c r="IE685" s="159"/>
      <c r="IF685" s="159"/>
      <c r="IG685" s="159"/>
      <c r="IH685" s="159"/>
      <c r="II685" s="159"/>
      <c r="IJ685" s="159"/>
      <c r="IK685" s="159"/>
      <c r="IL685" s="159"/>
      <c r="IM685" s="159"/>
      <c r="IQ685" s="159"/>
      <c r="IR685" s="159"/>
      <c r="IS685" s="159"/>
      <c r="IZ685" s="159"/>
      <c r="JA685" s="159"/>
      <c r="JB685" s="159"/>
      <c r="JC685" s="159"/>
      <c r="JD685" s="159"/>
      <c r="JE685" s="159"/>
      <c r="JF685" s="159"/>
      <c r="JG685" s="159"/>
      <c r="JH685" s="159"/>
      <c r="JI685" s="159"/>
      <c r="JJ685" s="159"/>
      <c r="JK685" s="159"/>
      <c r="JL685" s="159"/>
      <c r="JM685" s="159"/>
      <c r="JN685" s="159"/>
      <c r="JO685" s="159"/>
      <c r="JP685" s="159"/>
      <c r="JQ685" s="159"/>
      <c r="JR685" s="159"/>
      <c r="JS685" s="159"/>
      <c r="JT685" s="159"/>
      <c r="JV685" s="159"/>
      <c r="JW685" s="159"/>
      <c r="JX685" s="159"/>
      <c r="KE685" s="159"/>
      <c r="KF685" s="159"/>
      <c r="KG685" s="159"/>
      <c r="KH685" s="159"/>
      <c r="KI685" s="159"/>
      <c r="KJ685" s="159"/>
      <c r="KK685" s="159"/>
      <c r="KL685" s="159"/>
      <c r="KM685" s="159"/>
      <c r="KN685" s="159"/>
      <c r="KO685" s="159"/>
      <c r="KP685" s="159"/>
      <c r="KQ685" s="159"/>
      <c r="KR685" s="159"/>
      <c r="KS685" s="159"/>
      <c r="KT685" s="159"/>
      <c r="KU685" s="159"/>
      <c r="KV685" s="159"/>
      <c r="KW685" s="159"/>
      <c r="KX685" s="159"/>
      <c r="KY685" s="159"/>
      <c r="KZ685" s="159"/>
      <c r="LA685" s="159"/>
    </row>
    <row r="686" spans="1:314" x14ac:dyDescent="0.15">
      <c r="A686" s="214"/>
      <c r="B686" s="231" t="s">
        <v>208</v>
      </c>
      <c r="C686" s="10">
        <v>0.2</v>
      </c>
      <c r="D686" s="11">
        <v>0.66660000000000008</v>
      </c>
      <c r="E686" s="12"/>
      <c r="F686" s="14"/>
      <c r="G686" s="13"/>
      <c r="H686" s="14"/>
      <c r="I686" s="596"/>
      <c r="J686" s="9">
        <v>2</v>
      </c>
      <c r="K686" s="14"/>
      <c r="L686" s="9"/>
      <c r="M686" s="23">
        <v>0</v>
      </c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9"/>
      <c r="AB686" s="15"/>
      <c r="AC686" s="15"/>
      <c r="AD686" s="15"/>
      <c r="AE686" s="15"/>
      <c r="AF686" s="15"/>
      <c r="AG686" s="15"/>
      <c r="AH686" s="54">
        <f>ER685-BP685</f>
        <v>4.8915305834252356</v>
      </c>
      <c r="AI686" s="54">
        <f>ES685-BQ685</f>
        <v>24.611415929203545</v>
      </c>
      <c r="AJ686" s="15"/>
      <c r="AK686" s="15"/>
      <c r="AL686" s="635">
        <f>DEGREES(ACOS(AL685))</f>
        <v>2.9140830263958653</v>
      </c>
      <c r="AM686" s="633">
        <v>1.4398456959275896</v>
      </c>
      <c r="AN686" s="634">
        <v>5.7189988938053107</v>
      </c>
      <c r="AO686" s="638">
        <f>ABS(11.88-AN686)</f>
        <v>6.1610011061946901</v>
      </c>
      <c r="AP686" s="527"/>
      <c r="AQ686" s="634"/>
      <c r="AR686" s="634"/>
      <c r="AS686" s="634"/>
      <c r="AT686" s="634"/>
      <c r="AU686" s="634"/>
      <c r="AV686" s="634"/>
      <c r="AW686" s="634"/>
      <c r="AX686" s="634"/>
      <c r="AY686" s="634"/>
      <c r="AZ686" s="634"/>
      <c r="BA686" s="634"/>
      <c r="BB686" s="633"/>
      <c r="BC686" s="634">
        <f>ABS(BQ686-AN686)</f>
        <v>6.3106194690265491</v>
      </c>
      <c r="BD686" s="634"/>
      <c r="BE686" s="634"/>
      <c r="BF686" s="634"/>
      <c r="BG686" s="634"/>
      <c r="BH686" s="634"/>
      <c r="BI686" s="634"/>
      <c r="BJ686" s="634"/>
      <c r="BK686" s="634"/>
      <c r="BL686" s="634"/>
      <c r="BM686" s="634"/>
      <c r="BN686" s="573"/>
      <c r="BO686" s="573"/>
      <c r="BP686" s="64">
        <v>2.5443848599268364</v>
      </c>
      <c r="BQ686" s="64">
        <v>12.02961836283186</v>
      </c>
      <c r="BR686" s="6"/>
      <c r="BS686" s="527"/>
      <c r="BT686" s="527"/>
      <c r="BU686" s="527">
        <f>(BP685+BP686+BP687)/3</f>
        <v>1.3609500413562146</v>
      </c>
      <c r="BV686" s="527">
        <f>(BQ685+BQ686+BQ687)/3</f>
        <v>-3.6549004424778766</v>
      </c>
      <c r="BW686" s="584"/>
      <c r="BX686" s="527"/>
      <c r="BY686" s="527"/>
      <c r="BZ686" s="527"/>
      <c r="CA686" s="527"/>
      <c r="CB686" s="584">
        <f>SQRT((BP685-BP686)^2+(BQ685-BQ686)^2)+SQRT((BP686-BP687)^2+(BQ686-BQ687)^2)+SQRT((BP687-BP685)^2+(BQ687-BQ685)^2)</f>
        <v>51.369260338518771</v>
      </c>
      <c r="CD686" s="584"/>
      <c r="CE686" s="527"/>
      <c r="CF686" s="584"/>
      <c r="CG686" s="527"/>
      <c r="CH686" s="584"/>
      <c r="CI686" s="527"/>
      <c r="CJ686" s="584"/>
      <c r="CK686" s="527"/>
      <c r="CL686" s="584"/>
      <c r="CO686" s="70"/>
      <c r="CP686" s="70"/>
      <c r="CQ686" s="70"/>
      <c r="CR686" s="518"/>
      <c r="CS686" s="284">
        <f>DEGREES(ACOS(((BP685-BP686)*(BP687-BP686)+(BQ685-BQ686)*(BQ687-BQ686))/(SQRT((BP685-BP686)^2+(BQ685-BQ686)^2)*SQRT((BP687-BP686)^2+(BQ687-BQ686)^2))))</f>
        <v>9.1414153350926188</v>
      </c>
      <c r="CT686" s="70"/>
      <c r="CU686" s="70"/>
      <c r="CV686" s="70"/>
      <c r="CW686" s="70"/>
      <c r="CX686" s="70"/>
      <c r="CY686" s="70"/>
      <c r="CZ686" s="70"/>
      <c r="DA686" s="70"/>
      <c r="DB686" s="70"/>
      <c r="DC686" s="70"/>
      <c r="DH686" s="516"/>
      <c r="DI686" s="516"/>
      <c r="DJ686" s="105"/>
      <c r="DK686" s="105"/>
      <c r="DL686" s="105"/>
      <c r="DM686" s="105"/>
      <c r="DN686" s="105"/>
      <c r="DO686" s="105"/>
      <c r="DP686" s="105"/>
      <c r="DQ686" s="105"/>
      <c r="DR686" s="105"/>
      <c r="DS686" s="105"/>
      <c r="DT686" s="108" t="s">
        <v>445</v>
      </c>
      <c r="DU686" s="128">
        <v>3.3727892329262712</v>
      </c>
      <c r="DV686" s="128">
        <v>11.990176991150443</v>
      </c>
      <c r="ER686" s="105">
        <v>-0.69033697749952927</v>
      </c>
      <c r="ES686" s="105">
        <v>-11.595763274336285</v>
      </c>
      <c r="ET686" s="518">
        <f>ABS(ER686)</f>
        <v>0.69033697749952927</v>
      </c>
      <c r="EV686" s="284"/>
      <c r="EW686" s="209"/>
      <c r="EX686" s="209"/>
      <c r="EY686" s="209"/>
      <c r="EZ686" s="209"/>
      <c r="FA686" s="209"/>
      <c r="FB686" s="209"/>
      <c r="FC686" s="209"/>
      <c r="FE686" s="141"/>
      <c r="FF686" s="141"/>
      <c r="FH686" s="141"/>
      <c r="FJ686" s="141"/>
      <c r="FK686" s="584"/>
      <c r="FL686" s="527"/>
      <c r="FM686" s="584"/>
      <c r="FN686" s="527"/>
      <c r="FO686" s="584"/>
      <c r="FP686" s="527"/>
      <c r="FQ686" s="284"/>
      <c r="FR686" s="209"/>
      <c r="FS686" s="285"/>
      <c r="FT686" s="279"/>
      <c r="FU686" s="285"/>
      <c r="FV686" s="279"/>
      <c r="FW686" s="285"/>
      <c r="FX686" s="279"/>
      <c r="FY686" s="285"/>
      <c r="FZ686" s="279"/>
      <c r="GA686" s="285"/>
      <c r="GB686" s="279"/>
      <c r="GC686" s="279"/>
      <c r="GD686" s="285"/>
      <c r="GE686" s="279"/>
      <c r="GF686" s="285"/>
      <c r="GG686" s="279"/>
      <c r="GH686" s="279"/>
      <c r="GI686" s="279"/>
      <c r="GJ686" s="279"/>
      <c r="GK686" s="279"/>
      <c r="GL686" s="279"/>
      <c r="GM686" s="279"/>
      <c r="GN686" s="279"/>
      <c r="GO686" s="279"/>
      <c r="GP686" s="209"/>
      <c r="GQ686" s="529"/>
      <c r="GR686" s="587">
        <v>0.47337392742824858</v>
      </c>
      <c r="GS686" s="532">
        <v>0.35503044557118635</v>
      </c>
      <c r="GT686" s="584"/>
      <c r="GU686" s="527"/>
      <c r="GV686" s="527"/>
      <c r="GW686" s="527"/>
      <c r="GX686" s="527"/>
      <c r="GY686" s="527"/>
      <c r="GZ686" s="587">
        <v>0.47329646017699112</v>
      </c>
      <c r="HA686" s="532">
        <v>0.55217920353982386</v>
      </c>
      <c r="HB686" s="584"/>
      <c r="HC686" s="527"/>
      <c r="HD686" s="527"/>
      <c r="HE686" s="527"/>
      <c r="HF686" s="527"/>
      <c r="HG686" s="527"/>
      <c r="HH686" s="584">
        <v>0.66939705286542373</v>
      </c>
      <c r="HI686" s="527">
        <v>0.65646667097755185</v>
      </c>
      <c r="HJ686" s="584"/>
      <c r="HK686" s="527"/>
      <c r="HL686" s="527"/>
      <c r="HM686" s="527"/>
      <c r="HN686" s="527"/>
      <c r="HO686" s="527"/>
      <c r="HP686" s="285"/>
      <c r="HQ686" s="208"/>
      <c r="HR686" s="208"/>
      <c r="HS686" s="208"/>
      <c r="IE686" s="159"/>
      <c r="IF686" s="159"/>
      <c r="IG686" s="159"/>
      <c r="IH686" s="159"/>
      <c r="II686" s="175">
        <v>1</v>
      </c>
      <c r="IJ686" s="175">
        <v>0</v>
      </c>
      <c r="IK686" s="175">
        <v>1</v>
      </c>
      <c r="IL686" s="175">
        <v>0</v>
      </c>
      <c r="IM686" s="175">
        <v>0</v>
      </c>
      <c r="IN686" s="464"/>
      <c r="IO686" s="464"/>
      <c r="IP686" s="402"/>
      <c r="IQ686" s="175">
        <v>0</v>
      </c>
      <c r="IR686" s="175">
        <v>1</v>
      </c>
      <c r="IS686" s="175">
        <v>0</v>
      </c>
      <c r="IT686" s="402"/>
      <c r="IU686" s="416"/>
      <c r="IV686" s="402"/>
      <c r="IW686" s="416"/>
      <c r="IX686" s="483"/>
      <c r="IY686" s="416"/>
      <c r="IZ686" s="175">
        <v>1</v>
      </c>
      <c r="JA686" s="175">
        <v>0</v>
      </c>
      <c r="JB686" s="178">
        <v>0</v>
      </c>
      <c r="JC686" s="178">
        <v>0</v>
      </c>
      <c r="JD686" s="178">
        <v>0</v>
      </c>
      <c r="JE686" s="178">
        <v>0</v>
      </c>
      <c r="JF686" s="178">
        <v>0</v>
      </c>
      <c r="JG686" s="178">
        <v>1</v>
      </c>
      <c r="JH686" s="178">
        <v>0</v>
      </c>
      <c r="JI686" s="178">
        <v>0</v>
      </c>
      <c r="JJ686" s="178">
        <v>1</v>
      </c>
      <c r="JK686" s="178">
        <v>0</v>
      </c>
      <c r="JL686" s="178">
        <v>0</v>
      </c>
      <c r="JM686" s="178">
        <v>1</v>
      </c>
      <c r="JN686" s="178">
        <v>0</v>
      </c>
      <c r="JO686" s="178">
        <v>0</v>
      </c>
      <c r="JP686" s="178">
        <v>0</v>
      </c>
      <c r="JQ686" s="178">
        <v>0</v>
      </c>
      <c r="JR686" s="178">
        <v>0</v>
      </c>
      <c r="JS686" s="178">
        <v>0</v>
      </c>
      <c r="JT686" s="178">
        <v>0</v>
      </c>
      <c r="JU686" s="513">
        <v>0</v>
      </c>
      <c r="JV686" s="178">
        <v>1</v>
      </c>
      <c r="JW686" s="178">
        <v>0</v>
      </c>
      <c r="JX686" s="178">
        <v>0</v>
      </c>
      <c r="JY686" s="513"/>
      <c r="JZ686" s="407"/>
      <c r="KA686" s="407"/>
      <c r="KB686" s="407"/>
      <c r="KC686" s="407"/>
      <c r="KD686" s="407"/>
      <c r="KE686" s="162">
        <v>1</v>
      </c>
      <c r="KF686" s="175">
        <v>0</v>
      </c>
      <c r="KG686" s="175">
        <v>0</v>
      </c>
      <c r="KH686" s="175">
        <v>0</v>
      </c>
      <c r="KI686" s="175">
        <v>0</v>
      </c>
      <c r="KJ686" s="175">
        <v>1</v>
      </c>
      <c r="KK686" s="160">
        <v>0</v>
      </c>
      <c r="KL686" s="175">
        <v>1</v>
      </c>
      <c r="KM686" s="175">
        <v>0</v>
      </c>
      <c r="KN686" s="175">
        <v>0</v>
      </c>
      <c r="KO686" s="175">
        <v>0</v>
      </c>
      <c r="KP686" s="175">
        <v>0</v>
      </c>
      <c r="KQ686" s="175">
        <v>0</v>
      </c>
      <c r="KR686" s="160">
        <v>0</v>
      </c>
      <c r="KS686" s="159"/>
      <c r="KT686" s="159"/>
      <c r="KU686" s="159"/>
      <c r="KV686" s="159"/>
      <c r="KW686" s="159"/>
      <c r="KX686" s="159"/>
      <c r="KY686" s="159"/>
      <c r="KZ686" s="159"/>
      <c r="LA686" s="159"/>
    </row>
    <row r="687" spans="1:314" x14ac:dyDescent="0.15">
      <c r="A687" s="214"/>
      <c r="B687" s="231" t="s">
        <v>209</v>
      </c>
      <c r="C687" s="10">
        <v>1.1200000000000001</v>
      </c>
      <c r="D687" s="11">
        <v>3.7329600000000007</v>
      </c>
      <c r="E687" s="12"/>
      <c r="F687" s="14"/>
      <c r="G687" s="13"/>
      <c r="H687" s="14"/>
      <c r="I687" s="596"/>
      <c r="J687" s="9">
        <v>3</v>
      </c>
      <c r="K687" s="14"/>
      <c r="L687" s="9"/>
      <c r="M687" s="23">
        <v>0</v>
      </c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9"/>
      <c r="AB687" s="15"/>
      <c r="AC687" s="15"/>
      <c r="AD687" s="15"/>
      <c r="AE687" s="15"/>
      <c r="AF687" s="15"/>
      <c r="AG687" s="15"/>
      <c r="AH687" s="54"/>
      <c r="AI687" s="15"/>
      <c r="AJ687" s="15"/>
      <c r="AK687" s="15"/>
      <c r="AL687" s="632"/>
      <c r="AM687" s="633">
        <v>2.6627283417838985</v>
      </c>
      <c r="AN687" s="634">
        <v>-6.3106194690265491</v>
      </c>
      <c r="AO687" s="584"/>
      <c r="AP687" s="634">
        <f>ABS(11.88+AN687)</f>
        <v>5.5693805309734516</v>
      </c>
      <c r="AQ687" s="634"/>
      <c r="AR687" s="634"/>
      <c r="AS687" s="634"/>
      <c r="AT687" s="634"/>
      <c r="AU687" s="634"/>
      <c r="AV687" s="634"/>
      <c r="AW687" s="634"/>
      <c r="AX687" s="634"/>
      <c r="AY687" s="634"/>
      <c r="AZ687" s="634"/>
      <c r="BA687" s="634"/>
      <c r="BB687" s="634">
        <f>ABS(BQ687-AN687)</f>
        <v>4.6146404867256647</v>
      </c>
      <c r="BC687" s="634"/>
      <c r="BD687" s="634"/>
      <c r="BE687" s="634"/>
      <c r="BF687" s="634"/>
      <c r="BG687" s="634"/>
      <c r="BH687" s="634"/>
      <c r="BI687" s="634"/>
      <c r="BJ687" s="634"/>
      <c r="BK687" s="634"/>
      <c r="BL687" s="634"/>
      <c r="BM687" s="634"/>
      <c r="BN687" s="573"/>
      <c r="BO687" s="573"/>
      <c r="BP687" s="4">
        <v>2.7021761690695856</v>
      </c>
      <c r="BQ687" s="4">
        <v>-10.925259955752214</v>
      </c>
      <c r="BR687" s="6"/>
      <c r="BS687" s="527">
        <f>(BP686+BP687+BP688)/3</f>
        <v>1.5055920747370684</v>
      </c>
      <c r="BT687" s="527">
        <f>(BQ686+BQ687+BQ688)/3</f>
        <v>2.4585121681415933</v>
      </c>
      <c r="BU687" s="527"/>
      <c r="BV687" s="527"/>
      <c r="BW687" s="584"/>
      <c r="BX687" s="527"/>
      <c r="BY687" s="527"/>
      <c r="BZ687" s="527"/>
      <c r="CA687" s="527"/>
      <c r="CC687" s="584">
        <f>SQRT((BP686-BP687)^2+(BQ686-BQ687)^2)+SQRT((BP687-BP688)^2+(BQ687-BQ688)^2)+SQRT((BP688-BP686)^2+(BQ688-BQ686)^2)</f>
        <v>47.115164453612408</v>
      </c>
      <c r="CD687" s="584"/>
      <c r="CE687" s="584"/>
      <c r="CF687" s="584"/>
      <c r="CG687" s="527"/>
      <c r="CH687" s="584"/>
      <c r="CI687" s="527"/>
      <c r="CJ687" s="584"/>
      <c r="CK687" s="527"/>
      <c r="CL687" s="584"/>
      <c r="CO687" s="70"/>
      <c r="CP687" s="70"/>
      <c r="CQ687" s="70"/>
      <c r="CR687" s="548">
        <f>DEGREES(ACOS(((BP686-BP687)*(BP688-BP687)+(BQ686-BQ687)*(BQ688-BQ687))/(SQRT((BP686-BP687)^2+(BQ686-BQ687)^2)*SQRT((BP688-BP687)^2+(BQ688-BQ687)^2))))</f>
        <v>10.892614586176791</v>
      </c>
      <c r="CS687" s="518"/>
      <c r="CT687" s="70"/>
      <c r="CU687" s="70"/>
      <c r="CV687" s="70"/>
      <c r="CW687" s="70"/>
      <c r="CX687" s="70"/>
      <c r="CY687" s="70"/>
      <c r="CZ687" s="70"/>
      <c r="DA687" s="70"/>
      <c r="DB687" s="70"/>
      <c r="DC687" s="70"/>
      <c r="DH687" s="516"/>
      <c r="DI687" s="516"/>
      <c r="DJ687" s="105"/>
      <c r="DK687" s="105"/>
      <c r="DL687" s="105"/>
      <c r="DM687" s="105"/>
      <c r="DN687" s="105"/>
      <c r="DO687" s="105"/>
      <c r="DP687" s="105"/>
      <c r="DQ687" s="105"/>
      <c r="DR687" s="105"/>
      <c r="DS687" s="105"/>
      <c r="DT687" s="108" t="s">
        <v>445</v>
      </c>
      <c r="DU687" s="105">
        <v>1.9921152779272129</v>
      </c>
      <c r="DV687" s="105">
        <v>-11.437997787610621</v>
      </c>
      <c r="ER687" s="128">
        <v>1.2426065594991527</v>
      </c>
      <c r="ES687" s="128">
        <v>8.3221294247787618</v>
      </c>
      <c r="EU687" s="518">
        <f>ABS(ER687)</f>
        <v>1.2426065594991527</v>
      </c>
      <c r="EV687" s="284"/>
      <c r="EW687" s="209"/>
      <c r="EX687" s="209"/>
      <c r="EY687" s="209"/>
      <c r="EZ687" s="209"/>
      <c r="FA687" s="209"/>
      <c r="FB687" s="209"/>
      <c r="FC687" s="209"/>
      <c r="FE687" s="141"/>
      <c r="FF687" s="144">
        <v>44.460724520742204</v>
      </c>
      <c r="FH687" s="141"/>
      <c r="FJ687" s="141"/>
      <c r="FK687" s="584"/>
      <c r="FL687" s="527"/>
      <c r="FM687" s="584"/>
      <c r="FN687" s="527"/>
      <c r="FO687" s="584"/>
      <c r="FP687" s="527"/>
      <c r="FQ687" s="284"/>
      <c r="FR687" s="209">
        <f>FF687/(D686+D687)</f>
        <v>10.10572069041954</v>
      </c>
      <c r="FS687" s="285"/>
      <c r="FT687" s="279"/>
      <c r="FU687" s="285"/>
      <c r="FV687" s="279"/>
      <c r="FW687" s="285"/>
      <c r="FX687" s="279"/>
      <c r="FY687" s="285"/>
      <c r="FZ687" s="279"/>
      <c r="GA687" s="285"/>
      <c r="GB687" s="279"/>
      <c r="GC687" s="279"/>
      <c r="GD687" s="284"/>
      <c r="GE687" s="284">
        <f>FF687*(((ABS(DV686-AN686))/(ABS(DV685-DV686))))^2</f>
        <v>3.0207244735524954</v>
      </c>
      <c r="GF687" s="285"/>
      <c r="GG687" s="279"/>
      <c r="GH687" s="279"/>
      <c r="GI687" s="279"/>
      <c r="GJ687" s="279"/>
      <c r="GK687" s="279"/>
      <c r="GL687" s="279"/>
      <c r="GM687" s="279"/>
      <c r="GN687" s="279"/>
      <c r="GO687" s="279"/>
      <c r="GP687" s="209"/>
      <c r="GQ687" s="529"/>
      <c r="GR687" s="587">
        <v>2.682452255426742</v>
      </c>
      <c r="GS687" s="529">
        <v>2.1301826734271185</v>
      </c>
      <c r="GT687" s="587"/>
      <c r="GU687" s="529"/>
      <c r="GV687" s="529"/>
      <c r="GW687" s="529"/>
      <c r="GX687" s="529"/>
      <c r="GY687" s="529"/>
      <c r="GZ687" s="587">
        <v>0.15776548672566371</v>
      </c>
      <c r="HA687" s="529">
        <v>3.6680475663716816</v>
      </c>
      <c r="HB687" s="587"/>
      <c r="HC687" s="529"/>
      <c r="HD687" s="529"/>
      <c r="HE687" s="529"/>
      <c r="HF687" s="529"/>
      <c r="HG687" s="529"/>
      <c r="HH687" s="584">
        <v>2.6870876523563201</v>
      </c>
      <c r="HI687" s="527">
        <v>4.2417273806003051</v>
      </c>
      <c r="HJ687" s="587"/>
      <c r="HK687" s="529"/>
      <c r="HL687" s="529"/>
      <c r="HM687" s="529"/>
      <c r="HN687" s="529"/>
      <c r="HO687" s="529"/>
      <c r="HP687" s="285"/>
      <c r="HQ687" s="208"/>
      <c r="HR687" s="208"/>
      <c r="HS687" s="208"/>
      <c r="IE687" s="159"/>
      <c r="IF687" s="159"/>
      <c r="IG687" s="159"/>
      <c r="IH687" s="159"/>
      <c r="II687" s="175">
        <v>0</v>
      </c>
      <c r="IJ687" s="175">
        <v>1</v>
      </c>
      <c r="IK687" s="175">
        <v>0</v>
      </c>
      <c r="IL687" s="175">
        <v>1</v>
      </c>
      <c r="IM687" s="175">
        <v>0</v>
      </c>
      <c r="IN687" s="464"/>
      <c r="IO687" s="464"/>
      <c r="IP687" s="402"/>
      <c r="IQ687" s="175">
        <v>0</v>
      </c>
      <c r="IR687" s="175">
        <v>1</v>
      </c>
      <c r="IS687" s="175">
        <v>0</v>
      </c>
      <c r="IT687" s="402"/>
      <c r="IU687" s="416"/>
      <c r="IV687" s="402"/>
      <c r="IW687" s="416"/>
      <c r="IX687" s="483"/>
      <c r="IY687" s="416"/>
      <c r="IZ687" s="175">
        <v>0</v>
      </c>
      <c r="JA687" s="175">
        <v>0</v>
      </c>
      <c r="JB687" s="178">
        <v>0</v>
      </c>
      <c r="JC687" s="178">
        <v>1</v>
      </c>
      <c r="JD687" s="178">
        <v>0</v>
      </c>
      <c r="JE687" s="178">
        <v>0</v>
      </c>
      <c r="JF687" s="178">
        <v>1</v>
      </c>
      <c r="JG687" s="178">
        <v>0</v>
      </c>
      <c r="JH687" s="178">
        <v>0</v>
      </c>
      <c r="JI687" s="178">
        <v>0</v>
      </c>
      <c r="JJ687" s="178">
        <v>0</v>
      </c>
      <c r="JK687" s="178">
        <v>1</v>
      </c>
      <c r="JL687" s="178">
        <v>0</v>
      </c>
      <c r="JM687" s="178">
        <v>1</v>
      </c>
      <c r="JN687" s="178">
        <v>0</v>
      </c>
      <c r="JO687" s="178">
        <v>0</v>
      </c>
      <c r="JP687" s="178">
        <v>0</v>
      </c>
      <c r="JQ687" s="178">
        <v>0</v>
      </c>
      <c r="JR687" s="178">
        <v>0</v>
      </c>
      <c r="JS687" s="178">
        <v>0</v>
      </c>
      <c r="JT687" s="178">
        <v>0</v>
      </c>
      <c r="JU687" s="513">
        <v>1</v>
      </c>
      <c r="JV687" s="178">
        <v>0</v>
      </c>
      <c r="JW687" s="178">
        <v>0</v>
      </c>
      <c r="JX687" s="178">
        <v>0</v>
      </c>
      <c r="JY687" s="513"/>
      <c r="JZ687" s="407"/>
      <c r="KA687" s="407"/>
      <c r="KB687" s="407"/>
      <c r="KC687" s="407"/>
      <c r="KD687" s="407"/>
      <c r="KE687" s="162">
        <v>0</v>
      </c>
      <c r="KF687" s="175">
        <v>1</v>
      </c>
      <c r="KG687" s="175">
        <v>0</v>
      </c>
      <c r="KH687" s="175">
        <v>0</v>
      </c>
      <c r="KI687" s="175">
        <v>0</v>
      </c>
      <c r="KJ687" s="175">
        <v>1</v>
      </c>
      <c r="KK687" s="160">
        <v>0</v>
      </c>
      <c r="KL687" s="175">
        <v>1</v>
      </c>
      <c r="KM687" s="175">
        <v>0</v>
      </c>
      <c r="KN687" s="175">
        <v>0</v>
      </c>
      <c r="KO687" s="175">
        <v>0</v>
      </c>
      <c r="KP687" s="175">
        <v>0</v>
      </c>
      <c r="KQ687" s="175">
        <v>0</v>
      </c>
      <c r="KR687" s="160">
        <v>0</v>
      </c>
      <c r="KS687" s="159"/>
      <c r="KT687" s="159"/>
      <c r="KU687" s="159"/>
      <c r="KV687" s="159"/>
      <c r="KW687" s="159"/>
      <c r="KX687" s="159"/>
      <c r="KY687" s="159"/>
      <c r="KZ687" s="159"/>
      <c r="LA687" s="159"/>
    </row>
    <row r="688" spans="1:314" x14ac:dyDescent="0.15">
      <c r="A688" s="214"/>
      <c r="B688" s="231" t="s">
        <v>210</v>
      </c>
      <c r="C688" s="26">
        <v>0.19</v>
      </c>
      <c r="D688" s="11">
        <v>0.63327</v>
      </c>
      <c r="E688" s="12"/>
      <c r="F688" s="14"/>
      <c r="G688" s="13"/>
      <c r="H688" s="14"/>
      <c r="I688" s="596"/>
      <c r="J688" s="9">
        <v>4</v>
      </c>
      <c r="K688" s="14"/>
      <c r="L688" s="9"/>
      <c r="M688" s="23">
        <v>0</v>
      </c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9"/>
      <c r="AB688" s="15"/>
      <c r="AC688" s="15"/>
      <c r="AD688" s="15"/>
      <c r="AE688" s="15"/>
      <c r="AF688" s="15"/>
      <c r="AG688" s="15"/>
      <c r="AH688" s="54"/>
      <c r="AI688" s="15"/>
      <c r="AJ688" s="15"/>
      <c r="AK688" s="15"/>
      <c r="AL688" s="632"/>
      <c r="AM688" s="633"/>
      <c r="AN688" s="634"/>
      <c r="AO688" s="633"/>
      <c r="AP688" s="527"/>
      <c r="AQ688" s="634"/>
      <c r="AR688" s="634"/>
      <c r="AS688" s="634"/>
      <c r="AT688" s="634"/>
      <c r="AU688" s="634"/>
      <c r="AV688" s="634"/>
      <c r="AW688" s="634"/>
      <c r="AX688" s="634"/>
      <c r="AY688" s="634"/>
      <c r="AZ688" s="634"/>
      <c r="BA688" s="634"/>
      <c r="BB688" s="633"/>
      <c r="BC688" s="634"/>
      <c r="BD688" s="634"/>
      <c r="BE688" s="634"/>
      <c r="BF688" s="634"/>
      <c r="BG688" s="634"/>
      <c r="BH688" s="634"/>
      <c r="BI688" s="634"/>
      <c r="BJ688" s="634"/>
      <c r="BK688" s="634"/>
      <c r="BL688" s="634"/>
      <c r="BM688" s="634"/>
      <c r="BN688" s="573"/>
      <c r="BO688" s="573"/>
      <c r="BP688" s="64">
        <v>-0.72978480478521657</v>
      </c>
      <c r="BQ688" s="64">
        <v>6.2711780973451337</v>
      </c>
      <c r="BR688" s="6"/>
      <c r="BS688" s="527"/>
      <c r="BT688" s="527"/>
      <c r="BU688" s="527"/>
      <c r="BV688" s="527"/>
      <c r="BW688" s="584"/>
      <c r="BX688" s="527"/>
      <c r="BY688" s="527"/>
      <c r="BZ688" s="527"/>
      <c r="CA688" s="527"/>
      <c r="CB688" s="584"/>
      <c r="CC688" s="527"/>
      <c r="CD688" s="584"/>
      <c r="CE688" s="527"/>
      <c r="CF688" s="584"/>
      <c r="CG688" s="527"/>
      <c r="CH688" s="584"/>
      <c r="CI688" s="527"/>
      <c r="CJ688" s="584"/>
      <c r="CK688" s="527"/>
      <c r="CL688" s="584"/>
      <c r="CO688" s="70"/>
      <c r="CP688" s="70"/>
      <c r="CQ688" s="70"/>
      <c r="CR688" s="518"/>
      <c r="CS688" s="284"/>
      <c r="CT688" s="70"/>
      <c r="CU688" s="70"/>
      <c r="CV688" s="70"/>
      <c r="CW688" s="70"/>
      <c r="CX688" s="70"/>
      <c r="CY688" s="70"/>
      <c r="CZ688" s="70"/>
      <c r="DA688" s="70"/>
      <c r="DB688" s="70"/>
      <c r="DC688" s="70"/>
      <c r="DH688" s="516"/>
      <c r="DI688" s="516"/>
      <c r="DJ688" s="105"/>
      <c r="DK688" s="105"/>
      <c r="DL688" s="105"/>
      <c r="DM688" s="105"/>
      <c r="DN688" s="105"/>
      <c r="DO688" s="105"/>
      <c r="DP688" s="105"/>
      <c r="DQ688" s="105"/>
      <c r="DR688" s="105"/>
      <c r="DS688" s="105"/>
      <c r="DT688" s="108" t="s">
        <v>445</v>
      </c>
      <c r="DU688" s="128">
        <v>0.65088915021384186</v>
      </c>
      <c r="DV688" s="128">
        <v>6.3500608407079655</v>
      </c>
      <c r="ER688" s="105">
        <v>2.0710109324985875</v>
      </c>
      <c r="ES688" s="105">
        <v>-11.595763274336285</v>
      </c>
      <c r="ET688" s="518">
        <f>ABS(ER688)</f>
        <v>2.0710109324985875</v>
      </c>
      <c r="EV688" s="284"/>
      <c r="EW688" s="209"/>
      <c r="EX688" s="209"/>
      <c r="EY688" s="209"/>
      <c r="EZ688" s="209"/>
      <c r="FA688" s="209"/>
      <c r="FB688" s="209"/>
      <c r="FC688" s="209"/>
      <c r="FE688" s="151">
        <v>38.033399037987934</v>
      </c>
      <c r="FF688" s="141"/>
      <c r="FH688" s="516"/>
      <c r="FJ688" s="516"/>
      <c r="FL688" s="516"/>
      <c r="FN688" s="516"/>
      <c r="FQ688" s="284">
        <f>FE688/(D687+D688)</f>
        <v>8.7108097919687992</v>
      </c>
      <c r="FR688" s="209"/>
      <c r="FS688" s="285"/>
      <c r="FT688" s="279"/>
      <c r="FU688" s="285"/>
      <c r="FV688" s="279"/>
      <c r="FW688" s="285"/>
      <c r="FX688" s="279"/>
      <c r="FY688" s="285"/>
      <c r="FZ688" s="279"/>
      <c r="GA688" s="285"/>
      <c r="GB688" s="279"/>
      <c r="GC688" s="279"/>
      <c r="GD688" s="284">
        <f>FE688*(((DV687-AN687)/(ABS(DV686-DV687))))^2</f>
        <v>1.8217087931560165</v>
      </c>
      <c r="GE688" s="209"/>
      <c r="GF688" s="285"/>
      <c r="GG688" s="279"/>
      <c r="GH688" s="279"/>
      <c r="GI688" s="279"/>
      <c r="GJ688" s="279"/>
      <c r="GK688" s="279"/>
      <c r="GL688" s="279"/>
      <c r="GM688" s="279"/>
      <c r="GN688" s="279"/>
      <c r="GO688" s="279"/>
      <c r="GP688" s="209"/>
      <c r="GQ688" s="529"/>
      <c r="GR688" s="587">
        <v>7.8895654571374596E-2</v>
      </c>
      <c r="GS688" s="532">
        <v>0.5917174092853108</v>
      </c>
      <c r="GT688" s="584"/>
      <c r="GU688" s="527"/>
      <c r="GV688" s="527"/>
      <c r="GW688" s="527"/>
      <c r="GX688" s="527"/>
      <c r="GY688" s="527"/>
      <c r="GZ688" s="587">
        <v>0.15776548672566371</v>
      </c>
      <c r="HA688" s="532">
        <v>1.9720685840707963</v>
      </c>
      <c r="HB688" s="584"/>
      <c r="HC688" s="527"/>
      <c r="HD688" s="527"/>
      <c r="HE688" s="527"/>
      <c r="HF688" s="527"/>
      <c r="HG688" s="527"/>
      <c r="HH688" s="584">
        <v>0.17639295085697509</v>
      </c>
      <c r="HI688" s="527">
        <v>2.0589278745818942</v>
      </c>
      <c r="HJ688" s="584"/>
      <c r="HK688" s="527"/>
      <c r="HL688" s="527"/>
      <c r="HM688" s="527"/>
      <c r="HN688" s="527"/>
      <c r="HO688" s="527"/>
      <c r="HP688" s="285"/>
      <c r="HQ688" s="208"/>
      <c r="HR688" s="208"/>
      <c r="HS688" s="208"/>
      <c r="IE688" s="159"/>
      <c r="IF688" s="159"/>
      <c r="IG688" s="159"/>
      <c r="IH688" s="159"/>
      <c r="II688" s="175">
        <v>0</v>
      </c>
      <c r="IJ688" s="175">
        <v>1</v>
      </c>
      <c r="IK688" s="175">
        <v>0</v>
      </c>
      <c r="IL688" s="175">
        <v>1</v>
      </c>
      <c r="IM688" s="175">
        <v>0</v>
      </c>
      <c r="IN688" s="464"/>
      <c r="IO688" s="464"/>
      <c r="IP688" s="402"/>
      <c r="IQ688" s="175">
        <v>0</v>
      </c>
      <c r="IR688" s="175">
        <v>1</v>
      </c>
      <c r="IS688" s="175">
        <v>0</v>
      </c>
      <c r="IT688" s="402"/>
      <c r="IU688" s="416"/>
      <c r="IV688" s="402"/>
      <c r="IW688" s="416"/>
      <c r="IX688" s="483"/>
      <c r="IY688" s="416"/>
      <c r="IZ688" s="175">
        <v>0</v>
      </c>
      <c r="JA688" s="175">
        <v>0</v>
      </c>
      <c r="JB688" s="178">
        <v>1</v>
      </c>
      <c r="JC688" s="178">
        <v>0</v>
      </c>
      <c r="JD688" s="178">
        <v>0</v>
      </c>
      <c r="JE688" s="178">
        <v>0</v>
      </c>
      <c r="JF688" s="178">
        <v>0</v>
      </c>
      <c r="JG688" s="178">
        <v>1</v>
      </c>
      <c r="JH688" s="178">
        <v>0</v>
      </c>
      <c r="JI688" s="178">
        <v>0</v>
      </c>
      <c r="JJ688" s="178">
        <v>0</v>
      </c>
      <c r="JK688" s="178">
        <v>1</v>
      </c>
      <c r="JL688" s="178">
        <v>0</v>
      </c>
      <c r="JM688" s="178">
        <v>0</v>
      </c>
      <c r="JN688" s="178">
        <v>0</v>
      </c>
      <c r="JO688" s="178">
        <v>1</v>
      </c>
      <c r="JP688" s="178">
        <v>0</v>
      </c>
      <c r="JQ688" s="178">
        <v>0</v>
      </c>
      <c r="JR688" s="178">
        <v>0</v>
      </c>
      <c r="JS688" s="178">
        <v>0</v>
      </c>
      <c r="JT688" s="178">
        <v>0</v>
      </c>
      <c r="JU688" s="513">
        <v>0</v>
      </c>
      <c r="JV688" s="178">
        <v>1</v>
      </c>
      <c r="JW688" s="178">
        <v>0</v>
      </c>
      <c r="JX688" s="178">
        <v>0</v>
      </c>
      <c r="JY688" s="513"/>
      <c r="JZ688" s="407"/>
      <c r="KA688" s="407"/>
      <c r="KB688" s="407"/>
      <c r="KC688" s="407"/>
      <c r="KD688" s="407"/>
      <c r="KE688" s="162">
        <v>0</v>
      </c>
      <c r="KF688" s="175">
        <v>1</v>
      </c>
      <c r="KG688" s="175">
        <v>0</v>
      </c>
      <c r="KH688" s="175">
        <v>0</v>
      </c>
      <c r="KI688" s="175">
        <v>0</v>
      </c>
      <c r="KJ688" s="175">
        <v>1</v>
      </c>
      <c r="KK688" s="160">
        <v>0</v>
      </c>
      <c r="KL688" s="175">
        <v>0</v>
      </c>
      <c r="KM688" s="175">
        <v>0</v>
      </c>
      <c r="KN688" s="175">
        <v>0</v>
      </c>
      <c r="KO688" s="175">
        <v>0</v>
      </c>
      <c r="KP688" s="175">
        <v>1</v>
      </c>
      <c r="KQ688" s="175">
        <v>0</v>
      </c>
      <c r="KR688" s="160">
        <v>0</v>
      </c>
      <c r="KS688" s="159"/>
      <c r="KT688" s="159"/>
      <c r="KU688" s="159"/>
      <c r="KV688" s="159"/>
      <c r="KW688" s="159"/>
      <c r="KX688" s="159"/>
      <c r="KY688" s="159"/>
      <c r="KZ688" s="159"/>
      <c r="LA688" s="159"/>
      <c r="LB688" s="159"/>
    </row>
    <row r="689" spans="1:314" x14ac:dyDescent="0.15">
      <c r="A689" s="218" t="s">
        <v>593</v>
      </c>
      <c r="B689" s="243" t="s">
        <v>211</v>
      </c>
      <c r="C689" s="17"/>
      <c r="D689" s="18"/>
      <c r="E689" s="12"/>
      <c r="F689" s="20"/>
      <c r="G689" s="19"/>
      <c r="H689" s="20"/>
      <c r="I689" s="597"/>
      <c r="J689" s="16"/>
      <c r="K689" s="20"/>
      <c r="L689" s="16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16"/>
      <c r="AB689" s="20"/>
      <c r="AC689" s="20"/>
      <c r="AD689" s="20"/>
      <c r="AE689" s="20"/>
      <c r="AF689" s="20"/>
      <c r="AG689" s="20"/>
      <c r="AH689" s="58"/>
      <c r="AI689" s="20"/>
      <c r="AJ689" s="20"/>
      <c r="AK689" s="20"/>
      <c r="AL689" s="642"/>
      <c r="AM689" s="636"/>
      <c r="AN689" s="637"/>
      <c r="AO689" s="636"/>
      <c r="AP689" s="637"/>
      <c r="AQ689" s="528">
        <f>SUM(AO686:AO689)</f>
        <v>6.1610011061946901</v>
      </c>
      <c r="AR689" s="528">
        <f>SUM(AP686:AP689)</f>
        <v>5.5693805309734516</v>
      </c>
      <c r="AS689" s="528">
        <f>AVERAGE(AO686:AO689)</f>
        <v>6.1610011061946901</v>
      </c>
      <c r="AT689" s="528">
        <f>AVERAGE(AP686:AP689)</f>
        <v>5.5693805309734516</v>
      </c>
      <c r="AU689" s="528">
        <f>MAX(AO686:AO689)</f>
        <v>6.1610011061946901</v>
      </c>
      <c r="AV689" s="528">
        <f>MAX(AP686:AP689)</f>
        <v>5.5693805309734516</v>
      </c>
      <c r="AW689" s="528">
        <f>MIN(AO686:AO689)</f>
        <v>6.1610011061946901</v>
      </c>
      <c r="AX689" s="528">
        <f>MIN(AP686:AP689)</f>
        <v>5.5693805309734516</v>
      </c>
      <c r="AY689" s="528">
        <f>AU689-AW689</f>
        <v>0</v>
      </c>
      <c r="AZ689" s="528">
        <f>AV689-AX689</f>
        <v>0</v>
      </c>
      <c r="BA689" s="528"/>
      <c r="BB689" s="636"/>
      <c r="BC689" s="637"/>
      <c r="BD689" s="528">
        <f>SUM(BB686:BB689)</f>
        <v>4.6146404867256647</v>
      </c>
      <c r="BE689" s="528">
        <f>SUM(BC686:BC689)</f>
        <v>6.3106194690265491</v>
      </c>
      <c r="BF689" s="528">
        <f>AVERAGE(BB686:BB689)</f>
        <v>4.6146404867256647</v>
      </c>
      <c r="BG689" s="528">
        <f>AVERAGE(BC686:BC689)</f>
        <v>6.3106194690265491</v>
      </c>
      <c r="BH689" s="528">
        <f>MAX(BB686:BB689)</f>
        <v>4.6146404867256647</v>
      </c>
      <c r="BI689" s="528">
        <f>MAX(BC686:BC689)</f>
        <v>6.3106194690265491</v>
      </c>
      <c r="BJ689" s="528">
        <f>MIN(BB686:BB689)</f>
        <v>4.6146404867256647</v>
      </c>
      <c r="BK689" s="528">
        <f>MIN(BC686:BC689)</f>
        <v>6.3106194690265491</v>
      </c>
      <c r="BL689" s="528">
        <f>BH689-BJ689</f>
        <v>0</v>
      </c>
      <c r="BM689" s="528">
        <f>BI689-BK689</f>
        <v>0</v>
      </c>
      <c r="BN689" s="574"/>
      <c r="BO689" s="574"/>
      <c r="BP689" s="2"/>
      <c r="BQ689" s="2"/>
      <c r="BR689" s="7"/>
      <c r="BS689" s="530"/>
      <c r="BT689" s="530"/>
      <c r="BU689" s="530"/>
      <c r="BV689" s="530"/>
      <c r="BW689" s="585">
        <f>AVERAGE(BS684:BS689)</f>
        <v>1.5055920747370684</v>
      </c>
      <c r="BX689" s="585">
        <f>AVERAGE(BT684:BT689)</f>
        <v>2.4585121681415933</v>
      </c>
      <c r="BY689" s="585">
        <f>AVERAGE(BU684:BU689)</f>
        <v>1.3609500413562146</v>
      </c>
      <c r="BZ689" s="585">
        <f>AVERAGE(BV684:BV689)</f>
        <v>-3.6549004424778766</v>
      </c>
      <c r="CA689" s="530"/>
      <c r="CB689" s="584"/>
      <c r="CC689" s="530"/>
      <c r="CD689" s="585">
        <f>SUM(CB684:CB688)</f>
        <v>51.369260338518771</v>
      </c>
      <c r="CE689" s="585">
        <f>SUM(CC684:CC688)</f>
        <v>47.115164453612408</v>
      </c>
      <c r="CF689" s="585" t="e">
        <f ca="1">[1]!Mean(CB686:CB688)</f>
        <v>#NAME?</v>
      </c>
      <c r="CG689" s="585" t="e">
        <f ca="1">[1]!Mean(CC686:CC688)</f>
        <v>#NAME?</v>
      </c>
      <c r="CH689" s="585">
        <f>MAX(CB684:CB688)</f>
        <v>51.369260338518771</v>
      </c>
      <c r="CI689" s="585">
        <f>MAX(CC684:CC688)</f>
        <v>47.115164453612408</v>
      </c>
      <c r="CJ689" s="585">
        <f>MIN(CB684:CB688)</f>
        <v>51.369260338518771</v>
      </c>
      <c r="CK689" s="585">
        <f>MIN(CC684:CC688)</f>
        <v>47.115164453612408</v>
      </c>
      <c r="CL689" s="585"/>
      <c r="CM689" s="528"/>
      <c r="CN689" s="393"/>
      <c r="CO689" s="73"/>
      <c r="CP689" s="73"/>
      <c r="CQ689" s="73"/>
      <c r="CR689" s="96"/>
      <c r="CS689" s="83"/>
      <c r="CT689" s="281">
        <f>SUM(CR685:CR689)</f>
        <v>10.892614586176791</v>
      </c>
      <c r="CU689" s="281">
        <f>SUM(CS684:CS688)</f>
        <v>9.1414153350926188</v>
      </c>
      <c r="CV689" s="281">
        <f>AVERAGE(CR684:CR688)</f>
        <v>10.892614586176791</v>
      </c>
      <c r="CW689" s="281">
        <f>AVERAGE(CS684:CS688)</f>
        <v>9.1414153350926188</v>
      </c>
      <c r="CX689" s="281">
        <f>MAX(CR684:CR688)</f>
        <v>10.892614586176791</v>
      </c>
      <c r="CY689" s="281">
        <f>MAX(CS683:CS688)</f>
        <v>9.1414153350926188</v>
      </c>
      <c r="CZ689" s="281">
        <f>MIN(CR685:CR688)</f>
        <v>10.892614586176791</v>
      </c>
      <c r="DA689" s="281">
        <f>MIN(CS684:CS688)</f>
        <v>9.1414153350926188</v>
      </c>
      <c r="DB689" s="281">
        <f>CX689-CZ689</f>
        <v>0</v>
      </c>
      <c r="DC689" s="281">
        <f>CY689-DA689</f>
        <v>0</v>
      </c>
      <c r="DD689" s="281"/>
      <c r="DE689" s="281"/>
      <c r="DF689" s="281"/>
      <c r="DG689" s="281"/>
      <c r="DH689" s="281"/>
      <c r="DI689" s="281"/>
      <c r="DJ689" s="110"/>
      <c r="DK689" s="110"/>
      <c r="DL689" s="133"/>
      <c r="DM689" s="133"/>
      <c r="DN689" s="133"/>
      <c r="DO689" s="133"/>
      <c r="DP689" s="133"/>
      <c r="DQ689" s="133"/>
      <c r="DR689" s="133"/>
      <c r="DS689" s="110"/>
      <c r="DT689" s="112"/>
      <c r="DU689" s="110"/>
      <c r="DV689" s="110"/>
      <c r="DW689" s="495"/>
      <c r="DX689" s="495"/>
      <c r="DY689" s="495"/>
      <c r="DZ689" s="495"/>
      <c r="EA689" s="495"/>
      <c r="EB689" s="512"/>
      <c r="EC689" s="495"/>
      <c r="ED689" s="495"/>
      <c r="EE689" s="512"/>
      <c r="EF689" s="244"/>
      <c r="EG689" s="244"/>
      <c r="EH689" s="244"/>
      <c r="EI689" s="244"/>
      <c r="EJ689" s="244"/>
      <c r="EK689" s="244"/>
      <c r="EL689" s="244"/>
      <c r="EM689" s="244"/>
      <c r="EN689" s="244"/>
      <c r="EO689" s="244"/>
      <c r="EP689" s="244"/>
      <c r="EQ689" s="244"/>
      <c r="ER689" s="110"/>
      <c r="ES689" s="111"/>
      <c r="ET689" s="523"/>
      <c r="EU689" s="523"/>
      <c r="EV689" s="287">
        <f>SUM(ET686:ET689)</f>
        <v>2.7613479099981166</v>
      </c>
      <c r="EW689" s="281">
        <f>SUM(EU686:EU689)</f>
        <v>1.2426065594991527</v>
      </c>
      <c r="EX689" s="278">
        <f>AVERAGE(ET686:ET689)</f>
        <v>1.3806739549990583</v>
      </c>
      <c r="EY689" s="278">
        <f>AVERAGE(EU686:EU689)</f>
        <v>1.2426065594991527</v>
      </c>
      <c r="EZ689" s="281">
        <f>_xlfn.VAR.P(ET686:ET689)</f>
        <v>0.47656514250318582</v>
      </c>
      <c r="FA689" s="281">
        <f>_xlfn.VAR.P(EU686:EU689)</f>
        <v>0</v>
      </c>
      <c r="FB689" s="281">
        <f>MAX(ET686:ET689)</f>
        <v>2.0710109324985875</v>
      </c>
      <c r="FC689" s="281">
        <f>MAX(EU686:EU689)</f>
        <v>1.2426065594991527</v>
      </c>
      <c r="FD689" s="523"/>
      <c r="FE689" s="152"/>
      <c r="FF689" s="145"/>
      <c r="FG689" s="521">
        <f>SUM(FE684:FE689)</f>
        <v>38.033399037987934</v>
      </c>
      <c r="FH689" s="521">
        <f>SUM(FF684:FF689)</f>
        <v>44.460724520742204</v>
      </c>
      <c r="FI689" s="521">
        <f>AVERAGE(FE684:FE689)</f>
        <v>38.033399037987934</v>
      </c>
      <c r="FJ689" s="521">
        <f>AVERAGE(FF684:FF689)</f>
        <v>44.460724520742204</v>
      </c>
      <c r="FK689" s="521">
        <f>MAX(FE684:FE689)</f>
        <v>38.033399037987934</v>
      </c>
      <c r="FL689" s="521">
        <f>MAX(FF684:FF689)</f>
        <v>44.460724520742204</v>
      </c>
      <c r="FM689" s="521">
        <f>MIN(FE684:FE689)</f>
        <v>38.033399037987934</v>
      </c>
      <c r="FN689" s="521">
        <f>MIN(FF684:FF689)</f>
        <v>44.460724520742204</v>
      </c>
      <c r="FO689" s="521">
        <f>FK689-FM689</f>
        <v>0</v>
      </c>
      <c r="FP689" s="520">
        <f>FL689-FN689</f>
        <v>0</v>
      </c>
      <c r="FQ689" s="284"/>
      <c r="FR689" s="284"/>
      <c r="FS689" s="278">
        <f>SUM(FQ684:FQ689)</f>
        <v>8.7108097919687992</v>
      </c>
      <c r="FT689" s="278">
        <f>SUM(FR684:FR689)</f>
        <v>10.10572069041954</v>
      </c>
      <c r="FU689" s="278">
        <f>AVERAGE(FQ684:FQ689)</f>
        <v>8.7108097919687992</v>
      </c>
      <c r="FV689" s="278">
        <f>AVERAGE(FR684:FR689)</f>
        <v>10.10572069041954</v>
      </c>
      <c r="FW689" s="278">
        <f>MAX(FQ684:FQ689)</f>
        <v>8.7108097919687992</v>
      </c>
      <c r="FX689" s="278">
        <f>MAX(FR684:FR689)</f>
        <v>10.10572069041954</v>
      </c>
      <c r="FY689" s="278">
        <f>MIN(FQ684:FQ689)</f>
        <v>8.7108097919687992</v>
      </c>
      <c r="FZ689" s="278">
        <f>MIN(FR684:FR689)</f>
        <v>10.10572069041954</v>
      </c>
      <c r="GA689" s="278">
        <f>FW689-FY689</f>
        <v>0</v>
      </c>
      <c r="GB689" s="278">
        <f>FX689-FZ689</f>
        <v>0</v>
      </c>
      <c r="GC689" s="280"/>
      <c r="GD689" s="285"/>
      <c r="GE689" s="280"/>
      <c r="GF689" s="278">
        <f>SUM(GD684:GD689)</f>
        <v>1.8217087931560165</v>
      </c>
      <c r="GG689" s="278">
        <f>SUM(GE684:GE689)</f>
        <v>3.0207244735524954</v>
      </c>
      <c r="GH689" s="278">
        <f>AVERAGE(GD684:GD689)</f>
        <v>1.8217087931560165</v>
      </c>
      <c r="GI689" s="278">
        <f>AVERAGE(GE684:GE689)</f>
        <v>3.0207244735524954</v>
      </c>
      <c r="GJ689" s="278">
        <f>MAX(GD684:GD689)</f>
        <v>1.8217087931560165</v>
      </c>
      <c r="GK689" s="278">
        <f>MAX(GE684:GE689)</f>
        <v>3.0207244735524954</v>
      </c>
      <c r="GL689" s="278">
        <f>MIN(GD684:GD689)</f>
        <v>1.8217087931560165</v>
      </c>
      <c r="GM689" s="278">
        <f>MIN(GE684:GE689)</f>
        <v>3.0207244735524954</v>
      </c>
      <c r="GN689" s="278">
        <f>GJ689-GL689</f>
        <v>0</v>
      </c>
      <c r="GO689" s="278">
        <f>GK689-GM689</f>
        <v>0</v>
      </c>
      <c r="GP689" s="284"/>
      <c r="GQ689" s="587"/>
      <c r="GR689" s="587"/>
      <c r="GS689" s="532"/>
      <c r="GT689" s="586">
        <f>SUM(GR685:GR688)</f>
        <v>3.2347218374263651</v>
      </c>
      <c r="GU689" s="586">
        <f>SUM(GS685:GS688)</f>
        <v>3.0769305282836159</v>
      </c>
      <c r="GV689" s="531">
        <f>AVERAGE(GR685:GR688)</f>
        <v>1.0782406124754551</v>
      </c>
      <c r="GW689" s="531">
        <f>AVERAGE(GS685:GS688)</f>
        <v>1.025643509427872</v>
      </c>
      <c r="GX689" s="531">
        <f>MAX(GR685:GR688)</f>
        <v>2.682452255426742</v>
      </c>
      <c r="GY689" s="531">
        <f>MAX(GS685:GS688)</f>
        <v>2.1301826734271185</v>
      </c>
      <c r="GZ689" s="587"/>
      <c r="HA689" s="532"/>
      <c r="HB689" s="586">
        <f>SUM(GZ685:GZ688)</f>
        <v>0.78882743362831853</v>
      </c>
      <c r="HC689" s="586">
        <f>SUM(HA685:HA688)</f>
        <v>6.1922953539823018</v>
      </c>
      <c r="HD689" s="531">
        <f>AVERAGE(GZ685:GZ688)</f>
        <v>0.2629424778761062</v>
      </c>
      <c r="HE689" s="531">
        <f>AVERAGE(HA685:HA688)</f>
        <v>2.0640984513274341</v>
      </c>
      <c r="HF689" s="531">
        <f>MAX(GZ685:GZ688)</f>
        <v>0.47329646017699112</v>
      </c>
      <c r="HG689" s="531">
        <f>MAX(HA685:HA688)</f>
        <v>3.6680475663716816</v>
      </c>
      <c r="HH689" s="584"/>
      <c r="HI689" s="527"/>
      <c r="HJ689" s="586">
        <f>SUM(HH685:HH689)</f>
        <v>3.532877656078719</v>
      </c>
      <c r="HK689" s="586">
        <f>SUM(HI685:HI689)</f>
        <v>6.9571219261597506</v>
      </c>
      <c r="HL689" s="531">
        <f>AVERAGE(HH685:HH689)</f>
        <v>1.1776258853595729</v>
      </c>
      <c r="HM689" s="531">
        <f>AVERAGE(HI685:HI689)</f>
        <v>2.3190406420532503</v>
      </c>
      <c r="HN689" s="531">
        <f>MAX(HH685:HH689)</f>
        <v>2.6870876523563201</v>
      </c>
      <c r="HO689" s="531">
        <f>MAX(HI685:HI689)</f>
        <v>4.2417273806003051</v>
      </c>
      <c r="HP689" s="286">
        <f>MIN(HH685:HH689)</f>
        <v>0.17639295085697509</v>
      </c>
      <c r="HQ689" s="286">
        <f>MIN(HI685:HI689)</f>
        <v>0.65646667097755185</v>
      </c>
      <c r="HR689" s="278">
        <f>HN689-HP689</f>
        <v>2.5106947014993448</v>
      </c>
      <c r="HS689" s="278">
        <f>HO689-HQ689</f>
        <v>3.5852607096227533</v>
      </c>
      <c r="HT689" s="393"/>
      <c r="HU689" s="520"/>
      <c r="HV689" s="393"/>
      <c r="HW689" s="520"/>
      <c r="HX689" s="393"/>
      <c r="HY689" s="520"/>
      <c r="HZ689" s="393"/>
      <c r="IA689" s="520"/>
      <c r="IB689" s="393"/>
      <c r="IC689" s="520"/>
      <c r="ID689" s="393"/>
      <c r="IE689" s="168"/>
      <c r="IF689" s="168"/>
      <c r="IG689" s="168">
        <v>-2.1499065870699625</v>
      </c>
      <c r="IH689" s="168">
        <v>-12.02961836283186</v>
      </c>
      <c r="II689" s="168"/>
      <c r="IJ689" s="168"/>
      <c r="IK689" s="168"/>
      <c r="IL689" s="168"/>
      <c r="IM689" s="168"/>
      <c r="IN689" s="462"/>
      <c r="IO689" s="462"/>
      <c r="IP689" s="390">
        <v>2</v>
      </c>
      <c r="IQ689" s="168"/>
      <c r="IR689" s="168"/>
      <c r="IS689" s="168"/>
      <c r="IT689" s="390"/>
      <c r="IU689" s="393"/>
      <c r="IV689" s="390"/>
      <c r="IW689" s="393"/>
      <c r="IX689" s="484"/>
      <c r="IY689" s="393"/>
      <c r="IZ689" s="168"/>
      <c r="JA689" s="168"/>
      <c r="JB689" s="177"/>
      <c r="JC689" s="177"/>
      <c r="JD689" s="177"/>
      <c r="JE689" s="168"/>
      <c r="JF689" s="168"/>
      <c r="JG689" s="168"/>
      <c r="JH689" s="168"/>
      <c r="JI689" s="168"/>
      <c r="JJ689" s="168"/>
      <c r="JK689" s="168"/>
      <c r="JL689" s="168"/>
      <c r="JM689" s="168"/>
      <c r="JN689" s="168"/>
      <c r="JO689" s="168"/>
      <c r="JP689" s="177"/>
      <c r="JQ689" s="177"/>
      <c r="JR689" s="177"/>
      <c r="JS689" s="168"/>
      <c r="JT689" s="168"/>
      <c r="JU689" s="393"/>
      <c r="JV689" s="168"/>
      <c r="JW689" s="168"/>
      <c r="JX689" s="168"/>
      <c r="JY689" s="393"/>
      <c r="JZ689" s="507"/>
      <c r="KA689" s="507"/>
      <c r="KB689" s="520"/>
      <c r="KC689" s="520"/>
      <c r="KD689" s="507"/>
      <c r="KE689" s="170"/>
      <c r="KF689" s="168"/>
      <c r="KG689" s="168"/>
      <c r="KH689" s="168"/>
      <c r="KI689" s="168"/>
      <c r="KJ689" s="168"/>
      <c r="KK689" s="169"/>
      <c r="KL689" s="168"/>
      <c r="KM689" s="168"/>
      <c r="KN689" s="168"/>
      <c r="KO689" s="168"/>
      <c r="KP689" s="168"/>
      <c r="KQ689" s="168"/>
      <c r="KR689" s="169"/>
      <c r="KS689" s="168"/>
      <c r="KT689" s="168"/>
      <c r="KU689" s="168"/>
      <c r="KV689" s="168"/>
      <c r="KW689" s="168"/>
      <c r="KX689" s="168"/>
      <c r="KY689" s="168"/>
      <c r="KZ689" s="168"/>
      <c r="LA689" s="169"/>
      <c r="LB689" s="168"/>
    </row>
    <row r="690" spans="1:314" x14ac:dyDescent="0.15">
      <c r="A690" s="214"/>
      <c r="B690" s="231" t="s">
        <v>212</v>
      </c>
      <c r="C690" s="10"/>
      <c r="D690" s="11"/>
      <c r="E690" s="12"/>
      <c r="F690" s="14"/>
      <c r="G690" s="13"/>
      <c r="H690" s="14" t="s">
        <v>352</v>
      </c>
      <c r="I690" s="596">
        <v>130</v>
      </c>
      <c r="J690" s="9">
        <v>1</v>
      </c>
      <c r="K690" s="14">
        <v>1</v>
      </c>
      <c r="L690" s="9">
        <v>0</v>
      </c>
      <c r="M690" s="14">
        <v>1</v>
      </c>
      <c r="N690" s="14">
        <v>1</v>
      </c>
      <c r="O690" s="14">
        <v>0</v>
      </c>
      <c r="P690" s="14"/>
      <c r="Q690" s="14">
        <v>0</v>
      </c>
      <c r="R690" s="14">
        <v>1</v>
      </c>
      <c r="S690" s="14">
        <v>0</v>
      </c>
      <c r="T690" s="14">
        <v>0</v>
      </c>
      <c r="U690" s="14">
        <v>1</v>
      </c>
      <c r="V690" s="14">
        <v>0</v>
      </c>
      <c r="W690" s="14">
        <v>0</v>
      </c>
      <c r="X690" s="14">
        <v>0</v>
      </c>
      <c r="Y690" s="14">
        <v>1</v>
      </c>
      <c r="Z690" s="14">
        <v>0</v>
      </c>
      <c r="AA690" s="9">
        <v>0</v>
      </c>
      <c r="AB690" s="15">
        <f>ABS(ER690-DU691)</f>
        <v>3.8856109876402072</v>
      </c>
      <c r="AC690" s="15">
        <f>ABS(ES690-DV691)</f>
        <v>12.857887168141595</v>
      </c>
      <c r="AD690" s="15">
        <f>SQRT(AB690^2+AC690^2)</f>
        <v>13.432171647798825</v>
      </c>
      <c r="AE690" s="15"/>
      <c r="AF690" s="15"/>
      <c r="AG690" s="15"/>
      <c r="AH690" s="15">
        <f>AM691-BP690</f>
        <v>-0.71006089114237292</v>
      </c>
      <c r="AI690" s="15">
        <f>AN691-BQ690</f>
        <v>17.630293141592922</v>
      </c>
      <c r="AJ690" s="15"/>
      <c r="AK690" s="15"/>
      <c r="AL690" s="632">
        <f>((AH690*AH691)+(AI690*AI691))/(SQRT(AH690^2+AI690^2)*SQRT(AH691^2+AI691^2))</f>
        <v>0.99024830555608823</v>
      </c>
      <c r="AM690" s="633"/>
      <c r="AN690" s="634"/>
      <c r="AO690" s="633"/>
      <c r="AP690" s="634"/>
      <c r="AQ690" s="634"/>
      <c r="AR690" s="634"/>
      <c r="AS690" s="634"/>
      <c r="AT690" s="634"/>
      <c r="AU690" s="634"/>
      <c r="AV690" s="634"/>
      <c r="AW690" s="634"/>
      <c r="AX690" s="634"/>
      <c r="AY690" s="634"/>
      <c r="AZ690" s="634"/>
      <c r="BA690" s="634"/>
      <c r="BB690" s="633"/>
      <c r="BC690" s="634"/>
      <c r="BD690" s="634"/>
      <c r="BE690" s="634"/>
      <c r="BF690" s="634"/>
      <c r="BG690" s="634"/>
      <c r="BH690" s="634"/>
      <c r="BI690" s="634"/>
      <c r="BJ690" s="634"/>
      <c r="BK690" s="634"/>
      <c r="BL690" s="634"/>
      <c r="BM690" s="634"/>
      <c r="BN690" s="573"/>
      <c r="BO690" s="573"/>
      <c r="BP690" s="4">
        <v>0.65088915021384186</v>
      </c>
      <c r="BQ690" s="4">
        <v>-12.069059734513276</v>
      </c>
      <c r="BR690" s="6"/>
      <c r="BS690" s="527"/>
      <c r="BT690" s="527"/>
      <c r="BU690" s="527"/>
      <c r="BV690" s="527"/>
      <c r="BW690" s="584"/>
      <c r="BX690" s="527"/>
      <c r="BY690" s="527"/>
      <c r="BZ690" s="527"/>
      <c r="CA690" s="527"/>
      <c r="CB690" s="584"/>
      <c r="CC690" s="527"/>
      <c r="CD690" s="584"/>
      <c r="CE690" s="527"/>
      <c r="CF690" s="584"/>
      <c r="CG690" s="527"/>
      <c r="CH690" s="584"/>
      <c r="CI690" s="527"/>
      <c r="CJ690" s="584"/>
      <c r="CK690" s="527"/>
      <c r="CL690" s="584"/>
      <c r="CO690" s="70"/>
      <c r="CP690" s="70"/>
      <c r="CQ690" s="70"/>
      <c r="CR690" s="70"/>
      <c r="CS690" s="70"/>
      <c r="CT690" s="70"/>
      <c r="CU690" s="70"/>
      <c r="CV690" s="70"/>
      <c r="CW690" s="70"/>
      <c r="CX690" s="70"/>
      <c r="CY690" s="70"/>
      <c r="CZ690" s="70"/>
      <c r="DA690" s="70"/>
      <c r="DB690" s="70"/>
      <c r="DC690" s="70"/>
      <c r="DH690" s="516"/>
      <c r="DI690" s="516"/>
      <c r="DJ690" s="105"/>
      <c r="DK690" s="105"/>
      <c r="DL690" s="105"/>
      <c r="DM690" s="105"/>
      <c r="DN690" s="105"/>
      <c r="DO690" s="105"/>
      <c r="DP690" s="105"/>
      <c r="DQ690" s="105"/>
      <c r="DR690" s="105"/>
      <c r="DS690" s="105"/>
      <c r="DT690" s="108" t="s">
        <v>442</v>
      </c>
      <c r="DU690" s="105">
        <v>0.65088915021384186</v>
      </c>
      <c r="DV690" s="105">
        <v>-12.069059734513276</v>
      </c>
      <c r="ER690" s="128">
        <v>-3.8856109876402072</v>
      </c>
      <c r="ES690" s="128">
        <v>12.857887168141595</v>
      </c>
      <c r="EV690" s="284"/>
      <c r="EW690" s="209"/>
      <c r="EX690" s="209"/>
      <c r="EY690" s="209"/>
      <c r="EZ690" s="209"/>
      <c r="FA690" s="209"/>
      <c r="FB690" s="209"/>
      <c r="FC690" s="209"/>
      <c r="FE690" s="141"/>
      <c r="FF690" s="141"/>
      <c r="FH690" s="141"/>
      <c r="FJ690" s="141"/>
      <c r="FK690" s="584"/>
      <c r="FL690" s="527"/>
      <c r="FM690" s="584"/>
      <c r="FN690" s="527"/>
      <c r="FO690" s="584"/>
      <c r="FP690" s="527"/>
      <c r="FQ690" s="284"/>
      <c r="FR690" s="209"/>
      <c r="FS690" s="285"/>
      <c r="FT690" s="279"/>
      <c r="FU690" s="285"/>
      <c r="FV690" s="279"/>
      <c r="FW690" s="285"/>
      <c r="FX690" s="279"/>
      <c r="FY690" s="285"/>
      <c r="FZ690" s="279"/>
      <c r="GA690" s="285"/>
      <c r="GB690" s="279"/>
      <c r="GC690" s="279"/>
      <c r="GD690" s="285"/>
      <c r="GE690" s="279"/>
      <c r="GF690" s="285"/>
      <c r="GG690" s="279"/>
      <c r="GH690" s="279"/>
      <c r="GI690" s="279"/>
      <c r="GJ690" s="279"/>
      <c r="GK690" s="279"/>
      <c r="GL690" s="279"/>
      <c r="GM690" s="279"/>
      <c r="GN690" s="279"/>
      <c r="GO690" s="279"/>
      <c r="GP690" s="209"/>
      <c r="GQ690" s="529"/>
      <c r="GR690" s="587"/>
      <c r="GS690" s="529"/>
      <c r="GT690" s="587"/>
      <c r="GU690" s="529"/>
      <c r="GV690" s="529"/>
      <c r="GW690" s="529"/>
      <c r="GX690" s="529"/>
      <c r="GY690" s="529"/>
      <c r="GZ690" s="587"/>
      <c r="HA690" s="529"/>
      <c r="HB690" s="587"/>
      <c r="HC690" s="529"/>
      <c r="HD690" s="529"/>
      <c r="HE690" s="529"/>
      <c r="HF690" s="529"/>
      <c r="HG690" s="529"/>
      <c r="HH690" s="584"/>
      <c r="HI690" s="527"/>
      <c r="HJ690" s="587"/>
      <c r="HK690" s="529"/>
      <c r="HL690" s="529"/>
      <c r="HM690" s="529"/>
      <c r="HN690" s="529"/>
      <c r="HO690" s="529"/>
      <c r="HP690" s="285"/>
      <c r="HQ690" s="208"/>
      <c r="HR690" s="208"/>
      <c r="HS690" s="208"/>
      <c r="IE690" s="159"/>
      <c r="IF690" s="159"/>
      <c r="IG690" s="159"/>
      <c r="IH690" s="159"/>
      <c r="II690" s="175">
        <v>0</v>
      </c>
      <c r="IJ690" s="175">
        <v>0</v>
      </c>
      <c r="IK690" s="159"/>
      <c r="IL690" s="159"/>
      <c r="IM690" s="159"/>
      <c r="IQ690" s="159"/>
      <c r="IR690" s="159"/>
      <c r="IS690" s="159"/>
      <c r="IZ690" s="159"/>
      <c r="JA690" s="159"/>
      <c r="JB690" s="159"/>
      <c r="JC690" s="159"/>
      <c r="JD690" s="159"/>
      <c r="JE690" s="159"/>
      <c r="JF690" s="159"/>
      <c r="JG690" s="159"/>
      <c r="JH690" s="159"/>
      <c r="JI690" s="159"/>
      <c r="JJ690" s="159"/>
      <c r="JK690" s="159"/>
      <c r="JL690" s="159"/>
      <c r="JM690" s="159"/>
      <c r="JN690" s="159"/>
      <c r="JO690" s="159"/>
      <c r="JP690" s="159"/>
      <c r="JQ690" s="159"/>
      <c r="JR690" s="159"/>
      <c r="JS690" s="159"/>
      <c r="JT690" s="159"/>
      <c r="JV690" s="159"/>
      <c r="JW690" s="159"/>
      <c r="JX690" s="159"/>
      <c r="KE690" s="159"/>
      <c r="KF690" s="159"/>
      <c r="KG690" s="159"/>
      <c r="KH690" s="159"/>
      <c r="KI690" s="159"/>
      <c r="KJ690" s="159"/>
      <c r="KK690" s="159"/>
      <c r="KL690" s="159"/>
      <c r="KM690" s="159"/>
      <c r="KN690" s="159"/>
      <c r="KO690" s="159"/>
      <c r="KP690" s="159"/>
      <c r="KQ690" s="159"/>
      <c r="KR690" s="159"/>
      <c r="KS690" s="159"/>
      <c r="KT690" s="159"/>
      <c r="KU690" s="159"/>
      <c r="KV690" s="159"/>
      <c r="KW690" s="159"/>
      <c r="KX690" s="159"/>
      <c r="KY690" s="159"/>
      <c r="KZ690" s="159"/>
      <c r="LA690" s="159"/>
      <c r="LB690" s="159"/>
    </row>
    <row r="691" spans="1:314" x14ac:dyDescent="0.15">
      <c r="A691" s="218" t="s">
        <v>593</v>
      </c>
      <c r="B691" s="243" t="s">
        <v>213</v>
      </c>
      <c r="C691" s="17"/>
      <c r="D691" s="18"/>
      <c r="E691" s="12"/>
      <c r="F691" s="20"/>
      <c r="G691" s="19"/>
      <c r="H691" s="20"/>
      <c r="I691" s="597"/>
      <c r="J691" s="16"/>
      <c r="K691" s="20"/>
      <c r="L691" s="16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16"/>
      <c r="AB691" s="20"/>
      <c r="AC691" s="20"/>
      <c r="AD691" s="20"/>
      <c r="AE691" s="20"/>
      <c r="AF691" s="20"/>
      <c r="AG691" s="20"/>
      <c r="AH691" s="54">
        <f>ER690-BP690</f>
        <v>-4.5365001378540493</v>
      </c>
      <c r="AI691" s="54">
        <f>ES690-BQ690</f>
        <v>24.926946902654869</v>
      </c>
      <c r="AJ691" s="20"/>
      <c r="AK691" s="20"/>
      <c r="AL691" s="635">
        <f>DEGREES(ACOS(AL690))</f>
        <v>8.0081321435088579</v>
      </c>
      <c r="AM691" s="636">
        <v>-5.9171740928531079E-2</v>
      </c>
      <c r="AN691" s="637">
        <v>5.561233407079647</v>
      </c>
      <c r="AO691" s="636"/>
      <c r="AP691" s="637"/>
      <c r="AQ691" s="637"/>
      <c r="AR691" s="637"/>
      <c r="AS691" s="637"/>
      <c r="AT691" s="637"/>
      <c r="AU691" s="637"/>
      <c r="AV691" s="637"/>
      <c r="AW691" s="637"/>
      <c r="AX691" s="637"/>
      <c r="AY691" s="637"/>
      <c r="AZ691" s="637"/>
      <c r="BA691" s="637"/>
      <c r="BB691" s="636"/>
      <c r="BC691" s="637"/>
      <c r="BD691" s="637"/>
      <c r="BE691" s="637"/>
      <c r="BF691" s="637"/>
      <c r="BG691" s="637"/>
      <c r="BH691" s="637"/>
      <c r="BI691" s="637"/>
      <c r="BJ691" s="637"/>
      <c r="BK691" s="637"/>
      <c r="BL691" s="637"/>
      <c r="BM691" s="637"/>
      <c r="BN691" s="574"/>
      <c r="BO691" s="574"/>
      <c r="BP691" s="2"/>
      <c r="BQ691" s="2"/>
      <c r="BR691" s="7"/>
      <c r="BS691" s="530"/>
      <c r="BT691" s="530"/>
      <c r="BU691" s="530"/>
      <c r="BV691" s="530"/>
      <c r="BW691" s="584"/>
      <c r="BX691" s="530"/>
      <c r="BY691" s="530"/>
      <c r="BZ691" s="530"/>
      <c r="CA691" s="530"/>
      <c r="CB691" s="584"/>
      <c r="CC691" s="530"/>
      <c r="CD691" s="584"/>
      <c r="CE691" s="530"/>
      <c r="CF691" s="584"/>
      <c r="CG691" s="530"/>
      <c r="CH691" s="584"/>
      <c r="CI691" s="530"/>
      <c r="CJ691" s="584"/>
      <c r="CK691" s="530"/>
      <c r="CL691" s="584"/>
      <c r="CM691" s="271"/>
      <c r="CN691" s="393"/>
      <c r="CO691" s="73"/>
      <c r="CP691" s="73"/>
      <c r="CQ691" s="73"/>
      <c r="CR691" s="96"/>
      <c r="CS691" s="83"/>
      <c r="CT691" s="87"/>
      <c r="CU691" s="87"/>
      <c r="CV691" s="87"/>
      <c r="CW691" s="87"/>
      <c r="CX691" s="87"/>
      <c r="CY691" s="87"/>
      <c r="CZ691" s="87"/>
      <c r="DA691" s="87"/>
      <c r="DB691" s="87"/>
      <c r="DC691" s="81"/>
      <c r="DD691" s="281"/>
      <c r="DE691" s="281"/>
      <c r="DF691" s="281"/>
      <c r="DG691" s="281"/>
      <c r="DH691" s="281"/>
      <c r="DI691" s="281"/>
      <c r="DJ691" s="110"/>
      <c r="DK691" s="110"/>
      <c r="DL691" s="133"/>
      <c r="DM691" s="133"/>
      <c r="DN691" s="133"/>
      <c r="DO691" s="133"/>
      <c r="DP691" s="133"/>
      <c r="DQ691" s="133"/>
      <c r="DR691" s="133"/>
      <c r="DS691" s="110"/>
      <c r="DT691" s="112"/>
      <c r="DU691" s="110"/>
      <c r="DV691" s="110"/>
      <c r="DW691" s="495"/>
      <c r="DX691" s="495"/>
      <c r="DY691" s="495"/>
      <c r="DZ691" s="495"/>
      <c r="EA691" s="495"/>
      <c r="EB691" s="512"/>
      <c r="EC691" s="495"/>
      <c r="ED691" s="495"/>
      <c r="EE691" s="512"/>
      <c r="EF691" s="244"/>
      <c r="EG691" s="244"/>
      <c r="EH691" s="244"/>
      <c r="EI691" s="244"/>
      <c r="EJ691" s="244"/>
      <c r="EK691" s="244"/>
      <c r="EL691" s="244"/>
      <c r="EM691" s="244"/>
      <c r="EN691" s="244"/>
      <c r="EO691" s="244"/>
      <c r="EP691" s="244"/>
      <c r="EQ691" s="244"/>
      <c r="ER691" s="110"/>
      <c r="ES691" s="111"/>
      <c r="ET691" s="523"/>
      <c r="EU691" s="523"/>
      <c r="EV691" s="287"/>
      <c r="EW691" s="281"/>
      <c r="EX691" s="281"/>
      <c r="EY691" s="281"/>
      <c r="EZ691" s="281"/>
      <c r="FA691" s="281"/>
      <c r="FB691" s="281"/>
      <c r="FC691" s="281"/>
      <c r="FD691" s="523"/>
      <c r="FE691" s="152"/>
      <c r="FF691" s="145"/>
      <c r="FG691" s="268"/>
      <c r="FH691" s="145"/>
      <c r="FI691" s="268"/>
      <c r="FJ691" s="145"/>
      <c r="FK691" s="584"/>
      <c r="FL691" s="527"/>
      <c r="FM691" s="584"/>
      <c r="FN691" s="530"/>
      <c r="FO691" s="584"/>
      <c r="FP691" s="530"/>
      <c r="FQ691" s="284"/>
      <c r="FR691" s="282"/>
      <c r="FS691" s="286"/>
      <c r="FT691" s="278"/>
      <c r="FU691" s="286"/>
      <c r="FV691" s="278"/>
      <c r="FW691" s="285"/>
      <c r="FX691" s="279"/>
      <c r="FY691" s="285"/>
      <c r="FZ691" s="280"/>
      <c r="GA691" s="285"/>
      <c r="GB691" s="280"/>
      <c r="GC691" s="280"/>
      <c r="GD691" s="285"/>
      <c r="GE691" s="280"/>
      <c r="GF691" s="285"/>
      <c r="GG691" s="280"/>
      <c r="GH691" s="280"/>
      <c r="GI691" s="280"/>
      <c r="GJ691" s="280"/>
      <c r="GK691" s="280"/>
      <c r="GL691" s="280"/>
      <c r="GM691" s="280"/>
      <c r="GN691" s="280"/>
      <c r="GO691" s="280"/>
      <c r="GP691" s="282"/>
      <c r="GQ691" s="532"/>
      <c r="GR691" s="587"/>
      <c r="GS691" s="532"/>
      <c r="GT691" s="587"/>
      <c r="GU691" s="532"/>
      <c r="GV691" s="532"/>
      <c r="GW691" s="532"/>
      <c r="GX691" s="532"/>
      <c r="GY691" s="532"/>
      <c r="GZ691" s="587"/>
      <c r="HA691" s="532"/>
      <c r="HB691" s="587"/>
      <c r="HC691" s="532"/>
      <c r="HD691" s="532"/>
      <c r="HE691" s="532"/>
      <c r="HF691" s="532"/>
      <c r="HG691" s="532"/>
      <c r="HH691" s="584"/>
      <c r="HI691" s="527"/>
      <c r="HJ691" s="587"/>
      <c r="HK691" s="532"/>
      <c r="HL691" s="532"/>
      <c r="HM691" s="532"/>
      <c r="HN691" s="532"/>
      <c r="HO691" s="532"/>
      <c r="HP691" s="286"/>
      <c r="HQ691" s="207"/>
      <c r="HR691" s="207"/>
      <c r="HS691" s="207"/>
      <c r="HT691" s="393"/>
      <c r="HU691" s="520"/>
      <c r="HV691" s="393"/>
      <c r="HW691" s="520"/>
      <c r="HX691" s="393"/>
      <c r="HY691" s="520"/>
      <c r="HZ691" s="393"/>
      <c r="IA691" s="520"/>
      <c r="IB691" s="393"/>
      <c r="IC691" s="520"/>
      <c r="ID691" s="393"/>
      <c r="IE691" s="168"/>
      <c r="IF691" s="168"/>
      <c r="IG691" s="168"/>
      <c r="IH691" s="168"/>
      <c r="II691" s="168"/>
      <c r="IJ691" s="168"/>
      <c r="IK691" s="168"/>
      <c r="IL691" s="168"/>
      <c r="IM691" s="168"/>
      <c r="IN691" s="462"/>
      <c r="IO691" s="462"/>
      <c r="IP691" s="390"/>
      <c r="IQ691" s="168"/>
      <c r="IR691" s="168"/>
      <c r="IS691" s="168"/>
      <c r="IT691" s="390"/>
      <c r="IU691" s="393"/>
      <c r="IV691" s="390"/>
      <c r="IW691" s="393"/>
      <c r="IX691" s="484"/>
      <c r="IY691" s="393"/>
      <c r="IZ691" s="168"/>
      <c r="JA691" s="168"/>
      <c r="JB691" s="177"/>
      <c r="JC691" s="177"/>
      <c r="JD691" s="177"/>
      <c r="JE691" s="168"/>
      <c r="JF691" s="168"/>
      <c r="JG691" s="168"/>
      <c r="JH691" s="168"/>
      <c r="JI691" s="168"/>
      <c r="JJ691" s="168"/>
      <c r="JK691" s="168"/>
      <c r="JL691" s="168"/>
      <c r="JM691" s="168"/>
      <c r="JN691" s="168"/>
      <c r="JO691" s="168"/>
      <c r="JP691" s="177"/>
      <c r="JQ691" s="177"/>
      <c r="JR691" s="177"/>
      <c r="JS691" s="168"/>
      <c r="JT691" s="168"/>
      <c r="JU691" s="393"/>
      <c r="JV691" s="168"/>
      <c r="JW691" s="168"/>
      <c r="JX691" s="168"/>
      <c r="JY691" s="393"/>
      <c r="JZ691" s="507"/>
      <c r="KA691" s="507"/>
      <c r="KB691" s="520"/>
      <c r="KC691" s="520"/>
      <c r="KD691" s="507"/>
      <c r="KE691" s="170"/>
      <c r="KF691" s="168"/>
      <c r="KG691" s="168"/>
      <c r="KH691" s="168"/>
      <c r="KI691" s="168">
        <v>1</v>
      </c>
      <c r="KJ691" s="168">
        <v>0</v>
      </c>
      <c r="KK691" s="169">
        <v>1</v>
      </c>
      <c r="KL691" s="168"/>
      <c r="KM691" s="168"/>
      <c r="KN691" s="168"/>
      <c r="KO691" s="168"/>
      <c r="KP691" s="168"/>
      <c r="KQ691" s="168"/>
      <c r="KR691" s="169"/>
      <c r="KS691" s="168"/>
      <c r="KT691" s="168"/>
      <c r="KU691" s="168"/>
      <c r="KV691" s="168"/>
      <c r="KW691" s="168"/>
      <c r="KX691" s="168"/>
      <c r="KY691" s="168"/>
      <c r="KZ691" s="168"/>
      <c r="LA691" s="169"/>
      <c r="LB691" s="168"/>
    </row>
    <row r="692" spans="1:314" x14ac:dyDescent="0.15">
      <c r="A692" s="214"/>
      <c r="B692" s="231" t="s">
        <v>214</v>
      </c>
      <c r="C692" s="10"/>
      <c r="D692" s="11"/>
      <c r="E692" s="12"/>
      <c r="F692" s="14"/>
      <c r="G692" s="13"/>
      <c r="H692" s="14" t="s">
        <v>353</v>
      </c>
      <c r="I692" s="596">
        <v>131</v>
      </c>
      <c r="J692" s="9">
        <v>1</v>
      </c>
      <c r="K692" s="14">
        <v>1</v>
      </c>
      <c r="L692" s="9">
        <v>0</v>
      </c>
      <c r="M692" s="14">
        <v>1</v>
      </c>
      <c r="N692" s="14">
        <v>1</v>
      </c>
      <c r="O692" s="14">
        <v>0</v>
      </c>
      <c r="P692" s="14"/>
      <c r="Q692" s="14">
        <v>1</v>
      </c>
      <c r="R692" s="14">
        <v>0</v>
      </c>
      <c r="S692" s="14">
        <v>0</v>
      </c>
      <c r="T692" s="14">
        <v>1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9">
        <v>1</v>
      </c>
      <c r="AB692" s="15">
        <f>ABS(ER692-DU693)</f>
        <v>0.19723913642843671</v>
      </c>
      <c r="AC692" s="15">
        <f>ABS(ES692-DV693)</f>
        <v>0.86771017699115127</v>
      </c>
      <c r="AD692" s="15">
        <f>SQRT(AB692^2+AC692^2)</f>
        <v>0.88984505853156848</v>
      </c>
      <c r="AE692" s="15"/>
      <c r="AF692" s="15"/>
      <c r="AG692" s="15"/>
      <c r="AH692" s="15">
        <f>AM693-BP692</f>
        <v>3.9842305558544258</v>
      </c>
      <c r="AI692" s="15">
        <f>AN693-BQ692</f>
        <v>17.433086283185844</v>
      </c>
      <c r="AJ692" s="15"/>
      <c r="AK692" s="15"/>
      <c r="AL692" s="632">
        <f>((AH692*AH693)+(AI692*AI693))/(SQRT(AH692^2+AI692^2)*SQRT(AH693^2+AI693^2))</f>
        <v>0.999502566098595</v>
      </c>
      <c r="AM692" s="633"/>
      <c r="AN692" s="634"/>
      <c r="AO692" s="633"/>
      <c r="AP692" s="634"/>
      <c r="AQ692" s="634"/>
      <c r="AR692" s="634"/>
      <c r="AS692" s="634"/>
      <c r="AT692" s="634"/>
      <c r="AU692" s="634"/>
      <c r="AV692" s="634"/>
      <c r="AW692" s="634"/>
      <c r="AX692" s="634"/>
      <c r="AY692" s="634"/>
      <c r="AZ692" s="634"/>
      <c r="BA692" s="634"/>
      <c r="BB692" s="633"/>
      <c r="BC692" s="634"/>
      <c r="BD692" s="634"/>
      <c r="BE692" s="634"/>
      <c r="BF692" s="634"/>
      <c r="BG692" s="634"/>
      <c r="BH692" s="634"/>
      <c r="BI692" s="634"/>
      <c r="BJ692" s="634"/>
      <c r="BK692" s="634"/>
      <c r="BL692" s="634"/>
      <c r="BM692" s="634"/>
      <c r="BN692" s="573"/>
      <c r="BO692" s="573"/>
      <c r="BP692" s="4">
        <v>-1.1242630776420905</v>
      </c>
      <c r="BQ692" s="4">
        <v>-11.990176991150443</v>
      </c>
      <c r="BR692" s="6"/>
      <c r="BS692" s="527"/>
      <c r="BT692" s="527"/>
      <c r="BU692" s="527"/>
      <c r="BV692" s="527"/>
      <c r="BW692" s="584"/>
      <c r="BX692" s="527"/>
      <c r="BY692" s="527"/>
      <c r="BZ692" s="527"/>
      <c r="CA692" s="527"/>
      <c r="CB692" s="584"/>
      <c r="CC692" s="527"/>
      <c r="CD692" s="584"/>
      <c r="CE692" s="527"/>
      <c r="CF692" s="584"/>
      <c r="CG692" s="527"/>
      <c r="CH692" s="584"/>
      <c r="CI692" s="527"/>
      <c r="CJ692" s="584"/>
      <c r="CK692" s="527"/>
      <c r="CL692" s="584"/>
      <c r="CO692" s="70"/>
      <c r="CP692" s="70"/>
      <c r="CQ692" s="70"/>
      <c r="CR692" s="70"/>
      <c r="CS692" s="70"/>
      <c r="CT692" s="70"/>
      <c r="CU692" s="70"/>
      <c r="CV692" s="70"/>
      <c r="CW692" s="70"/>
      <c r="CX692" s="70"/>
      <c r="CY692" s="70"/>
      <c r="CZ692" s="70"/>
      <c r="DA692" s="70"/>
      <c r="DB692" s="70"/>
      <c r="DC692" s="70"/>
      <c r="DH692" s="516"/>
      <c r="DI692" s="516"/>
      <c r="DJ692" s="105"/>
      <c r="DK692" s="105"/>
      <c r="DL692" s="105"/>
      <c r="DM692" s="105"/>
      <c r="DN692" s="105"/>
      <c r="DO692" s="105"/>
      <c r="DP692" s="105"/>
      <c r="DQ692" s="105"/>
      <c r="DR692" s="105"/>
      <c r="DS692" s="105"/>
      <c r="DT692" s="108" t="s">
        <v>442</v>
      </c>
      <c r="DU692" s="105">
        <v>-1.1242630776420905</v>
      </c>
      <c r="DV692" s="105">
        <v>-11.990176991150443</v>
      </c>
      <c r="ER692" s="128">
        <v>3.7278196784974575</v>
      </c>
      <c r="ES692" s="128">
        <v>12.818445796460178</v>
      </c>
      <c r="EV692" s="284"/>
      <c r="EW692" s="209"/>
      <c r="EX692" s="209"/>
      <c r="EY692" s="209"/>
      <c r="EZ692" s="209"/>
      <c r="FA692" s="209"/>
      <c r="FB692" s="209"/>
      <c r="FC692" s="209"/>
      <c r="FE692" s="141"/>
      <c r="FF692" s="141"/>
      <c r="FH692" s="141"/>
      <c r="FJ692" s="141"/>
      <c r="FK692" s="584"/>
      <c r="FL692" s="527"/>
      <c r="FM692" s="584"/>
      <c r="FN692" s="527"/>
      <c r="FO692" s="584"/>
      <c r="FP692" s="527"/>
      <c r="FQ692" s="284"/>
      <c r="FR692" s="209"/>
      <c r="FS692" s="285"/>
      <c r="FT692" s="279"/>
      <c r="FU692" s="285"/>
      <c r="FV692" s="279"/>
      <c r="FW692" s="285"/>
      <c r="FX692" s="279"/>
      <c r="FY692" s="285"/>
      <c r="FZ692" s="279"/>
      <c r="GA692" s="285"/>
      <c r="GB692" s="279"/>
      <c r="GC692" s="279"/>
      <c r="GD692" s="285"/>
      <c r="GE692" s="279"/>
      <c r="GF692" s="285"/>
      <c r="GG692" s="279"/>
      <c r="GH692" s="279"/>
      <c r="GI692" s="279"/>
      <c r="GJ692" s="279"/>
      <c r="GK692" s="279"/>
      <c r="GL692" s="279"/>
      <c r="GM692" s="279"/>
      <c r="GN692" s="279"/>
      <c r="GO692" s="279"/>
      <c r="GP692" s="209"/>
      <c r="GQ692" s="529"/>
      <c r="GR692" s="587"/>
      <c r="GS692" s="529"/>
      <c r="GT692" s="587"/>
      <c r="GU692" s="529"/>
      <c r="GV692" s="529"/>
      <c r="GW692" s="529"/>
      <c r="GX692" s="529"/>
      <c r="GY692" s="529"/>
      <c r="GZ692" s="587"/>
      <c r="HA692" s="529"/>
      <c r="HB692" s="587"/>
      <c r="HC692" s="529"/>
      <c r="HD692" s="529"/>
      <c r="HE692" s="529"/>
      <c r="HF692" s="529"/>
      <c r="HG692" s="529"/>
      <c r="HH692" s="584"/>
      <c r="HI692" s="527"/>
      <c r="HJ692" s="587"/>
      <c r="HK692" s="529"/>
      <c r="HL692" s="529"/>
      <c r="HM692" s="529"/>
      <c r="HN692" s="529"/>
      <c r="HO692" s="529"/>
      <c r="HP692" s="285"/>
      <c r="HQ692" s="208"/>
      <c r="HR692" s="208"/>
      <c r="HS692" s="208"/>
      <c r="IE692" s="159"/>
      <c r="IF692" s="159"/>
      <c r="IG692" s="159"/>
      <c r="IH692" s="159"/>
      <c r="II692" s="175">
        <v>0</v>
      </c>
      <c r="IJ692" s="175">
        <v>0</v>
      </c>
      <c r="IK692" s="159"/>
      <c r="IL692" s="159"/>
      <c r="IM692" s="159"/>
      <c r="IQ692" s="159"/>
      <c r="IR692" s="159"/>
      <c r="IS692" s="159"/>
      <c r="IZ692" s="159"/>
      <c r="JA692" s="159"/>
      <c r="JB692" s="159"/>
      <c r="JC692" s="159"/>
      <c r="JD692" s="159"/>
      <c r="JE692" s="159"/>
      <c r="JF692" s="159"/>
      <c r="JG692" s="159"/>
      <c r="JH692" s="159"/>
      <c r="JI692" s="159"/>
      <c r="JJ692" s="159"/>
      <c r="JK692" s="159"/>
      <c r="JL692" s="159"/>
      <c r="JM692" s="159"/>
      <c r="JN692" s="159"/>
      <c r="JO692" s="159"/>
      <c r="JP692" s="159"/>
      <c r="JQ692" s="159"/>
      <c r="JR692" s="159"/>
      <c r="JS692" s="159"/>
      <c r="JT692" s="159"/>
      <c r="JV692" s="159"/>
      <c r="JW692" s="159"/>
      <c r="JX692" s="159"/>
      <c r="KE692" s="159"/>
      <c r="KF692" s="159"/>
      <c r="KG692" s="159"/>
      <c r="KH692" s="159"/>
      <c r="KI692" s="159"/>
      <c r="KJ692" s="159"/>
      <c r="KK692" s="159"/>
      <c r="KL692" s="159"/>
      <c r="KM692" s="159"/>
      <c r="KN692" s="159"/>
      <c r="KO692" s="159"/>
      <c r="KP692" s="159"/>
      <c r="KQ692" s="159"/>
      <c r="KR692" s="159"/>
      <c r="KS692" s="159">
        <v>1</v>
      </c>
      <c r="KT692" s="159"/>
      <c r="KU692" s="159"/>
      <c r="KV692" s="159"/>
      <c r="KW692" s="159"/>
      <c r="KX692" s="159"/>
      <c r="KY692" s="159"/>
      <c r="KZ692" s="159"/>
      <c r="LA692" s="159"/>
      <c r="LB692" s="159"/>
    </row>
    <row r="693" spans="1:314" x14ac:dyDescent="0.15">
      <c r="A693" s="214"/>
      <c r="B693" s="231" t="s">
        <v>215</v>
      </c>
      <c r="C693" s="10">
        <v>0.22</v>
      </c>
      <c r="D693" s="11">
        <v>0.73326000000000002</v>
      </c>
      <c r="E693" s="12"/>
      <c r="F693" s="14"/>
      <c r="G693" s="13"/>
      <c r="H693" s="14"/>
      <c r="I693" s="596"/>
      <c r="J693" s="9">
        <v>2</v>
      </c>
      <c r="K693" s="14"/>
      <c r="L693" s="9"/>
      <c r="M693" s="14">
        <v>0</v>
      </c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9"/>
      <c r="AB693" s="15"/>
      <c r="AC693" s="15"/>
      <c r="AD693" s="15"/>
      <c r="AE693" s="15"/>
      <c r="AF693" s="15"/>
      <c r="AG693" s="15"/>
      <c r="AH693" s="54">
        <f>ER692-BP692</f>
        <v>4.8520827561395485</v>
      </c>
      <c r="AI693" s="54">
        <f>ES692-BQ692</f>
        <v>24.808622787610624</v>
      </c>
      <c r="AJ693" s="15"/>
      <c r="AK693" s="15"/>
      <c r="AL693" s="635">
        <f>DEGREES(ACOS(AL692))</f>
        <v>1.8072711868475624</v>
      </c>
      <c r="AM693" s="633">
        <v>2.8599674782123352</v>
      </c>
      <c r="AN693" s="634">
        <v>5.4429092920353987</v>
      </c>
      <c r="AO693" s="638">
        <f>ABS(11.88-AN693)</f>
        <v>6.437090707964602</v>
      </c>
      <c r="AP693" s="640"/>
      <c r="AQ693" s="634"/>
      <c r="AR693" s="634"/>
      <c r="AS693" s="634"/>
      <c r="AT693" s="634"/>
      <c r="AU693" s="634"/>
      <c r="AV693" s="634"/>
      <c r="AW693" s="634"/>
      <c r="AX693" s="634"/>
      <c r="AY693" s="634"/>
      <c r="AZ693" s="634"/>
      <c r="BA693" s="634"/>
      <c r="BB693" s="633"/>
      <c r="BC693" s="634">
        <f>ABS(BQ693-AN693)</f>
        <v>6.4289435840707974</v>
      </c>
      <c r="BD693" s="634"/>
      <c r="BE693" s="634"/>
      <c r="BF693" s="634"/>
      <c r="BG693" s="634"/>
      <c r="BH693" s="634"/>
      <c r="BI693" s="634"/>
      <c r="BJ693" s="634"/>
      <c r="BK693" s="634"/>
      <c r="BL693" s="634"/>
      <c r="BM693" s="634"/>
      <c r="BN693" s="573"/>
      <c r="BO693" s="573"/>
      <c r="BP693" s="64">
        <v>4.7140153606396424</v>
      </c>
      <c r="BQ693" s="64">
        <v>11.871852876106196</v>
      </c>
      <c r="BR693" s="6"/>
      <c r="BS693" s="527"/>
      <c r="BT693" s="527"/>
      <c r="BU693" s="527"/>
      <c r="BV693" s="527"/>
      <c r="BW693" s="584"/>
      <c r="BX693" s="527"/>
      <c r="BY693" s="527"/>
      <c r="BZ693" s="527"/>
      <c r="CA693" s="527"/>
      <c r="CB693" s="584"/>
      <c r="CC693" s="527"/>
      <c r="CD693" s="584"/>
      <c r="CE693" s="527"/>
      <c r="CF693" s="584"/>
      <c r="CG693" s="527"/>
      <c r="CH693" s="584"/>
      <c r="CI693" s="527"/>
      <c r="CJ693" s="584"/>
      <c r="CK693" s="527"/>
      <c r="CL693" s="584"/>
      <c r="CO693" s="70"/>
      <c r="CP693" s="70"/>
      <c r="CQ693" s="70"/>
      <c r="CR693" s="70"/>
      <c r="CS693" s="70"/>
      <c r="CT693" s="70"/>
      <c r="CU693" s="70"/>
      <c r="CV693" s="70"/>
      <c r="CW693" s="70"/>
      <c r="CX693" s="70"/>
      <c r="CY693" s="70"/>
      <c r="CZ693" s="70"/>
      <c r="DA693" s="70"/>
      <c r="DB693" s="70"/>
      <c r="DC693" s="70"/>
      <c r="DH693" s="516"/>
      <c r="DI693" s="516"/>
      <c r="DJ693" s="105"/>
      <c r="DK693" s="105"/>
      <c r="DL693" s="105"/>
      <c r="DM693" s="105"/>
      <c r="DN693" s="105"/>
      <c r="DO693" s="105"/>
      <c r="DP693" s="105"/>
      <c r="DQ693" s="105"/>
      <c r="DR693" s="105"/>
      <c r="DS693" s="105"/>
      <c r="DT693" s="108" t="s">
        <v>443</v>
      </c>
      <c r="DU693" s="128">
        <v>3.5305805420690208</v>
      </c>
      <c r="DV693" s="128">
        <v>11.950735619469027</v>
      </c>
      <c r="ER693" s="105">
        <v>-0.88757611392796609</v>
      </c>
      <c r="ES693" s="105">
        <v>-11.792970132743363</v>
      </c>
      <c r="ET693" s="518">
        <f>ABS(ER693)</f>
        <v>0.88757611392796609</v>
      </c>
      <c r="EV693" s="284"/>
      <c r="EW693" s="209"/>
      <c r="EX693" s="209"/>
      <c r="EY693" s="209"/>
      <c r="EZ693" s="209"/>
      <c r="FA693" s="209"/>
      <c r="FB693" s="209"/>
      <c r="FC693" s="209"/>
      <c r="FE693" s="141"/>
      <c r="FF693" s="141"/>
      <c r="FH693" s="141"/>
      <c r="FJ693" s="141"/>
      <c r="FK693" s="584"/>
      <c r="FL693" s="527"/>
      <c r="FM693" s="584"/>
      <c r="FN693" s="527"/>
      <c r="FO693" s="584"/>
      <c r="FP693" s="527"/>
      <c r="FQ693" s="284"/>
      <c r="FR693" s="209"/>
      <c r="FS693" s="285"/>
      <c r="FT693" s="279"/>
      <c r="FU693" s="285"/>
      <c r="FV693" s="279"/>
      <c r="FW693" s="285"/>
      <c r="FX693" s="279"/>
      <c r="FY693" s="285"/>
      <c r="FZ693" s="279"/>
      <c r="GA693" s="285"/>
      <c r="GB693" s="279"/>
      <c r="GC693" s="279"/>
      <c r="GD693" s="285"/>
      <c r="GE693" s="279"/>
      <c r="GF693" s="285"/>
      <c r="GG693" s="279"/>
      <c r="GH693" s="279"/>
      <c r="GI693" s="279"/>
      <c r="GJ693" s="279"/>
      <c r="GK693" s="279"/>
      <c r="GL693" s="279"/>
      <c r="GM693" s="279"/>
      <c r="GN693" s="279"/>
      <c r="GO693" s="279"/>
      <c r="GP693" s="209"/>
      <c r="GQ693" s="529"/>
      <c r="GR693" s="587">
        <v>0.23668696371412445</v>
      </c>
      <c r="GS693" s="532">
        <v>0.19723913642843671</v>
      </c>
      <c r="GT693" s="584"/>
      <c r="GU693" s="527"/>
      <c r="GV693" s="527"/>
      <c r="GW693" s="527"/>
      <c r="GX693" s="527"/>
      <c r="GY693" s="527"/>
      <c r="GZ693" s="587">
        <v>0.19720685840708008</v>
      </c>
      <c r="HA693" s="532">
        <v>0.86771017699115127</v>
      </c>
      <c r="HB693" s="584"/>
      <c r="HC693" s="527"/>
      <c r="HD693" s="527"/>
      <c r="HE693" s="527"/>
      <c r="HF693" s="527"/>
      <c r="HG693" s="527"/>
      <c r="HH693" s="584">
        <v>0.30807671738546127</v>
      </c>
      <c r="HI693" s="527">
        <v>0.88984505853156848</v>
      </c>
      <c r="HJ693" s="584"/>
      <c r="HK693" s="527"/>
      <c r="HL693" s="527"/>
      <c r="HM693" s="527"/>
      <c r="HN693" s="527"/>
      <c r="HO693" s="527"/>
      <c r="HP693" s="285"/>
      <c r="HQ693" s="208"/>
      <c r="HR693" s="208"/>
      <c r="HS693" s="208"/>
      <c r="IE693" s="159"/>
      <c r="IF693" s="159"/>
      <c r="IG693" s="159"/>
      <c r="IH693" s="159"/>
      <c r="II693" s="175">
        <v>1</v>
      </c>
      <c r="IJ693" s="175">
        <v>0</v>
      </c>
      <c r="IK693" s="175">
        <v>1</v>
      </c>
      <c r="IL693" s="175">
        <v>0</v>
      </c>
      <c r="IM693" s="175">
        <v>0</v>
      </c>
      <c r="IN693" s="464"/>
      <c r="IO693" s="464"/>
      <c r="IP693" s="402"/>
      <c r="IQ693" s="175">
        <v>1</v>
      </c>
      <c r="IR693" s="175">
        <v>0</v>
      </c>
      <c r="IS693" s="175">
        <v>0</v>
      </c>
      <c r="IT693" s="402"/>
      <c r="IU693" s="416"/>
      <c r="IV693" s="402"/>
      <c r="IW693" s="416"/>
      <c r="IX693" s="483"/>
      <c r="IY693" s="416"/>
      <c r="IZ693" s="175">
        <v>1</v>
      </c>
      <c r="JA693" s="175">
        <v>0</v>
      </c>
      <c r="JB693" s="178">
        <v>0</v>
      </c>
      <c r="JC693" s="178">
        <v>0</v>
      </c>
      <c r="JD693" s="178">
        <v>0</v>
      </c>
      <c r="JE693" s="178">
        <v>0</v>
      </c>
      <c r="JF693" s="178">
        <v>0</v>
      </c>
      <c r="JG693" s="178">
        <v>0</v>
      </c>
      <c r="JH693" s="178">
        <v>1</v>
      </c>
      <c r="JI693" s="178">
        <v>0</v>
      </c>
      <c r="JJ693" s="178">
        <v>0</v>
      </c>
      <c r="JK693" s="178">
        <v>1</v>
      </c>
      <c r="JL693" s="178">
        <v>0</v>
      </c>
      <c r="JM693" s="178">
        <v>1</v>
      </c>
      <c r="JN693" s="178">
        <v>0</v>
      </c>
      <c r="JO693" s="178">
        <v>0</v>
      </c>
      <c r="JP693" s="178">
        <v>0</v>
      </c>
      <c r="JQ693" s="178">
        <v>0</v>
      </c>
      <c r="JR693" s="178">
        <v>0</v>
      </c>
      <c r="JS693" s="178">
        <v>0</v>
      </c>
      <c r="JT693" s="178">
        <v>0</v>
      </c>
      <c r="JU693" s="513">
        <v>1</v>
      </c>
      <c r="JV693" s="178">
        <v>0</v>
      </c>
      <c r="JW693" s="178">
        <v>0</v>
      </c>
      <c r="JX693" s="178">
        <v>0</v>
      </c>
      <c r="JY693" s="513"/>
      <c r="JZ693" s="407"/>
      <c r="KA693" s="407"/>
      <c r="KB693" s="407"/>
      <c r="KC693" s="407"/>
      <c r="KD693" s="407"/>
      <c r="KE693" s="162">
        <v>1</v>
      </c>
      <c r="KF693" s="175">
        <v>0</v>
      </c>
      <c r="KG693" s="175">
        <v>0</v>
      </c>
      <c r="KH693" s="175">
        <v>0</v>
      </c>
      <c r="KI693" s="175">
        <v>0</v>
      </c>
      <c r="KJ693" s="175">
        <v>1</v>
      </c>
      <c r="KK693" s="160">
        <v>0</v>
      </c>
      <c r="KL693" s="175">
        <v>0</v>
      </c>
      <c r="KM693" s="175">
        <v>0</v>
      </c>
      <c r="KN693" s="175">
        <v>0</v>
      </c>
      <c r="KO693" s="175">
        <v>0</v>
      </c>
      <c r="KP693" s="175">
        <v>1</v>
      </c>
      <c r="KQ693" s="175">
        <v>0</v>
      </c>
      <c r="KR693" s="160">
        <v>0</v>
      </c>
      <c r="KS693" s="175">
        <v>0</v>
      </c>
      <c r="KT693" s="159"/>
      <c r="KU693" s="159"/>
      <c r="KV693" s="159"/>
      <c r="KW693" s="159"/>
      <c r="KX693" s="159"/>
      <c r="KY693" s="159"/>
      <c r="KZ693" s="159"/>
      <c r="LA693" s="159"/>
      <c r="LB693" s="159"/>
    </row>
    <row r="694" spans="1:314" x14ac:dyDescent="0.15">
      <c r="A694" s="218" t="s">
        <v>593</v>
      </c>
      <c r="B694" s="243" t="s">
        <v>216</v>
      </c>
      <c r="C694" s="17"/>
      <c r="D694" s="18"/>
      <c r="E694" s="12"/>
      <c r="F694" s="20"/>
      <c r="G694" s="19"/>
      <c r="H694" s="20"/>
      <c r="I694" s="597"/>
      <c r="J694" s="16"/>
      <c r="K694" s="20"/>
      <c r="L694" s="16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16"/>
      <c r="AB694" s="20"/>
      <c r="AC694" s="20"/>
      <c r="AD694" s="20"/>
      <c r="AE694" s="20"/>
      <c r="AF694" s="20"/>
      <c r="AG694" s="20"/>
      <c r="AH694" s="58"/>
      <c r="AI694" s="20"/>
      <c r="AJ694" s="20"/>
      <c r="AK694" s="20"/>
      <c r="AL694" s="642"/>
      <c r="AM694" s="636"/>
      <c r="AN694" s="637"/>
      <c r="AO694" s="636"/>
      <c r="AP694" s="637"/>
      <c r="AQ694" s="528">
        <f>SUM(AO691:AO694)</f>
        <v>6.437090707964602</v>
      </c>
      <c r="AR694" s="528">
        <f>SUM(AP691:AP694)</f>
        <v>0</v>
      </c>
      <c r="AS694" s="528">
        <f>AVERAGE(AO691:AO694)</f>
        <v>6.437090707964602</v>
      </c>
      <c r="AT694" s="528" t="e">
        <f>AVERAGE(AP691:AP694)</f>
        <v>#DIV/0!</v>
      </c>
      <c r="AU694" s="528">
        <f>MAX(AO691:AO694)</f>
        <v>6.437090707964602</v>
      </c>
      <c r="AV694" s="528">
        <f>MAX(AP691:AP694)</f>
        <v>0</v>
      </c>
      <c r="AW694" s="528">
        <f>MIN(AO691:AO694)</f>
        <v>6.437090707964602</v>
      </c>
      <c r="AX694" s="528">
        <f>MIN(AP691:AP694)</f>
        <v>0</v>
      </c>
      <c r="AY694" s="528">
        <f>AU694-AW694</f>
        <v>0</v>
      </c>
      <c r="AZ694" s="528">
        <f>AV694-AX694</f>
        <v>0</v>
      </c>
      <c r="BA694" s="528"/>
      <c r="BB694" s="636"/>
      <c r="BC694" s="637"/>
      <c r="BD694" s="528">
        <f>SUM(BB691:BB694)</f>
        <v>0</v>
      </c>
      <c r="BE694" s="528">
        <f>SUM(BC691:BC694)</f>
        <v>6.4289435840707974</v>
      </c>
      <c r="BF694" s="528" t="e">
        <f>AVERAGE(BB691:BB694)</f>
        <v>#DIV/0!</v>
      </c>
      <c r="BG694" s="528">
        <f>AVERAGE(BC691:BC694)</f>
        <v>6.4289435840707974</v>
      </c>
      <c r="BH694" s="528">
        <f>MAX(BB691:BB694)</f>
        <v>0</v>
      </c>
      <c r="BI694" s="528">
        <f>MAX(BC691:BC694)</f>
        <v>6.4289435840707974</v>
      </c>
      <c r="BJ694" s="528">
        <f>MIN(BB691:BB694)</f>
        <v>0</v>
      </c>
      <c r="BK694" s="528">
        <f>MIN(BC691:BC694)</f>
        <v>6.4289435840707974</v>
      </c>
      <c r="BL694" s="528">
        <f>BH694-BJ694</f>
        <v>0</v>
      </c>
      <c r="BM694" s="528">
        <f>BI694-BK694</f>
        <v>0</v>
      </c>
      <c r="BN694" s="574"/>
      <c r="BO694" s="574"/>
      <c r="BP694" s="2"/>
      <c r="BQ694" s="2"/>
      <c r="BR694" s="7"/>
      <c r="BS694" s="530"/>
      <c r="BT694" s="530"/>
      <c r="BU694" s="530"/>
      <c r="BV694" s="530"/>
      <c r="BW694" s="584"/>
      <c r="BX694" s="530"/>
      <c r="BY694" s="530"/>
      <c r="BZ694" s="530"/>
      <c r="CA694" s="530"/>
      <c r="CB694" s="584"/>
      <c r="CC694" s="530"/>
      <c r="CD694" s="584"/>
      <c r="CE694" s="530"/>
      <c r="CF694" s="584"/>
      <c r="CG694" s="530"/>
      <c r="CH694" s="584"/>
      <c r="CI694" s="530"/>
      <c r="CJ694" s="584"/>
      <c r="CK694" s="530"/>
      <c r="CL694" s="584"/>
      <c r="CM694" s="271"/>
      <c r="CN694" s="393"/>
      <c r="CO694" s="73"/>
      <c r="CP694" s="73"/>
      <c r="CQ694" s="73"/>
      <c r="CR694" s="96"/>
      <c r="CS694" s="83"/>
      <c r="CT694" s="87"/>
      <c r="CU694" s="87"/>
      <c r="CV694" s="87"/>
      <c r="CW694" s="87"/>
      <c r="CX694" s="87"/>
      <c r="CY694" s="87"/>
      <c r="CZ694" s="87"/>
      <c r="DA694" s="87"/>
      <c r="DB694" s="87"/>
      <c r="DC694" s="81"/>
      <c r="DD694" s="281"/>
      <c r="DE694" s="281"/>
      <c r="DF694" s="281"/>
      <c r="DG694" s="281"/>
      <c r="DH694" s="281"/>
      <c r="DI694" s="281"/>
      <c r="DJ694" s="110"/>
      <c r="DK694" s="110"/>
      <c r="DL694" s="133"/>
      <c r="DM694" s="133"/>
      <c r="DN694" s="133"/>
      <c r="DO694" s="133"/>
      <c r="DP694" s="133"/>
      <c r="DQ694" s="133"/>
      <c r="DR694" s="133"/>
      <c r="DS694" s="110"/>
      <c r="DT694" s="112"/>
      <c r="DU694" s="110"/>
      <c r="DV694" s="110"/>
      <c r="DW694" s="495"/>
      <c r="DX694" s="495"/>
      <c r="DY694" s="495"/>
      <c r="DZ694" s="495"/>
      <c r="EA694" s="495"/>
      <c r="EB694" s="512"/>
      <c r="EC694" s="495"/>
      <c r="ED694" s="495"/>
      <c r="EE694" s="512"/>
      <c r="EF694" s="244"/>
      <c r="EG694" s="244"/>
      <c r="EH694" s="244"/>
      <c r="EI694" s="244"/>
      <c r="EJ694" s="244"/>
      <c r="EK694" s="244"/>
      <c r="EL694" s="244"/>
      <c r="EM694" s="244"/>
      <c r="EN694" s="244"/>
      <c r="EO694" s="244"/>
      <c r="EP694" s="244"/>
      <c r="EQ694" s="244"/>
      <c r="ER694" s="110"/>
      <c r="ES694" s="111"/>
      <c r="EV694" s="287">
        <f>SUM(ET691:ET694)</f>
        <v>0.88757611392796609</v>
      </c>
      <c r="EW694" s="281"/>
      <c r="EX694" s="278">
        <f>AVERAGE(ET691:ET694)</f>
        <v>0.88757611392796609</v>
      </c>
      <c r="EY694" s="278"/>
      <c r="EZ694" s="281">
        <f>_xlfn.VAR.P(ET691:ET694)</f>
        <v>0</v>
      </c>
      <c r="FA694" s="281"/>
      <c r="FB694" s="281">
        <f>MAX(ET691:ET694)</f>
        <v>0.88757611392796609</v>
      </c>
      <c r="FC694" s="281"/>
      <c r="FD694" s="523"/>
      <c r="FE694" s="152"/>
      <c r="FF694" s="145"/>
      <c r="FG694" s="268"/>
      <c r="FH694" s="145"/>
      <c r="FI694" s="268"/>
      <c r="FJ694" s="145"/>
      <c r="FK694" s="584"/>
      <c r="FL694" s="527"/>
      <c r="FM694" s="584"/>
      <c r="FN694" s="530"/>
      <c r="FO694" s="584"/>
      <c r="FP694" s="530"/>
      <c r="FQ694" s="284"/>
      <c r="FR694" s="282"/>
      <c r="FS694" s="286"/>
      <c r="FT694" s="278"/>
      <c r="FU694" s="286"/>
      <c r="FV694" s="278"/>
      <c r="FW694" s="285"/>
      <c r="FX694" s="279"/>
      <c r="FY694" s="285"/>
      <c r="FZ694" s="280"/>
      <c r="GA694" s="285"/>
      <c r="GB694" s="280"/>
      <c r="GC694" s="280"/>
      <c r="GD694" s="285"/>
      <c r="GE694" s="280"/>
      <c r="GF694" s="285"/>
      <c r="GG694" s="280"/>
      <c r="GH694" s="280"/>
      <c r="GI694" s="280"/>
      <c r="GJ694" s="280"/>
      <c r="GK694" s="280"/>
      <c r="GL694" s="280"/>
      <c r="GM694" s="280"/>
      <c r="GN694" s="280"/>
      <c r="GO694" s="280"/>
      <c r="GP694" s="282"/>
      <c r="GQ694" s="532"/>
      <c r="GR694" s="587"/>
      <c r="GS694" s="529"/>
      <c r="GT694" s="586">
        <f>SUM(GR692:GR694)</f>
        <v>0.23668696371412445</v>
      </c>
      <c r="GU694" s="586">
        <f>SUM(GS692:GS694)</f>
        <v>0.19723913642843671</v>
      </c>
      <c r="GV694" s="531">
        <f>AVERAGE(GR692:GR694)</f>
        <v>0.23668696371412445</v>
      </c>
      <c r="GW694" s="531">
        <f>AVERAGE(GS692:GS694)</f>
        <v>0.19723913642843671</v>
      </c>
      <c r="GX694" s="531">
        <f>MAX(GR692:GR694)</f>
        <v>0.23668696371412445</v>
      </c>
      <c r="GY694" s="531">
        <f>MAX(GS692:GS694)</f>
        <v>0.19723913642843671</v>
      </c>
      <c r="GZ694" s="587"/>
      <c r="HA694" s="529"/>
      <c r="HB694" s="586">
        <f>SUM(GZ692:GZ694)</f>
        <v>0.19720685840708008</v>
      </c>
      <c r="HC694" s="586">
        <f>SUM(HA692:HA694)</f>
        <v>0.86771017699115127</v>
      </c>
      <c r="HD694" s="531">
        <f>AVERAGE(GZ692:GZ694)</f>
        <v>0.19720685840708008</v>
      </c>
      <c r="HE694" s="531">
        <f>AVERAGE(HA692:HA694)</f>
        <v>0.86771017699115127</v>
      </c>
      <c r="HF694" s="531">
        <f>MAX(GZ692:GZ694)</f>
        <v>0.19720685840708008</v>
      </c>
      <c r="HG694" s="531">
        <f>MAX(HA692:HA694)</f>
        <v>0.86771017699115127</v>
      </c>
      <c r="HH694" s="584"/>
      <c r="HI694" s="527"/>
      <c r="HJ694" s="586">
        <f>SUM(HH692:HH694)</f>
        <v>0.30807671738546127</v>
      </c>
      <c r="HK694" s="586">
        <f>SUM(HI692:HI694)</f>
        <v>0.88984505853156848</v>
      </c>
      <c r="HL694" s="531">
        <f>AVERAGE(HH692:HH694)</f>
        <v>0.30807671738546127</v>
      </c>
      <c r="HM694" s="531">
        <f>AVERAGE(HI692:HI694)</f>
        <v>0.88984505853156848</v>
      </c>
      <c r="HN694" s="531">
        <f>MAX(HH692:HH694)</f>
        <v>0.30807671738546127</v>
      </c>
      <c r="HO694" s="531">
        <f>MAX(HI692:HI694)</f>
        <v>0.88984505853156848</v>
      </c>
      <c r="HP694" s="286">
        <f>MIN(HH692:HH694)</f>
        <v>0.30807671738546127</v>
      </c>
      <c r="HQ694" s="286">
        <f>MIN(HI692:HI694)</f>
        <v>0.88984505853156848</v>
      </c>
      <c r="HR694" s="278">
        <f>HN694-HP694</f>
        <v>0</v>
      </c>
      <c r="HS694" s="278">
        <f>HO694-HQ694</f>
        <v>0</v>
      </c>
      <c r="HT694" s="393"/>
      <c r="HU694" s="520"/>
      <c r="HV694" s="393"/>
      <c r="HW694" s="520"/>
      <c r="HX694" s="393"/>
      <c r="HY694" s="520"/>
      <c r="HZ694" s="393"/>
      <c r="IA694" s="520"/>
      <c r="IB694" s="393"/>
      <c r="IC694" s="520"/>
      <c r="ID694" s="393"/>
      <c r="IE694" s="168"/>
      <c r="IF694" s="168"/>
      <c r="IG694" s="168">
        <v>2.4260413780697743</v>
      </c>
      <c r="IH694" s="168">
        <v>-12.069059734513276</v>
      </c>
      <c r="II694" s="168"/>
      <c r="IJ694" s="168"/>
      <c r="IK694" s="168"/>
      <c r="IL694" s="168"/>
      <c r="IM694" s="168"/>
      <c r="IN694" s="462"/>
      <c r="IO694" s="462"/>
      <c r="IP694" s="390">
        <v>0</v>
      </c>
      <c r="IQ694" s="168"/>
      <c r="IR694" s="168"/>
      <c r="IS694" s="168"/>
      <c r="IT694" s="390"/>
      <c r="IU694" s="393"/>
      <c r="IV694" s="390"/>
      <c r="IW694" s="393"/>
      <c r="IX694" s="484"/>
      <c r="IY694" s="393"/>
      <c r="IZ694" s="168"/>
      <c r="JA694" s="168"/>
      <c r="JB694" s="177"/>
      <c r="JC694" s="177"/>
      <c r="JD694" s="177"/>
      <c r="JE694" s="168"/>
      <c r="JF694" s="168"/>
      <c r="JG694" s="168"/>
      <c r="JH694" s="168"/>
      <c r="JI694" s="168"/>
      <c r="JJ694" s="168"/>
      <c r="JK694" s="168"/>
      <c r="JL694" s="168"/>
      <c r="JM694" s="168"/>
      <c r="JN694" s="168"/>
      <c r="JO694" s="168"/>
      <c r="JP694" s="177"/>
      <c r="JQ694" s="177"/>
      <c r="JR694" s="177"/>
      <c r="JS694" s="168"/>
      <c r="JT694" s="168"/>
      <c r="JU694" s="393"/>
      <c r="JV694" s="168"/>
      <c r="JW694" s="168"/>
      <c r="JX694" s="168"/>
      <c r="JY694" s="393"/>
      <c r="JZ694" s="507"/>
      <c r="KA694" s="507"/>
      <c r="KB694" s="520"/>
      <c r="KC694" s="520"/>
      <c r="KD694" s="507"/>
      <c r="KE694" s="170"/>
      <c r="KF694" s="168"/>
      <c r="KG694" s="168"/>
      <c r="KH694" s="168"/>
      <c r="KI694" s="168"/>
      <c r="KJ694" s="168"/>
      <c r="KK694" s="169"/>
      <c r="KL694" s="168"/>
      <c r="KM694" s="168"/>
      <c r="KN694" s="168"/>
      <c r="KO694" s="168"/>
      <c r="KP694" s="168"/>
      <c r="KQ694" s="168"/>
      <c r="KR694" s="169"/>
      <c r="KS694" s="168"/>
      <c r="KT694" s="168"/>
      <c r="KU694" s="168"/>
      <c r="KV694" s="168"/>
      <c r="KW694" s="168"/>
      <c r="KX694" s="168"/>
      <c r="KY694" s="168"/>
      <c r="KZ694" s="168"/>
      <c r="LA694" s="169"/>
      <c r="LB694" s="168"/>
    </row>
    <row r="695" spans="1:314" x14ac:dyDescent="0.15">
      <c r="A695" s="214"/>
      <c r="B695" s="231" t="s">
        <v>217</v>
      </c>
      <c r="C695" s="10"/>
      <c r="D695" s="11"/>
      <c r="E695" s="12"/>
      <c r="F695" s="14"/>
      <c r="G695" s="13"/>
      <c r="H695" s="14" t="s">
        <v>360</v>
      </c>
      <c r="I695" s="596">
        <v>132</v>
      </c>
      <c r="J695" s="9">
        <v>1</v>
      </c>
      <c r="K695" s="14">
        <v>1</v>
      </c>
      <c r="L695" s="9">
        <v>0</v>
      </c>
      <c r="M695" s="14">
        <v>1</v>
      </c>
      <c r="N695" s="14">
        <v>1</v>
      </c>
      <c r="O695" s="14">
        <v>0</v>
      </c>
      <c r="P695" s="14"/>
      <c r="Q695" s="14">
        <v>1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1</v>
      </c>
      <c r="Y695" s="14">
        <v>0</v>
      </c>
      <c r="Z695" s="14">
        <v>1</v>
      </c>
      <c r="AA695" s="9">
        <v>0</v>
      </c>
      <c r="AB695" s="15"/>
      <c r="AC695" s="15"/>
      <c r="AD695" s="15"/>
      <c r="AE695" s="15"/>
      <c r="AF695" s="15"/>
      <c r="AG695" s="15"/>
      <c r="AH695" s="54"/>
      <c r="AI695" s="15"/>
      <c r="AJ695" s="15"/>
      <c r="AK695" s="15"/>
      <c r="AL695" s="632"/>
      <c r="AM695" s="639"/>
      <c r="AN695" s="634"/>
      <c r="AO695" s="633"/>
      <c r="AP695" s="634"/>
      <c r="AQ695" s="634"/>
      <c r="AR695" s="634"/>
      <c r="AS695" s="634"/>
      <c r="AT695" s="634"/>
      <c r="AU695" s="634"/>
      <c r="AV695" s="634"/>
      <c r="AW695" s="634"/>
      <c r="AX695" s="634"/>
      <c r="AY695" s="634"/>
      <c r="AZ695" s="634"/>
      <c r="BA695" s="634"/>
      <c r="BB695" s="633"/>
      <c r="BC695" s="634"/>
      <c r="BD695" s="634"/>
      <c r="BE695" s="634"/>
      <c r="BF695" s="634"/>
      <c r="BG695" s="634"/>
      <c r="BH695" s="634"/>
      <c r="BI695" s="634"/>
      <c r="BJ695" s="634"/>
      <c r="BK695" s="634"/>
      <c r="BL695" s="634"/>
      <c r="BM695" s="634"/>
      <c r="BN695" s="573"/>
      <c r="BO695" s="573"/>
      <c r="BP695" s="4">
        <v>0.80868045935659139</v>
      </c>
      <c r="BQ695" s="4">
        <v>-12.02961836283186</v>
      </c>
      <c r="BR695" s="6"/>
      <c r="BS695" s="527"/>
      <c r="BT695" s="527"/>
      <c r="BU695" s="527"/>
      <c r="BV695" s="527"/>
      <c r="BW695" s="584"/>
      <c r="BX695" s="527"/>
      <c r="BY695" s="527"/>
      <c r="BZ695" s="527"/>
      <c r="CA695" s="527"/>
      <c r="CB695" s="584"/>
      <c r="CC695" s="527"/>
      <c r="CD695" s="584"/>
      <c r="CE695" s="527"/>
      <c r="CF695" s="584"/>
      <c r="CG695" s="527"/>
      <c r="CH695" s="584"/>
      <c r="CI695" s="527"/>
      <c r="CJ695" s="584"/>
      <c r="CK695" s="527"/>
      <c r="CL695" s="584"/>
      <c r="CO695" s="70"/>
      <c r="CP695" s="70"/>
      <c r="CQ695" s="70"/>
      <c r="CR695" s="70"/>
      <c r="CS695" s="70"/>
      <c r="CT695" s="70"/>
      <c r="CU695" s="70"/>
      <c r="CV695" s="70"/>
      <c r="CW695" s="70"/>
      <c r="CX695" s="70"/>
      <c r="CY695" s="70"/>
      <c r="CZ695" s="70"/>
      <c r="DA695" s="70"/>
      <c r="DB695" s="70"/>
      <c r="DC695" s="70"/>
      <c r="DH695" s="516"/>
      <c r="DI695" s="516"/>
      <c r="DJ695" s="105"/>
      <c r="DK695" s="105"/>
      <c r="DL695" s="105"/>
      <c r="DM695" s="105"/>
      <c r="DN695" s="105"/>
      <c r="DO695" s="105"/>
      <c r="DP695" s="105"/>
      <c r="DQ695" s="105"/>
      <c r="DR695" s="105"/>
      <c r="DS695" s="105"/>
      <c r="DT695" s="108" t="s">
        <v>442</v>
      </c>
      <c r="DU695" s="105">
        <v>0.80868045935659139</v>
      </c>
      <c r="DV695" s="105">
        <v>-12.02961836283186</v>
      </c>
      <c r="ER695" s="128">
        <v>-4.201193605925706</v>
      </c>
      <c r="ES695" s="128">
        <v>13.212859513274338</v>
      </c>
      <c r="EV695" s="284"/>
      <c r="EW695" s="209"/>
      <c r="EX695" s="209"/>
      <c r="EY695" s="209"/>
      <c r="EZ695" s="209"/>
      <c r="FA695" s="209"/>
      <c r="FB695" s="209"/>
      <c r="FC695" s="209"/>
      <c r="FE695" s="141"/>
      <c r="FF695" s="141"/>
      <c r="FH695" s="141"/>
      <c r="FJ695" s="141"/>
      <c r="FK695" s="584"/>
      <c r="FL695" s="527"/>
      <c r="FM695" s="584"/>
      <c r="FN695" s="527"/>
      <c r="FO695" s="584"/>
      <c r="FP695" s="527"/>
      <c r="FQ695" s="284"/>
      <c r="FR695" s="209"/>
      <c r="FS695" s="285"/>
      <c r="FT695" s="279"/>
      <c r="FU695" s="285"/>
      <c r="FV695" s="279"/>
      <c r="FW695" s="285"/>
      <c r="FX695" s="279"/>
      <c r="FY695" s="285"/>
      <c r="FZ695" s="279"/>
      <c r="GA695" s="285"/>
      <c r="GB695" s="279"/>
      <c r="GC695" s="279"/>
      <c r="GD695" s="285"/>
      <c r="GE695" s="279"/>
      <c r="GF695" s="285"/>
      <c r="GG695" s="279"/>
      <c r="GH695" s="279"/>
      <c r="GI695" s="279"/>
      <c r="GJ695" s="279"/>
      <c r="GK695" s="279"/>
      <c r="GL695" s="279"/>
      <c r="GM695" s="279"/>
      <c r="GN695" s="279"/>
      <c r="GO695" s="279"/>
      <c r="GP695" s="209"/>
      <c r="GQ695" s="529"/>
      <c r="GR695" s="587"/>
      <c r="GS695" s="529"/>
      <c r="GT695" s="587"/>
      <c r="GU695" s="529"/>
      <c r="GV695" s="529"/>
      <c r="GW695" s="529"/>
      <c r="GX695" s="529"/>
      <c r="GY695" s="529"/>
      <c r="GZ695" s="587"/>
      <c r="HA695" s="529"/>
      <c r="HB695" s="587"/>
      <c r="HC695" s="529"/>
      <c r="HD695" s="529"/>
      <c r="HE695" s="529"/>
      <c r="HF695" s="529"/>
      <c r="HG695" s="529"/>
      <c r="HH695" s="584"/>
      <c r="HI695" s="527"/>
      <c r="HJ695" s="587"/>
      <c r="HK695" s="529"/>
      <c r="HL695" s="529"/>
      <c r="HM695" s="529"/>
      <c r="HN695" s="529"/>
      <c r="HO695" s="529"/>
      <c r="HP695" s="285"/>
      <c r="HQ695" s="208"/>
      <c r="HR695" s="208"/>
      <c r="HS695" s="208"/>
      <c r="IE695" s="159"/>
      <c r="IF695" s="159"/>
      <c r="IG695" s="159">
        <v>-2.8994153054980227</v>
      </c>
      <c r="IH695" s="159">
        <v>6.5078263274336292</v>
      </c>
      <c r="II695" s="159"/>
      <c r="IJ695" s="159"/>
      <c r="IK695" s="159"/>
      <c r="IL695" s="159"/>
      <c r="IM695" s="159"/>
      <c r="IQ695" s="159"/>
      <c r="IR695" s="159"/>
      <c r="IS695" s="159"/>
      <c r="IZ695" s="159"/>
      <c r="JA695" s="159"/>
      <c r="JB695" s="159"/>
      <c r="JC695" s="159"/>
      <c r="JD695" s="159"/>
      <c r="JE695" s="159"/>
      <c r="JF695" s="159"/>
      <c r="JG695" s="159"/>
      <c r="JH695" s="159"/>
      <c r="JI695" s="159"/>
      <c r="JJ695" s="159"/>
      <c r="JK695" s="159"/>
      <c r="JL695" s="159"/>
      <c r="JM695" s="159"/>
      <c r="JN695" s="159"/>
      <c r="JO695" s="159"/>
      <c r="JP695" s="159"/>
      <c r="JQ695" s="159"/>
      <c r="JR695" s="159"/>
      <c r="JS695" s="159"/>
      <c r="JT695" s="159"/>
      <c r="JV695" s="159"/>
      <c r="JW695" s="159"/>
      <c r="JX695" s="159"/>
      <c r="KE695" s="159"/>
      <c r="KF695" s="159"/>
      <c r="KG695" s="159"/>
      <c r="KH695" s="159"/>
      <c r="KI695" s="159"/>
      <c r="KJ695" s="159"/>
      <c r="KK695" s="159"/>
      <c r="KL695" s="159"/>
      <c r="KM695" s="159"/>
      <c r="KN695" s="159"/>
      <c r="KO695" s="159"/>
      <c r="KP695" s="159"/>
      <c r="KQ695" s="159"/>
      <c r="KR695" s="159"/>
      <c r="KS695" s="159"/>
      <c r="KT695" s="159"/>
      <c r="KU695" s="159"/>
      <c r="KV695" s="159"/>
      <c r="KW695" s="159"/>
      <c r="KX695" s="159"/>
      <c r="KY695" s="159"/>
      <c r="KZ695" s="159"/>
      <c r="LA695" s="159"/>
      <c r="LB695" s="159"/>
    </row>
    <row r="696" spans="1:314" x14ac:dyDescent="0.15">
      <c r="A696" s="218"/>
      <c r="B696" s="243" t="s">
        <v>218</v>
      </c>
      <c r="C696" s="17"/>
      <c r="D696" s="18"/>
      <c r="E696" s="12"/>
      <c r="F696" s="20"/>
      <c r="G696" s="19"/>
      <c r="H696" s="20"/>
      <c r="I696" s="597"/>
      <c r="J696" s="16">
        <v>1</v>
      </c>
      <c r="K696" s="20"/>
      <c r="L696" s="16"/>
      <c r="M696" s="20">
        <v>1</v>
      </c>
      <c r="N696" s="20">
        <v>0</v>
      </c>
      <c r="O696" s="20">
        <v>1</v>
      </c>
      <c r="P696" s="20"/>
      <c r="Q696" s="20">
        <v>1</v>
      </c>
      <c r="R696" s="20">
        <v>0</v>
      </c>
      <c r="S696" s="20">
        <v>0</v>
      </c>
      <c r="T696" s="20">
        <v>0</v>
      </c>
      <c r="U696" s="20">
        <v>0</v>
      </c>
      <c r="V696" s="20">
        <v>1</v>
      </c>
      <c r="W696" s="20">
        <v>0</v>
      </c>
      <c r="X696" s="20">
        <v>0</v>
      </c>
      <c r="Y696" s="20">
        <v>0</v>
      </c>
      <c r="Z696" s="20">
        <v>1</v>
      </c>
      <c r="AA696" s="16">
        <v>0</v>
      </c>
      <c r="AB696" s="20"/>
      <c r="AC696" s="20"/>
      <c r="AD696" s="20"/>
      <c r="AE696" s="20"/>
      <c r="AF696" s="20"/>
      <c r="AG696" s="20"/>
      <c r="AH696" s="58"/>
      <c r="AI696" s="20"/>
      <c r="AJ696" s="20"/>
      <c r="AK696" s="20"/>
      <c r="AL696" s="642"/>
      <c r="AM696" s="636"/>
      <c r="AN696" s="637"/>
      <c r="AO696" s="636"/>
      <c r="AP696" s="637"/>
      <c r="AQ696" s="637"/>
      <c r="AR696" s="637"/>
      <c r="AS696" s="637"/>
      <c r="AT696" s="637"/>
      <c r="AU696" s="637"/>
      <c r="AV696" s="637"/>
      <c r="AW696" s="637"/>
      <c r="AX696" s="637"/>
      <c r="AY696" s="637"/>
      <c r="AZ696" s="637"/>
      <c r="BA696" s="637"/>
      <c r="BB696" s="636"/>
      <c r="BC696" s="637"/>
      <c r="BD696" s="637"/>
      <c r="BE696" s="637"/>
      <c r="BF696" s="637"/>
      <c r="BG696" s="637"/>
      <c r="BH696" s="637"/>
      <c r="BI696" s="637"/>
      <c r="BJ696" s="637"/>
      <c r="BK696" s="637"/>
      <c r="BL696" s="637"/>
      <c r="BM696" s="637"/>
      <c r="BN696" s="574"/>
      <c r="BO696" s="574"/>
      <c r="BP696" s="2">
        <v>0.9270239412136535</v>
      </c>
      <c r="BQ696" s="2">
        <v>-12.02961836283186</v>
      </c>
      <c r="BR696" s="7"/>
      <c r="BS696" s="530"/>
      <c r="BT696" s="530"/>
      <c r="BU696" s="530"/>
      <c r="BV696" s="530"/>
      <c r="BW696" s="584"/>
      <c r="BX696" s="530"/>
      <c r="BY696" s="530"/>
      <c r="BZ696" s="530"/>
      <c r="CA696" s="530"/>
      <c r="CB696" s="584"/>
      <c r="CC696" s="530"/>
      <c r="CD696" s="584"/>
      <c r="CE696" s="530"/>
      <c r="CF696" s="584"/>
      <c r="CG696" s="530"/>
      <c r="CH696" s="584"/>
      <c r="CI696" s="530"/>
      <c r="CJ696" s="584"/>
      <c r="CK696" s="530"/>
      <c r="CL696" s="584"/>
      <c r="CM696" s="271"/>
      <c r="CN696" s="393"/>
      <c r="CO696" s="73"/>
      <c r="CP696" s="73"/>
      <c r="CQ696" s="73"/>
      <c r="CR696" s="96"/>
      <c r="CS696" s="83"/>
      <c r="CT696" s="87"/>
      <c r="CU696" s="87"/>
      <c r="CV696" s="87"/>
      <c r="CW696" s="87"/>
      <c r="CX696" s="87"/>
      <c r="CY696" s="87"/>
      <c r="CZ696" s="87"/>
      <c r="DA696" s="87"/>
      <c r="DB696" s="87"/>
      <c r="DC696" s="81"/>
      <c r="DD696" s="281"/>
      <c r="DE696" s="281"/>
      <c r="DF696" s="281"/>
      <c r="DG696" s="281"/>
      <c r="DH696" s="281"/>
      <c r="DI696" s="281"/>
      <c r="DJ696" s="110"/>
      <c r="DK696" s="110"/>
      <c r="DL696" s="133"/>
      <c r="DM696" s="133"/>
      <c r="DN696" s="133"/>
      <c r="DO696" s="133"/>
      <c r="DP696" s="133"/>
      <c r="DQ696" s="133"/>
      <c r="DR696" s="133"/>
      <c r="DS696" s="110"/>
      <c r="DT696" s="112" t="s">
        <v>442</v>
      </c>
      <c r="DU696" s="110">
        <v>0.9270239412136535</v>
      </c>
      <c r="DV696" s="110">
        <v>-12.02961836283186</v>
      </c>
      <c r="DW696" s="495"/>
      <c r="DX696" s="495"/>
      <c r="DY696" s="495"/>
      <c r="DZ696" s="495"/>
      <c r="EA696" s="495"/>
      <c r="EB696" s="512"/>
      <c r="EC696" s="495"/>
      <c r="ED696" s="495"/>
      <c r="EE696" s="512"/>
      <c r="EF696" s="244"/>
      <c r="EG696" s="244"/>
      <c r="EH696" s="244"/>
      <c r="EI696" s="244"/>
      <c r="EJ696" s="244"/>
      <c r="EK696" s="244"/>
      <c r="EL696" s="244"/>
      <c r="EM696" s="244"/>
      <c r="EN696" s="244"/>
      <c r="EO696" s="244"/>
      <c r="EP696" s="244"/>
      <c r="EQ696" s="244"/>
      <c r="ER696" s="130">
        <v>-4.3984327423541432</v>
      </c>
      <c r="ES696" s="130">
        <v>12.818445796460178</v>
      </c>
      <c r="ET696" s="523"/>
      <c r="EU696" s="523"/>
      <c r="EV696" s="287"/>
      <c r="EW696" s="281"/>
      <c r="EX696" s="281"/>
      <c r="EY696" s="281"/>
      <c r="EZ696" s="281"/>
      <c r="FA696" s="281"/>
      <c r="FB696" s="281"/>
      <c r="FC696" s="281"/>
      <c r="FD696" s="523"/>
      <c r="FE696" s="152"/>
      <c r="FF696" s="145"/>
      <c r="FG696" s="268"/>
      <c r="FH696" s="145"/>
      <c r="FI696" s="268"/>
      <c r="FJ696" s="145"/>
      <c r="FK696" s="584"/>
      <c r="FL696" s="527"/>
      <c r="FM696" s="584"/>
      <c r="FN696" s="530"/>
      <c r="FO696" s="584"/>
      <c r="FP696" s="530"/>
      <c r="FQ696" s="284"/>
      <c r="FR696" s="282"/>
      <c r="FS696" s="286"/>
      <c r="FT696" s="278"/>
      <c r="FU696" s="286"/>
      <c r="FV696" s="278"/>
      <c r="FW696" s="285"/>
      <c r="FX696" s="279"/>
      <c r="FY696" s="285"/>
      <c r="FZ696" s="280"/>
      <c r="GA696" s="285"/>
      <c r="GB696" s="280"/>
      <c r="GC696" s="280"/>
      <c r="GD696" s="285"/>
      <c r="GE696" s="280"/>
      <c r="GF696" s="285"/>
      <c r="GG696" s="280"/>
      <c r="GH696" s="280"/>
      <c r="GI696" s="280"/>
      <c r="GJ696" s="280"/>
      <c r="GK696" s="280"/>
      <c r="GL696" s="280"/>
      <c r="GM696" s="280"/>
      <c r="GN696" s="280"/>
      <c r="GO696" s="280"/>
      <c r="GP696" s="282"/>
      <c r="GQ696" s="532"/>
      <c r="GR696" s="587"/>
      <c r="GS696" s="532"/>
      <c r="GT696" s="587"/>
      <c r="GU696" s="532"/>
      <c r="GV696" s="532"/>
      <c r="GW696" s="532"/>
      <c r="GX696" s="532"/>
      <c r="GY696" s="532"/>
      <c r="GZ696" s="587"/>
      <c r="HA696" s="532"/>
      <c r="HB696" s="587"/>
      <c r="HC696" s="532"/>
      <c r="HD696" s="532"/>
      <c r="HE696" s="532"/>
      <c r="HF696" s="532"/>
      <c r="HG696" s="532"/>
      <c r="HH696" s="584"/>
      <c r="HI696" s="527"/>
      <c r="HJ696" s="587"/>
      <c r="HK696" s="532"/>
      <c r="HL696" s="532"/>
      <c r="HM696" s="532"/>
      <c r="HN696" s="532"/>
      <c r="HO696" s="532"/>
      <c r="HP696" s="286"/>
      <c r="HQ696" s="207"/>
      <c r="HR696" s="207"/>
      <c r="HS696" s="207"/>
      <c r="HT696" s="393"/>
      <c r="HU696" s="520"/>
      <c r="HV696" s="393"/>
      <c r="HW696" s="520"/>
      <c r="HX696" s="393"/>
      <c r="HY696" s="520"/>
      <c r="HZ696" s="393"/>
      <c r="IA696" s="520"/>
      <c r="IB696" s="393"/>
      <c r="IC696" s="520"/>
      <c r="ID696" s="393"/>
      <c r="IE696" s="168"/>
      <c r="IF696" s="168"/>
      <c r="IG696" s="168">
        <v>-1.8343239687844632</v>
      </c>
      <c r="IH696" s="168">
        <v>-3.9441371681415933E-2</v>
      </c>
      <c r="II696" s="168"/>
      <c r="IJ696" s="168"/>
      <c r="IK696" s="168"/>
      <c r="IL696" s="168"/>
      <c r="IM696" s="168"/>
      <c r="IN696" s="462"/>
      <c r="IO696" s="462"/>
      <c r="IP696" s="390"/>
      <c r="IQ696" s="168"/>
      <c r="IR696" s="168"/>
      <c r="IS696" s="168"/>
      <c r="IT696" s="390"/>
      <c r="IU696" s="393"/>
      <c r="IV696" s="390"/>
      <c r="IW696" s="393"/>
      <c r="IX696" s="484"/>
      <c r="IY696" s="393"/>
      <c r="IZ696" s="168"/>
      <c r="JA696" s="168"/>
      <c r="JB696" s="177"/>
      <c r="JC696" s="177"/>
      <c r="JD696" s="177"/>
      <c r="JE696" s="168"/>
      <c r="JF696" s="168"/>
      <c r="JG696" s="168"/>
      <c r="JH696" s="168"/>
      <c r="JI696" s="168"/>
      <c r="JJ696" s="168"/>
      <c r="JK696" s="168"/>
      <c r="JL696" s="168"/>
      <c r="JM696" s="168"/>
      <c r="JN696" s="168"/>
      <c r="JO696" s="168"/>
      <c r="JP696" s="177"/>
      <c r="JQ696" s="177"/>
      <c r="JR696" s="177"/>
      <c r="JS696" s="168"/>
      <c r="JT696" s="168"/>
      <c r="JU696" s="393"/>
      <c r="JV696" s="168"/>
      <c r="JW696" s="168"/>
      <c r="JX696" s="168"/>
      <c r="JY696" s="393"/>
      <c r="JZ696" s="507"/>
      <c r="KA696" s="507"/>
      <c r="KB696" s="520"/>
      <c r="KC696" s="520"/>
      <c r="KD696" s="507"/>
      <c r="KE696" s="170"/>
      <c r="KF696" s="168"/>
      <c r="KG696" s="168"/>
      <c r="KH696" s="168"/>
      <c r="KI696" s="168"/>
      <c r="KJ696" s="168"/>
      <c r="KK696" s="169"/>
      <c r="KL696" s="168"/>
      <c r="KM696" s="168"/>
      <c r="KN696" s="168"/>
      <c r="KO696" s="168"/>
      <c r="KP696" s="168"/>
      <c r="KQ696" s="168"/>
      <c r="KR696" s="169"/>
      <c r="KS696" s="168"/>
      <c r="KT696" s="168"/>
      <c r="KU696" s="168"/>
      <c r="KV696" s="168"/>
      <c r="KW696" s="168"/>
      <c r="KX696" s="168"/>
      <c r="KY696" s="168"/>
      <c r="KZ696" s="168"/>
      <c r="LA696" s="169"/>
      <c r="LB696" s="168"/>
    </row>
    <row r="697" spans="1:314" x14ac:dyDescent="0.15">
      <c r="A697" s="214"/>
      <c r="B697" s="231" t="s">
        <v>219</v>
      </c>
      <c r="C697" s="10"/>
      <c r="D697" s="11"/>
      <c r="E697" s="12"/>
      <c r="F697" s="14"/>
      <c r="G697" s="13"/>
      <c r="H697" s="14" t="s">
        <v>355</v>
      </c>
      <c r="I697" s="596">
        <v>133</v>
      </c>
      <c r="J697" s="9">
        <v>1</v>
      </c>
      <c r="K697" s="14">
        <v>1</v>
      </c>
      <c r="L697" s="9">
        <v>0</v>
      </c>
      <c r="M697" s="14">
        <v>1</v>
      </c>
      <c r="N697" s="14">
        <v>1</v>
      </c>
      <c r="O697" s="14">
        <v>0</v>
      </c>
      <c r="P697" s="14"/>
      <c r="Q697" s="14">
        <v>1</v>
      </c>
      <c r="R697" s="14">
        <v>0</v>
      </c>
      <c r="S697" s="14">
        <v>0</v>
      </c>
      <c r="T697" s="14"/>
      <c r="U697" s="14"/>
      <c r="V697" s="14"/>
      <c r="W697" s="14"/>
      <c r="X697" s="14"/>
      <c r="Y697" s="14"/>
      <c r="Z697" s="14"/>
      <c r="AA697" s="9"/>
      <c r="AB697" s="15">
        <f>ABS(ER697-DU698)</f>
        <v>0.90730002757080985</v>
      </c>
      <c r="AC697" s="15">
        <f>ABS(ES697-DV698)</f>
        <v>0.11832411504424911</v>
      </c>
      <c r="AD697" s="15">
        <f>SQRT(AB697^2+AC697^2)</f>
        <v>0.91498302510538254</v>
      </c>
      <c r="AE697" s="15"/>
      <c r="AF697" s="15"/>
      <c r="AG697" s="15"/>
      <c r="AH697" s="15">
        <f>AM698-BP697</f>
        <v>2.9585870464265538</v>
      </c>
      <c r="AI697" s="15">
        <f>AN698-BQ697</f>
        <v>17.985265486725666</v>
      </c>
      <c r="AJ697" s="15"/>
      <c r="AK697" s="15"/>
      <c r="AL697" s="632">
        <f>((AH697*AH698)+(AI697*AI698))/(SQRT(AH697^2+AI697^2)*SQRT(AH698^2+AI698^2))</f>
        <v>0.99956140874766042</v>
      </c>
      <c r="AM697" s="633"/>
      <c r="AN697" s="634"/>
      <c r="AO697" s="633"/>
      <c r="AP697" s="634"/>
      <c r="AQ697" s="634"/>
      <c r="AR697" s="634"/>
      <c r="AS697" s="634"/>
      <c r="AT697" s="634"/>
      <c r="AU697" s="634"/>
      <c r="AV697" s="634"/>
      <c r="AW697" s="634"/>
      <c r="AX697" s="634"/>
      <c r="AY697" s="634"/>
      <c r="AZ697" s="634"/>
      <c r="BA697" s="634"/>
      <c r="BB697" s="633"/>
      <c r="BC697" s="634"/>
      <c r="BD697" s="634"/>
      <c r="BE697" s="634"/>
      <c r="BF697" s="634"/>
      <c r="BG697" s="634"/>
      <c r="BH697" s="634"/>
      <c r="BI697" s="634"/>
      <c r="BJ697" s="634"/>
      <c r="BK697" s="634"/>
      <c r="BL697" s="634"/>
      <c r="BM697" s="634"/>
      <c r="BN697" s="573"/>
      <c r="BO697" s="573"/>
      <c r="BP697" s="4">
        <v>-1.084815250356403</v>
      </c>
      <c r="BQ697" s="4">
        <v>-12.069059734513276</v>
      </c>
      <c r="BR697" s="6"/>
      <c r="BS697" s="527"/>
      <c r="BT697" s="527"/>
      <c r="BU697" s="527"/>
      <c r="BV697" s="527"/>
      <c r="BW697" s="584"/>
      <c r="BX697" s="527"/>
      <c r="BY697" s="527"/>
      <c r="BZ697" s="527"/>
      <c r="CA697" s="527"/>
      <c r="CB697" s="584"/>
      <c r="CC697" s="527"/>
      <c r="CD697" s="584"/>
      <c r="CE697" s="527"/>
      <c r="CF697" s="584"/>
      <c r="CG697" s="527"/>
      <c r="CH697" s="584"/>
      <c r="CI697" s="527"/>
      <c r="CJ697" s="584"/>
      <c r="CK697" s="527"/>
      <c r="CL697" s="584"/>
      <c r="CO697" s="70"/>
      <c r="CP697" s="70"/>
      <c r="CQ697" s="70"/>
      <c r="CR697" s="70"/>
      <c r="CS697" s="70"/>
      <c r="CT697" s="70"/>
      <c r="CU697" s="70"/>
      <c r="CV697" s="70"/>
      <c r="CW697" s="70"/>
      <c r="CX697" s="70"/>
      <c r="CY697" s="70"/>
      <c r="CZ697" s="70"/>
      <c r="DA697" s="70"/>
      <c r="DB697" s="70"/>
      <c r="DC697" s="70"/>
      <c r="DH697" s="516"/>
      <c r="DI697" s="516"/>
      <c r="DJ697" s="105"/>
      <c r="DK697" s="105"/>
      <c r="DL697" s="105"/>
      <c r="DM697" s="105"/>
      <c r="DN697" s="105"/>
      <c r="DO697" s="105"/>
      <c r="DP697" s="105"/>
      <c r="DQ697" s="105"/>
      <c r="DR697" s="105"/>
      <c r="DS697" s="105"/>
      <c r="DT697" s="108" t="s">
        <v>442</v>
      </c>
      <c r="DU697" s="105">
        <v>-1.084815250356403</v>
      </c>
      <c r="DV697" s="105">
        <v>-12.069059734513276</v>
      </c>
      <c r="ER697" s="128">
        <v>3.8856109876402072</v>
      </c>
      <c r="ES697" s="128">
        <v>13.410066371681417</v>
      </c>
      <c r="EV697" s="284"/>
      <c r="EW697" s="209"/>
      <c r="EX697" s="209"/>
      <c r="EY697" s="209"/>
      <c r="EZ697" s="209"/>
      <c r="FA697" s="209"/>
      <c r="FB697" s="209"/>
      <c r="FC697" s="209"/>
      <c r="FE697" s="141"/>
      <c r="FF697" s="141"/>
      <c r="FH697" s="141"/>
      <c r="FJ697" s="141"/>
      <c r="FK697" s="584"/>
      <c r="FL697" s="527"/>
      <c r="FM697" s="584"/>
      <c r="FN697" s="527"/>
      <c r="FO697" s="584"/>
      <c r="FP697" s="527"/>
      <c r="FQ697" s="284"/>
      <c r="FR697" s="209"/>
      <c r="FS697" s="285"/>
      <c r="FT697" s="279"/>
      <c r="FU697" s="285"/>
      <c r="FV697" s="279"/>
      <c r="FW697" s="285"/>
      <c r="FX697" s="279"/>
      <c r="FY697" s="285"/>
      <c r="FZ697" s="279"/>
      <c r="GA697" s="285"/>
      <c r="GB697" s="279"/>
      <c r="GC697" s="279"/>
      <c r="GD697" s="285"/>
      <c r="GE697" s="279"/>
      <c r="GF697" s="285"/>
      <c r="GG697" s="279"/>
      <c r="GH697" s="279"/>
      <c r="GI697" s="279"/>
      <c r="GJ697" s="279"/>
      <c r="GK697" s="279"/>
      <c r="GL697" s="279"/>
      <c r="GM697" s="279"/>
      <c r="GN697" s="279"/>
      <c r="GO697" s="279"/>
      <c r="GP697" s="209"/>
      <c r="GQ697" s="529"/>
      <c r="GR697" s="587"/>
      <c r="GS697" s="529"/>
      <c r="GT697" s="587"/>
      <c r="GU697" s="529"/>
      <c r="GV697" s="529"/>
      <c r="GW697" s="529"/>
      <c r="GX697" s="529"/>
      <c r="GY697" s="529"/>
      <c r="GZ697" s="587"/>
      <c r="HA697" s="529"/>
      <c r="HB697" s="587"/>
      <c r="HC697" s="529"/>
      <c r="HD697" s="529"/>
      <c r="HE697" s="529"/>
      <c r="HF697" s="529"/>
      <c r="HG697" s="529"/>
      <c r="HH697" s="584"/>
      <c r="HI697" s="527"/>
      <c r="HJ697" s="587"/>
      <c r="HK697" s="529"/>
      <c r="HL697" s="529"/>
      <c r="HM697" s="529"/>
      <c r="HN697" s="529"/>
      <c r="HO697" s="529"/>
      <c r="HP697" s="285"/>
      <c r="HQ697" s="208"/>
      <c r="HR697" s="208"/>
      <c r="HS697" s="208"/>
      <c r="IE697" s="159"/>
      <c r="IF697" s="159"/>
      <c r="IG697" s="159"/>
      <c r="IH697" s="159"/>
      <c r="II697" s="159"/>
      <c r="IJ697" s="159"/>
      <c r="IK697" s="159"/>
      <c r="IL697" s="159"/>
      <c r="IM697" s="159"/>
      <c r="IQ697" s="159"/>
      <c r="IR697" s="159"/>
      <c r="IS697" s="159"/>
      <c r="IZ697" s="159"/>
      <c r="JA697" s="159"/>
      <c r="JB697" s="159"/>
      <c r="JC697" s="159"/>
      <c r="JD697" s="159"/>
      <c r="JE697" s="159"/>
      <c r="JF697" s="159"/>
      <c r="JG697" s="159"/>
      <c r="JH697" s="159"/>
      <c r="JI697" s="159"/>
      <c r="JJ697" s="159"/>
      <c r="JK697" s="159"/>
      <c r="JL697" s="159"/>
      <c r="JM697" s="159"/>
      <c r="JN697" s="159"/>
      <c r="JO697" s="159"/>
      <c r="JP697" s="159"/>
      <c r="JQ697" s="159"/>
      <c r="JR697" s="159"/>
      <c r="JS697" s="159"/>
      <c r="JT697" s="159"/>
      <c r="JV697" s="159"/>
      <c r="JW697" s="159"/>
      <c r="JX697" s="159"/>
      <c r="KE697" s="159"/>
      <c r="KF697" s="159"/>
      <c r="KG697" s="159"/>
      <c r="KH697" s="159"/>
      <c r="KI697" s="159"/>
      <c r="KJ697" s="159"/>
      <c r="KK697" s="159"/>
      <c r="KL697" s="159"/>
      <c r="KM697" s="159"/>
      <c r="KN697" s="159"/>
      <c r="KO697" s="159"/>
      <c r="KP697" s="159"/>
      <c r="KQ697" s="159"/>
      <c r="KR697" s="159"/>
      <c r="KS697" s="159"/>
      <c r="KT697" s="159"/>
      <c r="KU697" s="159"/>
      <c r="KV697" s="159"/>
      <c r="KW697" s="159"/>
      <c r="KX697" s="159"/>
      <c r="KY697" s="159"/>
      <c r="KZ697" s="159"/>
      <c r="LA697" s="159"/>
      <c r="LB697" s="159"/>
    </row>
    <row r="698" spans="1:314" x14ac:dyDescent="0.15">
      <c r="A698" s="214"/>
      <c r="B698" s="231" t="s">
        <v>220</v>
      </c>
      <c r="C698" s="10">
        <v>0.23</v>
      </c>
      <c r="D698" s="11">
        <v>0.7665900000000001</v>
      </c>
      <c r="E698" s="12"/>
      <c r="F698" s="14"/>
      <c r="G698" s="13"/>
      <c r="H698" s="14"/>
      <c r="I698" s="596"/>
      <c r="J698" s="9">
        <v>2</v>
      </c>
      <c r="K698" s="14"/>
      <c r="L698" s="9"/>
      <c r="M698" s="14">
        <v>0</v>
      </c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9"/>
      <c r="AB698" s="15"/>
      <c r="AC698" s="15"/>
      <c r="AD698" s="15"/>
      <c r="AE698" s="15"/>
      <c r="AF698" s="15"/>
      <c r="AG698" s="15"/>
      <c r="AH698" s="54">
        <f>ER697-BP697</f>
        <v>4.9704262379966107</v>
      </c>
      <c r="AI698" s="54">
        <f>ES697-BQ697</f>
        <v>25.479126106194691</v>
      </c>
      <c r="AJ698" s="15"/>
      <c r="AK698" s="15"/>
      <c r="AL698" s="635">
        <f>DEGREES(ACOS(AL697))</f>
        <v>1.6970064281398238</v>
      </c>
      <c r="AM698" s="633">
        <v>1.8737717960701508</v>
      </c>
      <c r="AN698" s="634">
        <v>5.9162057522123899</v>
      </c>
      <c r="AO698" s="638">
        <f>ABS(11.88-AN698)</f>
        <v>5.9637942477876109</v>
      </c>
      <c r="AP698" s="527"/>
      <c r="AQ698" s="634"/>
      <c r="AR698" s="634"/>
      <c r="AS698" s="634"/>
      <c r="AT698" s="634"/>
      <c r="AU698" s="634"/>
      <c r="AV698" s="634"/>
      <c r="AW698" s="634"/>
      <c r="AX698" s="634"/>
      <c r="AY698" s="634"/>
      <c r="AZ698" s="634"/>
      <c r="BA698" s="634"/>
      <c r="BB698" s="633"/>
      <c r="BC698" s="634">
        <f>ABS(BQ698-AN698)</f>
        <v>7.5727433628318597</v>
      </c>
      <c r="BD698" s="634"/>
      <c r="BE698" s="634"/>
      <c r="BF698" s="634"/>
      <c r="BG698" s="634"/>
      <c r="BH698" s="634"/>
      <c r="BI698" s="634"/>
      <c r="BJ698" s="634"/>
      <c r="BK698" s="634"/>
      <c r="BL698" s="634"/>
      <c r="BM698" s="634"/>
      <c r="BN698" s="573"/>
      <c r="BO698" s="573"/>
      <c r="BP698" s="64">
        <v>4.0828501240686439</v>
      </c>
      <c r="BQ698" s="64">
        <v>13.48894911504425</v>
      </c>
      <c r="BR698" s="6"/>
      <c r="BS698" s="527"/>
      <c r="BT698" s="527"/>
      <c r="BU698" s="527">
        <f>(BP697+BP698+BP699)/3</f>
        <v>1.6239355565941305</v>
      </c>
      <c r="BV698" s="527">
        <f>(BQ697+BQ698+BQ699)/3</f>
        <v>-3.5102820796460179</v>
      </c>
      <c r="BW698" s="584"/>
      <c r="BX698" s="527"/>
      <c r="BY698" s="527"/>
      <c r="BZ698" s="527"/>
      <c r="CA698" s="527"/>
      <c r="CB698" s="584">
        <f>SQRT((BP697-BP698)^2+(BQ697-BQ698)^2)+SQRT((BP698-BP699)^2+(BQ698-BQ699)^2)+SQRT((BP699-BP697)^2+(BQ699-BQ697)^2)</f>
        <v>54.571580570848326</v>
      </c>
      <c r="CD698" s="584"/>
      <c r="CE698" s="527"/>
      <c r="CF698" s="584"/>
      <c r="CG698" s="527"/>
      <c r="CH698" s="584"/>
      <c r="CI698" s="527"/>
      <c r="CJ698" s="584"/>
      <c r="CK698" s="527"/>
      <c r="CL698" s="584"/>
      <c r="CO698" s="70"/>
      <c r="CP698" s="70"/>
      <c r="CQ698" s="70"/>
      <c r="CR698" s="518"/>
      <c r="CS698" s="284">
        <f>DEGREES(ACOS(((BP697-BP698)*(BP699-BP698)+(BQ697-BQ698)*(BQ699-BQ698))/(SQRT((BP697-BP698)^2+(BQ697-BQ698)^2)*SQRT((BP699-BP698)^2+(BQ699-BQ698)^2))))</f>
        <v>6.4678480831025826</v>
      </c>
      <c r="CT698" s="70"/>
      <c r="CU698" s="70"/>
      <c r="CV698" s="70"/>
      <c r="CW698" s="70"/>
      <c r="CX698" s="70"/>
      <c r="CY698" s="70"/>
      <c r="CZ698" s="70"/>
      <c r="DA698" s="70"/>
      <c r="DB698" s="70"/>
      <c r="DC698" s="70"/>
      <c r="DH698" s="516"/>
      <c r="DI698" s="516"/>
      <c r="DJ698" s="105"/>
      <c r="DK698" s="105"/>
      <c r="DL698" s="105"/>
      <c r="DM698" s="105"/>
      <c r="DN698" s="105"/>
      <c r="DO698" s="105"/>
      <c r="DP698" s="105"/>
      <c r="DQ698" s="105"/>
      <c r="DR698" s="105"/>
      <c r="DS698" s="105"/>
      <c r="DT698" s="108" t="s">
        <v>443</v>
      </c>
      <c r="DU698" s="128">
        <v>2.9783109600693973</v>
      </c>
      <c r="DV698" s="128">
        <v>13.528390486725666</v>
      </c>
      <c r="ER698" s="105">
        <v>-0.65088915021384186</v>
      </c>
      <c r="ES698" s="105">
        <v>-11.674646017699116</v>
      </c>
      <c r="ET698" s="518">
        <f>ABS(ER698)</f>
        <v>0.65088915021384186</v>
      </c>
      <c r="EV698" s="284"/>
      <c r="EW698" s="209"/>
      <c r="EX698" s="209"/>
      <c r="EY698" s="209"/>
      <c r="EZ698" s="209"/>
      <c r="FA698" s="209"/>
      <c r="FB698" s="209"/>
      <c r="FC698" s="209"/>
      <c r="FE698" s="141"/>
      <c r="FF698" s="141"/>
      <c r="FH698" s="141"/>
      <c r="FJ698" s="141"/>
      <c r="FK698" s="584"/>
      <c r="FL698" s="527"/>
      <c r="FM698" s="584"/>
      <c r="FN698" s="527"/>
      <c r="FO698" s="584"/>
      <c r="FP698" s="527"/>
      <c r="FQ698" s="284"/>
      <c r="FR698" s="209"/>
      <c r="FS698" s="285"/>
      <c r="FT698" s="279"/>
      <c r="FU698" s="285"/>
      <c r="FV698" s="279"/>
      <c r="FW698" s="285"/>
      <c r="FX698" s="279"/>
      <c r="FY698" s="285"/>
      <c r="FZ698" s="279"/>
      <c r="GA698" s="285"/>
      <c r="GB698" s="279"/>
      <c r="GC698" s="279"/>
      <c r="GD698" s="285"/>
      <c r="GE698" s="279"/>
      <c r="GF698" s="285"/>
      <c r="GG698" s="279"/>
      <c r="GH698" s="279"/>
      <c r="GI698" s="279"/>
      <c r="GJ698" s="279"/>
      <c r="GK698" s="279"/>
      <c r="GL698" s="279"/>
      <c r="GM698" s="279"/>
      <c r="GN698" s="279"/>
      <c r="GO698" s="279"/>
      <c r="GP698" s="209"/>
      <c r="GQ698" s="529"/>
      <c r="GR698" s="587">
        <v>0.43392610014256117</v>
      </c>
      <c r="GS698" s="532">
        <v>0.90730002757080985</v>
      </c>
      <c r="GT698" s="584"/>
      <c r="GU698" s="527"/>
      <c r="GV698" s="527"/>
      <c r="GW698" s="527"/>
      <c r="GX698" s="527"/>
      <c r="GY698" s="527"/>
      <c r="GZ698" s="587">
        <v>0.39441371681416015</v>
      </c>
      <c r="HA698" s="532">
        <v>0.11832411504424911</v>
      </c>
      <c r="HB698" s="584"/>
      <c r="HC698" s="527"/>
      <c r="HD698" s="527"/>
      <c r="HE698" s="527"/>
      <c r="HF698" s="527"/>
      <c r="HG698" s="527"/>
      <c r="HH698" s="584">
        <v>0.58639068921333715</v>
      </c>
      <c r="HI698" s="527">
        <v>0.91498302510538254</v>
      </c>
      <c r="HJ698" s="584"/>
      <c r="HK698" s="527"/>
      <c r="HL698" s="527"/>
      <c r="HM698" s="527"/>
      <c r="HN698" s="527"/>
      <c r="HO698" s="527"/>
      <c r="HP698" s="285"/>
      <c r="HQ698" s="208"/>
      <c r="HR698" s="208"/>
      <c r="HS698" s="208"/>
      <c r="IE698" s="159"/>
      <c r="IF698" s="159"/>
      <c r="IG698" s="159"/>
      <c r="IH698" s="159"/>
      <c r="II698" s="175">
        <v>1</v>
      </c>
      <c r="IJ698" s="175">
        <v>0</v>
      </c>
      <c r="IK698" s="175">
        <v>1</v>
      </c>
      <c r="IL698" s="175">
        <v>0</v>
      </c>
      <c r="IM698" s="175">
        <v>0</v>
      </c>
      <c r="IN698" s="464"/>
      <c r="IO698" s="464"/>
      <c r="IP698" s="402"/>
      <c r="IQ698" s="175">
        <v>1</v>
      </c>
      <c r="IR698" s="175">
        <v>0</v>
      </c>
      <c r="IS698" s="175">
        <v>0</v>
      </c>
      <c r="IT698" s="402"/>
      <c r="IU698" s="416"/>
      <c r="IV698" s="402"/>
      <c r="IW698" s="416"/>
      <c r="IX698" s="483"/>
      <c r="IY698" s="416"/>
      <c r="IZ698" s="175">
        <v>1</v>
      </c>
      <c r="JA698" s="175">
        <v>0</v>
      </c>
      <c r="JB698" s="178">
        <v>0</v>
      </c>
      <c r="JC698" s="178">
        <v>0</v>
      </c>
      <c r="JD698" s="178">
        <v>0</v>
      </c>
      <c r="JE698" s="178">
        <v>0</v>
      </c>
      <c r="JF698" s="178">
        <v>0</v>
      </c>
      <c r="JG698" s="178">
        <v>0</v>
      </c>
      <c r="JH698" s="178">
        <v>1</v>
      </c>
      <c r="JI698" s="178">
        <v>0</v>
      </c>
      <c r="JJ698" s="178">
        <v>0</v>
      </c>
      <c r="JK698" s="178">
        <v>1</v>
      </c>
      <c r="JL698" s="178">
        <v>0</v>
      </c>
      <c r="JM698" s="178">
        <v>1</v>
      </c>
      <c r="JN698" s="178">
        <v>0</v>
      </c>
      <c r="JO698" s="178">
        <v>0</v>
      </c>
      <c r="JP698" s="178">
        <v>0</v>
      </c>
      <c r="JQ698" s="178">
        <v>0</v>
      </c>
      <c r="JR698" s="178">
        <v>0</v>
      </c>
      <c r="JS698" s="178">
        <v>0</v>
      </c>
      <c r="JT698" s="178">
        <v>0</v>
      </c>
      <c r="JU698" s="513">
        <v>1</v>
      </c>
      <c r="JV698" s="178">
        <v>0</v>
      </c>
      <c r="JW698" s="178">
        <v>0</v>
      </c>
      <c r="JX698" s="178">
        <v>0</v>
      </c>
      <c r="JY698" s="513"/>
      <c r="JZ698" s="407"/>
      <c r="KA698" s="407"/>
      <c r="KB698" s="407"/>
      <c r="KC698" s="407"/>
      <c r="KD698" s="407"/>
      <c r="KE698" s="162">
        <v>1</v>
      </c>
      <c r="KF698" s="175">
        <v>0</v>
      </c>
      <c r="KG698" s="175">
        <v>0</v>
      </c>
      <c r="KH698" s="175">
        <v>0</v>
      </c>
      <c r="KI698" s="175">
        <v>0</v>
      </c>
      <c r="KJ698" s="175">
        <v>1</v>
      </c>
      <c r="KK698" s="160">
        <v>0</v>
      </c>
      <c r="KL698" s="175">
        <v>1</v>
      </c>
      <c r="KM698" s="175">
        <v>0</v>
      </c>
      <c r="KN698" s="175">
        <v>0</v>
      </c>
      <c r="KO698" s="175">
        <v>0</v>
      </c>
      <c r="KP698" s="175">
        <v>0</v>
      </c>
      <c r="KQ698" s="175">
        <v>0</v>
      </c>
      <c r="KR698" s="160">
        <v>0</v>
      </c>
      <c r="KS698" s="159" t="s">
        <v>586</v>
      </c>
      <c r="KT698" s="159"/>
      <c r="KU698" s="159"/>
      <c r="KV698" s="159"/>
      <c r="KW698" s="159"/>
      <c r="KX698" s="159"/>
      <c r="KY698" s="159"/>
      <c r="KZ698" s="159"/>
      <c r="LA698" s="159"/>
      <c r="LB698" s="159"/>
    </row>
    <row r="699" spans="1:314" x14ac:dyDescent="0.15">
      <c r="A699" s="214"/>
      <c r="B699" s="231" t="s">
        <v>221</v>
      </c>
      <c r="C699" s="10">
        <v>1.1200000000000001</v>
      </c>
      <c r="D699" s="11">
        <v>3.7329600000000007</v>
      </c>
      <c r="E699" s="12"/>
      <c r="F699" s="14"/>
      <c r="G699" s="13"/>
      <c r="H699" s="14"/>
      <c r="I699" s="596"/>
      <c r="J699" s="9">
        <v>3</v>
      </c>
      <c r="K699" s="14"/>
      <c r="L699" s="9"/>
      <c r="M699" s="14">
        <v>0</v>
      </c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9"/>
      <c r="AB699" s="15"/>
      <c r="AC699" s="15"/>
      <c r="AD699" s="15"/>
      <c r="AE699" s="15"/>
      <c r="AF699" s="15"/>
      <c r="AG699" s="15"/>
      <c r="AH699" s="54"/>
      <c r="AI699" s="15"/>
      <c r="AJ699" s="15"/>
      <c r="AK699" s="15"/>
      <c r="AL699" s="632"/>
      <c r="AM699" s="633">
        <v>1.8737717960701508</v>
      </c>
      <c r="AN699" s="634">
        <v>-7.2177710176991159</v>
      </c>
      <c r="AO699" s="584"/>
      <c r="AP699" s="634">
        <f>ABS(11.88+AN699)</f>
        <v>4.6622289823008849</v>
      </c>
      <c r="AQ699" s="634"/>
      <c r="AR699" s="634"/>
      <c r="AS699" s="634"/>
      <c r="AT699" s="634"/>
      <c r="AU699" s="634"/>
      <c r="AV699" s="634"/>
      <c r="AW699" s="634"/>
      <c r="AX699" s="634"/>
      <c r="AY699" s="634"/>
      <c r="AZ699" s="634"/>
      <c r="BA699" s="634"/>
      <c r="BB699" s="634">
        <f>ABS(BQ699-AN699)</f>
        <v>4.7329646017699112</v>
      </c>
      <c r="BC699" s="634"/>
      <c r="BD699" s="634"/>
      <c r="BE699" s="634"/>
      <c r="BF699" s="634"/>
      <c r="BG699" s="634"/>
      <c r="BH699" s="634"/>
      <c r="BI699" s="634"/>
      <c r="BJ699" s="634"/>
      <c r="BK699" s="634"/>
      <c r="BL699" s="634"/>
      <c r="BM699" s="634"/>
      <c r="BN699" s="573"/>
      <c r="BO699" s="573"/>
      <c r="BP699" s="4">
        <v>1.8737717960701508</v>
      </c>
      <c r="BQ699" s="4">
        <v>-11.950735619469027</v>
      </c>
      <c r="BR699" s="6"/>
      <c r="BS699" s="527">
        <f>(BP698+BP699+BP700)/3</f>
        <v>1.084815250356403</v>
      </c>
      <c r="BT699" s="527">
        <f>(BQ698+BQ699+BQ700)/3</f>
        <v>5.0484955752212395</v>
      </c>
      <c r="BU699" s="527"/>
      <c r="BV699" s="527"/>
      <c r="BW699" s="584"/>
      <c r="BX699" s="527"/>
      <c r="BY699" s="527"/>
      <c r="BZ699" s="527"/>
      <c r="CA699" s="527"/>
      <c r="CC699" s="584">
        <f>SQRT((BP698-BP699)^2+(BQ698-BQ699)^2)+SQRT((BP699-BP700)^2+(BQ699-BQ700)^2)+SQRT((BP700-BP698)^2+(BQ700-BQ698)^2)</f>
        <v>58.285896413003613</v>
      </c>
      <c r="CD699" s="584"/>
      <c r="CE699" s="584"/>
      <c r="CF699" s="584"/>
      <c r="CG699" s="527"/>
      <c r="CH699" s="584"/>
      <c r="CI699" s="527"/>
      <c r="CJ699" s="584"/>
      <c r="CK699" s="527"/>
      <c r="CL699" s="584"/>
      <c r="CO699" s="70"/>
      <c r="CP699" s="70"/>
      <c r="CQ699" s="70"/>
      <c r="CR699" s="548">
        <f>DEGREES(ACOS(((BP698-BP699)*(BP700-BP699)+(BQ698-BQ699)*(BQ700-BQ699))/(SQRT((BP698-BP699)^2+(BQ698-BQ699)^2)*SQRT((BP700-BP699)^2+(BQ700-BQ699)^2))))</f>
        <v>15.11366075041966</v>
      </c>
      <c r="CS699" s="518"/>
      <c r="CT699" s="70"/>
      <c r="CU699" s="70"/>
      <c r="CV699" s="70"/>
      <c r="CW699" s="70"/>
      <c r="CX699" s="70"/>
      <c r="CY699" s="70"/>
      <c r="CZ699" s="70"/>
      <c r="DA699" s="70"/>
      <c r="DB699" s="70"/>
      <c r="DC699" s="70"/>
      <c r="DH699" s="516"/>
      <c r="DI699" s="516"/>
      <c r="DJ699" s="105"/>
      <c r="DK699" s="105"/>
      <c r="DL699" s="105"/>
      <c r="DM699" s="105"/>
      <c r="DN699" s="105"/>
      <c r="DO699" s="105"/>
      <c r="DP699" s="105"/>
      <c r="DQ699" s="105"/>
      <c r="DR699" s="105"/>
      <c r="DS699" s="105"/>
      <c r="DT699" s="108" t="s">
        <v>445</v>
      </c>
      <c r="DU699" s="105">
        <v>0.57199349564246704</v>
      </c>
      <c r="DV699" s="105">
        <v>-11.990176991150443</v>
      </c>
      <c r="ER699" s="128">
        <v>-0.33530653192834275</v>
      </c>
      <c r="ES699" s="128">
        <v>13.48894911504425</v>
      </c>
      <c r="EU699" s="518">
        <f>ABS(ER699)</f>
        <v>0.33530653192834275</v>
      </c>
      <c r="EV699" s="284"/>
      <c r="EW699" s="209"/>
      <c r="EX699" s="209"/>
      <c r="EY699" s="209"/>
      <c r="EZ699" s="209"/>
      <c r="FA699" s="209"/>
      <c r="FB699" s="209"/>
      <c r="FC699" s="209"/>
      <c r="FE699" s="141"/>
      <c r="FF699" s="144">
        <v>37.502067241241235</v>
      </c>
      <c r="FH699" s="141"/>
      <c r="FJ699" s="141"/>
      <c r="FK699" s="584"/>
      <c r="FL699" s="527"/>
      <c r="FM699" s="584"/>
      <c r="FN699" s="527"/>
      <c r="FO699" s="584"/>
      <c r="FP699" s="527"/>
      <c r="FQ699" s="284"/>
      <c r="FR699" s="209">
        <f>FF699/(D698+D699)</f>
        <v>8.3346261828941177</v>
      </c>
      <c r="FS699" s="285"/>
      <c r="FT699" s="279"/>
      <c r="FU699" s="285"/>
      <c r="FV699" s="279"/>
      <c r="FW699" s="285"/>
      <c r="FX699" s="279"/>
      <c r="FY699" s="285"/>
      <c r="FZ699" s="279"/>
      <c r="GA699" s="285"/>
      <c r="GB699" s="279"/>
      <c r="GC699" s="279"/>
      <c r="GD699" s="284"/>
      <c r="GE699" s="284">
        <f>FF699*(((ABS(DV698-AN698))/(ABS(DV697-DV698))))^2</f>
        <v>3.3165032909916996</v>
      </c>
      <c r="GF699" s="285"/>
      <c r="GG699" s="279"/>
      <c r="GH699" s="279"/>
      <c r="GI699" s="279"/>
      <c r="GJ699" s="279"/>
      <c r="GK699" s="279"/>
      <c r="GL699" s="279"/>
      <c r="GM699" s="279"/>
      <c r="GN699" s="279"/>
      <c r="GO699" s="279"/>
      <c r="GP699" s="209"/>
      <c r="GQ699" s="529"/>
      <c r="GR699" s="587">
        <v>1.2228826458563089</v>
      </c>
      <c r="GS699" s="529">
        <v>3.3136174919977401</v>
      </c>
      <c r="GT699" s="587"/>
      <c r="GU699" s="529"/>
      <c r="GV699" s="529"/>
      <c r="GW699" s="529"/>
      <c r="GX699" s="529"/>
      <c r="GY699" s="529"/>
      <c r="GZ699" s="587">
        <v>0.31553097345132741</v>
      </c>
      <c r="HA699" s="529">
        <v>3.9441371681416371E-2</v>
      </c>
      <c r="HB699" s="587"/>
      <c r="HC699" s="529"/>
      <c r="HD699" s="529"/>
      <c r="HE699" s="529"/>
      <c r="HF699" s="529"/>
      <c r="HG699" s="529"/>
      <c r="HH699" s="584">
        <v>1.2629337911164105</v>
      </c>
      <c r="HI699" s="527">
        <v>3.3138522153339163</v>
      </c>
      <c r="HJ699" s="587"/>
      <c r="HK699" s="529"/>
      <c r="HL699" s="529"/>
      <c r="HM699" s="529"/>
      <c r="HN699" s="529"/>
      <c r="HO699" s="529"/>
      <c r="HP699" s="285"/>
      <c r="HQ699" s="208"/>
      <c r="HR699" s="208"/>
      <c r="HS699" s="208"/>
      <c r="IE699" s="159"/>
      <c r="IF699" s="159"/>
      <c r="IG699" s="159"/>
      <c r="IH699" s="159"/>
      <c r="II699" s="175">
        <v>0</v>
      </c>
      <c r="IJ699" s="175">
        <v>1</v>
      </c>
      <c r="IK699" s="175">
        <v>1</v>
      </c>
      <c r="IL699" s="175">
        <v>0</v>
      </c>
      <c r="IM699" s="175">
        <v>0</v>
      </c>
      <c r="IN699" s="464"/>
      <c r="IO699" s="464"/>
      <c r="IP699" s="402"/>
      <c r="IQ699" s="175">
        <v>0</v>
      </c>
      <c r="IR699" s="175">
        <v>1</v>
      </c>
      <c r="IS699" s="175">
        <v>0</v>
      </c>
      <c r="IT699" s="402"/>
      <c r="IU699" s="416"/>
      <c r="IV699" s="402"/>
      <c r="IW699" s="416"/>
      <c r="IX699" s="483"/>
      <c r="IY699" s="416"/>
      <c r="IZ699" s="175">
        <v>0</v>
      </c>
      <c r="JA699" s="175">
        <v>0</v>
      </c>
      <c r="JB699" s="178">
        <v>1</v>
      </c>
      <c r="JC699" s="178">
        <v>0</v>
      </c>
      <c r="JD699" s="178">
        <v>0</v>
      </c>
      <c r="JE699" s="178">
        <v>0</v>
      </c>
      <c r="JF699" s="178">
        <v>0</v>
      </c>
      <c r="JG699" s="178">
        <v>1</v>
      </c>
      <c r="JH699" s="178">
        <v>0</v>
      </c>
      <c r="JI699" s="178">
        <v>0</v>
      </c>
      <c r="JJ699" s="178">
        <v>0</v>
      </c>
      <c r="JK699" s="178">
        <v>1</v>
      </c>
      <c r="JL699" s="178">
        <v>0</v>
      </c>
      <c r="JM699" s="178">
        <v>1</v>
      </c>
      <c r="JN699" s="178">
        <v>0</v>
      </c>
      <c r="JO699" s="178">
        <v>0</v>
      </c>
      <c r="JP699" s="178">
        <v>0</v>
      </c>
      <c r="JQ699" s="178">
        <v>0</v>
      </c>
      <c r="JR699" s="178">
        <v>0</v>
      </c>
      <c r="JS699" s="178">
        <v>0</v>
      </c>
      <c r="JT699" s="178">
        <v>0</v>
      </c>
      <c r="JU699" s="513">
        <v>1</v>
      </c>
      <c r="JV699" s="178">
        <v>0</v>
      </c>
      <c r="JW699" s="178">
        <v>0</v>
      </c>
      <c r="JX699" s="178">
        <v>0</v>
      </c>
      <c r="JY699" s="513"/>
      <c r="JZ699" s="407"/>
      <c r="KA699" s="407"/>
      <c r="KB699" s="407"/>
      <c r="KC699" s="407"/>
      <c r="KD699" s="407"/>
      <c r="KE699" s="162">
        <v>1</v>
      </c>
      <c r="KF699" s="175">
        <v>0</v>
      </c>
      <c r="KG699" s="175">
        <v>0</v>
      </c>
      <c r="KH699" s="175">
        <v>0</v>
      </c>
      <c r="KI699" s="175">
        <v>0</v>
      </c>
      <c r="KJ699" s="175">
        <v>1</v>
      </c>
      <c r="KK699" s="160">
        <v>0</v>
      </c>
      <c r="KL699" s="175">
        <v>1</v>
      </c>
      <c r="KM699" s="175">
        <v>0</v>
      </c>
      <c r="KN699" s="175">
        <v>0</v>
      </c>
      <c r="KO699" s="175">
        <v>0</v>
      </c>
      <c r="KP699" s="175">
        <v>0</v>
      </c>
      <c r="KQ699" s="175">
        <v>0</v>
      </c>
      <c r="KR699" s="160">
        <v>0</v>
      </c>
      <c r="KS699" s="159"/>
      <c r="KT699" s="159"/>
      <c r="KU699" s="159"/>
      <c r="KV699" s="159"/>
      <c r="KW699" s="159"/>
      <c r="KX699" s="159"/>
      <c r="KY699" s="159"/>
      <c r="KZ699" s="159"/>
      <c r="LA699" s="159"/>
      <c r="LB699" s="159"/>
    </row>
    <row r="700" spans="1:314" x14ac:dyDescent="0.15">
      <c r="A700" s="214"/>
      <c r="B700" s="231" t="s">
        <v>222</v>
      </c>
      <c r="C700" s="10">
        <v>1.04</v>
      </c>
      <c r="D700" s="11">
        <v>3.4663200000000005</v>
      </c>
      <c r="E700" s="12"/>
      <c r="F700" s="14"/>
      <c r="G700" s="13"/>
      <c r="H700" s="14"/>
      <c r="I700" s="596"/>
      <c r="J700" s="9">
        <v>4</v>
      </c>
      <c r="K700" s="14"/>
      <c r="L700" s="9"/>
      <c r="M700" s="14">
        <v>0</v>
      </c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9"/>
      <c r="AB700" s="15"/>
      <c r="AC700" s="15"/>
      <c r="AD700" s="15"/>
      <c r="AE700" s="15"/>
      <c r="AF700" s="15"/>
      <c r="AG700" s="15"/>
      <c r="AH700" s="54"/>
      <c r="AI700" s="15"/>
      <c r="AJ700" s="15"/>
      <c r="AK700" s="15"/>
      <c r="AL700" s="632"/>
      <c r="AM700" s="633">
        <v>-1.6370848323560265</v>
      </c>
      <c r="AN700" s="634">
        <v>9.2687223451327441</v>
      </c>
      <c r="AO700" s="640">
        <f t="shared" ref="AO700" si="446">ABS(11.88-AN700)</f>
        <v>2.6112776548672567</v>
      </c>
      <c r="AP700" s="527"/>
      <c r="AQ700" s="634"/>
      <c r="AR700" s="634"/>
      <c r="AS700" s="634"/>
      <c r="AT700" s="634"/>
      <c r="AU700" s="634"/>
      <c r="AV700" s="634"/>
      <c r="AW700" s="634"/>
      <c r="AX700" s="634"/>
      <c r="AY700" s="634"/>
      <c r="AZ700" s="634"/>
      <c r="BA700" s="634"/>
      <c r="BB700" s="633"/>
      <c r="BC700" s="634">
        <f t="shared" ref="BC700:BC708" si="447">ABS(BQ700-AN700)</f>
        <v>4.3385508849557528</v>
      </c>
      <c r="BD700" s="634"/>
      <c r="BE700" s="634"/>
      <c r="BF700" s="634"/>
      <c r="BG700" s="634"/>
      <c r="BH700" s="634"/>
      <c r="BI700" s="634"/>
      <c r="BJ700" s="634"/>
      <c r="BK700" s="634"/>
      <c r="BL700" s="634"/>
      <c r="BM700" s="634"/>
      <c r="BN700" s="573"/>
      <c r="BO700" s="573"/>
      <c r="BP700" s="64">
        <v>-2.7021761690695856</v>
      </c>
      <c r="BQ700" s="64">
        <v>13.607273230088497</v>
      </c>
      <c r="BR700" s="6"/>
      <c r="BS700" s="527"/>
      <c r="BT700" s="527"/>
      <c r="BU700" s="527">
        <f>(BP699+BP700+BP701)/3</f>
        <v>0.59829204716625872</v>
      </c>
      <c r="BV700" s="527">
        <f>(BQ699+BQ700+BQ701)/3</f>
        <v>-3.3393694690265487</v>
      </c>
      <c r="BW700" s="584"/>
      <c r="BX700" s="527"/>
      <c r="BY700" s="527"/>
      <c r="BZ700" s="527"/>
      <c r="CA700" s="527"/>
      <c r="CB700" s="584">
        <f>SQRT((BP699-BP700)^2+(BQ699-BQ700)^2)+SQRT((BP700-BP701)^2+(BQ700-BQ701)^2)+SQRT((BP701-BP699)^2+(BQ701-BQ699)^2)</f>
        <v>52.599878897421569</v>
      </c>
      <c r="CD700" s="584"/>
      <c r="CE700" s="527"/>
      <c r="CF700" s="584"/>
      <c r="CG700" s="527"/>
      <c r="CH700" s="584"/>
      <c r="CI700" s="527"/>
      <c r="CJ700" s="584"/>
      <c r="CK700" s="527"/>
      <c r="CL700" s="584"/>
      <c r="CO700" s="70"/>
      <c r="CP700" s="70"/>
      <c r="CQ700" s="70"/>
      <c r="CR700" s="518"/>
      <c r="CS700" s="284">
        <f>DEGREES(ACOS(((BP699-BP700)*(BP701-BP700)+(BQ699-BQ700)*(BQ701-BQ700))/(SQRT((BP699-BP700)^2+(BQ699-BQ700)^2)*SQRT((BP701-BP700)^2+(BQ701-BQ700)^2))))</f>
        <v>1.7442755223017861</v>
      </c>
      <c r="CT700" s="70"/>
      <c r="CU700" s="70"/>
      <c r="CV700" s="70"/>
      <c r="CW700" s="70"/>
      <c r="CX700" s="70"/>
      <c r="CY700" s="70"/>
      <c r="CZ700" s="70"/>
      <c r="DA700" s="70"/>
      <c r="DB700" s="70"/>
      <c r="DC700" s="70"/>
      <c r="DH700" s="516"/>
      <c r="DI700" s="211">
        <f>DEGREES(ACOS(((BP699-BP698)*(BP701-BP700)+(BQ699-BQ698)*(BQ701-BQ700))/(SQRT((BP699-BP698)^2+(BQ699-BQ698)^2)*SQRT((BP701-BP700)^2+(BQ701-BQ700)^2))))</f>
        <v>16.857936272721446</v>
      </c>
      <c r="DJ700" s="105"/>
      <c r="DK700" s="105"/>
      <c r="DL700" s="105"/>
      <c r="DM700" s="105"/>
      <c r="DN700" s="105"/>
      <c r="DO700" s="105"/>
      <c r="DP700" s="105"/>
      <c r="DQ700" s="105"/>
      <c r="DR700" s="105"/>
      <c r="DS700" s="105"/>
      <c r="DT700" s="108" t="s">
        <v>445</v>
      </c>
      <c r="DU700" s="128">
        <v>-1.6765326596417138</v>
      </c>
      <c r="DV700" s="128">
        <v>13.567831858407081</v>
      </c>
      <c r="ER700" s="105">
        <v>0.45365001378540493</v>
      </c>
      <c r="ES700" s="105">
        <v>-12.187383849557524</v>
      </c>
      <c r="ET700" s="518">
        <f>ABS(ER700)</f>
        <v>0.45365001378540493</v>
      </c>
      <c r="EV700" s="284"/>
      <c r="EW700" s="209"/>
      <c r="EX700" s="209"/>
      <c r="EY700" s="209"/>
      <c r="EZ700" s="209"/>
      <c r="FA700" s="209"/>
      <c r="FB700" s="209"/>
      <c r="FC700" s="209"/>
      <c r="FE700" s="151">
        <v>86.435158525521828</v>
      </c>
      <c r="FF700" s="141"/>
      <c r="FH700" s="141"/>
      <c r="FJ700" s="141"/>
      <c r="FK700" s="584"/>
      <c r="FL700" s="527"/>
      <c r="FM700" s="584"/>
      <c r="FN700" s="527"/>
      <c r="FO700" s="584"/>
      <c r="FP700" s="527"/>
      <c r="FQ700" s="284">
        <f>FE700/(D699+D700)</f>
        <v>12.006083736918388</v>
      </c>
      <c r="FR700" s="209"/>
      <c r="FS700" s="285"/>
      <c r="FT700" s="279"/>
      <c r="FU700" s="285"/>
      <c r="FV700" s="279"/>
      <c r="FW700" s="285"/>
      <c r="FX700" s="279"/>
      <c r="FY700" s="285"/>
      <c r="FZ700" s="279"/>
      <c r="GA700" s="285"/>
      <c r="GB700" s="279"/>
      <c r="GC700" s="279"/>
      <c r="GD700" s="284">
        <f>FE700*(((DV699-AN699)/(ABS(DV698-DV699))))^2</f>
        <v>3.0231006881652442</v>
      </c>
      <c r="GE700" s="209"/>
      <c r="GF700" s="285"/>
      <c r="GG700" s="279"/>
      <c r="GH700" s="279"/>
      <c r="GI700" s="279"/>
      <c r="GJ700" s="279"/>
      <c r="GK700" s="279"/>
      <c r="GL700" s="279"/>
      <c r="GM700" s="279"/>
      <c r="GN700" s="279"/>
      <c r="GO700" s="279"/>
      <c r="GP700" s="209"/>
      <c r="GQ700" s="529"/>
      <c r="GR700" s="587">
        <v>0.11834348185706212</v>
      </c>
      <c r="GS700" s="532">
        <v>1.341226127713371</v>
      </c>
      <c r="GT700" s="584"/>
      <c r="GU700" s="527"/>
      <c r="GV700" s="527"/>
      <c r="GW700" s="527"/>
      <c r="GX700" s="527"/>
      <c r="GY700" s="527"/>
      <c r="GZ700" s="587">
        <v>0.19720685840708008</v>
      </c>
      <c r="HA700" s="532">
        <v>7.8882743362830965E-2</v>
      </c>
      <c r="HB700" s="584"/>
      <c r="HC700" s="527"/>
      <c r="HD700" s="527"/>
      <c r="HE700" s="527"/>
      <c r="HF700" s="527"/>
      <c r="HG700" s="527"/>
      <c r="HH700" s="584">
        <v>0.22999070568360566</v>
      </c>
      <c r="HI700" s="527">
        <v>1.34354382617816</v>
      </c>
      <c r="HJ700" s="584"/>
      <c r="HK700" s="527"/>
      <c r="HL700" s="527"/>
      <c r="HM700" s="527"/>
      <c r="HN700" s="527"/>
      <c r="HO700" s="527"/>
      <c r="HP700" s="285"/>
      <c r="HQ700" s="208"/>
      <c r="HR700" s="208"/>
      <c r="HS700" s="208"/>
      <c r="IE700" s="159"/>
      <c r="IF700" s="159"/>
      <c r="IG700" s="159"/>
      <c r="IH700" s="159"/>
      <c r="II700" s="175">
        <v>0</v>
      </c>
      <c r="IJ700" s="175">
        <v>1</v>
      </c>
      <c r="IK700" s="175">
        <v>1</v>
      </c>
      <c r="IL700" s="175">
        <v>0</v>
      </c>
      <c r="IM700" s="175">
        <v>0</v>
      </c>
      <c r="IN700" s="464"/>
      <c r="IO700" s="464"/>
      <c r="IP700" s="402"/>
      <c r="IQ700" s="175">
        <v>0</v>
      </c>
      <c r="IR700" s="175">
        <v>1</v>
      </c>
      <c r="IS700" s="175">
        <v>0</v>
      </c>
      <c r="IT700" s="402"/>
      <c r="IU700" s="416"/>
      <c r="IV700" s="402"/>
      <c r="IW700" s="416"/>
      <c r="IX700" s="483"/>
      <c r="IY700" s="416"/>
      <c r="IZ700" s="175">
        <v>0</v>
      </c>
      <c r="JA700" s="175">
        <v>0</v>
      </c>
      <c r="JB700" s="178">
        <v>0</v>
      </c>
      <c r="JC700" s="178">
        <v>1</v>
      </c>
      <c r="JD700" s="178">
        <v>0</v>
      </c>
      <c r="JE700" s="178">
        <v>0</v>
      </c>
      <c r="JF700" s="178">
        <v>0</v>
      </c>
      <c r="JG700" s="178">
        <v>1</v>
      </c>
      <c r="JH700" s="178">
        <v>0</v>
      </c>
      <c r="JI700" s="178">
        <v>0</v>
      </c>
      <c r="JJ700" s="178">
        <v>0</v>
      </c>
      <c r="JK700" s="178">
        <v>1</v>
      </c>
      <c r="JL700" s="178">
        <v>0</v>
      </c>
      <c r="JM700" s="178">
        <v>1</v>
      </c>
      <c r="JN700" s="178">
        <v>0</v>
      </c>
      <c r="JO700" s="178">
        <v>0</v>
      </c>
      <c r="JP700" s="178">
        <v>0</v>
      </c>
      <c r="JQ700" s="178">
        <v>0</v>
      </c>
      <c r="JR700" s="178">
        <v>0</v>
      </c>
      <c r="JS700" s="178">
        <v>0</v>
      </c>
      <c r="JT700" s="178">
        <v>0</v>
      </c>
      <c r="JU700" s="513">
        <v>0</v>
      </c>
      <c r="JV700" s="178">
        <v>1</v>
      </c>
      <c r="JW700" s="178">
        <v>0</v>
      </c>
      <c r="JX700" s="178">
        <v>0</v>
      </c>
      <c r="JY700" s="513"/>
      <c r="JZ700" s="407"/>
      <c r="KA700" s="407"/>
      <c r="KB700" s="407"/>
      <c r="KC700" s="407"/>
      <c r="KD700" s="407"/>
      <c r="KE700" s="162">
        <v>1</v>
      </c>
      <c r="KF700" s="175">
        <v>0</v>
      </c>
      <c r="KG700" s="175">
        <v>0</v>
      </c>
      <c r="KH700" s="175">
        <v>0</v>
      </c>
      <c r="KI700" s="175">
        <v>0</v>
      </c>
      <c r="KJ700" s="175">
        <v>1</v>
      </c>
      <c r="KK700" s="160">
        <v>0</v>
      </c>
      <c r="KL700" s="175">
        <v>1</v>
      </c>
      <c r="KM700" s="175">
        <v>0</v>
      </c>
      <c r="KN700" s="175">
        <v>0</v>
      </c>
      <c r="KO700" s="175">
        <v>0</v>
      </c>
      <c r="KP700" s="175">
        <v>0</v>
      </c>
      <c r="KQ700" s="175">
        <v>0</v>
      </c>
      <c r="KR700" s="160">
        <v>0</v>
      </c>
      <c r="KS700" s="159"/>
      <c r="KT700" s="159"/>
      <c r="KU700" s="159"/>
      <c r="KV700" s="159"/>
      <c r="KW700" s="159"/>
      <c r="KX700" s="159"/>
      <c r="KY700" s="159"/>
      <c r="KZ700" s="159"/>
      <c r="LA700" s="159"/>
      <c r="LB700" s="159"/>
    </row>
    <row r="701" spans="1:314" x14ac:dyDescent="0.15">
      <c r="A701" s="214"/>
      <c r="B701" s="231" t="s">
        <v>223</v>
      </c>
      <c r="C701" s="10">
        <v>1.1499999999999999</v>
      </c>
      <c r="D701" s="11">
        <v>3.8329499999999999</v>
      </c>
      <c r="E701" s="12"/>
      <c r="F701" s="14"/>
      <c r="G701" s="13"/>
      <c r="H701" s="14"/>
      <c r="I701" s="596"/>
      <c r="J701" s="9">
        <v>5</v>
      </c>
      <c r="K701" s="14"/>
      <c r="L701" s="9"/>
      <c r="M701" s="14">
        <v>0</v>
      </c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9"/>
      <c r="AB701" s="15"/>
      <c r="AC701" s="15"/>
      <c r="AD701" s="15"/>
      <c r="AE701" s="15"/>
      <c r="AF701" s="15"/>
      <c r="AG701" s="15"/>
      <c r="AH701" s="54"/>
      <c r="AI701" s="15"/>
      <c r="AJ701" s="15"/>
      <c r="AK701" s="15"/>
      <c r="AL701" s="632"/>
      <c r="AM701" s="633">
        <v>2.1499065870699625</v>
      </c>
      <c r="AN701" s="634">
        <v>-9.3476050884955768</v>
      </c>
      <c r="AO701" s="587"/>
      <c r="AP701" s="634">
        <f t="shared" ref="AP701:AP708" si="448">ABS(11.88+AN701)</f>
        <v>2.532394911504424</v>
      </c>
      <c r="AQ701" s="634"/>
      <c r="AR701" s="634"/>
      <c r="AS701" s="634"/>
      <c r="AT701" s="634"/>
      <c r="AU701" s="634"/>
      <c r="AV701" s="634"/>
      <c r="AW701" s="634"/>
      <c r="AX701" s="634"/>
      <c r="AY701" s="634"/>
      <c r="AZ701" s="634"/>
      <c r="BA701" s="634"/>
      <c r="BB701" s="634">
        <f t="shared" ref="BB701:BB708" si="449">ABS(BQ701-AN701)</f>
        <v>2.3270409292035392</v>
      </c>
      <c r="BC701" s="634"/>
      <c r="BD701" s="634"/>
      <c r="BE701" s="634"/>
      <c r="BF701" s="634"/>
      <c r="BG701" s="634"/>
      <c r="BH701" s="634"/>
      <c r="BI701" s="634"/>
      <c r="BJ701" s="634"/>
      <c r="BK701" s="634"/>
      <c r="BL701" s="634"/>
      <c r="BM701" s="634"/>
      <c r="BN701" s="573"/>
      <c r="BO701" s="573"/>
      <c r="BP701" s="4">
        <v>2.623280514498211</v>
      </c>
      <c r="BQ701" s="4">
        <v>-11.674646017699116</v>
      </c>
      <c r="BR701" s="6"/>
      <c r="BS701" s="527">
        <f>(BP700+BP701+BP702)/3</f>
        <v>-1.0453674230707157</v>
      </c>
      <c r="BT701" s="527">
        <f>(BQ700+BQ701+BQ702)/3</f>
        <v>4.9301714601769921</v>
      </c>
      <c r="BU701" s="527"/>
      <c r="BV701" s="527"/>
      <c r="BW701" s="584"/>
      <c r="BX701" s="527"/>
      <c r="BY701" s="527"/>
      <c r="BZ701" s="527"/>
      <c r="CA701" s="527"/>
      <c r="CC701" s="584">
        <f>SQRT((BP700-BP701)^2+(BQ700-BQ701)^2)+SQRT((BP701-BP702)^2+(BQ701-BQ702)^2)+SQRT((BP702-BP700)^2+(BQ702-BQ700)^2)</f>
        <v>51.847551705028188</v>
      </c>
      <c r="CD701" s="584"/>
      <c r="CE701" s="584"/>
      <c r="CF701" s="584"/>
      <c r="CG701" s="527"/>
      <c r="CH701" s="584"/>
      <c r="CI701" s="527"/>
      <c r="CJ701" s="584"/>
      <c r="CK701" s="527"/>
      <c r="CL701" s="584"/>
      <c r="CO701" s="70"/>
      <c r="CP701" s="70"/>
      <c r="CQ701" s="70"/>
      <c r="CR701" s="548">
        <f>DEGREES(ACOS(((BP700-BP701)*(BP702-BP701)+(BQ700-BQ701)*(BQ702-BQ701))/(SQRT((BP700-BP701)^2+(BQ700-BQ701)^2)*SQRT((BP702-BP701)^2+(BQ702-BQ701)^2))))</f>
        <v>1.1419820817414947</v>
      </c>
      <c r="CS701" s="518"/>
      <c r="CT701" s="70"/>
      <c r="CU701" s="70"/>
      <c r="CV701" s="70"/>
      <c r="CW701" s="70"/>
      <c r="CX701" s="70"/>
      <c r="CY701" s="70"/>
      <c r="CZ701" s="70"/>
      <c r="DA701" s="70"/>
      <c r="DB701" s="70"/>
      <c r="DC701" s="70"/>
      <c r="DH701" s="211">
        <f>DEGREES(ACOS(((BP700-BP699)*(BP702-BP701)+(BQ700-BQ699)*(BQ702-BQ701))/(SQRT((BP700-BP699)^2+(BQ700-BQ699)^2)*SQRT((BP702-BP701)^2+(BQ702-BQ701)^2))))</f>
        <v>2.8862576040430898</v>
      </c>
      <c r="DI701" s="516"/>
      <c r="DJ701" s="105"/>
      <c r="DK701" s="105"/>
      <c r="DL701" s="105"/>
      <c r="DM701" s="105"/>
      <c r="DN701" s="105"/>
      <c r="DO701" s="105"/>
      <c r="DP701" s="105"/>
      <c r="DQ701" s="105"/>
      <c r="DR701" s="105"/>
      <c r="DS701" s="105"/>
      <c r="DT701" s="108" t="s">
        <v>337</v>
      </c>
      <c r="DU701" s="105">
        <v>2.1499065870699625</v>
      </c>
      <c r="DV701" s="105">
        <v>-11.990176991150443</v>
      </c>
      <c r="ER701" s="128">
        <v>-0.72978480478521657</v>
      </c>
      <c r="ES701" s="128">
        <v>13.410066371681417</v>
      </c>
      <c r="EU701" s="518">
        <f>ABS(ER701)</f>
        <v>0.72978480478521657</v>
      </c>
      <c r="EV701" s="284"/>
      <c r="EW701" s="209"/>
      <c r="EX701" s="209"/>
      <c r="EY701" s="209"/>
      <c r="EZ701" s="209"/>
      <c r="FA701" s="209"/>
      <c r="FB701" s="209"/>
      <c r="FC701" s="209"/>
      <c r="FE701" s="141"/>
      <c r="FF701" s="144">
        <v>10.209661054910072</v>
      </c>
      <c r="FH701" s="141"/>
      <c r="FJ701" s="141"/>
      <c r="FK701" s="584"/>
      <c r="FL701" s="527"/>
      <c r="FM701" s="584"/>
      <c r="FN701" s="527"/>
      <c r="FO701" s="584"/>
      <c r="FP701" s="527"/>
      <c r="FQ701" s="284"/>
      <c r="FR701" s="209">
        <f>FF701/(D700+D701)</f>
        <v>1.3987235785099157</v>
      </c>
      <c r="FS701" s="285"/>
      <c r="FT701" s="279"/>
      <c r="FU701" s="285"/>
      <c r="FV701" s="279"/>
      <c r="FW701" s="285"/>
      <c r="FX701" s="279"/>
      <c r="FY701" s="285"/>
      <c r="FZ701" s="279"/>
      <c r="GA701" s="285"/>
      <c r="GB701" s="279"/>
      <c r="GC701" s="279"/>
      <c r="GD701" s="284"/>
      <c r="GE701" s="284">
        <f t="shared" ref="GE701" si="450">FF701*(((ABS(DV700-AN700))/(ABS(DV699-DV700))))^2</f>
        <v>0.28887789350276866</v>
      </c>
      <c r="GF701" s="285"/>
      <c r="GG701" s="279"/>
      <c r="GH701" s="279"/>
      <c r="GI701" s="279"/>
      <c r="GJ701" s="279"/>
      <c r="GK701" s="279"/>
      <c r="GL701" s="279"/>
      <c r="GM701" s="279"/>
      <c r="GN701" s="279"/>
      <c r="GO701" s="279"/>
      <c r="GP701" s="209"/>
      <c r="GQ701" s="529"/>
      <c r="GR701" s="587">
        <v>1.6962565732845576</v>
      </c>
      <c r="GS701" s="529">
        <v>0.94674785485649726</v>
      </c>
      <c r="GT701" s="587"/>
      <c r="GU701" s="529"/>
      <c r="GV701" s="529"/>
      <c r="GW701" s="529"/>
      <c r="GX701" s="529"/>
      <c r="GY701" s="529"/>
      <c r="GZ701" s="587">
        <v>0.19720685840708008</v>
      </c>
      <c r="HA701" s="529">
        <v>0.15776548672566371</v>
      </c>
      <c r="HB701" s="587"/>
      <c r="HC701" s="529"/>
      <c r="HD701" s="529"/>
      <c r="HE701" s="529"/>
      <c r="HF701" s="529"/>
      <c r="HG701" s="529"/>
      <c r="HH701" s="584">
        <v>1.7076817348129774</v>
      </c>
      <c r="HI701" s="527">
        <v>0.9598028180189746</v>
      </c>
      <c r="HJ701" s="587"/>
      <c r="HK701" s="529"/>
      <c r="HL701" s="529"/>
      <c r="HM701" s="529"/>
      <c r="HN701" s="529"/>
      <c r="HO701" s="529"/>
      <c r="HP701" s="285"/>
      <c r="HQ701" s="208"/>
      <c r="HR701" s="208"/>
      <c r="HS701" s="208"/>
      <c r="IE701" s="159"/>
      <c r="IF701" s="159"/>
      <c r="IG701" s="159"/>
      <c r="IH701" s="159"/>
      <c r="II701" s="175">
        <v>0</v>
      </c>
      <c r="IJ701" s="175">
        <v>1</v>
      </c>
      <c r="IK701" s="175">
        <v>1</v>
      </c>
      <c r="IL701" s="175">
        <v>0</v>
      </c>
      <c r="IM701" s="175">
        <v>0</v>
      </c>
      <c r="IN701" s="464"/>
      <c r="IO701" s="464"/>
      <c r="IP701" s="402"/>
      <c r="IQ701" s="175">
        <v>0</v>
      </c>
      <c r="IR701" s="175">
        <v>1</v>
      </c>
      <c r="IS701" s="175">
        <v>0</v>
      </c>
      <c r="IT701" s="402"/>
      <c r="IU701" s="416"/>
      <c r="IV701" s="402"/>
      <c r="IW701" s="416"/>
      <c r="IX701" s="483"/>
      <c r="IY701" s="416"/>
      <c r="IZ701" s="175">
        <v>0</v>
      </c>
      <c r="JA701" s="175">
        <v>0</v>
      </c>
      <c r="JB701" s="178">
        <v>1</v>
      </c>
      <c r="JC701" s="178">
        <v>0</v>
      </c>
      <c r="JD701" s="178">
        <v>0</v>
      </c>
      <c r="JE701" s="178">
        <v>0</v>
      </c>
      <c r="JF701" s="178">
        <v>1</v>
      </c>
      <c r="JG701" s="178">
        <v>0</v>
      </c>
      <c r="JH701" s="178">
        <v>0</v>
      </c>
      <c r="JI701" s="178">
        <v>0</v>
      </c>
      <c r="JJ701" s="178">
        <v>0</v>
      </c>
      <c r="JK701" s="178">
        <v>1</v>
      </c>
      <c r="JL701" s="178">
        <v>0</v>
      </c>
      <c r="JM701" s="178">
        <v>1</v>
      </c>
      <c r="JN701" s="178">
        <v>0</v>
      </c>
      <c r="JO701" s="178">
        <v>0</v>
      </c>
      <c r="JP701" s="178">
        <v>0</v>
      </c>
      <c r="JQ701" s="178">
        <v>0</v>
      </c>
      <c r="JR701" s="178">
        <v>0</v>
      </c>
      <c r="JS701" s="178">
        <v>0</v>
      </c>
      <c r="JT701" s="178">
        <v>0</v>
      </c>
      <c r="JU701" s="513">
        <v>1</v>
      </c>
      <c r="JV701" s="178">
        <v>0</v>
      </c>
      <c r="JW701" s="178">
        <v>0</v>
      </c>
      <c r="JX701" s="178">
        <v>0</v>
      </c>
      <c r="JY701" s="513"/>
      <c r="JZ701" s="407"/>
      <c r="KA701" s="407"/>
      <c r="KB701" s="407"/>
      <c r="KC701" s="407"/>
      <c r="KD701" s="407"/>
      <c r="KE701" s="162">
        <v>0</v>
      </c>
      <c r="KF701" s="175">
        <v>1</v>
      </c>
      <c r="KG701" s="175">
        <v>0</v>
      </c>
      <c r="KH701" s="175">
        <v>0</v>
      </c>
      <c r="KI701" s="175">
        <v>0</v>
      </c>
      <c r="KJ701" s="175">
        <v>1</v>
      </c>
      <c r="KK701" s="160">
        <v>0</v>
      </c>
      <c r="KL701" s="175">
        <v>1</v>
      </c>
      <c r="KM701" s="159">
        <v>0</v>
      </c>
      <c r="KN701" s="175">
        <v>0</v>
      </c>
      <c r="KO701" s="175">
        <v>0</v>
      </c>
      <c r="KP701" s="175">
        <v>0</v>
      </c>
      <c r="KQ701" s="175">
        <v>0</v>
      </c>
      <c r="KR701" s="160">
        <v>0</v>
      </c>
      <c r="KS701" s="159"/>
      <c r="KT701" s="159"/>
      <c r="KU701" s="159"/>
      <c r="KV701" s="159"/>
      <c r="KW701" s="159"/>
      <c r="KX701" s="159"/>
      <c r="KY701" s="159"/>
      <c r="KZ701" s="159"/>
      <c r="LA701" s="159"/>
      <c r="LB701" s="159"/>
    </row>
    <row r="702" spans="1:314" x14ac:dyDescent="0.15">
      <c r="A702" s="214"/>
      <c r="B702" s="231" t="s">
        <v>224</v>
      </c>
      <c r="C702" s="10">
        <v>1.04</v>
      </c>
      <c r="D702" s="11">
        <v>3.4663200000000005</v>
      </c>
      <c r="E702" s="12"/>
      <c r="F702" s="14"/>
      <c r="G702" s="13"/>
      <c r="H702" s="14"/>
      <c r="I702" s="596"/>
      <c r="J702" s="9">
        <v>6</v>
      </c>
      <c r="K702" s="14"/>
      <c r="L702" s="9"/>
      <c r="M702" s="14">
        <v>0</v>
      </c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9"/>
      <c r="AB702" s="15"/>
      <c r="AC702" s="15"/>
      <c r="AD702" s="15"/>
      <c r="AE702" s="15"/>
      <c r="AF702" s="15"/>
      <c r="AG702" s="15"/>
      <c r="AH702" s="54"/>
      <c r="AI702" s="15"/>
      <c r="AJ702" s="15"/>
      <c r="AK702" s="15"/>
      <c r="AL702" s="632"/>
      <c r="AM702" s="633">
        <v>-2.3865935507840867</v>
      </c>
      <c r="AN702" s="634">
        <v>8.9137500000000003</v>
      </c>
      <c r="AO702" s="640">
        <f t="shared" ref="AO702" si="451">ABS(11.88-AN702)</f>
        <v>2.9662500000000005</v>
      </c>
      <c r="AP702" s="527"/>
      <c r="AQ702" s="634"/>
      <c r="AR702" s="634"/>
      <c r="AS702" s="634"/>
      <c r="AT702" s="634"/>
      <c r="AU702" s="634"/>
      <c r="AV702" s="634"/>
      <c r="AW702" s="634"/>
      <c r="AX702" s="634"/>
      <c r="AY702" s="634"/>
      <c r="AZ702" s="634"/>
      <c r="BA702" s="634"/>
      <c r="BB702" s="633"/>
      <c r="BC702" s="634">
        <f t="shared" ref="BC702:BC708" si="452">ABS(BQ702-AN702)</f>
        <v>3.9441371681415944</v>
      </c>
      <c r="BD702" s="634"/>
      <c r="BE702" s="634"/>
      <c r="BF702" s="634"/>
      <c r="BG702" s="634"/>
      <c r="BH702" s="634"/>
      <c r="BI702" s="634"/>
      <c r="BJ702" s="634"/>
      <c r="BK702" s="634"/>
      <c r="BL702" s="634"/>
      <c r="BM702" s="634"/>
      <c r="BN702" s="573"/>
      <c r="BO702" s="573"/>
      <c r="BP702" s="64">
        <v>-3.0572066146407724</v>
      </c>
      <c r="BQ702" s="64">
        <v>12.857887168141595</v>
      </c>
      <c r="BR702" s="6"/>
      <c r="BS702" s="527"/>
      <c r="BT702" s="527"/>
      <c r="BU702" s="527">
        <f>(BP701+BP702+BP703)/3</f>
        <v>0.2301123258331764</v>
      </c>
      <c r="BV702" s="527">
        <f>(BQ701+BQ702+BQ703)/3</f>
        <v>-3.7732245575221239</v>
      </c>
      <c r="BW702" s="584"/>
      <c r="BX702" s="527"/>
      <c r="BY702" s="527"/>
      <c r="BZ702" s="527"/>
      <c r="CA702" s="527"/>
      <c r="CB702" s="584">
        <f>SQRT((BP701-BP702)^2+(BQ701-BQ702)^2)+SQRT((BP702-BP703)^2+(BQ702-BQ703)^2)+SQRT((BP703-BP701)^2+(BQ703-BQ701)^2)</f>
        <v>52.597436487535894</v>
      </c>
      <c r="CD702" s="584"/>
      <c r="CE702" s="527"/>
      <c r="CF702" s="584"/>
      <c r="CG702" s="527"/>
      <c r="CH702" s="584"/>
      <c r="CI702" s="527"/>
      <c r="CJ702" s="584"/>
      <c r="CK702" s="527"/>
      <c r="CL702" s="584"/>
      <c r="CO702" s="70"/>
      <c r="CP702" s="70"/>
      <c r="CQ702" s="70"/>
      <c r="CR702" s="518"/>
      <c r="CS702" s="284">
        <f>DEGREES(ACOS(((BP701-BP702)*(BP703-BP702)+(BQ701-BQ702)*(BQ703-BQ702))/(SQRT((BP701-BP702)^2+(BQ701-BQ702)^2)*SQRT((BP703-BP702)^2+(BQ703-BQ702)^2))))</f>
        <v>3.6743868745401009</v>
      </c>
      <c r="CT702" s="70"/>
      <c r="CU702" s="70"/>
      <c r="CV702" s="70"/>
      <c r="CW702" s="70"/>
      <c r="CX702" s="70"/>
      <c r="CY702" s="70"/>
      <c r="CZ702" s="70"/>
      <c r="DA702" s="70"/>
      <c r="DB702" s="70"/>
      <c r="DC702" s="70"/>
      <c r="DH702" s="516"/>
      <c r="DI702" s="211">
        <f>DEGREES(ACOS(((BP701-BP700)*(BP703-BP702)+(BQ701-BQ700)*(BQ703-BQ702))/(SQRT((BP701-BP700)^2+(BQ701-BQ700)^2)*SQRT((BP703-BP702)^2+(BQ703-BQ702)^2))))</f>
        <v>2.5324047927986828</v>
      </c>
      <c r="DJ702" s="105"/>
      <c r="DK702" s="105"/>
      <c r="DL702" s="105"/>
      <c r="DM702" s="105"/>
      <c r="DN702" s="105"/>
      <c r="DO702" s="105"/>
      <c r="DP702" s="105"/>
      <c r="DQ702" s="105"/>
      <c r="DR702" s="105"/>
      <c r="DS702" s="105"/>
      <c r="DT702" s="108" t="s">
        <v>445</v>
      </c>
      <c r="DU702" s="128">
        <v>-2.110458759784275</v>
      </c>
      <c r="DV702" s="128">
        <v>13.133976769911506</v>
      </c>
      <c r="ER702" s="105">
        <v>1.0059195957850282</v>
      </c>
      <c r="ES702" s="105">
        <v>-12.069059734513276</v>
      </c>
      <c r="ET702" s="518">
        <f>ABS(ER702)</f>
        <v>1.0059195957850282</v>
      </c>
      <c r="EV702" s="284"/>
      <c r="EW702" s="209"/>
      <c r="EX702" s="209"/>
      <c r="EY702" s="209"/>
      <c r="EZ702" s="209"/>
      <c r="FA702" s="209"/>
      <c r="FB702" s="209"/>
      <c r="FC702" s="209"/>
      <c r="FE702" s="151">
        <v>6.4833370338022398</v>
      </c>
      <c r="FF702" s="141"/>
      <c r="FH702" s="141"/>
      <c r="FJ702" s="141"/>
      <c r="FK702" s="584"/>
      <c r="FL702" s="527"/>
      <c r="FM702" s="584"/>
      <c r="FN702" s="527"/>
      <c r="FO702" s="584"/>
      <c r="FP702" s="527"/>
      <c r="FQ702" s="284">
        <f>FE702/(D701+D702)</f>
        <v>0.88821718251307868</v>
      </c>
      <c r="FR702" s="209"/>
      <c r="FS702" s="285"/>
      <c r="FT702" s="279"/>
      <c r="FU702" s="285"/>
      <c r="FV702" s="279"/>
      <c r="FW702" s="285"/>
      <c r="FX702" s="279"/>
      <c r="FY702" s="285"/>
      <c r="FZ702" s="279"/>
      <c r="GA702" s="285"/>
      <c r="GB702" s="279"/>
      <c r="GC702" s="279"/>
      <c r="GD702" s="284">
        <f t="shared" ref="GD702" si="453">FE702*(((DV701-AN701)/(ABS(DV700-DV701))))^2</f>
        <v>6.9310366047330429E-2</v>
      </c>
      <c r="GE702" s="209"/>
      <c r="GF702" s="285"/>
      <c r="GG702" s="279"/>
      <c r="GH702" s="279"/>
      <c r="GI702" s="279"/>
      <c r="GJ702" s="279"/>
      <c r="GK702" s="279"/>
      <c r="GL702" s="279"/>
      <c r="GM702" s="279"/>
      <c r="GN702" s="279"/>
      <c r="GO702" s="279"/>
      <c r="GP702" s="209"/>
      <c r="GQ702" s="529"/>
      <c r="GR702" s="587">
        <v>1.1439869912849343</v>
      </c>
      <c r="GS702" s="532">
        <v>1.3806739549990583</v>
      </c>
      <c r="GT702" s="584"/>
      <c r="GU702" s="527"/>
      <c r="GV702" s="527"/>
      <c r="GW702" s="527"/>
      <c r="GX702" s="527"/>
      <c r="GY702" s="527"/>
      <c r="GZ702" s="587">
        <v>7.8882743362832741E-2</v>
      </c>
      <c r="HA702" s="532">
        <v>0.27608960176991104</v>
      </c>
      <c r="HB702" s="584"/>
      <c r="HC702" s="527"/>
      <c r="HD702" s="527"/>
      <c r="HE702" s="527"/>
      <c r="HF702" s="527"/>
      <c r="HG702" s="527"/>
      <c r="HH702" s="584">
        <v>1.1467034156352736</v>
      </c>
      <c r="HI702" s="527">
        <v>1.4080078260500579</v>
      </c>
      <c r="HJ702" s="584"/>
      <c r="HK702" s="527"/>
      <c r="HL702" s="527"/>
      <c r="HM702" s="527"/>
      <c r="HN702" s="527"/>
      <c r="HO702" s="527"/>
      <c r="HP702" s="285"/>
      <c r="HQ702" s="208"/>
      <c r="HR702" s="208"/>
      <c r="HS702" s="208"/>
      <c r="IE702" s="159"/>
      <c r="IF702" s="159"/>
      <c r="IG702" s="159"/>
      <c r="IH702" s="159"/>
      <c r="II702" s="175">
        <v>0</v>
      </c>
      <c r="IJ702" s="175">
        <v>1</v>
      </c>
      <c r="IK702" s="175">
        <v>0</v>
      </c>
      <c r="IL702" s="175">
        <v>1</v>
      </c>
      <c r="IM702" s="175">
        <v>0</v>
      </c>
      <c r="IN702" s="464"/>
      <c r="IO702" s="464"/>
      <c r="IP702" s="402"/>
      <c r="IQ702" s="175">
        <v>0</v>
      </c>
      <c r="IR702" s="175">
        <v>1</v>
      </c>
      <c r="IS702" s="175">
        <v>0</v>
      </c>
      <c r="IT702" s="402"/>
      <c r="IU702" s="416"/>
      <c r="IV702" s="402"/>
      <c r="IW702" s="416"/>
      <c r="IX702" s="483"/>
      <c r="IY702" s="416"/>
      <c r="IZ702" s="175">
        <v>0</v>
      </c>
      <c r="JA702" s="175">
        <v>0</v>
      </c>
      <c r="JB702" s="178">
        <v>0</v>
      </c>
      <c r="JC702" s="178">
        <v>1</v>
      </c>
      <c r="JD702" s="178">
        <v>0</v>
      </c>
      <c r="JE702" s="178">
        <v>0</v>
      </c>
      <c r="JF702" s="178">
        <v>0</v>
      </c>
      <c r="JG702" s="178">
        <v>1</v>
      </c>
      <c r="JH702" s="178">
        <v>0</v>
      </c>
      <c r="JI702" s="178">
        <v>0</v>
      </c>
      <c r="JJ702" s="178">
        <v>0</v>
      </c>
      <c r="JK702" s="178">
        <v>1</v>
      </c>
      <c r="JL702" s="178">
        <v>0</v>
      </c>
      <c r="JM702" s="178">
        <v>1</v>
      </c>
      <c r="JN702" s="178">
        <v>0</v>
      </c>
      <c r="JO702" s="178">
        <v>0</v>
      </c>
      <c r="JP702" s="178">
        <v>0</v>
      </c>
      <c r="JQ702" s="178">
        <v>0</v>
      </c>
      <c r="JR702" s="178">
        <v>0</v>
      </c>
      <c r="JS702" s="178">
        <v>0</v>
      </c>
      <c r="JT702" s="178">
        <v>0</v>
      </c>
      <c r="JU702" s="513">
        <v>1</v>
      </c>
      <c r="JV702" s="178">
        <v>0</v>
      </c>
      <c r="JW702" s="178">
        <v>0</v>
      </c>
      <c r="JX702" s="178">
        <v>0</v>
      </c>
      <c r="JY702" s="513"/>
      <c r="JZ702" s="407"/>
      <c r="KA702" s="407"/>
      <c r="KB702" s="407"/>
      <c r="KC702" s="407"/>
      <c r="KD702" s="407"/>
      <c r="KE702" s="162">
        <v>1</v>
      </c>
      <c r="KF702" s="175">
        <v>0</v>
      </c>
      <c r="KG702" s="175">
        <v>0</v>
      </c>
      <c r="KH702" s="175">
        <v>0</v>
      </c>
      <c r="KI702" s="175">
        <v>0</v>
      </c>
      <c r="KJ702" s="175">
        <v>1</v>
      </c>
      <c r="KK702" s="160">
        <v>0</v>
      </c>
      <c r="KL702" s="175">
        <v>1</v>
      </c>
      <c r="KM702" s="175">
        <v>0</v>
      </c>
      <c r="KN702" s="175">
        <v>0</v>
      </c>
      <c r="KO702" s="175">
        <v>0</v>
      </c>
      <c r="KP702" s="175">
        <v>0</v>
      </c>
      <c r="KQ702" s="175">
        <v>0</v>
      </c>
      <c r="KR702" s="160">
        <v>0</v>
      </c>
      <c r="KS702" s="159"/>
      <c r="KT702" s="159"/>
      <c r="KU702" s="159"/>
      <c r="KV702" s="159"/>
      <c r="KW702" s="159"/>
      <c r="KX702" s="159"/>
      <c r="KY702" s="159"/>
      <c r="KZ702" s="159"/>
      <c r="LA702" s="159"/>
      <c r="LB702" s="159"/>
    </row>
    <row r="703" spans="1:314" x14ac:dyDescent="0.15">
      <c r="A703" s="214"/>
      <c r="B703" s="231" t="s">
        <v>225</v>
      </c>
      <c r="C703" s="10">
        <v>1</v>
      </c>
      <c r="D703" s="11">
        <v>3.3330000000000002</v>
      </c>
      <c r="E703" s="12"/>
      <c r="F703" s="14"/>
      <c r="G703" s="13"/>
      <c r="H703" s="14"/>
      <c r="I703" s="596"/>
      <c r="J703" s="9">
        <v>7</v>
      </c>
      <c r="K703" s="14"/>
      <c r="L703" s="9"/>
      <c r="M703" s="14">
        <v>0</v>
      </c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9"/>
      <c r="AB703" s="15"/>
      <c r="AC703" s="15"/>
      <c r="AD703" s="15"/>
      <c r="AE703" s="15"/>
      <c r="AF703" s="15"/>
      <c r="AG703" s="15"/>
      <c r="AH703" s="54"/>
      <c r="AI703" s="15"/>
      <c r="AJ703" s="15"/>
      <c r="AK703" s="15"/>
      <c r="AL703" s="632"/>
      <c r="AM703" s="633">
        <v>0.9270239412136535</v>
      </c>
      <c r="AN703" s="634">
        <v>-11.792970132743363</v>
      </c>
      <c r="AO703" s="587"/>
      <c r="AP703" s="634">
        <f t="shared" ref="AP703:AP708" si="454">ABS(11.88+AN703)</f>
        <v>8.7029867256637417E-2</v>
      </c>
      <c r="AQ703" s="634"/>
      <c r="AR703" s="634"/>
      <c r="AS703" s="634"/>
      <c r="AT703" s="634"/>
      <c r="AU703" s="634"/>
      <c r="AV703" s="634"/>
      <c r="AW703" s="634"/>
      <c r="AX703" s="634"/>
      <c r="AY703" s="634"/>
      <c r="AZ703" s="634"/>
      <c r="BA703" s="634"/>
      <c r="BB703" s="634">
        <f t="shared" ref="BB703:BB708" si="455">ABS(BQ703-AN703)</f>
        <v>0.70994469026548757</v>
      </c>
      <c r="BC703" s="634"/>
      <c r="BD703" s="634"/>
      <c r="BE703" s="634"/>
      <c r="BF703" s="634"/>
      <c r="BG703" s="634"/>
      <c r="BH703" s="634"/>
      <c r="BI703" s="634"/>
      <c r="BJ703" s="634"/>
      <c r="BK703" s="634"/>
      <c r="BL703" s="634"/>
      <c r="BM703" s="634"/>
      <c r="BN703" s="573"/>
      <c r="BO703" s="573"/>
      <c r="BP703" s="4">
        <v>1.1242630776420905</v>
      </c>
      <c r="BQ703" s="4">
        <v>-12.502914823008851</v>
      </c>
      <c r="BR703" s="6"/>
      <c r="BS703" s="527">
        <f>(BP702+BP703+BP704)/3</f>
        <v>-1.4135471444037979</v>
      </c>
      <c r="BT703" s="527">
        <f>(BQ702+BQ703+BQ704)/3</f>
        <v>4.1676382743362836</v>
      </c>
      <c r="BU703" s="527"/>
      <c r="BV703" s="527"/>
      <c r="BW703" s="584"/>
      <c r="BX703" s="527"/>
      <c r="BY703" s="527"/>
      <c r="BZ703" s="527"/>
      <c r="CA703" s="527"/>
      <c r="CC703" s="584">
        <f>SQRT((BP702-BP703)^2+(BQ702-BQ703)^2)+SQRT((BP703-BP704)^2+(BQ703-BQ704)^2)+SQRT((BP704-BP702)^2+(BQ704-BQ702)^2)</f>
        <v>51.624192093737236</v>
      </c>
      <c r="CD703" s="584"/>
      <c r="CE703" s="584"/>
      <c r="CF703" s="584"/>
      <c r="CG703" s="527"/>
      <c r="CH703" s="584"/>
      <c r="CI703" s="527"/>
      <c r="CJ703" s="584"/>
      <c r="CK703" s="527"/>
      <c r="CL703" s="584"/>
      <c r="CO703" s="70"/>
      <c r="CP703" s="70"/>
      <c r="CQ703" s="70"/>
      <c r="CR703" s="548">
        <f>DEGREES(ACOS(((BP702-BP703)*(BP704-BP703)+(BQ702-BQ703)*(BQ704-BQ703))/(SQRT((BP702-BP703)^2+(BQ702-BQ703)^2)*SQRT((BP704-BP703)^2+(BQ704-BQ703)^2))))</f>
        <v>1.436718600402479</v>
      </c>
      <c r="CS703" s="518"/>
      <c r="CT703" s="70"/>
      <c r="CU703" s="70"/>
      <c r="CV703" s="70"/>
      <c r="CW703" s="70"/>
      <c r="CX703" s="70"/>
      <c r="CY703" s="70"/>
      <c r="CZ703" s="70"/>
      <c r="DA703" s="70"/>
      <c r="DB703" s="70"/>
      <c r="DC703" s="70"/>
      <c r="DH703" s="211">
        <f>DEGREES(ACOS(((BP702-BP701)*(BP704-BP703)+(BQ702-BQ701)*(BQ704-BQ703))/(SQRT((BP702-BP701)^2+(BQ702-BQ701)^2)*SQRT((BP704-BP703)^2+(BQ704-BQ703)^2))))</f>
        <v>5.1111054749427458</v>
      </c>
      <c r="DI703" s="516"/>
      <c r="DJ703" s="105"/>
      <c r="DK703" s="105"/>
      <c r="DL703" s="105"/>
      <c r="DM703" s="105"/>
      <c r="DN703" s="105"/>
      <c r="DO703" s="105"/>
      <c r="DP703" s="105"/>
      <c r="DQ703" s="105"/>
      <c r="DR703" s="105"/>
      <c r="DS703" s="105"/>
      <c r="DT703" s="108" t="s">
        <v>337</v>
      </c>
      <c r="DU703" s="105">
        <v>0.25641087735696799</v>
      </c>
      <c r="DV703" s="105">
        <v>-12.897328539823011</v>
      </c>
      <c r="ER703" s="128">
        <v>-2.1499065870699625</v>
      </c>
      <c r="ES703" s="128">
        <v>13.055094026548675</v>
      </c>
      <c r="EU703" s="518">
        <f>ABS(ER703)</f>
        <v>2.1499065870699625</v>
      </c>
      <c r="EV703" s="284"/>
      <c r="EW703" s="209"/>
      <c r="EX703" s="209"/>
      <c r="EY703" s="209"/>
      <c r="EZ703" s="209"/>
      <c r="FA703" s="209"/>
      <c r="FB703" s="209"/>
      <c r="FC703" s="209"/>
      <c r="FE703" s="141"/>
      <c r="FF703" s="144">
        <v>20.739832651927969</v>
      </c>
      <c r="FH703" s="141"/>
      <c r="FJ703" s="141"/>
      <c r="FK703" s="584"/>
      <c r="FL703" s="527"/>
      <c r="FM703" s="584"/>
      <c r="FN703" s="527"/>
      <c r="FO703" s="584"/>
      <c r="FP703" s="527"/>
      <c r="FQ703" s="284"/>
      <c r="FR703" s="209">
        <f>FF703/(D702+D703)</f>
        <v>3.05028041803121</v>
      </c>
      <c r="FS703" s="285"/>
      <c r="FT703" s="279"/>
      <c r="FU703" s="285"/>
      <c r="FV703" s="279"/>
      <c r="FW703" s="285"/>
      <c r="FX703" s="279"/>
      <c r="FY703" s="285"/>
      <c r="FZ703" s="279"/>
      <c r="GA703" s="285"/>
      <c r="GB703" s="279"/>
      <c r="GC703" s="279"/>
      <c r="GD703" s="284"/>
      <c r="GE703" s="284">
        <f t="shared" ref="GE703" si="456">FF703*(((ABS(DV702-AN702))/(ABS(DV701-DV702))))^2</f>
        <v>0.58518601478162069</v>
      </c>
      <c r="GF703" s="285"/>
      <c r="GG703" s="279"/>
      <c r="GH703" s="279"/>
      <c r="GI703" s="279"/>
      <c r="GJ703" s="279"/>
      <c r="GK703" s="279"/>
      <c r="GL703" s="279"/>
      <c r="GM703" s="279"/>
      <c r="GN703" s="279"/>
      <c r="GO703" s="279"/>
      <c r="GP703" s="209"/>
      <c r="GQ703" s="529"/>
      <c r="GR703" s="587">
        <v>0.74950871842806022</v>
      </c>
      <c r="GS703" s="529">
        <v>3.944782728568752E-2</v>
      </c>
      <c r="GT703" s="587"/>
      <c r="GU703" s="529"/>
      <c r="GV703" s="529"/>
      <c r="GW703" s="529"/>
      <c r="GX703" s="529"/>
      <c r="GY703" s="529"/>
      <c r="GZ703" s="587">
        <v>0.8282688053097349</v>
      </c>
      <c r="HA703" s="529">
        <v>7.8882743362830965E-2</v>
      </c>
      <c r="HB703" s="587"/>
      <c r="HC703" s="529"/>
      <c r="HD703" s="529"/>
      <c r="HE703" s="529"/>
      <c r="HF703" s="529"/>
      <c r="HG703" s="529"/>
      <c r="HH703" s="584">
        <v>1.1170463431965967</v>
      </c>
      <c r="HI703" s="527">
        <v>8.8196475428486854E-2</v>
      </c>
      <c r="HJ703" s="587"/>
      <c r="HK703" s="529"/>
      <c r="HL703" s="529"/>
      <c r="HM703" s="529"/>
      <c r="HN703" s="529"/>
      <c r="HO703" s="529"/>
      <c r="HP703" s="285"/>
      <c r="HQ703" s="208"/>
      <c r="HR703" s="208"/>
      <c r="HS703" s="208"/>
      <c r="IE703" s="159"/>
      <c r="IF703" s="159"/>
      <c r="IG703" s="159"/>
      <c r="IH703" s="159"/>
      <c r="II703" s="175">
        <v>0</v>
      </c>
      <c r="IJ703" s="175">
        <v>1</v>
      </c>
      <c r="IK703" s="175">
        <v>1</v>
      </c>
      <c r="IL703" s="175">
        <v>0</v>
      </c>
      <c r="IM703" s="175">
        <v>0</v>
      </c>
      <c r="IN703" s="464"/>
      <c r="IO703" s="464"/>
      <c r="IP703" s="402"/>
      <c r="IQ703" s="175">
        <v>0</v>
      </c>
      <c r="IR703" s="175">
        <v>1</v>
      </c>
      <c r="IS703" s="175">
        <v>0</v>
      </c>
      <c r="IT703" s="402"/>
      <c r="IU703" s="416"/>
      <c r="IV703" s="402"/>
      <c r="IW703" s="416"/>
      <c r="IX703" s="483"/>
      <c r="IY703" s="416"/>
      <c r="IZ703" s="175">
        <v>0</v>
      </c>
      <c r="JA703" s="175">
        <v>1</v>
      </c>
      <c r="JB703" s="178">
        <v>0</v>
      </c>
      <c r="JC703" s="178">
        <v>0</v>
      </c>
      <c r="JD703" s="178">
        <v>0</v>
      </c>
      <c r="JE703" s="178">
        <v>0</v>
      </c>
      <c r="JF703" s="178">
        <v>1</v>
      </c>
      <c r="JG703" s="178">
        <v>0</v>
      </c>
      <c r="JH703" s="178">
        <v>0</v>
      </c>
      <c r="JI703" s="178">
        <v>0</v>
      </c>
      <c r="JJ703" s="178">
        <v>0</v>
      </c>
      <c r="JK703" s="178">
        <v>1</v>
      </c>
      <c r="JL703" s="178">
        <v>0</v>
      </c>
      <c r="JM703" s="178">
        <v>1</v>
      </c>
      <c r="JN703" s="178">
        <v>0</v>
      </c>
      <c r="JO703" s="178">
        <v>0</v>
      </c>
      <c r="JP703" s="178">
        <v>0</v>
      </c>
      <c r="JQ703" s="178">
        <v>0</v>
      </c>
      <c r="JR703" s="178">
        <v>0</v>
      </c>
      <c r="JS703" s="178">
        <v>1</v>
      </c>
      <c r="JT703" s="178">
        <v>0</v>
      </c>
      <c r="JU703" s="513">
        <v>0</v>
      </c>
      <c r="JV703" s="178">
        <v>0</v>
      </c>
      <c r="JW703" s="178">
        <v>0</v>
      </c>
      <c r="JX703" s="178">
        <v>0</v>
      </c>
      <c r="JY703" s="513"/>
      <c r="JZ703" s="407"/>
      <c r="KA703" s="407"/>
      <c r="KB703" s="407"/>
      <c r="KC703" s="407"/>
      <c r="KD703" s="407"/>
      <c r="KE703" s="162">
        <v>1</v>
      </c>
      <c r="KF703" s="175">
        <v>0</v>
      </c>
      <c r="KG703" s="175">
        <v>0</v>
      </c>
      <c r="KH703" s="175">
        <v>0</v>
      </c>
      <c r="KI703" s="175">
        <v>0</v>
      </c>
      <c r="KJ703" s="175">
        <v>1</v>
      </c>
      <c r="KK703" s="160">
        <v>0</v>
      </c>
      <c r="KL703" s="175">
        <v>1</v>
      </c>
      <c r="KM703" s="175">
        <v>0</v>
      </c>
      <c r="KN703" s="175">
        <v>0</v>
      </c>
      <c r="KO703" s="175">
        <v>0</v>
      </c>
      <c r="KP703" s="175">
        <v>0</v>
      </c>
      <c r="KQ703" s="175">
        <v>0</v>
      </c>
      <c r="KR703" s="160">
        <v>0</v>
      </c>
      <c r="KS703" s="159"/>
      <c r="KT703" s="159"/>
      <c r="KU703" s="159"/>
      <c r="KV703" s="159"/>
      <c r="KW703" s="159"/>
      <c r="KX703" s="159"/>
      <c r="KY703" s="159"/>
      <c r="KZ703" s="159"/>
      <c r="LA703" s="159"/>
      <c r="LB703" s="159"/>
    </row>
    <row r="704" spans="1:314" x14ac:dyDescent="0.15">
      <c r="A704" s="214"/>
      <c r="B704" s="231" t="s">
        <v>226</v>
      </c>
      <c r="C704" s="10">
        <v>1.1200000000000001</v>
      </c>
      <c r="D704" s="11">
        <v>3.7329600000000007</v>
      </c>
      <c r="E704" s="12"/>
      <c r="F704" s="14"/>
      <c r="G704" s="13"/>
      <c r="H704" s="14"/>
      <c r="I704" s="596"/>
      <c r="J704" s="9">
        <v>8</v>
      </c>
      <c r="K704" s="14"/>
      <c r="L704" s="9"/>
      <c r="M704" s="14">
        <v>0</v>
      </c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9"/>
      <c r="AB704" s="15"/>
      <c r="AC704" s="15"/>
      <c r="AD704" s="15"/>
      <c r="AE704" s="15"/>
      <c r="AF704" s="15"/>
      <c r="AG704" s="15"/>
      <c r="AH704" s="54"/>
      <c r="AI704" s="15"/>
      <c r="AJ704" s="15"/>
      <c r="AK704" s="15"/>
      <c r="AL704" s="632"/>
      <c r="AM704" s="633">
        <v>-1.084815250356403</v>
      </c>
      <c r="AN704" s="634">
        <v>9.1503982300884967</v>
      </c>
      <c r="AO704" s="640">
        <f t="shared" ref="AO704" si="457">ABS(11.88-AN704)</f>
        <v>2.7296017699115041</v>
      </c>
      <c r="AP704" s="527"/>
      <c r="AQ704" s="634"/>
      <c r="AR704" s="634"/>
      <c r="AS704" s="634"/>
      <c r="AT704" s="634"/>
      <c r="AU704" s="634"/>
      <c r="AV704" s="634"/>
      <c r="AW704" s="634"/>
      <c r="AX704" s="634"/>
      <c r="AY704" s="634"/>
      <c r="AZ704" s="634"/>
      <c r="BA704" s="634"/>
      <c r="BB704" s="633"/>
      <c r="BC704" s="634">
        <f t="shared" ref="BC704:BC708" si="458">ABS(BQ704-AN704)</f>
        <v>2.9975442477876104</v>
      </c>
      <c r="BD704" s="634"/>
      <c r="BE704" s="634"/>
      <c r="BF704" s="634"/>
      <c r="BG704" s="634"/>
      <c r="BH704" s="634"/>
      <c r="BI704" s="634"/>
      <c r="BJ704" s="634"/>
      <c r="BK704" s="634"/>
      <c r="BL704" s="634"/>
      <c r="BM704" s="634"/>
      <c r="BN704" s="573"/>
      <c r="BO704" s="573"/>
      <c r="BP704" s="64">
        <v>-2.3076978962127122</v>
      </c>
      <c r="BQ704" s="64">
        <v>12.147942477876107</v>
      </c>
      <c r="BR704" s="6"/>
      <c r="BS704" s="527"/>
      <c r="BT704" s="527"/>
      <c r="BU704" s="527">
        <f>(BP703+BP704+BP705)/3</f>
        <v>1.1242630776420905</v>
      </c>
      <c r="BV704" s="527">
        <f>(BQ703+BQ704+BQ705)/3</f>
        <v>-4.6146404867256647</v>
      </c>
      <c r="BW704" s="584"/>
      <c r="BX704" s="527"/>
      <c r="BY704" s="527"/>
      <c r="BZ704" s="527"/>
      <c r="CA704" s="527"/>
      <c r="CB704" s="584">
        <f>SQRT((BP703-BP704)^2+(BQ703-BQ704)^2)+SQRT((BP704-BP705)^2+(BQ704-BQ705)^2)+SQRT((BP705-BP703)^2+(BQ705-BQ703)^2)</f>
        <v>54.999265240170949</v>
      </c>
      <c r="CD704" s="584"/>
      <c r="CE704" s="527"/>
      <c r="CF704" s="584"/>
      <c r="CG704" s="527"/>
      <c r="CH704" s="584"/>
      <c r="CI704" s="527"/>
      <c r="CJ704" s="584"/>
      <c r="CK704" s="527"/>
      <c r="CL704" s="584"/>
      <c r="CO704" s="70"/>
      <c r="CP704" s="70"/>
      <c r="CQ704" s="70"/>
      <c r="CR704" s="518"/>
      <c r="CS704" s="284">
        <f>DEGREES(ACOS(((BP703-BP704)*(BP705-BP704)+(BQ703-BQ704)*(BQ705-BQ704))/(SQRT((BP703-BP704)^2+(BQ703-BQ704)^2)*SQRT((BP705-BP704)^2+(BQ705-BQ704)^2))))</f>
        <v>7.0626786056327342</v>
      </c>
      <c r="CT704" s="70"/>
      <c r="CU704" s="70"/>
      <c r="CV704" s="70"/>
      <c r="CW704" s="70"/>
      <c r="CX704" s="70"/>
      <c r="CY704" s="70"/>
      <c r="CZ704" s="70"/>
      <c r="DA704" s="70"/>
      <c r="DB704" s="70"/>
      <c r="DC704" s="70"/>
      <c r="DH704" s="516"/>
      <c r="DI704" s="211">
        <f>DEGREES(ACOS(((BP703-BP702)*(BP705-BP704)+(BQ703-BQ702)*(BQ705-BQ704))/(SQRT((BP703-BP702)^2+(BQ703-BQ702)^2)*SQRT((BP705-BP704)^2+(BQ705-BQ704)^2))))</f>
        <v>5.6259600052301915</v>
      </c>
      <c r="DJ704" s="105"/>
      <c r="DK704" s="105"/>
      <c r="DL704" s="105"/>
      <c r="DM704" s="105"/>
      <c r="DN704" s="105"/>
      <c r="DO704" s="105"/>
      <c r="DP704" s="105"/>
      <c r="DQ704" s="105"/>
      <c r="DR704" s="105"/>
      <c r="DS704" s="105"/>
      <c r="DT704" s="108" t="s">
        <v>445</v>
      </c>
      <c r="DU704" s="128">
        <v>-3.4122370602119587</v>
      </c>
      <c r="DV704" s="128">
        <v>12.147942477876107</v>
      </c>
      <c r="ER704" s="105">
        <v>-1.9723913642843691E-2</v>
      </c>
      <c r="ES704" s="105">
        <v>-13.449507743362833</v>
      </c>
      <c r="ET704" s="518">
        <f>ABS(ER704)</f>
        <v>1.9723913642843691E-2</v>
      </c>
      <c r="EV704" s="284"/>
      <c r="EW704" s="209"/>
      <c r="EX704" s="209"/>
      <c r="EY704" s="209"/>
      <c r="EZ704" s="209"/>
      <c r="FA704" s="209"/>
      <c r="FB704" s="209"/>
      <c r="FC704" s="209"/>
      <c r="FE704" s="151">
        <v>8.0197649965763418</v>
      </c>
      <c r="FF704" s="141"/>
      <c r="FH704" s="141"/>
      <c r="FJ704" s="141"/>
      <c r="FK704" s="584"/>
      <c r="FL704" s="527"/>
      <c r="FM704" s="584"/>
      <c r="FN704" s="527"/>
      <c r="FO704" s="584"/>
      <c r="FP704" s="527"/>
      <c r="FQ704" s="284">
        <f>FE704/(D703+D704)</f>
        <v>1.134985903766274</v>
      </c>
      <c r="FR704" s="209"/>
      <c r="FS704" s="285"/>
      <c r="FT704" s="279"/>
      <c r="FU704" s="285"/>
      <c r="FV704" s="279"/>
      <c r="FW704" s="285"/>
      <c r="FX704" s="279"/>
      <c r="FY704" s="285"/>
      <c r="FZ704" s="279"/>
      <c r="GA704" s="285"/>
      <c r="GB704" s="279"/>
      <c r="GC704" s="279"/>
      <c r="GD704" s="284">
        <f t="shared" ref="GD704" si="459">FE704*(((DV703-AN703)/(ABS(DV702-DV703))))^2</f>
        <v>1.443410412606949E-2</v>
      </c>
      <c r="GE704" s="209"/>
      <c r="GF704" s="285"/>
      <c r="GG704" s="279"/>
      <c r="GH704" s="279"/>
      <c r="GI704" s="279"/>
      <c r="GJ704" s="279"/>
      <c r="GK704" s="279"/>
      <c r="GL704" s="279"/>
      <c r="GM704" s="279"/>
      <c r="GN704" s="279"/>
      <c r="GO704" s="279"/>
      <c r="GP704" s="209"/>
      <c r="GQ704" s="529"/>
      <c r="GR704" s="587">
        <v>0.2761347909998117</v>
      </c>
      <c r="GS704" s="532">
        <v>1.2623304731419962</v>
      </c>
      <c r="GT704" s="584"/>
      <c r="GU704" s="527"/>
      <c r="GV704" s="527"/>
      <c r="GW704" s="527"/>
      <c r="GX704" s="527"/>
      <c r="GY704" s="527"/>
      <c r="GZ704" s="587">
        <v>0.55217920353982208</v>
      </c>
      <c r="HA704" s="532">
        <v>0.90715154867256764</v>
      </c>
      <c r="HB704" s="584"/>
      <c r="HC704" s="527"/>
      <c r="HD704" s="527"/>
      <c r="HE704" s="527"/>
      <c r="HF704" s="527"/>
      <c r="HG704" s="527"/>
      <c r="HH704" s="584">
        <v>0.6173753279994123</v>
      </c>
      <c r="HI704" s="527">
        <v>1.554478097524032</v>
      </c>
      <c r="HJ704" s="584"/>
      <c r="HK704" s="527"/>
      <c r="HL704" s="527"/>
      <c r="HM704" s="527"/>
      <c r="HN704" s="527"/>
      <c r="HO704" s="527"/>
      <c r="HP704" s="285"/>
      <c r="HQ704" s="208"/>
      <c r="HR704" s="208"/>
      <c r="HS704" s="208"/>
      <c r="IE704" s="159"/>
      <c r="IF704" s="159"/>
      <c r="IG704" s="159"/>
      <c r="IH704" s="159"/>
      <c r="II704" s="175">
        <v>0</v>
      </c>
      <c r="IJ704" s="175">
        <v>1</v>
      </c>
      <c r="IK704" s="175">
        <v>0</v>
      </c>
      <c r="IL704" s="175">
        <v>1</v>
      </c>
      <c r="IM704" s="175">
        <v>0</v>
      </c>
      <c r="IN704" s="464"/>
      <c r="IO704" s="464"/>
      <c r="IP704" s="402"/>
      <c r="IQ704" s="175">
        <v>1</v>
      </c>
      <c r="IR704" s="175">
        <v>0</v>
      </c>
      <c r="IS704" s="175">
        <v>0</v>
      </c>
      <c r="IT704" s="402"/>
      <c r="IU704" s="416"/>
      <c r="IV704" s="402"/>
      <c r="IW704" s="416"/>
      <c r="IX704" s="483"/>
      <c r="IY704" s="416"/>
      <c r="IZ704" s="175">
        <v>1</v>
      </c>
      <c r="JA704" s="175">
        <v>0</v>
      </c>
      <c r="JB704" s="178">
        <v>0</v>
      </c>
      <c r="JC704" s="178">
        <v>0</v>
      </c>
      <c r="JD704" s="178">
        <v>0</v>
      </c>
      <c r="JE704" s="178">
        <v>0</v>
      </c>
      <c r="JF704" s="178">
        <v>0</v>
      </c>
      <c r="JG704" s="178">
        <v>1</v>
      </c>
      <c r="JH704" s="178">
        <v>0</v>
      </c>
      <c r="JI704" s="178">
        <v>0</v>
      </c>
      <c r="JJ704" s="178">
        <v>0</v>
      </c>
      <c r="JK704" s="178">
        <v>1</v>
      </c>
      <c r="JL704" s="178">
        <v>0</v>
      </c>
      <c r="JM704" s="178">
        <v>1</v>
      </c>
      <c r="JN704" s="178">
        <v>0</v>
      </c>
      <c r="JO704" s="178">
        <v>0</v>
      </c>
      <c r="JP704" s="178">
        <v>0</v>
      </c>
      <c r="JQ704" s="178">
        <v>0</v>
      </c>
      <c r="JR704" s="178">
        <v>0</v>
      </c>
      <c r="JS704" s="178">
        <v>0</v>
      </c>
      <c r="JT704" s="178">
        <v>0</v>
      </c>
      <c r="JU704" s="513">
        <v>1</v>
      </c>
      <c r="JV704" s="178">
        <v>0</v>
      </c>
      <c r="JW704" s="178">
        <v>0</v>
      </c>
      <c r="JX704" s="178">
        <v>0</v>
      </c>
      <c r="JY704" s="513"/>
      <c r="JZ704" s="407"/>
      <c r="KA704" s="407"/>
      <c r="KB704" s="407"/>
      <c r="KC704" s="407"/>
      <c r="KD704" s="407"/>
      <c r="KE704" s="162">
        <v>1</v>
      </c>
      <c r="KF704" s="175">
        <v>0</v>
      </c>
      <c r="KG704" s="175">
        <v>0</v>
      </c>
      <c r="KH704" s="175">
        <v>0</v>
      </c>
      <c r="KI704" s="175">
        <v>0</v>
      </c>
      <c r="KJ704" s="175">
        <v>1</v>
      </c>
      <c r="KK704" s="160">
        <v>0</v>
      </c>
      <c r="KL704" s="175">
        <v>1</v>
      </c>
      <c r="KM704" s="175">
        <v>0</v>
      </c>
      <c r="KN704" s="175">
        <v>0</v>
      </c>
      <c r="KO704" s="175">
        <v>0</v>
      </c>
      <c r="KP704" s="175">
        <v>0</v>
      </c>
      <c r="KQ704" s="175">
        <v>0</v>
      </c>
      <c r="KR704" s="160">
        <v>0</v>
      </c>
      <c r="KS704" s="159"/>
      <c r="KT704" s="159"/>
      <c r="KU704" s="159"/>
      <c r="KV704" s="159"/>
      <c r="KW704" s="159"/>
      <c r="KX704" s="159"/>
      <c r="KY704" s="159"/>
      <c r="KZ704" s="159"/>
      <c r="LA704" s="159"/>
      <c r="LB704" s="159"/>
    </row>
    <row r="705" spans="1:314" x14ac:dyDescent="0.15">
      <c r="A705" s="214"/>
      <c r="B705" s="231" t="s">
        <v>227</v>
      </c>
      <c r="C705" s="10">
        <v>1.03</v>
      </c>
      <c r="D705" s="11">
        <v>3.4329900000000002</v>
      </c>
      <c r="E705" s="12"/>
      <c r="F705" s="14"/>
      <c r="G705" s="13"/>
      <c r="H705" s="14"/>
      <c r="I705" s="596"/>
      <c r="J705" s="9">
        <v>9</v>
      </c>
      <c r="K705" s="14"/>
      <c r="L705" s="9"/>
      <c r="M705" s="14">
        <v>0</v>
      </c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9"/>
      <c r="AB705" s="15"/>
      <c r="AC705" s="15"/>
      <c r="AD705" s="15"/>
      <c r="AE705" s="15"/>
      <c r="AF705" s="15"/>
      <c r="AG705" s="15"/>
      <c r="AH705" s="54"/>
      <c r="AI705" s="15"/>
      <c r="AJ705" s="15"/>
      <c r="AK705" s="15"/>
      <c r="AL705" s="632"/>
      <c r="AM705" s="633">
        <v>2.8994153054980227</v>
      </c>
      <c r="AN705" s="634">
        <v>-6.5472676991150447</v>
      </c>
      <c r="AO705" s="587"/>
      <c r="AP705" s="634">
        <f t="shared" ref="AP705:AP708" si="460">ABS(11.88+AN705)</f>
        <v>5.3327323008849561</v>
      </c>
      <c r="AQ705" s="634"/>
      <c r="AR705" s="634"/>
      <c r="AS705" s="634"/>
      <c r="AT705" s="634"/>
      <c r="AU705" s="634"/>
      <c r="AV705" s="634"/>
      <c r="AW705" s="634"/>
      <c r="AX705" s="634"/>
      <c r="AY705" s="634"/>
      <c r="AZ705" s="634"/>
      <c r="BA705" s="634"/>
      <c r="BB705" s="634">
        <f t="shared" ref="BB705:BB708" si="461">ABS(BQ705-AN705)</f>
        <v>6.9416814159292048</v>
      </c>
      <c r="BC705" s="634"/>
      <c r="BD705" s="634"/>
      <c r="BE705" s="634"/>
      <c r="BF705" s="634"/>
      <c r="BG705" s="634"/>
      <c r="BH705" s="634"/>
      <c r="BI705" s="634"/>
      <c r="BJ705" s="634"/>
      <c r="BK705" s="634"/>
      <c r="BL705" s="634"/>
      <c r="BM705" s="634"/>
      <c r="BN705" s="573"/>
      <c r="BO705" s="573"/>
      <c r="BP705" s="4">
        <v>4.5562240514968932</v>
      </c>
      <c r="BQ705" s="4">
        <v>-13.48894911504425</v>
      </c>
      <c r="BR705" s="6"/>
      <c r="BS705" s="527">
        <f>(BP704+BP705+BP706)/3</f>
        <v>-0.49309784107109217</v>
      </c>
      <c r="BT705" s="527">
        <f>(BQ704+BQ705+BQ706)/3</f>
        <v>1.998362831858407</v>
      </c>
      <c r="BU705" s="527"/>
      <c r="BV705" s="527"/>
      <c r="BW705" s="584"/>
      <c r="BX705" s="527"/>
      <c r="BY705" s="527"/>
      <c r="BZ705" s="527"/>
      <c r="CA705" s="527"/>
      <c r="CC705" s="584">
        <f>SQRT((BP704-BP705)^2+(BQ704-BQ705)^2)+SQRT((BP705-BP706)^2+(BQ705-BQ706)^2)+SQRT((BP706-BP704)^2+(BQ706-BQ704)^2)</f>
        <v>53.969108430142803</v>
      </c>
      <c r="CD705" s="584"/>
      <c r="CE705" s="584"/>
      <c r="CF705" s="584"/>
      <c r="CG705" s="527"/>
      <c r="CH705" s="584"/>
      <c r="CI705" s="527"/>
      <c r="CJ705" s="584"/>
      <c r="CK705" s="527"/>
      <c r="CL705" s="584"/>
      <c r="CO705" s="70"/>
      <c r="CP705" s="70"/>
      <c r="CQ705" s="70"/>
      <c r="CR705" s="548">
        <f>DEGREES(ACOS(((BP704-BP705)*(BP706-BP705)+(BQ704-BQ705)*(BQ706-BQ705))/(SQRT((BP704-BP705)^2+(BQ704-BQ705)^2)*SQRT((BP706-BP705)^2+(BQ706-BQ705)^2))))</f>
        <v>6.7036761588648863</v>
      </c>
      <c r="CS705" s="518"/>
      <c r="CT705" s="70"/>
      <c r="CU705" s="70"/>
      <c r="CV705" s="70"/>
      <c r="CW705" s="70"/>
      <c r="CX705" s="70"/>
      <c r="CY705" s="70"/>
      <c r="CZ705" s="70"/>
      <c r="DA705" s="70"/>
      <c r="DB705" s="70"/>
      <c r="DC705" s="70"/>
      <c r="DH705" s="211">
        <f>DEGREES(ACOS(((BP704-BP703)*(BP706-BP705)+(BQ704-BQ703)*(BQ706-BQ705))/(SQRT((BP704-BP703)^2+(BQ704-BQ703)^2)*SQRT((BP706-BP705)^2+(BQ706-BQ705)^2))))</f>
        <v>13.766354764497633</v>
      </c>
      <c r="DI705" s="516"/>
      <c r="DJ705" s="105"/>
      <c r="DK705" s="105"/>
      <c r="DL705" s="105"/>
      <c r="DM705" s="105"/>
      <c r="DN705" s="105"/>
      <c r="DO705" s="105"/>
      <c r="DP705" s="105"/>
      <c r="DQ705" s="105"/>
      <c r="DR705" s="105"/>
      <c r="DS705" s="105"/>
      <c r="DT705" s="108" t="s">
        <v>337</v>
      </c>
      <c r="DU705" s="105">
        <v>3.5305805420690208</v>
      </c>
      <c r="DV705" s="105">
        <v>-13.48894911504425</v>
      </c>
      <c r="ER705" s="128">
        <v>-1.7948761414987759</v>
      </c>
      <c r="ES705" s="128">
        <v>11.792970132743363</v>
      </c>
      <c r="EU705" s="518">
        <f>ABS(ER705)</f>
        <v>1.7948761414987759</v>
      </c>
      <c r="EV705" s="284"/>
      <c r="EW705" s="209"/>
      <c r="EX705" s="209"/>
      <c r="EY705" s="209"/>
      <c r="EZ705" s="209"/>
      <c r="FA705" s="209"/>
      <c r="FB705" s="209"/>
      <c r="FC705" s="209"/>
      <c r="FE705" s="141"/>
      <c r="FF705" s="144">
        <v>40.608374509776432</v>
      </c>
      <c r="FH705" s="141"/>
      <c r="FJ705" s="141"/>
      <c r="FK705" s="584"/>
      <c r="FL705" s="527"/>
      <c r="FM705" s="584"/>
      <c r="FN705" s="527"/>
      <c r="FO705" s="584"/>
      <c r="FP705" s="527"/>
      <c r="FQ705" s="284"/>
      <c r="FR705" s="209">
        <f>FF705/(D704+D705)</f>
        <v>5.666851500467688</v>
      </c>
      <c r="FS705" s="285"/>
      <c r="FT705" s="279"/>
      <c r="FU705" s="285"/>
      <c r="FV705" s="279"/>
      <c r="FW705" s="285"/>
      <c r="FX705" s="279"/>
      <c r="FY705" s="285"/>
      <c r="FZ705" s="279"/>
      <c r="GA705" s="285"/>
      <c r="GB705" s="279"/>
      <c r="GC705" s="279"/>
      <c r="GD705" s="284"/>
      <c r="GE705" s="284">
        <f t="shared" ref="GE705" si="462">FF705*(((ABS(DV704-AN704))/(ABS(DV703-DV704))))^2</f>
        <v>0.5816950118878258</v>
      </c>
      <c r="GF705" s="285"/>
      <c r="GG705" s="279"/>
      <c r="GH705" s="279"/>
      <c r="GI705" s="279"/>
      <c r="GJ705" s="279"/>
      <c r="GK705" s="279"/>
      <c r="GL705" s="279"/>
      <c r="GM705" s="279"/>
      <c r="GN705" s="279"/>
      <c r="GO705" s="279"/>
      <c r="GP705" s="209"/>
      <c r="GQ705" s="529"/>
      <c r="GR705" s="587">
        <v>3.5503044557118644</v>
      </c>
      <c r="GS705" s="529">
        <v>1.6173609187131828</v>
      </c>
      <c r="GT705" s="587"/>
      <c r="GU705" s="529"/>
      <c r="GV705" s="529"/>
      <c r="GW705" s="529"/>
      <c r="GX705" s="529"/>
      <c r="GY705" s="529"/>
      <c r="GZ705" s="587">
        <v>3.9441371681416371E-2</v>
      </c>
      <c r="HA705" s="529">
        <v>0.35497234513274378</v>
      </c>
      <c r="HB705" s="587"/>
      <c r="HC705" s="529"/>
      <c r="HD705" s="529"/>
      <c r="HE705" s="529"/>
      <c r="HF705" s="529"/>
      <c r="HG705" s="529"/>
      <c r="HH705" s="584">
        <v>3.5505235318256418</v>
      </c>
      <c r="HI705" s="527">
        <v>1.655856789456682</v>
      </c>
      <c r="HJ705" s="587"/>
      <c r="HK705" s="529"/>
      <c r="HL705" s="529"/>
      <c r="HM705" s="529"/>
      <c r="HN705" s="529"/>
      <c r="HO705" s="529"/>
      <c r="HP705" s="285"/>
      <c r="HQ705" s="208"/>
      <c r="HR705" s="208"/>
      <c r="HS705" s="208"/>
      <c r="IE705" s="159"/>
      <c r="IF705" s="159"/>
      <c r="IG705" s="159"/>
      <c r="IH705" s="159"/>
      <c r="II705" s="175">
        <v>0</v>
      </c>
      <c r="IJ705" s="175">
        <v>1</v>
      </c>
      <c r="IK705" s="175">
        <v>1</v>
      </c>
      <c r="IL705" s="175">
        <v>0</v>
      </c>
      <c r="IM705" s="175">
        <v>0</v>
      </c>
      <c r="IN705" s="464"/>
      <c r="IO705" s="464"/>
      <c r="IP705" s="402"/>
      <c r="IQ705" s="175">
        <v>0</v>
      </c>
      <c r="IR705" s="175">
        <v>1</v>
      </c>
      <c r="IS705" s="175">
        <v>0</v>
      </c>
      <c r="IT705" s="402"/>
      <c r="IU705" s="416"/>
      <c r="IV705" s="402"/>
      <c r="IW705" s="416"/>
      <c r="IX705" s="483"/>
      <c r="IY705" s="416"/>
      <c r="IZ705" s="175">
        <v>0</v>
      </c>
      <c r="JA705" s="175">
        <v>0</v>
      </c>
      <c r="JB705" s="178">
        <v>0</v>
      </c>
      <c r="JC705" s="178">
        <v>0</v>
      </c>
      <c r="JD705" s="178">
        <v>1</v>
      </c>
      <c r="JE705" s="178">
        <v>0</v>
      </c>
      <c r="JF705" s="178">
        <v>1</v>
      </c>
      <c r="JG705" s="178">
        <v>0</v>
      </c>
      <c r="JH705" s="178">
        <v>0</v>
      </c>
      <c r="JI705" s="178">
        <v>0</v>
      </c>
      <c r="JJ705" s="178">
        <v>0</v>
      </c>
      <c r="JK705" s="178">
        <v>0</v>
      </c>
      <c r="JL705" s="178">
        <v>1</v>
      </c>
      <c r="JM705" s="178">
        <v>1</v>
      </c>
      <c r="JN705" s="178">
        <v>0</v>
      </c>
      <c r="JO705" s="178">
        <v>0</v>
      </c>
      <c r="JP705" s="178">
        <v>0</v>
      </c>
      <c r="JQ705" s="178">
        <v>0</v>
      </c>
      <c r="JR705" s="178">
        <v>0</v>
      </c>
      <c r="JS705" s="178">
        <v>0</v>
      </c>
      <c r="JT705" s="178">
        <v>0</v>
      </c>
      <c r="JU705" s="513">
        <v>0</v>
      </c>
      <c r="JV705" s="178">
        <v>1</v>
      </c>
      <c r="JW705" s="178">
        <v>0</v>
      </c>
      <c r="JX705" s="178">
        <v>0</v>
      </c>
      <c r="JY705" s="513"/>
      <c r="JZ705" s="407"/>
      <c r="KA705" s="407"/>
      <c r="KB705" s="407"/>
      <c r="KC705" s="407"/>
      <c r="KD705" s="407"/>
      <c r="KE705" s="162">
        <v>0</v>
      </c>
      <c r="KF705" s="175">
        <v>0</v>
      </c>
      <c r="KG705" s="175">
        <v>1</v>
      </c>
      <c r="KH705" s="175">
        <v>0</v>
      </c>
      <c r="KI705" s="175">
        <v>0</v>
      </c>
      <c r="KJ705" s="175">
        <v>0</v>
      </c>
      <c r="KK705" s="160">
        <v>1</v>
      </c>
      <c r="KL705" s="175">
        <v>1</v>
      </c>
      <c r="KM705" s="175">
        <v>0</v>
      </c>
      <c r="KN705" s="175">
        <v>0</v>
      </c>
      <c r="KO705" s="175">
        <v>0</v>
      </c>
      <c r="KP705" s="175">
        <v>0</v>
      </c>
      <c r="KQ705" s="175">
        <v>0</v>
      </c>
      <c r="KR705" s="160">
        <v>0</v>
      </c>
      <c r="KS705" s="159"/>
      <c r="KT705" s="159"/>
      <c r="KU705" s="159"/>
      <c r="KV705" s="159"/>
      <c r="KW705" s="159"/>
      <c r="KX705" s="159"/>
      <c r="KY705" s="159"/>
      <c r="KZ705" s="159"/>
      <c r="LA705" s="159"/>
      <c r="LB705" s="159"/>
    </row>
    <row r="706" spans="1:314" x14ac:dyDescent="0.15">
      <c r="A706" s="214"/>
      <c r="B706" s="231" t="s">
        <v>228</v>
      </c>
      <c r="C706" s="10">
        <v>1.17</v>
      </c>
      <c r="D706" s="11">
        <v>3.89961</v>
      </c>
      <c r="E706" s="12"/>
      <c r="F706" s="14"/>
      <c r="G706" s="13"/>
      <c r="H706" s="14"/>
      <c r="I706" s="596"/>
      <c r="J706" s="9">
        <v>10</v>
      </c>
      <c r="K706" s="14"/>
      <c r="L706" s="9"/>
      <c r="M706" s="14">
        <v>0</v>
      </c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9"/>
      <c r="AB706" s="15"/>
      <c r="AC706" s="15"/>
      <c r="AD706" s="15"/>
      <c r="AE706" s="15"/>
      <c r="AF706" s="15"/>
      <c r="AG706" s="15"/>
      <c r="AH706" s="54"/>
      <c r="AI706" s="15"/>
      <c r="AJ706" s="15"/>
      <c r="AK706" s="15"/>
      <c r="AL706" s="632"/>
      <c r="AM706" s="633">
        <v>-3.4516848874976462</v>
      </c>
      <c r="AN706" s="634">
        <v>7.3755365044247796</v>
      </c>
      <c r="AO706" s="640">
        <f t="shared" ref="AO706" si="463">ABS(11.88-AN706)</f>
        <v>4.5044634955752212</v>
      </c>
      <c r="AP706" s="527"/>
      <c r="AQ706" s="634"/>
      <c r="AR706" s="634"/>
      <c r="AS706" s="634"/>
      <c r="AT706" s="634"/>
      <c r="AU706" s="634"/>
      <c r="AV706" s="634"/>
      <c r="AW706" s="634"/>
      <c r="AX706" s="634"/>
      <c r="AY706" s="634"/>
      <c r="AZ706" s="634"/>
      <c r="BA706" s="634"/>
      <c r="BB706" s="633"/>
      <c r="BC706" s="634">
        <f t="shared" ref="BC706:BC708" si="464">ABS(BQ706-AN706)</f>
        <v>3.9441371681416371E-2</v>
      </c>
      <c r="BD706" s="634"/>
      <c r="BE706" s="634"/>
      <c r="BF706" s="634"/>
      <c r="BG706" s="634"/>
      <c r="BH706" s="634"/>
      <c r="BI706" s="634"/>
      <c r="BJ706" s="634"/>
      <c r="BK706" s="634"/>
      <c r="BL706" s="634"/>
      <c r="BM706" s="634"/>
      <c r="BN706" s="573"/>
      <c r="BO706" s="573"/>
      <c r="BP706" s="64">
        <v>-3.7278196784974575</v>
      </c>
      <c r="BQ706" s="64">
        <v>7.3360951327433632</v>
      </c>
      <c r="BR706" s="6"/>
      <c r="BS706" s="527"/>
      <c r="BT706" s="527"/>
      <c r="BU706" s="527">
        <f>(BP705+BP706+BP707)/3</f>
        <v>-0.49309784107109217</v>
      </c>
      <c r="BV706" s="527">
        <f>(BQ705+BQ706+BQ707)/3</f>
        <v>-3.9572842920353986</v>
      </c>
      <c r="BW706" s="584"/>
      <c r="BX706" s="527"/>
      <c r="BY706" s="527"/>
      <c r="BZ706" s="527"/>
      <c r="CA706" s="527"/>
      <c r="CB706" s="584">
        <f>SQRT((BP705-BP706)^2+(BQ705-BQ706)^2)+SQRT((BP706-BP707)^2+(BQ706-BQ707)^2)+SQRT((BP707-BP705)^2+(BQ707-BQ705)^2)</f>
        <v>45.911855964055462</v>
      </c>
      <c r="CD706" s="584"/>
      <c r="CE706" s="527"/>
      <c r="CF706" s="584"/>
      <c r="CG706" s="527"/>
      <c r="CH706" s="584"/>
      <c r="CI706" s="527"/>
      <c r="CJ706" s="584"/>
      <c r="CK706" s="527"/>
      <c r="CL706" s="584"/>
      <c r="CO706" s="70"/>
      <c r="CP706" s="70"/>
      <c r="CQ706" s="70"/>
      <c r="CR706" s="518"/>
      <c r="CS706" s="284">
        <f>DEGREES(ACOS(((BP705-BP706)*(BP707-BP706)+(BQ705-BQ706)*(BQ707-BQ706))/(SQRT((BP705-BP706)^2+(BQ705-BQ706)^2)*SQRT((BP707-BP706)^2+(BQ707-BQ706)^2))))</f>
        <v>15.484110335949493</v>
      </c>
      <c r="CT706" s="70"/>
      <c r="CU706" s="70"/>
      <c r="CV706" s="70"/>
      <c r="CW706" s="70"/>
      <c r="CX706" s="70"/>
      <c r="CY706" s="70"/>
      <c r="CZ706" s="70"/>
      <c r="DA706" s="70"/>
      <c r="DB706" s="70"/>
      <c r="DC706" s="70"/>
      <c r="DH706" s="516"/>
      <c r="DI706" s="211">
        <f>DEGREES(ACOS(((BP705-BP704)*(BP707-BP706)+(BQ705-BQ704)*(BQ707-BQ706))/(SQRT((BP705-BP704)^2+(BQ705-BQ704)^2)*SQRT((BP707-BP706)^2+(BQ707-BQ706)^2))))</f>
        <v>8.7804341770846452</v>
      </c>
      <c r="DJ706" s="105"/>
      <c r="DK706" s="105"/>
      <c r="DL706" s="105"/>
      <c r="DM706" s="105"/>
      <c r="DN706" s="105"/>
      <c r="DO706" s="105"/>
      <c r="DP706" s="105"/>
      <c r="DQ706" s="105"/>
      <c r="DR706" s="105"/>
      <c r="DS706" s="105"/>
      <c r="DT706" s="108" t="s">
        <v>337</v>
      </c>
      <c r="DU706" s="128">
        <v>-2.7021761690695856</v>
      </c>
      <c r="DV706" s="128">
        <v>7.6516261061946906</v>
      </c>
      <c r="ER706" s="105">
        <v>4.0039544694972697</v>
      </c>
      <c r="ES706" s="105">
        <v>-12.976211283185842</v>
      </c>
      <c r="ET706" s="518">
        <f>ABS(ER706)</f>
        <v>4.0039544694972697</v>
      </c>
      <c r="EV706" s="284"/>
      <c r="EW706" s="209"/>
      <c r="EX706" s="209"/>
      <c r="EY706" s="209"/>
      <c r="EZ706" s="209"/>
      <c r="FA706" s="209"/>
      <c r="FB706" s="209"/>
      <c r="FC706" s="209"/>
      <c r="FE706" s="151">
        <v>34.717826391231846</v>
      </c>
      <c r="FF706" s="141"/>
      <c r="FH706" s="141"/>
      <c r="FJ706" s="141"/>
      <c r="FK706" s="584"/>
      <c r="FL706" s="527"/>
      <c r="FM706" s="584"/>
      <c r="FN706" s="527"/>
      <c r="FO706" s="584"/>
      <c r="FP706" s="527"/>
      <c r="FQ706" s="284">
        <f>FE706/(D705+D706)</f>
        <v>4.7347225256023568</v>
      </c>
      <c r="FR706" s="209"/>
      <c r="FS706" s="285"/>
      <c r="FT706" s="279"/>
      <c r="FU706" s="285"/>
      <c r="FV706" s="279"/>
      <c r="FW706" s="285"/>
      <c r="FX706" s="279"/>
      <c r="FY706" s="285"/>
      <c r="FZ706" s="279"/>
      <c r="GA706" s="285"/>
      <c r="GB706" s="279"/>
      <c r="GC706" s="279"/>
      <c r="GD706" s="284">
        <f t="shared" ref="GD706" si="465">FE706*(((DV705-AN705)/(ABS(DV704-DV705))))^2</f>
        <v>2.5453713379758534</v>
      </c>
      <c r="GE706" s="209"/>
      <c r="GF706" s="285"/>
      <c r="GG706" s="279"/>
      <c r="GH706" s="279"/>
      <c r="GI706" s="279"/>
      <c r="GJ706" s="279"/>
      <c r="GK706" s="279"/>
      <c r="GL706" s="279"/>
      <c r="GM706" s="279"/>
      <c r="GN706" s="279"/>
      <c r="GO706" s="279"/>
      <c r="GP706" s="209"/>
      <c r="GQ706" s="529"/>
      <c r="GR706" s="587">
        <v>0.47337392742824891</v>
      </c>
      <c r="GS706" s="532">
        <v>0.90730002757080963</v>
      </c>
      <c r="GT706" s="584"/>
      <c r="GU706" s="527"/>
      <c r="GV706" s="527"/>
      <c r="GW706" s="527"/>
      <c r="GX706" s="527"/>
      <c r="GY706" s="527"/>
      <c r="GZ706" s="587">
        <v>0.51273783185840749</v>
      </c>
      <c r="HA706" s="532">
        <v>4.1413440265486727</v>
      </c>
      <c r="HB706" s="584"/>
      <c r="HC706" s="527"/>
      <c r="HD706" s="527"/>
      <c r="HE706" s="527"/>
      <c r="HF706" s="527"/>
      <c r="HG706" s="527"/>
      <c r="HH706" s="584">
        <v>0.69784164348919853</v>
      </c>
      <c r="HI706" s="527">
        <v>4.2395664502706367</v>
      </c>
      <c r="HJ706" s="584"/>
      <c r="HK706" s="527"/>
      <c r="HL706" s="527"/>
      <c r="HM706" s="527"/>
      <c r="HN706" s="527"/>
      <c r="HO706" s="527"/>
      <c r="HP706" s="285"/>
      <c r="HQ706" s="208"/>
      <c r="HR706" s="208"/>
      <c r="HS706" s="208"/>
      <c r="IE706" s="159"/>
      <c r="IF706" s="159"/>
      <c r="IG706" s="159"/>
      <c r="IH706" s="159"/>
      <c r="II706" s="175">
        <v>0</v>
      </c>
      <c r="IJ706" s="175">
        <v>1</v>
      </c>
      <c r="IK706" s="175">
        <v>0</v>
      </c>
      <c r="IL706" s="175">
        <v>0</v>
      </c>
      <c r="IM706" s="175">
        <v>1</v>
      </c>
      <c r="IN706" s="464"/>
      <c r="IO706" s="464"/>
      <c r="IP706" s="402"/>
      <c r="IQ706" s="175">
        <v>0</v>
      </c>
      <c r="IR706" s="175">
        <v>1</v>
      </c>
      <c r="IS706" s="175">
        <v>0</v>
      </c>
      <c r="IT706" s="402"/>
      <c r="IU706" s="416"/>
      <c r="IV706" s="402"/>
      <c r="IW706" s="416"/>
      <c r="IX706" s="483"/>
      <c r="IY706" s="416"/>
      <c r="IZ706" s="175">
        <v>0</v>
      </c>
      <c r="JA706" s="175">
        <v>0</v>
      </c>
      <c r="JB706" s="178">
        <v>0</v>
      </c>
      <c r="JC706" s="178">
        <v>1</v>
      </c>
      <c r="JD706" s="178">
        <v>0</v>
      </c>
      <c r="JE706" s="178">
        <v>0</v>
      </c>
      <c r="JF706" s="178">
        <v>1</v>
      </c>
      <c r="JG706" s="178">
        <v>0</v>
      </c>
      <c r="JH706" s="178">
        <v>0</v>
      </c>
      <c r="JI706" s="178">
        <v>0</v>
      </c>
      <c r="JJ706" s="178">
        <v>1</v>
      </c>
      <c r="JK706" s="178">
        <v>0</v>
      </c>
      <c r="JL706" s="178">
        <v>0</v>
      </c>
      <c r="JM706" s="178">
        <v>0</v>
      </c>
      <c r="JN706" s="178">
        <v>0</v>
      </c>
      <c r="JO706" s="178">
        <v>0</v>
      </c>
      <c r="JP706" s="178">
        <v>0</v>
      </c>
      <c r="JQ706" s="178">
        <v>0</v>
      </c>
      <c r="JR706" s="178">
        <v>1</v>
      </c>
      <c r="JS706" s="178">
        <v>0</v>
      </c>
      <c r="JT706" s="178">
        <v>0</v>
      </c>
      <c r="JU706" s="513">
        <v>0</v>
      </c>
      <c r="JV706" s="178">
        <v>0</v>
      </c>
      <c r="JW706" s="178">
        <v>1</v>
      </c>
      <c r="JX706" s="178">
        <v>0</v>
      </c>
      <c r="JY706" s="513"/>
      <c r="JZ706" s="407"/>
      <c r="KA706" s="407"/>
      <c r="KB706" s="407"/>
      <c r="KC706" s="407"/>
      <c r="KD706" s="407"/>
      <c r="KE706" s="162">
        <v>1</v>
      </c>
      <c r="KF706" s="175">
        <v>0</v>
      </c>
      <c r="KG706" s="175">
        <v>0</v>
      </c>
      <c r="KH706" s="175">
        <v>0</v>
      </c>
      <c r="KI706" s="175">
        <v>0</v>
      </c>
      <c r="KJ706" s="175">
        <v>0</v>
      </c>
      <c r="KK706" s="160">
        <v>1</v>
      </c>
      <c r="KL706" s="175">
        <v>1</v>
      </c>
      <c r="KM706" s="175">
        <v>0</v>
      </c>
      <c r="KN706" s="175">
        <v>0</v>
      </c>
      <c r="KO706" s="175">
        <v>0</v>
      </c>
      <c r="KP706" s="175">
        <v>0</v>
      </c>
      <c r="KQ706" s="175">
        <v>0</v>
      </c>
      <c r="KR706" s="160">
        <v>0</v>
      </c>
      <c r="KS706" s="159"/>
      <c r="KT706" s="159"/>
      <c r="KU706" s="159"/>
      <c r="KV706" s="159"/>
      <c r="KW706" s="159"/>
      <c r="KX706" s="159"/>
      <c r="KY706" s="159"/>
      <c r="KZ706" s="159"/>
      <c r="LA706" s="159"/>
      <c r="LB706" s="159"/>
    </row>
    <row r="707" spans="1:314" x14ac:dyDescent="0.15">
      <c r="A707" s="214"/>
      <c r="B707" s="231" t="s">
        <v>229</v>
      </c>
      <c r="C707" s="10">
        <v>1.26</v>
      </c>
      <c r="D707" s="11">
        <v>4.1995800000000001</v>
      </c>
      <c r="E707" s="12"/>
      <c r="F707" s="14"/>
      <c r="G707" s="13"/>
      <c r="H707" s="14"/>
      <c r="I707" s="596"/>
      <c r="J707" s="9">
        <v>11</v>
      </c>
      <c r="K707" s="14"/>
      <c r="L707" s="9"/>
      <c r="M707" s="14">
        <v>0</v>
      </c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9"/>
      <c r="AB707" s="15"/>
      <c r="AC707" s="15"/>
      <c r="AD707" s="15"/>
      <c r="AE707" s="15"/>
      <c r="AF707" s="15"/>
      <c r="AG707" s="15"/>
      <c r="AH707" s="54"/>
      <c r="AI707" s="15"/>
      <c r="AJ707" s="15"/>
      <c r="AK707" s="15"/>
      <c r="AL707" s="632"/>
      <c r="AM707" s="633">
        <v>-3.0966544419264594</v>
      </c>
      <c r="AN707" s="634">
        <v>-2.8792201327433631</v>
      </c>
      <c r="AO707" s="587"/>
      <c r="AP707" s="634">
        <f t="shared" ref="AP707:AP708" si="466">ABS(11.88+AN707)</f>
        <v>9.0007798672566377</v>
      </c>
      <c r="AQ707" s="634"/>
      <c r="AR707" s="634"/>
      <c r="AS707" s="634"/>
      <c r="AT707" s="634"/>
      <c r="AU707" s="634"/>
      <c r="AV707" s="634"/>
      <c r="AW707" s="634"/>
      <c r="AX707" s="634"/>
      <c r="AY707" s="634"/>
      <c r="AZ707" s="634"/>
      <c r="BA707" s="634"/>
      <c r="BB707" s="634">
        <f t="shared" ref="BB707:BB708" si="467">ABS(BQ707-AN707)</f>
        <v>2.8397787610619476</v>
      </c>
      <c r="BC707" s="634"/>
      <c r="BD707" s="634"/>
      <c r="BE707" s="634"/>
      <c r="BF707" s="634"/>
      <c r="BG707" s="634"/>
      <c r="BH707" s="634"/>
      <c r="BI707" s="634"/>
      <c r="BJ707" s="634"/>
      <c r="BK707" s="634"/>
      <c r="BL707" s="634"/>
      <c r="BM707" s="634"/>
      <c r="BN707" s="573"/>
      <c r="BO707" s="573"/>
      <c r="BP707" s="4">
        <v>-2.3076978962127122</v>
      </c>
      <c r="BQ707" s="4">
        <v>-5.7189988938053107</v>
      </c>
      <c r="BR707" s="6"/>
      <c r="BS707" s="527">
        <f>(BP706+BP707+BP708)/3</f>
        <v>-0.5588442198805712</v>
      </c>
      <c r="BT707" s="527">
        <f>(BQ706+BQ707+BQ708)/3</f>
        <v>2.2744524336283187</v>
      </c>
      <c r="BU707" s="527"/>
      <c r="BV707" s="527"/>
      <c r="BW707" s="584"/>
      <c r="BX707" s="527"/>
      <c r="BY707" s="527"/>
      <c r="BZ707" s="527"/>
      <c r="CA707" s="527"/>
      <c r="CC707" s="584">
        <f>SQRT((BP706-BP707)^2+(BQ706-BQ707)^2)+SQRT((BP707-BP708)^2+(BQ707-BQ708)^2)+SQRT((BP708-BP706)^2+(BQ708-BQ706)^2)</f>
        <v>34.293348590387176</v>
      </c>
      <c r="CD707" s="584"/>
      <c r="CE707" s="584"/>
      <c r="CF707" s="584"/>
      <c r="CG707" s="527"/>
      <c r="CH707" s="584"/>
      <c r="CI707" s="527"/>
      <c r="CJ707" s="584"/>
      <c r="CK707" s="527"/>
      <c r="CL707" s="584"/>
      <c r="CO707" s="70"/>
      <c r="CP707" s="70"/>
      <c r="CQ707" s="70"/>
      <c r="CR707" s="548">
        <f>DEGREES(ACOS(((BP706-BP707)*(BP708-BP707)+(BQ706-BQ707)*(BQ708-BQ707))/(SQRT((BP706-BP707)^2+(BQ706-BQ707)^2)*SQRT((BP708-BP707)^2+(BQ708-BQ707)^2))))</f>
        <v>37.60005766821898</v>
      </c>
      <c r="CS707" s="518"/>
      <c r="CT707" s="70"/>
      <c r="CU707" s="70"/>
      <c r="CV707" s="70"/>
      <c r="CW707" s="70"/>
      <c r="CX707" s="70"/>
      <c r="CY707" s="70"/>
      <c r="CZ707" s="70"/>
      <c r="DA707" s="70"/>
      <c r="DB707" s="70"/>
      <c r="DC707" s="70"/>
      <c r="DH707" s="211">
        <f>DEGREES(ACOS(((BP706-BP705)*(BP708-BP707)+(BQ706-BQ705)*(BQ708-BQ707))/(SQRT((BP706-BP705)^2+(BQ706-BQ705)^2)*SQRT((BP708-BP707)^2+(BQ708-BQ707)^2))))</f>
        <v>53.084168004168468</v>
      </c>
      <c r="DI707" s="516"/>
      <c r="DJ707" s="105"/>
      <c r="DK707" s="105"/>
      <c r="DL707" s="105"/>
      <c r="DM707" s="105"/>
      <c r="DN707" s="105"/>
      <c r="DO707" s="105"/>
      <c r="DP707" s="105"/>
      <c r="DQ707" s="105"/>
      <c r="DR707" s="105"/>
      <c r="DS707" s="105"/>
      <c r="DT707" s="108" t="s">
        <v>443</v>
      </c>
      <c r="DU707" s="105">
        <v>-1.4792935232132769</v>
      </c>
      <c r="DV707" s="105">
        <v>-6.3106194690265491</v>
      </c>
      <c r="ER707" s="128">
        <v>-0.37475435921403016</v>
      </c>
      <c r="ES707" s="128">
        <v>11.871852876106196</v>
      </c>
      <c r="EU707" s="518">
        <f>ABS(ER707)</f>
        <v>0.37475435921403016</v>
      </c>
      <c r="EV707" s="284"/>
      <c r="EW707" s="209"/>
      <c r="EX707" s="209"/>
      <c r="EY707" s="209"/>
      <c r="EZ707" s="209"/>
      <c r="FA707" s="209"/>
      <c r="FB707" s="209"/>
      <c r="FC707" s="209"/>
      <c r="FE707" s="141"/>
      <c r="FF707" s="144">
        <v>39.287435430895208</v>
      </c>
      <c r="FH707" s="141"/>
      <c r="FJ707" s="141"/>
      <c r="FK707" s="584"/>
      <c r="FL707" s="527"/>
      <c r="FM707" s="584"/>
      <c r="FN707" s="527"/>
      <c r="FO707" s="584"/>
      <c r="FP707" s="527"/>
      <c r="FQ707" s="284"/>
      <c r="FR707" s="209">
        <f>FF707/(D706+D707)</f>
        <v>4.8507857490557953</v>
      </c>
      <c r="FS707" s="285"/>
      <c r="FT707" s="279"/>
      <c r="FU707" s="285"/>
      <c r="FV707" s="279"/>
      <c r="FW707" s="285"/>
      <c r="FX707" s="279"/>
      <c r="FY707" s="285"/>
      <c r="FZ707" s="279"/>
      <c r="GA707" s="285"/>
      <c r="GB707" s="279"/>
      <c r="GC707" s="279"/>
      <c r="GD707" s="284"/>
      <c r="GE707" s="284">
        <f t="shared" ref="GE707" si="468">FF707*(((ABS(DV706-AN706))/(ABS(DV705-DV706))))^2</f>
        <v>6.7007001006413533E-3</v>
      </c>
      <c r="GF707" s="285"/>
      <c r="GG707" s="279"/>
      <c r="GH707" s="279"/>
      <c r="GI707" s="279"/>
      <c r="GJ707" s="279"/>
      <c r="GK707" s="279"/>
      <c r="GL707" s="279"/>
      <c r="GM707" s="279"/>
      <c r="GN707" s="279"/>
      <c r="GO707" s="279"/>
      <c r="GP707" s="209"/>
      <c r="GQ707" s="529"/>
      <c r="GR707" s="587">
        <v>5.4832479927105471</v>
      </c>
      <c r="GS707" s="529">
        <v>2.3274218098555552</v>
      </c>
      <c r="GT707" s="587"/>
      <c r="GU707" s="529"/>
      <c r="GV707" s="529"/>
      <c r="GW707" s="529"/>
      <c r="GX707" s="529"/>
      <c r="GY707" s="529"/>
      <c r="GZ707" s="587">
        <v>6.6655918141592929</v>
      </c>
      <c r="HA707" s="529">
        <v>4.2202267699115055</v>
      </c>
      <c r="HB707" s="587"/>
      <c r="HC707" s="529"/>
      <c r="HD707" s="529"/>
      <c r="HE707" s="529"/>
      <c r="HF707" s="529"/>
      <c r="HG707" s="529"/>
      <c r="HH707" s="584">
        <v>8.6311136467174165</v>
      </c>
      <c r="HI707" s="527">
        <v>4.8194612012619222</v>
      </c>
      <c r="HJ707" s="587"/>
      <c r="HK707" s="529"/>
      <c r="HL707" s="529"/>
      <c r="HM707" s="529"/>
      <c r="HN707" s="529"/>
      <c r="HO707" s="529"/>
      <c r="HP707" s="285"/>
      <c r="HQ707" s="208"/>
      <c r="HR707" s="208"/>
      <c r="HS707" s="208"/>
      <c r="IE707" s="159"/>
      <c r="IF707" s="159"/>
      <c r="IG707" s="159"/>
      <c r="IH707" s="159"/>
      <c r="II707" s="175">
        <v>0</v>
      </c>
      <c r="IJ707" s="175">
        <v>1</v>
      </c>
      <c r="IK707" s="175">
        <v>0</v>
      </c>
      <c r="IL707" s="175">
        <v>1</v>
      </c>
      <c r="IM707" s="175">
        <v>0</v>
      </c>
      <c r="IN707" s="464"/>
      <c r="IO707" s="464"/>
      <c r="IP707" s="402"/>
      <c r="IQ707" s="175">
        <v>1</v>
      </c>
      <c r="IR707" s="175">
        <v>0</v>
      </c>
      <c r="IS707" s="175">
        <v>0</v>
      </c>
      <c r="IT707" s="402"/>
      <c r="IU707" s="416"/>
      <c r="IV707" s="402"/>
      <c r="IW707" s="416"/>
      <c r="IX707" s="483"/>
      <c r="IY707" s="416"/>
      <c r="IZ707" s="175">
        <v>0</v>
      </c>
      <c r="JA707" s="175">
        <v>0</v>
      </c>
      <c r="JB707" s="178">
        <v>1</v>
      </c>
      <c r="JC707" s="178">
        <v>0</v>
      </c>
      <c r="JD707" s="178">
        <v>0</v>
      </c>
      <c r="JE707" s="178">
        <v>0</v>
      </c>
      <c r="JF707" s="178">
        <v>0</v>
      </c>
      <c r="JG707" s="178">
        <v>1</v>
      </c>
      <c r="JH707" s="178">
        <v>0</v>
      </c>
      <c r="JI707" s="178">
        <v>0</v>
      </c>
      <c r="JJ707" s="178">
        <v>0</v>
      </c>
      <c r="JK707" s="178">
        <v>1</v>
      </c>
      <c r="JL707" s="178">
        <v>0</v>
      </c>
      <c r="JM707" s="178">
        <v>0</v>
      </c>
      <c r="JN707" s="178">
        <v>0</v>
      </c>
      <c r="JO707" s="178">
        <v>0</v>
      </c>
      <c r="JP707" s="178">
        <v>0</v>
      </c>
      <c r="JQ707" s="178">
        <v>0</v>
      </c>
      <c r="JR707" s="178">
        <v>1</v>
      </c>
      <c r="JS707" s="178">
        <v>0</v>
      </c>
      <c r="JT707" s="178">
        <v>0</v>
      </c>
      <c r="JU707" s="513">
        <v>0</v>
      </c>
      <c r="JV707" s="178">
        <v>0</v>
      </c>
      <c r="JW707" s="178">
        <v>1</v>
      </c>
      <c r="JX707" s="178">
        <v>0</v>
      </c>
      <c r="JY707" s="513"/>
      <c r="JZ707" s="407"/>
      <c r="KA707" s="407"/>
      <c r="KB707" s="407"/>
      <c r="KC707" s="407"/>
      <c r="KD707" s="407"/>
      <c r="KE707" s="162">
        <v>1</v>
      </c>
      <c r="KF707" s="175">
        <v>0</v>
      </c>
      <c r="KG707" s="175">
        <v>1</v>
      </c>
      <c r="KH707" s="175">
        <v>0</v>
      </c>
      <c r="KI707" s="175">
        <v>0</v>
      </c>
      <c r="KJ707" s="175">
        <v>1</v>
      </c>
      <c r="KK707" s="160">
        <v>0</v>
      </c>
      <c r="KL707" s="175">
        <v>1</v>
      </c>
      <c r="KM707" s="175">
        <v>0</v>
      </c>
      <c r="KN707" s="175">
        <v>0</v>
      </c>
      <c r="KO707" s="175">
        <v>0</v>
      </c>
      <c r="KP707" s="175">
        <v>0</v>
      </c>
      <c r="KQ707" s="175">
        <v>0</v>
      </c>
      <c r="KR707" s="160">
        <v>0</v>
      </c>
      <c r="KS707" s="159"/>
      <c r="KT707" s="159"/>
      <c r="KU707" s="159"/>
      <c r="KV707" s="159"/>
      <c r="KW707" s="159"/>
      <c r="KX707" s="159"/>
      <c r="KY707" s="159"/>
      <c r="KZ707" s="159"/>
      <c r="LA707" s="159"/>
      <c r="LB707" s="159"/>
    </row>
    <row r="708" spans="1:314" x14ac:dyDescent="0.15">
      <c r="A708" s="214"/>
      <c r="B708" s="231" t="s">
        <v>230</v>
      </c>
      <c r="C708" s="10">
        <v>1.23</v>
      </c>
      <c r="D708" s="11">
        <v>4.0995900000000001</v>
      </c>
      <c r="E708" s="12"/>
      <c r="F708" s="14"/>
      <c r="G708" s="13"/>
      <c r="H708" s="14"/>
      <c r="I708" s="596"/>
      <c r="J708" s="9">
        <v>12</v>
      </c>
      <c r="K708" s="14"/>
      <c r="L708" s="9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9"/>
      <c r="AB708" s="15"/>
      <c r="AC708" s="15"/>
      <c r="AD708" s="15"/>
      <c r="AE708" s="15"/>
      <c r="AF708" s="15"/>
      <c r="AG708" s="15"/>
      <c r="AH708" s="54"/>
      <c r="AI708" s="15"/>
      <c r="AJ708" s="15"/>
      <c r="AK708" s="15"/>
      <c r="AL708" s="632"/>
      <c r="AM708" s="633">
        <v>2.7416239963552731</v>
      </c>
      <c r="AN708" s="634">
        <v>1.9326272123893808</v>
      </c>
      <c r="AO708" s="640">
        <f t="shared" ref="AO708" si="469">ABS(11.88-AN708)</f>
        <v>9.9473727876106199</v>
      </c>
      <c r="AP708" s="527"/>
      <c r="AQ708" s="634"/>
      <c r="AR708" s="634"/>
      <c r="AS708" s="634"/>
      <c r="AT708" s="634"/>
      <c r="AU708" s="634"/>
      <c r="AV708" s="634"/>
      <c r="AW708" s="634"/>
      <c r="AX708" s="634"/>
      <c r="AY708" s="634"/>
      <c r="AZ708" s="634"/>
      <c r="BA708" s="634"/>
      <c r="BB708" s="633"/>
      <c r="BC708" s="634">
        <f t="shared" ref="BC708" si="470">ABS(BQ708-AN708)</f>
        <v>3.2736338495575223</v>
      </c>
      <c r="BD708" s="634"/>
      <c r="BE708" s="634"/>
      <c r="BF708" s="634"/>
      <c r="BG708" s="634"/>
      <c r="BH708" s="634"/>
      <c r="BI708" s="634"/>
      <c r="BJ708" s="634"/>
      <c r="BK708" s="634"/>
      <c r="BL708" s="634"/>
      <c r="BM708" s="634"/>
      <c r="BN708" s="573"/>
      <c r="BO708" s="573"/>
      <c r="BP708" s="64">
        <v>4.3589849150684561</v>
      </c>
      <c r="BQ708" s="64">
        <v>5.2062610619469032</v>
      </c>
      <c r="BR708" s="6"/>
      <c r="BS708" s="527"/>
      <c r="BT708" s="527"/>
      <c r="BU708" s="527"/>
      <c r="BV708" s="527"/>
      <c r="BW708" s="584"/>
      <c r="BX708" s="527"/>
      <c r="BY708" s="527"/>
      <c r="BZ708" s="527"/>
      <c r="CA708" s="527"/>
      <c r="CB708" s="584"/>
      <c r="CC708" s="527"/>
      <c r="CD708" s="584"/>
      <c r="CE708" s="527"/>
      <c r="CF708" s="584"/>
      <c r="CG708" s="527"/>
      <c r="CH708" s="584"/>
      <c r="CI708" s="527"/>
      <c r="CJ708" s="584"/>
      <c r="CK708" s="527"/>
      <c r="CL708" s="584"/>
      <c r="CO708" s="70"/>
      <c r="CP708" s="70"/>
      <c r="CQ708" s="70"/>
      <c r="CR708" s="70"/>
      <c r="CS708" s="70"/>
      <c r="CT708" s="281"/>
      <c r="CU708" s="281"/>
      <c r="CV708" s="281"/>
      <c r="CW708" s="281"/>
      <c r="CX708" s="281"/>
      <c r="CY708" s="281"/>
      <c r="CZ708" s="281"/>
      <c r="DA708" s="281"/>
      <c r="DB708" s="281"/>
      <c r="DC708" s="281"/>
      <c r="DH708" s="516"/>
      <c r="DI708" s="516"/>
      <c r="DJ708" s="105"/>
      <c r="DK708" s="105"/>
      <c r="DL708" s="105"/>
      <c r="DM708" s="105"/>
      <c r="DN708" s="105"/>
      <c r="DO708" s="105"/>
      <c r="DP708" s="105"/>
      <c r="DQ708" s="105"/>
      <c r="DR708" s="105"/>
      <c r="DS708" s="105"/>
      <c r="DT708" s="108" t="s">
        <v>337</v>
      </c>
      <c r="DU708" s="128">
        <v>3.6094761966403954</v>
      </c>
      <c r="DV708" s="128">
        <v>5.7584402654867262</v>
      </c>
      <c r="ER708" s="105">
        <v>-0.53254566835677963</v>
      </c>
      <c r="ES708" s="105">
        <v>-3.9046957964601776</v>
      </c>
      <c r="ET708" s="518">
        <f>ABS(ER708)</f>
        <v>0.53254566835677963</v>
      </c>
      <c r="EV708" s="284"/>
      <c r="EW708" s="209"/>
      <c r="EX708" s="209"/>
      <c r="EY708" s="209"/>
      <c r="EZ708" s="209"/>
      <c r="FA708" s="209"/>
      <c r="FB708" s="209"/>
      <c r="FC708" s="209"/>
      <c r="FE708" s="151">
        <v>51.274685293369238</v>
      </c>
      <c r="FF708" s="141"/>
      <c r="FH708" s="516"/>
      <c r="FJ708" s="516"/>
      <c r="FL708" s="516"/>
      <c r="FN708" s="516"/>
      <c r="FQ708" s="284">
        <f>FE708/(D707+D708)</f>
        <v>6.1782907559875548</v>
      </c>
      <c r="FR708" s="209"/>
      <c r="FS708" s="285"/>
      <c r="FT708" s="279"/>
      <c r="FU708" s="285"/>
      <c r="FV708" s="279"/>
      <c r="FW708" s="285"/>
      <c r="FX708" s="279"/>
      <c r="FY708" s="285"/>
      <c r="FZ708" s="279"/>
      <c r="GA708" s="285"/>
      <c r="GB708" s="279"/>
      <c r="GC708" s="279"/>
      <c r="GD708" s="284">
        <f t="shared" ref="GD708" si="471">FE708*(((DV707-AN707)/(ABS(DV706-DV707))))^2</f>
        <v>3.0969556400261085</v>
      </c>
      <c r="GE708" s="209"/>
      <c r="GF708" s="285"/>
      <c r="GG708" s="279"/>
      <c r="GH708" s="279"/>
      <c r="GI708" s="279"/>
      <c r="GJ708" s="279"/>
      <c r="GK708" s="279"/>
      <c r="GL708" s="279"/>
      <c r="GM708" s="279"/>
      <c r="GN708" s="279"/>
      <c r="GO708" s="279"/>
      <c r="GP708" s="209"/>
      <c r="GQ708" s="529"/>
      <c r="GR708" s="587">
        <v>0.94674785485649726</v>
      </c>
      <c r="GS708" s="532">
        <v>3.9842305558544258</v>
      </c>
      <c r="GT708" s="584"/>
      <c r="GU708" s="527"/>
      <c r="GV708" s="527"/>
      <c r="GW708" s="527"/>
      <c r="GX708" s="527"/>
      <c r="GY708" s="527"/>
      <c r="GZ708" s="587">
        <v>2.4059236725663715</v>
      </c>
      <c r="HA708" s="532">
        <v>6.1134126106194699</v>
      </c>
      <c r="HB708" s="584"/>
      <c r="HC708" s="527"/>
      <c r="HD708" s="527"/>
      <c r="HE708" s="527"/>
      <c r="HF708" s="527"/>
      <c r="HG708" s="527"/>
      <c r="HH708" s="584">
        <v>2.5854980601212287</v>
      </c>
      <c r="HI708" s="527">
        <v>7.297116339341537</v>
      </c>
      <c r="HJ708" s="584"/>
      <c r="HK708" s="527"/>
      <c r="HL708" s="527"/>
      <c r="HM708" s="527"/>
      <c r="HN708" s="527"/>
      <c r="HO708" s="527"/>
      <c r="HP708" s="285"/>
      <c r="HQ708" s="208"/>
      <c r="HR708" s="208"/>
      <c r="HS708" s="208"/>
      <c r="IE708" s="159"/>
      <c r="IF708" s="159"/>
      <c r="IG708" s="159"/>
      <c r="IH708" s="159"/>
      <c r="II708" s="175">
        <v>0</v>
      </c>
      <c r="IJ708" s="175">
        <v>1</v>
      </c>
      <c r="IK708" s="175">
        <v>0</v>
      </c>
      <c r="IL708" s="175">
        <v>1</v>
      </c>
      <c r="IM708" s="175">
        <v>0</v>
      </c>
      <c r="IN708" s="464"/>
      <c r="IO708" s="464"/>
      <c r="IP708" s="402"/>
      <c r="IQ708" s="175">
        <v>1</v>
      </c>
      <c r="IR708" s="175">
        <v>0</v>
      </c>
      <c r="IS708" s="175">
        <v>0</v>
      </c>
      <c r="IT708" s="402"/>
      <c r="IU708" s="416"/>
      <c r="IV708" s="402"/>
      <c r="IW708" s="416"/>
      <c r="IX708" s="483"/>
      <c r="IY708" s="416"/>
      <c r="IZ708" s="175">
        <v>1</v>
      </c>
      <c r="JA708" s="175">
        <v>0</v>
      </c>
      <c r="JB708" s="178">
        <v>0</v>
      </c>
      <c r="JC708" s="178">
        <v>0</v>
      </c>
      <c r="JD708" s="178">
        <v>0</v>
      </c>
      <c r="JE708" s="178">
        <v>0</v>
      </c>
      <c r="JF708" s="178">
        <v>1</v>
      </c>
      <c r="JG708" s="178">
        <v>0</v>
      </c>
      <c r="JH708" s="178">
        <v>0</v>
      </c>
      <c r="JI708" s="178">
        <v>0</v>
      </c>
      <c r="JJ708" s="178">
        <v>0</v>
      </c>
      <c r="JK708" s="178">
        <v>1</v>
      </c>
      <c r="JL708" s="178">
        <v>0</v>
      </c>
      <c r="JM708" s="178">
        <v>1</v>
      </c>
      <c r="JN708" s="178">
        <v>0</v>
      </c>
      <c r="JO708" s="178">
        <v>0</v>
      </c>
      <c r="JP708" s="178">
        <v>0</v>
      </c>
      <c r="JQ708" s="178">
        <v>0</v>
      </c>
      <c r="JR708" s="178">
        <v>0</v>
      </c>
      <c r="JS708" s="178">
        <v>0</v>
      </c>
      <c r="JT708" s="178">
        <v>0</v>
      </c>
      <c r="JU708" s="513">
        <v>0</v>
      </c>
      <c r="JV708" s="178">
        <v>0</v>
      </c>
      <c r="JW708" s="178">
        <v>1</v>
      </c>
      <c r="JX708" s="178">
        <v>0</v>
      </c>
      <c r="JY708" s="513"/>
      <c r="JZ708" s="407"/>
      <c r="KA708" s="407"/>
      <c r="KB708" s="407"/>
      <c r="KC708" s="407"/>
      <c r="KD708" s="407"/>
      <c r="KE708" s="162">
        <v>0</v>
      </c>
      <c r="KF708" s="175">
        <v>0</v>
      </c>
      <c r="KG708" s="175">
        <v>1</v>
      </c>
      <c r="KH708" s="175">
        <v>0</v>
      </c>
      <c r="KI708" s="175">
        <v>0</v>
      </c>
      <c r="KJ708" s="175">
        <v>0</v>
      </c>
      <c r="KK708" s="160">
        <v>1</v>
      </c>
      <c r="KL708" s="175">
        <v>0</v>
      </c>
      <c r="KM708" s="175">
        <v>0</v>
      </c>
      <c r="KN708" s="175">
        <v>0</v>
      </c>
      <c r="KO708" s="175">
        <v>1</v>
      </c>
      <c r="KP708" s="175">
        <v>0</v>
      </c>
      <c r="KQ708" s="175">
        <v>0</v>
      </c>
      <c r="KR708" s="160">
        <v>0</v>
      </c>
      <c r="KS708" s="175">
        <v>1</v>
      </c>
      <c r="KT708" s="159"/>
      <c r="KU708" s="159"/>
      <c r="KV708" s="159"/>
      <c r="KW708" s="159"/>
      <c r="KX708" s="159"/>
      <c r="KY708" s="159"/>
      <c r="KZ708" s="159"/>
      <c r="LA708" s="159"/>
      <c r="LB708" s="159"/>
    </row>
    <row r="709" spans="1:314" x14ac:dyDescent="0.15">
      <c r="A709" s="218" t="s">
        <v>593</v>
      </c>
      <c r="B709" s="243" t="s">
        <v>231</v>
      </c>
      <c r="C709" s="17"/>
      <c r="D709" s="18"/>
      <c r="E709" s="12"/>
      <c r="F709" s="20"/>
      <c r="G709" s="19"/>
      <c r="H709" s="20"/>
      <c r="I709" s="597"/>
      <c r="J709" s="16"/>
      <c r="K709" s="20"/>
      <c r="L709" s="16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16"/>
      <c r="AB709" s="20"/>
      <c r="AC709" s="20"/>
      <c r="AD709" s="20"/>
      <c r="AE709" s="20"/>
      <c r="AF709" s="20"/>
      <c r="AG709" s="20"/>
      <c r="AH709" s="58"/>
      <c r="AI709" s="20"/>
      <c r="AJ709" s="20"/>
      <c r="AK709" s="20"/>
      <c r="AL709" s="642"/>
      <c r="AM709" s="636"/>
      <c r="AN709" s="637"/>
      <c r="AO709" s="649"/>
      <c r="AP709" s="637"/>
      <c r="AQ709" s="528">
        <f>SUM(AO696:AO709)</f>
        <v>28.72275995575221</v>
      </c>
      <c r="AR709" s="528">
        <f>SUM(AP696:AP709)</f>
        <v>21.615165929203542</v>
      </c>
      <c r="AS709" s="528">
        <f>AVERAGE(AO696:AO709)</f>
        <v>4.787126659292035</v>
      </c>
      <c r="AT709" s="528">
        <f>AVERAGE(AP696:AP709)</f>
        <v>4.3230331858407087</v>
      </c>
      <c r="AU709" s="528">
        <f>MAX(AO696:AO709)</f>
        <v>9.9473727876106199</v>
      </c>
      <c r="AV709" s="528">
        <f>MAX(AP696:AP709)</f>
        <v>9.0007798672566377</v>
      </c>
      <c r="AW709" s="528">
        <f>MIN(AO695:AO709)</f>
        <v>2.6112776548672567</v>
      </c>
      <c r="AX709" s="528">
        <f>MIN(AP695:AP709)</f>
        <v>8.7029867256637417E-2</v>
      </c>
      <c r="AY709" s="528">
        <f>AU709-AW709</f>
        <v>7.3360951327433632</v>
      </c>
      <c r="AZ709" s="528">
        <f>AV709-AX709</f>
        <v>8.9137500000000003</v>
      </c>
      <c r="BA709" s="528"/>
      <c r="BB709" s="636"/>
      <c r="BC709" s="637"/>
      <c r="BD709" s="528">
        <f>SUM(BB696:BB709)</f>
        <v>17.55141039823009</v>
      </c>
      <c r="BE709" s="528">
        <f>SUM(BC696:BC709)</f>
        <v>22.166050884955759</v>
      </c>
      <c r="BF709" s="528">
        <f>AVERAGE(BB696:BB709)</f>
        <v>3.5102820796460179</v>
      </c>
      <c r="BG709" s="528">
        <f>AVERAGE(BC696:BC709)</f>
        <v>3.694341814159293</v>
      </c>
      <c r="BH709" s="528">
        <f>MAX(BB696:BB709)</f>
        <v>6.9416814159292048</v>
      </c>
      <c r="BI709" s="528">
        <f>MAX(BC696:BC709)</f>
        <v>7.5727433628318597</v>
      </c>
      <c r="BJ709" s="528">
        <f>MIN(BB695:BB709)</f>
        <v>0.70994469026548757</v>
      </c>
      <c r="BK709" s="528">
        <f>MIN(BC695:BC709)</f>
        <v>3.9441371681416371E-2</v>
      </c>
      <c r="BL709" s="528">
        <f>BH709-BJ709</f>
        <v>6.2317367256637173</v>
      </c>
      <c r="BM709" s="528">
        <f>BI709-BK709</f>
        <v>7.5333019911504433</v>
      </c>
      <c r="BN709" s="574"/>
      <c r="BO709" s="574"/>
      <c r="BP709" s="2"/>
      <c r="BQ709" s="2"/>
      <c r="BR709" s="7"/>
      <c r="BS709" s="530"/>
      <c r="BT709" s="530"/>
      <c r="BU709" s="530"/>
      <c r="BV709" s="530"/>
      <c r="BW709" s="585">
        <f>AVERAGE(BS698:BS709)</f>
        <v>-0.48520827561395485</v>
      </c>
      <c r="BX709" s="585">
        <f>AVERAGE(BT698:BT709)</f>
        <v>3.6838241150442483</v>
      </c>
      <c r="BY709" s="585">
        <f>AVERAGE(BU698:BU709)</f>
        <v>0.61670103323291292</v>
      </c>
      <c r="BZ709" s="585">
        <f>AVERAGE(BV698:BV709)</f>
        <v>-3.8389601769911508</v>
      </c>
      <c r="CA709" s="530"/>
      <c r="CB709" s="584"/>
      <c r="CC709" s="530"/>
      <c r="CD709" s="585">
        <f>SUM(CB698:CB708)</f>
        <v>260.68001716003221</v>
      </c>
      <c r="CE709" s="585">
        <f>SUM(CC698:CC708)</f>
        <v>250.02009723229901</v>
      </c>
      <c r="CF709" s="585" t="e">
        <f ca="1">[1]!Mean(CB698:CB708)</f>
        <v>#NAME?</v>
      </c>
      <c r="CG709" s="585" t="e">
        <f ca="1">[1]!Mean(CC698:CC708)</f>
        <v>#NAME?</v>
      </c>
      <c r="CH709" s="585">
        <f>MAX(CB697:CB708)</f>
        <v>54.999265240170949</v>
      </c>
      <c r="CI709" s="585">
        <f>MAX(CC697:CC708)</f>
        <v>58.285896413003613</v>
      </c>
      <c r="CJ709" s="585">
        <f>MIN(CB697:CB708)</f>
        <v>45.911855964055462</v>
      </c>
      <c r="CK709" s="585">
        <f>MIN(CC697:CC708)</f>
        <v>34.293348590387176</v>
      </c>
      <c r="CL709" s="585">
        <f>CH709-CJ709</f>
        <v>9.087409276115487</v>
      </c>
      <c r="CM709" s="528">
        <f>CI709-CK709</f>
        <v>23.992547822616437</v>
      </c>
      <c r="CN709" s="393"/>
      <c r="CO709" s="73"/>
      <c r="CP709" s="73"/>
      <c r="CQ709" s="73"/>
      <c r="CR709" s="96"/>
      <c r="CS709" s="83"/>
      <c r="CT709" s="281">
        <f>SUM(CR696:CR707)</f>
        <v>61.996095259647504</v>
      </c>
      <c r="CU709" s="281">
        <f>SUM(CS696:CS708)</f>
        <v>34.433299421526698</v>
      </c>
      <c r="CV709" s="281">
        <f>AVERAGE(CR696:CR708)</f>
        <v>12.399219051929501</v>
      </c>
      <c r="CW709" s="281">
        <f>AVERAGE(CS696:CS708)</f>
        <v>6.8866598843053399</v>
      </c>
      <c r="CX709" s="281">
        <f>MAX(CR696:CR708)</f>
        <v>37.60005766821898</v>
      </c>
      <c r="CY709" s="281">
        <f>MAX(CS696:CS708)</f>
        <v>15.484110335949493</v>
      </c>
      <c r="CZ709" s="281">
        <f>MIN(CR696:CR708)</f>
        <v>1.1419820817414947</v>
      </c>
      <c r="DA709" s="281">
        <f>MIN(CS696:CS708)</f>
        <v>1.7442755223017861</v>
      </c>
      <c r="DB709" s="281">
        <f>CX709-CZ709</f>
        <v>36.458075586477484</v>
      </c>
      <c r="DC709" s="281">
        <f>CY709-DA709</f>
        <v>13.739834813647708</v>
      </c>
      <c r="DD709" s="281"/>
      <c r="DE709" s="281"/>
      <c r="DF709" s="281"/>
      <c r="DG709" s="281"/>
      <c r="DH709" s="281"/>
      <c r="DI709" s="281"/>
      <c r="DJ709" s="281">
        <f>SUM(DH700:DH708)</f>
        <v>74.847885847651938</v>
      </c>
      <c r="DK709" s="281">
        <f>SUM(DI700:DI708)</f>
        <v>33.796735247834967</v>
      </c>
      <c r="DL709" s="281">
        <f>AVERAGE(DH700:DH708)</f>
        <v>18.711971461912984</v>
      </c>
      <c r="DM709" s="281">
        <f>AVERAGE(DI700:DI708)</f>
        <v>8.4491838119587417</v>
      </c>
      <c r="DN709" s="281">
        <f>MAX(DH700:DH708)</f>
        <v>53.084168004168468</v>
      </c>
      <c r="DO709" s="281">
        <f>MAX(DI700:DI708)</f>
        <v>16.857936272721446</v>
      </c>
      <c r="DP709" s="281">
        <f>MIN(DH700:DH708)</f>
        <v>2.8862576040430898</v>
      </c>
      <c r="DQ709" s="281">
        <f>MIN(DI700:DI708)</f>
        <v>2.5324047927986828</v>
      </c>
      <c r="DR709" s="281">
        <f>DN709-DP709</f>
        <v>50.19791040012538</v>
      </c>
      <c r="DS709" s="281">
        <f>DO709-DQ709</f>
        <v>14.325531479922763</v>
      </c>
      <c r="DT709" s="112"/>
      <c r="DU709" s="110"/>
      <c r="DV709" s="110"/>
      <c r="DW709" s="495"/>
      <c r="DX709" s="495"/>
      <c r="DY709" s="495"/>
      <c r="DZ709" s="495"/>
      <c r="EA709" s="495"/>
      <c r="EB709" s="512"/>
      <c r="EC709" s="495"/>
      <c r="ED709" s="495"/>
      <c r="EE709" s="512"/>
      <c r="EF709" s="244"/>
      <c r="EG709" s="244"/>
      <c r="EH709" s="244"/>
      <c r="EI709" s="244"/>
      <c r="EJ709" s="244"/>
      <c r="EK709" s="244"/>
      <c r="EL709" s="244"/>
      <c r="EM709" s="244"/>
      <c r="EN709" s="244"/>
      <c r="EO709" s="244"/>
      <c r="EP709" s="244"/>
      <c r="EQ709" s="244"/>
      <c r="ER709" s="110"/>
      <c r="ES709" s="111"/>
      <c r="ET709" s="523"/>
      <c r="EU709" s="523"/>
      <c r="EV709" s="287">
        <f>SUM(ET698:ET709)</f>
        <v>6.6666828112811674</v>
      </c>
      <c r="EW709" s="281">
        <f>SUM(EU698:EU709)</f>
        <v>5.3846284244963281</v>
      </c>
      <c r="EX709" s="278">
        <f>AVERAGE(ET698:ET709)</f>
        <v>1.1111138018801945</v>
      </c>
      <c r="EY709" s="278">
        <f>AVERAGE(EU698:EU709)</f>
        <v>1.0769256848992657</v>
      </c>
      <c r="EZ709" s="281">
        <f>_xlfn.VAR.P(ET698:ET709)</f>
        <v>1.7582552141913452</v>
      </c>
      <c r="FA709" s="281">
        <f>_xlfn.VAR.P(EU698:EU709)</f>
        <v>0.56605824077374278</v>
      </c>
      <c r="FB709" s="281">
        <f>MAX(ET698:ET709)</f>
        <v>4.0039544694972697</v>
      </c>
      <c r="FC709" s="281">
        <f>MAX(EU698:EU709)</f>
        <v>2.1499065870699625</v>
      </c>
      <c r="FD709" s="523"/>
      <c r="FE709" s="152"/>
      <c r="FF709" s="145"/>
      <c r="FG709" s="521">
        <f>SUM(FE697:FE709)</f>
        <v>186.93077224050148</v>
      </c>
      <c r="FH709" s="521">
        <f>SUM(FF697:FF709)</f>
        <v>148.34737088875093</v>
      </c>
      <c r="FI709" s="521">
        <f>AVERAGE(FE697:FE709)</f>
        <v>37.386154448100299</v>
      </c>
      <c r="FJ709" s="521">
        <f>AVERAGE(FF697:FF709)</f>
        <v>29.669474177750185</v>
      </c>
      <c r="FK709" s="521">
        <f>MAX(FE697:FE709)</f>
        <v>86.435158525521828</v>
      </c>
      <c r="FL709" s="521">
        <f>MAX(FF697:FF709)</f>
        <v>40.608374509776432</v>
      </c>
      <c r="FM709" s="521">
        <f>MIN(FE697:FE709)</f>
        <v>6.4833370338022398</v>
      </c>
      <c r="FN709" s="521">
        <f>MIN(FF697:FF709)</f>
        <v>10.209661054910072</v>
      </c>
      <c r="FO709" s="521">
        <f>FK709-FM709</f>
        <v>79.951821491719585</v>
      </c>
      <c r="FP709" s="520">
        <f>FL709-FN709</f>
        <v>30.39871345486636</v>
      </c>
      <c r="FQ709" s="284"/>
      <c r="FR709" s="284"/>
      <c r="FS709" s="278">
        <f>SUM(FQ697:FQ709)</f>
        <v>24.942300104787652</v>
      </c>
      <c r="FT709" s="278">
        <f>SUM(FR697:FR709)</f>
        <v>23.301267428958727</v>
      </c>
      <c r="FU709" s="278">
        <f>AVERAGE(FQ697:FQ709)</f>
        <v>4.9884600209575307</v>
      </c>
      <c r="FV709" s="278">
        <f>AVERAGE(FR697:FR709)</f>
        <v>4.6602534857917455</v>
      </c>
      <c r="FW709" s="278">
        <f>MAX(FQ697:FQ709)</f>
        <v>12.006083736918388</v>
      </c>
      <c r="FX709" s="278">
        <f>MAX(FR697:FR709)</f>
        <v>8.3346261828941177</v>
      </c>
      <c r="FY709" s="278">
        <f>MIN(FQ697:FQ709)</f>
        <v>0.88821718251307868</v>
      </c>
      <c r="FZ709" s="278">
        <f>MIN(FR697:FR709)</f>
        <v>1.3987235785099157</v>
      </c>
      <c r="GA709" s="278">
        <f>FW709-FY709</f>
        <v>11.117866554405309</v>
      </c>
      <c r="GB709" s="278">
        <f>FX709-FZ709</f>
        <v>6.9359026043842018</v>
      </c>
      <c r="GC709" s="280"/>
      <c r="GD709" s="285"/>
      <c r="GE709" s="280"/>
      <c r="GF709" s="278">
        <f>SUM(GD697:GD709)</f>
        <v>8.7491721363406061</v>
      </c>
      <c r="GG709" s="278">
        <f>SUM(GE697:GE709)</f>
        <v>4.7789629112645553</v>
      </c>
      <c r="GH709" s="278">
        <f>AVERAGE(GD697:GD709)</f>
        <v>1.7498344272681212</v>
      </c>
      <c r="GI709" s="278">
        <f>AVERAGE(GE697:GE709)</f>
        <v>0.95579258225291108</v>
      </c>
      <c r="GJ709" s="278">
        <f>MAX(GD697:GD709)</f>
        <v>3.0969556400261085</v>
      </c>
      <c r="GK709" s="278">
        <f>MAX(GE697:GE709)</f>
        <v>3.3165032909916996</v>
      </c>
      <c r="GL709" s="278">
        <f>MIN(GD697:GD709)</f>
        <v>1.443410412606949E-2</v>
      </c>
      <c r="GM709" s="278">
        <f>MIN(GE697:GE709)</f>
        <v>6.7007001006413533E-3</v>
      </c>
      <c r="GN709" s="278">
        <f>GJ709-GL709</f>
        <v>3.0825215359000389</v>
      </c>
      <c r="GO709" s="278">
        <f>GK709-GM709</f>
        <v>3.3098025908910582</v>
      </c>
      <c r="GP709" s="284"/>
      <c r="GQ709" s="587"/>
      <c r="GR709" s="587"/>
      <c r="GS709" s="532"/>
      <c r="GT709" s="586">
        <f>SUM(GR698:GR708)</f>
        <v>16.094713532560455</v>
      </c>
      <c r="GU709" s="586">
        <f>SUM(GS698:GS708)</f>
        <v>18.027657069559133</v>
      </c>
      <c r="GV709" s="531">
        <f>AVERAGE(GR698:GR708)</f>
        <v>1.4631557756873141</v>
      </c>
      <c r="GW709" s="531">
        <f>AVERAGE(GS698:GS708)</f>
        <v>1.6388779154144666</v>
      </c>
      <c r="GX709" s="531">
        <f>MAX(GR698:GR708)</f>
        <v>5.4832479927105471</v>
      </c>
      <c r="GY709" s="531">
        <f>MAX(GS698:GS708)</f>
        <v>3.9842305558544258</v>
      </c>
      <c r="GZ709" s="587"/>
      <c r="HA709" s="532"/>
      <c r="HB709" s="586">
        <f>SUM(GZ698:GZ708)</f>
        <v>12.187383849557525</v>
      </c>
      <c r="HC709" s="586">
        <f>SUM(HA698:HA708)</f>
        <v>16.486493362831862</v>
      </c>
      <c r="HD709" s="531">
        <f>AVERAGE(GZ698:GZ708)</f>
        <v>1.1079439863234113</v>
      </c>
      <c r="HE709" s="531">
        <f>AVERAGE(HA698:HA708)</f>
        <v>1.4987721238938057</v>
      </c>
      <c r="HF709" s="531">
        <f>MAX(GZ698:GZ708)</f>
        <v>6.6655918141592929</v>
      </c>
      <c r="HG709" s="531">
        <f>MAX(HA698:HA708)</f>
        <v>6.1134126106194699</v>
      </c>
      <c r="HH709" s="584"/>
      <c r="HI709" s="527"/>
      <c r="HJ709" s="586">
        <f>SUM(HH698:HH709)</f>
        <v>22.133098889811098</v>
      </c>
      <c r="HK709" s="586">
        <f>SUM(HI698:HI709)</f>
        <v>27.594865063969792</v>
      </c>
      <c r="HL709" s="531">
        <f>AVERAGE(HH698:HH709)</f>
        <v>2.012099899073736</v>
      </c>
      <c r="HM709" s="531">
        <f>AVERAGE(HI698:HI709)</f>
        <v>2.5086240967245264</v>
      </c>
      <c r="HN709" s="531">
        <f>MAX(HH698:HH709)</f>
        <v>8.6311136467174165</v>
      </c>
      <c r="HO709" s="531">
        <f>MAX(HI698:HI709)</f>
        <v>7.297116339341537</v>
      </c>
      <c r="HP709" s="286">
        <f>MIN(HH698:HH709)</f>
        <v>0.22999070568360566</v>
      </c>
      <c r="HQ709" s="286">
        <f>MIN(HI698:HI709)</f>
        <v>8.8196475428486854E-2</v>
      </c>
      <c r="HR709" s="278">
        <f>HN709-HP709</f>
        <v>8.4011229410338117</v>
      </c>
      <c r="HS709" s="278">
        <f>HO709-HQ709</f>
        <v>7.2089198639130503</v>
      </c>
      <c r="HT709" s="393"/>
      <c r="HU709" s="520"/>
      <c r="HV709" s="393"/>
      <c r="HW709" s="520"/>
      <c r="HX709" s="393"/>
      <c r="HY709" s="520"/>
      <c r="HZ709" s="393"/>
      <c r="IA709" s="520"/>
      <c r="IB709" s="393"/>
      <c r="IC709" s="520"/>
      <c r="ID709" s="393"/>
      <c r="IE709" s="168"/>
      <c r="IF709" s="168"/>
      <c r="IG709" s="168">
        <v>-4.3984327423541432</v>
      </c>
      <c r="IH709" s="168">
        <v>-3.3525165929203542</v>
      </c>
      <c r="II709" s="168"/>
      <c r="IJ709" s="168"/>
      <c r="IK709" s="168"/>
      <c r="IL709" s="168"/>
      <c r="IM709" s="168"/>
      <c r="IN709" s="462"/>
      <c r="IO709" s="462"/>
      <c r="IP709" s="390">
        <v>4</v>
      </c>
      <c r="IQ709" s="168"/>
      <c r="IR709" s="168"/>
      <c r="IS709" s="168"/>
      <c r="IT709" s="390"/>
      <c r="IU709" s="393"/>
      <c r="IV709" s="390"/>
      <c r="IW709" s="393"/>
      <c r="IX709" s="484"/>
      <c r="IY709" s="393"/>
      <c r="IZ709" s="168"/>
      <c r="JA709" s="168"/>
      <c r="JB709" s="177"/>
      <c r="JC709" s="177"/>
      <c r="JD709" s="177"/>
      <c r="JE709" s="168"/>
      <c r="JF709" s="168"/>
      <c r="JG709" s="168"/>
      <c r="JH709" s="168"/>
      <c r="JI709" s="168"/>
      <c r="JJ709" s="168"/>
      <c r="JK709" s="168"/>
      <c r="JL709" s="168"/>
      <c r="JM709" s="168"/>
      <c r="JN709" s="168"/>
      <c r="JO709" s="168"/>
      <c r="JP709" s="177"/>
      <c r="JQ709" s="177"/>
      <c r="JR709" s="177"/>
      <c r="JS709" s="168"/>
      <c r="JT709" s="168"/>
      <c r="JU709" s="393"/>
      <c r="JV709" s="168"/>
      <c r="JW709" s="168"/>
      <c r="JX709" s="168"/>
      <c r="JY709" s="393"/>
      <c r="JZ709" s="507"/>
      <c r="KA709" s="507"/>
      <c r="KB709" s="520"/>
      <c r="KC709" s="520"/>
      <c r="KD709" s="507"/>
      <c r="KE709" s="170"/>
      <c r="KF709" s="168"/>
      <c r="KG709" s="168"/>
      <c r="KH709" s="168"/>
      <c r="KI709" s="168"/>
      <c r="KJ709" s="168"/>
      <c r="KK709" s="169"/>
      <c r="KL709" s="168"/>
      <c r="KM709" s="168"/>
      <c r="KN709" s="168"/>
      <c r="KO709" s="168"/>
      <c r="KP709" s="168"/>
      <c r="KQ709" s="168"/>
      <c r="KR709" s="169"/>
      <c r="KS709" s="168"/>
      <c r="KT709" s="168"/>
      <c r="KU709" s="168"/>
      <c r="KV709" s="168"/>
      <c r="KW709" s="168"/>
      <c r="KX709" s="168"/>
      <c r="KY709" s="168"/>
      <c r="KZ709" s="168"/>
      <c r="LA709" s="169"/>
      <c r="LB709" s="168"/>
    </row>
    <row r="710" spans="1:314" x14ac:dyDescent="0.15">
      <c r="A710" s="214"/>
      <c r="B710" s="261" t="s">
        <v>232</v>
      </c>
      <c r="C710" s="10"/>
      <c r="D710" s="11"/>
      <c r="E710" s="12"/>
      <c r="F710" s="14"/>
      <c r="G710" s="13" t="s">
        <v>387</v>
      </c>
      <c r="H710" s="14" t="s">
        <v>335</v>
      </c>
      <c r="I710" s="596">
        <v>134</v>
      </c>
      <c r="J710" s="9">
        <v>1</v>
      </c>
      <c r="K710" s="14">
        <v>0</v>
      </c>
      <c r="L710" s="9">
        <v>1</v>
      </c>
      <c r="M710" s="23">
        <v>1</v>
      </c>
      <c r="N710" s="23">
        <v>1</v>
      </c>
      <c r="O710" s="23">
        <v>0</v>
      </c>
      <c r="P710" s="14"/>
      <c r="Q710" s="14">
        <v>1</v>
      </c>
      <c r="R710" s="14">
        <v>0</v>
      </c>
      <c r="S710" s="14">
        <v>0</v>
      </c>
      <c r="T710" s="14">
        <v>1</v>
      </c>
      <c r="U710" s="14">
        <v>0</v>
      </c>
      <c r="V710" s="14">
        <v>0</v>
      </c>
      <c r="W710" s="14">
        <v>0</v>
      </c>
      <c r="X710" s="14">
        <v>0</v>
      </c>
      <c r="Y710" s="14">
        <v>1</v>
      </c>
      <c r="Z710" s="14">
        <v>0</v>
      </c>
      <c r="AA710" s="9">
        <v>0</v>
      </c>
      <c r="AB710" s="15"/>
      <c r="AC710" s="15"/>
      <c r="AD710" s="15"/>
      <c r="AE710" s="15">
        <f>ABS(ER710-DU711)</f>
        <v>0.98619568214218489</v>
      </c>
      <c r="AF710" s="15">
        <f>ABS(ES710-DV711)</f>
        <v>0.8677101769911495</v>
      </c>
      <c r="AG710" s="15">
        <f>SQRT(AE710^2+AF710^2)</f>
        <v>1.3135839808439738</v>
      </c>
      <c r="AH710" s="15">
        <f>AM711-BP710</f>
        <v>1.1439869912849341</v>
      </c>
      <c r="AI710" s="15">
        <f>AN711-BQ710</f>
        <v>18.103589601769912</v>
      </c>
      <c r="AJ710" s="15"/>
      <c r="AK710" s="15"/>
      <c r="AL710" s="632">
        <f>((AH710*AH711)+(AI710*AI711))/(SQRT(AH710^2+AI710^2)*SQRT(AH711^2+AI711^2))</f>
        <v>0.99430407960425082</v>
      </c>
      <c r="AM710" s="633"/>
      <c r="AN710" s="634"/>
      <c r="AO710" s="633"/>
      <c r="AP710" s="634"/>
      <c r="AQ710" s="634"/>
      <c r="AR710" s="634"/>
      <c r="AS710" s="634"/>
      <c r="AT710" s="634"/>
      <c r="AU710" s="634"/>
      <c r="AV710" s="634"/>
      <c r="AW710" s="634"/>
      <c r="AX710" s="634"/>
      <c r="AY710" s="634"/>
      <c r="AZ710" s="634"/>
      <c r="BA710" s="634"/>
      <c r="BB710" s="633"/>
      <c r="BC710" s="634"/>
      <c r="BD710" s="634"/>
      <c r="BE710" s="634"/>
      <c r="BF710" s="634"/>
      <c r="BG710" s="634"/>
      <c r="BH710" s="634"/>
      <c r="BI710" s="634"/>
      <c r="BJ710" s="634"/>
      <c r="BK710" s="634"/>
      <c r="BL710" s="634"/>
      <c r="BM710" s="634"/>
      <c r="BN710" s="573"/>
      <c r="BO710" s="573"/>
      <c r="BP710" s="64">
        <v>-0.41420218649971752</v>
      </c>
      <c r="BQ710" s="64">
        <v>-12.187383849557524</v>
      </c>
      <c r="BR710" s="6"/>
      <c r="BS710" s="527"/>
      <c r="BT710" s="527"/>
      <c r="BU710" s="527"/>
      <c r="BV710" s="527"/>
      <c r="BW710" s="584"/>
      <c r="BX710" s="527"/>
      <c r="BY710" s="527"/>
      <c r="BZ710" s="527"/>
      <c r="CA710" s="527"/>
      <c r="CB710" s="584"/>
      <c r="CC710" s="527"/>
      <c r="CD710" s="584"/>
      <c r="CE710" s="527"/>
      <c r="CF710" s="584"/>
      <c r="CG710" s="527"/>
      <c r="CH710" s="584"/>
      <c r="CI710" s="527"/>
      <c r="CJ710" s="584"/>
      <c r="CK710" s="527"/>
      <c r="CL710" s="584"/>
      <c r="CO710" s="70"/>
      <c r="CP710" s="70"/>
      <c r="CQ710" s="70"/>
      <c r="CR710" s="70"/>
      <c r="CS710" s="70"/>
      <c r="CT710" s="70"/>
      <c r="CU710" s="70"/>
      <c r="CV710" s="70"/>
      <c r="CW710" s="70"/>
      <c r="CX710" s="70"/>
      <c r="CY710" s="70"/>
      <c r="CZ710" s="70"/>
      <c r="DA710" s="70"/>
      <c r="DB710" s="70"/>
      <c r="DC710" s="70"/>
      <c r="DH710" s="516"/>
      <c r="DI710" s="516"/>
      <c r="DJ710" s="105"/>
      <c r="DK710" s="105"/>
      <c r="DL710" s="105"/>
      <c r="DM710" s="105"/>
      <c r="DN710" s="105"/>
      <c r="DO710" s="105"/>
      <c r="DP710" s="105"/>
      <c r="DQ710" s="105"/>
      <c r="DR710" s="105"/>
      <c r="DS710" s="105"/>
      <c r="DT710" s="108" t="s">
        <v>442</v>
      </c>
      <c r="DU710" s="128">
        <v>-0.41420218649971752</v>
      </c>
      <c r="DV710" s="128">
        <v>-12.187383849557524</v>
      </c>
      <c r="ER710" s="105">
        <v>4.0039544694972697</v>
      </c>
      <c r="ES710" s="105">
        <v>13.567831858407081</v>
      </c>
      <c r="EV710" s="284"/>
      <c r="EW710" s="209"/>
      <c r="EX710" s="209"/>
      <c r="EY710" s="209"/>
      <c r="EZ710" s="209"/>
      <c r="FA710" s="209"/>
      <c r="FB710" s="209"/>
      <c r="FC710" s="209"/>
      <c r="FE710" s="141"/>
      <c r="FF710" s="141"/>
      <c r="FH710" s="141"/>
      <c r="FJ710" s="141"/>
      <c r="FK710" s="584"/>
      <c r="FL710" s="527"/>
      <c r="FM710" s="584"/>
      <c r="FN710" s="527"/>
      <c r="FO710" s="584"/>
      <c r="FP710" s="527"/>
      <c r="FQ710" s="284"/>
      <c r="FR710" s="209"/>
      <c r="FS710" s="285"/>
      <c r="FT710" s="279"/>
      <c r="FU710" s="285"/>
      <c r="FV710" s="279"/>
      <c r="FW710" s="285"/>
      <c r="FX710" s="279"/>
      <c r="FY710" s="285"/>
      <c r="FZ710" s="279"/>
      <c r="GA710" s="285"/>
      <c r="GB710" s="279"/>
      <c r="GC710" s="279"/>
      <c r="GD710" s="285"/>
      <c r="GE710" s="279"/>
      <c r="GF710" s="285"/>
      <c r="GG710" s="279"/>
      <c r="GH710" s="279"/>
      <c r="GI710" s="279"/>
      <c r="GJ710" s="279"/>
      <c r="GK710" s="279"/>
      <c r="GL710" s="279"/>
      <c r="GM710" s="279"/>
      <c r="GN710" s="279"/>
      <c r="GO710" s="279"/>
      <c r="GP710" s="209"/>
      <c r="GQ710" s="529"/>
      <c r="GR710" s="587"/>
      <c r="GS710" s="529"/>
      <c r="GT710" s="587"/>
      <c r="GU710" s="529"/>
      <c r="GV710" s="529"/>
      <c r="GW710" s="529"/>
      <c r="GX710" s="529"/>
      <c r="GY710" s="529"/>
      <c r="GZ710" s="587"/>
      <c r="HA710" s="529"/>
      <c r="HB710" s="587"/>
      <c r="HC710" s="529"/>
      <c r="HD710" s="529"/>
      <c r="HE710" s="529"/>
      <c r="HF710" s="529"/>
      <c r="HG710" s="529"/>
      <c r="HH710" s="584"/>
      <c r="HI710" s="527"/>
      <c r="HJ710" s="587"/>
      <c r="HK710" s="529"/>
      <c r="HL710" s="529"/>
      <c r="HM710" s="529"/>
      <c r="HN710" s="529"/>
      <c r="HO710" s="529"/>
      <c r="HP710" s="285"/>
      <c r="HQ710" s="208"/>
      <c r="HR710" s="208"/>
      <c r="HS710" s="208"/>
      <c r="IE710" s="159"/>
      <c r="IF710" s="159"/>
      <c r="IG710" s="159"/>
      <c r="IH710" s="159"/>
      <c r="II710" s="159"/>
      <c r="IJ710" s="159"/>
      <c r="IK710" s="159"/>
      <c r="IL710" s="159"/>
      <c r="IM710" s="159"/>
      <c r="IQ710" s="159"/>
      <c r="IR710" s="159"/>
      <c r="IS710" s="159"/>
      <c r="IZ710" s="159"/>
      <c r="JA710" s="159"/>
      <c r="JB710" s="159"/>
      <c r="JC710" s="159"/>
      <c r="JD710" s="159"/>
      <c r="JE710" s="159"/>
      <c r="JF710" s="159"/>
      <c r="JG710" s="159"/>
      <c r="JH710" s="159"/>
      <c r="JI710" s="159"/>
      <c r="JJ710" s="159"/>
      <c r="JK710" s="159"/>
      <c r="JL710" s="159"/>
      <c r="JM710" s="159"/>
      <c r="JN710" s="159"/>
      <c r="JO710" s="159"/>
      <c r="JP710" s="159"/>
      <c r="JQ710" s="159"/>
      <c r="JR710" s="159"/>
      <c r="JS710" s="159"/>
      <c r="JT710" s="159"/>
      <c r="JV710" s="159"/>
      <c r="JW710" s="159"/>
      <c r="JX710" s="159"/>
      <c r="KE710" s="159"/>
      <c r="KF710" s="159"/>
      <c r="KG710" s="159"/>
      <c r="KH710" s="159"/>
      <c r="KI710" s="159"/>
      <c r="KJ710" s="159"/>
      <c r="KK710" s="159"/>
      <c r="KL710" s="159"/>
      <c r="KM710" s="159"/>
      <c r="KN710" s="159"/>
      <c r="KO710" s="159"/>
      <c r="KP710" s="159"/>
      <c r="KQ710" s="159"/>
      <c r="KR710" s="159"/>
      <c r="KS710" s="159">
        <v>1</v>
      </c>
      <c r="KT710" s="159"/>
      <c r="KU710" s="159"/>
      <c r="KV710" s="159"/>
      <c r="KW710" s="159"/>
      <c r="KX710" s="159"/>
      <c r="KY710" s="159"/>
      <c r="KZ710" s="159"/>
      <c r="LA710" s="159"/>
      <c r="LB710" s="159"/>
    </row>
    <row r="711" spans="1:314" x14ac:dyDescent="0.15">
      <c r="A711" s="218"/>
      <c r="B711" s="259" t="s">
        <v>233</v>
      </c>
      <c r="C711" s="17">
        <v>0.19</v>
      </c>
      <c r="D711" s="18">
        <v>0.63327</v>
      </c>
      <c r="E711" s="12"/>
      <c r="F711" s="20"/>
      <c r="G711" s="19"/>
      <c r="H711" s="20"/>
      <c r="I711" s="597"/>
      <c r="J711" s="16">
        <v>2</v>
      </c>
      <c r="K711" s="20"/>
      <c r="L711" s="16"/>
      <c r="M711" s="25">
        <v>0</v>
      </c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16"/>
      <c r="AB711" s="20"/>
      <c r="AC711" s="20"/>
      <c r="AD711" s="20"/>
      <c r="AE711" s="20"/>
      <c r="AF711" s="20"/>
      <c r="AG711" s="20"/>
      <c r="AH711" s="54">
        <f>ER710-BP710</f>
        <v>4.4181566559969871</v>
      </c>
      <c r="AI711" s="54">
        <f>ES710-BQ710</f>
        <v>25.755215707964602</v>
      </c>
      <c r="AJ711" s="15"/>
      <c r="AK711" s="15"/>
      <c r="AL711" s="635">
        <f>DEGREES(ACOS(AL710))</f>
        <v>6.1182320347601369</v>
      </c>
      <c r="AM711" s="636">
        <v>0.72978480478521657</v>
      </c>
      <c r="AN711" s="637">
        <v>5.9162057522123899</v>
      </c>
      <c r="AO711" s="636"/>
      <c r="AP711" s="638">
        <f>ABS(11.88-AN711)</f>
        <v>5.9637942477876109</v>
      </c>
      <c r="AQ711" s="637"/>
      <c r="AR711" s="637"/>
      <c r="AS711" s="637"/>
      <c r="AT711" s="637"/>
      <c r="AU711" s="637"/>
      <c r="AV711" s="637"/>
      <c r="AW711" s="637"/>
      <c r="AX711" s="637"/>
      <c r="AY711" s="637"/>
      <c r="AZ711" s="637"/>
      <c r="BA711" s="637"/>
      <c r="BB711" s="634">
        <f>ABS(BQ711-AN711)</f>
        <v>6.7050331858407084</v>
      </c>
      <c r="BC711" s="637"/>
      <c r="BD711" s="637"/>
      <c r="BE711" s="637"/>
      <c r="BF711" s="637"/>
      <c r="BG711" s="637"/>
      <c r="BH711" s="637"/>
      <c r="BI711" s="637"/>
      <c r="BJ711" s="637"/>
      <c r="BK711" s="637"/>
      <c r="BL711" s="637"/>
      <c r="BM711" s="637"/>
      <c r="BN711" s="574"/>
      <c r="BO711" s="574"/>
      <c r="BP711" s="2">
        <v>1.4398456959275896</v>
      </c>
      <c r="BQ711" s="2">
        <v>12.621238938053098</v>
      </c>
      <c r="BR711" s="7"/>
      <c r="BS711" s="530"/>
      <c r="BT711" s="530"/>
      <c r="BU711" s="530"/>
      <c r="BV711" s="530"/>
      <c r="BW711" s="584"/>
      <c r="BX711" s="530"/>
      <c r="BY711" s="530"/>
      <c r="BZ711" s="530"/>
      <c r="CA711" s="530"/>
      <c r="CB711" s="584"/>
      <c r="CC711" s="530"/>
      <c r="CD711" s="584"/>
      <c r="CE711" s="530"/>
      <c r="CF711" s="584"/>
      <c r="CG711" s="530"/>
      <c r="CH711" s="584"/>
      <c r="CI711" s="530"/>
      <c r="CJ711" s="584"/>
      <c r="CK711" s="530"/>
      <c r="CL711" s="584"/>
      <c r="CM711" s="271"/>
      <c r="CN711" s="393"/>
      <c r="CO711" s="73"/>
      <c r="CP711" s="73"/>
      <c r="CQ711" s="73"/>
      <c r="CR711" s="96"/>
      <c r="CS711" s="83"/>
      <c r="CT711" s="87"/>
      <c r="CU711" s="87"/>
      <c r="CV711" s="87"/>
      <c r="CW711" s="87"/>
      <c r="CX711" s="87"/>
      <c r="CY711" s="87"/>
      <c r="CZ711" s="87"/>
      <c r="DA711" s="87"/>
      <c r="DB711" s="87"/>
      <c r="DC711" s="81"/>
      <c r="DD711" s="281"/>
      <c r="DE711" s="281"/>
      <c r="DF711" s="281"/>
      <c r="DG711" s="281"/>
      <c r="DH711" s="281"/>
      <c r="DI711" s="281"/>
      <c r="DJ711" s="110"/>
      <c r="DK711" s="110"/>
      <c r="DL711" s="133"/>
      <c r="DM711" s="133"/>
      <c r="DN711" s="133"/>
      <c r="DO711" s="133"/>
      <c r="DP711" s="133"/>
      <c r="DQ711" s="133"/>
      <c r="DR711" s="133"/>
      <c r="DS711" s="110"/>
      <c r="DT711" s="112" t="s">
        <v>443</v>
      </c>
      <c r="DU711" s="110">
        <v>3.0177587873550848</v>
      </c>
      <c r="DV711" s="110">
        <v>12.700121681415931</v>
      </c>
      <c r="DW711" s="495"/>
      <c r="DX711" s="495"/>
      <c r="DY711" s="495"/>
      <c r="DZ711" s="495"/>
      <c r="EA711" s="495"/>
      <c r="EB711" s="512"/>
      <c r="EC711" s="495"/>
      <c r="ED711" s="495"/>
      <c r="EE711" s="512"/>
      <c r="EF711" s="244"/>
      <c r="EG711" s="244"/>
      <c r="EH711" s="244"/>
      <c r="EI711" s="244"/>
      <c r="EJ711" s="244"/>
      <c r="EK711" s="244"/>
      <c r="EL711" s="244"/>
      <c r="EM711" s="244"/>
      <c r="EN711" s="244"/>
      <c r="EO711" s="244"/>
      <c r="EP711" s="244"/>
      <c r="EQ711" s="244"/>
      <c r="ER711" s="130">
        <v>-0.25641087735696799</v>
      </c>
      <c r="ES711" s="130">
        <v>-11.871852876106196</v>
      </c>
      <c r="EU711" s="518">
        <f>ABS(ER711)</f>
        <v>0.25641087735696799</v>
      </c>
      <c r="EV711" s="287"/>
      <c r="EW711" s="281">
        <f>SUM(EU710:EU711)</f>
        <v>0.25641087735696799</v>
      </c>
      <c r="EX711" s="278"/>
      <c r="EY711" s="278">
        <f>AVERAGE(EU710:EU711)</f>
        <v>0.25641087735696799</v>
      </c>
      <c r="EZ711" s="281"/>
      <c r="FA711" s="281">
        <f>_xlfn.VAR.P(EU710:EU711)</f>
        <v>0</v>
      </c>
      <c r="FB711" s="281"/>
      <c r="FC711" s="281">
        <f>MAX(EU710:EU711)</f>
        <v>0.25641087735696799</v>
      </c>
      <c r="FD711" s="523"/>
      <c r="FE711" s="152"/>
      <c r="FF711" s="145"/>
      <c r="FG711" s="268"/>
      <c r="FH711" s="145"/>
      <c r="FI711" s="268"/>
      <c r="FJ711" s="145"/>
      <c r="FK711" s="584"/>
      <c r="FL711" s="527"/>
      <c r="FM711" s="584"/>
      <c r="FN711" s="530"/>
      <c r="FO711" s="584"/>
      <c r="FP711" s="530"/>
      <c r="FQ711" s="284"/>
      <c r="FR711" s="282"/>
      <c r="FS711" s="286"/>
      <c r="FT711" s="278"/>
      <c r="FU711" s="286"/>
      <c r="FV711" s="278"/>
      <c r="FW711" s="285"/>
      <c r="FX711" s="279"/>
      <c r="FY711" s="285"/>
      <c r="FZ711" s="280"/>
      <c r="GA711" s="285"/>
      <c r="GB711" s="280"/>
      <c r="GC711" s="280"/>
      <c r="GD711" s="285"/>
      <c r="GE711" s="280"/>
      <c r="GF711" s="285"/>
      <c r="GG711" s="280"/>
      <c r="GH711" s="280"/>
      <c r="GI711" s="280"/>
      <c r="GJ711" s="280"/>
      <c r="GK711" s="280"/>
      <c r="GL711" s="280"/>
      <c r="GM711" s="280"/>
      <c r="GN711" s="280"/>
      <c r="GO711" s="280"/>
      <c r="GP711" s="282"/>
      <c r="GQ711" s="532"/>
      <c r="GR711" s="587"/>
      <c r="GS711" s="532"/>
      <c r="GT711" s="587"/>
      <c r="GU711" s="532"/>
      <c r="GV711" s="532"/>
      <c r="GW711" s="532"/>
      <c r="GX711" s="532"/>
      <c r="GY711" s="532"/>
      <c r="GZ711" s="587"/>
      <c r="HA711" s="532"/>
      <c r="HB711" s="587"/>
      <c r="HC711" s="532"/>
      <c r="HD711" s="532"/>
      <c r="HE711" s="532"/>
      <c r="HF711" s="532"/>
      <c r="HG711" s="532"/>
      <c r="HH711" s="584">
        <v>1.3135839808439738</v>
      </c>
      <c r="HI711" s="527">
        <v>0.35278590171395036</v>
      </c>
      <c r="HJ711" s="586">
        <f>SUM(HH710:HH711)</f>
        <v>1.3135839808439738</v>
      </c>
      <c r="HK711" s="586">
        <f>SUM(HI710:HI711)</f>
        <v>0.35278590171395036</v>
      </c>
      <c r="HL711" s="531">
        <f>AVERAGE(HH710:HH711)</f>
        <v>1.3135839808439738</v>
      </c>
      <c r="HM711" s="531">
        <f>AVERAGE(HI710:HI711)</f>
        <v>0.35278590171395036</v>
      </c>
      <c r="HN711" s="531">
        <f>MAX(HH710:HH711)</f>
        <v>1.3135839808439738</v>
      </c>
      <c r="HO711" s="531">
        <f>MAX(HI710:HI711)</f>
        <v>0.35278590171395036</v>
      </c>
      <c r="HP711" s="286">
        <f>MIN(HH710:HH711)</f>
        <v>1.3135839808439738</v>
      </c>
      <c r="HQ711" s="286">
        <f>MIN(HI710:HI711)</f>
        <v>0.35278590171395036</v>
      </c>
      <c r="HR711" s="278">
        <f>HN711-HP711</f>
        <v>0</v>
      </c>
      <c r="HS711" s="278">
        <f>HO711-HQ711</f>
        <v>0</v>
      </c>
      <c r="HT711" s="393"/>
      <c r="HU711" s="520"/>
      <c r="HV711" s="393"/>
      <c r="HW711" s="520"/>
      <c r="HX711" s="393"/>
      <c r="HY711" s="520"/>
      <c r="HZ711" s="393"/>
      <c r="IA711" s="520"/>
      <c r="IB711" s="393"/>
      <c r="IC711" s="520"/>
      <c r="ID711" s="393"/>
      <c r="IE711" s="168"/>
      <c r="IF711" s="168"/>
      <c r="IG711" s="168"/>
      <c r="IH711" s="168"/>
      <c r="II711" s="204">
        <v>1</v>
      </c>
      <c r="IJ711" s="204">
        <v>0</v>
      </c>
      <c r="IK711" s="204">
        <v>0</v>
      </c>
      <c r="IL711" s="204">
        <v>0</v>
      </c>
      <c r="IM711" s="204">
        <v>1</v>
      </c>
      <c r="IN711" s="463"/>
      <c r="IO711" s="463"/>
      <c r="IP711" s="244">
        <v>0</v>
      </c>
      <c r="IQ711" s="204">
        <v>0</v>
      </c>
      <c r="IR711" s="204">
        <v>1</v>
      </c>
      <c r="IS711" s="204">
        <v>0</v>
      </c>
      <c r="IT711" s="244"/>
      <c r="IU711" s="251"/>
      <c r="IV711" s="244"/>
      <c r="IW711" s="251"/>
      <c r="IX711" s="487"/>
      <c r="IY711" s="251"/>
      <c r="IZ711" s="204">
        <v>0</v>
      </c>
      <c r="JA711" s="204">
        <v>0</v>
      </c>
      <c r="JB711" s="205">
        <v>0</v>
      </c>
      <c r="JC711" s="205">
        <v>1</v>
      </c>
      <c r="JD711" s="205">
        <v>0</v>
      </c>
      <c r="JE711" s="205">
        <v>0</v>
      </c>
      <c r="JF711" s="205">
        <v>0</v>
      </c>
      <c r="JG711" s="205">
        <v>0</v>
      </c>
      <c r="JH711" s="205">
        <v>1</v>
      </c>
      <c r="JI711" s="205">
        <v>0</v>
      </c>
      <c r="JJ711" s="205">
        <v>0</v>
      </c>
      <c r="JK711" s="205">
        <v>0</v>
      </c>
      <c r="JL711" s="205">
        <v>1</v>
      </c>
      <c r="JM711" s="205">
        <v>1</v>
      </c>
      <c r="JN711" s="205">
        <v>0</v>
      </c>
      <c r="JO711" s="205">
        <v>0</v>
      </c>
      <c r="JP711" s="205">
        <v>0</v>
      </c>
      <c r="JQ711" s="205">
        <v>0</v>
      </c>
      <c r="JR711" s="205">
        <v>0</v>
      </c>
      <c r="JS711" s="205">
        <v>0</v>
      </c>
      <c r="JT711" s="205">
        <v>1</v>
      </c>
      <c r="JU711" s="514">
        <v>0</v>
      </c>
      <c r="JV711" s="205">
        <v>0</v>
      </c>
      <c r="JW711" s="205">
        <v>1</v>
      </c>
      <c r="JX711" s="205">
        <v>0</v>
      </c>
      <c r="JY711" s="514"/>
      <c r="JZ711" s="245"/>
      <c r="KA711" s="245"/>
      <c r="KB711" s="245"/>
      <c r="KC711" s="245"/>
      <c r="KD711" s="245"/>
      <c r="KE711" s="170">
        <v>0</v>
      </c>
      <c r="KF711" s="204">
        <v>0</v>
      </c>
      <c r="KG711" s="204">
        <v>1</v>
      </c>
      <c r="KH711" s="204">
        <v>0</v>
      </c>
      <c r="KI711" s="204">
        <v>0</v>
      </c>
      <c r="KJ711" s="204">
        <v>0</v>
      </c>
      <c r="KK711" s="169">
        <v>1</v>
      </c>
      <c r="KL711" s="204">
        <v>0</v>
      </c>
      <c r="KM711" s="204">
        <v>0</v>
      </c>
      <c r="KN711" s="204">
        <v>0</v>
      </c>
      <c r="KO711" s="204">
        <v>0</v>
      </c>
      <c r="KP711" s="204">
        <v>0</v>
      </c>
      <c r="KQ711" s="204">
        <v>0</v>
      </c>
      <c r="KR711" s="169">
        <v>1</v>
      </c>
      <c r="KS711" s="204">
        <v>0</v>
      </c>
      <c r="KT711" s="168"/>
      <c r="KU711" s="168"/>
      <c r="KV711" s="168"/>
      <c r="KW711" s="168"/>
      <c r="KX711" s="168"/>
      <c r="KY711" s="168"/>
      <c r="KZ711" s="168"/>
      <c r="LA711" s="169"/>
      <c r="LB711" s="168"/>
    </row>
    <row r="712" spans="1:314" x14ac:dyDescent="0.15">
      <c r="A712" s="214"/>
      <c r="B712" s="261" t="s">
        <v>234</v>
      </c>
      <c r="C712" s="10"/>
      <c r="D712" s="11"/>
      <c r="E712" s="12"/>
      <c r="F712" s="14"/>
      <c r="G712" s="13"/>
      <c r="H712" s="14" t="s">
        <v>347</v>
      </c>
      <c r="I712" s="596">
        <v>135</v>
      </c>
      <c r="J712" s="9">
        <v>1</v>
      </c>
      <c r="K712" s="14">
        <v>0</v>
      </c>
      <c r="L712" s="9">
        <v>1</v>
      </c>
      <c r="M712" s="23">
        <v>1</v>
      </c>
      <c r="N712" s="23">
        <v>1</v>
      </c>
      <c r="O712" s="23">
        <v>0</v>
      </c>
      <c r="P712" s="14"/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1</v>
      </c>
      <c r="W712" s="14">
        <v>0</v>
      </c>
      <c r="X712" s="14">
        <v>0</v>
      </c>
      <c r="Y712" s="14">
        <v>1</v>
      </c>
      <c r="Z712" s="14">
        <v>0</v>
      </c>
      <c r="AA712" s="9">
        <v>0</v>
      </c>
      <c r="AB712" s="15"/>
      <c r="AC712" s="15"/>
      <c r="AD712" s="15"/>
      <c r="AE712" s="15"/>
      <c r="AF712" s="15"/>
      <c r="AG712" s="15"/>
      <c r="AH712" s="54"/>
      <c r="AI712" s="15"/>
      <c r="AJ712" s="15"/>
      <c r="AK712" s="15"/>
      <c r="AL712" s="632"/>
      <c r="AM712" s="633"/>
      <c r="AN712" s="634"/>
      <c r="AO712" s="633"/>
      <c r="AP712" s="634"/>
      <c r="AQ712" s="634"/>
      <c r="AR712" s="634"/>
      <c r="AS712" s="634"/>
      <c r="AT712" s="634"/>
      <c r="AU712" s="634"/>
      <c r="AV712" s="634"/>
      <c r="AW712" s="634"/>
      <c r="AX712" s="634"/>
      <c r="AY712" s="634"/>
      <c r="AZ712" s="634"/>
      <c r="BA712" s="634"/>
      <c r="BB712" s="633"/>
      <c r="BC712" s="634"/>
      <c r="BD712" s="634"/>
      <c r="BE712" s="634"/>
      <c r="BF712" s="634"/>
      <c r="BG712" s="634"/>
      <c r="BH712" s="634"/>
      <c r="BI712" s="634"/>
      <c r="BJ712" s="634"/>
      <c r="BK712" s="634"/>
      <c r="BL712" s="634"/>
      <c r="BM712" s="634"/>
      <c r="BN712" s="573"/>
      <c r="BO712" s="573"/>
      <c r="BP712" s="64">
        <v>0.65088915021384186</v>
      </c>
      <c r="BQ712" s="64">
        <v>-12.02961836283186</v>
      </c>
      <c r="BR712" s="6"/>
      <c r="BS712" s="527"/>
      <c r="BT712" s="527"/>
      <c r="BU712" s="527"/>
      <c r="BV712" s="527"/>
      <c r="BW712" s="584"/>
      <c r="BX712" s="527"/>
      <c r="BY712" s="527"/>
      <c r="BZ712" s="527"/>
      <c r="CA712" s="527"/>
      <c r="CB712" s="584"/>
      <c r="CC712" s="527"/>
      <c r="CD712" s="584"/>
      <c r="CE712" s="527"/>
      <c r="CF712" s="584"/>
      <c r="CG712" s="527"/>
      <c r="CH712" s="584"/>
      <c r="CI712" s="527"/>
      <c r="CJ712" s="584"/>
      <c r="CK712" s="527"/>
      <c r="CL712" s="584"/>
      <c r="CO712" s="70"/>
      <c r="CP712" s="70"/>
      <c r="CQ712" s="70"/>
      <c r="CR712" s="70"/>
      <c r="CS712" s="70"/>
      <c r="CT712" s="70"/>
      <c r="CU712" s="70"/>
      <c r="CV712" s="70"/>
      <c r="CW712" s="70"/>
      <c r="CX712" s="70"/>
      <c r="CY712" s="70"/>
      <c r="CZ712" s="70"/>
      <c r="DA712" s="70"/>
      <c r="DB712" s="70"/>
      <c r="DC712" s="70"/>
      <c r="DH712" s="516"/>
      <c r="DI712" s="516"/>
      <c r="DJ712" s="105"/>
      <c r="DK712" s="105"/>
      <c r="DL712" s="105"/>
      <c r="DM712" s="105"/>
      <c r="DN712" s="105"/>
      <c r="DO712" s="105"/>
      <c r="DP712" s="105"/>
      <c r="DQ712" s="105"/>
      <c r="DR712" s="105"/>
      <c r="DS712" s="105"/>
      <c r="DT712" s="108" t="s">
        <v>442</v>
      </c>
      <c r="DU712" s="128">
        <v>0.65088915021384186</v>
      </c>
      <c r="DV712" s="128">
        <v>-12.02961836283186</v>
      </c>
      <c r="ER712" s="105">
        <v>-3.8856109876402072</v>
      </c>
      <c r="ES712" s="105">
        <v>13.68615597345133</v>
      </c>
      <c r="EV712" s="284"/>
      <c r="EW712" s="209"/>
      <c r="EX712" s="209"/>
      <c r="EY712" s="209"/>
      <c r="EZ712" s="209"/>
      <c r="FA712" s="209"/>
      <c r="FB712" s="209"/>
      <c r="FC712" s="209"/>
      <c r="FE712" s="141"/>
      <c r="FF712" s="141"/>
      <c r="FH712" s="141"/>
      <c r="FJ712" s="141"/>
      <c r="FK712" s="584"/>
      <c r="FL712" s="527"/>
      <c r="FM712" s="584"/>
      <c r="FN712" s="527"/>
      <c r="FO712" s="584"/>
      <c r="FP712" s="527"/>
      <c r="FQ712" s="284"/>
      <c r="FR712" s="209"/>
      <c r="FS712" s="285"/>
      <c r="FT712" s="279"/>
      <c r="FU712" s="285"/>
      <c r="FV712" s="279"/>
      <c r="FW712" s="285"/>
      <c r="FX712" s="279"/>
      <c r="FY712" s="285"/>
      <c r="FZ712" s="279"/>
      <c r="GA712" s="285"/>
      <c r="GB712" s="279"/>
      <c r="GC712" s="279"/>
      <c r="GD712" s="285"/>
      <c r="GE712" s="279"/>
      <c r="GF712" s="285"/>
      <c r="GG712" s="279"/>
      <c r="GH712" s="279"/>
      <c r="GI712" s="279"/>
      <c r="GJ712" s="279"/>
      <c r="GK712" s="279"/>
      <c r="GL712" s="279"/>
      <c r="GM712" s="279"/>
      <c r="GN712" s="279"/>
      <c r="GO712" s="279"/>
      <c r="GP712" s="209"/>
      <c r="GQ712" s="529"/>
      <c r="GR712" s="587"/>
      <c r="GS712" s="529"/>
      <c r="GT712" s="587"/>
      <c r="GU712" s="529"/>
      <c r="GV712" s="529"/>
      <c r="GW712" s="529"/>
      <c r="GX712" s="529"/>
      <c r="GY712" s="529"/>
      <c r="GZ712" s="587"/>
      <c r="HA712" s="529"/>
      <c r="HB712" s="587"/>
      <c r="HC712" s="529"/>
      <c r="HD712" s="529"/>
      <c r="HE712" s="529"/>
      <c r="HF712" s="529"/>
      <c r="HG712" s="529"/>
      <c r="HH712" s="584"/>
      <c r="HI712" s="527"/>
      <c r="HJ712" s="587"/>
      <c r="HK712" s="529"/>
      <c r="HL712" s="529"/>
      <c r="HM712" s="529"/>
      <c r="HN712" s="529"/>
      <c r="HO712" s="529"/>
      <c r="HP712" s="285"/>
      <c r="HQ712" s="208"/>
      <c r="HR712" s="208"/>
      <c r="HS712" s="208"/>
      <c r="IE712" s="159"/>
      <c r="IF712" s="159"/>
      <c r="IG712" s="159">
        <v>-0.53254566835677963</v>
      </c>
      <c r="IH712" s="159">
        <v>-7.8882743362831867E-2</v>
      </c>
      <c r="II712" s="159"/>
      <c r="IJ712" s="159"/>
      <c r="IK712" s="159"/>
      <c r="IL712" s="159"/>
      <c r="IM712" s="159"/>
      <c r="IQ712" s="159"/>
      <c r="IR712" s="159"/>
      <c r="IS712" s="159"/>
      <c r="IZ712" s="159"/>
      <c r="JA712" s="159"/>
      <c r="JB712" s="159"/>
      <c r="JC712" s="159"/>
      <c r="JD712" s="159"/>
      <c r="JE712" s="159"/>
      <c r="JF712" s="159"/>
      <c r="JG712" s="159"/>
      <c r="JH712" s="159"/>
      <c r="JI712" s="159"/>
      <c r="JJ712" s="159"/>
      <c r="JK712" s="159"/>
      <c r="JL712" s="159"/>
      <c r="JM712" s="159"/>
      <c r="JN712" s="159"/>
      <c r="JO712" s="159"/>
      <c r="JP712" s="159"/>
      <c r="JQ712" s="159"/>
      <c r="JR712" s="159"/>
      <c r="JS712" s="159"/>
      <c r="JT712" s="159"/>
      <c r="JV712" s="159"/>
      <c r="JW712" s="159"/>
      <c r="JX712" s="159"/>
      <c r="KE712" s="159"/>
      <c r="KF712" s="159"/>
      <c r="KG712" s="159"/>
      <c r="KH712" s="159"/>
      <c r="KI712" s="159"/>
      <c r="KJ712" s="159"/>
      <c r="KK712" s="159"/>
      <c r="KL712" s="159"/>
      <c r="KM712" s="159"/>
      <c r="KN712" s="159"/>
      <c r="KO712" s="159"/>
      <c r="KP712" s="159"/>
      <c r="KQ712" s="159"/>
      <c r="KR712" s="159"/>
      <c r="KS712" s="159"/>
      <c r="KT712" s="159"/>
      <c r="KU712" s="159"/>
      <c r="KV712" s="159"/>
      <c r="KW712" s="159"/>
      <c r="KX712" s="159"/>
      <c r="KY712" s="159"/>
      <c r="KZ712" s="159"/>
      <c r="LA712" s="159"/>
      <c r="LB712" s="159"/>
    </row>
    <row r="713" spans="1:314" x14ac:dyDescent="0.15">
      <c r="A713" s="228"/>
      <c r="B713" s="261" t="s">
        <v>235</v>
      </c>
      <c r="C713" s="26"/>
      <c r="D713" s="293"/>
      <c r="E713" s="12"/>
      <c r="F713" s="27"/>
      <c r="G713" s="28"/>
      <c r="H713" s="27"/>
      <c r="I713" s="598"/>
      <c r="J713" s="29">
        <v>1</v>
      </c>
      <c r="K713" s="27">
        <v>0</v>
      </c>
      <c r="L713" s="29">
        <v>1</v>
      </c>
      <c r="M713" s="23">
        <v>1</v>
      </c>
      <c r="N713" s="23">
        <v>1</v>
      </c>
      <c r="O713" s="23">
        <v>0</v>
      </c>
      <c r="P713" s="27"/>
      <c r="Q713" s="27">
        <v>1</v>
      </c>
      <c r="R713" s="27">
        <v>0</v>
      </c>
      <c r="S713" s="27">
        <v>0</v>
      </c>
      <c r="T713" s="27">
        <v>1</v>
      </c>
      <c r="U713" s="27">
        <v>0</v>
      </c>
      <c r="V713" s="27">
        <v>0</v>
      </c>
      <c r="W713" s="27">
        <v>0</v>
      </c>
      <c r="X713" s="27">
        <v>0</v>
      </c>
      <c r="Y713" s="27">
        <v>1</v>
      </c>
      <c r="Z713" s="27">
        <v>0</v>
      </c>
      <c r="AA713" s="29">
        <v>0</v>
      </c>
      <c r="AB713" s="23"/>
      <c r="AC713" s="23"/>
      <c r="AD713" s="23"/>
      <c r="AE713" s="23"/>
      <c r="AF713" s="23"/>
      <c r="AG713" s="23"/>
      <c r="AH713" s="452"/>
      <c r="AI713" s="23"/>
      <c r="AJ713" s="23"/>
      <c r="AK713" s="23"/>
      <c r="AL713" s="641"/>
      <c r="AM713" s="639">
        <v>-0.57199349564246704</v>
      </c>
      <c r="AN713" s="640">
        <v>6.3500608407079655</v>
      </c>
      <c r="AO713" s="639"/>
      <c r="AP713" s="640"/>
      <c r="AQ713" s="640"/>
      <c r="AR713" s="640"/>
      <c r="AS713" s="640"/>
      <c r="AT713" s="640"/>
      <c r="AU713" s="640"/>
      <c r="AV713" s="640"/>
      <c r="AW713" s="640"/>
      <c r="AX713" s="640"/>
      <c r="AY713" s="640"/>
      <c r="AZ713" s="640"/>
      <c r="BA713" s="640"/>
      <c r="BB713" s="639"/>
      <c r="BC713" s="640"/>
      <c r="BD713" s="640"/>
      <c r="BE713" s="640"/>
      <c r="BF713" s="640"/>
      <c r="BG713" s="640"/>
      <c r="BH713" s="640"/>
      <c r="BI713" s="640"/>
      <c r="BJ713" s="640"/>
      <c r="BK713" s="640"/>
      <c r="BL713" s="640"/>
      <c r="BM713" s="640"/>
      <c r="BN713" s="575"/>
      <c r="BO713" s="575"/>
      <c r="BP713" s="64">
        <v>0.84812828664227879</v>
      </c>
      <c r="BQ713" s="64">
        <v>-11.990176991150443</v>
      </c>
      <c r="BR713" s="6"/>
      <c r="BS713" s="527"/>
      <c r="BT713" s="527"/>
      <c r="BU713" s="527"/>
      <c r="BV713" s="527"/>
      <c r="BW713" s="584"/>
      <c r="BX713" s="527"/>
      <c r="BY713" s="527"/>
      <c r="BZ713" s="527"/>
      <c r="CA713" s="527"/>
      <c r="CB713" s="584"/>
      <c r="CC713" s="527"/>
      <c r="CD713" s="584"/>
      <c r="CE713" s="527"/>
      <c r="CF713" s="584"/>
      <c r="CG713" s="527"/>
      <c r="CH713" s="584"/>
      <c r="CI713" s="527"/>
      <c r="CJ713" s="584"/>
      <c r="CK713" s="527"/>
      <c r="CL713" s="584"/>
      <c r="CM713" s="144"/>
      <c r="CN713" s="416"/>
      <c r="CO713" s="76"/>
      <c r="CP713" s="76"/>
      <c r="CQ713" s="76"/>
      <c r="CR713" s="94"/>
      <c r="CS713" s="84"/>
      <c r="CT713" s="84"/>
      <c r="CU713" s="84"/>
      <c r="CV713" s="84"/>
      <c r="CW713" s="84"/>
      <c r="CX713" s="84"/>
      <c r="CY713" s="84"/>
      <c r="CZ713" s="84"/>
      <c r="DA713" s="84"/>
      <c r="DB713" s="84"/>
      <c r="DC713" s="78"/>
      <c r="DD713" s="282"/>
      <c r="DE713" s="282"/>
      <c r="DF713" s="282"/>
      <c r="DG713" s="282"/>
      <c r="DH713" s="209"/>
      <c r="DI713" s="209"/>
      <c r="DJ713" s="116"/>
      <c r="DK713" s="116"/>
      <c r="DL713" s="132"/>
      <c r="DM713" s="132"/>
      <c r="DN713" s="132"/>
      <c r="DO713" s="132"/>
      <c r="DP713" s="132"/>
      <c r="DQ713" s="132"/>
      <c r="DR713" s="132"/>
      <c r="DS713" s="116"/>
      <c r="DT713" s="117" t="s">
        <v>442</v>
      </c>
      <c r="DU713" s="128">
        <v>0.84812828664227879</v>
      </c>
      <c r="DV713" s="128">
        <v>-11.990176991150443</v>
      </c>
      <c r="ER713" s="116">
        <v>-3.9645066422115822</v>
      </c>
      <c r="ES713" s="116">
        <v>13.922804203539824</v>
      </c>
      <c r="EV713" s="284"/>
      <c r="EW713" s="209"/>
      <c r="EX713" s="209"/>
      <c r="EY713" s="209"/>
      <c r="EZ713" s="209"/>
      <c r="FA713" s="209"/>
      <c r="FB713" s="209"/>
      <c r="FC713" s="209"/>
      <c r="FE713" s="151"/>
      <c r="FF713" s="144"/>
      <c r="FG713" s="267"/>
      <c r="FH713" s="144"/>
      <c r="FI713" s="267"/>
      <c r="FJ713" s="144"/>
      <c r="FK713" s="584"/>
      <c r="FL713" s="527"/>
      <c r="FM713" s="584"/>
      <c r="FN713" s="527"/>
      <c r="FO713" s="584"/>
      <c r="FP713" s="527"/>
      <c r="FQ713" s="284"/>
      <c r="FR713" s="209"/>
      <c r="FS713" s="285"/>
      <c r="FT713" s="279"/>
      <c r="FU713" s="285"/>
      <c r="FV713" s="279"/>
      <c r="FW713" s="285"/>
      <c r="FX713" s="279"/>
      <c r="FY713" s="285"/>
      <c r="FZ713" s="279"/>
      <c r="GA713" s="285"/>
      <c r="GB713" s="279"/>
      <c r="GC713" s="279"/>
      <c r="GD713" s="285"/>
      <c r="GE713" s="279"/>
      <c r="GF713" s="285"/>
      <c r="GG713" s="279"/>
      <c r="GH713" s="279"/>
      <c r="GI713" s="279"/>
      <c r="GJ713" s="279"/>
      <c r="GK713" s="279"/>
      <c r="GL713" s="279"/>
      <c r="GM713" s="279"/>
      <c r="GN713" s="279"/>
      <c r="GO713" s="279"/>
      <c r="GP713" s="209"/>
      <c r="GQ713" s="529"/>
      <c r="GR713" s="587"/>
      <c r="GS713" s="529"/>
      <c r="GT713" s="587"/>
      <c r="GU713" s="529"/>
      <c r="GV713" s="529"/>
      <c r="GW713" s="529"/>
      <c r="GX713" s="529"/>
      <c r="GY713" s="529"/>
      <c r="GZ713" s="587"/>
      <c r="HA713" s="529"/>
      <c r="HB713" s="587"/>
      <c r="HC713" s="529"/>
      <c r="HD713" s="529"/>
      <c r="HE713" s="529"/>
      <c r="HF713" s="529"/>
      <c r="HG713" s="529"/>
      <c r="HH713" s="584"/>
      <c r="HI713" s="527"/>
      <c r="HJ713" s="587"/>
      <c r="HK713" s="529"/>
      <c r="HL713" s="529"/>
      <c r="HM713" s="529"/>
      <c r="HN713" s="529"/>
      <c r="HO713" s="529"/>
      <c r="HP713" s="284"/>
      <c r="HQ713" s="209"/>
      <c r="HR713" s="209"/>
      <c r="HS713" s="209"/>
      <c r="HT713" s="510"/>
      <c r="HU713" s="518"/>
      <c r="HV713" s="510"/>
      <c r="HW713" s="518"/>
      <c r="HX713" s="510"/>
      <c r="HY713" s="518"/>
      <c r="HZ713" s="510"/>
      <c r="IA713" s="518"/>
      <c r="IB713" s="510"/>
      <c r="IC713" s="518"/>
      <c r="ID713" s="510"/>
      <c r="IE713" s="183"/>
      <c r="IF713" s="183"/>
      <c r="IG713" s="183"/>
      <c r="IH713" s="183">
        <v>6.5867090707964611</v>
      </c>
      <c r="II713" s="183"/>
      <c r="IJ713" s="183"/>
      <c r="IK713" s="183"/>
      <c r="IL713" s="183"/>
      <c r="IM713" s="183"/>
      <c r="IN713" s="464"/>
      <c r="IO713" s="464"/>
      <c r="IP713" s="402"/>
      <c r="IQ713" s="183"/>
      <c r="IR713" s="183"/>
      <c r="IS713" s="183"/>
      <c r="IT713" s="412"/>
      <c r="IU713" s="416"/>
      <c r="IV713" s="412"/>
      <c r="IW713" s="416"/>
      <c r="IX713" s="482"/>
      <c r="IY713" s="416"/>
      <c r="IZ713" s="183"/>
      <c r="JA713" s="183"/>
      <c r="JB713" s="184"/>
      <c r="JC713" s="184"/>
      <c r="JD713" s="184"/>
      <c r="JE713" s="183"/>
      <c r="JF713" s="183"/>
      <c r="JG713" s="183"/>
      <c r="JH713" s="183"/>
      <c r="JI713" s="183"/>
      <c r="JJ713" s="183"/>
      <c r="JK713" s="183"/>
      <c r="JL713" s="183"/>
      <c r="JM713" s="183"/>
      <c r="JN713" s="183"/>
      <c r="JO713" s="183"/>
      <c r="JP713" s="184"/>
      <c r="JQ713" s="184"/>
      <c r="JR713" s="184"/>
      <c r="JS713" s="183"/>
      <c r="JT713" s="183"/>
      <c r="JU713" s="510"/>
      <c r="JV713" s="183"/>
      <c r="JW713" s="183"/>
      <c r="JX713" s="183"/>
      <c r="JY713" s="510"/>
      <c r="JZ713" s="505"/>
      <c r="KA713" s="505"/>
      <c r="KB713" s="518"/>
      <c r="KC713" s="518"/>
      <c r="KD713" s="505"/>
      <c r="KE713" s="187"/>
      <c r="KF713" s="183"/>
      <c r="KG713" s="183"/>
      <c r="KH713" s="183"/>
      <c r="KI713" s="183"/>
      <c r="KJ713" s="183"/>
      <c r="KK713" s="200"/>
      <c r="KL713" s="183"/>
      <c r="KM713" s="183"/>
      <c r="KN713" s="183"/>
      <c r="KO713" s="183"/>
      <c r="KP713" s="183"/>
      <c r="KQ713" s="183"/>
      <c r="KR713" s="200"/>
      <c r="KS713" s="183"/>
      <c r="KT713" s="183"/>
      <c r="KU713" s="183"/>
      <c r="KV713" s="183"/>
      <c r="KW713" s="183"/>
      <c r="KX713" s="183"/>
      <c r="KY713" s="183"/>
      <c r="KZ713" s="183"/>
      <c r="LA713" s="200"/>
      <c r="LB713" s="183" t="s">
        <v>587</v>
      </c>
    </row>
    <row r="714" spans="1:314" x14ac:dyDescent="0.15">
      <c r="A714" s="214"/>
      <c r="B714" s="261" t="s">
        <v>236</v>
      </c>
      <c r="C714" s="10"/>
      <c r="D714" s="11"/>
      <c r="E714" s="12"/>
      <c r="F714" s="14"/>
      <c r="G714" s="13"/>
      <c r="H714" s="14"/>
      <c r="I714" s="596"/>
      <c r="J714" s="9">
        <v>1</v>
      </c>
      <c r="K714" s="14">
        <v>0</v>
      </c>
      <c r="L714" s="9">
        <v>1</v>
      </c>
      <c r="M714" s="23">
        <v>1</v>
      </c>
      <c r="N714" s="23">
        <v>1</v>
      </c>
      <c r="O714" s="23">
        <v>0</v>
      </c>
      <c r="P714" s="14"/>
      <c r="Q714" s="14">
        <v>1</v>
      </c>
      <c r="R714" s="14">
        <v>0</v>
      </c>
      <c r="S714" s="14">
        <v>0</v>
      </c>
      <c r="T714" s="14">
        <v>1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9">
        <v>1</v>
      </c>
      <c r="AB714" s="15"/>
      <c r="AC714" s="15"/>
      <c r="AD714" s="15"/>
      <c r="AE714" s="15">
        <f>ABS(ER714-DU715)</f>
        <v>7.8895654571374596E-2</v>
      </c>
      <c r="AF714" s="15">
        <f>ABS(ES714-DV715)</f>
        <v>0.39441371681416015</v>
      </c>
      <c r="AG714" s="15">
        <f>SQRT(AE714^2+AF714^2)</f>
        <v>0.40222717998838192</v>
      </c>
      <c r="AH714" s="15">
        <f>AM715-BP714</f>
        <v>-3.4319609738548023</v>
      </c>
      <c r="AI714" s="15">
        <f>AN715-BQ714</f>
        <v>18.221913716814161</v>
      </c>
      <c r="AJ714" s="15"/>
      <c r="AK714" s="15"/>
      <c r="AL714" s="632">
        <f>((AH714*AH715)+(AI714*AI715))/(SQRT(AH714^2+AI714^2)*SQRT(AH715^2+AI715^2))</f>
        <v>0.99993824422316691</v>
      </c>
      <c r="AM714" s="633"/>
      <c r="AN714" s="634"/>
      <c r="AO714" s="633"/>
      <c r="AP714" s="634"/>
      <c r="AQ714" s="634"/>
      <c r="AR714" s="634"/>
      <c r="AS714" s="634"/>
      <c r="AT714" s="634"/>
      <c r="AU714" s="634"/>
      <c r="AV714" s="634"/>
      <c r="AW714" s="634"/>
      <c r="AX714" s="634"/>
      <c r="AY714" s="634"/>
      <c r="AZ714" s="634"/>
      <c r="BA714" s="634"/>
      <c r="BB714" s="633"/>
      <c r="BC714" s="634"/>
      <c r="BD714" s="634"/>
      <c r="BE714" s="634"/>
      <c r="BF714" s="634"/>
      <c r="BG714" s="634"/>
      <c r="BH714" s="634"/>
      <c r="BI714" s="634"/>
      <c r="BJ714" s="634"/>
      <c r="BK714" s="634"/>
      <c r="BL714" s="634"/>
      <c r="BM714" s="634"/>
      <c r="BN714" s="573"/>
      <c r="BO714" s="573"/>
      <c r="BP714" s="64">
        <v>0.65088915021384186</v>
      </c>
      <c r="BQ714" s="64">
        <v>-12.069059734513276</v>
      </c>
      <c r="BR714" s="6"/>
      <c r="BS714" s="527"/>
      <c r="BT714" s="527"/>
      <c r="BU714" s="527"/>
      <c r="BV714" s="527"/>
      <c r="BW714" s="584"/>
      <c r="BX714" s="527"/>
      <c r="BY714" s="527"/>
      <c r="BZ714" s="527"/>
      <c r="CA714" s="527"/>
      <c r="CB714" s="584"/>
      <c r="CC714" s="527"/>
      <c r="CD714" s="584"/>
      <c r="CE714" s="527"/>
      <c r="CF714" s="584"/>
      <c r="CG714" s="527"/>
      <c r="CH714" s="584"/>
      <c r="CI714" s="527"/>
      <c r="CJ714" s="584"/>
      <c r="CK714" s="527"/>
      <c r="CL714" s="584"/>
      <c r="CO714" s="70"/>
      <c r="CP714" s="70"/>
      <c r="CQ714" s="70"/>
      <c r="CR714" s="70"/>
      <c r="CS714" s="70"/>
      <c r="CT714" s="70"/>
      <c r="CU714" s="70"/>
      <c r="CV714" s="70"/>
      <c r="CW714" s="70"/>
      <c r="CX714" s="70"/>
      <c r="CY714" s="70"/>
      <c r="CZ714" s="70"/>
      <c r="DA714" s="70"/>
      <c r="DB714" s="70"/>
      <c r="DC714" s="70"/>
      <c r="DH714" s="516"/>
      <c r="DI714" s="516"/>
      <c r="DJ714" s="105"/>
      <c r="DK714" s="105"/>
      <c r="DL714" s="105"/>
      <c r="DM714" s="105"/>
      <c r="DN714" s="105"/>
      <c r="DO714" s="105"/>
      <c r="DP714" s="105"/>
      <c r="DQ714" s="105"/>
      <c r="DR714" s="105"/>
      <c r="DS714" s="105"/>
      <c r="DT714" s="105"/>
      <c r="DU714" s="128">
        <v>0.65088915021384186</v>
      </c>
      <c r="DV714" s="128">
        <v>-12.069059734513276</v>
      </c>
      <c r="ER714" s="105">
        <v>-3.9250588149258947</v>
      </c>
      <c r="ES714" s="105">
        <v>13.804480088495577</v>
      </c>
      <c r="EV714" s="284"/>
      <c r="EW714" s="209"/>
      <c r="EX714" s="209"/>
      <c r="EY714" s="209"/>
      <c r="EZ714" s="209"/>
      <c r="FA714" s="209"/>
      <c r="FB714" s="209"/>
      <c r="FC714" s="209"/>
      <c r="FE714" s="141"/>
      <c r="FF714" s="141"/>
      <c r="FH714" s="141"/>
      <c r="FJ714" s="141"/>
      <c r="FK714" s="584"/>
      <c r="FL714" s="527"/>
      <c r="FM714" s="584"/>
      <c r="FN714" s="527"/>
      <c r="FO714" s="584"/>
      <c r="FP714" s="527"/>
      <c r="FQ714" s="284"/>
      <c r="FR714" s="209"/>
      <c r="FS714" s="285"/>
      <c r="FT714" s="279"/>
      <c r="FU714" s="285"/>
      <c r="FV714" s="279"/>
      <c r="FW714" s="285"/>
      <c r="FX714" s="279"/>
      <c r="FY714" s="285"/>
      <c r="FZ714" s="279"/>
      <c r="GA714" s="285"/>
      <c r="GB714" s="279"/>
      <c r="GC714" s="279"/>
      <c r="GD714" s="285"/>
      <c r="GE714" s="279"/>
      <c r="GF714" s="285"/>
      <c r="GG714" s="279"/>
      <c r="GH714" s="279"/>
      <c r="GI714" s="279"/>
      <c r="GJ714" s="279"/>
      <c r="GK714" s="279"/>
      <c r="GL714" s="279"/>
      <c r="GM714" s="279"/>
      <c r="GN714" s="279"/>
      <c r="GO714" s="279"/>
      <c r="GP714" s="209"/>
      <c r="GQ714" s="529"/>
      <c r="GR714" s="587"/>
      <c r="GS714" s="529"/>
      <c r="GT714" s="587"/>
      <c r="GU714" s="529"/>
      <c r="GV714" s="529"/>
      <c r="GW714" s="529"/>
      <c r="GX714" s="529"/>
      <c r="GY714" s="529"/>
      <c r="GZ714" s="587"/>
      <c r="HA714" s="529"/>
      <c r="HB714" s="587"/>
      <c r="HC714" s="529"/>
      <c r="HD714" s="529"/>
      <c r="HE714" s="529"/>
      <c r="HF714" s="529"/>
      <c r="HG714" s="529"/>
      <c r="HH714" s="584"/>
      <c r="HI714" s="527"/>
      <c r="HJ714" s="587"/>
      <c r="HK714" s="529"/>
      <c r="HL714" s="529"/>
      <c r="HM714" s="529"/>
      <c r="HN714" s="529"/>
      <c r="HO714" s="529"/>
      <c r="HP714" s="285"/>
      <c r="HQ714" s="208"/>
      <c r="HR714" s="208"/>
      <c r="HS714" s="208"/>
      <c r="IE714" s="159"/>
      <c r="IF714" s="159"/>
      <c r="IG714" s="159"/>
      <c r="IH714" s="159"/>
      <c r="II714" s="159"/>
      <c r="IJ714" s="159"/>
      <c r="IK714" s="159"/>
      <c r="IL714" s="159"/>
      <c r="IM714" s="159"/>
      <c r="IQ714" s="159"/>
      <c r="IR714" s="159"/>
      <c r="IS714" s="159"/>
      <c r="IZ714" s="159"/>
      <c r="JA714" s="159"/>
      <c r="JB714" s="159"/>
      <c r="JC714" s="159"/>
      <c r="JD714" s="159"/>
      <c r="JE714" s="159"/>
      <c r="JF714" s="159"/>
      <c r="JG714" s="159"/>
      <c r="JH714" s="159"/>
      <c r="JI714" s="159"/>
      <c r="JJ714" s="159"/>
      <c r="JK714" s="159"/>
      <c r="JL714" s="159"/>
      <c r="JM714" s="159"/>
      <c r="JN714" s="159"/>
      <c r="JO714" s="159"/>
      <c r="JP714" s="159"/>
      <c r="JQ714" s="159"/>
      <c r="JR714" s="159"/>
      <c r="JS714" s="159"/>
      <c r="JT714" s="159"/>
      <c r="JV714" s="159"/>
      <c r="JW714" s="159"/>
      <c r="JX714" s="159"/>
      <c r="KE714" s="159"/>
      <c r="KF714" s="159"/>
      <c r="KG714" s="159"/>
      <c r="KH714" s="159"/>
      <c r="KI714" s="159"/>
      <c r="KJ714" s="159"/>
      <c r="KK714" s="159"/>
      <c r="KL714" s="159"/>
      <c r="KM714" s="159"/>
      <c r="KN714" s="159"/>
      <c r="KO714" s="159"/>
      <c r="KP714" s="159"/>
      <c r="KQ714" s="159"/>
      <c r="KR714" s="159"/>
      <c r="KS714" s="159"/>
      <c r="KT714" s="159"/>
      <c r="KU714" s="159"/>
      <c r="KV714" s="159"/>
      <c r="KW714" s="159"/>
      <c r="KX714" s="159"/>
      <c r="KY714" s="159"/>
      <c r="KZ714" s="159"/>
      <c r="LA714" s="159"/>
      <c r="LB714" s="159"/>
    </row>
    <row r="715" spans="1:314" x14ac:dyDescent="0.15">
      <c r="A715" s="214"/>
      <c r="B715" s="261" t="s">
        <v>237</v>
      </c>
      <c r="C715" s="10">
        <v>0.19</v>
      </c>
      <c r="D715" s="11">
        <v>0.63327</v>
      </c>
      <c r="E715" s="12"/>
      <c r="F715" s="14"/>
      <c r="G715" s="13"/>
      <c r="H715" s="14"/>
      <c r="I715" s="596"/>
      <c r="J715" s="9">
        <v>2</v>
      </c>
      <c r="K715" s="14"/>
      <c r="L715" s="9"/>
      <c r="M715" s="23">
        <v>0</v>
      </c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9"/>
      <c r="AB715" s="15"/>
      <c r="AC715" s="15"/>
      <c r="AD715" s="15"/>
      <c r="AE715" s="15"/>
      <c r="AF715" s="15"/>
      <c r="AG715" s="15"/>
      <c r="AH715" s="54">
        <f>ER714-BP714</f>
        <v>-4.5759479651397363</v>
      </c>
      <c r="AI715" s="54">
        <f>ES714-BQ714</f>
        <v>25.873539823008855</v>
      </c>
      <c r="AJ715" s="15"/>
      <c r="AK715" s="15"/>
      <c r="AL715" s="635">
        <f>DEGREES(ACOS(AL714))</f>
        <v>0.63676423112475289</v>
      </c>
      <c r="AM715" s="633">
        <v>-2.7810718236409606</v>
      </c>
      <c r="AN715" s="634">
        <v>6.1528539823008854</v>
      </c>
      <c r="AO715" s="584"/>
      <c r="AP715" s="638">
        <f>ABS(11.88-AN715)</f>
        <v>5.7271460176991154</v>
      </c>
      <c r="AQ715" s="634"/>
      <c r="AR715" s="634"/>
      <c r="AS715" s="634"/>
      <c r="AT715" s="634"/>
      <c r="AU715" s="634"/>
      <c r="AV715" s="634"/>
      <c r="AW715" s="634"/>
      <c r="AX715" s="634"/>
      <c r="AY715" s="634"/>
      <c r="AZ715" s="634"/>
      <c r="BA715" s="634"/>
      <c r="BB715" s="634">
        <f>ABS(BQ715-AN715)</f>
        <v>7.138888274336284</v>
      </c>
      <c r="BC715" s="527"/>
      <c r="BD715" s="634"/>
      <c r="BE715" s="634"/>
      <c r="BF715" s="634"/>
      <c r="BG715" s="634"/>
      <c r="BH715" s="634"/>
      <c r="BI715" s="634"/>
      <c r="BJ715" s="634"/>
      <c r="BK715" s="634"/>
      <c r="BL715" s="634"/>
      <c r="BM715" s="634"/>
      <c r="BN715" s="573"/>
      <c r="BO715" s="573"/>
      <c r="BP715" s="4">
        <v>-5.1479414607822038</v>
      </c>
      <c r="BQ715" s="4">
        <v>13.291742256637169</v>
      </c>
      <c r="BR715" s="6"/>
      <c r="BS715" s="527">
        <f>(BP714+BP715+BP716)/3</f>
        <v>-0.37475435921403033</v>
      </c>
      <c r="BT715" s="527">
        <f>(BQ714+BQ715+BQ716)/3</f>
        <v>-3.8126659292035403</v>
      </c>
      <c r="BU715" s="527"/>
      <c r="BV715" s="527"/>
      <c r="BW715" s="584"/>
      <c r="BX715" s="527"/>
      <c r="BY715" s="527"/>
      <c r="BZ715" s="527"/>
      <c r="CA715" s="527"/>
      <c r="CB715" s="584">
        <f>SQRT((BP714-BP715)^2+(BQ714-BQ715)^2)+SQRT((BP715-BP716)^2+(BQ715-BQ716)^2)+SQRT((BP716-BP714)^2+(BQ716-BQ714)^2)</f>
        <v>56.116171298612272</v>
      </c>
      <c r="CD715" s="584"/>
      <c r="CE715" s="527"/>
      <c r="CF715" s="584"/>
      <c r="CG715" s="527"/>
      <c r="CH715" s="584"/>
      <c r="CI715" s="527"/>
      <c r="CJ715" s="584"/>
      <c r="CK715" s="527"/>
      <c r="CL715" s="584"/>
      <c r="CO715" s="70"/>
      <c r="CP715" s="70"/>
      <c r="CQ715" s="70"/>
      <c r="CR715" s="97">
        <f>DEGREES(ACOS(((BP714-BP715)*(BP716-BP715)+(BQ714-BQ715)*(BQ716-BQ715))/(SQRT((BP714-BP715)^2+(BQ714-BQ715)^2)*SQRT((BP716-BP715)^2+(BQ716-BQ715)^2))))</f>
        <v>5.2966465573409076</v>
      </c>
      <c r="CS715" s="541"/>
      <c r="CT715" s="70"/>
      <c r="CU715" s="70"/>
      <c r="CV715" s="70"/>
      <c r="CW715" s="70"/>
      <c r="CX715" s="70"/>
      <c r="CY715" s="70"/>
      <c r="CZ715" s="70"/>
      <c r="DA715" s="70"/>
      <c r="DB715" s="70"/>
      <c r="DC715" s="70"/>
      <c r="DH715" s="516"/>
      <c r="DI715" s="516"/>
      <c r="DJ715" s="105"/>
      <c r="DK715" s="105"/>
      <c r="DL715" s="105"/>
      <c r="DM715" s="105"/>
      <c r="DN715" s="105"/>
      <c r="DO715" s="105"/>
      <c r="DP715" s="105"/>
      <c r="DQ715" s="105"/>
      <c r="DR715" s="105"/>
      <c r="DS715" s="105"/>
      <c r="DT715" s="117" t="s">
        <v>445</v>
      </c>
      <c r="DU715" s="105">
        <v>-3.8461631603545201</v>
      </c>
      <c r="DV715" s="105">
        <v>13.410066371681417</v>
      </c>
      <c r="ER715" s="128">
        <v>1.3609500413562148</v>
      </c>
      <c r="ES715" s="128">
        <v>-11.753528761061949</v>
      </c>
      <c r="EU715" s="518">
        <f>ABS(ER715)</f>
        <v>1.3609500413562148</v>
      </c>
      <c r="EV715" s="284"/>
      <c r="EW715" s="209"/>
      <c r="EX715" s="209"/>
      <c r="EY715" s="209"/>
      <c r="EZ715" s="209"/>
      <c r="FA715" s="209"/>
      <c r="FB715" s="209"/>
      <c r="FC715" s="209"/>
      <c r="FE715" s="141"/>
      <c r="FF715" s="141"/>
      <c r="FH715" s="141"/>
      <c r="FJ715" s="141"/>
      <c r="FK715" s="584"/>
      <c r="FL715" s="527"/>
      <c r="FM715" s="584"/>
      <c r="FN715" s="527"/>
      <c r="FO715" s="584"/>
      <c r="FP715" s="527"/>
      <c r="FQ715" s="284"/>
      <c r="FR715" s="209"/>
      <c r="FS715" s="285"/>
      <c r="FT715" s="279"/>
      <c r="FU715" s="285"/>
      <c r="FV715" s="279"/>
      <c r="FW715" s="285"/>
      <c r="FX715" s="279"/>
      <c r="FY715" s="285"/>
      <c r="FZ715" s="279"/>
      <c r="GA715" s="285"/>
      <c r="GB715" s="279"/>
      <c r="GC715" s="279"/>
      <c r="GD715" s="285"/>
      <c r="GE715" s="279"/>
      <c r="GF715" s="285"/>
      <c r="GG715" s="279"/>
      <c r="GH715" s="279"/>
      <c r="GI715" s="279"/>
      <c r="GJ715" s="279"/>
      <c r="GK715" s="279"/>
      <c r="GL715" s="279"/>
      <c r="GM715" s="279"/>
      <c r="GN715" s="279"/>
      <c r="GO715" s="279"/>
      <c r="GP715" s="209"/>
      <c r="GQ715" s="529"/>
      <c r="GR715" s="587">
        <v>7.8895654571374596E-2</v>
      </c>
      <c r="GS715" s="532">
        <v>0.71006089114237292</v>
      </c>
      <c r="GT715" s="584"/>
      <c r="GU715" s="527"/>
      <c r="GV715" s="527"/>
      <c r="GW715" s="527"/>
      <c r="GX715" s="527"/>
      <c r="GY715" s="527"/>
      <c r="GZ715" s="587">
        <v>0.39441371681416015</v>
      </c>
      <c r="HA715" s="532">
        <v>0.31553097345132741</v>
      </c>
      <c r="HB715" s="584"/>
      <c r="HC715" s="527"/>
      <c r="HD715" s="527"/>
      <c r="HE715" s="527"/>
      <c r="HF715" s="527"/>
      <c r="HG715" s="527"/>
      <c r="HH715" s="584">
        <v>0.40222717998838192</v>
      </c>
      <c r="HI715" s="527">
        <v>0.77701110953257491</v>
      </c>
      <c r="HJ715" s="584"/>
      <c r="HK715" s="527"/>
      <c r="HL715" s="527"/>
      <c r="HM715" s="527"/>
      <c r="HN715" s="527"/>
      <c r="HO715" s="527"/>
      <c r="HP715" s="285"/>
      <c r="HQ715" s="208"/>
      <c r="HR715" s="208"/>
      <c r="HS715" s="208"/>
      <c r="IE715" s="159"/>
      <c r="IF715" s="159"/>
      <c r="IG715" s="159"/>
      <c r="IH715" s="159"/>
      <c r="II715" s="175">
        <v>1</v>
      </c>
      <c r="IJ715" s="175">
        <v>0</v>
      </c>
      <c r="IK715" s="175">
        <v>1</v>
      </c>
      <c r="IL715" s="175">
        <v>0</v>
      </c>
      <c r="IM715" s="175">
        <v>0</v>
      </c>
      <c r="IN715" s="464"/>
      <c r="IO715" s="464"/>
      <c r="IP715" s="402"/>
      <c r="IQ715" s="175">
        <v>0</v>
      </c>
      <c r="IR715" s="175">
        <v>1</v>
      </c>
      <c r="IS715" s="175">
        <v>0</v>
      </c>
      <c r="IT715" s="402"/>
      <c r="IU715" s="416"/>
      <c r="IV715" s="402"/>
      <c r="IW715" s="416"/>
      <c r="IX715" s="483"/>
      <c r="IY715" s="416"/>
      <c r="IZ715" s="175">
        <v>0</v>
      </c>
      <c r="JA715" s="175">
        <v>0</v>
      </c>
      <c r="JB715" s="178">
        <v>0</v>
      </c>
      <c r="JC715" s="178">
        <v>1</v>
      </c>
      <c r="JD715" s="178">
        <v>0</v>
      </c>
      <c r="JE715" s="178">
        <v>0</v>
      </c>
      <c r="JF715" s="178">
        <v>0</v>
      </c>
      <c r="JG715" s="178">
        <v>1</v>
      </c>
      <c r="JH715" s="178">
        <v>0</v>
      </c>
      <c r="JI715" s="178">
        <v>0</v>
      </c>
      <c r="JJ715" s="178">
        <v>0</v>
      </c>
      <c r="JK715" s="178">
        <v>0</v>
      </c>
      <c r="JL715" s="178">
        <v>1</v>
      </c>
      <c r="JM715" s="178">
        <v>1</v>
      </c>
      <c r="JN715" s="178">
        <v>0</v>
      </c>
      <c r="JO715" s="178">
        <v>0</v>
      </c>
      <c r="JP715" s="178">
        <v>0</v>
      </c>
      <c r="JQ715" s="178">
        <v>0</v>
      </c>
      <c r="JR715" s="178">
        <v>0</v>
      </c>
      <c r="JS715" s="178">
        <v>0</v>
      </c>
      <c r="JT715" s="178">
        <v>0</v>
      </c>
      <c r="JU715" s="513">
        <v>0</v>
      </c>
      <c r="JV715" s="178">
        <v>1</v>
      </c>
      <c r="JW715" s="178">
        <v>0</v>
      </c>
      <c r="JX715" s="178">
        <v>0</v>
      </c>
      <c r="JY715" s="513"/>
      <c r="JZ715" s="407"/>
      <c r="KA715" s="407"/>
      <c r="KB715" s="407"/>
      <c r="KC715" s="407"/>
      <c r="KD715" s="407"/>
      <c r="KE715" s="162">
        <v>1</v>
      </c>
      <c r="KF715" s="175">
        <v>0</v>
      </c>
      <c r="KG715" s="175">
        <v>0</v>
      </c>
      <c r="KH715" s="175">
        <v>0</v>
      </c>
      <c r="KI715" s="175">
        <v>0</v>
      </c>
      <c r="KJ715" s="175">
        <v>0</v>
      </c>
      <c r="KK715" s="160">
        <v>1</v>
      </c>
      <c r="KL715" s="175">
        <v>1</v>
      </c>
      <c r="KM715" s="175">
        <v>0</v>
      </c>
      <c r="KN715" s="175">
        <v>0</v>
      </c>
      <c r="KO715" s="175">
        <v>0</v>
      </c>
      <c r="KP715" s="175">
        <v>0</v>
      </c>
      <c r="KQ715" s="175">
        <v>0</v>
      </c>
      <c r="KR715" s="160">
        <v>0</v>
      </c>
      <c r="KS715" s="159"/>
      <c r="KT715" s="159"/>
      <c r="KU715" s="159"/>
      <c r="KV715" s="159"/>
      <c r="KW715" s="159"/>
      <c r="KX715" s="159"/>
      <c r="KY715" s="159"/>
      <c r="KZ715" s="159"/>
      <c r="LA715" s="159"/>
      <c r="LB715" s="159"/>
    </row>
    <row r="716" spans="1:314" x14ac:dyDescent="0.15">
      <c r="A716" s="214"/>
      <c r="B716" s="261" t="s">
        <v>238</v>
      </c>
      <c r="C716" s="26">
        <v>2.09</v>
      </c>
      <c r="D716" s="11">
        <v>6.9659699999999996</v>
      </c>
      <c r="E716" s="12"/>
      <c r="F716" s="14"/>
      <c r="G716" s="13"/>
      <c r="H716" s="14"/>
      <c r="I716" s="596"/>
      <c r="J716" s="9">
        <v>3</v>
      </c>
      <c r="K716" s="14"/>
      <c r="L716" s="9"/>
      <c r="M716" s="23">
        <v>0</v>
      </c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9"/>
      <c r="AB716" s="15"/>
      <c r="AC716" s="15"/>
      <c r="AD716" s="15"/>
      <c r="AE716" s="15"/>
      <c r="AF716" s="15"/>
      <c r="AG716" s="15"/>
      <c r="AH716" s="54"/>
      <c r="AI716" s="15"/>
      <c r="AJ716" s="15"/>
      <c r="AK716" s="15"/>
      <c r="AL716" s="632"/>
      <c r="AM716" s="633">
        <v>2.3076978962127122</v>
      </c>
      <c r="AN716" s="634">
        <v>-11.871852876106196</v>
      </c>
      <c r="AO716" s="634">
        <f>ABS(11.88+AN716)</f>
        <v>8.1471238938046753E-3</v>
      </c>
      <c r="AP716" s="527"/>
      <c r="AQ716" s="634"/>
      <c r="AR716" s="634"/>
      <c r="AS716" s="634"/>
      <c r="AT716" s="634"/>
      <c r="AU716" s="634"/>
      <c r="AV716" s="634"/>
      <c r="AW716" s="634"/>
      <c r="AX716" s="634"/>
      <c r="AY716" s="634"/>
      <c r="AZ716" s="634"/>
      <c r="BA716" s="634"/>
      <c r="BB716" s="584"/>
      <c r="BC716" s="634">
        <f>ABS(BQ716-AN716)</f>
        <v>0.78882743362831853</v>
      </c>
      <c r="BD716" s="634"/>
      <c r="BE716" s="634"/>
      <c r="BF716" s="634"/>
      <c r="BG716" s="634"/>
      <c r="BH716" s="634"/>
      <c r="BI716" s="634"/>
      <c r="BJ716" s="634"/>
      <c r="BK716" s="634"/>
      <c r="BL716" s="634"/>
      <c r="BM716" s="634"/>
      <c r="BN716" s="573"/>
      <c r="BO716" s="573"/>
      <c r="BP716" s="64">
        <v>3.3727892329262712</v>
      </c>
      <c r="BQ716" s="64">
        <v>-12.660680309734515</v>
      </c>
      <c r="BR716" s="6"/>
      <c r="BS716" s="527"/>
      <c r="BT716" s="527"/>
      <c r="BU716" s="527">
        <f>(BP715+BP716+BP717)/3</f>
        <v>-2.1762051385937542</v>
      </c>
      <c r="BV716" s="527">
        <f>(BQ715+BQ716+BQ717)/3</f>
        <v>4.6935232300884957</v>
      </c>
      <c r="BW716" s="584"/>
      <c r="BX716" s="527"/>
      <c r="BY716" s="527"/>
      <c r="BZ716" s="527"/>
      <c r="CA716" s="527"/>
      <c r="CC716" s="584">
        <f>SQRT((BP715-BP716)^2+(BQ715-BQ716)^2)+SQRT((BP716-BP717)^2+(BQ716-BQ717)^2)+SQRT((BP717-BP715)^2+(BQ717-BQ715)^2)</f>
        <v>55.085784667365182</v>
      </c>
      <c r="CD716" s="584"/>
      <c r="CE716" s="584"/>
      <c r="CF716" s="584"/>
      <c r="CG716" s="527"/>
      <c r="CH716" s="584"/>
      <c r="CI716" s="527"/>
      <c r="CJ716" s="584"/>
      <c r="CK716" s="527"/>
      <c r="CL716" s="584"/>
      <c r="CO716" s="70"/>
      <c r="CP716" s="70"/>
      <c r="CQ716" s="70"/>
      <c r="CR716" s="285"/>
      <c r="CS716" s="542">
        <f>DEGREES(ACOS(((BP715-BP716)*(BP717-BP716)+(BQ715-BQ716)*(BQ717-BQ716))/(SQRT((BP715-BP716)^2+(BQ715-BQ716)^2)*SQRT((BP717-BP716)^2+(BQ717-BQ716)^2))))</f>
        <v>0.88843900841271339</v>
      </c>
      <c r="CT716" s="70"/>
      <c r="CU716" s="70"/>
      <c r="CV716" s="70"/>
      <c r="CW716" s="70"/>
      <c r="CX716" s="70"/>
      <c r="CY716" s="70"/>
      <c r="CZ716" s="70"/>
      <c r="DA716" s="70"/>
      <c r="DB716" s="70"/>
      <c r="DC716" s="70"/>
      <c r="DH716" s="516"/>
      <c r="DI716" s="516"/>
      <c r="DJ716" s="105"/>
      <c r="DK716" s="105"/>
      <c r="DL716" s="105"/>
      <c r="DM716" s="105"/>
      <c r="DN716" s="105"/>
      <c r="DO716" s="105"/>
      <c r="DP716" s="105"/>
      <c r="DQ716" s="105"/>
      <c r="DR716" s="105"/>
      <c r="DS716" s="105"/>
      <c r="DT716" s="117" t="s">
        <v>443</v>
      </c>
      <c r="DU716" s="128">
        <v>4.3195370877827681</v>
      </c>
      <c r="DV716" s="128">
        <v>-12.700121681415931</v>
      </c>
      <c r="ER716" s="105">
        <v>-0.80868045935659139</v>
      </c>
      <c r="ES716" s="105">
        <v>13.843921460176993</v>
      </c>
      <c r="ET716" s="518">
        <f>ABS(ER716)</f>
        <v>0.80868045935659139</v>
      </c>
      <c r="EV716" s="284"/>
      <c r="EW716" s="209"/>
      <c r="EX716" s="209"/>
      <c r="EY716" s="209"/>
      <c r="EZ716" s="209"/>
      <c r="FA716" s="209"/>
      <c r="FB716" s="209"/>
      <c r="FC716" s="209"/>
      <c r="FE716" s="151">
        <v>32.799430767838977</v>
      </c>
      <c r="FF716" s="141"/>
      <c r="FH716" s="141"/>
      <c r="FJ716" s="141"/>
      <c r="FK716" s="584"/>
      <c r="FL716" s="527"/>
      <c r="FM716" s="584"/>
      <c r="FN716" s="527"/>
      <c r="FO716" s="584"/>
      <c r="FP716" s="527"/>
      <c r="FQ716" s="284">
        <f>FE716/(D715+D716)</f>
        <v>4.3161461893345887</v>
      </c>
      <c r="FR716" s="209"/>
      <c r="FS716" s="285"/>
      <c r="FT716" s="279"/>
      <c r="FU716" s="285"/>
      <c r="FV716" s="279"/>
      <c r="FW716" s="285"/>
      <c r="FX716" s="279"/>
      <c r="FY716" s="285"/>
      <c r="FZ716" s="279"/>
      <c r="GA716" s="285"/>
      <c r="GB716" s="279"/>
      <c r="GC716" s="279"/>
      <c r="GD716" s="284">
        <f>FE716*(((ABS(DV715-AN715))/(ABS(DV714-DV715))))^2</f>
        <v>2.6609512409683704</v>
      </c>
      <c r="GE716" s="209"/>
      <c r="GF716" s="285"/>
      <c r="GG716" s="279"/>
      <c r="GH716" s="279"/>
      <c r="GI716" s="279"/>
      <c r="GJ716" s="279"/>
      <c r="GK716" s="279"/>
      <c r="GL716" s="279"/>
      <c r="GM716" s="279"/>
      <c r="GN716" s="279"/>
      <c r="GO716" s="279"/>
      <c r="GP716" s="209"/>
      <c r="GQ716" s="529"/>
      <c r="GR716" s="587">
        <v>3.0374827009979288</v>
      </c>
      <c r="GS716" s="529">
        <v>2.9585870464265533</v>
      </c>
      <c r="GT716" s="587"/>
      <c r="GU716" s="529"/>
      <c r="GV716" s="529"/>
      <c r="GW716" s="529"/>
      <c r="GX716" s="529"/>
      <c r="GY716" s="529"/>
      <c r="GZ716" s="587">
        <v>0.43385508849557652</v>
      </c>
      <c r="HA716" s="529">
        <v>0.94659292035398224</v>
      </c>
      <c r="HB716" s="587"/>
      <c r="HC716" s="529"/>
      <c r="HD716" s="529"/>
      <c r="HE716" s="529"/>
      <c r="HF716" s="529"/>
      <c r="HG716" s="529"/>
      <c r="HH716" s="584">
        <v>3.0683108376882511</v>
      </c>
      <c r="HI716" s="527">
        <v>3.1063282936848893</v>
      </c>
      <c r="HJ716" s="587"/>
      <c r="HK716" s="529"/>
      <c r="HL716" s="529"/>
      <c r="HM716" s="529"/>
      <c r="HN716" s="529"/>
      <c r="HO716" s="529"/>
      <c r="HP716" s="285"/>
      <c r="HQ716" s="208"/>
      <c r="HR716" s="208"/>
      <c r="HS716" s="208"/>
      <c r="IE716" s="159"/>
      <c r="IF716" s="159"/>
      <c r="IG716" s="159"/>
      <c r="IH716" s="159"/>
      <c r="II716" s="175">
        <v>0</v>
      </c>
      <c r="IJ716" s="175">
        <v>1</v>
      </c>
      <c r="IK716" s="175">
        <v>0</v>
      </c>
      <c r="IL716" s="175">
        <v>1</v>
      </c>
      <c r="IM716" s="175">
        <v>0</v>
      </c>
      <c r="IN716" s="464"/>
      <c r="IO716" s="464"/>
      <c r="IP716" s="402"/>
      <c r="IQ716" s="175">
        <v>1</v>
      </c>
      <c r="IR716" s="175">
        <v>0</v>
      </c>
      <c r="IS716" s="175">
        <v>0</v>
      </c>
      <c r="IT716" s="402"/>
      <c r="IU716" s="416"/>
      <c r="IV716" s="402"/>
      <c r="IW716" s="416"/>
      <c r="IX716" s="483"/>
      <c r="IY716" s="416"/>
      <c r="IZ716" s="175">
        <v>0</v>
      </c>
      <c r="JA716" s="175">
        <v>1</v>
      </c>
      <c r="JB716" s="178">
        <v>0</v>
      </c>
      <c r="JC716" s="178">
        <v>0</v>
      </c>
      <c r="JD716" s="178">
        <v>0</v>
      </c>
      <c r="JE716" s="178">
        <v>0</v>
      </c>
      <c r="JF716" s="178">
        <v>0</v>
      </c>
      <c r="JG716" s="178">
        <v>0</v>
      </c>
      <c r="JH716" s="178">
        <v>1</v>
      </c>
      <c r="JI716" s="178">
        <v>0</v>
      </c>
      <c r="JJ716" s="178">
        <v>0</v>
      </c>
      <c r="JK716" s="178">
        <v>1</v>
      </c>
      <c r="JL716" s="178">
        <v>0</v>
      </c>
      <c r="JM716" s="178">
        <v>1</v>
      </c>
      <c r="JN716" s="178">
        <v>0</v>
      </c>
      <c r="JO716" s="178">
        <v>0</v>
      </c>
      <c r="JP716" s="178">
        <v>0</v>
      </c>
      <c r="JQ716" s="178">
        <v>0</v>
      </c>
      <c r="JR716" s="178">
        <v>0</v>
      </c>
      <c r="JS716" s="178">
        <v>0</v>
      </c>
      <c r="JT716" s="178">
        <v>0</v>
      </c>
      <c r="JU716" s="383">
        <v>1</v>
      </c>
      <c r="JV716" s="159">
        <v>0</v>
      </c>
      <c r="JW716" s="159">
        <v>0</v>
      </c>
      <c r="JX716" s="159">
        <v>0</v>
      </c>
      <c r="KE716" s="162">
        <v>0</v>
      </c>
      <c r="KF716" s="175">
        <v>1</v>
      </c>
      <c r="KG716" s="175">
        <v>0</v>
      </c>
      <c r="KH716" s="175">
        <v>0</v>
      </c>
      <c r="KI716" s="175">
        <v>0</v>
      </c>
      <c r="KJ716" s="175">
        <v>1</v>
      </c>
      <c r="KK716" s="160">
        <v>0</v>
      </c>
      <c r="KL716" s="175">
        <v>1</v>
      </c>
      <c r="KM716" s="175">
        <v>0</v>
      </c>
      <c r="KN716" s="175">
        <v>0</v>
      </c>
      <c r="KO716" s="175">
        <v>0</v>
      </c>
      <c r="KP716" s="175">
        <v>0</v>
      </c>
      <c r="KQ716" s="175">
        <v>0</v>
      </c>
      <c r="KR716" s="160">
        <v>0</v>
      </c>
      <c r="KS716" s="159"/>
      <c r="KT716" s="159"/>
      <c r="KU716" s="159"/>
      <c r="KV716" s="159"/>
      <c r="KW716" s="159"/>
      <c r="KX716" s="159"/>
      <c r="KY716" s="159"/>
      <c r="KZ716" s="159"/>
      <c r="LA716" s="159"/>
      <c r="LB716" s="159"/>
    </row>
    <row r="717" spans="1:314" x14ac:dyDescent="0.15">
      <c r="A717" s="214"/>
      <c r="B717" s="261" t="s">
        <v>239</v>
      </c>
      <c r="C717" s="10">
        <v>1</v>
      </c>
      <c r="D717" s="11">
        <v>3.3330000000000002</v>
      </c>
      <c r="E717" s="12"/>
      <c r="F717" s="14"/>
      <c r="G717" s="13"/>
      <c r="H717" s="14"/>
      <c r="I717" s="596"/>
      <c r="J717" s="9">
        <v>4</v>
      </c>
      <c r="K717" s="14"/>
      <c r="L717" s="9"/>
      <c r="M717" s="23">
        <v>0</v>
      </c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9"/>
      <c r="AB717" s="15"/>
      <c r="AC717" s="15"/>
      <c r="AD717" s="15"/>
      <c r="AE717" s="15"/>
      <c r="AF717" s="15"/>
      <c r="AG717" s="15"/>
      <c r="AH717" s="54"/>
      <c r="AI717" s="15"/>
      <c r="AJ717" s="15"/>
      <c r="AK717" s="15"/>
      <c r="AL717" s="632"/>
      <c r="AM717" s="633">
        <v>-2.5049370326411489</v>
      </c>
      <c r="AN717" s="634">
        <v>7.2177710176991159</v>
      </c>
      <c r="AO717" s="584"/>
      <c r="AP717" s="640">
        <f>ABS(11.88-AN717)</f>
        <v>4.6622289823008849</v>
      </c>
      <c r="AQ717" s="634"/>
      <c r="AR717" s="634"/>
      <c r="AS717" s="634"/>
      <c r="AT717" s="634"/>
      <c r="AU717" s="634"/>
      <c r="AV717" s="634"/>
      <c r="AW717" s="634"/>
      <c r="AX717" s="634"/>
      <c r="AY717" s="634"/>
      <c r="AZ717" s="634"/>
      <c r="BA717" s="634"/>
      <c r="BB717" s="634">
        <f>ABS(BQ717-AN717)</f>
        <v>6.2317367256637173</v>
      </c>
      <c r="BC717" s="527"/>
      <c r="BD717" s="634"/>
      <c r="BE717" s="634"/>
      <c r="BF717" s="634"/>
      <c r="BG717" s="634"/>
      <c r="BH717" s="634"/>
      <c r="BI717" s="634"/>
      <c r="BJ717" s="634"/>
      <c r="BK717" s="634"/>
      <c r="BL717" s="634"/>
      <c r="BM717" s="634"/>
      <c r="BN717" s="573"/>
      <c r="BO717" s="573"/>
      <c r="BP717" s="4">
        <v>-4.7534631879253295</v>
      </c>
      <c r="BQ717" s="4">
        <v>13.449507743362833</v>
      </c>
      <c r="BR717" s="6"/>
      <c r="BS717" s="527">
        <f>(BP716+BP717+BP718)/3</f>
        <v>0.55884421988057131</v>
      </c>
      <c r="BT717" s="527">
        <f>(BQ716+BQ717+BQ718)/3</f>
        <v>-3.9441371681415931</v>
      </c>
      <c r="BU717" s="527"/>
      <c r="BV717" s="527"/>
      <c r="BW717" s="584"/>
      <c r="BX717" s="527"/>
      <c r="BY717" s="527"/>
      <c r="BZ717" s="527"/>
      <c r="CA717" s="527"/>
      <c r="CB717" s="584">
        <f>SQRT((BP716-BP717)^2+(BQ716-BQ717)^2)+SQRT((BP717-BP718)^2+(BQ717-BQ718)^2)+SQRT((BP718-BP716)^2+(BQ718-BQ716)^2)</f>
        <v>54.879193472162996</v>
      </c>
      <c r="CD717" s="584"/>
      <c r="CE717" s="527"/>
      <c r="CF717" s="584"/>
      <c r="CG717" s="527"/>
      <c r="CH717" s="584"/>
      <c r="CI717" s="527"/>
      <c r="CJ717" s="584"/>
      <c r="CK717" s="527"/>
      <c r="CL717" s="584"/>
      <c r="CO717" s="70"/>
      <c r="CP717" s="70"/>
      <c r="CQ717" s="70"/>
      <c r="CR717" s="97">
        <f>DEGREES(ACOS(((BP716-BP717)*(BP718-BP717)+(BQ716-BQ717)*(BQ718-BQ717))/(SQRT((BP716-BP717)^2+(BQ716-BQ717)^2)*SQRT((BP718-BP717)^2+(BQ718-BQ717)^2))))</f>
        <v>0.6097039948508477</v>
      </c>
      <c r="CS717" s="541"/>
      <c r="CT717" s="70"/>
      <c r="CU717" s="70"/>
      <c r="CV717" s="70"/>
      <c r="CW717" s="70"/>
      <c r="CX717" s="70"/>
      <c r="CY717" s="70"/>
      <c r="CZ717" s="70"/>
      <c r="DA717" s="70"/>
      <c r="DB717" s="70"/>
      <c r="DC717" s="70"/>
      <c r="DH717" s="211">
        <f>DEGREES(ACOS(((BP716-BP715)*(BP718-BP717)+(BQ716-BQ715)*(BQ718-BQ717))/(SQRT((BP716-BP715)^2+(BQ716-BQ715)^2)*SQRT((BP718-BP717)^2+(BQ718-BQ717)^2))))</f>
        <v>1.4981430032635357</v>
      </c>
      <c r="DI717" s="519"/>
      <c r="DJ717" s="105"/>
      <c r="DK717" s="105"/>
      <c r="DL717" s="105"/>
      <c r="DM717" s="105"/>
      <c r="DN717" s="105"/>
      <c r="DO717" s="105"/>
      <c r="DP717" s="105"/>
      <c r="DQ717" s="105"/>
      <c r="DR717" s="105"/>
      <c r="DS717" s="105"/>
      <c r="DT717" s="117" t="s">
        <v>443</v>
      </c>
      <c r="DU717" s="105">
        <v>-3.8856109876402072</v>
      </c>
      <c r="DV717" s="105">
        <v>13.449507743362833</v>
      </c>
      <c r="ER717" s="128">
        <v>2.7416239963552731</v>
      </c>
      <c r="ES717" s="128">
        <v>-12.739563053097346</v>
      </c>
      <c r="EU717" s="518">
        <f>ABS(ER717)</f>
        <v>2.7416239963552731</v>
      </c>
      <c r="EV717" s="284"/>
      <c r="EW717" s="209"/>
      <c r="EX717" s="209"/>
      <c r="EY717" s="209"/>
      <c r="EZ717" s="209"/>
      <c r="FA717" s="209"/>
      <c r="FB717" s="209"/>
      <c r="FC717" s="209"/>
      <c r="FE717" s="141"/>
      <c r="FF717" s="144">
        <v>5.7909720277926446</v>
      </c>
      <c r="FH717" s="141"/>
      <c r="FJ717" s="141"/>
      <c r="FK717" s="584"/>
      <c r="FL717" s="527"/>
      <c r="FM717" s="584"/>
      <c r="FN717" s="527"/>
      <c r="FO717" s="584"/>
      <c r="FP717" s="527"/>
      <c r="FQ717" s="284"/>
      <c r="FR717" s="284">
        <f>FF717/(D716+D717)</f>
        <v>0.56228652261271217</v>
      </c>
      <c r="FS717" s="285"/>
      <c r="FT717" s="279"/>
      <c r="FU717" s="285"/>
      <c r="FV717" s="279"/>
      <c r="FW717" s="285"/>
      <c r="FX717" s="279"/>
      <c r="FY717" s="285"/>
      <c r="FZ717" s="279"/>
      <c r="GA717" s="285"/>
      <c r="GB717" s="279"/>
      <c r="GC717" s="279"/>
      <c r="GD717" s="284"/>
      <c r="GE717" s="284">
        <f>FF717*(((DV716-AN716)/(ABS(DV715-DV716))))^2</f>
        <v>5.8273899112288091E-3</v>
      </c>
      <c r="GF717" s="285"/>
      <c r="GG717" s="279"/>
      <c r="GH717" s="279"/>
      <c r="GI717" s="279"/>
      <c r="GJ717" s="279"/>
      <c r="GK717" s="279"/>
      <c r="GL717" s="279"/>
      <c r="GM717" s="279"/>
      <c r="GN717" s="279"/>
      <c r="GO717" s="279"/>
      <c r="GP717" s="209"/>
      <c r="GQ717" s="529"/>
      <c r="GR717" s="587">
        <v>3.0769305282836159</v>
      </c>
      <c r="GS717" s="532">
        <v>1.577913091427495</v>
      </c>
      <c r="GT717" s="584"/>
      <c r="GU717" s="527"/>
      <c r="GV717" s="527"/>
      <c r="GW717" s="527"/>
      <c r="GX717" s="527"/>
      <c r="GY717" s="527"/>
      <c r="GZ717" s="587">
        <v>0.39441371681416015</v>
      </c>
      <c r="HA717" s="532">
        <v>3.9441371681414594E-2</v>
      </c>
      <c r="HB717" s="584"/>
      <c r="HC717" s="527"/>
      <c r="HD717" s="527"/>
      <c r="HE717" s="527"/>
      <c r="HF717" s="527"/>
      <c r="HG717" s="527"/>
      <c r="HH717" s="584">
        <v>3.102106325691441</v>
      </c>
      <c r="HI717" s="527">
        <v>1.5784059509195933</v>
      </c>
      <c r="HJ717" s="584"/>
      <c r="HK717" s="527"/>
      <c r="HL717" s="527"/>
      <c r="HM717" s="527"/>
      <c r="HN717" s="527"/>
      <c r="HO717" s="527"/>
      <c r="HP717" s="285"/>
      <c r="HQ717" s="208"/>
      <c r="HR717" s="208"/>
      <c r="HS717" s="208"/>
      <c r="IE717" s="159"/>
      <c r="IF717" s="159"/>
      <c r="IG717" s="159"/>
      <c r="IH717" s="159"/>
      <c r="II717" s="175">
        <v>0</v>
      </c>
      <c r="IJ717" s="175">
        <v>1</v>
      </c>
      <c r="IK717" s="175">
        <v>1</v>
      </c>
      <c r="IL717" s="175">
        <v>0</v>
      </c>
      <c r="IM717" s="175">
        <v>0</v>
      </c>
      <c r="IN717" s="464"/>
      <c r="IO717" s="464"/>
      <c r="IP717" s="402"/>
      <c r="IQ717" s="175">
        <v>0</v>
      </c>
      <c r="IR717" s="175">
        <v>1</v>
      </c>
      <c r="IS717" s="175">
        <v>0</v>
      </c>
      <c r="IT717" s="402"/>
      <c r="IU717" s="416"/>
      <c r="IV717" s="402"/>
      <c r="IW717" s="416"/>
      <c r="IX717" s="483"/>
      <c r="IY717" s="416"/>
      <c r="IZ717" s="175">
        <v>0</v>
      </c>
      <c r="JA717" s="175">
        <v>1</v>
      </c>
      <c r="JB717" s="178">
        <v>0</v>
      </c>
      <c r="JC717" s="178">
        <v>0</v>
      </c>
      <c r="JD717" s="178">
        <v>0</v>
      </c>
      <c r="JE717" s="178">
        <v>0</v>
      </c>
      <c r="JF717" s="178">
        <v>0</v>
      </c>
      <c r="JG717" s="178">
        <v>0</v>
      </c>
      <c r="JH717" s="178">
        <v>1</v>
      </c>
      <c r="JI717" s="178">
        <v>0</v>
      </c>
      <c r="JJ717" s="178">
        <v>0</v>
      </c>
      <c r="JK717" s="178">
        <v>1</v>
      </c>
      <c r="JL717" s="178">
        <v>0</v>
      </c>
      <c r="JM717" s="178">
        <v>1</v>
      </c>
      <c r="JN717" s="178">
        <v>0</v>
      </c>
      <c r="JO717" s="178">
        <v>0</v>
      </c>
      <c r="JP717" s="178">
        <v>0</v>
      </c>
      <c r="JQ717" s="178">
        <v>0</v>
      </c>
      <c r="JR717" s="178">
        <v>0</v>
      </c>
      <c r="JS717" s="178">
        <v>0</v>
      </c>
      <c r="JT717" s="178">
        <v>0</v>
      </c>
      <c r="JU717" s="513">
        <v>1</v>
      </c>
      <c r="JV717" s="178">
        <v>0</v>
      </c>
      <c r="JW717" s="178">
        <v>0</v>
      </c>
      <c r="JX717" s="178">
        <v>0</v>
      </c>
      <c r="JY717" s="513"/>
      <c r="JZ717" s="407"/>
      <c r="KA717" s="407"/>
      <c r="KB717" s="407"/>
      <c r="KC717" s="407"/>
      <c r="KD717" s="407"/>
      <c r="KE717" s="162">
        <v>1</v>
      </c>
      <c r="KF717" s="175">
        <v>0</v>
      </c>
      <c r="KG717" s="175">
        <v>0</v>
      </c>
      <c r="KH717" s="175">
        <v>0</v>
      </c>
      <c r="KI717" s="175">
        <v>0</v>
      </c>
      <c r="KJ717" s="175">
        <v>1</v>
      </c>
      <c r="KK717" s="160">
        <v>0</v>
      </c>
      <c r="KL717" s="175">
        <v>1</v>
      </c>
      <c r="KM717" s="175">
        <v>0</v>
      </c>
      <c r="KN717" s="175">
        <v>0</v>
      </c>
      <c r="KO717" s="175">
        <v>0</v>
      </c>
      <c r="KP717" s="175">
        <v>0</v>
      </c>
      <c r="KQ717" s="175">
        <v>0</v>
      </c>
      <c r="KR717" s="160">
        <v>0</v>
      </c>
      <c r="KS717" s="159"/>
      <c r="KT717" s="159"/>
      <c r="KU717" s="159"/>
      <c r="KV717" s="159"/>
      <c r="KW717" s="159"/>
      <c r="KX717" s="159"/>
      <c r="KY717" s="159"/>
      <c r="KZ717" s="159"/>
      <c r="LA717" s="159"/>
      <c r="LB717" s="159"/>
    </row>
    <row r="718" spans="1:314" x14ac:dyDescent="0.15">
      <c r="A718" s="214"/>
      <c r="B718" s="261" t="s">
        <v>240</v>
      </c>
      <c r="C718" s="10">
        <v>1.0900000000000001</v>
      </c>
      <c r="D718" s="11">
        <v>3.6329700000000003</v>
      </c>
      <c r="E718" s="12"/>
      <c r="F718" s="14"/>
      <c r="G718" s="13"/>
      <c r="H718" s="14"/>
      <c r="I718" s="596"/>
      <c r="J718" s="9">
        <v>5</v>
      </c>
      <c r="K718" s="14"/>
      <c r="L718" s="9"/>
      <c r="M718" s="23">
        <v>0</v>
      </c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9"/>
      <c r="AB718" s="15"/>
      <c r="AC718" s="15"/>
      <c r="AD718" s="15"/>
      <c r="AE718" s="15"/>
      <c r="AF718" s="15"/>
      <c r="AG718" s="15"/>
      <c r="AH718" s="54"/>
      <c r="AI718" s="15"/>
      <c r="AJ718" s="15"/>
      <c r="AK718" s="15"/>
      <c r="AL718" s="632"/>
      <c r="AM718" s="633">
        <v>0.96647176849934091</v>
      </c>
      <c r="AN718" s="634">
        <v>-6.6261504424778765</v>
      </c>
      <c r="AO718" s="634">
        <f>ABS(11.88+AN718)</f>
        <v>5.2538495575221242</v>
      </c>
      <c r="AP718" s="527"/>
      <c r="AQ718" s="634"/>
      <c r="AR718" s="634"/>
      <c r="AS718" s="634"/>
      <c r="AT718" s="634"/>
      <c r="AU718" s="634"/>
      <c r="AV718" s="634"/>
      <c r="AW718" s="634"/>
      <c r="AX718" s="634"/>
      <c r="AY718" s="634"/>
      <c r="AZ718" s="634"/>
      <c r="BA718" s="634"/>
      <c r="BB718" s="584"/>
      <c r="BC718" s="634">
        <f>ABS(BQ718-AN718)</f>
        <v>5.9950884955752217</v>
      </c>
      <c r="BD718" s="634"/>
      <c r="BE718" s="634"/>
      <c r="BF718" s="634"/>
      <c r="BG718" s="634"/>
      <c r="BH718" s="634"/>
      <c r="BI718" s="634"/>
      <c r="BJ718" s="634"/>
      <c r="BK718" s="634"/>
      <c r="BL718" s="634"/>
      <c r="BM718" s="634"/>
      <c r="BN718" s="573"/>
      <c r="BO718" s="573"/>
      <c r="BP718" s="64">
        <v>3.0572066146407724</v>
      </c>
      <c r="BQ718" s="64">
        <v>-12.621238938053098</v>
      </c>
      <c r="BR718" s="6"/>
      <c r="BS718" s="527"/>
      <c r="BT718" s="527"/>
      <c r="BU718" s="527"/>
      <c r="BV718" s="527"/>
      <c r="BW718" s="584"/>
      <c r="BX718" s="527"/>
      <c r="BY718" s="527"/>
      <c r="BZ718" s="527"/>
      <c r="CA718" s="527"/>
      <c r="CB718" s="584"/>
      <c r="CC718" s="527"/>
      <c r="CD718" s="584"/>
      <c r="CE718" s="527"/>
      <c r="CF718" s="584"/>
      <c r="CG718" s="527"/>
      <c r="CH718" s="584"/>
      <c r="CI718" s="527"/>
      <c r="CJ718" s="584"/>
      <c r="CK718" s="527"/>
      <c r="CL718" s="584"/>
      <c r="CO718" s="70"/>
      <c r="CP718" s="70"/>
      <c r="CQ718" s="70"/>
      <c r="CR718" s="70"/>
      <c r="CS718" s="70"/>
      <c r="CT718" s="70"/>
      <c r="CU718" s="70"/>
      <c r="CV718" s="70"/>
      <c r="CW718" s="70"/>
      <c r="CX718" s="70"/>
      <c r="CY718" s="70"/>
      <c r="CZ718" s="70"/>
      <c r="DA718" s="70"/>
      <c r="DB718" s="70"/>
      <c r="DC718" s="70"/>
      <c r="DH718" s="519"/>
      <c r="DI718" s="211"/>
      <c r="DJ718" s="105"/>
      <c r="DK718" s="105"/>
      <c r="DL718" s="105"/>
      <c r="DM718" s="105"/>
      <c r="DN718" s="105"/>
      <c r="DO718" s="105"/>
      <c r="DP718" s="105"/>
      <c r="DQ718" s="105"/>
      <c r="DR718" s="105"/>
      <c r="DS718" s="105"/>
      <c r="DT718" s="117" t="s">
        <v>445</v>
      </c>
      <c r="DU718" s="128">
        <v>4.240641433211394</v>
      </c>
      <c r="DV718" s="128">
        <v>-12.502914823008851</v>
      </c>
      <c r="ER718" s="105">
        <v>-3.3727892329262712</v>
      </c>
      <c r="ES718" s="105">
        <v>13.765038716814161</v>
      </c>
      <c r="ET718" s="518">
        <f>ABS(ER718)</f>
        <v>3.3727892329262712</v>
      </c>
      <c r="EV718" s="284"/>
      <c r="EW718" s="209"/>
      <c r="EX718" s="209"/>
      <c r="EY718" s="209"/>
      <c r="EZ718" s="209"/>
      <c r="FA718" s="209"/>
      <c r="FB718" s="209"/>
      <c r="FC718" s="209"/>
      <c r="FE718" s="151">
        <v>3.9597054838077028</v>
      </c>
      <c r="FF718" s="141"/>
      <c r="FH718" s="516"/>
      <c r="FJ718" s="516"/>
      <c r="FL718" s="516"/>
      <c r="FN718" s="516"/>
      <c r="FQ718" s="284">
        <f>FE718/(D717+D718)</f>
        <v>0.56843562114216717</v>
      </c>
      <c r="FR718" s="209"/>
      <c r="FS718" s="285"/>
      <c r="FT718" s="279"/>
      <c r="FU718" s="285"/>
      <c r="FV718" s="279"/>
      <c r="FW718" s="285"/>
      <c r="FX718" s="279"/>
      <c r="FY718" s="285"/>
      <c r="FZ718" s="279"/>
      <c r="GA718" s="285"/>
      <c r="GB718" s="279"/>
      <c r="GC718" s="279"/>
      <c r="GD718" s="284">
        <f>FE718*(((ABS(DV717-AN717))/(ABS(DV716-DV717))))^2</f>
        <v>0.2248795699828138</v>
      </c>
      <c r="GE718" s="209"/>
      <c r="GF718" s="285"/>
      <c r="GG718" s="279"/>
      <c r="GH718" s="279"/>
      <c r="GI718" s="279"/>
      <c r="GJ718" s="279"/>
      <c r="GK718" s="279"/>
      <c r="GL718" s="279"/>
      <c r="GM718" s="279"/>
      <c r="GN718" s="279"/>
      <c r="GO718" s="279"/>
      <c r="GP718" s="209"/>
      <c r="GQ718" s="529"/>
      <c r="GR718" s="587">
        <v>0.51282175471393598</v>
      </c>
      <c r="GS718" s="529">
        <v>1.4990174368561209</v>
      </c>
      <c r="GT718" s="587"/>
      <c r="GU718" s="529"/>
      <c r="GV718" s="529"/>
      <c r="GW718" s="529"/>
      <c r="GX718" s="529"/>
      <c r="GY718" s="529"/>
      <c r="GZ718" s="587">
        <v>0.31553097345132741</v>
      </c>
      <c r="HA718" s="529">
        <v>0.23664823008849467</v>
      </c>
      <c r="HB718" s="587"/>
      <c r="HC718" s="529"/>
      <c r="HD718" s="529"/>
      <c r="HE718" s="529"/>
      <c r="HF718" s="529"/>
      <c r="HG718" s="529"/>
      <c r="HH718" s="584">
        <v>0.60211788489881501</v>
      </c>
      <c r="HI718" s="527">
        <v>1.5175821759636976</v>
      </c>
      <c r="HJ718" s="587"/>
      <c r="HK718" s="529"/>
      <c r="HL718" s="529"/>
      <c r="HM718" s="529"/>
      <c r="HN718" s="529"/>
      <c r="HO718" s="529"/>
      <c r="HP718" s="285"/>
      <c r="HQ718" s="208"/>
      <c r="HR718" s="208"/>
      <c r="HS718" s="208"/>
      <c r="IE718" s="159"/>
      <c r="IF718" s="159"/>
      <c r="IG718" s="159"/>
      <c r="IH718" s="159"/>
      <c r="II718" s="175">
        <v>0</v>
      </c>
      <c r="IJ718" s="175">
        <v>1</v>
      </c>
      <c r="IK718" s="175">
        <v>0</v>
      </c>
      <c r="IL718" s="175">
        <v>1</v>
      </c>
      <c r="IM718" s="175">
        <v>0</v>
      </c>
      <c r="IN718" s="464"/>
      <c r="IO718" s="464"/>
      <c r="IP718" s="402"/>
      <c r="IQ718" s="175">
        <v>1</v>
      </c>
      <c r="IR718" s="175">
        <v>0</v>
      </c>
      <c r="IS718" s="175">
        <v>0</v>
      </c>
      <c r="IT718" s="402"/>
      <c r="IU718" s="416"/>
      <c r="IV718" s="402"/>
      <c r="IW718" s="416"/>
      <c r="IX718" s="483"/>
      <c r="IY718" s="416"/>
      <c r="IZ718" s="175">
        <v>0</v>
      </c>
      <c r="JA718" s="175">
        <v>1</v>
      </c>
      <c r="JB718" s="178">
        <v>0</v>
      </c>
      <c r="JC718" s="178">
        <v>0</v>
      </c>
      <c r="JD718" s="178">
        <v>0</v>
      </c>
      <c r="JE718" s="178">
        <v>0</v>
      </c>
      <c r="JF718" s="178">
        <v>0</v>
      </c>
      <c r="JG718" s="178">
        <v>1</v>
      </c>
      <c r="JH718" s="178">
        <v>0</v>
      </c>
      <c r="JI718" s="178">
        <v>0</v>
      </c>
      <c r="JJ718" s="178">
        <v>0</v>
      </c>
      <c r="JK718" s="178">
        <v>1</v>
      </c>
      <c r="JL718" s="178">
        <v>0</v>
      </c>
      <c r="JM718" s="178">
        <v>1</v>
      </c>
      <c r="JN718" s="178">
        <v>0</v>
      </c>
      <c r="JO718" s="178">
        <v>0</v>
      </c>
      <c r="JP718" s="178">
        <v>0</v>
      </c>
      <c r="JQ718" s="178">
        <v>0</v>
      </c>
      <c r="JR718" s="178">
        <v>0</v>
      </c>
      <c r="JS718" s="178">
        <v>0</v>
      </c>
      <c r="JT718" s="178">
        <v>0</v>
      </c>
      <c r="JU718" s="513">
        <v>1</v>
      </c>
      <c r="JV718" s="178">
        <v>0</v>
      </c>
      <c r="JW718" s="178">
        <v>0</v>
      </c>
      <c r="JX718" s="178">
        <v>0</v>
      </c>
      <c r="JY718" s="513"/>
      <c r="JZ718" s="407"/>
      <c r="KA718" s="407"/>
      <c r="KB718" s="407"/>
      <c r="KC718" s="407"/>
      <c r="KD718" s="407"/>
      <c r="KE718" s="162">
        <v>1</v>
      </c>
      <c r="KF718" s="175">
        <v>0</v>
      </c>
      <c r="KG718" s="175">
        <v>0</v>
      </c>
      <c r="KH718" s="175">
        <v>0</v>
      </c>
      <c r="KI718" s="175">
        <v>0</v>
      </c>
      <c r="KJ718" s="175">
        <v>1</v>
      </c>
      <c r="KK718" s="160">
        <v>0</v>
      </c>
      <c r="KL718" s="175">
        <v>0</v>
      </c>
      <c r="KM718" s="175">
        <v>0</v>
      </c>
      <c r="KN718" s="175">
        <v>0</v>
      </c>
      <c r="KO718" s="175">
        <v>0</v>
      </c>
      <c r="KP718" s="175">
        <v>1</v>
      </c>
      <c r="KQ718" s="175">
        <v>0</v>
      </c>
      <c r="KR718" s="160">
        <v>0</v>
      </c>
      <c r="KS718" s="159"/>
      <c r="KT718" s="159"/>
      <c r="KU718" s="159"/>
      <c r="KV718" s="159"/>
      <c r="KW718" s="159"/>
      <c r="KX718" s="159"/>
      <c r="KY718" s="159"/>
      <c r="KZ718" s="159"/>
      <c r="LA718" s="159"/>
      <c r="LB718" s="159"/>
    </row>
    <row r="719" spans="1:314" x14ac:dyDescent="0.15">
      <c r="A719" s="218" t="s">
        <v>593</v>
      </c>
      <c r="B719" s="259" t="s">
        <v>241</v>
      </c>
      <c r="C719" s="17"/>
      <c r="D719" s="18"/>
      <c r="E719" s="12"/>
      <c r="F719" s="20"/>
      <c r="G719" s="19"/>
      <c r="H719" s="20"/>
      <c r="I719" s="597"/>
      <c r="J719" s="16"/>
      <c r="K719" s="20"/>
      <c r="L719" s="16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16"/>
      <c r="AB719" s="20"/>
      <c r="AC719" s="20"/>
      <c r="AD719" s="20"/>
      <c r="AE719" s="20"/>
      <c r="AF719" s="20"/>
      <c r="AG719" s="20"/>
      <c r="AH719" s="58"/>
      <c r="AI719" s="20"/>
      <c r="AJ719" s="20"/>
      <c r="AK719" s="20"/>
      <c r="AL719" s="642"/>
      <c r="AM719" s="636"/>
      <c r="AN719" s="637"/>
      <c r="AO719" s="636"/>
      <c r="AP719" s="637"/>
      <c r="AQ719" s="528">
        <f>SUM(AO713:AO719)</f>
        <v>5.2619966814159289</v>
      </c>
      <c r="AR719" s="528">
        <f>SUM(AP713:AP719)</f>
        <v>10.389375000000001</v>
      </c>
      <c r="AS719" s="528">
        <f>AVERAGE(AO713:AO719)</f>
        <v>2.6309983407079645</v>
      </c>
      <c r="AT719" s="528">
        <f>AVERAGE(AP713:AP719)</f>
        <v>5.1946875000000006</v>
      </c>
      <c r="AU719" s="528">
        <f>MAX(AO713:AO719)</f>
        <v>5.2538495575221242</v>
      </c>
      <c r="AV719" s="528">
        <f>MAX(AP713:AP719)</f>
        <v>5.7271460176991154</v>
      </c>
      <c r="AW719" s="528">
        <f>MIN(AO713:AO719)</f>
        <v>8.1471238938046753E-3</v>
      </c>
      <c r="AX719" s="528">
        <f>MIN(AP713:AP719)</f>
        <v>4.6622289823008849</v>
      </c>
      <c r="AY719" s="528">
        <f>AU719-AW719</f>
        <v>5.2457024336283196</v>
      </c>
      <c r="AZ719" s="528">
        <f>AV719-AX719</f>
        <v>1.0649170353982305</v>
      </c>
      <c r="BA719" s="528"/>
      <c r="BB719" s="636"/>
      <c r="BC719" s="637"/>
      <c r="BD719" s="528">
        <f>SUM(BB713:BB719)</f>
        <v>13.370625</v>
      </c>
      <c r="BE719" s="528">
        <f>SUM(BC713:BC719)</f>
        <v>6.7839159292035403</v>
      </c>
      <c r="BF719" s="528">
        <f>AVERAGE(BB713:BB719)</f>
        <v>6.6853125000000002</v>
      </c>
      <c r="BG719" s="528">
        <f>AVERAGE(BC713:BC719)</f>
        <v>3.3919579646017701</v>
      </c>
      <c r="BH719" s="528">
        <f>MAX(BB713:BB719)</f>
        <v>7.138888274336284</v>
      </c>
      <c r="BI719" s="528">
        <f>MAX(BC713:BC719)</f>
        <v>5.9950884955752217</v>
      </c>
      <c r="BJ719" s="528">
        <f>MIN(BB713:BB719)</f>
        <v>6.2317367256637173</v>
      </c>
      <c r="BK719" s="528">
        <f>MIN(BC713:BC719)</f>
        <v>0.78882743362831853</v>
      </c>
      <c r="BL719" s="528">
        <f>BH719-BJ719</f>
        <v>0.90715154867256675</v>
      </c>
      <c r="BM719" s="528">
        <f>BI719-BK719</f>
        <v>5.2062610619469032</v>
      </c>
      <c r="BN719" s="574"/>
      <c r="BO719" s="574"/>
      <c r="BP719" s="2"/>
      <c r="BQ719" s="2"/>
      <c r="BR719" s="7"/>
      <c r="BS719" s="530"/>
      <c r="BT719" s="530"/>
      <c r="BU719" s="530"/>
      <c r="BV719" s="530"/>
      <c r="BW719" s="585">
        <f>AVERAGE(BS712:BS719)</f>
        <v>9.2044930333270492E-2</v>
      </c>
      <c r="BX719" s="585">
        <f>AVERAGE(BT712:BT719)</f>
        <v>-3.8784015486725667</v>
      </c>
      <c r="BY719" s="585">
        <f>AVERAGE(BU712:BU719)</f>
        <v>-2.1762051385937542</v>
      </c>
      <c r="BZ719" s="585">
        <f>AVERAGE(BV712:BV719)</f>
        <v>4.6935232300884957</v>
      </c>
      <c r="CA719" s="530"/>
      <c r="CB719" s="584"/>
      <c r="CC719" s="530"/>
      <c r="CD719" s="585">
        <f>SUM(CB714:CB718)</f>
        <v>110.99536477077527</v>
      </c>
      <c r="CE719" s="585">
        <f>SUM(CC714:CC718)</f>
        <v>55.085784667365182</v>
      </c>
      <c r="CF719" s="585" t="e">
        <f ca="1">[1]!Mean(CB715:CB718)</f>
        <v>#NAME?</v>
      </c>
      <c r="CG719" s="585" t="e">
        <f ca="1">[1]!Mean(CC715:CC718)</f>
        <v>#NAME?</v>
      </c>
      <c r="CH719" s="585">
        <f>MAX(CB714:CB718)</f>
        <v>56.116171298612272</v>
      </c>
      <c r="CI719" s="585">
        <f>MAX(CC714:CC718)</f>
        <v>55.085784667365182</v>
      </c>
      <c r="CJ719" s="585">
        <f>MIN(CB714:CB718)</f>
        <v>54.879193472162996</v>
      </c>
      <c r="CK719" s="585">
        <f>MIN(CC714:CC718)</f>
        <v>55.085784667365182</v>
      </c>
      <c r="CL719" s="585">
        <f>CH719-CJ719</f>
        <v>1.2369778264492766</v>
      </c>
      <c r="CM719" s="528">
        <f>CI719-CK719</f>
        <v>0</v>
      </c>
      <c r="CN719" s="393"/>
      <c r="CO719" s="73"/>
      <c r="CP719" s="73"/>
      <c r="CQ719" s="73"/>
      <c r="CR719" s="96"/>
      <c r="CS719" s="83"/>
      <c r="CT719" s="281">
        <f>SUM(CR715:CR719)</f>
        <v>5.9063505521917552</v>
      </c>
      <c r="CU719" s="281">
        <f>SUM(CS714:CS718)</f>
        <v>0.88843900841271339</v>
      </c>
      <c r="CV719" s="281">
        <f>AVERAGE(CR714:CR718)</f>
        <v>2.9531752760958776</v>
      </c>
      <c r="CW719" s="281">
        <f>AVERAGE(CS714:CS718)</f>
        <v>0.88843900841271339</v>
      </c>
      <c r="CX719" s="281">
        <f>MAX(CR714:CR718)</f>
        <v>5.2966465573409076</v>
      </c>
      <c r="CY719" s="281">
        <f>MAX(CS713:CS718)</f>
        <v>0.88843900841271339</v>
      </c>
      <c r="CZ719" s="281">
        <f>MIN(CR715:CR718)</f>
        <v>0.6097039948508477</v>
      </c>
      <c r="DA719" s="281">
        <f>MIN(CS714:CS718)</f>
        <v>0.88843900841271339</v>
      </c>
      <c r="DB719" s="281">
        <f>CX719-CZ719</f>
        <v>4.68694256249006</v>
      </c>
      <c r="DC719" s="281">
        <f>CY719-DA719</f>
        <v>0</v>
      </c>
      <c r="DD719" s="281"/>
      <c r="DE719" s="281"/>
      <c r="DF719" s="281"/>
      <c r="DG719" s="281"/>
      <c r="DH719" s="281"/>
      <c r="DI719" s="281"/>
      <c r="DJ719" s="281">
        <f>SUM(DH710:DH718)</f>
        <v>1.4981430032635357</v>
      </c>
      <c r="DK719" s="281"/>
      <c r="DL719" s="281">
        <f>AVERAGE(DH710:DH718)</f>
        <v>1.4981430032635357</v>
      </c>
      <c r="DM719" s="281"/>
      <c r="DN719" s="281">
        <f>MAX(DH710:DH718)</f>
        <v>1.4981430032635357</v>
      </c>
      <c r="DO719" s="281"/>
      <c r="DP719" s="281">
        <f>MIN(DH710:DH718)</f>
        <v>1.4981430032635357</v>
      </c>
      <c r="DQ719" s="281"/>
      <c r="DR719" s="281">
        <f>DN719-DP719</f>
        <v>0</v>
      </c>
      <c r="DS719" s="281"/>
      <c r="DT719" s="112"/>
      <c r="DU719" s="110"/>
      <c r="DV719" s="110"/>
      <c r="DW719" s="495"/>
      <c r="DX719" s="495"/>
      <c r="DY719" s="495"/>
      <c r="DZ719" s="495"/>
      <c r="EA719" s="495"/>
      <c r="EB719" s="512"/>
      <c r="EC719" s="495"/>
      <c r="ED719" s="495"/>
      <c r="EE719" s="512"/>
      <c r="EF719" s="244"/>
      <c r="EG719" s="244"/>
      <c r="EH719" s="244"/>
      <c r="EI719" s="244"/>
      <c r="EJ719" s="244"/>
      <c r="EK719" s="244"/>
      <c r="EL719" s="244"/>
      <c r="EM719" s="244"/>
      <c r="EN719" s="244"/>
      <c r="EO719" s="244"/>
      <c r="EP719" s="244"/>
      <c r="EQ719" s="244"/>
      <c r="ER719" s="110"/>
      <c r="ES719" s="111"/>
      <c r="ET719" s="523"/>
      <c r="EU719" s="523"/>
      <c r="EV719" s="287">
        <f>SUM(ET715:ET719)</f>
        <v>4.1814696922828629</v>
      </c>
      <c r="EW719" s="281">
        <f>SUM(EU715:EU719)</f>
        <v>4.1025740377114879</v>
      </c>
      <c r="EX719" s="278">
        <f>AVERAGE(ET715:ET719)</f>
        <v>2.0907348461414315</v>
      </c>
      <c r="EY719" s="278">
        <f>AVERAGE(EU715:EU719)</f>
        <v>2.0512870188557439</v>
      </c>
      <c r="EZ719" s="281">
        <f>_xlfn.VAR.P(ET715:ET719)</f>
        <v>1.6436634506742509</v>
      </c>
      <c r="FA719" s="281">
        <f>_xlfn.VAR.P(EU715:EU719)</f>
        <v>0.47656514250318516</v>
      </c>
      <c r="FB719" s="281">
        <f>MAX(ET715:ET719)</f>
        <v>3.3727892329262712</v>
      </c>
      <c r="FC719" s="281">
        <f>MAX(EU715:EU719)</f>
        <v>2.7416239963552731</v>
      </c>
      <c r="FD719" s="523"/>
      <c r="FE719" s="152"/>
      <c r="FF719" s="145"/>
      <c r="FG719" s="521">
        <f>SUM(FE714:FE719)</f>
        <v>36.75913625164668</v>
      </c>
      <c r="FH719" s="521">
        <f>SUM(FF714:FF719)</f>
        <v>5.7909720277926446</v>
      </c>
      <c r="FI719" s="521">
        <f>AVERAGE(FE714:FE719)</f>
        <v>18.37956812582334</v>
      </c>
      <c r="FJ719" s="521">
        <f>AVERAGE(FF714:FF719)</f>
        <v>5.7909720277926446</v>
      </c>
      <c r="FK719" s="521">
        <f>MAX(FE714:FE719)</f>
        <v>32.799430767838977</v>
      </c>
      <c r="FL719" s="521">
        <f>MAX(FF714:FF719)</f>
        <v>5.7909720277926446</v>
      </c>
      <c r="FM719" s="521">
        <f>MIN(FE714:FE719)</f>
        <v>3.9597054838077028</v>
      </c>
      <c r="FN719" s="521">
        <f>MIN(FF714:FF719)</f>
        <v>5.7909720277926446</v>
      </c>
      <c r="FO719" s="521">
        <f>FK719-FM719</f>
        <v>28.839725284031275</v>
      </c>
      <c r="FP719" s="520">
        <f>FL719-FN719</f>
        <v>0</v>
      </c>
      <c r="FQ719" s="284"/>
      <c r="FR719" s="284"/>
      <c r="FS719" s="278">
        <f>SUM(FQ714:FQ719)</f>
        <v>4.8845818104767558</v>
      </c>
      <c r="FT719" s="278">
        <f>SUM(FR714:FR719)</f>
        <v>0.56228652261271217</v>
      </c>
      <c r="FU719" s="278">
        <f>AVERAGE(FQ714:FQ719)</f>
        <v>2.4422909052383779</v>
      </c>
      <c r="FV719" s="278">
        <f>AVERAGE(FR714:FR719)</f>
        <v>0.56228652261271217</v>
      </c>
      <c r="FW719" s="278">
        <f>MAX(FQ714:FQ719)</f>
        <v>4.3161461893345887</v>
      </c>
      <c r="FX719" s="278">
        <f>MAX(FR714:FR719)</f>
        <v>0.56228652261271217</v>
      </c>
      <c r="FY719" s="278">
        <f>MIN(FQ714:FQ719)</f>
        <v>0.56843562114216717</v>
      </c>
      <c r="FZ719" s="278">
        <f>MIN(FR714:FR719)</f>
        <v>0.56228652261271217</v>
      </c>
      <c r="GA719" s="278">
        <f>FW719-FY719</f>
        <v>3.7477105681924217</v>
      </c>
      <c r="GB719" s="278">
        <f>FX719-FZ719</f>
        <v>0</v>
      </c>
      <c r="GC719" s="280"/>
      <c r="GD719" s="285"/>
      <c r="GE719" s="280"/>
      <c r="GF719" s="278">
        <f>SUM(GD714:GD719)</f>
        <v>2.8858308109511843</v>
      </c>
      <c r="GG719" s="278">
        <f>SUM(GE714:GE719)</f>
        <v>5.8273899112288091E-3</v>
      </c>
      <c r="GH719" s="278">
        <f>AVERAGE(GD714:GD719)</f>
        <v>1.4429154054755922</v>
      </c>
      <c r="GI719" s="278">
        <f>AVERAGE(GE714:GE719)</f>
        <v>5.8273899112288091E-3</v>
      </c>
      <c r="GJ719" s="278">
        <f>MAX(GD714:GD719)</f>
        <v>2.6609512409683704</v>
      </c>
      <c r="GK719" s="278">
        <f>MAX(GE714:GE719)</f>
        <v>5.8273899112288091E-3</v>
      </c>
      <c r="GL719" s="278">
        <f>MIN(GD714:GD719)</f>
        <v>0.2248795699828138</v>
      </c>
      <c r="GM719" s="278">
        <f>MIN(GE714:GE719)</f>
        <v>5.8273899112288091E-3</v>
      </c>
      <c r="GN719" s="278">
        <f>GJ719-GL719</f>
        <v>2.4360716709855565</v>
      </c>
      <c r="GO719" s="278">
        <f>GK719-GM719</f>
        <v>0</v>
      </c>
      <c r="GP719" s="280"/>
      <c r="GQ719" s="587"/>
      <c r="GR719" s="587"/>
      <c r="GS719" s="532"/>
      <c r="GT719" s="586">
        <f>SUM(GR713:GR718)</f>
        <v>6.7061306385668562</v>
      </c>
      <c r="GU719" s="586">
        <f>SUM(GS713:GS718)</f>
        <v>6.7455784658525424</v>
      </c>
      <c r="GV719" s="531">
        <f>AVERAGE(GR713:GR718)</f>
        <v>1.6765326596417141</v>
      </c>
      <c r="GW719" s="531">
        <f>AVERAGE(GS713:GS718)</f>
        <v>1.6863946164631356</v>
      </c>
      <c r="GX719" s="531">
        <f>MAX(GR713:GR718)</f>
        <v>3.0769305282836159</v>
      </c>
      <c r="GY719" s="531">
        <f>MAX(GS713:GS718)</f>
        <v>2.9585870464265533</v>
      </c>
      <c r="GZ719" s="587"/>
      <c r="HA719" s="532"/>
      <c r="HB719" s="586">
        <f>SUM(GZ713:GZ718)</f>
        <v>1.5382134955752242</v>
      </c>
      <c r="HC719" s="586">
        <f>SUM(HA713:HA718)</f>
        <v>1.5382134955752189</v>
      </c>
      <c r="HD719" s="531">
        <f>AVERAGE(GZ713:GZ718)</f>
        <v>0.38455337389380606</v>
      </c>
      <c r="HE719" s="531">
        <f>AVERAGE(HA713:HA718)</f>
        <v>0.38455337389380473</v>
      </c>
      <c r="HF719" s="531">
        <f>MAX(GZ713:GZ718)</f>
        <v>0.43385508849557652</v>
      </c>
      <c r="HG719" s="531">
        <f>MAX(HA713:HA718)</f>
        <v>0.94659292035398224</v>
      </c>
      <c r="HH719" s="584"/>
      <c r="HI719" s="527"/>
      <c r="HJ719" s="586">
        <f>SUM(HH715:HH719)</f>
        <v>7.1747622282668893</v>
      </c>
      <c r="HK719" s="586">
        <f>SUM(HI715:HI719)</f>
        <v>6.9793275301007558</v>
      </c>
      <c r="HL719" s="531">
        <f>AVERAGE(HH715:HH719)</f>
        <v>1.7936905570667223</v>
      </c>
      <c r="HM719" s="531">
        <f>AVERAGE(HI715:HI719)</f>
        <v>1.7448318825251889</v>
      </c>
      <c r="HN719" s="531">
        <f>MAX(HH715:HH719)</f>
        <v>3.102106325691441</v>
      </c>
      <c r="HO719" s="531">
        <f>MAX(HI715:HI719)</f>
        <v>3.1063282936848893</v>
      </c>
      <c r="HP719" s="286">
        <f>MIN(HH715:HH719)</f>
        <v>0.40222717998838192</v>
      </c>
      <c r="HQ719" s="286">
        <f>MIN(HI715:HI719)</f>
        <v>0.77701110953257491</v>
      </c>
      <c r="HR719" s="278">
        <f>HN719-HP719</f>
        <v>2.6998791457030591</v>
      </c>
      <c r="HS719" s="278">
        <f>HO719-HQ719</f>
        <v>2.3293171841523144</v>
      </c>
      <c r="HT719" s="393"/>
      <c r="HU719" s="520"/>
      <c r="HV719" s="393"/>
      <c r="HW719" s="520"/>
      <c r="HX719" s="393"/>
      <c r="HY719" s="520"/>
      <c r="HZ719" s="393"/>
      <c r="IA719" s="520"/>
      <c r="IB719" s="393"/>
      <c r="IC719" s="520"/>
      <c r="ID719" s="393"/>
      <c r="IE719" s="168"/>
      <c r="IF719" s="168"/>
      <c r="IG719" s="168">
        <v>2.9783109600693973</v>
      </c>
      <c r="IH719" s="168">
        <v>12.187383849557524</v>
      </c>
      <c r="II719" s="168"/>
      <c r="IJ719" s="168"/>
      <c r="IK719" s="168"/>
      <c r="IL719" s="168"/>
      <c r="IM719" s="168"/>
      <c r="IN719" s="462"/>
      <c r="IO719" s="462"/>
      <c r="IP719" s="390">
        <v>2</v>
      </c>
      <c r="IQ719" s="168"/>
      <c r="IR719" s="168"/>
      <c r="IS719" s="168"/>
      <c r="IT719" s="390"/>
      <c r="IU719" s="393"/>
      <c r="IV719" s="390"/>
      <c r="IW719" s="393"/>
      <c r="IX719" s="484"/>
      <c r="IY719" s="393"/>
      <c r="IZ719" s="168"/>
      <c r="JA719" s="168"/>
      <c r="JB719" s="177"/>
      <c r="JC719" s="177"/>
      <c r="JD719" s="177"/>
      <c r="JE719" s="168"/>
      <c r="JF719" s="168"/>
      <c r="JG719" s="168"/>
      <c r="JH719" s="168"/>
      <c r="JI719" s="168"/>
      <c r="JJ719" s="168"/>
      <c r="JK719" s="168"/>
      <c r="JL719" s="168"/>
      <c r="JM719" s="168"/>
      <c r="JN719" s="168"/>
      <c r="JO719" s="168"/>
      <c r="JP719" s="177"/>
      <c r="JQ719" s="177"/>
      <c r="JR719" s="177"/>
      <c r="JS719" s="168"/>
      <c r="JT719" s="168"/>
      <c r="JU719" s="393"/>
      <c r="JV719" s="168"/>
      <c r="JW719" s="168"/>
      <c r="JX719" s="168"/>
      <c r="JY719" s="393"/>
      <c r="JZ719" s="507"/>
      <c r="KA719" s="507"/>
      <c r="KB719" s="520"/>
      <c r="KC719" s="520"/>
      <c r="KD719" s="507"/>
      <c r="KE719" s="170"/>
      <c r="KF719" s="168"/>
      <c r="KG719" s="168"/>
      <c r="KH719" s="168"/>
      <c r="KI719" s="168"/>
      <c r="KJ719" s="168"/>
      <c r="KK719" s="169"/>
      <c r="KL719" s="168"/>
      <c r="KM719" s="168"/>
      <c r="KN719" s="168"/>
      <c r="KO719" s="168"/>
      <c r="KP719" s="168"/>
      <c r="KQ719" s="168"/>
      <c r="KR719" s="169"/>
      <c r="KS719" s="168"/>
      <c r="KT719" s="168"/>
      <c r="KU719" s="168"/>
      <c r="KV719" s="168"/>
      <c r="KW719" s="168"/>
      <c r="KX719" s="168"/>
      <c r="KY719" s="168"/>
      <c r="KZ719" s="168"/>
      <c r="LA719" s="169"/>
      <c r="LB719" s="168" t="s">
        <v>588</v>
      </c>
    </row>
    <row r="720" spans="1:314" x14ac:dyDescent="0.15">
      <c r="A720" s="214"/>
      <c r="B720" s="261" t="s">
        <v>242</v>
      </c>
      <c r="C720" s="10"/>
      <c r="D720" s="11"/>
      <c r="E720" s="12"/>
      <c r="F720" s="14"/>
      <c r="G720" s="13"/>
      <c r="H720" s="14" t="s">
        <v>357</v>
      </c>
      <c r="I720" s="596">
        <v>136</v>
      </c>
      <c r="J720" s="9">
        <v>1</v>
      </c>
      <c r="K720" s="14">
        <v>0</v>
      </c>
      <c r="L720" s="9">
        <v>1</v>
      </c>
      <c r="M720" s="23">
        <v>1</v>
      </c>
      <c r="N720" s="23">
        <v>1</v>
      </c>
      <c r="O720" s="23">
        <v>0</v>
      </c>
      <c r="P720" s="14"/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9">
        <v>1</v>
      </c>
      <c r="AB720" s="15"/>
      <c r="AC720" s="15"/>
      <c r="AD720" s="15"/>
      <c r="AE720" s="15"/>
      <c r="AF720" s="15"/>
      <c r="AG720" s="15"/>
      <c r="AH720" s="54"/>
      <c r="AI720" s="15"/>
      <c r="AJ720" s="15"/>
      <c r="AK720" s="15"/>
      <c r="AL720" s="632"/>
      <c r="AM720" s="633"/>
      <c r="AN720" s="634"/>
      <c r="AO720" s="633"/>
      <c r="AP720" s="634"/>
      <c r="AQ720" s="634"/>
      <c r="AR720" s="634"/>
      <c r="AS720" s="634"/>
      <c r="AT720" s="634"/>
      <c r="AU720" s="634"/>
      <c r="AV720" s="634"/>
      <c r="AW720" s="634"/>
      <c r="AX720" s="634"/>
      <c r="AY720" s="634"/>
      <c r="AZ720" s="634"/>
      <c r="BA720" s="634"/>
      <c r="BB720" s="633"/>
      <c r="BC720" s="634"/>
      <c r="BD720" s="634"/>
      <c r="BE720" s="634"/>
      <c r="BF720" s="634"/>
      <c r="BG720" s="634"/>
      <c r="BH720" s="634"/>
      <c r="BI720" s="634"/>
      <c r="BJ720" s="634"/>
      <c r="BK720" s="634"/>
      <c r="BL720" s="634"/>
      <c r="BM720" s="634"/>
      <c r="BN720" s="573"/>
      <c r="BO720" s="573"/>
      <c r="BP720" s="64">
        <v>-0.80868045935659139</v>
      </c>
      <c r="BQ720" s="64">
        <v>-12.108501106194691</v>
      </c>
      <c r="BR720" s="6"/>
      <c r="BS720" s="527"/>
      <c r="BT720" s="527"/>
      <c r="BU720" s="527"/>
      <c r="BV720" s="527"/>
      <c r="BW720" s="584"/>
      <c r="BX720" s="527"/>
      <c r="BY720" s="527"/>
      <c r="BZ720" s="527"/>
      <c r="CA720" s="527"/>
      <c r="CB720" s="584"/>
      <c r="CC720" s="527"/>
      <c r="CD720" s="584"/>
      <c r="CE720" s="527"/>
      <c r="CF720" s="584"/>
      <c r="CG720" s="527"/>
      <c r="CH720" s="584"/>
      <c r="CI720" s="527"/>
      <c r="CJ720" s="584"/>
      <c r="CK720" s="527"/>
      <c r="CL720" s="584"/>
      <c r="CO720" s="70"/>
      <c r="CP720" s="70"/>
      <c r="CQ720" s="70"/>
      <c r="CR720" s="70"/>
      <c r="CS720" s="70"/>
      <c r="CT720" s="70"/>
      <c r="CU720" s="70"/>
      <c r="CV720" s="70"/>
      <c r="CW720" s="70"/>
      <c r="CX720" s="70"/>
      <c r="CY720" s="70"/>
      <c r="CZ720" s="70"/>
      <c r="DA720" s="70"/>
      <c r="DB720" s="70"/>
      <c r="DC720" s="70"/>
      <c r="DH720" s="516"/>
      <c r="DI720" s="516"/>
      <c r="DJ720" s="105"/>
      <c r="DK720" s="105"/>
      <c r="DL720" s="105"/>
      <c r="DM720" s="105"/>
      <c r="DN720" s="105"/>
      <c r="DO720" s="105"/>
      <c r="DP720" s="105"/>
      <c r="DQ720" s="105"/>
      <c r="DR720" s="105"/>
      <c r="DS720" s="105"/>
      <c r="DT720" s="108" t="s">
        <v>442</v>
      </c>
      <c r="DU720" s="128">
        <v>-0.80868045935659139</v>
      </c>
      <c r="DV720" s="128">
        <v>-12.108501106194691</v>
      </c>
      <c r="ER720" s="105">
        <v>4.3195370877827681</v>
      </c>
      <c r="ES720" s="105">
        <v>13.449507743362833</v>
      </c>
      <c r="EV720" s="284"/>
      <c r="EW720" s="209"/>
      <c r="EX720" s="209"/>
      <c r="EY720" s="209"/>
      <c r="EZ720" s="209"/>
      <c r="FA720" s="209"/>
      <c r="FB720" s="209"/>
      <c r="FC720" s="209"/>
      <c r="FE720" s="141"/>
      <c r="FF720" s="141"/>
      <c r="FH720" s="141"/>
      <c r="FJ720" s="141"/>
      <c r="FK720" s="584"/>
      <c r="FL720" s="527"/>
      <c r="FM720" s="584"/>
      <c r="FN720" s="527"/>
      <c r="FO720" s="584"/>
      <c r="FP720" s="527"/>
      <c r="FQ720" s="284"/>
      <c r="FR720" s="209"/>
      <c r="FS720" s="285"/>
      <c r="FT720" s="279"/>
      <c r="FU720" s="285"/>
      <c r="FV720" s="279"/>
      <c r="FW720" s="285"/>
      <c r="FX720" s="279"/>
      <c r="FY720" s="285"/>
      <c r="FZ720" s="279"/>
      <c r="GA720" s="285"/>
      <c r="GB720" s="279"/>
      <c r="GC720" s="279"/>
      <c r="GD720" s="285"/>
      <c r="GE720" s="279"/>
      <c r="GF720" s="285"/>
      <c r="GG720" s="279"/>
      <c r="GH720" s="279"/>
      <c r="GI720" s="279"/>
      <c r="GJ720" s="279"/>
      <c r="GK720" s="279"/>
      <c r="GL720" s="279"/>
      <c r="GM720" s="279"/>
      <c r="GN720" s="279"/>
      <c r="GO720" s="279"/>
      <c r="GP720" s="209"/>
      <c r="GQ720" s="529"/>
      <c r="GR720" s="587"/>
      <c r="GS720" s="529"/>
      <c r="GT720" s="587"/>
      <c r="GU720" s="529"/>
      <c r="GV720" s="529"/>
      <c r="GW720" s="529"/>
      <c r="GX720" s="529"/>
      <c r="GY720" s="529"/>
      <c r="GZ720" s="587"/>
      <c r="HA720" s="529"/>
      <c r="HB720" s="587"/>
      <c r="HC720" s="529"/>
      <c r="HD720" s="529"/>
      <c r="HE720" s="529"/>
      <c r="HF720" s="529"/>
      <c r="HG720" s="529"/>
      <c r="HH720" s="584"/>
      <c r="HI720" s="527"/>
      <c r="HJ720" s="587"/>
      <c r="HK720" s="529"/>
      <c r="HL720" s="529"/>
      <c r="HM720" s="529"/>
      <c r="HN720" s="529"/>
      <c r="HO720" s="529"/>
      <c r="HP720" s="285"/>
      <c r="HQ720" s="208"/>
      <c r="HR720" s="208"/>
      <c r="HS720" s="208"/>
      <c r="IE720" s="159"/>
      <c r="IF720" s="159"/>
      <c r="IG720" s="159">
        <v>4.3589849150684561</v>
      </c>
      <c r="IH720" s="159">
        <v>6.3106194690265491</v>
      </c>
      <c r="II720" s="159"/>
      <c r="IJ720" s="159"/>
      <c r="IK720" s="159"/>
      <c r="IL720" s="159"/>
      <c r="IM720" s="159"/>
      <c r="IQ720" s="159"/>
      <c r="IR720" s="159"/>
      <c r="IS720" s="159"/>
      <c r="IZ720" s="159"/>
      <c r="JA720" s="159"/>
      <c r="JB720" s="159"/>
      <c r="JC720" s="159"/>
      <c r="JD720" s="159"/>
      <c r="JE720" s="159"/>
      <c r="JF720" s="159"/>
      <c r="JG720" s="159"/>
      <c r="JH720" s="159"/>
      <c r="JI720" s="159"/>
      <c r="JJ720" s="159"/>
      <c r="JK720" s="159"/>
      <c r="JL720" s="159"/>
      <c r="JM720" s="159"/>
      <c r="JN720" s="159"/>
      <c r="JO720" s="159"/>
      <c r="JP720" s="159"/>
      <c r="JQ720" s="159"/>
      <c r="JR720" s="159"/>
      <c r="JS720" s="159"/>
      <c r="JT720" s="159"/>
      <c r="JV720" s="159"/>
      <c r="JW720" s="159"/>
      <c r="JX720" s="159"/>
      <c r="KE720" s="159"/>
      <c r="KF720" s="159"/>
      <c r="KG720" s="159"/>
      <c r="KH720" s="159"/>
      <c r="KI720" s="159"/>
      <c r="KJ720" s="159"/>
      <c r="KK720" s="159"/>
      <c r="KL720" s="159"/>
      <c r="KM720" s="159"/>
      <c r="KN720" s="159"/>
      <c r="KO720" s="159"/>
      <c r="KP720" s="159"/>
      <c r="KQ720" s="159"/>
      <c r="KR720" s="159"/>
      <c r="KS720" s="159"/>
      <c r="KT720" s="159"/>
      <c r="KU720" s="159"/>
      <c r="KV720" s="159"/>
      <c r="KW720" s="159"/>
      <c r="KX720" s="159"/>
      <c r="KY720" s="159"/>
      <c r="KZ720" s="159"/>
      <c r="LA720" s="159"/>
    </row>
    <row r="721" spans="1:314" x14ac:dyDescent="0.15">
      <c r="A721" s="214"/>
      <c r="B721" s="261" t="s">
        <v>243</v>
      </c>
      <c r="C721" s="10"/>
      <c r="D721" s="11"/>
      <c r="E721" s="12"/>
      <c r="F721" s="14"/>
      <c r="G721" s="13"/>
      <c r="H721" s="14"/>
      <c r="I721" s="596"/>
      <c r="J721" s="9">
        <v>1</v>
      </c>
      <c r="K721" s="14">
        <v>0</v>
      </c>
      <c r="L721" s="9">
        <v>1</v>
      </c>
      <c r="M721" s="23">
        <v>1</v>
      </c>
      <c r="N721" s="23">
        <v>0</v>
      </c>
      <c r="O721" s="23">
        <v>1</v>
      </c>
      <c r="P721" s="14"/>
      <c r="Q721" s="14">
        <v>0</v>
      </c>
      <c r="R721" s="14">
        <v>0</v>
      </c>
      <c r="S721" s="14">
        <v>1</v>
      </c>
      <c r="T721" s="14">
        <v>1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1</v>
      </c>
      <c r="AA721" s="9">
        <v>0</v>
      </c>
      <c r="AB721" s="15"/>
      <c r="AC721" s="15"/>
      <c r="AD721" s="15"/>
      <c r="AE721" s="15">
        <f>ABS(ER721-DU722)</f>
        <v>0.35503044557118679</v>
      </c>
      <c r="AF721" s="15">
        <f>ABS(ES721-DV722)</f>
        <v>0.39441371681415838</v>
      </c>
      <c r="AG721" s="15">
        <f>SQRT(AE721^2+AF721^2)</f>
        <v>0.53066825540410323</v>
      </c>
      <c r="AH721" s="15">
        <f>AM722-BP721</f>
        <v>2.2879739825698682</v>
      </c>
      <c r="AI721" s="15">
        <f>AN722-BQ721</f>
        <v>15.815990044247791</v>
      </c>
      <c r="AJ721" s="15"/>
      <c r="AK721" s="15"/>
      <c r="AL721" s="632">
        <f>((AH721*AH722)+(AI721*AI722))/(SQRT(AH721^2+AI721^2)*SQRT(AH722^2+AI722^2))</f>
        <v>0.9994624165722531</v>
      </c>
      <c r="AM721" s="633"/>
      <c r="AN721" s="634"/>
      <c r="AO721" s="633"/>
      <c r="AP721" s="634"/>
      <c r="AQ721" s="634"/>
      <c r="AR721" s="634"/>
      <c r="AS721" s="634"/>
      <c r="AT721" s="634"/>
      <c r="AU721" s="634"/>
      <c r="AV721" s="634"/>
      <c r="AW721" s="634"/>
      <c r="AX721" s="634"/>
      <c r="AY721" s="634"/>
      <c r="AZ721" s="634"/>
      <c r="BA721" s="634"/>
      <c r="BB721" s="633"/>
      <c r="BC721" s="634"/>
      <c r="BD721" s="634"/>
      <c r="BE721" s="634"/>
      <c r="BF721" s="634"/>
      <c r="BG721" s="634"/>
      <c r="BH721" s="634"/>
      <c r="BI721" s="634"/>
      <c r="BJ721" s="634"/>
      <c r="BK721" s="634"/>
      <c r="BL721" s="634"/>
      <c r="BM721" s="634"/>
      <c r="BN721" s="573"/>
      <c r="BO721" s="573"/>
      <c r="BP721" s="64">
        <v>-0.84812828664227879</v>
      </c>
      <c r="BQ721" s="64">
        <v>-12.069059734513276</v>
      </c>
      <c r="BR721" s="6"/>
      <c r="BS721" s="527"/>
      <c r="BT721" s="527"/>
      <c r="BU721" s="527"/>
      <c r="BV721" s="527"/>
      <c r="BW721" s="584"/>
      <c r="BX721" s="527"/>
      <c r="BY721" s="527"/>
      <c r="BZ721" s="527"/>
      <c r="CA721" s="527"/>
      <c r="CB721" s="584"/>
      <c r="CC721" s="527"/>
      <c r="CD721" s="584"/>
      <c r="CE721" s="527"/>
      <c r="CF721" s="584"/>
      <c r="CG721" s="527"/>
      <c r="CH721" s="584"/>
      <c r="CI721" s="527"/>
      <c r="CJ721" s="584"/>
      <c r="CK721" s="527"/>
      <c r="CL721" s="584"/>
      <c r="CO721" s="70"/>
      <c r="CP721" s="70"/>
      <c r="CQ721" s="70"/>
      <c r="CR721" s="70"/>
      <c r="CS721" s="70"/>
      <c r="CT721" s="70"/>
      <c r="CU721" s="70"/>
      <c r="CV721" s="70"/>
      <c r="CW721" s="70"/>
      <c r="CX721" s="70"/>
      <c r="CY721" s="70"/>
      <c r="CZ721" s="70"/>
      <c r="DA721" s="70"/>
      <c r="DB721" s="70"/>
      <c r="DC721" s="70"/>
      <c r="DH721" s="516"/>
      <c r="DI721" s="516"/>
      <c r="DJ721" s="105"/>
      <c r="DK721" s="105"/>
      <c r="DL721" s="105"/>
      <c r="DM721" s="105"/>
      <c r="DN721" s="105"/>
      <c r="DO721" s="105"/>
      <c r="DP721" s="105"/>
      <c r="DQ721" s="105"/>
      <c r="DR721" s="105"/>
      <c r="DS721" s="105"/>
      <c r="DT721" s="108" t="s">
        <v>442</v>
      </c>
      <c r="DU721" s="128">
        <v>-0.84812828664227879</v>
      </c>
      <c r="DV721" s="128">
        <v>-12.069059734513276</v>
      </c>
      <c r="ER721" s="105">
        <v>3.4911327147833333</v>
      </c>
      <c r="ES721" s="105">
        <v>12.266266592920354</v>
      </c>
      <c r="EV721" s="284"/>
      <c r="EW721" s="209"/>
      <c r="EX721" s="209"/>
      <c r="EY721" s="209"/>
      <c r="EZ721" s="209"/>
      <c r="FA721" s="209"/>
      <c r="FB721" s="209"/>
      <c r="FC721" s="209"/>
      <c r="FE721" s="141"/>
      <c r="FF721" s="141"/>
      <c r="FH721" s="141"/>
      <c r="FJ721" s="141"/>
      <c r="FK721" s="584"/>
      <c r="FL721" s="527"/>
      <c r="FM721" s="584"/>
      <c r="FN721" s="527"/>
      <c r="FO721" s="584"/>
      <c r="FP721" s="527"/>
      <c r="FQ721" s="284"/>
      <c r="FR721" s="209"/>
      <c r="FS721" s="285"/>
      <c r="FT721" s="279"/>
      <c r="FU721" s="285"/>
      <c r="FV721" s="279"/>
      <c r="FW721" s="285"/>
      <c r="FX721" s="279"/>
      <c r="FY721" s="285"/>
      <c r="FZ721" s="279"/>
      <c r="GA721" s="285"/>
      <c r="GB721" s="279"/>
      <c r="GC721" s="279"/>
      <c r="GD721" s="285"/>
      <c r="GE721" s="279"/>
      <c r="GF721" s="285"/>
      <c r="GG721" s="279"/>
      <c r="GH721" s="279"/>
      <c r="GI721" s="279"/>
      <c r="GJ721" s="279"/>
      <c r="GK721" s="279"/>
      <c r="GL721" s="279"/>
      <c r="GM721" s="279"/>
      <c r="GN721" s="279"/>
      <c r="GO721" s="279"/>
      <c r="GP721" s="209"/>
      <c r="GQ721" s="529"/>
      <c r="GR721" s="587"/>
      <c r="GS721" s="529"/>
      <c r="GT721" s="587"/>
      <c r="GU721" s="529"/>
      <c r="GV721" s="529"/>
      <c r="GW721" s="529"/>
      <c r="GX721" s="529"/>
      <c r="GY721" s="529"/>
      <c r="GZ721" s="587"/>
      <c r="HA721" s="529"/>
      <c r="HB721" s="587"/>
      <c r="HC721" s="529"/>
      <c r="HD721" s="529"/>
      <c r="HE721" s="529"/>
      <c r="HF721" s="529"/>
      <c r="HG721" s="529"/>
      <c r="HH721" s="584"/>
      <c r="HI721" s="527"/>
      <c r="HJ721" s="587"/>
      <c r="HK721" s="529"/>
      <c r="HL721" s="529"/>
      <c r="HM721" s="529"/>
      <c r="HN721" s="529"/>
      <c r="HO721" s="529"/>
      <c r="HP721" s="285"/>
      <c r="HQ721" s="208"/>
      <c r="HR721" s="208"/>
      <c r="HS721" s="208"/>
      <c r="IE721" s="159"/>
      <c r="IF721" s="159"/>
      <c r="IG721" s="159"/>
      <c r="IH721" s="159"/>
      <c r="II721" s="159"/>
      <c r="IJ721" s="159"/>
      <c r="IK721" s="159"/>
      <c r="IL721" s="159"/>
      <c r="IM721" s="159"/>
      <c r="IQ721" s="159"/>
      <c r="IR721" s="159"/>
      <c r="IS721" s="159"/>
      <c r="IZ721" s="159"/>
      <c r="JA721" s="159"/>
      <c r="JB721" s="159"/>
      <c r="JC721" s="159"/>
      <c r="JD721" s="159"/>
      <c r="JE721" s="159"/>
      <c r="JF721" s="159"/>
      <c r="JG721" s="159"/>
      <c r="JH721" s="159"/>
      <c r="JI721" s="159"/>
      <c r="JJ721" s="159"/>
      <c r="JK721" s="159"/>
      <c r="JL721" s="159"/>
      <c r="JM721" s="159"/>
      <c r="JN721" s="159"/>
      <c r="JO721" s="159"/>
      <c r="JP721" s="159"/>
      <c r="JQ721" s="159"/>
      <c r="JR721" s="159"/>
      <c r="JS721" s="159"/>
      <c r="JT721" s="159"/>
      <c r="JV721" s="159"/>
      <c r="JW721" s="159"/>
      <c r="JX721" s="159"/>
      <c r="KE721" s="159"/>
      <c r="KF721" s="159"/>
      <c r="KG721" s="159"/>
      <c r="KH721" s="159"/>
      <c r="KI721" s="159"/>
      <c r="KJ721" s="159"/>
      <c r="KK721" s="159"/>
      <c r="KL721" s="159"/>
      <c r="KM721" s="159"/>
      <c r="KN721" s="159"/>
      <c r="KO721" s="159"/>
      <c r="KP721" s="159"/>
      <c r="KQ721" s="159"/>
      <c r="KR721" s="159"/>
      <c r="KS721" s="159"/>
      <c r="KT721" s="159"/>
      <c r="KU721" s="159"/>
      <c r="KV721" s="159"/>
      <c r="KW721" s="159"/>
      <c r="KX721" s="159"/>
      <c r="KY721" s="159"/>
      <c r="KZ721" s="159"/>
      <c r="LA721" s="159"/>
    </row>
    <row r="722" spans="1:314" x14ac:dyDescent="0.15">
      <c r="A722" s="214"/>
      <c r="B722" s="261" t="s">
        <v>244</v>
      </c>
      <c r="C722" s="10">
        <v>0.27</v>
      </c>
      <c r="D722" s="11">
        <v>0.8999100000000001</v>
      </c>
      <c r="E722" s="12"/>
      <c r="F722" s="14"/>
      <c r="G722" s="13"/>
      <c r="H722" s="14"/>
      <c r="I722" s="596"/>
      <c r="J722" s="9">
        <v>2</v>
      </c>
      <c r="K722" s="14"/>
      <c r="L722" s="9"/>
      <c r="M722" s="23">
        <v>0</v>
      </c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9"/>
      <c r="AB722" s="15"/>
      <c r="AC722" s="15"/>
      <c r="AD722" s="15"/>
      <c r="AE722" s="15"/>
      <c r="AF722" s="15"/>
      <c r="AG722" s="15"/>
      <c r="AH722" s="54">
        <f>ER721-BP721</f>
        <v>4.3392610014256121</v>
      </c>
      <c r="AI722" s="54">
        <f>ES721-BQ721</f>
        <v>24.335326327433631</v>
      </c>
      <c r="AJ722" s="15"/>
      <c r="AK722" s="15"/>
      <c r="AL722" s="635">
        <f>DEGREES(ACOS(AL721))</f>
        <v>1.878797717988107</v>
      </c>
      <c r="AM722" s="633">
        <v>1.4398456959275896</v>
      </c>
      <c r="AN722" s="634">
        <v>3.7469303097345135</v>
      </c>
      <c r="AO722" s="584"/>
      <c r="AP722" s="638">
        <f>ABS(11.88-AN722)</f>
        <v>8.1330696902654864</v>
      </c>
      <c r="AQ722" s="634"/>
      <c r="AR722" s="634"/>
      <c r="AS722" s="634"/>
      <c r="AT722" s="634"/>
      <c r="AU722" s="634"/>
      <c r="AV722" s="634"/>
      <c r="AW722" s="634"/>
      <c r="AX722" s="634"/>
      <c r="AY722" s="634"/>
      <c r="AZ722" s="634"/>
      <c r="BA722" s="634"/>
      <c r="BB722" s="634">
        <f>ABS(BQ722-AN722)</f>
        <v>8.1249225663716835</v>
      </c>
      <c r="BC722" s="527"/>
      <c r="BD722" s="634"/>
      <c r="BE722" s="634"/>
      <c r="BF722" s="634"/>
      <c r="BG722" s="634"/>
      <c r="BH722" s="634"/>
      <c r="BI722" s="634"/>
      <c r="BJ722" s="634"/>
      <c r="BK722" s="634"/>
      <c r="BL722" s="634"/>
      <c r="BM722" s="634"/>
      <c r="BN722" s="573"/>
      <c r="BO722" s="573"/>
      <c r="BP722" s="4">
        <v>2.9783109600693973</v>
      </c>
      <c r="BQ722" s="4">
        <v>11.871852876106196</v>
      </c>
      <c r="BR722" s="6"/>
      <c r="BS722" s="527">
        <f>(BP721+BP722+BP723)/3</f>
        <v>1.9132196233558378</v>
      </c>
      <c r="BT722" s="527">
        <f>(BQ721+BQ722+BQ723)/3</f>
        <v>-4.23337389380531</v>
      </c>
      <c r="BU722" s="527"/>
      <c r="BV722" s="527"/>
      <c r="BW722" s="584"/>
      <c r="BX722" s="527"/>
      <c r="BY722" s="527"/>
      <c r="BZ722" s="527"/>
      <c r="CA722" s="527"/>
      <c r="CB722" s="584">
        <f>SQRT((BP721-BP722)^2+(BQ721-BQ722)^2)+SQRT((BP722-BP723)^2+(BQ722-BQ723)^2)+SQRT((BP723-BP721)^2+(BQ723-BQ721)^2)</f>
        <v>53.106377462834921</v>
      </c>
      <c r="CD722" s="584"/>
      <c r="CE722" s="527"/>
      <c r="CF722" s="584"/>
      <c r="CG722" s="527"/>
      <c r="CH722" s="584"/>
      <c r="CI722" s="527"/>
      <c r="CJ722" s="584"/>
      <c r="CK722" s="527"/>
      <c r="CL722" s="584"/>
      <c r="CO722" s="70"/>
      <c r="CP722" s="70"/>
      <c r="CQ722" s="70"/>
      <c r="CR722" s="97">
        <f>DEGREES(ACOS(((BP721-BP722)*(BP723-BP722)+(BQ721-BQ722)*(BQ723-BQ722))/(SQRT((BP721-BP722)^2+(BQ721-BQ722)^2)*SQRT((BP723-BP722)^2+(BQ723-BQ722)^2))))</f>
        <v>10.563990809528205</v>
      </c>
      <c r="CS722" s="541"/>
      <c r="CT722" s="70"/>
      <c r="CU722" s="70"/>
      <c r="CV722" s="70"/>
      <c r="CW722" s="70"/>
      <c r="CX722" s="70"/>
      <c r="CY722" s="70"/>
      <c r="CZ722" s="70"/>
      <c r="DA722" s="70"/>
      <c r="DB722" s="70"/>
      <c r="DC722" s="70"/>
      <c r="DH722" s="516"/>
      <c r="DI722" s="516"/>
      <c r="DJ722" s="105"/>
      <c r="DK722" s="105"/>
      <c r="DL722" s="105"/>
      <c r="DM722" s="105"/>
      <c r="DN722" s="105"/>
      <c r="DO722" s="105"/>
      <c r="DP722" s="105"/>
      <c r="DQ722" s="105"/>
      <c r="DR722" s="105"/>
      <c r="DS722" s="105"/>
      <c r="DT722" s="108" t="s">
        <v>443</v>
      </c>
      <c r="DU722" s="105">
        <v>3.8461631603545201</v>
      </c>
      <c r="DV722" s="105">
        <v>11.871852876106196</v>
      </c>
      <c r="ER722" s="128">
        <v>-0.21696305007128061</v>
      </c>
      <c r="ES722" s="128">
        <v>-11.871852876106196</v>
      </c>
      <c r="EU722" s="518">
        <f>ABS(ER722)</f>
        <v>0.21696305007128061</v>
      </c>
      <c r="EV722" s="284"/>
      <c r="EW722" s="209"/>
      <c r="EX722" s="209"/>
      <c r="EY722" s="209"/>
      <c r="EZ722" s="209"/>
      <c r="FA722" s="209"/>
      <c r="FB722" s="209"/>
      <c r="FC722" s="209"/>
      <c r="FE722" s="141"/>
      <c r="FF722" s="141"/>
      <c r="FH722" s="141"/>
      <c r="FJ722" s="141"/>
      <c r="FK722" s="584"/>
      <c r="FL722" s="527"/>
      <c r="FM722" s="584"/>
      <c r="FN722" s="527"/>
      <c r="FO722" s="584"/>
      <c r="FP722" s="527"/>
      <c r="FQ722" s="284"/>
      <c r="FR722" s="209"/>
      <c r="FS722" s="285"/>
      <c r="FT722" s="279"/>
      <c r="FU722" s="285"/>
      <c r="FV722" s="279"/>
      <c r="FW722" s="285"/>
      <c r="FX722" s="279"/>
      <c r="FY722" s="285"/>
      <c r="FZ722" s="279"/>
      <c r="GA722" s="285"/>
      <c r="GB722" s="279"/>
      <c r="GC722" s="279"/>
      <c r="GD722" s="285"/>
      <c r="GE722" s="279"/>
      <c r="GF722" s="285"/>
      <c r="GG722" s="279"/>
      <c r="GH722" s="279"/>
      <c r="GI722" s="279"/>
      <c r="GJ722" s="279"/>
      <c r="GK722" s="279"/>
      <c r="GL722" s="279"/>
      <c r="GM722" s="279"/>
      <c r="GN722" s="279"/>
      <c r="GO722" s="279"/>
      <c r="GP722" s="209"/>
      <c r="GQ722" s="529"/>
      <c r="GR722" s="587">
        <v>0.35503044557118679</v>
      </c>
      <c r="GS722" s="532">
        <v>0.63116523657099821</v>
      </c>
      <c r="GT722" s="584"/>
      <c r="GU722" s="527"/>
      <c r="GV722" s="527"/>
      <c r="GW722" s="527"/>
      <c r="GX722" s="527"/>
      <c r="GY722" s="527"/>
      <c r="GZ722" s="587">
        <v>0.39441371681415838</v>
      </c>
      <c r="HA722" s="532">
        <v>0.19720685840708008</v>
      </c>
      <c r="HB722" s="584"/>
      <c r="HC722" s="527"/>
      <c r="HD722" s="527"/>
      <c r="HE722" s="527"/>
      <c r="HF722" s="527"/>
      <c r="HG722" s="527"/>
      <c r="HH722" s="584">
        <v>0.53066825540410323</v>
      </c>
      <c r="HI722" s="527">
        <v>0.66125645619420181</v>
      </c>
      <c r="HJ722" s="584"/>
      <c r="HK722" s="527"/>
      <c r="HL722" s="527"/>
      <c r="HM722" s="527"/>
      <c r="HN722" s="527"/>
      <c r="HO722" s="527"/>
      <c r="HP722" s="285"/>
      <c r="HQ722" s="208"/>
      <c r="HR722" s="208"/>
      <c r="HS722" s="208"/>
      <c r="IE722" s="159"/>
      <c r="IF722" s="159"/>
      <c r="IG722" s="159"/>
      <c r="IH722" s="159"/>
      <c r="II722" s="175">
        <v>1</v>
      </c>
      <c r="IJ722" s="175">
        <v>0</v>
      </c>
      <c r="IK722" s="175">
        <v>1</v>
      </c>
      <c r="IL722" s="175">
        <v>0</v>
      </c>
      <c r="IM722" s="175">
        <v>0</v>
      </c>
      <c r="IN722" s="464"/>
      <c r="IO722" s="464"/>
      <c r="IP722" s="402"/>
      <c r="IQ722" s="175">
        <v>0</v>
      </c>
      <c r="IR722" s="175">
        <v>1</v>
      </c>
      <c r="IS722" s="175">
        <v>0</v>
      </c>
      <c r="IT722" s="402"/>
      <c r="IU722" s="416"/>
      <c r="IV722" s="402"/>
      <c r="IW722" s="416"/>
      <c r="IX722" s="483"/>
      <c r="IY722" s="416"/>
      <c r="IZ722" s="175">
        <v>0</v>
      </c>
      <c r="JA722" s="175">
        <v>1</v>
      </c>
      <c r="JB722" s="178">
        <v>0</v>
      </c>
      <c r="JC722" s="178">
        <v>0</v>
      </c>
      <c r="JD722" s="178">
        <v>0</v>
      </c>
      <c r="JE722" s="178">
        <v>1</v>
      </c>
      <c r="JF722" s="178">
        <v>0</v>
      </c>
      <c r="JG722" s="178">
        <v>0</v>
      </c>
      <c r="JH722" s="178">
        <v>1</v>
      </c>
      <c r="JI722" s="178">
        <v>0</v>
      </c>
      <c r="JJ722" s="178">
        <v>0</v>
      </c>
      <c r="JK722" s="178">
        <v>1</v>
      </c>
      <c r="JL722" s="178">
        <v>0</v>
      </c>
      <c r="JM722" s="178">
        <v>1</v>
      </c>
      <c r="JN722" s="178">
        <v>0</v>
      </c>
      <c r="JO722" s="178">
        <v>0</v>
      </c>
      <c r="JP722" s="178">
        <v>0</v>
      </c>
      <c r="JQ722" s="178">
        <v>0</v>
      </c>
      <c r="JR722" s="178">
        <v>0</v>
      </c>
      <c r="JS722" s="178">
        <v>0</v>
      </c>
      <c r="JT722" s="178">
        <v>0</v>
      </c>
      <c r="JU722" s="513">
        <v>1</v>
      </c>
      <c r="JV722" s="178">
        <v>0</v>
      </c>
      <c r="JW722" s="178">
        <v>0</v>
      </c>
      <c r="JX722" s="178">
        <v>0</v>
      </c>
      <c r="JY722" s="513"/>
      <c r="JZ722" s="407"/>
      <c r="KA722" s="407"/>
      <c r="KB722" s="407"/>
      <c r="KC722" s="407"/>
      <c r="KD722" s="407"/>
      <c r="KE722" s="162">
        <v>1</v>
      </c>
      <c r="KF722" s="175">
        <v>0</v>
      </c>
      <c r="KG722" s="175">
        <v>0</v>
      </c>
      <c r="KH722" s="175">
        <v>0</v>
      </c>
      <c r="KI722" s="175">
        <v>0</v>
      </c>
      <c r="KJ722" s="175">
        <v>0</v>
      </c>
      <c r="KK722" s="160">
        <v>1</v>
      </c>
      <c r="KL722" s="175">
        <v>1</v>
      </c>
      <c r="KM722" s="175">
        <v>0</v>
      </c>
      <c r="KN722" s="175">
        <v>0</v>
      </c>
      <c r="KO722" s="175">
        <v>0</v>
      </c>
      <c r="KP722" s="175">
        <v>0</v>
      </c>
      <c r="KQ722" s="175">
        <v>0</v>
      </c>
      <c r="KR722" s="160">
        <v>0</v>
      </c>
      <c r="KS722" s="159"/>
      <c r="KT722" s="159"/>
      <c r="KU722" s="159"/>
      <c r="KV722" s="159"/>
      <c r="KW722" s="159"/>
      <c r="KX722" s="159"/>
      <c r="KY722" s="159"/>
      <c r="KZ722" s="159"/>
      <c r="LA722" s="159"/>
    </row>
    <row r="723" spans="1:314" x14ac:dyDescent="0.15">
      <c r="A723" s="214"/>
      <c r="B723" s="261" t="s">
        <v>245</v>
      </c>
      <c r="C723" s="10">
        <v>1.1100000000000001</v>
      </c>
      <c r="D723" s="11">
        <v>3.6996300000000004</v>
      </c>
      <c r="E723" s="12"/>
      <c r="F723" s="14"/>
      <c r="G723" s="13"/>
      <c r="H723" s="14"/>
      <c r="I723" s="596"/>
      <c r="J723" s="9">
        <v>3</v>
      </c>
      <c r="K723" s="14"/>
      <c r="L723" s="9"/>
      <c r="M723" s="23">
        <v>0</v>
      </c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9"/>
      <c r="AB723" s="15"/>
      <c r="AC723" s="15"/>
      <c r="AD723" s="15"/>
      <c r="AE723" s="15"/>
      <c r="AF723" s="15"/>
      <c r="AG723" s="15"/>
      <c r="AH723" s="54"/>
      <c r="AI723" s="15"/>
      <c r="AJ723" s="15"/>
      <c r="AK723" s="15"/>
      <c r="AL723" s="632"/>
      <c r="AM723" s="633">
        <v>3.2149979237835216</v>
      </c>
      <c r="AN723" s="634">
        <v>-6.7050331858407084</v>
      </c>
      <c r="AO723" s="634">
        <f>ABS(11.88+AN723)</f>
        <v>5.1749668141592924</v>
      </c>
      <c r="AP723" s="527"/>
      <c r="AQ723" s="634"/>
      <c r="AR723" s="634"/>
      <c r="AS723" s="634"/>
      <c r="AT723" s="634"/>
      <c r="AU723" s="634"/>
      <c r="AV723" s="634"/>
      <c r="AW723" s="634"/>
      <c r="AX723" s="634"/>
      <c r="AY723" s="634"/>
      <c r="AZ723" s="634"/>
      <c r="BA723" s="634"/>
      <c r="BB723" s="584"/>
      <c r="BC723" s="634">
        <f>ABS(BQ723-AN723)</f>
        <v>5.7978816371681425</v>
      </c>
      <c r="BD723" s="634"/>
      <c r="BE723" s="634"/>
      <c r="BF723" s="634"/>
      <c r="BG723" s="634"/>
      <c r="BH723" s="634"/>
      <c r="BI723" s="634"/>
      <c r="BJ723" s="634"/>
      <c r="BK723" s="634"/>
      <c r="BL723" s="634"/>
      <c r="BM723" s="634"/>
      <c r="BN723" s="573"/>
      <c r="BO723" s="573"/>
      <c r="BP723" s="64">
        <v>3.6094761966403954</v>
      </c>
      <c r="BQ723" s="64">
        <v>-12.502914823008851</v>
      </c>
      <c r="BR723" s="6"/>
      <c r="BS723" s="527"/>
      <c r="BT723" s="527"/>
      <c r="BU723" s="527">
        <f>(BP722+BP723+BP724)/3</f>
        <v>0.94017321697554912</v>
      </c>
      <c r="BV723" s="527">
        <f>(BQ722+BQ723+BQ724)/3</f>
        <v>3.983578539823009</v>
      </c>
      <c r="BW723" s="584"/>
      <c r="BX723" s="527"/>
      <c r="BY723" s="527"/>
      <c r="BZ723" s="527"/>
      <c r="CA723" s="527"/>
      <c r="CC723" s="584">
        <f>SQRT((BP722-BP723)^2+(BQ722-BQ723)^2)+SQRT((BP723-BP724)^2+(BQ723-BQ724)^2)+SQRT((BP724-BP722)^2+(BQ724-BQ722)^2)</f>
        <v>57.312649424690804</v>
      </c>
      <c r="CD723" s="584"/>
      <c r="CE723" s="584"/>
      <c r="CF723" s="584"/>
      <c r="CG723" s="527"/>
      <c r="CH723" s="584"/>
      <c r="CI723" s="527"/>
      <c r="CJ723" s="584"/>
      <c r="CK723" s="527"/>
      <c r="CL723" s="584"/>
      <c r="CO723" s="70"/>
      <c r="CP723" s="70"/>
      <c r="CQ723" s="70"/>
      <c r="CR723" s="285"/>
      <c r="CS723" s="542">
        <f>DEGREES(ACOS(((BP722-BP723)*(BP724-BP723)+(BQ722-BQ723)*(BQ724-BQ723))/(SQRT((BP722-BP723)^2+(BQ722-BQ723)^2)*SQRT((BP724-BP723)^2+(BQ724-BQ723)^2))))</f>
        <v>14.903903553218329</v>
      </c>
      <c r="CT723" s="70"/>
      <c r="CU723" s="70"/>
      <c r="CV723" s="70"/>
      <c r="CW723" s="70"/>
      <c r="CX723" s="70"/>
      <c r="CY723" s="70"/>
      <c r="CZ723" s="70"/>
      <c r="DA723" s="70"/>
      <c r="DB723" s="70"/>
      <c r="DC723" s="70"/>
      <c r="DH723" s="516"/>
      <c r="DI723" s="516"/>
      <c r="DJ723" s="105"/>
      <c r="DK723" s="105"/>
      <c r="DL723" s="105"/>
      <c r="DM723" s="105"/>
      <c r="DN723" s="105"/>
      <c r="DO723" s="105"/>
      <c r="DP723" s="105"/>
      <c r="DQ723" s="105"/>
      <c r="DR723" s="105"/>
      <c r="DS723" s="105"/>
      <c r="DT723" s="108" t="s">
        <v>445</v>
      </c>
      <c r="DU723" s="128">
        <v>2.8205196509266481</v>
      </c>
      <c r="DV723" s="128">
        <v>-12.581797566371682</v>
      </c>
      <c r="ER723" s="105">
        <v>0.21696305007128061</v>
      </c>
      <c r="ES723" s="105">
        <v>12.305707964601771</v>
      </c>
      <c r="ET723" s="518">
        <f>ABS(ER723)</f>
        <v>0.21696305007128061</v>
      </c>
      <c r="EV723" s="284"/>
      <c r="EW723" s="209"/>
      <c r="EX723" s="209"/>
      <c r="EY723" s="209"/>
      <c r="EZ723" s="209"/>
      <c r="FA723" s="209"/>
      <c r="FB723" s="209"/>
      <c r="FC723" s="209"/>
      <c r="FE723" s="151">
        <v>54.189619762490551</v>
      </c>
      <c r="FF723" s="141"/>
      <c r="FH723" s="141"/>
      <c r="FJ723" s="141"/>
      <c r="FK723" s="584"/>
      <c r="FL723" s="527"/>
      <c r="FM723" s="584"/>
      <c r="FN723" s="527"/>
      <c r="FO723" s="584"/>
      <c r="FP723" s="527"/>
      <c r="FQ723" s="284">
        <f>FE723/(D722+D723)</f>
        <v>11.781530275308086</v>
      </c>
      <c r="FR723" s="209"/>
      <c r="FS723" s="285"/>
      <c r="FT723" s="279"/>
      <c r="FU723" s="285"/>
      <c r="FV723" s="279"/>
      <c r="FW723" s="285"/>
      <c r="FX723" s="279"/>
      <c r="FY723" s="285"/>
      <c r="FZ723" s="279"/>
      <c r="GA723" s="285"/>
      <c r="GB723" s="279"/>
      <c r="GC723" s="279"/>
      <c r="GD723" s="284">
        <f>FE723*(((ABS(DV722-AN722))/(ABS(DV721-DV722))))^2</f>
        <v>6.2412727521069407</v>
      </c>
      <c r="GE723" s="209"/>
      <c r="GF723" s="285"/>
      <c r="GG723" s="279"/>
      <c r="GH723" s="279"/>
      <c r="GI723" s="279"/>
      <c r="GJ723" s="279"/>
      <c r="GK723" s="279"/>
      <c r="GL723" s="279"/>
      <c r="GM723" s="279"/>
      <c r="GN723" s="279"/>
      <c r="GO723" s="279"/>
      <c r="GP723" s="209"/>
      <c r="GQ723" s="529"/>
      <c r="GR723" s="587">
        <v>3.6292001102832394</v>
      </c>
      <c r="GS723" s="529">
        <v>3.0374827009979288</v>
      </c>
      <c r="GT723" s="587"/>
      <c r="GU723" s="529"/>
      <c r="GV723" s="529"/>
      <c r="GW723" s="529"/>
      <c r="GX723" s="529"/>
      <c r="GY723" s="529"/>
      <c r="GZ723" s="587">
        <v>0.43385508849557475</v>
      </c>
      <c r="HA723" s="529">
        <v>0.70994469026548579</v>
      </c>
      <c r="HB723" s="587"/>
      <c r="HC723" s="529"/>
      <c r="HD723" s="529"/>
      <c r="HE723" s="529"/>
      <c r="HF723" s="529"/>
      <c r="HG723" s="529"/>
      <c r="HH723" s="584">
        <v>3.6550408586352874</v>
      </c>
      <c r="HI723" s="527">
        <v>3.1193465056158525</v>
      </c>
      <c r="HJ723" s="587"/>
      <c r="HK723" s="529"/>
      <c r="HL723" s="529"/>
      <c r="HM723" s="529"/>
      <c r="HN723" s="529"/>
      <c r="HO723" s="529"/>
      <c r="HP723" s="285"/>
      <c r="HQ723" s="208"/>
      <c r="HR723" s="208"/>
      <c r="HS723" s="208"/>
      <c r="IE723" s="159"/>
      <c r="IF723" s="159"/>
      <c r="IG723" s="159"/>
      <c r="IH723" s="159"/>
      <c r="II723" s="175">
        <v>0</v>
      </c>
      <c r="IJ723" s="175">
        <v>1</v>
      </c>
      <c r="IK723" s="175">
        <v>1</v>
      </c>
      <c r="IL723" s="175">
        <v>0</v>
      </c>
      <c r="IM723" s="175">
        <v>0</v>
      </c>
      <c r="IN723" s="464"/>
      <c r="IO723" s="464"/>
      <c r="IP723" s="402"/>
      <c r="IQ723" s="175">
        <v>0</v>
      </c>
      <c r="IR723" s="175">
        <v>1</v>
      </c>
      <c r="IS723" s="175">
        <v>0</v>
      </c>
      <c r="IT723" s="402"/>
      <c r="IU723" s="416"/>
      <c r="IV723" s="402"/>
      <c r="IW723" s="416"/>
      <c r="IX723" s="483"/>
      <c r="IY723" s="416"/>
      <c r="IZ723" s="175">
        <v>0</v>
      </c>
      <c r="JA723" s="175">
        <v>0</v>
      </c>
      <c r="JB723" s="178">
        <v>0</v>
      </c>
      <c r="JC723" s="178">
        <v>1</v>
      </c>
      <c r="JD723" s="178">
        <v>0</v>
      </c>
      <c r="JE723" s="178">
        <v>0</v>
      </c>
      <c r="JF723" s="178">
        <v>0</v>
      </c>
      <c r="JG723" s="178">
        <v>1</v>
      </c>
      <c r="JH723" s="178">
        <v>0</v>
      </c>
      <c r="JI723" s="178">
        <v>0</v>
      </c>
      <c r="JJ723" s="178">
        <v>0</v>
      </c>
      <c r="JK723" s="178">
        <v>1</v>
      </c>
      <c r="JL723" s="178">
        <v>0</v>
      </c>
      <c r="JM723" s="178">
        <v>1</v>
      </c>
      <c r="JN723" s="178">
        <v>0</v>
      </c>
      <c r="JO723" s="178">
        <v>0</v>
      </c>
      <c r="JP723" s="178">
        <v>0</v>
      </c>
      <c r="JQ723" s="178">
        <v>0</v>
      </c>
      <c r="JR723" s="178">
        <v>0</v>
      </c>
      <c r="JS723" s="178">
        <v>0</v>
      </c>
      <c r="JT723" s="178">
        <v>0</v>
      </c>
      <c r="JU723" s="513">
        <v>1</v>
      </c>
      <c r="JV723" s="178">
        <v>0</v>
      </c>
      <c r="JW723" s="178">
        <v>0</v>
      </c>
      <c r="JX723" s="178">
        <v>0</v>
      </c>
      <c r="JY723" s="513"/>
      <c r="JZ723" s="407"/>
      <c r="KA723" s="407"/>
      <c r="KB723" s="407"/>
      <c r="KC723" s="407"/>
      <c r="KD723" s="407"/>
      <c r="KE723" s="162">
        <v>1</v>
      </c>
      <c r="KF723" s="175">
        <v>0</v>
      </c>
      <c r="KG723" s="175">
        <v>0</v>
      </c>
      <c r="KH723" s="175">
        <v>0</v>
      </c>
      <c r="KI723" s="175">
        <v>0</v>
      </c>
      <c r="KJ723" s="175">
        <v>1</v>
      </c>
      <c r="KK723" s="160">
        <v>0</v>
      </c>
      <c r="KL723" s="175">
        <v>1</v>
      </c>
      <c r="KM723" s="175">
        <v>0</v>
      </c>
      <c r="KN723" s="175">
        <v>0</v>
      </c>
      <c r="KO723" s="175">
        <v>0</v>
      </c>
      <c r="KP723" s="175">
        <v>0</v>
      </c>
      <c r="KQ723" s="175">
        <v>0</v>
      </c>
      <c r="KR723" s="160">
        <v>0</v>
      </c>
      <c r="KS723" s="159"/>
      <c r="KT723" s="159"/>
      <c r="KU723" s="159"/>
      <c r="KV723" s="159"/>
      <c r="KW723" s="159"/>
      <c r="KX723" s="159"/>
      <c r="KY723" s="159"/>
      <c r="KZ723" s="159"/>
      <c r="LA723" s="159"/>
    </row>
    <row r="724" spans="1:314" x14ac:dyDescent="0.15">
      <c r="A724" s="214"/>
      <c r="B724" s="261" t="s">
        <v>246</v>
      </c>
      <c r="C724" s="10">
        <v>1.06</v>
      </c>
      <c r="D724" s="11">
        <v>3.5329800000000002</v>
      </c>
      <c r="E724" s="12"/>
      <c r="F724" s="14"/>
      <c r="G724" s="13"/>
      <c r="H724" s="14"/>
      <c r="I724" s="596"/>
      <c r="J724" s="9">
        <v>4</v>
      </c>
      <c r="K724" s="14"/>
      <c r="L724" s="9"/>
      <c r="M724" s="23">
        <v>0</v>
      </c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9"/>
      <c r="AB724" s="15"/>
      <c r="AC724" s="15"/>
      <c r="AD724" s="15"/>
      <c r="AE724" s="15"/>
      <c r="AF724" s="15"/>
      <c r="AG724" s="15"/>
      <c r="AH724" s="54"/>
      <c r="AI724" s="15"/>
      <c r="AJ724" s="15"/>
      <c r="AK724" s="15"/>
      <c r="AL724" s="632"/>
      <c r="AM724" s="633">
        <v>-2.2682500689270246</v>
      </c>
      <c r="AN724" s="634">
        <v>8.716543141592922</v>
      </c>
      <c r="AO724" s="584"/>
      <c r="AP724" s="640">
        <f>ABS(11.88-AN724)</f>
        <v>3.1634568584070788</v>
      </c>
      <c r="AQ724" s="634"/>
      <c r="AR724" s="634"/>
      <c r="AS724" s="634"/>
      <c r="AT724" s="634"/>
      <c r="AU724" s="634"/>
      <c r="AV724" s="634"/>
      <c r="AW724" s="634"/>
      <c r="AX724" s="634"/>
      <c r="AY724" s="634"/>
      <c r="AZ724" s="634"/>
      <c r="BA724" s="634"/>
      <c r="BB724" s="634">
        <f>ABS(BQ724-AN724)</f>
        <v>3.8652544247787599</v>
      </c>
      <c r="BC724" s="527"/>
      <c r="BD724" s="634"/>
      <c r="BE724" s="634"/>
      <c r="BF724" s="634"/>
      <c r="BG724" s="634"/>
      <c r="BH724" s="634"/>
      <c r="BI724" s="634"/>
      <c r="BJ724" s="634"/>
      <c r="BK724" s="634"/>
      <c r="BL724" s="634"/>
      <c r="BM724" s="634"/>
      <c r="BN724" s="573"/>
      <c r="BO724" s="573"/>
      <c r="BP724" s="4">
        <v>-3.7672675057831451</v>
      </c>
      <c r="BQ724" s="4">
        <v>12.581797566371682</v>
      </c>
      <c r="BR724" s="6"/>
      <c r="BS724" s="527">
        <f>(BP723+BP724+BP725)/3</f>
        <v>1.4003978686419021</v>
      </c>
      <c r="BT724" s="527">
        <f>(BQ723+BQ724+BQ725)/3</f>
        <v>-4.0361670353982309</v>
      </c>
      <c r="BU724" s="527"/>
      <c r="BV724" s="527"/>
      <c r="BW724" s="584"/>
      <c r="BX724" s="527"/>
      <c r="BY724" s="527"/>
      <c r="BZ724" s="527"/>
      <c r="CA724" s="527"/>
      <c r="CB724" s="584">
        <f>SQRT((BP723-BP724)^2+(BQ723-BQ724)^2)+SQRT((BP724-BP725)^2+(BQ724-BQ725)^2)+SQRT((BP725-BP723)^2+(BQ725-BQ723)^2)</f>
        <v>53.028241848505083</v>
      </c>
      <c r="CD724" s="584"/>
      <c r="CE724" s="527"/>
      <c r="CF724" s="584"/>
      <c r="CG724" s="527"/>
      <c r="CH724" s="584"/>
      <c r="CI724" s="527"/>
      <c r="CJ724" s="584"/>
      <c r="CK724" s="527"/>
      <c r="CL724" s="584"/>
      <c r="CO724" s="70"/>
      <c r="CP724" s="70"/>
      <c r="CQ724" s="70"/>
      <c r="CR724" s="97">
        <f>DEGREES(ACOS(((BP723-BP724)*(BP725-BP724)+(BQ723-BQ724)*(BQ725-BQ724))/(SQRT((BP723-BP724)^2+(BQ723-BQ724)^2)*SQRT((BP725-BP724)^2+(BQ725-BQ724)^2))))</f>
        <v>1.7763849804414178</v>
      </c>
      <c r="CS724" s="541"/>
      <c r="CT724" s="70"/>
      <c r="CU724" s="70"/>
      <c r="CV724" s="70"/>
      <c r="CW724" s="70"/>
      <c r="CX724" s="70"/>
      <c r="CY724" s="70"/>
      <c r="CZ724" s="70"/>
      <c r="DA724" s="70"/>
      <c r="DB724" s="70"/>
      <c r="DC724" s="70"/>
      <c r="DH724" s="211">
        <f>DEGREES(ACOS(((BP723-BP722)*(BP725-BP724)+(BQ723-BQ722)*(BQ725-BQ724))/(SQRT((BP723-BP722)^2+(BQ723-BQ722)^2)*SQRT((BP725-BP724)^2+(BQ725-BQ724)^2))))</f>
        <v>16.680288533659951</v>
      </c>
      <c r="DI724" s="519"/>
      <c r="DJ724" s="105"/>
      <c r="DK724" s="105"/>
      <c r="DL724" s="105"/>
      <c r="DM724" s="105"/>
      <c r="DN724" s="105"/>
      <c r="DO724" s="105"/>
      <c r="DP724" s="105"/>
      <c r="DQ724" s="105"/>
      <c r="DR724" s="105"/>
      <c r="DS724" s="105"/>
      <c r="DT724" s="108" t="s">
        <v>445</v>
      </c>
      <c r="DU724" s="105">
        <v>-2.4260413780697743</v>
      </c>
      <c r="DV724" s="105">
        <v>12.739563053097346</v>
      </c>
      <c r="ER724" s="128">
        <v>1.9921152779272129</v>
      </c>
      <c r="ES724" s="128">
        <v>-12.384590707964604</v>
      </c>
      <c r="EU724" s="518">
        <f>ABS(ER724)</f>
        <v>1.9921152779272129</v>
      </c>
      <c r="EV724" s="284"/>
      <c r="EW724" s="209"/>
      <c r="EX724" s="209"/>
      <c r="EY724" s="209"/>
      <c r="EZ724" s="209"/>
      <c r="FA724" s="209"/>
      <c r="FB724" s="209"/>
      <c r="FC724" s="209"/>
      <c r="FE724" s="141"/>
      <c r="FF724" s="144">
        <v>81.986907846462415</v>
      </c>
      <c r="FH724" s="141"/>
      <c r="FJ724" s="141"/>
      <c r="FK724" s="584"/>
      <c r="FL724" s="527"/>
      <c r="FM724" s="584"/>
      <c r="FN724" s="527"/>
      <c r="FO724" s="584"/>
      <c r="FP724" s="527"/>
      <c r="FQ724" s="284"/>
      <c r="FR724" s="284">
        <f>FF724/(D723+D724)</f>
        <v>11.335729127723242</v>
      </c>
      <c r="FS724" s="285"/>
      <c r="FT724" s="279"/>
      <c r="FU724" s="285"/>
      <c r="FV724" s="279"/>
      <c r="FW724" s="285"/>
      <c r="FX724" s="279"/>
      <c r="FY724" s="285"/>
      <c r="FZ724" s="279"/>
      <c r="GA724" s="285"/>
      <c r="GB724" s="279"/>
      <c r="GC724" s="279"/>
      <c r="GD724" s="284"/>
      <c r="GE724" s="284">
        <f>FF724*(((DV723-AN723)/(ABS(DV722-DV723))))^2</f>
        <v>4.7351491703936306</v>
      </c>
      <c r="GF724" s="285"/>
      <c r="GG724" s="279"/>
      <c r="GH724" s="279"/>
      <c r="GI724" s="279"/>
      <c r="GJ724" s="279"/>
      <c r="GK724" s="279"/>
      <c r="GL724" s="279"/>
      <c r="GM724" s="279"/>
      <c r="GN724" s="279"/>
      <c r="GO724" s="279"/>
      <c r="GP724" s="209"/>
      <c r="GQ724" s="529"/>
      <c r="GR724" s="587">
        <v>2.643004428141055</v>
      </c>
      <c r="GS724" s="532">
        <v>0.82840437299943526</v>
      </c>
      <c r="GT724" s="584"/>
      <c r="GU724" s="527"/>
      <c r="GV724" s="527"/>
      <c r="GW724" s="527"/>
      <c r="GX724" s="527"/>
      <c r="GY724" s="527"/>
      <c r="GZ724" s="587">
        <v>0.43385508849557475</v>
      </c>
      <c r="HA724" s="532">
        <v>0.1972068584070783</v>
      </c>
      <c r="HB724" s="584"/>
      <c r="HC724" s="527"/>
      <c r="HD724" s="527"/>
      <c r="HE724" s="527"/>
      <c r="HF724" s="527"/>
      <c r="HG724" s="527"/>
      <c r="HH724" s="584">
        <v>2.6783768676171635</v>
      </c>
      <c r="HI724" s="527">
        <v>0.85155407943792794</v>
      </c>
      <c r="HJ724" s="584"/>
      <c r="HK724" s="527"/>
      <c r="HL724" s="527"/>
      <c r="HM724" s="527"/>
      <c r="HN724" s="527"/>
      <c r="HO724" s="527"/>
      <c r="HP724" s="285"/>
      <c r="HQ724" s="208"/>
      <c r="HR724" s="208"/>
      <c r="HS724" s="208"/>
      <c r="IE724" s="159"/>
      <c r="IF724" s="159"/>
      <c r="IG724" s="159"/>
      <c r="IH724" s="159"/>
      <c r="II724" s="175">
        <v>0</v>
      </c>
      <c r="IJ724" s="175">
        <v>1</v>
      </c>
      <c r="IK724" s="175">
        <v>0</v>
      </c>
      <c r="IL724" s="175">
        <v>1</v>
      </c>
      <c r="IM724" s="175">
        <v>0</v>
      </c>
      <c r="IN724" s="464"/>
      <c r="IO724" s="464"/>
      <c r="IP724" s="402"/>
      <c r="IQ724" s="175">
        <v>0</v>
      </c>
      <c r="IR724" s="175">
        <v>1</v>
      </c>
      <c r="IS724" s="175">
        <v>0</v>
      </c>
      <c r="IT724" s="402"/>
      <c r="IU724" s="416"/>
      <c r="IV724" s="402"/>
      <c r="IW724" s="416"/>
      <c r="IX724" s="483"/>
      <c r="IY724" s="416"/>
      <c r="IZ724" s="175">
        <v>0</v>
      </c>
      <c r="JA724" s="175">
        <v>0</v>
      </c>
      <c r="JB724" s="178">
        <v>0</v>
      </c>
      <c r="JC724" s="178">
        <v>1</v>
      </c>
      <c r="JD724" s="178">
        <v>0</v>
      </c>
      <c r="JE724" s="178">
        <v>0</v>
      </c>
      <c r="JF724" s="178">
        <v>0</v>
      </c>
      <c r="JG724" s="178">
        <v>1</v>
      </c>
      <c r="JH724" s="178">
        <v>0</v>
      </c>
      <c r="JI724" s="178">
        <v>0</v>
      </c>
      <c r="JJ724" s="178">
        <v>0</v>
      </c>
      <c r="JK724" s="178">
        <v>1</v>
      </c>
      <c r="JL724" s="178">
        <v>0</v>
      </c>
      <c r="JM724" s="178">
        <v>1</v>
      </c>
      <c r="JN724" s="178">
        <v>0</v>
      </c>
      <c r="JO724" s="178">
        <v>0</v>
      </c>
      <c r="JP724" s="178">
        <v>0</v>
      </c>
      <c r="JQ724" s="178">
        <v>0</v>
      </c>
      <c r="JR724" s="178">
        <v>0</v>
      </c>
      <c r="JS724" s="178">
        <v>0</v>
      </c>
      <c r="JT724" s="178">
        <v>0</v>
      </c>
      <c r="JU724" s="513">
        <v>1</v>
      </c>
      <c r="JV724" s="178">
        <v>0</v>
      </c>
      <c r="JW724" s="178">
        <v>0</v>
      </c>
      <c r="JX724" s="178">
        <v>0</v>
      </c>
      <c r="JY724" s="513"/>
      <c r="JZ724" s="407"/>
      <c r="KA724" s="407"/>
      <c r="KB724" s="407"/>
      <c r="KC724" s="407"/>
      <c r="KD724" s="407"/>
      <c r="KE724" s="162">
        <v>1</v>
      </c>
      <c r="KF724" s="175">
        <v>0</v>
      </c>
      <c r="KG724" s="175">
        <v>0</v>
      </c>
      <c r="KH724" s="175">
        <v>0</v>
      </c>
      <c r="KI724" s="175">
        <v>0</v>
      </c>
      <c r="KJ724" s="175">
        <v>1</v>
      </c>
      <c r="KK724" s="160">
        <v>0</v>
      </c>
      <c r="KL724" s="175">
        <v>1</v>
      </c>
      <c r="KM724" s="175">
        <v>0</v>
      </c>
      <c r="KN724" s="175">
        <v>0</v>
      </c>
      <c r="KO724" s="175">
        <v>0</v>
      </c>
      <c r="KP724" s="175">
        <v>0</v>
      </c>
      <c r="KQ724" s="175">
        <v>0</v>
      </c>
      <c r="KR724" s="160">
        <v>0</v>
      </c>
      <c r="KS724" s="159"/>
      <c r="KT724" s="159"/>
      <c r="KU724" s="159"/>
      <c r="KV724" s="159"/>
      <c r="KW724" s="159"/>
      <c r="KX724" s="159"/>
      <c r="KY724" s="159"/>
      <c r="KZ724" s="159"/>
      <c r="LA724" s="159"/>
    </row>
    <row r="725" spans="1:314" x14ac:dyDescent="0.15">
      <c r="A725" s="214"/>
      <c r="B725" s="261" t="s">
        <v>247</v>
      </c>
      <c r="C725" s="10">
        <v>1.03</v>
      </c>
      <c r="D725" s="11">
        <v>3.4329900000000002</v>
      </c>
      <c r="E725" s="12"/>
      <c r="F725" s="14"/>
      <c r="G725" s="13"/>
      <c r="H725" s="14"/>
      <c r="I725" s="596"/>
      <c r="J725" s="9">
        <v>5</v>
      </c>
      <c r="K725" s="14"/>
      <c r="L725" s="9"/>
      <c r="M725" s="23">
        <v>0</v>
      </c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9"/>
      <c r="AB725" s="15"/>
      <c r="AC725" s="15"/>
      <c r="AD725" s="15"/>
      <c r="AE725" s="15"/>
      <c r="AF725" s="15"/>
      <c r="AG725" s="15"/>
      <c r="AH725" s="54"/>
      <c r="AI725" s="15"/>
      <c r="AJ725" s="15"/>
      <c r="AK725" s="15"/>
      <c r="AL725" s="632"/>
      <c r="AM725" s="633">
        <v>3.3333414056405841</v>
      </c>
      <c r="AN725" s="634">
        <v>-10.096991150442479</v>
      </c>
      <c r="AO725" s="634">
        <f>ABS(11.88+AN725)</f>
        <v>1.7830088495575218</v>
      </c>
      <c r="AP725" s="527"/>
      <c r="AQ725" s="634"/>
      <c r="AR725" s="634"/>
      <c r="AS725" s="634"/>
      <c r="AT725" s="634"/>
      <c r="AU725" s="634"/>
      <c r="AV725" s="634"/>
      <c r="AW725" s="634"/>
      <c r="AX725" s="634"/>
      <c r="AY725" s="634"/>
      <c r="AZ725" s="634"/>
      <c r="BA725" s="634"/>
      <c r="BB725" s="584"/>
      <c r="BC725" s="634">
        <f>ABS(BQ725-AN725)</f>
        <v>2.0903926991150446</v>
      </c>
      <c r="BD725" s="634"/>
      <c r="BE725" s="634"/>
      <c r="BF725" s="634"/>
      <c r="BG725" s="634"/>
      <c r="BH725" s="634"/>
      <c r="BI725" s="634"/>
      <c r="BJ725" s="634"/>
      <c r="BK725" s="634"/>
      <c r="BL725" s="634"/>
      <c r="BM725" s="634"/>
      <c r="BN725" s="573"/>
      <c r="BO725" s="573"/>
      <c r="BP725" s="64">
        <v>4.3589849150684561</v>
      </c>
      <c r="BQ725" s="64">
        <v>-12.187383849557524</v>
      </c>
      <c r="BR725" s="6"/>
      <c r="BS725" s="527"/>
      <c r="BT725" s="527"/>
      <c r="BU725" s="527"/>
      <c r="BV725" s="527"/>
      <c r="BW725" s="584"/>
      <c r="BX725" s="527"/>
      <c r="BY725" s="527"/>
      <c r="BZ725" s="527"/>
      <c r="CA725" s="527"/>
      <c r="CB725" s="584"/>
      <c r="CC725" s="527"/>
      <c r="CD725" s="584"/>
      <c r="CE725" s="527"/>
      <c r="CF725" s="584"/>
      <c r="CG725" s="527"/>
      <c r="CH725" s="584"/>
      <c r="CI725" s="527"/>
      <c r="CJ725" s="584"/>
      <c r="CK725" s="527"/>
      <c r="CL725" s="584"/>
      <c r="CO725" s="70"/>
      <c r="CP725" s="70"/>
      <c r="CQ725" s="70"/>
      <c r="CR725" s="70"/>
      <c r="CS725" s="70"/>
      <c r="CT725" s="70"/>
      <c r="CU725" s="70"/>
      <c r="CV725" s="70"/>
      <c r="CW725" s="70"/>
      <c r="CX725" s="70"/>
      <c r="CY725" s="70"/>
      <c r="CZ725" s="70"/>
      <c r="DA725" s="70"/>
      <c r="DB725" s="70"/>
      <c r="DC725" s="70"/>
      <c r="DH725" s="519"/>
      <c r="DI725" s="211"/>
      <c r="DJ725" s="105"/>
      <c r="DK725" s="105"/>
      <c r="DL725" s="105"/>
      <c r="DM725" s="105"/>
      <c r="DN725" s="105"/>
      <c r="DO725" s="105"/>
      <c r="DP725" s="105"/>
      <c r="DQ725" s="105"/>
      <c r="DR725" s="105"/>
      <c r="DS725" s="105"/>
      <c r="DT725" s="108" t="s">
        <v>445</v>
      </c>
      <c r="DU725" s="128">
        <v>3.6489240239260829</v>
      </c>
      <c r="DV725" s="128">
        <v>-12.22682522123894</v>
      </c>
      <c r="ER725" s="105">
        <v>-3.136102269212147</v>
      </c>
      <c r="ES725" s="105">
        <v>12.700121681415931</v>
      </c>
      <c r="ET725" s="518">
        <f>ABS(ER725)</f>
        <v>3.136102269212147</v>
      </c>
      <c r="EV725" s="284"/>
      <c r="EW725" s="209"/>
      <c r="EX725" s="209"/>
      <c r="EY725" s="209"/>
      <c r="EZ725" s="209"/>
      <c r="FA725" s="209"/>
      <c r="FB725" s="209"/>
      <c r="FC725" s="209"/>
      <c r="FE725" s="151">
        <v>10.564400878213878</v>
      </c>
      <c r="FF725" s="141"/>
      <c r="FH725" s="516"/>
      <c r="FJ725" s="516"/>
      <c r="FL725" s="516"/>
      <c r="FN725" s="516"/>
      <c r="FQ725" s="284">
        <f>FE725/(D724+D725)</f>
        <v>1.5165728359745845</v>
      </c>
      <c r="FR725" s="209"/>
      <c r="FS725" s="285"/>
      <c r="FT725" s="279"/>
      <c r="FU725" s="285"/>
      <c r="FV725" s="279"/>
      <c r="FW725" s="285"/>
      <c r="FX725" s="279"/>
      <c r="FY725" s="285"/>
      <c r="FZ725" s="279"/>
      <c r="GA725" s="285"/>
      <c r="GB725" s="279"/>
      <c r="GC725" s="279"/>
      <c r="GD725" s="284">
        <f>FE725*(((ABS(DV724-AN724))/(ABS(DV723-DV724))))^2</f>
        <v>0.26667061348622667</v>
      </c>
      <c r="GE725" s="209"/>
      <c r="GF725" s="285"/>
      <c r="GG725" s="279"/>
      <c r="GH725" s="279"/>
      <c r="GI725" s="279"/>
      <c r="GJ725" s="279"/>
      <c r="GK725" s="279"/>
      <c r="GL725" s="279"/>
      <c r="GM725" s="279"/>
      <c r="GN725" s="279"/>
      <c r="GO725" s="279"/>
      <c r="GP725" s="209"/>
      <c r="GQ725" s="529"/>
      <c r="GR725" s="587">
        <v>0.7100608911423727</v>
      </c>
      <c r="GS725" s="529">
        <v>1.6568087459988701</v>
      </c>
      <c r="GT725" s="587"/>
      <c r="GU725" s="529"/>
      <c r="GV725" s="529"/>
      <c r="GW725" s="529"/>
      <c r="GX725" s="529"/>
      <c r="GY725" s="529"/>
      <c r="GZ725" s="587">
        <v>3.9441371681414594E-2</v>
      </c>
      <c r="HA725" s="529">
        <v>0.15776548672566371</v>
      </c>
      <c r="HB725" s="587"/>
      <c r="HC725" s="529"/>
      <c r="HD725" s="529"/>
      <c r="HE725" s="529"/>
      <c r="HF725" s="529"/>
      <c r="HG725" s="529"/>
      <c r="HH725" s="584">
        <v>0.71115546185768119</v>
      </c>
      <c r="HI725" s="527">
        <v>1.6643032084389353</v>
      </c>
      <c r="HJ725" s="587"/>
      <c r="HK725" s="529"/>
      <c r="HL725" s="529"/>
      <c r="HM725" s="529"/>
      <c r="HN725" s="529"/>
      <c r="HO725" s="529"/>
      <c r="HP725" s="285"/>
      <c r="HQ725" s="208"/>
      <c r="HR725" s="208"/>
      <c r="HS725" s="208"/>
      <c r="IE725" s="159"/>
      <c r="IF725" s="159"/>
      <c r="IG725" s="159"/>
      <c r="IH725" s="159"/>
      <c r="II725" s="175">
        <v>0</v>
      </c>
      <c r="IJ725" s="175">
        <v>1</v>
      </c>
      <c r="IK725" s="175">
        <v>1</v>
      </c>
      <c r="IL725" s="175">
        <v>0</v>
      </c>
      <c r="IM725" s="175">
        <v>0</v>
      </c>
      <c r="IN725" s="464"/>
      <c r="IO725" s="464"/>
      <c r="IP725" s="402"/>
      <c r="IQ725" s="175">
        <v>0</v>
      </c>
      <c r="IR725" s="175">
        <v>1</v>
      </c>
      <c r="IS725" s="175">
        <v>0</v>
      </c>
      <c r="IT725" s="402"/>
      <c r="IU725" s="416"/>
      <c r="IV725" s="402"/>
      <c r="IW725" s="416"/>
      <c r="IX725" s="483"/>
      <c r="IY725" s="416"/>
      <c r="IZ725" s="175">
        <v>0</v>
      </c>
      <c r="JA725" s="175">
        <v>0</v>
      </c>
      <c r="JB725" s="178">
        <v>0</v>
      </c>
      <c r="JC725" s="178">
        <v>1</v>
      </c>
      <c r="JD725" s="178">
        <v>0</v>
      </c>
      <c r="JE725" s="178">
        <v>0</v>
      </c>
      <c r="JF725" s="178">
        <v>0</v>
      </c>
      <c r="JG725" s="178">
        <v>1</v>
      </c>
      <c r="JH725" s="178">
        <v>0</v>
      </c>
      <c r="JI725" s="178">
        <v>0</v>
      </c>
      <c r="JJ725" s="178">
        <v>0</v>
      </c>
      <c r="JK725" s="178">
        <v>1</v>
      </c>
      <c r="JL725" s="178">
        <v>0</v>
      </c>
      <c r="JM725" s="178">
        <v>1</v>
      </c>
      <c r="JN725" s="178">
        <v>0</v>
      </c>
      <c r="JO725" s="178">
        <v>0</v>
      </c>
      <c r="JP725" s="178">
        <v>0</v>
      </c>
      <c r="JQ725" s="178">
        <v>0</v>
      </c>
      <c r="JR725" s="178">
        <v>0</v>
      </c>
      <c r="JS725" s="178">
        <v>0</v>
      </c>
      <c r="JT725" s="178">
        <v>0</v>
      </c>
      <c r="JU725" s="513">
        <v>1</v>
      </c>
      <c r="JV725" s="178">
        <v>0</v>
      </c>
      <c r="JW725" s="178">
        <v>0</v>
      </c>
      <c r="JX725" s="178">
        <v>0</v>
      </c>
      <c r="JY725" s="513"/>
      <c r="JZ725" s="407"/>
      <c r="KA725" s="407"/>
      <c r="KB725" s="407"/>
      <c r="KC725" s="407"/>
      <c r="KD725" s="407"/>
      <c r="KE725" s="162">
        <v>1</v>
      </c>
      <c r="KF725" s="175">
        <v>0</v>
      </c>
      <c r="KG725" s="175">
        <v>0</v>
      </c>
      <c r="KH725" s="175">
        <v>0</v>
      </c>
      <c r="KI725" s="175">
        <v>0</v>
      </c>
      <c r="KJ725" s="175">
        <v>1</v>
      </c>
      <c r="KK725" s="160">
        <v>0</v>
      </c>
      <c r="KL725" s="175">
        <v>0</v>
      </c>
      <c r="KM725" s="175">
        <v>0</v>
      </c>
      <c r="KN725" s="175">
        <v>1</v>
      </c>
      <c r="KO725" s="175">
        <v>0</v>
      </c>
      <c r="KP725" s="175">
        <v>0</v>
      </c>
      <c r="KQ725" s="175">
        <v>0</v>
      </c>
      <c r="KR725" s="160">
        <v>0</v>
      </c>
      <c r="KS725" s="159"/>
      <c r="KT725" s="159"/>
      <c r="KU725" s="159"/>
      <c r="KV725" s="159"/>
      <c r="KW725" s="159"/>
      <c r="KX725" s="159"/>
      <c r="KY725" s="159"/>
      <c r="KZ725" s="159"/>
      <c r="LA725" s="159"/>
    </row>
    <row r="726" spans="1:314" x14ac:dyDescent="0.15">
      <c r="A726" s="218" t="s">
        <v>593</v>
      </c>
      <c r="B726" s="259" t="s">
        <v>248</v>
      </c>
      <c r="C726" s="17"/>
      <c r="D726" s="18"/>
      <c r="E726" s="12"/>
      <c r="F726" s="20"/>
      <c r="G726" s="19"/>
      <c r="H726" s="20"/>
      <c r="I726" s="597"/>
      <c r="J726" s="16"/>
      <c r="K726" s="20"/>
      <c r="L726" s="16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16"/>
      <c r="AB726" s="20"/>
      <c r="AC726" s="20"/>
      <c r="AD726" s="20"/>
      <c r="AE726" s="20"/>
      <c r="AF726" s="20"/>
      <c r="AG726" s="20"/>
      <c r="AH726" s="58"/>
      <c r="AI726" s="20"/>
      <c r="AJ726" s="20"/>
      <c r="AK726" s="20"/>
      <c r="AL726" s="642"/>
      <c r="AM726" s="636"/>
      <c r="AN726" s="637"/>
      <c r="AO726" s="636"/>
      <c r="AP726" s="637"/>
      <c r="AQ726" s="528">
        <f>SUM(AO720:AO726)</f>
        <v>6.9579756637168142</v>
      </c>
      <c r="AR726" s="528">
        <f>SUM(AP720:AP726)</f>
        <v>11.296526548672565</v>
      </c>
      <c r="AS726" s="528">
        <f>AVERAGE(AO720:AO726)</f>
        <v>3.4789878318584071</v>
      </c>
      <c r="AT726" s="528">
        <f>AVERAGE(AP720:AP726)</f>
        <v>5.6482632743362826</v>
      </c>
      <c r="AU726" s="528">
        <f>MAX(AO720:AO726)</f>
        <v>5.1749668141592924</v>
      </c>
      <c r="AV726" s="528">
        <f>MAX(AP720:AP726)</f>
        <v>8.1330696902654864</v>
      </c>
      <c r="AW726" s="528">
        <f>MIN(AO720:AO726)</f>
        <v>1.7830088495575218</v>
      </c>
      <c r="AX726" s="528">
        <f>MIN(AP720:AP726)</f>
        <v>3.1634568584070788</v>
      </c>
      <c r="AY726" s="528">
        <f>AU726-AW726</f>
        <v>3.3919579646017706</v>
      </c>
      <c r="AZ726" s="528">
        <f>AV726-AX726</f>
        <v>4.9696128318584076</v>
      </c>
      <c r="BA726" s="528"/>
      <c r="BB726" s="636"/>
      <c r="BC726" s="637"/>
      <c r="BD726" s="528">
        <f>SUM(BB720:BB726)</f>
        <v>11.990176991150443</v>
      </c>
      <c r="BE726" s="528">
        <f>SUM(BC720:BC726)</f>
        <v>7.8882743362831871</v>
      </c>
      <c r="BF726" s="528">
        <f>AVERAGE(BB720:BB726)</f>
        <v>5.9950884955752217</v>
      </c>
      <c r="BG726" s="528">
        <f>AVERAGE(BC720:BC726)</f>
        <v>3.9441371681415935</v>
      </c>
      <c r="BH726" s="528">
        <f>MAX(BB720:BB726)</f>
        <v>8.1249225663716835</v>
      </c>
      <c r="BI726" s="528">
        <f>MAX(BC720:BC726)</f>
        <v>5.7978816371681425</v>
      </c>
      <c r="BJ726" s="528">
        <f>MIN(BB720:BB726)</f>
        <v>3.8652544247787599</v>
      </c>
      <c r="BK726" s="528">
        <f>MIN(BC720:BC726)</f>
        <v>2.0903926991150446</v>
      </c>
      <c r="BL726" s="528">
        <f>BH726-BJ726</f>
        <v>4.2596681415929236</v>
      </c>
      <c r="BM726" s="528">
        <f>BI726-BK726</f>
        <v>3.707488938053098</v>
      </c>
      <c r="BN726" s="574"/>
      <c r="BO726" s="574"/>
      <c r="BP726" s="2"/>
      <c r="BQ726" s="2"/>
      <c r="BR726" s="7"/>
      <c r="BS726" s="530"/>
      <c r="BT726" s="530"/>
      <c r="BU726" s="530"/>
      <c r="BV726" s="530"/>
      <c r="BW726" s="585">
        <f>AVERAGE(BS720:BS726)</f>
        <v>1.6568087459988701</v>
      </c>
      <c r="BX726" s="585">
        <f>AVERAGE(BT720:BT726)</f>
        <v>-4.13477046460177</v>
      </c>
      <c r="BY726" s="585">
        <f>AVERAGE(BU720:BU726)</f>
        <v>0.94017321697554912</v>
      </c>
      <c r="BZ726" s="585">
        <f>AVERAGE(BV720:BV726)</f>
        <v>3.983578539823009</v>
      </c>
      <c r="CA726" s="530"/>
      <c r="CB726" s="584"/>
      <c r="CC726" s="530"/>
      <c r="CD726" s="585">
        <f>SUM(CB721:CB725)</f>
        <v>106.13461931134</v>
      </c>
      <c r="CE726" s="585">
        <f>SUM(CC721:CC725)</f>
        <v>57.312649424690804</v>
      </c>
      <c r="CF726" s="585" t="e">
        <f ca="1">[1]!Mean(CB722:CB725)</f>
        <v>#NAME?</v>
      </c>
      <c r="CG726" s="585" t="e">
        <f ca="1">[1]!Mean(CC722:CC725)</f>
        <v>#NAME?</v>
      </c>
      <c r="CH726" s="585">
        <f>MAX(CB721:CB725)</f>
        <v>53.106377462834921</v>
      </c>
      <c r="CI726" s="585">
        <f>MAX(CC721:CC725)</f>
        <v>57.312649424690804</v>
      </c>
      <c r="CJ726" s="585">
        <f>MIN(CB721:CB725)</f>
        <v>53.028241848505083</v>
      </c>
      <c r="CK726" s="585">
        <f>MIN(CC721:CC725)</f>
        <v>57.312649424690804</v>
      </c>
      <c r="CL726" s="585">
        <f>CH726-CJ726</f>
        <v>7.8135614329838177E-2</v>
      </c>
      <c r="CM726" s="528"/>
      <c r="CN726" s="393"/>
      <c r="CO726" s="73"/>
      <c r="CP726" s="73"/>
      <c r="CQ726" s="73"/>
      <c r="CR726" s="96"/>
      <c r="CS726" s="83"/>
      <c r="CT726" s="281">
        <f>SUM(CR722:CR726)</f>
        <v>12.340375789969622</v>
      </c>
      <c r="CU726" s="281">
        <f>SUM(CS721:CS725)</f>
        <v>14.903903553218329</v>
      </c>
      <c r="CV726" s="281">
        <f>AVERAGE(CR721:CR725)</f>
        <v>6.170187894984811</v>
      </c>
      <c r="CW726" s="281">
        <f>AVERAGE(CS721:CS725)</f>
        <v>14.903903553218329</v>
      </c>
      <c r="CX726" s="281">
        <f>MAX(CR721:CR725)</f>
        <v>10.563990809528205</v>
      </c>
      <c r="CY726" s="281">
        <f>MAX(CS720:CS725)</f>
        <v>14.903903553218329</v>
      </c>
      <c r="CZ726" s="281">
        <f>MIN(CR722:CR725)</f>
        <v>1.7763849804414178</v>
      </c>
      <c r="DA726" s="281">
        <f>MIN(CS721:CS725)</f>
        <v>14.903903553218329</v>
      </c>
      <c r="DB726" s="281">
        <f>CX726-CZ726</f>
        <v>8.7876058290867878</v>
      </c>
      <c r="DC726" s="281">
        <f>CY726-DA726</f>
        <v>0</v>
      </c>
      <c r="DD726" s="281"/>
      <c r="DE726" s="281"/>
      <c r="DF726" s="281"/>
      <c r="DG726" s="281"/>
      <c r="DH726" s="281"/>
      <c r="DI726" s="281"/>
      <c r="DJ726" s="281">
        <f>SUM(DH720:DH725)</f>
        <v>16.680288533659951</v>
      </c>
      <c r="DK726" s="281"/>
      <c r="DL726" s="281">
        <f>AVERAGE(DH720:DH725)</f>
        <v>16.680288533659951</v>
      </c>
      <c r="DM726" s="281"/>
      <c r="DN726" s="281">
        <f>MAX(DH720:DH725)</f>
        <v>16.680288533659951</v>
      </c>
      <c r="DO726" s="281"/>
      <c r="DP726" s="281">
        <f>MIN(DH720:DH725)</f>
        <v>16.680288533659951</v>
      </c>
      <c r="DQ726" s="281"/>
      <c r="DR726" s="281">
        <f>DN726-DP726</f>
        <v>0</v>
      </c>
      <c r="DS726" s="281"/>
      <c r="DT726" s="112"/>
      <c r="DU726" s="110"/>
      <c r="DV726" s="110"/>
      <c r="DW726" s="495"/>
      <c r="DX726" s="495"/>
      <c r="DY726" s="495"/>
      <c r="DZ726" s="495"/>
      <c r="EA726" s="495"/>
      <c r="EB726" s="512"/>
      <c r="EC726" s="495"/>
      <c r="ED726" s="495"/>
      <c r="EE726" s="512"/>
      <c r="EF726" s="244"/>
      <c r="EG726" s="244"/>
      <c r="EH726" s="244"/>
      <c r="EI726" s="244"/>
      <c r="EJ726" s="244"/>
      <c r="EK726" s="244"/>
      <c r="EL726" s="244"/>
      <c r="EM726" s="244"/>
      <c r="EN726" s="244"/>
      <c r="EO726" s="244"/>
      <c r="EP726" s="244"/>
      <c r="EQ726" s="244"/>
      <c r="ER726" s="110"/>
      <c r="ES726" s="111"/>
      <c r="ET726" s="523"/>
      <c r="EU726" s="523"/>
      <c r="EV726" s="287">
        <f>SUM(ET722:ET726)</f>
        <v>3.3530653192834277</v>
      </c>
      <c r="EW726" s="281">
        <f>SUM(EU722:EU726)</f>
        <v>2.2090783279984936</v>
      </c>
      <c r="EX726" s="278">
        <f>AVERAGE(ET722:ET726)</f>
        <v>1.6765326596417138</v>
      </c>
      <c r="EY726" s="278">
        <f>AVERAGE(EU722:EU726)</f>
        <v>1.1045391639992468</v>
      </c>
      <c r="EZ726" s="281">
        <f>_xlfn.VAR.P(ET722:ET726)</f>
        <v>2.1303434451815861</v>
      </c>
      <c r="FA726" s="281">
        <f>_xlfn.VAR.P(EU722:EU726)</f>
        <v>0.78779135801546984</v>
      </c>
      <c r="FB726" s="281">
        <f>MAX(ET722:ET726)</f>
        <v>3.136102269212147</v>
      </c>
      <c r="FC726" s="281">
        <f>MAX(EU722:EU726)</f>
        <v>1.9921152779272129</v>
      </c>
      <c r="FD726" s="523"/>
      <c r="FE726" s="152"/>
      <c r="FF726" s="145"/>
      <c r="FG726" s="521">
        <f>SUM(FE721:FE726)</f>
        <v>64.754020640704425</v>
      </c>
      <c r="FH726" s="521">
        <f>SUM(FF721:FF726)</f>
        <v>81.986907846462415</v>
      </c>
      <c r="FI726" s="521">
        <f>AVERAGE(FE721:FE726)</f>
        <v>32.377010320352213</v>
      </c>
      <c r="FJ726" s="521">
        <f>AVERAGE(FF721:FF726)</f>
        <v>81.986907846462415</v>
      </c>
      <c r="FK726" s="521">
        <f>MAX(FE721:FE726)</f>
        <v>54.189619762490551</v>
      </c>
      <c r="FL726" s="521">
        <f>MAX(FF721:FF726)</f>
        <v>81.986907846462415</v>
      </c>
      <c r="FM726" s="521">
        <f>MIN(FE721:FE726)</f>
        <v>10.564400878213878</v>
      </c>
      <c r="FN726" s="521">
        <f>MIN(FF721:FF726)</f>
        <v>81.986907846462415</v>
      </c>
      <c r="FO726" s="521">
        <f>FK726-FM726</f>
        <v>43.625218884276677</v>
      </c>
      <c r="FP726" s="520">
        <f>FL726-FN726</f>
        <v>0</v>
      </c>
      <c r="FQ726" s="284"/>
      <c r="FR726" s="284"/>
      <c r="FS726" s="278">
        <f>SUM(FQ721:FQ726)</f>
        <v>13.29810311128267</v>
      </c>
      <c r="FT726" s="278">
        <f>SUM(FR721:FR726)</f>
        <v>11.335729127723242</v>
      </c>
      <c r="FU726" s="278">
        <f>AVERAGE(FQ721:FQ726)</f>
        <v>6.6490515556413348</v>
      </c>
      <c r="FV726" s="278">
        <f>AVERAGE(FR721:FR726)</f>
        <v>11.335729127723242</v>
      </c>
      <c r="FW726" s="278">
        <f>MAX(FQ721:FQ726)</f>
        <v>11.781530275308086</v>
      </c>
      <c r="FX726" s="278">
        <f>MAX(FR721:FR726)</f>
        <v>11.335729127723242</v>
      </c>
      <c r="FY726" s="278">
        <f>MIN(FQ721:FQ726)</f>
        <v>1.5165728359745845</v>
      </c>
      <c r="FZ726" s="278">
        <f>MIN(FR721:FR726)</f>
        <v>11.335729127723242</v>
      </c>
      <c r="GA726" s="278">
        <f>FW726-FY726</f>
        <v>10.264957439333502</v>
      </c>
      <c r="GB726" s="278">
        <f>FX726-FZ726</f>
        <v>0</v>
      </c>
      <c r="GC726" s="280"/>
      <c r="GD726" s="285"/>
      <c r="GE726" s="280"/>
      <c r="GF726" s="278">
        <f>SUM(GD721:GD726)</f>
        <v>6.5079433655931673</v>
      </c>
      <c r="GG726" s="278">
        <f>SUM(GE721:GE726)</f>
        <v>4.7351491703936306</v>
      </c>
      <c r="GH726" s="278">
        <f>AVERAGE(GD721:GD726)</f>
        <v>3.2539716827965837</v>
      </c>
      <c r="GI726" s="278">
        <f>AVERAGE(GE721:GE726)</f>
        <v>4.7351491703936306</v>
      </c>
      <c r="GJ726" s="278">
        <f>MAX(GD721:GD726)</f>
        <v>6.2412727521069407</v>
      </c>
      <c r="GK726" s="278">
        <f>MAX(GE721:GE726)</f>
        <v>4.7351491703936306</v>
      </c>
      <c r="GL726" s="278">
        <f>MIN(GD721:GD726)</f>
        <v>0.26667061348622667</v>
      </c>
      <c r="GM726" s="278">
        <f>MIN(GE721:GE726)</f>
        <v>4.7351491703936306</v>
      </c>
      <c r="GN726" s="278">
        <f>GJ726-GL726</f>
        <v>5.974602138620714</v>
      </c>
      <c r="GO726" s="278">
        <f>GK726-GM726</f>
        <v>0</v>
      </c>
      <c r="GP726" s="280"/>
      <c r="GQ726" s="587"/>
      <c r="GR726" s="587"/>
      <c r="GS726" s="532"/>
      <c r="GT726" s="287">
        <f>SUM(GR720:GR725)</f>
        <v>7.3372958751378539</v>
      </c>
      <c r="GU726" s="287">
        <f>SUM(GS720:GS725)</f>
        <v>6.1538610565672318</v>
      </c>
      <c r="GV726" s="281">
        <f>AVERAGE(GR720:GR725)</f>
        <v>1.8343239687844635</v>
      </c>
      <c r="GW726" s="281">
        <f>AVERAGE(GS720:GS725)</f>
        <v>1.538465264141808</v>
      </c>
      <c r="GX726" s="281">
        <f>MAX(GR720:GR725)</f>
        <v>3.6292001102832394</v>
      </c>
      <c r="GY726" s="281">
        <f>MAX(GS720:GS725)</f>
        <v>3.0374827009979288</v>
      </c>
      <c r="GZ726" s="284"/>
      <c r="HA726" s="282"/>
      <c r="HB726" s="287">
        <f>SUM(GZ720:GZ725)</f>
        <v>1.3015652654867225</v>
      </c>
      <c r="HC726" s="287">
        <f>SUM(HA720:HA725)</f>
        <v>1.2621238938053079</v>
      </c>
      <c r="HD726" s="281">
        <f>AVERAGE(GZ720:GZ725)</f>
        <v>0.32539131637168062</v>
      </c>
      <c r="HE726" s="281">
        <f>AVERAGE(HA720:HA725)</f>
        <v>0.31553097345132697</v>
      </c>
      <c r="HF726" s="281">
        <f>MAX(GZ720:GZ725)</f>
        <v>0.43385508849557475</v>
      </c>
      <c r="HG726" s="281">
        <f>MAX(HA720:HA725)</f>
        <v>0.70994469026548579</v>
      </c>
      <c r="HH726" s="285"/>
      <c r="HI726" s="279"/>
      <c r="HJ726" s="287">
        <f>SUM(HH722:HH726)</f>
        <v>7.5752414435142352</v>
      </c>
      <c r="HK726" s="287">
        <f>SUM(HI722:HI726)</f>
        <v>6.296460249686918</v>
      </c>
      <c r="HL726" s="281">
        <f>AVERAGE(HH722:HH726)</f>
        <v>1.8938103608785588</v>
      </c>
      <c r="HM726" s="281">
        <f>AVERAGE(HI722:HI726)</f>
        <v>1.5741150624217295</v>
      </c>
      <c r="HN726" s="281">
        <f>MAX(HH722:HH726)</f>
        <v>3.6550408586352874</v>
      </c>
      <c r="HO726" s="281">
        <f>MAX(HI722:HI726)</f>
        <v>3.1193465056158525</v>
      </c>
      <c r="HP726" s="286">
        <f>MIN(HH722:HH726)</f>
        <v>0.53066825540410323</v>
      </c>
      <c r="HQ726" s="286">
        <f>MIN(HI722:HI726)</f>
        <v>0.66125645619420181</v>
      </c>
      <c r="HR726" s="278">
        <f>HN726-HP726</f>
        <v>3.1243726032311843</v>
      </c>
      <c r="HS726" s="278">
        <f>HO726-HQ726</f>
        <v>2.4580900494216507</v>
      </c>
      <c r="HT726" s="393"/>
      <c r="HU726" s="520"/>
      <c r="HV726" s="393"/>
      <c r="HW726" s="520"/>
      <c r="HX726" s="393"/>
      <c r="HY726" s="520"/>
      <c r="HZ726" s="393"/>
      <c r="IA726" s="520"/>
      <c r="IB726" s="393"/>
      <c r="IC726" s="520"/>
      <c r="ID726" s="393"/>
      <c r="IE726" s="168"/>
      <c r="IF726" s="168"/>
      <c r="IG726" s="168">
        <v>3.4911327147833333</v>
      </c>
      <c r="IH726" s="168">
        <v>-7.8882743362831867E-2</v>
      </c>
      <c r="II726" s="168"/>
      <c r="IJ726" s="168"/>
      <c r="IK726" s="168"/>
      <c r="IL726" s="168"/>
      <c r="IM726" s="168"/>
      <c r="IN726" s="462"/>
      <c r="IO726" s="462"/>
      <c r="IP726" s="390">
        <v>1</v>
      </c>
      <c r="IQ726" s="168"/>
      <c r="IR726" s="168"/>
      <c r="IS726" s="168"/>
      <c r="IT726" s="390"/>
      <c r="IU726" s="393"/>
      <c r="IV726" s="390"/>
      <c r="IW726" s="393"/>
      <c r="IX726" s="484"/>
      <c r="IY726" s="393"/>
      <c r="IZ726" s="168"/>
      <c r="JA726" s="168"/>
      <c r="JB726" s="177"/>
      <c r="JC726" s="177"/>
      <c r="JD726" s="177"/>
      <c r="JE726" s="168"/>
      <c r="JF726" s="168"/>
      <c r="JG726" s="168"/>
      <c r="JH726" s="168"/>
      <c r="JI726" s="168"/>
      <c r="JJ726" s="168"/>
      <c r="JK726" s="168"/>
      <c r="JL726" s="168"/>
      <c r="JM726" s="168"/>
      <c r="JN726" s="168"/>
      <c r="JO726" s="168"/>
      <c r="JP726" s="177"/>
      <c r="JQ726" s="177"/>
      <c r="JR726" s="177"/>
      <c r="JS726" s="168"/>
      <c r="JT726" s="168"/>
      <c r="JU726" s="393"/>
      <c r="JV726" s="168"/>
      <c r="JW726" s="168"/>
      <c r="JX726" s="168"/>
      <c r="JY726" s="393"/>
      <c r="JZ726" s="507"/>
      <c r="KA726" s="507"/>
      <c r="KB726" s="520"/>
      <c r="KC726" s="520"/>
      <c r="KD726" s="507"/>
      <c r="KE726" s="170"/>
      <c r="KF726" s="168"/>
      <c r="KG726" s="168"/>
      <c r="KH726" s="168"/>
      <c r="KI726" s="168"/>
      <c r="KJ726" s="168"/>
      <c r="KK726" s="169"/>
      <c r="KL726" s="168"/>
      <c r="KM726" s="168"/>
      <c r="KN726" s="168"/>
      <c r="KO726" s="168"/>
      <c r="KP726" s="168"/>
      <c r="KQ726" s="168"/>
      <c r="KR726" s="169"/>
      <c r="KS726" s="168"/>
      <c r="KT726" s="168"/>
      <c r="KU726" s="168"/>
      <c r="KV726" s="168"/>
      <c r="KW726" s="168"/>
      <c r="KX726" s="168"/>
      <c r="KY726" s="168"/>
      <c r="KZ726" s="168"/>
      <c r="LA726" s="169"/>
    </row>
    <row r="727" spans="1:314" x14ac:dyDescent="0.15">
      <c r="A727" s="214"/>
      <c r="B727" s="261" t="s">
        <v>249</v>
      </c>
      <c r="C727" s="10"/>
      <c r="D727" s="11"/>
      <c r="E727" s="12"/>
      <c r="F727" s="14"/>
      <c r="G727" s="13"/>
      <c r="H727" s="14" t="s">
        <v>354</v>
      </c>
      <c r="I727" s="596">
        <v>137</v>
      </c>
      <c r="J727" s="9">
        <v>1</v>
      </c>
      <c r="K727" s="14">
        <v>0</v>
      </c>
      <c r="L727" s="9">
        <v>1</v>
      </c>
      <c r="M727" s="23">
        <v>1</v>
      </c>
      <c r="N727" s="23">
        <v>1</v>
      </c>
      <c r="O727" s="23">
        <v>0</v>
      </c>
      <c r="P727" s="23"/>
      <c r="Q727" s="23">
        <v>1</v>
      </c>
      <c r="R727" s="23">
        <v>0</v>
      </c>
      <c r="S727" s="23">
        <v>0</v>
      </c>
      <c r="T727" s="23">
        <v>0</v>
      </c>
      <c r="U727" s="23">
        <v>1</v>
      </c>
      <c r="V727" s="23">
        <v>0</v>
      </c>
      <c r="W727" s="23">
        <v>0</v>
      </c>
      <c r="X727" s="23">
        <v>0</v>
      </c>
      <c r="Y727" s="23">
        <v>1</v>
      </c>
      <c r="Z727" s="23">
        <v>0</v>
      </c>
      <c r="AA727" s="9">
        <v>0</v>
      </c>
      <c r="AB727" s="15"/>
      <c r="AC727" s="15"/>
      <c r="AD727" s="15"/>
      <c r="AE727" s="15">
        <f>ABS(ER727-DU728)</f>
        <v>3.6883718512117705</v>
      </c>
      <c r="AF727" s="15">
        <f>ABS(ES727-DV728)</f>
        <v>13.962245575221241</v>
      </c>
      <c r="AG727" s="15">
        <f>SQRT(AE727^2+AF727^2)</f>
        <v>14.441204534788518</v>
      </c>
      <c r="AH727" s="15">
        <f>AM728-BP727</f>
        <v>-0.78895654571374763</v>
      </c>
      <c r="AI727" s="15">
        <f>AN728-BQ727</f>
        <v>18.300796460176993</v>
      </c>
      <c r="AJ727" s="15"/>
      <c r="AK727" s="15"/>
      <c r="AL727" s="632">
        <f>((AH727*AH728)+(AI727*AI728))/(SQRT(AH727^2+AI727^2)*SQRT(AH728^2+AI728^2))</f>
        <v>0.99216157948517625</v>
      </c>
      <c r="AM727" s="633"/>
      <c r="AN727" s="634"/>
      <c r="AO727" s="633"/>
      <c r="AP727" s="634"/>
      <c r="AQ727" s="634"/>
      <c r="AR727" s="634"/>
      <c r="AS727" s="634"/>
      <c r="AT727" s="634"/>
      <c r="AU727" s="634"/>
      <c r="AV727" s="634"/>
      <c r="AW727" s="634"/>
      <c r="AX727" s="634"/>
      <c r="AY727" s="634"/>
      <c r="AZ727" s="634"/>
      <c r="BA727" s="634"/>
      <c r="BB727" s="633"/>
      <c r="BC727" s="634"/>
      <c r="BD727" s="634"/>
      <c r="BE727" s="634"/>
      <c r="BF727" s="634"/>
      <c r="BG727" s="634"/>
      <c r="BH727" s="634"/>
      <c r="BI727" s="634"/>
      <c r="BJ727" s="634"/>
      <c r="BK727" s="634"/>
      <c r="BL727" s="634"/>
      <c r="BM727" s="634"/>
      <c r="BN727" s="573"/>
      <c r="BO727" s="573"/>
      <c r="BP727" s="64">
        <v>0.72978480478521657</v>
      </c>
      <c r="BQ727" s="64">
        <v>-12.02961836283186</v>
      </c>
      <c r="BR727" s="6"/>
      <c r="BS727" s="527"/>
      <c r="BT727" s="527"/>
      <c r="BU727" s="527"/>
      <c r="BV727" s="527"/>
      <c r="BW727" s="584"/>
      <c r="BX727" s="527"/>
      <c r="BY727" s="527"/>
      <c r="BZ727" s="527"/>
      <c r="CA727" s="527"/>
      <c r="CB727" s="584"/>
      <c r="CC727" s="527"/>
      <c r="CD727" s="584"/>
      <c r="CE727" s="527"/>
      <c r="CF727" s="584"/>
      <c r="CG727" s="527"/>
      <c r="CH727" s="584"/>
      <c r="CI727" s="527"/>
      <c r="CJ727" s="584"/>
      <c r="CK727" s="527"/>
      <c r="CL727" s="584"/>
      <c r="CO727" s="70"/>
      <c r="CP727" s="70"/>
      <c r="CQ727" s="70"/>
      <c r="CR727" s="70"/>
      <c r="CS727" s="70"/>
      <c r="CT727" s="70"/>
      <c r="CU727" s="70"/>
      <c r="CV727" s="70"/>
      <c r="CW727" s="70"/>
      <c r="CX727" s="70"/>
      <c r="CY727" s="70"/>
      <c r="CZ727" s="70"/>
      <c r="DA727" s="70"/>
      <c r="DB727" s="70"/>
      <c r="DC727" s="70"/>
      <c r="DH727" s="516"/>
      <c r="DI727" s="516"/>
      <c r="DJ727" s="105"/>
      <c r="DK727" s="105"/>
      <c r="DL727" s="105"/>
      <c r="DM727" s="105"/>
      <c r="DN727" s="105"/>
      <c r="DO727" s="105"/>
      <c r="DP727" s="105"/>
      <c r="DQ727" s="105"/>
      <c r="DR727" s="105"/>
      <c r="DS727" s="105"/>
      <c r="DT727" s="108" t="s">
        <v>442</v>
      </c>
      <c r="DU727" s="128">
        <v>0.72978480478521657</v>
      </c>
      <c r="DV727" s="128">
        <v>-12.02961836283186</v>
      </c>
      <c r="ER727" s="105">
        <v>-3.6883718512117705</v>
      </c>
      <c r="ES727" s="105">
        <v>13.962245575221241</v>
      </c>
      <c r="EV727" s="284"/>
      <c r="EW727" s="209"/>
      <c r="EX727" s="209"/>
      <c r="EY727" s="209"/>
      <c r="EZ727" s="209"/>
      <c r="FA727" s="209"/>
      <c r="FB727" s="209"/>
      <c r="FC727" s="209"/>
      <c r="FE727" s="141"/>
      <c r="FF727" s="141"/>
      <c r="FH727" s="141"/>
      <c r="FJ727" s="141"/>
      <c r="FK727" s="584"/>
      <c r="FL727" s="527"/>
      <c r="FM727" s="584"/>
      <c r="FN727" s="527"/>
      <c r="FO727" s="584"/>
      <c r="FP727" s="527"/>
      <c r="FQ727" s="284"/>
      <c r="FR727" s="209"/>
      <c r="FS727" s="285"/>
      <c r="FT727" s="279"/>
      <c r="FU727" s="285"/>
      <c r="FV727" s="279"/>
      <c r="FW727" s="285"/>
      <c r="FX727" s="279"/>
      <c r="FY727" s="285"/>
      <c r="FZ727" s="279"/>
      <c r="GA727" s="285"/>
      <c r="GB727" s="279"/>
      <c r="GC727" s="279"/>
      <c r="GD727" s="285"/>
      <c r="GE727" s="279"/>
      <c r="GF727" s="285"/>
      <c r="GG727" s="279"/>
      <c r="GH727" s="279"/>
      <c r="GI727" s="279"/>
      <c r="GJ727" s="279"/>
      <c r="GK727" s="279"/>
      <c r="GL727" s="279"/>
      <c r="GM727" s="279"/>
      <c r="GN727" s="279"/>
      <c r="GO727" s="279"/>
      <c r="GP727" s="209"/>
      <c r="GQ727" s="529"/>
      <c r="GR727" s="587"/>
      <c r="GS727" s="529"/>
      <c r="GT727" s="587"/>
      <c r="GU727" s="529"/>
      <c r="GV727" s="529"/>
      <c r="GW727" s="529"/>
      <c r="GX727" s="529"/>
      <c r="GY727" s="529"/>
      <c r="GZ727" s="587"/>
      <c r="HA727" s="529"/>
      <c r="HB727" s="587"/>
      <c r="HC727" s="529"/>
      <c r="HD727" s="529"/>
      <c r="HE727" s="529"/>
      <c r="HF727" s="529"/>
      <c r="HG727" s="529"/>
      <c r="HH727" s="584"/>
      <c r="HI727" s="527"/>
      <c r="HJ727" s="587"/>
      <c r="HK727" s="529"/>
      <c r="HL727" s="529"/>
      <c r="HM727" s="529"/>
      <c r="HN727" s="529"/>
      <c r="HO727" s="529"/>
      <c r="HP727" s="285"/>
      <c r="HQ727" s="208"/>
      <c r="HR727" s="208"/>
      <c r="HS727" s="208"/>
      <c r="IE727" s="159"/>
      <c r="IF727" s="159"/>
      <c r="IG727" s="159"/>
      <c r="IH727" s="159"/>
      <c r="II727" s="159"/>
      <c r="IJ727" s="159"/>
      <c r="IK727" s="159"/>
      <c r="IL727" s="159"/>
      <c r="IM727" s="159"/>
      <c r="IQ727" s="159"/>
      <c r="IR727" s="159"/>
      <c r="IS727" s="159"/>
      <c r="IZ727" s="159"/>
      <c r="JA727" s="159"/>
      <c r="JB727" s="159"/>
      <c r="JC727" s="159"/>
      <c r="JD727" s="159"/>
      <c r="JE727" s="159"/>
      <c r="JF727" s="159"/>
      <c r="JG727" s="159"/>
      <c r="JH727" s="159"/>
      <c r="JI727" s="159"/>
      <c r="JJ727" s="159"/>
      <c r="JK727" s="159"/>
      <c r="JL727" s="159"/>
      <c r="JM727" s="159"/>
      <c r="JN727" s="159"/>
      <c r="JO727" s="159"/>
      <c r="JP727" s="159"/>
      <c r="JQ727" s="159"/>
      <c r="JR727" s="159"/>
      <c r="JS727" s="159"/>
      <c r="JT727" s="159"/>
      <c r="JV727" s="159"/>
      <c r="JW727" s="159"/>
      <c r="JX727" s="159"/>
      <c r="KE727" s="159"/>
      <c r="KF727" s="159"/>
      <c r="KG727" s="159"/>
      <c r="KH727" s="159"/>
      <c r="KI727" s="159"/>
      <c r="KJ727" s="159"/>
      <c r="KK727" s="159"/>
      <c r="KL727" s="159">
        <v>1</v>
      </c>
      <c r="KM727" s="159"/>
      <c r="KN727" s="159"/>
      <c r="KO727" s="159"/>
      <c r="KP727" s="159"/>
      <c r="KQ727" s="159"/>
      <c r="KR727" s="159"/>
      <c r="KS727" s="159"/>
      <c r="KT727" s="159"/>
      <c r="KU727" s="159"/>
      <c r="KV727" s="159"/>
      <c r="KW727" s="159"/>
      <c r="KX727" s="159"/>
      <c r="KY727" s="159"/>
      <c r="KZ727" s="159"/>
      <c r="LA727" s="159"/>
    </row>
    <row r="728" spans="1:314" x14ac:dyDescent="0.15">
      <c r="A728" s="218" t="s">
        <v>593</v>
      </c>
      <c r="B728" s="259" t="s">
        <v>250</v>
      </c>
      <c r="C728" s="17"/>
      <c r="D728" s="18"/>
      <c r="E728" s="12"/>
      <c r="F728" s="20"/>
      <c r="G728" s="19"/>
      <c r="H728" s="20"/>
      <c r="I728" s="597"/>
      <c r="J728" s="16"/>
      <c r="K728" s="20"/>
      <c r="L728" s="16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16"/>
      <c r="AB728" s="20"/>
      <c r="AC728" s="20"/>
      <c r="AD728" s="20"/>
      <c r="AE728" s="20"/>
      <c r="AF728" s="20"/>
      <c r="AG728" s="20"/>
      <c r="AH728" s="54">
        <f>ER727-BP727</f>
        <v>-4.4181566559969871</v>
      </c>
      <c r="AI728" s="54">
        <f>ES727-BQ727</f>
        <v>25.9918639380531</v>
      </c>
      <c r="AJ728" s="15"/>
      <c r="AK728" s="15"/>
      <c r="AL728" s="635">
        <f>DEGREES(ACOS(AL727))</f>
        <v>7.1785379400951621</v>
      </c>
      <c r="AM728" s="636">
        <v>-5.9171740928531079E-2</v>
      </c>
      <c r="AN728" s="637">
        <v>6.2711780973451337</v>
      </c>
      <c r="AO728" s="636"/>
      <c r="AP728" s="637"/>
      <c r="AQ728" s="637"/>
      <c r="AR728" s="637"/>
      <c r="AS728" s="637"/>
      <c r="AT728" s="637"/>
      <c r="AU728" s="637"/>
      <c r="AV728" s="637"/>
      <c r="AW728" s="637"/>
      <c r="AX728" s="637"/>
      <c r="AY728" s="637"/>
      <c r="AZ728" s="637"/>
      <c r="BA728" s="637"/>
      <c r="BB728" s="636"/>
      <c r="BC728" s="637"/>
      <c r="BD728" s="637"/>
      <c r="BE728" s="637"/>
      <c r="BF728" s="637"/>
      <c r="BG728" s="637"/>
      <c r="BH728" s="637"/>
      <c r="BI728" s="637"/>
      <c r="BJ728" s="637"/>
      <c r="BK728" s="637"/>
      <c r="BL728" s="637"/>
      <c r="BM728" s="637"/>
      <c r="BN728" s="574"/>
      <c r="BO728" s="574"/>
      <c r="BP728" s="2"/>
      <c r="BQ728" s="2"/>
      <c r="BR728" s="7"/>
      <c r="BS728" s="530"/>
      <c r="BT728" s="530"/>
      <c r="BU728" s="530"/>
      <c r="BV728" s="530"/>
      <c r="BW728" s="584"/>
      <c r="BX728" s="530"/>
      <c r="BY728" s="530"/>
      <c r="BZ728" s="530"/>
      <c r="CA728" s="530"/>
      <c r="CB728" s="584"/>
      <c r="CC728" s="530"/>
      <c r="CD728" s="584"/>
      <c r="CE728" s="530"/>
      <c r="CF728" s="584"/>
      <c r="CG728" s="530"/>
      <c r="CH728" s="584"/>
      <c r="CI728" s="530"/>
      <c r="CJ728" s="584"/>
      <c r="CK728" s="530"/>
      <c r="CL728" s="584"/>
      <c r="CM728" s="271"/>
      <c r="CN728" s="393"/>
      <c r="CO728" s="73"/>
      <c r="CP728" s="73"/>
      <c r="CQ728" s="73"/>
      <c r="CR728" s="96"/>
      <c r="CS728" s="83"/>
      <c r="CT728" s="87"/>
      <c r="CU728" s="87"/>
      <c r="CV728" s="87"/>
      <c r="CW728" s="87"/>
      <c r="CX728" s="87"/>
      <c r="CY728" s="87"/>
      <c r="CZ728" s="87"/>
      <c r="DA728" s="87"/>
      <c r="DB728" s="87"/>
      <c r="DC728" s="81"/>
      <c r="DD728" s="281"/>
      <c r="DE728" s="281"/>
      <c r="DF728" s="281"/>
      <c r="DG728" s="281"/>
      <c r="DH728" s="281"/>
      <c r="DI728" s="281"/>
      <c r="DJ728" s="110"/>
      <c r="DK728" s="110"/>
      <c r="DL728" s="133"/>
      <c r="DM728" s="133"/>
      <c r="DN728" s="133"/>
      <c r="DO728" s="133"/>
      <c r="DP728" s="133"/>
      <c r="DQ728" s="133"/>
      <c r="DR728" s="133"/>
      <c r="DS728" s="110"/>
      <c r="DT728" s="112"/>
      <c r="DU728" s="110"/>
      <c r="DV728" s="110"/>
      <c r="DW728" s="495"/>
      <c r="DX728" s="495"/>
      <c r="DY728" s="495"/>
      <c r="DZ728" s="495"/>
      <c r="EA728" s="495"/>
      <c r="EB728" s="512"/>
      <c r="EC728" s="495"/>
      <c r="ED728" s="495"/>
      <c r="EE728" s="512"/>
      <c r="EF728" s="244"/>
      <c r="EG728" s="244"/>
      <c r="EH728" s="244"/>
      <c r="EI728" s="244"/>
      <c r="EJ728" s="244"/>
      <c r="EK728" s="244"/>
      <c r="EL728" s="244"/>
      <c r="EM728" s="244"/>
      <c r="EN728" s="244"/>
      <c r="EO728" s="244"/>
      <c r="EP728" s="244"/>
      <c r="EQ728" s="244"/>
      <c r="ER728" s="110"/>
      <c r="ES728" s="111"/>
      <c r="ET728" s="523"/>
      <c r="EU728" s="523"/>
      <c r="EV728" s="287"/>
      <c r="EW728" s="281"/>
      <c r="EX728" s="281"/>
      <c r="EY728" s="281"/>
      <c r="EZ728" s="281"/>
      <c r="FA728" s="281"/>
      <c r="FB728" s="281"/>
      <c r="FC728" s="281"/>
      <c r="FD728" s="523"/>
      <c r="FE728" s="152"/>
      <c r="FF728" s="145"/>
      <c r="FG728" s="268"/>
      <c r="FH728" s="145"/>
      <c r="FI728" s="268"/>
      <c r="FJ728" s="145"/>
      <c r="FK728" s="584"/>
      <c r="FL728" s="527"/>
      <c r="FM728" s="584"/>
      <c r="FN728" s="530"/>
      <c r="FO728" s="584"/>
      <c r="FP728" s="530"/>
      <c r="FQ728" s="284"/>
      <c r="FR728" s="282"/>
      <c r="FS728" s="286"/>
      <c r="FT728" s="278"/>
      <c r="FU728" s="286"/>
      <c r="FV728" s="278"/>
      <c r="FW728" s="285"/>
      <c r="FX728" s="279"/>
      <c r="FY728" s="285"/>
      <c r="FZ728" s="280"/>
      <c r="GA728" s="285"/>
      <c r="GB728" s="280"/>
      <c r="GC728" s="280"/>
      <c r="GD728" s="285"/>
      <c r="GE728" s="280"/>
      <c r="GF728" s="285"/>
      <c r="GG728" s="280"/>
      <c r="GH728" s="280"/>
      <c r="GI728" s="280"/>
      <c r="GJ728" s="280"/>
      <c r="GK728" s="280"/>
      <c r="GL728" s="280"/>
      <c r="GM728" s="280"/>
      <c r="GN728" s="280"/>
      <c r="GO728" s="280"/>
      <c r="GP728" s="282"/>
      <c r="GQ728" s="532"/>
      <c r="GR728" s="587"/>
      <c r="GS728" s="532"/>
      <c r="GT728" s="587"/>
      <c r="GU728" s="532"/>
      <c r="GV728" s="532"/>
      <c r="GW728" s="532"/>
      <c r="GX728" s="532"/>
      <c r="GY728" s="532"/>
      <c r="GZ728" s="587"/>
      <c r="HA728" s="532"/>
      <c r="HB728" s="587"/>
      <c r="HC728" s="532"/>
      <c r="HD728" s="532"/>
      <c r="HE728" s="532"/>
      <c r="HF728" s="532"/>
      <c r="HG728" s="532"/>
      <c r="HH728" s="584"/>
      <c r="HI728" s="527"/>
      <c r="HJ728" s="587"/>
      <c r="HK728" s="532"/>
      <c r="HL728" s="532"/>
      <c r="HM728" s="532"/>
      <c r="HN728" s="532"/>
      <c r="HO728" s="532"/>
      <c r="HP728" s="286"/>
      <c r="HQ728" s="207"/>
      <c r="HR728" s="207"/>
      <c r="HS728" s="207"/>
      <c r="HT728" s="393"/>
      <c r="HU728" s="520"/>
      <c r="HV728" s="393"/>
      <c r="HW728" s="520"/>
      <c r="HX728" s="393"/>
      <c r="HY728" s="520"/>
      <c r="HZ728" s="393"/>
      <c r="IA728" s="520"/>
      <c r="IB728" s="393"/>
      <c r="IC728" s="520"/>
      <c r="ID728" s="393"/>
      <c r="IE728" s="168"/>
      <c r="IF728" s="168"/>
      <c r="IG728" s="168"/>
      <c r="IH728" s="168"/>
      <c r="II728" s="168"/>
      <c r="IJ728" s="168"/>
      <c r="IK728" s="168"/>
      <c r="IL728" s="168"/>
      <c r="IM728" s="168"/>
      <c r="IN728" s="462"/>
      <c r="IO728" s="462"/>
      <c r="IP728" s="390"/>
      <c r="IQ728" s="168"/>
      <c r="IR728" s="168"/>
      <c r="IS728" s="168"/>
      <c r="IT728" s="390"/>
      <c r="IU728" s="393"/>
      <c r="IV728" s="390"/>
      <c r="IW728" s="393"/>
      <c r="IX728" s="484"/>
      <c r="IY728" s="393"/>
      <c r="IZ728" s="168"/>
      <c r="JA728" s="168"/>
      <c r="JB728" s="177"/>
      <c r="JC728" s="177"/>
      <c r="JD728" s="177"/>
      <c r="JE728" s="168"/>
      <c r="JF728" s="168"/>
      <c r="JG728" s="168"/>
      <c r="JH728" s="168"/>
      <c r="JI728" s="168"/>
      <c r="JJ728" s="168"/>
      <c r="JK728" s="168"/>
      <c r="JL728" s="168"/>
      <c r="JM728" s="168"/>
      <c r="JN728" s="168"/>
      <c r="JO728" s="168"/>
      <c r="JP728" s="177"/>
      <c r="JQ728" s="177"/>
      <c r="JR728" s="177"/>
      <c r="JS728" s="168"/>
      <c r="JT728" s="168"/>
      <c r="JU728" s="393"/>
      <c r="JV728" s="168"/>
      <c r="JW728" s="168"/>
      <c r="JX728" s="168"/>
      <c r="JY728" s="393"/>
      <c r="JZ728" s="507"/>
      <c r="KA728" s="507"/>
      <c r="KB728" s="520"/>
      <c r="KC728" s="520"/>
      <c r="KD728" s="507"/>
      <c r="KE728" s="170">
        <v>1</v>
      </c>
      <c r="KF728" s="168">
        <v>0</v>
      </c>
      <c r="KG728" s="168">
        <v>0</v>
      </c>
      <c r="KH728" s="204">
        <v>0</v>
      </c>
      <c r="KI728" s="204">
        <v>0</v>
      </c>
      <c r="KJ728" s="204">
        <v>0</v>
      </c>
      <c r="KK728" s="169">
        <v>1</v>
      </c>
      <c r="KL728" s="168"/>
      <c r="KM728" s="168"/>
      <c r="KN728" s="168"/>
      <c r="KO728" s="168"/>
      <c r="KP728" s="168"/>
      <c r="KQ728" s="168"/>
      <c r="KR728" s="169"/>
      <c r="KS728" s="168"/>
      <c r="KT728" s="168"/>
      <c r="KU728" s="168"/>
      <c r="KV728" s="168"/>
      <c r="KW728" s="168"/>
      <c r="KX728" s="168"/>
      <c r="KY728" s="168"/>
      <c r="KZ728" s="168"/>
      <c r="LA728" s="169"/>
    </row>
    <row r="729" spans="1:314" x14ac:dyDescent="0.15">
      <c r="A729" s="214"/>
      <c r="B729" s="261" t="s">
        <v>251</v>
      </c>
      <c r="C729" s="10"/>
      <c r="D729" s="11"/>
      <c r="E729" s="12"/>
      <c r="F729" s="14"/>
      <c r="G729" s="13"/>
      <c r="H729" s="14" t="s">
        <v>363</v>
      </c>
      <c r="I729" s="596">
        <v>138</v>
      </c>
      <c r="J729" s="9">
        <v>1</v>
      </c>
      <c r="K729" s="14">
        <v>0</v>
      </c>
      <c r="L729" s="9">
        <v>1</v>
      </c>
      <c r="M729" s="23">
        <v>1</v>
      </c>
      <c r="N729" s="23">
        <v>1</v>
      </c>
      <c r="O729" s="23">
        <v>0</v>
      </c>
      <c r="P729" s="14"/>
      <c r="Q729" s="14">
        <v>1</v>
      </c>
      <c r="R729" s="14">
        <v>0</v>
      </c>
      <c r="S729" s="14">
        <v>0</v>
      </c>
      <c r="T729" s="14">
        <v>0</v>
      </c>
      <c r="U729" s="14">
        <v>1</v>
      </c>
      <c r="V729" s="14">
        <v>0</v>
      </c>
      <c r="W729" s="14">
        <v>0</v>
      </c>
      <c r="X729" s="14">
        <v>0</v>
      </c>
      <c r="Y729" s="14">
        <v>1</v>
      </c>
      <c r="Z729" s="14">
        <v>0</v>
      </c>
      <c r="AA729" s="9">
        <v>0</v>
      </c>
      <c r="AB729" s="15"/>
      <c r="AC729" s="15"/>
      <c r="AD729" s="15"/>
      <c r="AE729" s="15">
        <f>ABS(ER729-DU730)</f>
        <v>4.3589849150684561</v>
      </c>
      <c r="AF729" s="15">
        <f>ABS(ES729-DV730)</f>
        <v>13.607273230088497</v>
      </c>
      <c r="AG729" s="15">
        <f>SQRT(AE729^2+AF729^2)</f>
        <v>14.288409087371393</v>
      </c>
      <c r="AH729" s="15">
        <f>AM730-BP729</f>
        <v>2.0118391915700564</v>
      </c>
      <c r="AI729" s="15">
        <f>AN730-BQ729</f>
        <v>16.920348451327435</v>
      </c>
      <c r="AJ729" s="15"/>
      <c r="AK729" s="15"/>
      <c r="AL729" s="632">
        <f>((AH729*AH730)+(AI729*AI730))/(SQRT(AH729^2+AI729^2)*SQRT(AH730^2+AI730^2))</f>
        <v>0.99616249322814876</v>
      </c>
      <c r="AM729" s="633"/>
      <c r="AN729" s="634"/>
      <c r="AO729" s="633"/>
      <c r="AP729" s="634"/>
      <c r="AQ729" s="634"/>
      <c r="AR729" s="634"/>
      <c r="AS729" s="634"/>
      <c r="AT729" s="634"/>
      <c r="AU729" s="634"/>
      <c r="AV729" s="634"/>
      <c r="AW729" s="634"/>
      <c r="AX729" s="634"/>
      <c r="AY729" s="634"/>
      <c r="AZ729" s="634"/>
      <c r="BA729" s="634"/>
      <c r="BB729" s="633"/>
      <c r="BC729" s="634"/>
      <c r="BD729" s="634"/>
      <c r="BE729" s="634"/>
      <c r="BF729" s="634"/>
      <c r="BG729" s="634"/>
      <c r="BH729" s="634"/>
      <c r="BI729" s="634"/>
      <c r="BJ729" s="634"/>
      <c r="BK729" s="634"/>
      <c r="BL729" s="634"/>
      <c r="BM729" s="634"/>
      <c r="BN729" s="573"/>
      <c r="BO729" s="573"/>
      <c r="BP729" s="64">
        <v>-1.0059195957850282</v>
      </c>
      <c r="BQ729" s="64">
        <v>-12.069059734513276</v>
      </c>
      <c r="BR729" s="6"/>
      <c r="BS729" s="527"/>
      <c r="BT729" s="527"/>
      <c r="BU729" s="527"/>
      <c r="BV729" s="527"/>
      <c r="BW729" s="584"/>
      <c r="BX729" s="527"/>
      <c r="BY729" s="527"/>
      <c r="BZ729" s="527"/>
      <c r="CA729" s="527"/>
      <c r="CB729" s="584"/>
      <c r="CC729" s="527"/>
      <c r="CD729" s="584"/>
      <c r="CE729" s="527"/>
      <c r="CF729" s="584"/>
      <c r="CG729" s="527"/>
      <c r="CH729" s="584"/>
      <c r="CI729" s="527"/>
      <c r="CJ729" s="584"/>
      <c r="CK729" s="527"/>
      <c r="CL729" s="584"/>
      <c r="CO729" s="70"/>
      <c r="CP729" s="70"/>
      <c r="CQ729" s="70"/>
      <c r="CR729" s="70"/>
      <c r="CS729" s="70"/>
      <c r="CT729" s="70"/>
      <c r="CU729" s="70"/>
      <c r="CV729" s="70"/>
      <c r="CW729" s="70"/>
      <c r="CX729" s="70"/>
      <c r="CY729" s="70"/>
      <c r="CZ729" s="70"/>
      <c r="DA729" s="70"/>
      <c r="DB729" s="70"/>
      <c r="DC729" s="70"/>
      <c r="DH729" s="516"/>
      <c r="DI729" s="516"/>
      <c r="DJ729" s="105"/>
      <c r="DK729" s="105"/>
      <c r="DL729" s="105"/>
      <c r="DM729" s="105"/>
      <c r="DN729" s="105"/>
      <c r="DO729" s="105"/>
      <c r="DP729" s="105"/>
      <c r="DQ729" s="105"/>
      <c r="DR729" s="105"/>
      <c r="DS729" s="105"/>
      <c r="DT729" s="108" t="s">
        <v>442</v>
      </c>
      <c r="DU729" s="128">
        <v>-1.0059195957850282</v>
      </c>
      <c r="DV729" s="128">
        <v>-12.069059734513276</v>
      </c>
      <c r="ER729" s="105">
        <v>4.3589849150684561</v>
      </c>
      <c r="ES729" s="105">
        <v>13.607273230088497</v>
      </c>
      <c r="EV729" s="284"/>
      <c r="EW729" s="209"/>
      <c r="EX729" s="209"/>
      <c r="EY729" s="209"/>
      <c r="EZ729" s="209"/>
      <c r="FA729" s="209"/>
      <c r="FB729" s="209"/>
      <c r="FC729" s="209"/>
      <c r="FE729" s="141"/>
      <c r="FF729" s="141"/>
      <c r="FH729" s="141"/>
      <c r="FJ729" s="141"/>
      <c r="FK729" s="584"/>
      <c r="FL729" s="527"/>
      <c r="FM729" s="584"/>
      <c r="FN729" s="527"/>
      <c r="FO729" s="584"/>
      <c r="FP729" s="527"/>
      <c r="FQ729" s="284"/>
      <c r="FR729" s="209"/>
      <c r="FS729" s="285"/>
      <c r="FT729" s="279"/>
      <c r="FU729" s="285"/>
      <c r="FV729" s="279"/>
      <c r="FW729" s="285"/>
      <c r="FX729" s="279"/>
      <c r="FY729" s="285"/>
      <c r="FZ729" s="279"/>
      <c r="GA729" s="285"/>
      <c r="GB729" s="279"/>
      <c r="GC729" s="279"/>
      <c r="GD729" s="285"/>
      <c r="GE729" s="279"/>
      <c r="GF729" s="285"/>
      <c r="GG729" s="279"/>
      <c r="GH729" s="279"/>
      <c r="GI729" s="279"/>
      <c r="GJ729" s="279"/>
      <c r="GK729" s="279"/>
      <c r="GL729" s="279"/>
      <c r="GM729" s="279"/>
      <c r="GN729" s="279"/>
      <c r="GO729" s="279"/>
      <c r="GP729" s="209"/>
      <c r="GQ729" s="529"/>
      <c r="GR729" s="587"/>
      <c r="GS729" s="529"/>
      <c r="GT729" s="587"/>
      <c r="GU729" s="529"/>
      <c r="GV729" s="529"/>
      <c r="GW729" s="529"/>
      <c r="GX729" s="529"/>
      <c r="GY729" s="529"/>
      <c r="GZ729" s="587"/>
      <c r="HA729" s="529"/>
      <c r="HB729" s="587"/>
      <c r="HC729" s="529"/>
      <c r="HD729" s="529"/>
      <c r="HE729" s="529"/>
      <c r="HF729" s="529"/>
      <c r="HG729" s="529"/>
      <c r="HH729" s="584"/>
      <c r="HI729" s="527"/>
      <c r="HJ729" s="587"/>
      <c r="HK729" s="529"/>
      <c r="HL729" s="529"/>
      <c r="HM729" s="529"/>
      <c r="HN729" s="529"/>
      <c r="HO729" s="529"/>
      <c r="HP729" s="285"/>
      <c r="HQ729" s="208"/>
      <c r="HR729" s="208"/>
      <c r="HS729" s="208"/>
      <c r="IE729" s="159"/>
      <c r="IF729" s="159"/>
      <c r="IG729" s="159"/>
      <c r="IH729" s="159"/>
      <c r="II729" s="159"/>
      <c r="IJ729" s="159"/>
      <c r="IK729" s="159"/>
      <c r="IL729" s="159"/>
      <c r="IM729" s="159"/>
      <c r="IQ729" s="159"/>
      <c r="IR729" s="159"/>
      <c r="IS729" s="159"/>
      <c r="IZ729" s="159"/>
      <c r="JA729" s="159"/>
      <c r="JB729" s="159"/>
      <c r="JC729" s="159"/>
      <c r="JD729" s="159"/>
      <c r="JE729" s="159"/>
      <c r="JF729" s="159"/>
      <c r="JG729" s="159"/>
      <c r="JH729" s="159"/>
      <c r="JI729" s="159"/>
      <c r="JJ729" s="159"/>
      <c r="JK729" s="159"/>
      <c r="JL729" s="159"/>
      <c r="JM729" s="159"/>
      <c r="JN729" s="159"/>
      <c r="JO729" s="159"/>
      <c r="JP729" s="159"/>
      <c r="JQ729" s="159"/>
      <c r="JR729" s="159"/>
      <c r="JS729" s="159"/>
      <c r="JT729" s="159"/>
      <c r="JV729" s="159"/>
      <c r="JW729" s="159"/>
      <c r="JX729" s="159"/>
      <c r="KE729" s="159"/>
      <c r="KF729" s="159"/>
      <c r="KG729" s="159"/>
      <c r="KH729" s="159"/>
      <c r="KI729" s="159"/>
      <c r="KJ729" s="159"/>
      <c r="KK729" s="159"/>
      <c r="KL729" s="159">
        <v>1</v>
      </c>
      <c r="KM729" s="159"/>
      <c r="KN729" s="159"/>
      <c r="KO729" s="159"/>
      <c r="KP729" s="159"/>
      <c r="KQ729" s="159"/>
      <c r="KR729" s="159"/>
      <c r="KS729" s="159"/>
      <c r="KT729" s="159"/>
      <c r="KU729" s="159"/>
      <c r="KV729" s="159"/>
      <c r="KW729" s="159"/>
      <c r="KX729" s="159"/>
      <c r="KY729" s="159"/>
      <c r="KZ729" s="159"/>
      <c r="LA729" s="159"/>
    </row>
    <row r="730" spans="1:314" x14ac:dyDescent="0.15">
      <c r="A730" s="218" t="s">
        <v>593</v>
      </c>
      <c r="B730" s="259" t="s">
        <v>252</v>
      </c>
      <c r="C730" s="17"/>
      <c r="D730" s="18"/>
      <c r="E730" s="12"/>
      <c r="F730" s="20"/>
      <c r="G730" s="19"/>
      <c r="H730" s="20"/>
      <c r="I730" s="597"/>
      <c r="J730" s="16"/>
      <c r="K730" s="20"/>
      <c r="L730" s="16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16"/>
      <c r="AB730" s="20"/>
      <c r="AC730" s="20"/>
      <c r="AD730" s="20"/>
      <c r="AE730" s="20"/>
      <c r="AF730" s="20"/>
      <c r="AG730" s="20"/>
      <c r="AH730" s="54">
        <f>ER729-BP729</f>
        <v>5.3649045108534841</v>
      </c>
      <c r="AI730" s="54">
        <f>ES729-BQ729</f>
        <v>25.676332964601773</v>
      </c>
      <c r="AJ730" s="15"/>
      <c r="AK730" s="15"/>
      <c r="AL730" s="635">
        <f>DEGREES(ACOS(AL729))</f>
        <v>5.0211268070351966</v>
      </c>
      <c r="AM730" s="636">
        <v>1.0059195957850282</v>
      </c>
      <c r="AN730" s="637">
        <v>4.8512887168141594</v>
      </c>
      <c r="AO730" s="636"/>
      <c r="AP730" s="637"/>
      <c r="AQ730" s="637"/>
      <c r="AR730" s="637"/>
      <c r="AS730" s="637"/>
      <c r="AT730" s="637"/>
      <c r="AU730" s="637"/>
      <c r="AV730" s="637"/>
      <c r="AW730" s="637"/>
      <c r="AX730" s="637"/>
      <c r="AY730" s="637"/>
      <c r="AZ730" s="637"/>
      <c r="BA730" s="637"/>
      <c r="BB730" s="636"/>
      <c r="BC730" s="637"/>
      <c r="BD730" s="637"/>
      <c r="BE730" s="637"/>
      <c r="BF730" s="637"/>
      <c r="BG730" s="637"/>
      <c r="BH730" s="637"/>
      <c r="BI730" s="637"/>
      <c r="BJ730" s="637"/>
      <c r="BK730" s="637"/>
      <c r="BL730" s="637"/>
      <c r="BM730" s="637"/>
      <c r="BN730" s="574"/>
      <c r="BO730" s="574"/>
      <c r="BP730" s="2"/>
      <c r="BQ730" s="2"/>
      <c r="BR730" s="7"/>
      <c r="BS730" s="530"/>
      <c r="BT730" s="530"/>
      <c r="BU730" s="530"/>
      <c r="BV730" s="530"/>
      <c r="BW730" s="584"/>
      <c r="BX730" s="530"/>
      <c r="BY730" s="530"/>
      <c r="BZ730" s="530"/>
      <c r="CA730" s="530"/>
      <c r="CB730" s="584"/>
      <c r="CC730" s="530"/>
      <c r="CD730" s="584"/>
      <c r="CE730" s="530"/>
      <c r="CF730" s="584"/>
      <c r="CG730" s="530"/>
      <c r="CH730" s="584"/>
      <c r="CI730" s="530"/>
      <c r="CJ730" s="584"/>
      <c r="CK730" s="530"/>
      <c r="CL730" s="584"/>
      <c r="CM730" s="271"/>
      <c r="CN730" s="393"/>
      <c r="CO730" s="73"/>
      <c r="CP730" s="73"/>
      <c r="CQ730" s="73"/>
      <c r="CR730" s="96"/>
      <c r="CS730" s="83"/>
      <c r="CT730" s="87"/>
      <c r="CU730" s="87"/>
      <c r="CV730" s="87"/>
      <c r="CW730" s="87"/>
      <c r="CX730" s="87"/>
      <c r="CY730" s="87"/>
      <c r="CZ730" s="87"/>
      <c r="DA730" s="87"/>
      <c r="DB730" s="87"/>
      <c r="DC730" s="81"/>
      <c r="DD730" s="281"/>
      <c r="DE730" s="281"/>
      <c r="DF730" s="281"/>
      <c r="DG730" s="281"/>
      <c r="DH730" s="281"/>
      <c r="DI730" s="281"/>
      <c r="DJ730" s="110"/>
      <c r="DK730" s="110"/>
      <c r="DL730" s="133"/>
      <c r="DM730" s="133"/>
      <c r="DN730" s="133"/>
      <c r="DO730" s="133"/>
      <c r="DP730" s="133"/>
      <c r="DQ730" s="133"/>
      <c r="DR730" s="133"/>
      <c r="DS730" s="110"/>
      <c r="DT730" s="112"/>
      <c r="DU730" s="110"/>
      <c r="DV730" s="110"/>
      <c r="DW730" s="495"/>
      <c r="DX730" s="495"/>
      <c r="DY730" s="495"/>
      <c r="DZ730" s="495"/>
      <c r="EA730" s="495"/>
      <c r="EB730" s="512"/>
      <c r="EC730" s="495"/>
      <c r="ED730" s="495"/>
      <c r="EE730" s="512"/>
      <c r="EF730" s="244"/>
      <c r="EG730" s="244"/>
      <c r="EH730" s="244"/>
      <c r="EI730" s="244"/>
      <c r="EJ730" s="244"/>
      <c r="EK730" s="244"/>
      <c r="EL730" s="244"/>
      <c r="EM730" s="244"/>
      <c r="EN730" s="244"/>
      <c r="EO730" s="244"/>
      <c r="EP730" s="244"/>
      <c r="EQ730" s="244"/>
      <c r="ER730" s="110"/>
      <c r="ES730" s="111"/>
      <c r="ET730" s="523"/>
      <c r="EU730" s="523"/>
      <c r="EV730" s="287"/>
      <c r="EW730" s="281"/>
      <c r="EX730" s="281"/>
      <c r="EY730" s="281"/>
      <c r="EZ730" s="281"/>
      <c r="FA730" s="281"/>
      <c r="FB730" s="281"/>
      <c r="FC730" s="281"/>
      <c r="FD730" s="523"/>
      <c r="FE730" s="152"/>
      <c r="FF730" s="145"/>
      <c r="FG730" s="268"/>
      <c r="FH730" s="145"/>
      <c r="FI730" s="268"/>
      <c r="FJ730" s="145"/>
      <c r="FK730" s="584"/>
      <c r="FL730" s="527"/>
      <c r="FM730" s="584"/>
      <c r="FN730" s="530"/>
      <c r="FO730" s="584"/>
      <c r="FP730" s="530"/>
      <c r="FQ730" s="284"/>
      <c r="FR730" s="282"/>
      <c r="FS730" s="286"/>
      <c r="FT730" s="278"/>
      <c r="FU730" s="286"/>
      <c r="FV730" s="278"/>
      <c r="FW730" s="285"/>
      <c r="FX730" s="279"/>
      <c r="FY730" s="285"/>
      <c r="FZ730" s="280"/>
      <c r="GA730" s="285"/>
      <c r="GB730" s="280"/>
      <c r="GC730" s="280"/>
      <c r="GD730" s="285"/>
      <c r="GE730" s="280"/>
      <c r="GF730" s="285"/>
      <c r="GG730" s="280"/>
      <c r="GH730" s="280"/>
      <c r="GI730" s="280"/>
      <c r="GJ730" s="280"/>
      <c r="GK730" s="280"/>
      <c r="GL730" s="280"/>
      <c r="GM730" s="280"/>
      <c r="GN730" s="280"/>
      <c r="GO730" s="280"/>
      <c r="GP730" s="282"/>
      <c r="GQ730" s="532"/>
      <c r="GR730" s="587"/>
      <c r="GS730" s="532"/>
      <c r="GT730" s="587"/>
      <c r="GU730" s="532"/>
      <c r="GV730" s="532"/>
      <c r="GW730" s="532"/>
      <c r="GX730" s="532"/>
      <c r="GY730" s="532"/>
      <c r="GZ730" s="587"/>
      <c r="HA730" s="532"/>
      <c r="HB730" s="587"/>
      <c r="HC730" s="532"/>
      <c r="HD730" s="532"/>
      <c r="HE730" s="532"/>
      <c r="HF730" s="532"/>
      <c r="HG730" s="532"/>
      <c r="HH730" s="584"/>
      <c r="HI730" s="527"/>
      <c r="HJ730" s="587"/>
      <c r="HK730" s="532"/>
      <c r="HL730" s="532"/>
      <c r="HM730" s="532"/>
      <c r="HN730" s="532"/>
      <c r="HO730" s="532"/>
      <c r="HP730" s="286"/>
      <c r="HQ730" s="207"/>
      <c r="HR730" s="207"/>
      <c r="HS730" s="207"/>
      <c r="HT730" s="393"/>
      <c r="HU730" s="520"/>
      <c r="HV730" s="393"/>
      <c r="HW730" s="520"/>
      <c r="HX730" s="393"/>
      <c r="HY730" s="520"/>
      <c r="HZ730" s="393"/>
      <c r="IA730" s="520"/>
      <c r="IB730" s="393"/>
      <c r="IC730" s="520"/>
      <c r="ID730" s="393"/>
      <c r="IE730" s="168"/>
      <c r="IF730" s="168"/>
      <c r="IG730" s="168"/>
      <c r="IH730" s="168"/>
      <c r="II730" s="168"/>
      <c r="IJ730" s="168"/>
      <c r="IK730" s="168"/>
      <c r="IL730" s="168"/>
      <c r="IM730" s="168"/>
      <c r="IN730" s="462"/>
      <c r="IO730" s="462"/>
      <c r="IP730" s="390"/>
      <c r="IQ730" s="168"/>
      <c r="IR730" s="168"/>
      <c r="IS730" s="168"/>
      <c r="IT730" s="390"/>
      <c r="IU730" s="393"/>
      <c r="IV730" s="390"/>
      <c r="IW730" s="393"/>
      <c r="IX730" s="484"/>
      <c r="IY730" s="393"/>
      <c r="IZ730" s="168"/>
      <c r="JA730" s="168"/>
      <c r="JB730" s="177"/>
      <c r="JC730" s="177"/>
      <c r="JD730" s="177"/>
      <c r="JE730" s="168"/>
      <c r="JF730" s="168"/>
      <c r="JG730" s="168"/>
      <c r="JH730" s="168"/>
      <c r="JI730" s="168"/>
      <c r="JJ730" s="168"/>
      <c r="JK730" s="168"/>
      <c r="JL730" s="168"/>
      <c r="JM730" s="168"/>
      <c r="JN730" s="168"/>
      <c r="JO730" s="168"/>
      <c r="JP730" s="177"/>
      <c r="JQ730" s="177"/>
      <c r="JR730" s="177"/>
      <c r="JS730" s="168"/>
      <c r="JT730" s="168"/>
      <c r="JU730" s="393"/>
      <c r="JV730" s="168"/>
      <c r="JW730" s="168"/>
      <c r="JX730" s="168"/>
      <c r="JY730" s="393"/>
      <c r="JZ730" s="507"/>
      <c r="KA730" s="507"/>
      <c r="KB730" s="520"/>
      <c r="KC730" s="520"/>
      <c r="KD730" s="507"/>
      <c r="KE730" s="170"/>
      <c r="KF730" s="168"/>
      <c r="KG730" s="168"/>
      <c r="KH730" s="168">
        <v>1</v>
      </c>
      <c r="KI730" s="168">
        <v>0</v>
      </c>
      <c r="KJ730" s="168">
        <v>1</v>
      </c>
      <c r="KK730" s="169">
        <v>0</v>
      </c>
      <c r="KL730" s="168"/>
      <c r="KM730" s="168"/>
      <c r="KN730" s="168"/>
      <c r="KO730" s="168"/>
      <c r="KP730" s="168"/>
      <c r="KQ730" s="168"/>
      <c r="KR730" s="169"/>
      <c r="KS730" s="168"/>
      <c r="KT730" s="168"/>
      <c r="KU730" s="168"/>
      <c r="KV730" s="168"/>
      <c r="KW730" s="168"/>
      <c r="KX730" s="168"/>
      <c r="KY730" s="168"/>
      <c r="KZ730" s="168"/>
      <c r="LA730" s="169"/>
    </row>
    <row r="731" spans="1:314" x14ac:dyDescent="0.15">
      <c r="A731" s="214"/>
      <c r="B731" s="261" t="s">
        <v>253</v>
      </c>
      <c r="C731" s="10"/>
      <c r="D731" s="11"/>
      <c r="E731" s="12"/>
      <c r="F731" s="14"/>
      <c r="G731" s="13"/>
      <c r="H731" s="14" t="s">
        <v>364</v>
      </c>
      <c r="I731" s="596">
        <v>139</v>
      </c>
      <c r="J731" s="9">
        <v>1</v>
      </c>
      <c r="K731" s="14">
        <v>0</v>
      </c>
      <c r="L731" s="9">
        <v>1</v>
      </c>
      <c r="M731" s="23">
        <v>1</v>
      </c>
      <c r="N731" s="23">
        <v>1</v>
      </c>
      <c r="O731" s="23">
        <v>0</v>
      </c>
      <c r="P731" s="14"/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1</v>
      </c>
      <c r="Y731" s="14">
        <v>1</v>
      </c>
      <c r="Z731" s="14">
        <v>0</v>
      </c>
      <c r="AA731" s="9">
        <v>0</v>
      </c>
      <c r="AB731" s="15"/>
      <c r="AC731" s="15"/>
      <c r="AD731" s="15"/>
      <c r="AE731" s="15"/>
      <c r="AF731" s="15"/>
      <c r="AG731" s="15"/>
      <c r="AH731" s="54"/>
      <c r="AI731" s="15"/>
      <c r="AJ731" s="15"/>
      <c r="AK731" s="15"/>
      <c r="AL731" s="632"/>
      <c r="AM731" s="633"/>
      <c r="AN731" s="634"/>
      <c r="AO731" s="633"/>
      <c r="AP731" s="634"/>
      <c r="AQ731" s="634"/>
      <c r="AR731" s="634"/>
      <c r="AS731" s="634"/>
      <c r="AT731" s="634"/>
      <c r="AU731" s="634"/>
      <c r="AV731" s="634"/>
      <c r="AW731" s="634"/>
      <c r="AX731" s="634"/>
      <c r="AY731" s="634"/>
      <c r="AZ731" s="634"/>
      <c r="BA731" s="634"/>
      <c r="BB731" s="633"/>
      <c r="BC731" s="634"/>
      <c r="BD731" s="634"/>
      <c r="BE731" s="634"/>
      <c r="BF731" s="634"/>
      <c r="BG731" s="634"/>
      <c r="BH731" s="634"/>
      <c r="BI731" s="634"/>
      <c r="BJ731" s="634"/>
      <c r="BK731" s="634"/>
      <c r="BL731" s="634"/>
      <c r="BM731" s="634"/>
      <c r="BN731" s="573"/>
      <c r="BO731" s="573"/>
      <c r="BP731" s="64">
        <v>0.88757611392796609</v>
      </c>
      <c r="BQ731" s="64">
        <v>-12.108501106194691</v>
      </c>
      <c r="BR731" s="6"/>
      <c r="BS731" s="527"/>
      <c r="BT731" s="527"/>
      <c r="BU731" s="527"/>
      <c r="BV731" s="527"/>
      <c r="BW731" s="584"/>
      <c r="BX731" s="527"/>
      <c r="BY731" s="527"/>
      <c r="BZ731" s="527"/>
      <c r="CA731" s="527"/>
      <c r="CB731" s="584"/>
      <c r="CC731" s="527"/>
      <c r="CD731" s="584"/>
      <c r="CE731" s="527"/>
      <c r="CF731" s="584"/>
      <c r="CG731" s="527"/>
      <c r="CH731" s="584"/>
      <c r="CI731" s="527"/>
      <c r="CJ731" s="584"/>
      <c r="CK731" s="527"/>
      <c r="CL731" s="584"/>
      <c r="CO731" s="70"/>
      <c r="CP731" s="70"/>
      <c r="CQ731" s="70"/>
      <c r="CR731" s="70"/>
      <c r="CS731" s="70"/>
      <c r="CT731" s="70"/>
      <c r="CU731" s="70"/>
      <c r="CV731" s="70"/>
      <c r="CW731" s="70"/>
      <c r="CX731" s="70"/>
      <c r="CY731" s="70"/>
      <c r="CZ731" s="70"/>
      <c r="DA731" s="70"/>
      <c r="DB731" s="70"/>
      <c r="DC731" s="70"/>
      <c r="DH731" s="516"/>
      <c r="DI731" s="516"/>
      <c r="DJ731" s="105"/>
      <c r="DK731" s="105"/>
      <c r="DL731" s="105"/>
      <c r="DM731" s="105"/>
      <c r="DN731" s="105"/>
      <c r="DO731" s="105"/>
      <c r="DP731" s="105"/>
      <c r="DQ731" s="105"/>
      <c r="DR731" s="105"/>
      <c r="DS731" s="105"/>
      <c r="DT731" s="108" t="s">
        <v>442</v>
      </c>
      <c r="DU731" s="128">
        <v>0.88757611392796609</v>
      </c>
      <c r="DV731" s="128">
        <v>-12.108501106194691</v>
      </c>
      <c r="ER731" s="105">
        <v>-3.8067153330688326</v>
      </c>
      <c r="ES731" s="105">
        <v>13.68615597345133</v>
      </c>
      <c r="EV731" s="284"/>
      <c r="EW731" s="209"/>
      <c r="EX731" s="209"/>
      <c r="EY731" s="209"/>
      <c r="EZ731" s="209"/>
      <c r="FA731" s="209"/>
      <c r="FB731" s="209"/>
      <c r="FC731" s="209"/>
      <c r="FE731" s="141"/>
      <c r="FF731" s="141"/>
      <c r="FH731" s="141"/>
      <c r="FJ731" s="141"/>
      <c r="FK731" s="584"/>
      <c r="FL731" s="527"/>
      <c r="FM731" s="584"/>
      <c r="FN731" s="527"/>
      <c r="FO731" s="584"/>
      <c r="FP731" s="527"/>
      <c r="FQ731" s="284"/>
      <c r="FR731" s="209"/>
      <c r="FS731" s="285"/>
      <c r="FT731" s="279"/>
      <c r="FU731" s="285"/>
      <c r="FV731" s="279"/>
      <c r="FW731" s="285"/>
      <c r="FX731" s="279"/>
      <c r="FY731" s="285"/>
      <c r="FZ731" s="279"/>
      <c r="GA731" s="285"/>
      <c r="GB731" s="279"/>
      <c r="GC731" s="279"/>
      <c r="GD731" s="285"/>
      <c r="GE731" s="279"/>
      <c r="GF731" s="285"/>
      <c r="GG731" s="279"/>
      <c r="GH731" s="279"/>
      <c r="GI731" s="279"/>
      <c r="GJ731" s="279"/>
      <c r="GK731" s="279"/>
      <c r="GL731" s="279"/>
      <c r="GM731" s="279"/>
      <c r="GN731" s="279"/>
      <c r="GO731" s="279"/>
      <c r="GP731" s="209"/>
      <c r="GQ731" s="529"/>
      <c r="GR731" s="587"/>
      <c r="GS731" s="529"/>
      <c r="GT731" s="587"/>
      <c r="GU731" s="529"/>
      <c r="GV731" s="529"/>
      <c r="GW731" s="529"/>
      <c r="GX731" s="529"/>
      <c r="GY731" s="529"/>
      <c r="GZ731" s="587"/>
      <c r="HA731" s="529"/>
      <c r="HB731" s="587"/>
      <c r="HC731" s="529"/>
      <c r="HD731" s="529"/>
      <c r="HE731" s="529"/>
      <c r="HF731" s="529"/>
      <c r="HG731" s="529"/>
      <c r="HH731" s="584"/>
      <c r="HI731" s="527"/>
      <c r="HJ731" s="587"/>
      <c r="HK731" s="529"/>
      <c r="HL731" s="529"/>
      <c r="HM731" s="529"/>
      <c r="HN731" s="529"/>
      <c r="HO731" s="529"/>
      <c r="HP731" s="285"/>
      <c r="HQ731" s="208"/>
      <c r="HR731" s="208"/>
      <c r="HS731" s="208"/>
      <c r="IE731" s="159"/>
      <c r="IF731" s="159"/>
      <c r="IG731" s="159">
        <v>0.37475435921403016</v>
      </c>
      <c r="IH731" s="159">
        <v>8.7954258849557529</v>
      </c>
      <c r="II731" s="159"/>
      <c r="IJ731" s="159"/>
      <c r="IK731" s="159"/>
      <c r="IL731" s="159"/>
      <c r="IM731" s="159"/>
      <c r="IQ731" s="159"/>
      <c r="IR731" s="159"/>
      <c r="IS731" s="159"/>
      <c r="IZ731" s="159"/>
      <c r="JA731" s="159"/>
      <c r="JB731" s="159"/>
      <c r="JC731" s="159"/>
      <c r="JD731" s="159"/>
      <c r="JE731" s="159"/>
      <c r="JF731" s="159"/>
      <c r="JG731" s="159"/>
      <c r="JH731" s="159"/>
      <c r="JI731" s="159"/>
      <c r="JJ731" s="159"/>
      <c r="JK731" s="159"/>
      <c r="JL731" s="159"/>
      <c r="JM731" s="159"/>
      <c r="JN731" s="159"/>
      <c r="JO731" s="159"/>
      <c r="JP731" s="159"/>
      <c r="JQ731" s="159"/>
      <c r="JR731" s="159"/>
      <c r="JS731" s="159"/>
      <c r="JT731" s="159"/>
      <c r="JV731" s="159"/>
      <c r="JW731" s="159"/>
      <c r="JX731" s="159"/>
      <c r="KE731" s="159"/>
      <c r="KF731" s="159"/>
      <c r="KG731" s="159"/>
      <c r="KH731" s="159"/>
      <c r="KI731" s="159"/>
      <c r="KJ731" s="159"/>
      <c r="KK731" s="159"/>
      <c r="KL731" s="159"/>
      <c r="KM731" s="159"/>
      <c r="KN731" s="159"/>
      <c r="KO731" s="159"/>
      <c r="KP731" s="159"/>
      <c r="KQ731" s="159"/>
      <c r="KR731" s="159"/>
      <c r="KS731" s="159"/>
      <c r="KT731" s="159"/>
      <c r="KU731" s="159"/>
      <c r="KV731" s="159"/>
      <c r="KW731" s="159"/>
      <c r="KX731" s="159"/>
      <c r="KY731" s="159"/>
      <c r="KZ731" s="159"/>
      <c r="LA731" s="159"/>
    </row>
    <row r="732" spans="1:314" x14ac:dyDescent="0.15">
      <c r="A732" s="214"/>
      <c r="B732" s="261" t="s">
        <v>254</v>
      </c>
      <c r="C732" s="10"/>
      <c r="D732" s="11"/>
      <c r="E732" s="12"/>
      <c r="F732" s="14"/>
      <c r="G732" s="13"/>
      <c r="H732" s="14"/>
      <c r="I732" s="596"/>
      <c r="J732" s="9">
        <v>1</v>
      </c>
      <c r="K732" s="14">
        <v>0</v>
      </c>
      <c r="L732" s="9">
        <v>1</v>
      </c>
      <c r="M732" s="23">
        <v>1</v>
      </c>
      <c r="N732" s="23">
        <v>0</v>
      </c>
      <c r="O732" s="23">
        <v>1</v>
      </c>
      <c r="P732" s="14"/>
      <c r="Q732" s="14">
        <v>0</v>
      </c>
      <c r="R732" s="14">
        <v>0</v>
      </c>
      <c r="S732" s="14">
        <v>1</v>
      </c>
      <c r="T732" s="14">
        <v>1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9">
        <v>1</v>
      </c>
      <c r="AB732" s="15"/>
      <c r="AC732" s="15"/>
      <c r="AD732" s="15"/>
      <c r="AE732" s="15">
        <f>ABS(ER732-DU733)</f>
        <v>0.27613479099981175</v>
      </c>
      <c r="AF732" s="15">
        <f>ABS(ES732-DV733)</f>
        <v>0.35497234513274201</v>
      </c>
      <c r="AG732" s="15">
        <f>SQRT(AE732^2+AF732^2)</f>
        <v>0.44972857215163486</v>
      </c>
      <c r="AH732" s="15">
        <f>AM733-BP732</f>
        <v>-3.7869914194259886</v>
      </c>
      <c r="AI732" s="15">
        <f>AN733-BQ732</f>
        <v>17.669734513274339</v>
      </c>
      <c r="AJ732" s="15"/>
      <c r="AK732" s="15"/>
      <c r="AL732" s="632">
        <f>((AH732*AH733)+(AI732*AI733))/(SQRT(AH732^2+AI732^2)*SQRT(AH733^2+AI733^2))</f>
        <v>0.99939904818282399</v>
      </c>
      <c r="AM732" s="633"/>
      <c r="AN732" s="634"/>
      <c r="AO732" s="633"/>
      <c r="AP732" s="634"/>
      <c r="AQ732" s="634"/>
      <c r="AR732" s="634"/>
      <c r="AS732" s="634"/>
      <c r="AT732" s="634"/>
      <c r="AU732" s="634"/>
      <c r="AV732" s="634"/>
      <c r="AW732" s="634"/>
      <c r="AX732" s="634"/>
      <c r="AY732" s="634"/>
      <c r="AZ732" s="634"/>
      <c r="BA732" s="634"/>
      <c r="BB732" s="633"/>
      <c r="BC732" s="634"/>
      <c r="BD732" s="634"/>
      <c r="BE732" s="634"/>
      <c r="BF732" s="634"/>
      <c r="BG732" s="634"/>
      <c r="BH732" s="634"/>
      <c r="BI732" s="634"/>
      <c r="BJ732" s="634"/>
      <c r="BK732" s="634"/>
      <c r="BL732" s="634"/>
      <c r="BM732" s="634"/>
      <c r="BN732" s="573"/>
      <c r="BO732" s="573"/>
      <c r="BP732" s="64">
        <v>0.69033697749952927</v>
      </c>
      <c r="BQ732" s="64">
        <v>-12.069059734513276</v>
      </c>
      <c r="BR732" s="6"/>
      <c r="BS732" s="527"/>
      <c r="BT732" s="527"/>
      <c r="BU732" s="527"/>
      <c r="BV732" s="527"/>
      <c r="BW732" s="584"/>
      <c r="BX732" s="527"/>
      <c r="BY732" s="527"/>
      <c r="BZ732" s="527"/>
      <c r="CA732" s="527"/>
      <c r="CB732" s="584"/>
      <c r="CC732" s="527"/>
      <c r="CD732" s="584"/>
      <c r="CE732" s="527"/>
      <c r="CF732" s="584"/>
      <c r="CG732" s="527"/>
      <c r="CH732" s="584"/>
      <c r="CI732" s="527"/>
      <c r="CJ732" s="584"/>
      <c r="CK732" s="527"/>
      <c r="CL732" s="584"/>
      <c r="CO732" s="70"/>
      <c r="CP732" s="70"/>
      <c r="CQ732" s="70"/>
      <c r="CR732" s="70"/>
      <c r="CS732" s="70"/>
      <c r="CT732" s="70"/>
      <c r="CU732" s="70"/>
      <c r="CV732" s="70"/>
      <c r="CW732" s="70"/>
      <c r="CX732" s="70"/>
      <c r="CY732" s="70"/>
      <c r="CZ732" s="70"/>
      <c r="DA732" s="70"/>
      <c r="DB732" s="70"/>
      <c r="DC732" s="70"/>
      <c r="DH732" s="516"/>
      <c r="DI732" s="516"/>
      <c r="DJ732" s="105"/>
      <c r="DK732" s="105"/>
      <c r="DL732" s="105"/>
      <c r="DM732" s="105"/>
      <c r="DN732" s="105"/>
      <c r="DO732" s="105"/>
      <c r="DP732" s="105"/>
      <c r="DQ732" s="105"/>
      <c r="DR732" s="105"/>
      <c r="DS732" s="105"/>
      <c r="DT732" s="108" t="s">
        <v>442</v>
      </c>
      <c r="DU732" s="128">
        <v>0.69033697749952927</v>
      </c>
      <c r="DV732" s="128">
        <v>-12.069059734513276</v>
      </c>
      <c r="ER732" s="105">
        <v>-3.6489240239260829</v>
      </c>
      <c r="ES732" s="105">
        <v>12.266266592920354</v>
      </c>
      <c r="EV732" s="284"/>
      <c r="EW732" s="209"/>
      <c r="EX732" s="209"/>
      <c r="EY732" s="209"/>
      <c r="EZ732" s="209"/>
      <c r="FA732" s="209"/>
      <c r="FB732" s="209"/>
      <c r="FC732" s="209"/>
      <c r="FE732" s="141"/>
      <c r="FF732" s="141"/>
      <c r="FH732" s="141"/>
      <c r="FJ732" s="141"/>
      <c r="FK732" s="584"/>
      <c r="FL732" s="527"/>
      <c r="FM732" s="584"/>
      <c r="FN732" s="527"/>
      <c r="FO732" s="584"/>
      <c r="FP732" s="527"/>
      <c r="FQ732" s="284"/>
      <c r="FR732" s="209"/>
      <c r="FS732" s="285"/>
      <c r="FT732" s="279"/>
      <c r="FU732" s="285"/>
      <c r="FV732" s="279"/>
      <c r="FW732" s="285"/>
      <c r="FX732" s="279"/>
      <c r="FY732" s="285"/>
      <c r="FZ732" s="279"/>
      <c r="GA732" s="285"/>
      <c r="GB732" s="279"/>
      <c r="GC732" s="279"/>
      <c r="GD732" s="285"/>
      <c r="GE732" s="279"/>
      <c r="GF732" s="285"/>
      <c r="GG732" s="279"/>
      <c r="GH732" s="279"/>
      <c r="GI732" s="279"/>
      <c r="GJ732" s="279"/>
      <c r="GK732" s="279"/>
      <c r="GL732" s="279"/>
      <c r="GM732" s="279"/>
      <c r="GN732" s="279"/>
      <c r="GO732" s="279"/>
      <c r="GP732" s="209"/>
      <c r="GQ732" s="529"/>
      <c r="GR732" s="587"/>
      <c r="GS732" s="529"/>
      <c r="GT732" s="587"/>
      <c r="GU732" s="529"/>
      <c r="GV732" s="529"/>
      <c r="GW732" s="529"/>
      <c r="GX732" s="529"/>
      <c r="GY732" s="529"/>
      <c r="GZ732" s="587"/>
      <c r="HA732" s="529"/>
      <c r="HB732" s="587"/>
      <c r="HC732" s="529"/>
      <c r="HD732" s="529"/>
      <c r="HE732" s="529"/>
      <c r="HF732" s="529"/>
      <c r="HG732" s="529"/>
      <c r="HH732" s="584"/>
      <c r="HI732" s="527"/>
      <c r="HJ732" s="587"/>
      <c r="HK732" s="529"/>
      <c r="HL732" s="529"/>
      <c r="HM732" s="529"/>
      <c r="HN732" s="529"/>
      <c r="HO732" s="529"/>
      <c r="HP732" s="285"/>
      <c r="HQ732" s="208"/>
      <c r="HR732" s="208"/>
      <c r="HS732" s="208"/>
      <c r="IE732" s="159"/>
      <c r="IF732" s="159"/>
      <c r="IG732" s="159"/>
      <c r="IH732" s="159"/>
      <c r="II732" s="159"/>
      <c r="IJ732" s="159"/>
      <c r="IK732" s="159"/>
      <c r="IL732" s="159"/>
      <c r="IM732" s="159"/>
      <c r="IQ732" s="159"/>
      <c r="IR732" s="159"/>
      <c r="IS732" s="159"/>
      <c r="IZ732" s="159"/>
      <c r="JA732" s="159"/>
      <c r="JB732" s="159"/>
      <c r="JC732" s="159"/>
      <c r="JD732" s="159"/>
      <c r="JE732" s="159"/>
      <c r="JF732" s="159"/>
      <c r="JG732" s="159"/>
      <c r="JH732" s="159"/>
      <c r="JI732" s="159"/>
      <c r="JJ732" s="159"/>
      <c r="JK732" s="159"/>
      <c r="JL732" s="159"/>
      <c r="JM732" s="159"/>
      <c r="JN732" s="159"/>
      <c r="JO732" s="159"/>
      <c r="JP732" s="159"/>
      <c r="JQ732" s="159"/>
      <c r="JR732" s="159"/>
      <c r="JS732" s="159"/>
      <c r="JT732" s="159"/>
      <c r="JV732" s="159"/>
      <c r="JW732" s="159"/>
      <c r="JX732" s="159"/>
      <c r="KE732" s="159"/>
      <c r="KF732" s="159"/>
      <c r="KG732" s="159"/>
      <c r="KH732" s="159"/>
      <c r="KI732" s="159"/>
      <c r="KJ732" s="159"/>
      <c r="KK732" s="159"/>
      <c r="KL732" s="159"/>
      <c r="KM732" s="159"/>
      <c r="KN732" s="159"/>
      <c r="KO732" s="159"/>
      <c r="KP732" s="159"/>
      <c r="KQ732" s="159"/>
      <c r="KR732" s="159"/>
      <c r="KS732" s="159"/>
      <c r="KT732" s="159"/>
      <c r="KU732" s="159"/>
      <c r="KV732" s="159"/>
      <c r="KW732" s="159"/>
      <c r="KX732" s="159"/>
      <c r="KY732" s="159"/>
      <c r="KZ732" s="159"/>
      <c r="LA732" s="159"/>
    </row>
    <row r="733" spans="1:314" x14ac:dyDescent="0.15">
      <c r="A733" s="214"/>
      <c r="B733" s="261" t="s">
        <v>255</v>
      </c>
      <c r="C733" s="10">
        <v>0.26</v>
      </c>
      <c r="D733" s="11">
        <v>0.86658000000000013</v>
      </c>
      <c r="E733" s="12"/>
      <c r="F733" s="14"/>
      <c r="G733" s="13"/>
      <c r="H733" s="14"/>
      <c r="I733" s="596"/>
      <c r="J733" s="9">
        <v>2</v>
      </c>
      <c r="K733" s="14"/>
      <c r="L733" s="9"/>
      <c r="M733" s="23">
        <v>0</v>
      </c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9"/>
      <c r="AB733" s="15"/>
      <c r="AC733" s="15"/>
      <c r="AD733" s="15"/>
      <c r="AE733" s="15"/>
      <c r="AF733" s="15"/>
      <c r="AG733" s="15"/>
      <c r="AH733" s="54">
        <f>ER732-BP732</f>
        <v>-4.3392610014256121</v>
      </c>
      <c r="AI733" s="54">
        <f>ES732-BQ732</f>
        <v>24.335326327433631</v>
      </c>
      <c r="AJ733" s="15"/>
      <c r="AK733" s="15"/>
      <c r="AL733" s="635">
        <f>DEGREES(ACOS(AL732))</f>
        <v>1.986457181492095</v>
      </c>
      <c r="AM733" s="633">
        <v>-3.0966544419264594</v>
      </c>
      <c r="AN733" s="634">
        <v>5.6006747787610625</v>
      </c>
      <c r="AO733" s="584"/>
      <c r="AP733" s="638">
        <f>ABS(11.88-AN733)</f>
        <v>6.2793252212389383</v>
      </c>
      <c r="AQ733" s="634"/>
      <c r="AR733" s="634"/>
      <c r="AS733" s="634"/>
      <c r="AT733" s="634"/>
      <c r="AU733" s="634"/>
      <c r="AV733" s="634"/>
      <c r="AW733" s="634"/>
      <c r="AX733" s="634"/>
      <c r="AY733" s="634"/>
      <c r="AZ733" s="634"/>
      <c r="BA733" s="634"/>
      <c r="BB733" s="634">
        <f>ABS(BQ733-AN733)</f>
        <v>5.9556471238938062</v>
      </c>
      <c r="BC733" s="527"/>
      <c r="BD733" s="634"/>
      <c r="BE733" s="634"/>
      <c r="BF733" s="634"/>
      <c r="BG733" s="634"/>
      <c r="BH733" s="634"/>
      <c r="BI733" s="634"/>
      <c r="BJ733" s="634"/>
      <c r="BK733" s="634"/>
      <c r="BL733" s="634"/>
      <c r="BM733" s="634"/>
      <c r="BN733" s="573"/>
      <c r="BO733" s="573"/>
      <c r="BP733" s="4">
        <v>-5.1479414607822038</v>
      </c>
      <c r="BQ733" s="4">
        <v>11.556321902654869</v>
      </c>
      <c r="BR733" s="6"/>
      <c r="BS733" s="527">
        <f>(BP732+BP733+BP734)/3</f>
        <v>-0.15121667126180149</v>
      </c>
      <c r="BT733" s="527">
        <f>(BQ732+BQ733+BQ734)/3</f>
        <v>-4.1281969026548682</v>
      </c>
      <c r="BU733" s="527"/>
      <c r="BV733" s="527"/>
      <c r="BW733" s="584"/>
      <c r="BX733" s="527"/>
      <c r="BY733" s="527"/>
      <c r="BZ733" s="527"/>
      <c r="CA733" s="527"/>
      <c r="CB733" s="584">
        <f>SQRT((BP732-BP733)^2+(BQ732-BQ733)^2)+SQRT((BP733-BP734)^2+(BQ733-BQ734)^2)+SQRT((BP734-BP732)^2+(BQ734-BQ732)^2)</f>
        <v>52.807815248030963</v>
      </c>
      <c r="CD733" s="584"/>
      <c r="CE733" s="527"/>
      <c r="CF733" s="584"/>
      <c r="CG733" s="527"/>
      <c r="CH733" s="584"/>
      <c r="CI733" s="527"/>
      <c r="CJ733" s="584"/>
      <c r="CK733" s="527"/>
      <c r="CL733" s="584"/>
      <c r="CO733" s="70"/>
      <c r="CP733" s="70"/>
      <c r="CQ733" s="70"/>
      <c r="CR733" s="97">
        <f>DEGREES(ACOS(((BP732-BP733)*(BP734-BP733)+(BQ732-BQ733)*(BQ734-BQ733))/(SQRT((BP732-BP733)^2+(BQ732-BQ733)^2)*SQRT((BP734-BP733)^2+(BQ734-BQ733)^2))))</f>
        <v>7.4566477710158603</v>
      </c>
      <c r="CS733" s="541"/>
      <c r="CT733" s="70"/>
      <c r="CU733" s="70"/>
      <c r="CV733" s="70"/>
      <c r="CW733" s="70"/>
      <c r="CX733" s="70"/>
      <c r="CY733" s="70"/>
      <c r="CZ733" s="70"/>
      <c r="DA733" s="70"/>
      <c r="DB733" s="70"/>
      <c r="DC733" s="70"/>
      <c r="DH733" s="516"/>
      <c r="DI733" s="516"/>
      <c r="DJ733" s="105"/>
      <c r="DK733" s="105"/>
      <c r="DL733" s="105"/>
      <c r="DM733" s="105"/>
      <c r="DN733" s="105"/>
      <c r="DO733" s="105"/>
      <c r="DP733" s="105"/>
      <c r="DQ733" s="105"/>
      <c r="DR733" s="105"/>
      <c r="DS733" s="105"/>
      <c r="DT733" s="108" t="s">
        <v>443</v>
      </c>
      <c r="DU733" s="105">
        <v>-3.9250588149258947</v>
      </c>
      <c r="DV733" s="105">
        <v>11.911294247787612</v>
      </c>
      <c r="ER733" s="128">
        <v>1.9526674506415256</v>
      </c>
      <c r="ES733" s="128">
        <v>-11.792970132743363</v>
      </c>
      <c r="EU733" s="518">
        <f>ABS(ER733)</f>
        <v>1.9526674506415256</v>
      </c>
      <c r="EV733" s="284"/>
      <c r="EW733" s="209"/>
      <c r="EX733" s="209"/>
      <c r="EY733" s="209"/>
      <c r="EZ733" s="209"/>
      <c r="FA733" s="209"/>
      <c r="FB733" s="209"/>
      <c r="FC733" s="209"/>
      <c r="FE733" s="141"/>
      <c r="FF733" s="141"/>
      <c r="FH733" s="141"/>
      <c r="FJ733" s="141"/>
      <c r="FK733" s="584"/>
      <c r="FL733" s="527"/>
      <c r="FM733" s="584"/>
      <c r="FN733" s="527"/>
      <c r="FO733" s="584"/>
      <c r="FP733" s="527"/>
      <c r="FQ733" s="284"/>
      <c r="FR733" s="209"/>
      <c r="FS733" s="285"/>
      <c r="FT733" s="279"/>
      <c r="FU733" s="285"/>
      <c r="FV733" s="279"/>
      <c r="FW733" s="285"/>
      <c r="FX733" s="279"/>
      <c r="FY733" s="285"/>
      <c r="FZ733" s="279"/>
      <c r="GA733" s="285"/>
      <c r="GB733" s="279"/>
      <c r="GC733" s="279"/>
      <c r="GD733" s="285"/>
      <c r="GE733" s="279"/>
      <c r="GF733" s="285"/>
      <c r="GG733" s="279"/>
      <c r="GH733" s="279"/>
      <c r="GI733" s="279"/>
      <c r="GJ733" s="279"/>
      <c r="GK733" s="279"/>
      <c r="GL733" s="279"/>
      <c r="GM733" s="279"/>
      <c r="GN733" s="279"/>
      <c r="GO733" s="279"/>
      <c r="GP733" s="209"/>
      <c r="GQ733" s="529"/>
      <c r="GR733" s="587">
        <v>0.27613479099981175</v>
      </c>
      <c r="GS733" s="532">
        <v>1.2623304731419962</v>
      </c>
      <c r="GT733" s="584"/>
      <c r="GU733" s="527"/>
      <c r="GV733" s="527"/>
      <c r="GW733" s="527"/>
      <c r="GX733" s="527"/>
      <c r="GY733" s="527"/>
      <c r="GZ733" s="587">
        <v>0.35497234513274201</v>
      </c>
      <c r="HA733" s="532">
        <v>0.27608960176991282</v>
      </c>
      <c r="HB733" s="584"/>
      <c r="HC733" s="527"/>
      <c r="HD733" s="527"/>
      <c r="HE733" s="527"/>
      <c r="HF733" s="527"/>
      <c r="HG733" s="527"/>
      <c r="HH733" s="584">
        <v>0.44972857215163486</v>
      </c>
      <c r="HI733" s="527">
        <v>1.2921701480951977</v>
      </c>
      <c r="HJ733" s="584"/>
      <c r="HK733" s="527"/>
      <c r="HL733" s="527"/>
      <c r="HM733" s="527"/>
      <c r="HN733" s="527"/>
      <c r="HO733" s="527"/>
      <c r="HP733" s="285"/>
      <c r="HQ733" s="208"/>
      <c r="HR733" s="208"/>
      <c r="HS733" s="208"/>
      <c r="IE733" s="159"/>
      <c r="IF733" s="159"/>
      <c r="IG733" s="159"/>
      <c r="IH733" s="159"/>
      <c r="II733" s="175">
        <v>1</v>
      </c>
      <c r="IJ733" s="175">
        <v>0</v>
      </c>
      <c r="IK733" s="175">
        <v>1</v>
      </c>
      <c r="IL733" s="175">
        <v>0</v>
      </c>
      <c r="IM733" s="175">
        <v>0</v>
      </c>
      <c r="IN733" s="464"/>
      <c r="IO733" s="464"/>
      <c r="IP733" s="402"/>
      <c r="IQ733" s="175">
        <v>0</v>
      </c>
      <c r="IR733" s="175">
        <v>1</v>
      </c>
      <c r="IS733" s="175">
        <v>0</v>
      </c>
      <c r="IT733" s="402"/>
      <c r="IU733" s="416"/>
      <c r="IV733" s="402"/>
      <c r="IW733" s="416"/>
      <c r="IX733" s="483"/>
      <c r="IY733" s="416"/>
      <c r="IZ733" s="175">
        <v>1</v>
      </c>
      <c r="JA733" s="175">
        <v>0</v>
      </c>
      <c r="JB733" s="178">
        <v>0</v>
      </c>
      <c r="JC733" s="178">
        <v>0</v>
      </c>
      <c r="JD733" s="178">
        <v>0</v>
      </c>
      <c r="JE733" s="178">
        <v>0</v>
      </c>
      <c r="JF733" s="178">
        <v>0</v>
      </c>
      <c r="JG733" s="178">
        <v>0</v>
      </c>
      <c r="JH733" s="178">
        <v>1</v>
      </c>
      <c r="JI733" s="178">
        <v>0</v>
      </c>
      <c r="JJ733" s="178">
        <v>0</v>
      </c>
      <c r="JK733" s="178">
        <v>0</v>
      </c>
      <c r="JL733" s="178">
        <v>1</v>
      </c>
      <c r="JM733" s="178">
        <v>1</v>
      </c>
      <c r="JN733" s="178">
        <v>0</v>
      </c>
      <c r="JO733" s="178">
        <v>0</v>
      </c>
      <c r="JP733" s="178">
        <v>0</v>
      </c>
      <c r="JQ733" s="178">
        <v>0</v>
      </c>
      <c r="JR733" s="178">
        <v>0</v>
      </c>
      <c r="JS733" s="178">
        <v>0</v>
      </c>
      <c r="JT733" s="178">
        <v>0</v>
      </c>
      <c r="JU733" s="513">
        <v>1</v>
      </c>
      <c r="JV733" s="178">
        <v>0</v>
      </c>
      <c r="JW733" s="159">
        <v>0</v>
      </c>
      <c r="JX733" s="159">
        <v>0</v>
      </c>
      <c r="KE733" s="162">
        <v>1</v>
      </c>
      <c r="KF733" s="175">
        <v>0</v>
      </c>
      <c r="KG733" s="175">
        <v>0</v>
      </c>
      <c r="KH733" s="175">
        <v>0</v>
      </c>
      <c r="KI733" s="175">
        <v>0</v>
      </c>
      <c r="KJ733" s="175">
        <v>0</v>
      </c>
      <c r="KK733" s="160">
        <v>1</v>
      </c>
      <c r="KL733" s="175">
        <v>1</v>
      </c>
      <c r="KM733" s="175">
        <v>0</v>
      </c>
      <c r="KN733" s="175">
        <v>0</v>
      </c>
      <c r="KO733" s="175">
        <v>0</v>
      </c>
      <c r="KP733" s="175">
        <v>0</v>
      </c>
      <c r="KQ733" s="175">
        <v>0</v>
      </c>
      <c r="KR733" s="160">
        <v>0</v>
      </c>
      <c r="KS733" s="159"/>
      <c r="KT733" s="159"/>
      <c r="KU733" s="159"/>
      <c r="KV733" s="159"/>
      <c r="KW733" s="159"/>
      <c r="KX733" s="159"/>
      <c r="KY733" s="159"/>
      <c r="KZ733" s="159"/>
      <c r="LA733" s="159"/>
    </row>
    <row r="734" spans="1:314" x14ac:dyDescent="0.15">
      <c r="A734" s="214"/>
      <c r="B734" s="261" t="s">
        <v>256</v>
      </c>
      <c r="C734" s="10">
        <v>1.07</v>
      </c>
      <c r="D734" s="11">
        <v>3.5663100000000005</v>
      </c>
      <c r="E734" s="12"/>
      <c r="F734" s="14"/>
      <c r="G734" s="13"/>
      <c r="H734" s="14"/>
      <c r="I734" s="596"/>
      <c r="J734" s="9">
        <v>3</v>
      </c>
      <c r="K734" s="14"/>
      <c r="L734" s="9"/>
      <c r="M734" s="23">
        <v>0</v>
      </c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9"/>
      <c r="AB734" s="15"/>
      <c r="AC734" s="15"/>
      <c r="AD734" s="15"/>
      <c r="AE734" s="15"/>
      <c r="AF734" s="15"/>
      <c r="AG734" s="15"/>
      <c r="AH734" s="54"/>
      <c r="AI734" s="15"/>
      <c r="AJ734" s="15"/>
      <c r="AK734" s="15"/>
      <c r="AL734" s="632"/>
      <c r="AM734" s="633">
        <v>1.7159804869274011</v>
      </c>
      <c r="AN734" s="634">
        <v>-6.5867090707964611</v>
      </c>
      <c r="AO734" s="634">
        <f>ABS(11.88+AN734)</f>
        <v>5.2932909292035397</v>
      </c>
      <c r="AP734" s="527"/>
      <c r="AQ734" s="634"/>
      <c r="AR734" s="634"/>
      <c r="AS734" s="634"/>
      <c r="AT734" s="634"/>
      <c r="AU734" s="634"/>
      <c r="AV734" s="634"/>
      <c r="AW734" s="634"/>
      <c r="AX734" s="634"/>
      <c r="AY734" s="634"/>
      <c r="AZ734" s="634"/>
      <c r="BA734" s="634"/>
      <c r="BB734" s="584"/>
      <c r="BC734" s="634">
        <f>ABS(BQ734-AN734)</f>
        <v>5.285143805309735</v>
      </c>
      <c r="BD734" s="634"/>
      <c r="BE734" s="634"/>
      <c r="BF734" s="634"/>
      <c r="BG734" s="634"/>
      <c r="BH734" s="634"/>
      <c r="BI734" s="634"/>
      <c r="BJ734" s="634"/>
      <c r="BK734" s="634"/>
      <c r="BL734" s="634"/>
      <c r="BM734" s="634"/>
      <c r="BN734" s="573"/>
      <c r="BO734" s="573"/>
      <c r="BP734" s="64">
        <v>4.0039544694972697</v>
      </c>
      <c r="BQ734" s="64">
        <v>-11.871852876106196</v>
      </c>
      <c r="BR734" s="6"/>
      <c r="BS734" s="527"/>
      <c r="BT734" s="527"/>
      <c r="BU734" s="527">
        <f>(BP733+BP734+BP735)/3</f>
        <v>-1.9921152779272129</v>
      </c>
      <c r="BV734" s="527">
        <f>(BQ733+BQ734+BQ735)/3</f>
        <v>4.0098727876106199</v>
      </c>
      <c r="BW734" s="584"/>
      <c r="BX734" s="527"/>
      <c r="BY734" s="527"/>
      <c r="BZ734" s="527"/>
      <c r="CA734" s="527"/>
      <c r="CC734" s="584">
        <f>SQRT((BP733-BP734)^2+(BQ733-BQ734)^2)+SQRT((BP734-BP735)^2+(BQ734-BQ735)^2)+SQRT((BP735-BP733)^2+(BQ735-BQ733)^2)</f>
        <v>51.780623816633046</v>
      </c>
      <c r="CD734" s="584"/>
      <c r="CE734" s="584"/>
      <c r="CF734" s="584"/>
      <c r="CG734" s="527"/>
      <c r="CH734" s="584"/>
      <c r="CI734" s="527"/>
      <c r="CJ734" s="584"/>
      <c r="CK734" s="527"/>
      <c r="CL734" s="584"/>
      <c r="CO734" s="70"/>
      <c r="CP734" s="70"/>
      <c r="CQ734" s="70"/>
      <c r="CR734" s="285"/>
      <c r="CS734" s="542">
        <f>DEGREES(ACOS(((BP733-BP734)*(BP735-BP734)+(BQ733-BQ734)*(BQ735-BQ734))/(SQRT((BP733-BP734)^2+(BQ733-BQ734)^2)*SQRT((BP735-BP734)^2+(BQ735-BQ734)^2))))</f>
        <v>1.2913789074074413</v>
      </c>
      <c r="CT734" s="70"/>
      <c r="CU734" s="70"/>
      <c r="CV734" s="70"/>
      <c r="CW734" s="70"/>
      <c r="CX734" s="70"/>
      <c r="CY734" s="70"/>
      <c r="CZ734" s="70"/>
      <c r="DA734" s="70"/>
      <c r="DB734" s="70"/>
      <c r="DC734" s="70"/>
      <c r="DH734" s="516"/>
      <c r="DI734" s="516"/>
      <c r="DJ734" s="105"/>
      <c r="DK734" s="105"/>
      <c r="DL734" s="105"/>
      <c r="DM734" s="105"/>
      <c r="DN734" s="105"/>
      <c r="DO734" s="105"/>
      <c r="DP734" s="105"/>
      <c r="DQ734" s="105"/>
      <c r="DR734" s="105"/>
      <c r="DS734" s="105"/>
      <c r="DT734" s="108" t="s">
        <v>445</v>
      </c>
      <c r="DU734" s="128">
        <v>3.0572066146407724</v>
      </c>
      <c r="DV734" s="128">
        <v>-12.02961836283186</v>
      </c>
      <c r="ER734" s="105">
        <v>-3.1755500964978345</v>
      </c>
      <c r="ES734" s="105">
        <v>11.911294247787612</v>
      </c>
      <c r="ET734" s="518">
        <f>ABS(ER734)</f>
        <v>3.1755500964978345</v>
      </c>
      <c r="EV734" s="284"/>
      <c r="EW734" s="209"/>
      <c r="EX734" s="209"/>
      <c r="EY734" s="209"/>
      <c r="EZ734" s="209"/>
      <c r="FA734" s="209"/>
      <c r="FB734" s="209"/>
      <c r="FC734" s="209"/>
      <c r="FE734" s="151">
        <v>39.718413198680963</v>
      </c>
      <c r="FF734" s="141"/>
      <c r="FH734" s="141"/>
      <c r="FJ734" s="141"/>
      <c r="FK734" s="584"/>
      <c r="FL734" s="527"/>
      <c r="FM734" s="584"/>
      <c r="FN734" s="527"/>
      <c r="FO734" s="584"/>
      <c r="FP734" s="527"/>
      <c r="FQ734" s="284">
        <f>FE734/(D733+D734)</f>
        <v>8.9599365647875224</v>
      </c>
      <c r="FR734" s="209"/>
      <c r="FS734" s="285"/>
      <c r="FT734" s="279"/>
      <c r="FU734" s="285"/>
      <c r="FV734" s="279"/>
      <c r="FW734" s="285"/>
      <c r="FX734" s="279"/>
      <c r="FY734" s="285"/>
      <c r="FZ734" s="279"/>
      <c r="GA734" s="285"/>
      <c r="GB734" s="279"/>
      <c r="GC734" s="279"/>
      <c r="GD734" s="284">
        <f>FE734*(((ABS(DV733-AN733))/(ABS(DV732-DV733))))^2</f>
        <v>2.750582631487601</v>
      </c>
      <c r="GE734" s="209"/>
      <c r="GF734" s="285"/>
      <c r="GG734" s="279"/>
      <c r="GH734" s="279"/>
      <c r="GI734" s="279"/>
      <c r="GJ734" s="279"/>
      <c r="GK734" s="279"/>
      <c r="GL734" s="279"/>
      <c r="GM734" s="279"/>
      <c r="GN734" s="279"/>
      <c r="GO734" s="279"/>
      <c r="GP734" s="209"/>
      <c r="GQ734" s="529"/>
      <c r="GR734" s="587">
        <v>0.74950871842806022</v>
      </c>
      <c r="GS734" s="529">
        <v>1.1045391639992468</v>
      </c>
      <c r="GT734" s="587"/>
      <c r="GU734" s="529"/>
      <c r="GV734" s="529"/>
      <c r="GW734" s="529"/>
      <c r="GX734" s="529"/>
      <c r="GY734" s="529"/>
      <c r="GZ734" s="587">
        <v>0</v>
      </c>
      <c r="HA734" s="529">
        <v>0.23664823008849645</v>
      </c>
      <c r="HB734" s="587"/>
      <c r="HC734" s="529"/>
      <c r="HD734" s="529"/>
      <c r="HE734" s="529"/>
      <c r="HF734" s="529"/>
      <c r="HG734" s="529"/>
      <c r="HH734" s="584">
        <v>0.74950871842806022</v>
      </c>
      <c r="HI734" s="527">
        <v>1.1296057496366476</v>
      </c>
      <c r="HJ734" s="587"/>
      <c r="HK734" s="529"/>
      <c r="HL734" s="529"/>
      <c r="HM734" s="529"/>
      <c r="HN734" s="529"/>
      <c r="HO734" s="529"/>
      <c r="HP734" s="285"/>
      <c r="HQ734" s="208"/>
      <c r="HR734" s="208"/>
      <c r="HS734" s="208"/>
      <c r="IE734" s="159"/>
      <c r="IF734" s="159"/>
      <c r="IG734" s="159"/>
      <c r="IH734" s="159"/>
      <c r="II734" s="175">
        <v>0</v>
      </c>
      <c r="IJ734" s="175">
        <v>1</v>
      </c>
      <c r="IK734" s="175">
        <v>0</v>
      </c>
      <c r="IL734" s="175">
        <v>1</v>
      </c>
      <c r="IM734" s="175">
        <v>0</v>
      </c>
      <c r="IN734" s="464"/>
      <c r="IO734" s="464"/>
      <c r="IP734" s="402"/>
      <c r="IQ734" s="175">
        <v>0</v>
      </c>
      <c r="IR734" s="175">
        <v>1</v>
      </c>
      <c r="IS734" s="175">
        <v>0</v>
      </c>
      <c r="IT734" s="402"/>
      <c r="IU734" s="416"/>
      <c r="IV734" s="402"/>
      <c r="IW734" s="416"/>
      <c r="IX734" s="483"/>
      <c r="IY734" s="416"/>
      <c r="IZ734" s="175">
        <v>0</v>
      </c>
      <c r="JA734" s="175">
        <v>0</v>
      </c>
      <c r="JB734" s="178">
        <v>0</v>
      </c>
      <c r="JC734" s="178">
        <v>1</v>
      </c>
      <c r="JD734" s="178">
        <v>0</v>
      </c>
      <c r="JE734" s="178">
        <v>0</v>
      </c>
      <c r="JF734" s="178">
        <v>0</v>
      </c>
      <c r="JG734" s="178">
        <v>1</v>
      </c>
      <c r="JH734" s="178">
        <v>0</v>
      </c>
      <c r="JI734" s="178">
        <v>0</v>
      </c>
      <c r="JJ734" s="178">
        <v>0</v>
      </c>
      <c r="JK734" s="178">
        <v>1</v>
      </c>
      <c r="JL734" s="178">
        <v>0</v>
      </c>
      <c r="JM734" s="178">
        <v>1</v>
      </c>
      <c r="JN734" s="159">
        <v>0</v>
      </c>
      <c r="JO734" s="159">
        <v>0</v>
      </c>
      <c r="JP734" s="176">
        <v>0</v>
      </c>
      <c r="JQ734" s="176">
        <v>0</v>
      </c>
      <c r="JR734" s="176">
        <v>0</v>
      </c>
      <c r="JS734" s="176">
        <v>0</v>
      </c>
      <c r="JT734" s="176">
        <v>0</v>
      </c>
      <c r="JU734" s="501">
        <v>1</v>
      </c>
      <c r="JV734" s="176">
        <v>0</v>
      </c>
      <c r="JW734" s="176">
        <v>0</v>
      </c>
      <c r="JX734" s="176">
        <v>0</v>
      </c>
      <c r="JY734" s="501"/>
      <c r="JZ734" s="405"/>
      <c r="KA734" s="405"/>
      <c r="KB734" s="405"/>
      <c r="KC734" s="405"/>
      <c r="KD734" s="405"/>
      <c r="KE734" s="162">
        <v>0</v>
      </c>
      <c r="KF734" s="175">
        <v>1</v>
      </c>
      <c r="KG734" s="175">
        <v>0</v>
      </c>
      <c r="KH734" s="175">
        <v>0</v>
      </c>
      <c r="KI734" s="175">
        <v>0</v>
      </c>
      <c r="KJ734" s="175">
        <v>1</v>
      </c>
      <c r="KK734" s="160">
        <v>0</v>
      </c>
      <c r="KL734" s="175">
        <v>1</v>
      </c>
      <c r="KM734" s="175">
        <v>0</v>
      </c>
      <c r="KN734" s="175">
        <v>0</v>
      </c>
      <c r="KO734" s="175">
        <v>0</v>
      </c>
      <c r="KP734" s="175">
        <v>0</v>
      </c>
      <c r="KQ734" s="175">
        <v>0</v>
      </c>
      <c r="KR734" s="160">
        <v>0</v>
      </c>
      <c r="KS734" s="159"/>
      <c r="KT734" s="159"/>
      <c r="KU734" s="159"/>
      <c r="KV734" s="159"/>
      <c r="KW734" s="159"/>
      <c r="KX734" s="159"/>
      <c r="KY734" s="159"/>
      <c r="KZ734" s="159"/>
      <c r="LA734" s="159"/>
    </row>
    <row r="735" spans="1:314" x14ac:dyDescent="0.15">
      <c r="A735" s="214"/>
      <c r="B735" s="261" t="s">
        <v>257</v>
      </c>
      <c r="C735" s="10">
        <v>1.1200000000000001</v>
      </c>
      <c r="D735" s="11">
        <v>3.7329600000000007</v>
      </c>
      <c r="E735" s="12"/>
      <c r="F735" s="14"/>
      <c r="G735" s="13"/>
      <c r="H735" s="14"/>
      <c r="I735" s="596"/>
      <c r="J735" s="9">
        <v>4</v>
      </c>
      <c r="K735" s="14"/>
      <c r="L735" s="9"/>
      <c r="M735" s="23">
        <v>0</v>
      </c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9"/>
      <c r="AB735" s="15"/>
      <c r="AC735" s="15"/>
      <c r="AD735" s="15"/>
      <c r="AE735" s="15"/>
      <c r="AF735" s="15"/>
      <c r="AG735" s="15"/>
      <c r="AH735" s="54"/>
      <c r="AI735" s="15"/>
      <c r="AJ735" s="15"/>
      <c r="AK735" s="15"/>
      <c r="AL735" s="632"/>
      <c r="AM735" s="633">
        <v>-2.8599674782123352</v>
      </c>
      <c r="AN735" s="634">
        <v>7.5727433628318588</v>
      </c>
      <c r="AO735" s="584"/>
      <c r="AP735" s="640">
        <f t="shared" ref="AP735:AP749" si="472">ABS(11.88-AN735)</f>
        <v>4.307256637168142</v>
      </c>
      <c r="AQ735" s="634"/>
      <c r="AR735" s="634"/>
      <c r="AS735" s="634"/>
      <c r="AT735" s="634"/>
      <c r="AU735" s="634"/>
      <c r="AV735" s="634"/>
      <c r="AW735" s="634"/>
      <c r="AX735" s="634"/>
      <c r="AY735" s="634"/>
      <c r="AZ735" s="634"/>
      <c r="BA735" s="634"/>
      <c r="BB735" s="634">
        <f t="shared" ref="BB735:BB749" si="473">ABS(BQ735-AN735)</f>
        <v>4.7724059734513284</v>
      </c>
      <c r="BC735" s="527"/>
      <c r="BD735" s="634"/>
      <c r="BE735" s="634"/>
      <c r="BF735" s="634"/>
      <c r="BG735" s="634"/>
      <c r="BH735" s="634"/>
      <c r="BI735" s="634"/>
      <c r="BJ735" s="634"/>
      <c r="BK735" s="634"/>
      <c r="BL735" s="634"/>
      <c r="BM735" s="634"/>
      <c r="BN735" s="573"/>
      <c r="BO735" s="573"/>
      <c r="BP735" s="4">
        <v>-4.8323588424967046</v>
      </c>
      <c r="BQ735" s="4">
        <v>12.345149336283187</v>
      </c>
      <c r="BR735" s="6"/>
      <c r="BS735" s="527">
        <f>(BP734+BP735+BP736)/3</f>
        <v>0.91387466545175788</v>
      </c>
      <c r="BT735" s="527">
        <f>(BQ734+BQ735+BQ736)/3</f>
        <v>-4.0887555309734518</v>
      </c>
      <c r="BU735" s="527"/>
      <c r="BV735" s="527"/>
      <c r="BW735" s="584"/>
      <c r="BX735" s="527"/>
      <c r="BY735" s="527"/>
      <c r="BZ735" s="527"/>
      <c r="CA735" s="527"/>
      <c r="CB735" s="584">
        <f>SQRT((BP734-BP735)^2+(BQ734-BQ735)^2)+SQRT((BP735-BP736)^2+(BQ735-BQ736)^2)+SQRT((BP736-BP734)^2+(BQ736-BQ734)^2)</f>
        <v>53.203449131604209</v>
      </c>
      <c r="CD735" s="584"/>
      <c r="CE735" s="527"/>
      <c r="CF735" s="584"/>
      <c r="CG735" s="527"/>
      <c r="CH735" s="584"/>
      <c r="CI735" s="527"/>
      <c r="CJ735" s="584"/>
      <c r="CK735" s="527"/>
      <c r="CL735" s="584"/>
      <c r="CO735" s="70"/>
      <c r="CP735" s="70"/>
      <c r="CQ735" s="70"/>
      <c r="CR735" s="97">
        <f>DEGREES(ACOS(((BP734-BP735)*(BP736-BP735)+(BQ734-BQ735)*(BQ736-BQ735))/(SQRT((BP734-BP735)^2+(BQ734-BQ735)^2)*SQRT((BP736-BP735)^2+(BQ736-BQ735)^2))))</f>
        <v>1.5272295888998424</v>
      </c>
      <c r="CS735" s="541"/>
      <c r="CT735" s="70"/>
      <c r="CU735" s="70"/>
      <c r="CV735" s="70"/>
      <c r="CW735" s="70"/>
      <c r="CX735" s="70"/>
      <c r="CY735" s="70"/>
      <c r="CZ735" s="70"/>
      <c r="DA735" s="70"/>
      <c r="DB735" s="70"/>
      <c r="DC735" s="70"/>
      <c r="DH735" s="211">
        <f>DEGREES(ACOS(((BP734-BP733)*(BP736-BP735)+(BQ734-BQ733)*(BQ736-BQ735))/(SQRT((BP734-BP733)^2+(BQ734-BQ733)^2)*SQRT((BP736-BP735)^2+(BQ736-BQ735)^2))))</f>
        <v>2.8186084963081233</v>
      </c>
      <c r="DI735" s="519"/>
      <c r="DJ735" s="105"/>
      <c r="DK735" s="105"/>
      <c r="DL735" s="105"/>
      <c r="DM735" s="105"/>
      <c r="DN735" s="105"/>
      <c r="DO735" s="105"/>
      <c r="DP735" s="105"/>
      <c r="DQ735" s="105"/>
      <c r="DR735" s="105"/>
      <c r="DS735" s="105"/>
      <c r="DT735" s="108" t="s">
        <v>443</v>
      </c>
      <c r="DU735" s="105">
        <v>-4.201193605925706</v>
      </c>
      <c r="DV735" s="105">
        <v>12.621238938053098</v>
      </c>
      <c r="ER735" s="128">
        <v>0.84812828664227879</v>
      </c>
      <c r="ES735" s="128">
        <v>-12.621238938053098</v>
      </c>
      <c r="EU735" s="518">
        <f>ABS(ER735)</f>
        <v>0.84812828664227879</v>
      </c>
      <c r="EV735" s="284"/>
      <c r="EW735" s="209"/>
      <c r="EX735" s="209"/>
      <c r="EY735" s="209"/>
      <c r="EZ735" s="209"/>
      <c r="FA735" s="209"/>
      <c r="FB735" s="209"/>
      <c r="FC735" s="209"/>
      <c r="FE735" s="141"/>
      <c r="FF735" s="144">
        <v>7.3063956589237655</v>
      </c>
      <c r="FH735" s="141"/>
      <c r="FJ735" s="141"/>
      <c r="FK735" s="584"/>
      <c r="FL735" s="527"/>
      <c r="FM735" s="584"/>
      <c r="FN735" s="527"/>
      <c r="FO735" s="584"/>
      <c r="FP735" s="527"/>
      <c r="FQ735" s="284"/>
      <c r="FR735" s="284">
        <f>FF735/(D734+D735)</f>
        <v>1.0009762152823178</v>
      </c>
      <c r="FS735" s="285"/>
      <c r="FT735" s="279"/>
      <c r="FU735" s="285"/>
      <c r="FV735" s="279"/>
      <c r="FW735" s="285"/>
      <c r="FX735" s="279"/>
      <c r="FY735" s="285"/>
      <c r="FZ735" s="279"/>
      <c r="GA735" s="285"/>
      <c r="GB735" s="279"/>
      <c r="GC735" s="279"/>
      <c r="GD735" s="284"/>
      <c r="GE735" s="284">
        <f>FF735*(((DV734-AN734)/(ABS(DV733-DV734))))^2</f>
        <v>0.377645207148192</v>
      </c>
      <c r="GF735" s="285"/>
      <c r="GG735" s="279"/>
      <c r="GH735" s="279"/>
      <c r="GI735" s="279"/>
      <c r="GJ735" s="279"/>
      <c r="GK735" s="279"/>
      <c r="GL735" s="279"/>
      <c r="GM735" s="279"/>
      <c r="GN735" s="279"/>
      <c r="GO735" s="279"/>
      <c r="GP735" s="209"/>
      <c r="GQ735" s="529"/>
      <c r="GR735" s="587">
        <v>1.0256435094278715</v>
      </c>
      <c r="GS735" s="532">
        <v>2.2090783279984936</v>
      </c>
      <c r="GT735" s="584"/>
      <c r="GU735" s="527"/>
      <c r="GV735" s="527"/>
      <c r="GW735" s="527"/>
      <c r="GX735" s="527"/>
      <c r="GY735" s="527"/>
      <c r="GZ735" s="587">
        <v>0.70994469026548579</v>
      </c>
      <c r="HA735" s="532">
        <v>0.59162057522123845</v>
      </c>
      <c r="HB735" s="584"/>
      <c r="HC735" s="527"/>
      <c r="HD735" s="527"/>
      <c r="HE735" s="527"/>
      <c r="HF735" s="527"/>
      <c r="HG735" s="527"/>
      <c r="HH735" s="584">
        <v>1.247383690637198</v>
      </c>
      <c r="HI735" s="527">
        <v>2.2869285000318067</v>
      </c>
      <c r="HJ735" s="584"/>
      <c r="HK735" s="527"/>
      <c r="HL735" s="527"/>
      <c r="HM735" s="527"/>
      <c r="HN735" s="527"/>
      <c r="HO735" s="527"/>
      <c r="HP735" s="285"/>
      <c r="HQ735" s="208"/>
      <c r="HR735" s="208"/>
      <c r="HS735" s="208"/>
      <c r="IE735" s="159"/>
      <c r="IF735" s="159"/>
      <c r="IG735" s="159"/>
      <c r="IH735" s="159"/>
      <c r="II735" s="175">
        <v>0</v>
      </c>
      <c r="IJ735" s="175">
        <v>1</v>
      </c>
      <c r="IK735" s="175">
        <v>0</v>
      </c>
      <c r="IL735" s="175">
        <v>1</v>
      </c>
      <c r="IM735" s="175">
        <v>0</v>
      </c>
      <c r="IN735" s="464"/>
      <c r="IO735" s="464"/>
      <c r="IP735" s="402"/>
      <c r="IQ735" s="175">
        <v>0</v>
      </c>
      <c r="IR735" s="175">
        <v>1</v>
      </c>
      <c r="IS735" s="175">
        <v>0</v>
      </c>
      <c r="IT735" s="402"/>
      <c r="IU735" s="416"/>
      <c r="IV735" s="402"/>
      <c r="IW735" s="416"/>
      <c r="IX735" s="483"/>
      <c r="IY735" s="416"/>
      <c r="IZ735" s="175">
        <v>0</v>
      </c>
      <c r="JA735" s="175">
        <v>1</v>
      </c>
      <c r="JB735" s="178">
        <v>0</v>
      </c>
      <c r="JC735" s="178">
        <v>0</v>
      </c>
      <c r="JD735" s="178">
        <v>0</v>
      </c>
      <c r="JE735" s="178">
        <v>0</v>
      </c>
      <c r="JF735" s="178">
        <v>0</v>
      </c>
      <c r="JG735" s="178">
        <v>0</v>
      </c>
      <c r="JH735" s="178">
        <v>1</v>
      </c>
      <c r="JI735" s="178">
        <v>0</v>
      </c>
      <c r="JJ735" s="178">
        <v>0</v>
      </c>
      <c r="JK735" s="178">
        <v>1</v>
      </c>
      <c r="JL735" s="178">
        <v>0</v>
      </c>
      <c r="JM735" s="178">
        <v>1</v>
      </c>
      <c r="JN735" s="159">
        <v>0</v>
      </c>
      <c r="JO735" s="159">
        <v>0</v>
      </c>
      <c r="JP735" s="176">
        <v>0</v>
      </c>
      <c r="JQ735" s="176">
        <v>0</v>
      </c>
      <c r="JR735" s="176">
        <v>0</v>
      </c>
      <c r="JS735" s="176">
        <v>0</v>
      </c>
      <c r="JT735" s="176">
        <v>0</v>
      </c>
      <c r="JU735" s="501">
        <v>1</v>
      </c>
      <c r="JV735" s="176">
        <v>0</v>
      </c>
      <c r="JW735" s="176">
        <v>0</v>
      </c>
      <c r="JX735" s="176">
        <v>0</v>
      </c>
      <c r="JY735" s="501"/>
      <c r="JZ735" s="405"/>
      <c r="KA735" s="405"/>
      <c r="KB735" s="405"/>
      <c r="KC735" s="405"/>
      <c r="KD735" s="405"/>
      <c r="KE735" s="162">
        <v>1</v>
      </c>
      <c r="KF735" s="175">
        <v>0</v>
      </c>
      <c r="KG735" s="175">
        <v>0</v>
      </c>
      <c r="KH735" s="175">
        <v>0</v>
      </c>
      <c r="KI735" s="175">
        <v>0</v>
      </c>
      <c r="KJ735" s="175">
        <v>1</v>
      </c>
      <c r="KK735" s="160">
        <v>0</v>
      </c>
      <c r="KL735" s="175">
        <v>1</v>
      </c>
      <c r="KM735" s="175">
        <v>0</v>
      </c>
      <c r="KN735" s="175">
        <v>0</v>
      </c>
      <c r="KO735" s="175">
        <v>0</v>
      </c>
      <c r="KP735" s="175">
        <v>0</v>
      </c>
      <c r="KQ735" s="175">
        <v>0</v>
      </c>
      <c r="KR735" s="160">
        <v>0</v>
      </c>
      <c r="KS735" s="159"/>
      <c r="KT735" s="159"/>
      <c r="KU735" s="159"/>
      <c r="KV735" s="159"/>
      <c r="KW735" s="159"/>
      <c r="KX735" s="159"/>
      <c r="KY735" s="159"/>
      <c r="KZ735" s="159"/>
      <c r="LA735" s="159"/>
    </row>
    <row r="736" spans="1:314" x14ac:dyDescent="0.15">
      <c r="A736" s="214"/>
      <c r="B736" s="256" t="s">
        <v>258</v>
      </c>
      <c r="C736" s="10">
        <v>1.05</v>
      </c>
      <c r="D736" s="11">
        <v>3.4996500000000004</v>
      </c>
      <c r="E736" s="12"/>
      <c r="F736" s="14"/>
      <c r="G736" s="13"/>
      <c r="H736" s="14"/>
      <c r="I736" s="596"/>
      <c r="J736" s="9">
        <v>5</v>
      </c>
      <c r="K736" s="14"/>
      <c r="L736" s="9"/>
      <c r="M736" s="14">
        <v>0</v>
      </c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9"/>
      <c r="AB736" s="15"/>
      <c r="AC736" s="15"/>
      <c r="AD736" s="15"/>
      <c r="AE736" s="15"/>
      <c r="AF736" s="15"/>
      <c r="AG736" s="15"/>
      <c r="AH736" s="54"/>
      <c r="AI736" s="15"/>
      <c r="AJ736" s="15"/>
      <c r="AK736" s="15"/>
      <c r="AL736" s="632"/>
      <c r="AM736" s="633">
        <v>2.9388631327837103</v>
      </c>
      <c r="AN736" s="634">
        <v>-10.17587389380531</v>
      </c>
      <c r="AO736" s="634">
        <f t="shared" ref="AO736" si="474">ABS(11.88+AN736)</f>
        <v>1.7041261061946908</v>
      </c>
      <c r="AP736" s="529"/>
      <c r="AQ736" s="634"/>
      <c r="AR736" s="634"/>
      <c r="AS736" s="634"/>
      <c r="AT736" s="634"/>
      <c r="AU736" s="634"/>
      <c r="AV736" s="634"/>
      <c r="AW736" s="634"/>
      <c r="AX736" s="634"/>
      <c r="AY736" s="634"/>
      <c r="AZ736" s="634"/>
      <c r="BA736" s="634"/>
      <c r="BB736" s="584"/>
      <c r="BC736" s="634">
        <f t="shared" ref="BC736:BC749" si="475">ABS(BQ736-AN736)</f>
        <v>2.5636891592920357</v>
      </c>
      <c r="BD736" s="634"/>
      <c r="BE736" s="634"/>
      <c r="BF736" s="634"/>
      <c r="BG736" s="634"/>
      <c r="BH736" s="634"/>
      <c r="BI736" s="634"/>
      <c r="BJ736" s="634"/>
      <c r="BK736" s="634"/>
      <c r="BL736" s="634"/>
      <c r="BM736" s="634"/>
      <c r="BN736" s="573"/>
      <c r="BO736" s="573"/>
      <c r="BP736" s="64">
        <v>3.5700283693547084</v>
      </c>
      <c r="BQ736" s="64">
        <v>-12.739563053097346</v>
      </c>
      <c r="BR736" s="6"/>
      <c r="BS736" s="527"/>
      <c r="BT736" s="527"/>
      <c r="BU736" s="527">
        <f>(BP735+BP736+BP737)/3</f>
        <v>0.41420218649971757</v>
      </c>
      <c r="BV736" s="527">
        <f>(BQ735+BQ736+BQ737)/3</f>
        <v>3.8521073008849562</v>
      </c>
      <c r="BW736" s="584"/>
      <c r="BX736" s="527"/>
      <c r="BY736" s="527"/>
      <c r="BZ736" s="527"/>
      <c r="CA736" s="527"/>
      <c r="CC736" s="584">
        <f>SQRT((BP735-BP736)^2+(BQ735-BQ736)^2)+SQRT((BP736-BP737)^2+(BQ736-BQ737)^2)+SQRT((BP737-BP735)^2+(BQ737-BQ735)^2)</f>
        <v>58.515694145289217</v>
      </c>
      <c r="CD736" s="584"/>
      <c r="CE736" s="584"/>
      <c r="CF736" s="584"/>
      <c r="CG736" s="527"/>
      <c r="CH736" s="584"/>
      <c r="CI736" s="527"/>
      <c r="CJ736" s="584"/>
      <c r="CK736" s="527"/>
      <c r="CL736" s="584"/>
      <c r="CO736" s="70"/>
      <c r="CP736" s="70"/>
      <c r="CQ736" s="70"/>
      <c r="CR736" s="285"/>
      <c r="CS736" s="542">
        <f>DEGREES(ACOS(((BP735-BP736)*(BP737-BP736)+(BQ735-BQ736)*(BQ737-BQ736))/(SQRT((BP735-BP736)^2+(BQ735-BQ736)^2)*SQRT((BP737-BP736)^2+(BQ737-BQ736)^2))))</f>
        <v>16.048716648894075</v>
      </c>
      <c r="CT736" s="70"/>
      <c r="CU736" s="70"/>
      <c r="CV736" s="70"/>
      <c r="CW736" s="70"/>
      <c r="CX736" s="70"/>
      <c r="CY736" s="70"/>
      <c r="CZ736" s="70"/>
      <c r="DA736" s="70"/>
      <c r="DB736" s="70"/>
      <c r="DC736" s="70"/>
      <c r="DH736" s="519"/>
      <c r="DI736" s="211">
        <f>DEGREES(ACOS(((BP735-BP734)*(BP737-BP736)+(BQ735-BQ734)*(BQ737-BQ736))/(SQRT((BP735-BP734)^2+(BQ735-BQ734)^2)*SQRT((BP737-BP736)^2+(BQ737-BQ736)^2))))</f>
        <v>17.575946237794362</v>
      </c>
      <c r="DJ736" s="105"/>
      <c r="DK736" s="105"/>
      <c r="DL736" s="105"/>
      <c r="DM736" s="105"/>
      <c r="DN736" s="105"/>
      <c r="DO736" s="105"/>
      <c r="DP736" s="105"/>
      <c r="DQ736" s="105"/>
      <c r="DR736" s="105"/>
      <c r="DS736" s="105"/>
      <c r="DT736" s="108" t="s">
        <v>445</v>
      </c>
      <c r="DU736" s="128">
        <v>2.7021761690695856</v>
      </c>
      <c r="DV736" s="128">
        <v>-12.739563053097346</v>
      </c>
      <c r="ER736" s="105">
        <v>-3.136102269212147</v>
      </c>
      <c r="ES736" s="105">
        <v>12.621238938053098</v>
      </c>
      <c r="ET736" s="518">
        <f>ABS(ER736)</f>
        <v>3.136102269212147</v>
      </c>
      <c r="EV736" s="284"/>
      <c r="EW736" s="209"/>
      <c r="EX736" s="209"/>
      <c r="EY736" s="209"/>
      <c r="EZ736" s="209"/>
      <c r="FA736" s="209"/>
      <c r="FB736" s="209"/>
      <c r="FC736" s="209"/>
      <c r="FE736" s="151">
        <v>9.0878741575327204</v>
      </c>
      <c r="FF736" s="141"/>
      <c r="FH736" s="141"/>
      <c r="FJ736" s="141"/>
      <c r="FK736" s="584"/>
      <c r="FL736" s="527"/>
      <c r="FM736" s="584"/>
      <c r="FN736" s="527"/>
      <c r="FO736" s="584"/>
      <c r="FP736" s="527"/>
      <c r="FQ736" s="284">
        <f>FE736/(D735+D736)</f>
        <v>1.2565137837561708</v>
      </c>
      <c r="FR736" s="209"/>
      <c r="FS736" s="285"/>
      <c r="FT736" s="279"/>
      <c r="FU736" s="285"/>
      <c r="FV736" s="279"/>
      <c r="FW736" s="285"/>
      <c r="FX736" s="279"/>
      <c r="FY736" s="285"/>
      <c r="FZ736" s="279"/>
      <c r="GA736" s="285"/>
      <c r="GB736" s="279"/>
      <c r="GC736" s="279"/>
      <c r="GD736" s="284">
        <f t="shared" ref="GD736" si="476">FE736*(((ABS(DV735-AN735))/(ABS(DV734-DV735))))^2</f>
        <v>0.38117306930436118</v>
      </c>
      <c r="GE736" s="209"/>
      <c r="GF736" s="285"/>
      <c r="GG736" s="279"/>
      <c r="GH736" s="279"/>
      <c r="GI736" s="279"/>
      <c r="GJ736" s="279"/>
      <c r="GK736" s="279"/>
      <c r="GL736" s="279"/>
      <c r="GM736" s="279"/>
      <c r="GN736" s="279"/>
      <c r="GO736" s="279"/>
      <c r="GP736" s="209"/>
      <c r="GQ736" s="529"/>
      <c r="GR736" s="587">
        <v>1.065091336713559</v>
      </c>
      <c r="GS736" s="529">
        <v>1.8540478824273068</v>
      </c>
      <c r="GT736" s="587"/>
      <c r="GU736" s="529"/>
      <c r="GV736" s="529"/>
      <c r="GW736" s="529"/>
      <c r="GX736" s="529"/>
      <c r="GY736" s="529"/>
      <c r="GZ736" s="587">
        <v>0</v>
      </c>
      <c r="HA736" s="529">
        <v>0.11832411504424734</v>
      </c>
      <c r="HB736" s="587"/>
      <c r="HC736" s="529"/>
      <c r="HD736" s="529"/>
      <c r="HE736" s="529"/>
      <c r="HF736" s="529"/>
      <c r="HG736" s="529"/>
      <c r="HH736" s="584">
        <v>1.065091336713559</v>
      </c>
      <c r="HI736" s="527">
        <v>1.8578197292886587</v>
      </c>
      <c r="HJ736" s="587"/>
      <c r="HK736" s="529"/>
      <c r="HL736" s="529"/>
      <c r="HM736" s="529"/>
      <c r="HN736" s="529"/>
      <c r="HO736" s="529"/>
      <c r="HP736" s="285"/>
      <c r="HQ736" s="208"/>
      <c r="HR736" s="208"/>
      <c r="HS736" s="208"/>
      <c r="IE736" s="159"/>
      <c r="IF736" s="159"/>
      <c r="IG736" s="159"/>
      <c r="IH736" s="159"/>
      <c r="II736" s="175">
        <v>0</v>
      </c>
      <c r="IJ736" s="175">
        <v>1</v>
      </c>
      <c r="IK736" s="175">
        <v>1</v>
      </c>
      <c r="IL736" s="175">
        <v>0</v>
      </c>
      <c r="IM736" s="175">
        <v>0</v>
      </c>
      <c r="IN736" s="464"/>
      <c r="IO736" s="464"/>
      <c r="IP736" s="402"/>
      <c r="IQ736" s="175">
        <v>0</v>
      </c>
      <c r="IR736" s="175">
        <v>1</v>
      </c>
      <c r="IS736" s="175">
        <v>0</v>
      </c>
      <c r="IT736" s="402"/>
      <c r="IU736" s="416"/>
      <c r="IV736" s="402"/>
      <c r="IW736" s="416"/>
      <c r="IX736" s="483"/>
      <c r="IY736" s="416"/>
      <c r="IZ736" s="175">
        <v>0</v>
      </c>
      <c r="JA736" s="175">
        <v>0</v>
      </c>
      <c r="JB736" s="178">
        <v>0</v>
      </c>
      <c r="JC736" s="178">
        <v>1</v>
      </c>
      <c r="JD736" s="178">
        <v>0</v>
      </c>
      <c r="JE736" s="178">
        <v>0</v>
      </c>
      <c r="JF736" s="178">
        <v>0</v>
      </c>
      <c r="JG736" s="178">
        <v>0</v>
      </c>
      <c r="JH736" s="178">
        <v>1</v>
      </c>
      <c r="JI736" s="178">
        <v>0</v>
      </c>
      <c r="JJ736" s="178">
        <v>0</v>
      </c>
      <c r="JK736" s="178">
        <v>1</v>
      </c>
      <c r="JL736" s="178">
        <v>0</v>
      </c>
      <c r="JM736" s="178">
        <v>1</v>
      </c>
      <c r="JN736" s="178">
        <v>0</v>
      </c>
      <c r="JO736" s="178">
        <v>0</v>
      </c>
      <c r="JP736" s="178">
        <v>0</v>
      </c>
      <c r="JQ736" s="178">
        <v>0</v>
      </c>
      <c r="JR736" s="178">
        <v>0</v>
      </c>
      <c r="JS736" s="178">
        <v>0</v>
      </c>
      <c r="JT736" s="178">
        <v>0</v>
      </c>
      <c r="JU736" s="513">
        <v>0</v>
      </c>
      <c r="JV736" s="178">
        <v>1</v>
      </c>
      <c r="JW736" s="178">
        <v>0</v>
      </c>
      <c r="JX736" s="178">
        <v>0</v>
      </c>
      <c r="JY736" s="513"/>
      <c r="JZ736" s="407"/>
      <c r="KA736" s="407"/>
      <c r="KB736" s="407"/>
      <c r="KC736" s="407"/>
      <c r="KD736" s="407"/>
      <c r="KE736" s="162">
        <v>1</v>
      </c>
      <c r="KF736" s="175">
        <v>0</v>
      </c>
      <c r="KG736" s="175">
        <v>0</v>
      </c>
      <c r="KH736" s="175">
        <v>0</v>
      </c>
      <c r="KI736" s="175">
        <v>0</v>
      </c>
      <c r="KJ736" s="175">
        <v>1</v>
      </c>
      <c r="KK736" s="160">
        <v>0</v>
      </c>
      <c r="KL736" s="175">
        <v>1</v>
      </c>
      <c r="KM736" s="175">
        <v>0</v>
      </c>
      <c r="KN736" s="175">
        <v>0</v>
      </c>
      <c r="KO736" s="175">
        <v>0</v>
      </c>
      <c r="KP736" s="175">
        <v>0</v>
      </c>
      <c r="KQ736" s="175">
        <v>0</v>
      </c>
      <c r="KR736" s="160">
        <v>0</v>
      </c>
      <c r="KS736" s="159"/>
      <c r="KT736" s="159"/>
      <c r="KU736" s="159"/>
      <c r="KV736" s="159"/>
      <c r="KW736" s="159"/>
      <c r="KX736" s="159"/>
      <c r="KY736" s="159"/>
      <c r="KZ736" s="159"/>
      <c r="LA736" s="159"/>
      <c r="LB736" s="159"/>
    </row>
    <row r="737" spans="1:314" x14ac:dyDescent="0.15">
      <c r="A737" s="214"/>
      <c r="B737" s="261" t="s">
        <v>259</v>
      </c>
      <c r="C737" s="10">
        <v>1.1200000000000001</v>
      </c>
      <c r="D737" s="11">
        <v>3.7329600000000007</v>
      </c>
      <c r="E737" s="12"/>
      <c r="F737" s="14"/>
      <c r="G737" s="13"/>
      <c r="H737" s="14"/>
      <c r="I737" s="596"/>
      <c r="J737" s="9">
        <v>6</v>
      </c>
      <c r="K737" s="14"/>
      <c r="L737" s="9"/>
      <c r="M737" s="14">
        <v>0</v>
      </c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9"/>
      <c r="AB737" s="15"/>
      <c r="AC737" s="15"/>
      <c r="AD737" s="15"/>
      <c r="AE737" s="15"/>
      <c r="AF737" s="15"/>
      <c r="AG737" s="15"/>
      <c r="AH737" s="54"/>
      <c r="AI737" s="15"/>
      <c r="AJ737" s="15"/>
      <c r="AK737" s="15"/>
      <c r="AL737" s="632"/>
      <c r="AM737" s="633">
        <v>2.2288022416413371</v>
      </c>
      <c r="AN737" s="634">
        <v>8.6376603982300892</v>
      </c>
      <c r="AO737" s="584"/>
      <c r="AP737" s="640">
        <f t="shared" ref="AP737:AP749" si="477">ABS(11.88-AN737)</f>
        <v>3.2423396017699115</v>
      </c>
      <c r="AQ737" s="634"/>
      <c r="AR737" s="634"/>
      <c r="AS737" s="634"/>
      <c r="AT737" s="634"/>
      <c r="AU737" s="634"/>
      <c r="AV737" s="634"/>
      <c r="AW737" s="634"/>
      <c r="AX737" s="634"/>
      <c r="AY737" s="634"/>
      <c r="AZ737" s="634"/>
      <c r="BA737" s="634"/>
      <c r="BB737" s="634">
        <f t="shared" ref="BB737:BB749" si="478">ABS(BQ737-AN737)</f>
        <v>3.3130752212389378</v>
      </c>
      <c r="BC737" s="527"/>
      <c r="BD737" s="634"/>
      <c r="BE737" s="634"/>
      <c r="BF737" s="634"/>
      <c r="BG737" s="634"/>
      <c r="BH737" s="634"/>
      <c r="BI737" s="634"/>
      <c r="BJ737" s="634"/>
      <c r="BK737" s="634"/>
      <c r="BL737" s="634"/>
      <c r="BM737" s="634"/>
      <c r="BN737" s="573"/>
      <c r="BO737" s="573"/>
      <c r="BP737" s="4">
        <v>2.5049370326411489</v>
      </c>
      <c r="BQ737" s="4">
        <v>11.950735619469027</v>
      </c>
      <c r="BR737" s="6"/>
      <c r="BS737" s="527">
        <f>(BP736+BP737+BP738)/3</f>
        <v>2.8862660297361273</v>
      </c>
      <c r="BT737" s="527">
        <f>(BQ736+BQ737+BQ738)/3</f>
        <v>-4.3648451327433628</v>
      </c>
      <c r="BU737" s="527"/>
      <c r="BV737" s="527"/>
      <c r="BW737" s="584"/>
      <c r="BX737" s="527"/>
      <c r="BY737" s="527"/>
      <c r="BZ737" s="527"/>
      <c r="CA737" s="527"/>
      <c r="CB737" s="584">
        <f>SQRT((BP736-BP737)^2+(BQ736-BQ737)^2)+SQRT((BP737-BP738)^2+(BQ737-BQ738)^2)+SQRT((BP738-BP736)^2+(BQ738-BQ736)^2)</f>
        <v>50.047242798785</v>
      </c>
      <c r="CD737" s="584"/>
      <c r="CE737" s="527"/>
      <c r="CF737" s="584"/>
      <c r="CG737" s="527"/>
      <c r="CH737" s="584"/>
      <c r="CI737" s="527"/>
      <c r="CJ737" s="584"/>
      <c r="CK737" s="527"/>
      <c r="CL737" s="584"/>
      <c r="CO737" s="70"/>
      <c r="CP737" s="70"/>
      <c r="CQ737" s="70"/>
      <c r="CR737" s="97">
        <f>DEGREES(ACOS(((BP736-BP737)*(BP738-BP737)+(BQ736-BQ737)*(BQ738-BQ737))/(SQRT((BP736-BP737)^2+(BQ736-BQ737)^2)*SQRT((BP738-BP737)^2+(BQ738-BQ737)^2))))</f>
        <v>2.2837391841604378</v>
      </c>
      <c r="CS737" s="541"/>
      <c r="CT737" s="70"/>
      <c r="CU737" s="70"/>
      <c r="CV737" s="70"/>
      <c r="CW737" s="70"/>
      <c r="CX737" s="70"/>
      <c r="CY737" s="70"/>
      <c r="CZ737" s="70"/>
      <c r="DA737" s="70"/>
      <c r="DB737" s="70"/>
      <c r="DC737" s="70"/>
      <c r="DH737" s="211">
        <f>DEGREES(ACOS(((BP736-BP735)*(BP738-BP737)+(BQ736-BQ735)*(BQ738-BQ737))/(SQRT((BP736-BP735)^2+(BQ736-BQ735)^2)*SQRT((BP738-BP737)^2+(BQ738-BQ737)^2))))</f>
        <v>18.332455833054642</v>
      </c>
      <c r="DI737" s="519"/>
      <c r="DJ737" s="105"/>
      <c r="DK737" s="105"/>
      <c r="DL737" s="105"/>
      <c r="DM737" s="105"/>
      <c r="DN737" s="105"/>
      <c r="DO737" s="105"/>
      <c r="DP737" s="105"/>
      <c r="DQ737" s="105"/>
      <c r="DR737" s="105"/>
      <c r="DS737" s="105"/>
      <c r="DT737" s="108" t="s">
        <v>445</v>
      </c>
      <c r="DU737" s="105">
        <v>1.597637005070339</v>
      </c>
      <c r="DV737" s="105">
        <v>11.871852876106196</v>
      </c>
      <c r="ER737" s="128">
        <v>0.72978480478521657</v>
      </c>
      <c r="ES737" s="128">
        <v>-12.621238938053098</v>
      </c>
      <c r="EU737" s="518">
        <f>ABS(ER737)</f>
        <v>0.72978480478521657</v>
      </c>
      <c r="EV737" s="284"/>
      <c r="EW737" s="209"/>
      <c r="EX737" s="209"/>
      <c r="EY737" s="209"/>
      <c r="EZ737" s="209"/>
      <c r="FA737" s="209"/>
      <c r="FB737" s="209"/>
      <c r="FC737" s="209"/>
      <c r="FE737" s="141"/>
      <c r="FF737" s="144">
        <v>90.36996998664155</v>
      </c>
      <c r="FH737" s="141"/>
      <c r="FJ737" s="141"/>
      <c r="FK737" s="584"/>
      <c r="FL737" s="527"/>
      <c r="FM737" s="584"/>
      <c r="FN737" s="527"/>
      <c r="FO737" s="584"/>
      <c r="FP737" s="527"/>
      <c r="FQ737" s="284"/>
      <c r="FR737" s="284">
        <f>FF737/(D736+D737)</f>
        <v>12.494793717156259</v>
      </c>
      <c r="FS737" s="285"/>
      <c r="FT737" s="279"/>
      <c r="FU737" s="285"/>
      <c r="FV737" s="279"/>
      <c r="FW737" s="285"/>
      <c r="FX737" s="279"/>
      <c r="FY737" s="285"/>
      <c r="FZ737" s="279"/>
      <c r="GA737" s="285"/>
      <c r="GB737" s="279"/>
      <c r="GC737" s="279"/>
      <c r="GD737" s="284"/>
      <c r="GE737" s="284">
        <f t="shared" ref="GE737" si="479">FF737*(((DV736-AN736)/(ABS(DV735-DV736))))^2</f>
        <v>0.9234830007898448</v>
      </c>
      <c r="GF737" s="285"/>
      <c r="GG737" s="279"/>
      <c r="GH737" s="279"/>
      <c r="GI737" s="279"/>
      <c r="GJ737" s="279"/>
      <c r="GK737" s="279"/>
      <c r="GL737" s="279"/>
      <c r="GM737" s="279"/>
      <c r="GN737" s="279"/>
      <c r="GO737" s="279"/>
      <c r="GP737" s="209"/>
      <c r="GQ737" s="529"/>
      <c r="GR737" s="587">
        <v>4.7337392742824864</v>
      </c>
      <c r="GS737" s="532">
        <v>1.9723913642843689</v>
      </c>
      <c r="GT737" s="584"/>
      <c r="GU737" s="527"/>
      <c r="GV737" s="527"/>
      <c r="GW737" s="527"/>
      <c r="GX737" s="527"/>
      <c r="GY737" s="527"/>
      <c r="GZ737" s="587">
        <v>0.74938606194690216</v>
      </c>
      <c r="HA737" s="532">
        <v>0.11832411504424734</v>
      </c>
      <c r="HB737" s="584"/>
      <c r="HC737" s="527"/>
      <c r="HD737" s="527"/>
      <c r="HE737" s="527"/>
      <c r="HF737" s="527"/>
      <c r="HG737" s="527"/>
      <c r="HH737" s="584">
        <v>4.7926889098631023</v>
      </c>
      <c r="HI737" s="527">
        <v>1.9759373193764418</v>
      </c>
      <c r="HJ737" s="584"/>
      <c r="HK737" s="527"/>
      <c r="HL737" s="527"/>
      <c r="HM737" s="527"/>
      <c r="HN737" s="527"/>
      <c r="HO737" s="527"/>
      <c r="HP737" s="285"/>
      <c r="HQ737" s="208"/>
      <c r="HR737" s="208"/>
      <c r="HS737" s="208"/>
      <c r="IE737" s="159"/>
      <c r="IF737" s="159"/>
      <c r="IG737" s="159"/>
      <c r="IH737" s="159"/>
      <c r="II737" s="175">
        <v>0</v>
      </c>
      <c r="IJ737" s="175">
        <v>1</v>
      </c>
      <c r="IK737" s="175">
        <v>1</v>
      </c>
      <c r="IL737" s="175">
        <v>0</v>
      </c>
      <c r="IM737" s="175">
        <v>0</v>
      </c>
      <c r="IN737" s="464"/>
      <c r="IO737" s="464"/>
      <c r="IP737" s="402"/>
      <c r="IQ737" s="175">
        <v>1</v>
      </c>
      <c r="IR737" s="175">
        <v>0</v>
      </c>
      <c r="IS737" s="175">
        <v>0</v>
      </c>
      <c r="IT737" s="402"/>
      <c r="IU737" s="416"/>
      <c r="IV737" s="402"/>
      <c r="IW737" s="416"/>
      <c r="IX737" s="483"/>
      <c r="IY737" s="416"/>
      <c r="IZ737" s="175">
        <v>1</v>
      </c>
      <c r="JA737" s="175">
        <v>0</v>
      </c>
      <c r="JB737" s="178">
        <v>0</v>
      </c>
      <c r="JC737" s="178">
        <v>0</v>
      </c>
      <c r="JD737" s="178">
        <v>0</v>
      </c>
      <c r="JE737" s="178">
        <v>0</v>
      </c>
      <c r="JF737" s="178">
        <v>0</v>
      </c>
      <c r="JG737" s="178">
        <v>1</v>
      </c>
      <c r="JH737" s="178">
        <v>0</v>
      </c>
      <c r="JI737" s="178">
        <v>0</v>
      </c>
      <c r="JJ737" s="178">
        <v>0</v>
      </c>
      <c r="JK737" s="178">
        <v>1</v>
      </c>
      <c r="JL737" s="178">
        <v>0</v>
      </c>
      <c r="JM737" s="178">
        <v>1</v>
      </c>
      <c r="JN737" s="178">
        <v>0</v>
      </c>
      <c r="JO737" s="178">
        <v>0</v>
      </c>
      <c r="JP737" s="178">
        <v>0</v>
      </c>
      <c r="JQ737" s="178">
        <v>0</v>
      </c>
      <c r="JR737" s="178">
        <v>0</v>
      </c>
      <c r="JS737" s="178">
        <v>0</v>
      </c>
      <c r="JT737" s="178">
        <v>0</v>
      </c>
      <c r="JU737" s="513">
        <v>1</v>
      </c>
      <c r="JV737" s="178">
        <v>0</v>
      </c>
      <c r="JW737" s="178">
        <v>0</v>
      </c>
      <c r="JX737" s="178">
        <v>0</v>
      </c>
      <c r="JY737" s="513"/>
      <c r="JZ737" s="407"/>
      <c r="KA737" s="407"/>
      <c r="KB737" s="407"/>
      <c r="KC737" s="407"/>
      <c r="KD737" s="407"/>
      <c r="KE737" s="162">
        <v>1</v>
      </c>
      <c r="KF737" s="175">
        <v>0</v>
      </c>
      <c r="KG737" s="175">
        <v>0</v>
      </c>
      <c r="KH737" s="175">
        <v>0</v>
      </c>
      <c r="KI737" s="175">
        <v>0</v>
      </c>
      <c r="KJ737" s="175">
        <v>1</v>
      </c>
      <c r="KK737" s="160">
        <v>0</v>
      </c>
      <c r="KL737" s="175">
        <v>1</v>
      </c>
      <c r="KM737" s="175">
        <v>0</v>
      </c>
      <c r="KN737" s="175">
        <v>0</v>
      </c>
      <c r="KO737" s="175">
        <v>0</v>
      </c>
      <c r="KP737" s="175">
        <v>0</v>
      </c>
      <c r="KQ737" s="175">
        <v>0</v>
      </c>
      <c r="KR737" s="160">
        <v>0</v>
      </c>
      <c r="KS737" s="159"/>
      <c r="KT737" s="159"/>
      <c r="KU737" s="159"/>
      <c r="KV737" s="159"/>
      <c r="KW737" s="159"/>
      <c r="KX737" s="159"/>
      <c r="KY737" s="159"/>
      <c r="KZ737" s="159"/>
      <c r="LA737" s="159"/>
      <c r="LB737" s="159"/>
    </row>
    <row r="738" spans="1:314" x14ac:dyDescent="0.15">
      <c r="A738" s="214"/>
      <c r="B738" s="261" t="s">
        <v>260</v>
      </c>
      <c r="C738" s="10">
        <v>1.07</v>
      </c>
      <c r="D738" s="11">
        <v>3.5663100000000005</v>
      </c>
      <c r="E738" s="12"/>
      <c r="F738" s="14"/>
      <c r="G738" s="13"/>
      <c r="H738" s="14"/>
      <c r="I738" s="596"/>
      <c r="J738" s="9">
        <v>7</v>
      </c>
      <c r="K738" s="14"/>
      <c r="L738" s="9"/>
      <c r="M738" s="14">
        <v>0</v>
      </c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9"/>
      <c r="AB738" s="15"/>
      <c r="AC738" s="15"/>
      <c r="AD738" s="15"/>
      <c r="AE738" s="15"/>
      <c r="AF738" s="15"/>
      <c r="AG738" s="15"/>
      <c r="AH738" s="54"/>
      <c r="AI738" s="15"/>
      <c r="AJ738" s="15"/>
      <c r="AK738" s="15"/>
      <c r="AL738" s="632"/>
      <c r="AM738" s="633">
        <v>2.3865935507840867</v>
      </c>
      <c r="AN738" s="634">
        <v>-10.649170353982303</v>
      </c>
      <c r="AO738" s="634">
        <f t="shared" ref="AO738" si="480">ABS(11.88+AN738)</f>
        <v>1.230829646017698</v>
      </c>
      <c r="AP738" s="529"/>
      <c r="AQ738" s="634"/>
      <c r="AR738" s="634"/>
      <c r="AS738" s="634"/>
      <c r="AT738" s="634"/>
      <c r="AU738" s="634"/>
      <c r="AV738" s="634"/>
      <c r="AW738" s="634"/>
      <c r="AX738" s="634"/>
      <c r="AY738" s="634"/>
      <c r="AZ738" s="634"/>
      <c r="BA738" s="634"/>
      <c r="BB738" s="584"/>
      <c r="BC738" s="634">
        <f t="shared" ref="BC738:BC749" si="481">ABS(BQ738-AN738)</f>
        <v>1.656537610619468</v>
      </c>
      <c r="BD738" s="634"/>
      <c r="BE738" s="634"/>
      <c r="BF738" s="634"/>
      <c r="BG738" s="634"/>
      <c r="BH738" s="634"/>
      <c r="BI738" s="634"/>
      <c r="BJ738" s="634"/>
      <c r="BK738" s="634"/>
      <c r="BL738" s="634"/>
      <c r="BM738" s="634"/>
      <c r="BN738" s="573"/>
      <c r="BO738" s="573"/>
      <c r="BP738" s="64">
        <v>2.5838326872125235</v>
      </c>
      <c r="BQ738" s="64">
        <v>-12.305707964601771</v>
      </c>
      <c r="BR738" s="6"/>
      <c r="BS738" s="527"/>
      <c r="BT738" s="527"/>
      <c r="BU738" s="527">
        <f>(BP737+BP738+BP739)/3</f>
        <v>1.3740993171181106</v>
      </c>
      <c r="BV738" s="527">
        <f>(BQ737+BQ738+BQ739)/3</f>
        <v>4.03616703539823</v>
      </c>
      <c r="BW738" s="584"/>
      <c r="BX738" s="527"/>
      <c r="BY738" s="527"/>
      <c r="BZ738" s="527"/>
      <c r="CA738" s="527"/>
      <c r="CC738" s="584">
        <f>SQRT((BP737-BP738)^2+(BQ737-BQ738)^2)+SQRT((BP738-BP739)^2+(BQ738-BQ739)^2)+SQRT((BP739-BP737)^2+(BQ739-BQ737)^2)</f>
        <v>52.787973093318797</v>
      </c>
      <c r="CD738" s="584"/>
      <c r="CE738" s="584"/>
      <c r="CF738" s="584"/>
      <c r="CG738" s="527"/>
      <c r="CH738" s="584"/>
      <c r="CI738" s="527"/>
      <c r="CJ738" s="584"/>
      <c r="CK738" s="527"/>
      <c r="CL738" s="584"/>
      <c r="CO738" s="70"/>
      <c r="CP738" s="70"/>
      <c r="CQ738" s="70"/>
      <c r="CR738" s="285"/>
      <c r="CS738" s="542">
        <f>DEGREES(ACOS(((BP737-BP738)*(BP739-BP738)+(BQ737-BQ738)*(BQ739-BQ738))/(SQRT((BP737-BP738)^2+(BQ737-BQ738)^2)*SQRT((BP739-BP738)^2+(BQ739-BQ738)^2))))</f>
        <v>7.9706059566394645</v>
      </c>
      <c r="CT738" s="70"/>
      <c r="CU738" s="70"/>
      <c r="CV738" s="70"/>
      <c r="CW738" s="70"/>
      <c r="CX738" s="70"/>
      <c r="CY738" s="70"/>
      <c r="CZ738" s="70"/>
      <c r="DA738" s="70"/>
      <c r="DB738" s="70"/>
      <c r="DC738" s="70"/>
      <c r="DH738" s="519"/>
      <c r="DI738" s="211">
        <f>DEGREES(ACOS(((BP737-BP736)*(BP739-BP738)+(BQ737-BQ736)*(BQ739-BQ738))/(SQRT((BP737-BP736)^2+(BQ737-BQ736)^2)*SQRT((BP739-BP738)^2+(BQ739-BQ738)^2))))</f>
        <v>5.6868667724790143</v>
      </c>
      <c r="DJ738" s="105"/>
      <c r="DK738" s="105"/>
      <c r="DL738" s="105"/>
      <c r="DM738" s="105"/>
      <c r="DN738" s="105"/>
      <c r="DO738" s="105"/>
      <c r="DP738" s="105"/>
      <c r="DQ738" s="105"/>
      <c r="DR738" s="105"/>
      <c r="DS738" s="105"/>
      <c r="DT738" s="108" t="s">
        <v>445</v>
      </c>
      <c r="DU738" s="128">
        <v>1.6370848323560265</v>
      </c>
      <c r="DV738" s="128">
        <v>-12.266266592920354</v>
      </c>
      <c r="ER738" s="105">
        <v>0.53254566835677963</v>
      </c>
      <c r="ES738" s="105">
        <v>11.990176991150443</v>
      </c>
      <c r="ET738" s="518">
        <f>ABS(ER738)</f>
        <v>0.53254566835677963</v>
      </c>
      <c r="EV738" s="284"/>
      <c r="EW738" s="209"/>
      <c r="EX738" s="209"/>
      <c r="EY738" s="209"/>
      <c r="EZ738" s="209"/>
      <c r="FA738" s="209"/>
      <c r="FB738" s="209"/>
      <c r="FC738" s="209"/>
      <c r="FE738" s="151">
        <v>11.943685322770072</v>
      </c>
      <c r="FF738" s="141"/>
      <c r="FH738" s="141"/>
      <c r="FJ738" s="141"/>
      <c r="FK738" s="584"/>
      <c r="FL738" s="527"/>
      <c r="FM738" s="584"/>
      <c r="FN738" s="527"/>
      <c r="FO738" s="584"/>
      <c r="FP738" s="527"/>
      <c r="FQ738" s="284">
        <f>FE738/(D737+D738)</f>
        <v>1.6362849055823485</v>
      </c>
      <c r="FR738" s="209"/>
      <c r="FS738" s="285"/>
      <c r="FT738" s="279"/>
      <c r="FU738" s="285"/>
      <c r="FV738" s="279"/>
      <c r="FW738" s="285"/>
      <c r="FX738" s="279"/>
      <c r="FY738" s="285"/>
      <c r="FZ738" s="279"/>
      <c r="GA738" s="285"/>
      <c r="GB738" s="279"/>
      <c r="GC738" s="279"/>
      <c r="GD738" s="284">
        <f t="shared" ref="GD738" si="482">FE738*(((ABS(DV737-AN737))/(ABS(DV736-DV737))))^2</f>
        <v>0.2062513871176086</v>
      </c>
      <c r="GE738" s="209"/>
      <c r="GF738" s="285"/>
      <c r="GG738" s="279"/>
      <c r="GH738" s="279"/>
      <c r="GI738" s="279"/>
      <c r="GJ738" s="279"/>
      <c r="GK738" s="279"/>
      <c r="GL738" s="279"/>
      <c r="GM738" s="279"/>
      <c r="GN738" s="279"/>
      <c r="GO738" s="279"/>
      <c r="GP738" s="209"/>
      <c r="GQ738" s="529"/>
      <c r="GR738" s="587">
        <v>1.0650913367135595</v>
      </c>
      <c r="GS738" s="529">
        <v>0.90730002757080996</v>
      </c>
      <c r="GT738" s="587"/>
      <c r="GU738" s="529"/>
      <c r="GV738" s="529"/>
      <c r="GW738" s="529"/>
      <c r="GX738" s="529"/>
      <c r="GY738" s="529"/>
      <c r="GZ738" s="587">
        <v>0.11832411504424734</v>
      </c>
      <c r="HA738" s="529">
        <v>0.35497234513274378</v>
      </c>
      <c r="HB738" s="587"/>
      <c r="HC738" s="529"/>
      <c r="HD738" s="529"/>
      <c r="HE738" s="529"/>
      <c r="HF738" s="529"/>
      <c r="HG738" s="529"/>
      <c r="HH738" s="584">
        <v>1.0716436682700463</v>
      </c>
      <c r="HI738" s="527">
        <v>0.97426829253498359</v>
      </c>
      <c r="HJ738" s="587"/>
      <c r="HK738" s="529"/>
      <c r="HL738" s="529"/>
      <c r="HM738" s="529"/>
      <c r="HN738" s="529"/>
      <c r="HO738" s="529"/>
      <c r="HP738" s="285"/>
      <c r="HQ738" s="208"/>
      <c r="HR738" s="208"/>
      <c r="HS738" s="208"/>
      <c r="IE738" s="159"/>
      <c r="IF738" s="159"/>
      <c r="IG738" s="159"/>
      <c r="IH738" s="159"/>
      <c r="II738" s="175">
        <v>0</v>
      </c>
      <c r="IJ738" s="175">
        <v>1</v>
      </c>
      <c r="IK738" s="175">
        <v>1</v>
      </c>
      <c r="IL738" s="175">
        <v>0</v>
      </c>
      <c r="IM738" s="175">
        <v>0</v>
      </c>
      <c r="IN738" s="464"/>
      <c r="IO738" s="464"/>
      <c r="IP738" s="402"/>
      <c r="IQ738" s="175">
        <v>0</v>
      </c>
      <c r="IR738" s="175">
        <v>1</v>
      </c>
      <c r="IS738" s="175">
        <v>0</v>
      </c>
      <c r="IT738" s="402"/>
      <c r="IU738" s="416"/>
      <c r="IV738" s="402"/>
      <c r="IW738" s="416"/>
      <c r="IX738" s="483"/>
      <c r="IY738" s="416"/>
      <c r="IZ738" s="175">
        <v>0</v>
      </c>
      <c r="JA738" s="175">
        <v>0</v>
      </c>
      <c r="JB738" s="178">
        <v>0</v>
      </c>
      <c r="JC738" s="178">
        <v>1</v>
      </c>
      <c r="JD738" s="178">
        <v>0</v>
      </c>
      <c r="JE738" s="178">
        <v>0</v>
      </c>
      <c r="JF738" s="178">
        <v>0</v>
      </c>
      <c r="JG738" s="178">
        <v>1</v>
      </c>
      <c r="JH738" s="178">
        <v>0</v>
      </c>
      <c r="JI738" s="178">
        <v>0</v>
      </c>
      <c r="JJ738" s="178">
        <v>0</v>
      </c>
      <c r="JK738" s="178">
        <v>1</v>
      </c>
      <c r="JL738" s="178">
        <v>0</v>
      </c>
      <c r="JM738" s="178">
        <v>1</v>
      </c>
      <c r="JN738" s="178">
        <v>0</v>
      </c>
      <c r="JO738" s="178">
        <v>0</v>
      </c>
      <c r="JP738" s="178">
        <v>0</v>
      </c>
      <c r="JQ738" s="178">
        <v>0</v>
      </c>
      <c r="JR738" s="178">
        <v>0</v>
      </c>
      <c r="JS738" s="178">
        <v>0</v>
      </c>
      <c r="JT738" s="178">
        <v>0</v>
      </c>
      <c r="JU738" s="513">
        <v>1</v>
      </c>
      <c r="JV738" s="178">
        <v>0</v>
      </c>
      <c r="JW738" s="178">
        <v>0</v>
      </c>
      <c r="JX738" s="178">
        <v>0</v>
      </c>
      <c r="JY738" s="513"/>
      <c r="JZ738" s="407"/>
      <c r="KA738" s="407"/>
      <c r="KB738" s="407"/>
      <c r="KC738" s="407"/>
      <c r="KD738" s="407"/>
      <c r="KE738" s="162">
        <v>0</v>
      </c>
      <c r="KF738" s="175">
        <v>0</v>
      </c>
      <c r="KG738" s="175">
        <v>0</v>
      </c>
      <c r="KH738" s="175">
        <v>1</v>
      </c>
      <c r="KI738" s="175">
        <v>0</v>
      </c>
      <c r="KJ738" s="175">
        <v>1</v>
      </c>
      <c r="KK738" s="160">
        <v>0</v>
      </c>
      <c r="KL738" s="175">
        <v>1</v>
      </c>
      <c r="KM738" s="175">
        <v>0</v>
      </c>
      <c r="KN738" s="175">
        <v>0</v>
      </c>
      <c r="KO738" s="175">
        <v>0</v>
      </c>
      <c r="KP738" s="175">
        <v>0</v>
      </c>
      <c r="KQ738" s="175">
        <v>0</v>
      </c>
      <c r="KR738" s="160">
        <v>0</v>
      </c>
      <c r="KS738" s="159"/>
      <c r="KT738" s="159"/>
      <c r="KU738" s="159"/>
      <c r="KV738" s="159"/>
      <c r="KW738" s="159"/>
      <c r="KX738" s="159"/>
      <c r="KY738" s="159"/>
      <c r="KZ738" s="159"/>
      <c r="LA738" s="159"/>
      <c r="LB738" s="159"/>
    </row>
    <row r="739" spans="1:314" x14ac:dyDescent="0.15">
      <c r="A739" s="214"/>
      <c r="B739" s="261" t="s">
        <v>261</v>
      </c>
      <c r="C739" s="10">
        <v>1.04</v>
      </c>
      <c r="D739" s="11">
        <v>3.4663200000000005</v>
      </c>
      <c r="E739" s="12"/>
      <c r="F739" s="14"/>
      <c r="G739" s="13"/>
      <c r="H739" s="14"/>
      <c r="I739" s="596"/>
      <c r="J739" s="9">
        <v>8</v>
      </c>
      <c r="K739" s="14"/>
      <c r="L739" s="9"/>
      <c r="M739" s="14">
        <v>0</v>
      </c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9"/>
      <c r="AB739" s="15"/>
      <c r="AC739" s="15"/>
      <c r="AD739" s="15"/>
      <c r="AE739" s="15"/>
      <c r="AF739" s="15"/>
      <c r="AG739" s="15"/>
      <c r="AH739" s="54"/>
      <c r="AI739" s="15"/>
      <c r="AJ739" s="15"/>
      <c r="AK739" s="15"/>
      <c r="AL739" s="632"/>
      <c r="AM739" s="633">
        <v>-0.2958587046426554</v>
      </c>
      <c r="AN739" s="634">
        <v>8.1643639380530981</v>
      </c>
      <c r="AO739" s="584"/>
      <c r="AP739" s="640">
        <f t="shared" ref="AP739:AP749" si="483">ABS(11.88-AN739)</f>
        <v>3.7156360619469027</v>
      </c>
      <c r="AQ739" s="634"/>
      <c r="AR739" s="634"/>
      <c r="AS739" s="634"/>
      <c r="AT739" s="634"/>
      <c r="AU739" s="634"/>
      <c r="AV739" s="634"/>
      <c r="AW739" s="634"/>
      <c r="AX739" s="634"/>
      <c r="AY739" s="634"/>
      <c r="AZ739" s="634"/>
      <c r="BA739" s="634"/>
      <c r="BB739" s="634">
        <f t="shared" ref="BB739:BB749" si="484">ABS(BQ739-AN739)</f>
        <v>4.2991095132743364</v>
      </c>
      <c r="BC739" s="527"/>
      <c r="BD739" s="634"/>
      <c r="BE739" s="634"/>
      <c r="BF739" s="634"/>
      <c r="BG739" s="634"/>
      <c r="BH739" s="634"/>
      <c r="BI739" s="634"/>
      <c r="BJ739" s="634"/>
      <c r="BK739" s="634"/>
      <c r="BL739" s="634"/>
      <c r="BM739" s="634"/>
      <c r="BN739" s="573"/>
      <c r="BO739" s="573"/>
      <c r="BP739" s="4">
        <v>-0.96647176849934091</v>
      </c>
      <c r="BQ739" s="4">
        <v>12.463473451327435</v>
      </c>
      <c r="BR739" s="6"/>
      <c r="BS739" s="527">
        <f>(BP738+BP739+BP740)/3</f>
        <v>1.8869210718320464</v>
      </c>
      <c r="BT739" s="527">
        <f>(BQ738+BQ739+BQ740)/3</f>
        <v>-4.2991095132743373</v>
      </c>
      <c r="BU739" s="527"/>
      <c r="BV739" s="527"/>
      <c r="BW739" s="584"/>
      <c r="BX739" s="527"/>
      <c r="BY739" s="527"/>
      <c r="BZ739" s="527"/>
      <c r="CA739" s="527"/>
      <c r="CB739" s="584">
        <f>SQRT((BP738-BP739)^2+(BQ738-BQ739)^2)+SQRT((BP739-BP740)^2+(BQ739-BQ740)^2)+SQRT((BP740-BP738)^2+(BQ740-BQ738)^2)</f>
        <v>52.66873234909157</v>
      </c>
      <c r="CD739" s="584"/>
      <c r="CE739" s="527"/>
      <c r="CF739" s="584"/>
      <c r="CG739" s="527"/>
      <c r="CH739" s="584"/>
      <c r="CI739" s="527"/>
      <c r="CJ739" s="584"/>
      <c r="CK739" s="527"/>
      <c r="CL739" s="584"/>
      <c r="CO739" s="70"/>
      <c r="CP739" s="70"/>
      <c r="CQ739" s="70"/>
      <c r="CR739" s="97">
        <f>DEGREES(ACOS(((BP738-BP739)*(BP740-BP739)+(BQ738-BQ739)*(BQ740-BQ739))/(SQRT((BP738-BP739)^2+(BQ738-BQ739)^2)*SQRT((BP740-BP739)^2+(BQ740-BQ739)^2))))</f>
        <v>2.950236249281379</v>
      </c>
      <c r="CS739" s="541"/>
      <c r="CT739" s="70"/>
      <c r="CU739" s="70"/>
      <c r="CV739" s="70"/>
      <c r="CW739" s="70"/>
      <c r="CX739" s="70"/>
      <c r="CY739" s="70"/>
      <c r="CZ739" s="70"/>
      <c r="DA739" s="70"/>
      <c r="DB739" s="70"/>
      <c r="DC739" s="70"/>
      <c r="DH739" s="211">
        <f>DEGREES(ACOS(((BP738-BP737)*(BP740-BP739)+(BQ738-BQ737)*(BQ740-BQ739))/(SQRT((BP738-BP737)^2+(BQ738-BQ737)^2)*SQRT((BP740-BP739)^2+(BQ740-BQ739)^2))))</f>
        <v>10.920842205920653</v>
      </c>
      <c r="DI739" s="519"/>
      <c r="DJ739" s="105"/>
      <c r="DK739" s="105"/>
      <c r="DL739" s="105"/>
      <c r="DM739" s="105"/>
      <c r="DN739" s="105"/>
      <c r="DO739" s="105"/>
      <c r="DP739" s="105"/>
      <c r="DQ739" s="105"/>
      <c r="DR739" s="105"/>
      <c r="DS739" s="105"/>
      <c r="DT739" s="108" t="s">
        <v>445</v>
      </c>
      <c r="DU739" s="105">
        <v>-0.17751522278559323</v>
      </c>
      <c r="DV739" s="105">
        <v>12.581797566371682</v>
      </c>
      <c r="ER739" s="128">
        <v>0.9270239412136535</v>
      </c>
      <c r="ES739" s="128">
        <v>-12.502914823008851</v>
      </c>
      <c r="EU739" s="518">
        <f>ABS(ER739)</f>
        <v>0.9270239412136535</v>
      </c>
      <c r="EV739" s="284"/>
      <c r="EW739" s="209"/>
      <c r="EX739" s="209"/>
      <c r="EY739" s="209"/>
      <c r="EZ739" s="209"/>
      <c r="FA739" s="209"/>
      <c r="FB739" s="209"/>
      <c r="FC739" s="209"/>
      <c r="FE739" s="141"/>
      <c r="FF739" s="144">
        <v>42.081789477621584</v>
      </c>
      <c r="FH739" s="141"/>
      <c r="FJ739" s="141"/>
      <c r="FK739" s="584"/>
      <c r="FL739" s="527"/>
      <c r="FM739" s="584"/>
      <c r="FN739" s="527"/>
      <c r="FO739" s="584"/>
      <c r="FP739" s="527"/>
      <c r="FQ739" s="284"/>
      <c r="FR739" s="284">
        <f>FF739/(D738+D739)</f>
        <v>5.9837911958430317</v>
      </c>
      <c r="FS739" s="285"/>
      <c r="FT739" s="279"/>
      <c r="FU739" s="285"/>
      <c r="FV739" s="279"/>
      <c r="FW739" s="285"/>
      <c r="FX739" s="279"/>
      <c r="FY739" s="285"/>
      <c r="FZ739" s="279"/>
      <c r="GA739" s="285"/>
      <c r="GB739" s="279"/>
      <c r="GC739" s="279"/>
      <c r="GD739" s="284"/>
      <c r="GE739" s="284">
        <f t="shared" ref="GE739" si="485">FF739*(((DV738-AN738)/(ABS(DV737-DV738))))^2</f>
        <v>0.18886829881637873</v>
      </c>
      <c r="GF739" s="285"/>
      <c r="GG739" s="279"/>
      <c r="GH739" s="279"/>
      <c r="GI739" s="279"/>
      <c r="GJ739" s="279"/>
      <c r="GK739" s="279"/>
      <c r="GL739" s="279"/>
      <c r="GM739" s="279"/>
      <c r="GN739" s="279"/>
      <c r="GO739" s="279"/>
      <c r="GP739" s="209"/>
      <c r="GQ739" s="529"/>
      <c r="GR739" s="587">
        <v>0.71006089114237292</v>
      </c>
      <c r="GS739" s="532">
        <v>0.71006089114237303</v>
      </c>
      <c r="GT739" s="584"/>
      <c r="GU739" s="527"/>
      <c r="GV739" s="527"/>
      <c r="GW739" s="527"/>
      <c r="GX739" s="527"/>
      <c r="GY739" s="527"/>
      <c r="GZ739" s="587">
        <v>0.59162057522123845</v>
      </c>
      <c r="HA739" s="532">
        <v>0.23664823008849645</v>
      </c>
      <c r="HB739" s="584"/>
      <c r="HC739" s="527"/>
      <c r="HD739" s="527"/>
      <c r="HE739" s="527"/>
      <c r="HF739" s="527"/>
      <c r="HG739" s="527"/>
      <c r="HH739" s="584">
        <v>0.92423015215638249</v>
      </c>
      <c r="HI739" s="527">
        <v>0.74845765006038845</v>
      </c>
      <c r="HJ739" s="584"/>
      <c r="HK739" s="527"/>
      <c r="HL739" s="527"/>
      <c r="HM739" s="527"/>
      <c r="HN739" s="527"/>
      <c r="HO739" s="527"/>
      <c r="HP739" s="285"/>
      <c r="HQ739" s="208"/>
      <c r="HR739" s="208"/>
      <c r="HS739" s="208"/>
      <c r="IE739" s="159"/>
      <c r="IF739" s="159"/>
      <c r="IG739" s="159"/>
      <c r="IH739" s="159"/>
      <c r="II739" s="175">
        <v>0</v>
      </c>
      <c r="IJ739" s="175">
        <v>1</v>
      </c>
      <c r="IK739" s="175">
        <v>1</v>
      </c>
      <c r="IL739" s="175">
        <v>0</v>
      </c>
      <c r="IM739" s="175">
        <v>0</v>
      </c>
      <c r="IN739" s="464"/>
      <c r="IO739" s="464"/>
      <c r="IP739" s="402"/>
      <c r="IQ739" s="175">
        <v>0</v>
      </c>
      <c r="IR739" s="175">
        <v>1</v>
      </c>
      <c r="IS739" s="175">
        <v>0</v>
      </c>
      <c r="IT739" s="402"/>
      <c r="IU739" s="416"/>
      <c r="IV739" s="402"/>
      <c r="IW739" s="416"/>
      <c r="IX739" s="483"/>
      <c r="IY739" s="416"/>
      <c r="IZ739" s="175">
        <v>0</v>
      </c>
      <c r="JA739" s="175">
        <v>0</v>
      </c>
      <c r="JB739" s="178">
        <v>1</v>
      </c>
      <c r="JC739" s="178">
        <v>0</v>
      </c>
      <c r="JD739" s="178">
        <v>0</v>
      </c>
      <c r="JE739" s="178">
        <v>0</v>
      </c>
      <c r="JF739" s="178">
        <v>0</v>
      </c>
      <c r="JG739" s="178">
        <v>1</v>
      </c>
      <c r="JH739" s="178">
        <v>0</v>
      </c>
      <c r="JI739" s="178">
        <v>0</v>
      </c>
      <c r="JJ739" s="178">
        <v>0</v>
      </c>
      <c r="JK739" s="178">
        <v>1</v>
      </c>
      <c r="JL739" s="178">
        <v>0</v>
      </c>
      <c r="JM739" s="178">
        <v>1</v>
      </c>
      <c r="JN739" s="178">
        <v>0</v>
      </c>
      <c r="JO739" s="178">
        <v>0</v>
      </c>
      <c r="JP739" s="178">
        <v>0</v>
      </c>
      <c r="JQ739" s="178">
        <v>0</v>
      </c>
      <c r="JR739" s="178">
        <v>0</v>
      </c>
      <c r="JS739" s="178">
        <v>0</v>
      </c>
      <c r="JT739" s="178">
        <v>0</v>
      </c>
      <c r="JU739" s="513">
        <v>1</v>
      </c>
      <c r="JV739" s="178">
        <v>0</v>
      </c>
      <c r="JW739" s="178">
        <v>0</v>
      </c>
      <c r="JX739" s="178">
        <v>0</v>
      </c>
      <c r="JY739" s="513"/>
      <c r="JZ739" s="407"/>
      <c r="KA739" s="407"/>
      <c r="KB739" s="407"/>
      <c r="KC739" s="407"/>
      <c r="KD739" s="407"/>
      <c r="KE739" s="162">
        <v>1</v>
      </c>
      <c r="KF739" s="175">
        <v>0</v>
      </c>
      <c r="KG739" s="175">
        <v>0</v>
      </c>
      <c r="KH739" s="175">
        <v>0</v>
      </c>
      <c r="KI739" s="175">
        <v>0</v>
      </c>
      <c r="KJ739" s="175">
        <v>1</v>
      </c>
      <c r="KK739" s="160">
        <v>0</v>
      </c>
      <c r="KL739" s="175">
        <v>1</v>
      </c>
      <c r="KM739" s="175">
        <v>0</v>
      </c>
      <c r="KN739" s="175">
        <v>0</v>
      </c>
      <c r="KO739" s="175">
        <v>0</v>
      </c>
      <c r="KP739" s="175">
        <v>0</v>
      </c>
      <c r="KQ739" s="175">
        <v>0</v>
      </c>
      <c r="KR739" s="160">
        <v>0</v>
      </c>
      <c r="KS739" s="159"/>
      <c r="KT739" s="159"/>
      <c r="KU739" s="159"/>
      <c r="KV739" s="159"/>
      <c r="KW739" s="159"/>
      <c r="KX739" s="159"/>
      <c r="KY739" s="159"/>
      <c r="KZ739" s="159"/>
      <c r="LA739" s="159"/>
      <c r="LB739" s="159"/>
    </row>
    <row r="740" spans="1:314" x14ac:dyDescent="0.15">
      <c r="A740" s="214"/>
      <c r="B740" s="261" t="s">
        <v>262</v>
      </c>
      <c r="C740" s="10">
        <v>1.08</v>
      </c>
      <c r="D740" s="11">
        <v>3.5996400000000004</v>
      </c>
      <c r="E740" s="12"/>
      <c r="F740" s="14"/>
      <c r="G740" s="13"/>
      <c r="H740" s="14"/>
      <c r="I740" s="596"/>
      <c r="J740" s="9">
        <v>9</v>
      </c>
      <c r="K740" s="14"/>
      <c r="L740" s="9"/>
      <c r="M740" s="14">
        <v>0</v>
      </c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9"/>
      <c r="AB740" s="15"/>
      <c r="AC740" s="15"/>
      <c r="AD740" s="15"/>
      <c r="AE740" s="15"/>
      <c r="AF740" s="15"/>
      <c r="AG740" s="15"/>
      <c r="AH740" s="54"/>
      <c r="AI740" s="15"/>
      <c r="AJ740" s="15"/>
      <c r="AK740" s="15"/>
      <c r="AL740" s="632"/>
      <c r="AM740" s="633">
        <v>3.0966544419264594</v>
      </c>
      <c r="AN740" s="634">
        <v>-10.37308075221239</v>
      </c>
      <c r="AO740" s="634">
        <f t="shared" ref="AO740" si="486">ABS(11.88+AN740)</f>
        <v>1.5069192477876108</v>
      </c>
      <c r="AP740" s="529"/>
      <c r="AQ740" s="634"/>
      <c r="AR740" s="634"/>
      <c r="AS740" s="634"/>
      <c r="AT740" s="634"/>
      <c r="AU740" s="634"/>
      <c r="AV740" s="634"/>
      <c r="AW740" s="634"/>
      <c r="AX740" s="634"/>
      <c r="AY740" s="634"/>
      <c r="AZ740" s="634"/>
      <c r="BA740" s="634"/>
      <c r="BB740" s="584"/>
      <c r="BC740" s="634">
        <f t="shared" ref="BC740:BC749" si="487">ABS(BQ740-AN740)</f>
        <v>2.6820132743362848</v>
      </c>
      <c r="BD740" s="634"/>
      <c r="BE740" s="634"/>
      <c r="BF740" s="634"/>
      <c r="BG740" s="634"/>
      <c r="BH740" s="634"/>
      <c r="BI740" s="634"/>
      <c r="BJ740" s="634"/>
      <c r="BK740" s="634"/>
      <c r="BL740" s="634"/>
      <c r="BM740" s="634"/>
      <c r="BN740" s="573"/>
      <c r="BO740" s="573"/>
      <c r="BP740" s="64">
        <v>4.0434022967829568</v>
      </c>
      <c r="BQ740" s="64">
        <v>-13.055094026548675</v>
      </c>
      <c r="BR740" s="6"/>
      <c r="BS740" s="527"/>
      <c r="BT740" s="527"/>
      <c r="BU740" s="527">
        <f>(BP739+BP740+BP741)/3</f>
        <v>1.216308007975361</v>
      </c>
      <c r="BV740" s="527">
        <f>(BQ739+BQ740+BQ741)/3</f>
        <v>4.1150497787610618</v>
      </c>
      <c r="BW740" s="584"/>
      <c r="BX740" s="527"/>
      <c r="BY740" s="527"/>
      <c r="BZ740" s="527"/>
      <c r="CA740" s="527"/>
      <c r="CC740" s="584">
        <f>SQRT((BP739-BP740)^2+(BQ739-BQ740)^2)+SQRT((BP740-BP741)^2+(BQ740-BQ741)^2)+SQRT((BP741-BP739)^2+(BQ741-BQ739)^2)</f>
        <v>53.837972335462453</v>
      </c>
      <c r="CD740" s="584"/>
      <c r="CE740" s="584"/>
      <c r="CF740" s="584"/>
      <c r="CG740" s="527"/>
      <c r="CH740" s="584"/>
      <c r="CI740" s="527"/>
      <c r="CJ740" s="584"/>
      <c r="CK740" s="527"/>
      <c r="CL740" s="584"/>
      <c r="CO740" s="70"/>
      <c r="CP740" s="70"/>
      <c r="CQ740" s="70"/>
      <c r="CR740" s="285"/>
      <c r="CS740" s="542">
        <f>DEGREES(ACOS(((BP739-BP740)*(BP741-BP740)+(BQ739-BQ740)*(BQ741-BQ740))/(SQRT((BP739-BP740)^2+(BQ739-BQ740)^2)*SQRT((BP741-BP740)^2+(BQ741-BQ740)^2))))</f>
        <v>3.4999363903118184</v>
      </c>
      <c r="CT740" s="70"/>
      <c r="CU740" s="70"/>
      <c r="CV740" s="70"/>
      <c r="CW740" s="70"/>
      <c r="CX740" s="70"/>
      <c r="CY740" s="70"/>
      <c r="CZ740" s="70"/>
      <c r="DA740" s="70"/>
      <c r="DB740" s="70"/>
      <c r="DC740" s="70"/>
      <c r="DH740" s="519"/>
      <c r="DI740" s="211">
        <f>DEGREES(ACOS(((BP739-BP738)*(BP741-BP740)+(BQ739-BQ738)*(BQ741-BQ740))/(SQRT((BP739-BP738)^2+(BQ739-BQ738)^2)*SQRT((BP741-BP740)^2+(BQ741-BQ740)^2))))</f>
        <v>0.54970014103140596</v>
      </c>
      <c r="DJ740" s="105"/>
      <c r="DK740" s="105"/>
      <c r="DL740" s="105"/>
      <c r="DM740" s="105"/>
      <c r="DN740" s="105"/>
      <c r="DO740" s="105"/>
      <c r="DP740" s="105"/>
      <c r="DQ740" s="105"/>
      <c r="DR740" s="105"/>
      <c r="DS740" s="105"/>
      <c r="DT740" s="108" t="s">
        <v>445</v>
      </c>
      <c r="DU740" s="128">
        <v>3.2149979237835216</v>
      </c>
      <c r="DV740" s="128">
        <v>-13.015652654867258</v>
      </c>
      <c r="ER740" s="105">
        <v>-0.33530653192834275</v>
      </c>
      <c r="ES740" s="105">
        <v>12.897328539823011</v>
      </c>
      <c r="ET740" s="518">
        <f>ABS(ER740)</f>
        <v>0.33530653192834275</v>
      </c>
      <c r="EV740" s="284"/>
      <c r="EW740" s="209"/>
      <c r="EX740" s="209"/>
      <c r="EY740" s="209"/>
      <c r="EZ740" s="209"/>
      <c r="FA740" s="209"/>
      <c r="FB740" s="209"/>
      <c r="FC740" s="209"/>
      <c r="FE740" s="151">
        <v>16.745897886924283</v>
      </c>
      <c r="FF740" s="141"/>
      <c r="FH740" s="141"/>
      <c r="FJ740" s="141"/>
      <c r="FK740" s="584"/>
      <c r="FL740" s="527"/>
      <c r="FM740" s="584"/>
      <c r="FN740" s="527"/>
      <c r="FO740" s="584"/>
      <c r="FP740" s="527"/>
      <c r="FQ740" s="284">
        <f>FE740/(D739+D740)</f>
        <v>2.3699395251210427</v>
      </c>
      <c r="FR740" s="209"/>
      <c r="FS740" s="285"/>
      <c r="FT740" s="279"/>
      <c r="FU740" s="285"/>
      <c r="FV740" s="279"/>
      <c r="FW740" s="285"/>
      <c r="FX740" s="279"/>
      <c r="FY740" s="285"/>
      <c r="FZ740" s="279"/>
      <c r="GA740" s="285"/>
      <c r="GB740" s="279"/>
      <c r="GC740" s="279"/>
      <c r="GD740" s="284">
        <f t="shared" ref="GD740" si="488">FE740*(((ABS(DV739-AN739))/(ABS(DV738-DV739))))^2</f>
        <v>0.52925306901884139</v>
      </c>
      <c r="GE740" s="209"/>
      <c r="GF740" s="285"/>
      <c r="GG740" s="279"/>
      <c r="GH740" s="279"/>
      <c r="GI740" s="279"/>
      <c r="GJ740" s="279"/>
      <c r="GK740" s="279"/>
      <c r="GL740" s="279"/>
      <c r="GM740" s="279"/>
      <c r="GN740" s="279"/>
      <c r="GO740" s="279"/>
      <c r="GP740" s="209"/>
      <c r="GQ740" s="529"/>
      <c r="GR740" s="587">
        <v>0.15779130914274953</v>
      </c>
      <c r="GS740" s="529">
        <v>2.2879739825698682</v>
      </c>
      <c r="GT740" s="587"/>
      <c r="GU740" s="529"/>
      <c r="GV740" s="529"/>
      <c r="GW740" s="529"/>
      <c r="GX740" s="529"/>
      <c r="GY740" s="529"/>
      <c r="GZ740" s="587">
        <v>0.31553097345132919</v>
      </c>
      <c r="HA740" s="529">
        <v>0.51273783185840749</v>
      </c>
      <c r="HB740" s="587"/>
      <c r="HC740" s="529"/>
      <c r="HD740" s="529"/>
      <c r="HE740" s="529"/>
      <c r="HF740" s="529"/>
      <c r="HG740" s="529"/>
      <c r="HH740" s="584">
        <v>0.35278590171395197</v>
      </c>
      <c r="HI740" s="527">
        <v>2.3447228043279411</v>
      </c>
      <c r="HJ740" s="587"/>
      <c r="HK740" s="529"/>
      <c r="HL740" s="529"/>
      <c r="HM740" s="529"/>
      <c r="HN740" s="529"/>
      <c r="HO740" s="529"/>
      <c r="HP740" s="285"/>
      <c r="HQ740" s="208"/>
      <c r="HR740" s="208"/>
      <c r="HS740" s="208"/>
      <c r="IE740" s="159"/>
      <c r="IF740" s="159"/>
      <c r="IG740" s="159"/>
      <c r="IH740" s="159"/>
      <c r="II740" s="175">
        <v>0</v>
      </c>
      <c r="IJ740" s="175">
        <v>1</v>
      </c>
      <c r="IK740" s="175">
        <v>1</v>
      </c>
      <c r="IL740" s="175">
        <v>0</v>
      </c>
      <c r="IM740" s="175">
        <v>0</v>
      </c>
      <c r="IN740" s="464"/>
      <c r="IO740" s="464"/>
      <c r="IP740" s="402"/>
      <c r="IQ740" s="175">
        <v>0</v>
      </c>
      <c r="IR740" s="175">
        <v>1</v>
      </c>
      <c r="IS740" s="175">
        <v>0</v>
      </c>
      <c r="IT740" s="402"/>
      <c r="IU740" s="416"/>
      <c r="IV740" s="402"/>
      <c r="IW740" s="416"/>
      <c r="IX740" s="483"/>
      <c r="IY740" s="416"/>
      <c r="IZ740" s="175">
        <v>0</v>
      </c>
      <c r="JA740" s="175">
        <v>0</v>
      </c>
      <c r="JB740" s="178">
        <v>0</v>
      </c>
      <c r="JC740" s="178">
        <v>1</v>
      </c>
      <c r="JD740" s="178">
        <v>0</v>
      </c>
      <c r="JE740" s="178">
        <v>0</v>
      </c>
      <c r="JF740" s="178">
        <v>0</v>
      </c>
      <c r="JG740" s="178">
        <v>1</v>
      </c>
      <c r="JH740" s="178">
        <v>0</v>
      </c>
      <c r="JI740" s="178">
        <v>0</v>
      </c>
      <c r="JJ740" s="178">
        <v>0</v>
      </c>
      <c r="JK740" s="178">
        <v>1</v>
      </c>
      <c r="JL740" s="178">
        <v>0</v>
      </c>
      <c r="JM740" s="178">
        <v>1</v>
      </c>
      <c r="JN740" s="178">
        <v>0</v>
      </c>
      <c r="JO740" s="178">
        <v>0</v>
      </c>
      <c r="JP740" s="178">
        <v>0</v>
      </c>
      <c r="JQ740" s="178">
        <v>0</v>
      </c>
      <c r="JR740" s="178">
        <v>0</v>
      </c>
      <c r="JS740" s="178">
        <v>0</v>
      </c>
      <c r="JT740" s="178">
        <v>0</v>
      </c>
      <c r="JU740" s="513">
        <v>1</v>
      </c>
      <c r="JV740" s="159">
        <v>0</v>
      </c>
      <c r="JW740" s="178">
        <v>0</v>
      </c>
      <c r="JX740" s="178">
        <v>0</v>
      </c>
      <c r="JY740" s="513"/>
      <c r="JZ740" s="407"/>
      <c r="KA740" s="407"/>
      <c r="KB740" s="407"/>
      <c r="KC740" s="407"/>
      <c r="KD740" s="407"/>
      <c r="KE740" s="162">
        <v>1</v>
      </c>
      <c r="KF740" s="175">
        <v>0</v>
      </c>
      <c r="KG740" s="175">
        <v>0</v>
      </c>
      <c r="KH740" s="175">
        <v>0</v>
      </c>
      <c r="KI740" s="175">
        <v>0</v>
      </c>
      <c r="KJ740" s="175">
        <v>1</v>
      </c>
      <c r="KK740" s="160">
        <v>0</v>
      </c>
      <c r="KL740" s="175">
        <v>1</v>
      </c>
      <c r="KM740" s="175">
        <v>0</v>
      </c>
      <c r="KN740" s="175">
        <v>0</v>
      </c>
      <c r="KO740" s="175">
        <v>0</v>
      </c>
      <c r="KP740" s="175">
        <v>0</v>
      </c>
      <c r="KQ740" s="175">
        <v>0</v>
      </c>
      <c r="KR740" s="160">
        <v>0</v>
      </c>
      <c r="KS740" s="159"/>
      <c r="KT740" s="159"/>
      <c r="KU740" s="159"/>
      <c r="KV740" s="159"/>
      <c r="KW740" s="159"/>
      <c r="KX740" s="159"/>
      <c r="KY740" s="159"/>
      <c r="KZ740" s="159"/>
      <c r="LA740" s="159"/>
      <c r="LB740" s="159"/>
    </row>
    <row r="741" spans="1:314" x14ac:dyDescent="0.15">
      <c r="A741" s="214"/>
      <c r="B741" s="261" t="s">
        <v>263</v>
      </c>
      <c r="C741" s="10">
        <v>1.08</v>
      </c>
      <c r="D741" s="11">
        <v>3.5996400000000004</v>
      </c>
      <c r="E741" s="12"/>
      <c r="F741" s="14"/>
      <c r="G741" s="13"/>
      <c r="H741" s="14"/>
      <c r="I741" s="596"/>
      <c r="J741" s="9">
        <v>10</v>
      </c>
      <c r="K741" s="14"/>
      <c r="L741" s="9"/>
      <c r="M741" s="14">
        <v>0</v>
      </c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9"/>
      <c r="AB741" s="15"/>
      <c r="AC741" s="15"/>
      <c r="AD741" s="15"/>
      <c r="AE741" s="15"/>
      <c r="AF741" s="15"/>
      <c r="AG741" s="15"/>
      <c r="AH741" s="54"/>
      <c r="AI741" s="15"/>
      <c r="AJ741" s="15"/>
      <c r="AK741" s="15"/>
      <c r="AL741" s="632"/>
      <c r="AM741" s="633">
        <v>0.65088915021384186</v>
      </c>
      <c r="AN741" s="634">
        <v>9.4264878318584078</v>
      </c>
      <c r="AO741" s="584"/>
      <c r="AP741" s="640">
        <f t="shared" ref="AP741:AP749" si="489">ABS(11.88-AN741)</f>
        <v>2.453512168141593</v>
      </c>
      <c r="AQ741" s="634"/>
      <c r="AR741" s="634"/>
      <c r="AS741" s="634"/>
      <c r="AT741" s="634"/>
      <c r="AU741" s="634"/>
      <c r="AV741" s="634"/>
      <c r="AW741" s="634"/>
      <c r="AX741" s="634"/>
      <c r="AY741" s="634"/>
      <c r="AZ741" s="634"/>
      <c r="BA741" s="634"/>
      <c r="BB741" s="634">
        <f t="shared" ref="BB741:BB749" si="490">ABS(BQ741-AN741)</f>
        <v>3.5102820796460179</v>
      </c>
      <c r="BC741" s="527"/>
      <c r="BD741" s="634"/>
      <c r="BE741" s="634"/>
      <c r="BF741" s="634"/>
      <c r="BG741" s="634"/>
      <c r="BH741" s="634"/>
      <c r="BI741" s="634"/>
      <c r="BJ741" s="634"/>
      <c r="BK741" s="634"/>
      <c r="BL741" s="634"/>
      <c r="BM741" s="634"/>
      <c r="BN741" s="573"/>
      <c r="BO741" s="573"/>
      <c r="BP741" s="4">
        <v>0.57199349564246704</v>
      </c>
      <c r="BQ741" s="4">
        <v>12.936769911504426</v>
      </c>
      <c r="BR741" s="6"/>
      <c r="BS741" s="527">
        <f>(BP740+BP741+BP742)/3</f>
        <v>1.0585166988326116</v>
      </c>
      <c r="BT741" s="527">
        <f>(BQ740+BQ741+BQ742)/3</f>
        <v>-4.5357577433628329</v>
      </c>
      <c r="BU741" s="527"/>
      <c r="BV741" s="527"/>
      <c r="BW741" s="584"/>
      <c r="BX741" s="527"/>
      <c r="BY741" s="527"/>
      <c r="BZ741" s="527"/>
      <c r="CA741" s="527"/>
      <c r="CB741" s="584">
        <f>SQRT((BP740-BP741)^2+(BQ740-BQ741)^2)+SQRT((BP741-BP742)^2+(BQ741-BQ742)^2)+SQRT((BP742-BP740)^2+(BQ742-BQ740)^2)</f>
        <v>58.225231903650069</v>
      </c>
      <c r="CD741" s="584"/>
      <c r="CE741" s="527"/>
      <c r="CF741" s="584"/>
      <c r="CG741" s="527"/>
      <c r="CH741" s="584"/>
      <c r="CI741" s="527"/>
      <c r="CJ741" s="584"/>
      <c r="CK741" s="527"/>
      <c r="CL741" s="584"/>
      <c r="CO741" s="70"/>
      <c r="CP741" s="70"/>
      <c r="CQ741" s="70"/>
      <c r="CR741" s="97">
        <f>DEGREES(ACOS(((BP740-BP741)*(BP742-BP741)+(BQ740-BQ741)*(BQ742-BQ741))/(SQRT((BP740-BP741)^2+(BQ740-BQ741)^2)*SQRT((BP742-BP741)^2+(BQ742-BQ741)^2))))</f>
        <v>11.960899416373397</v>
      </c>
      <c r="CS741" s="541"/>
      <c r="CT741" s="70"/>
      <c r="CU741" s="70"/>
      <c r="CV741" s="70"/>
      <c r="CW741" s="70"/>
      <c r="CX741" s="70"/>
      <c r="CY741" s="70"/>
      <c r="CZ741" s="70"/>
      <c r="DA741" s="70"/>
      <c r="DB741" s="70"/>
      <c r="DC741" s="70"/>
      <c r="DH741" s="211">
        <f>DEGREES(ACOS(((BP740-BP739)*(BP742-BP741)+(BQ740-BQ739)*(BQ742-BQ741))/(SQRT((BP740-BP739)^2+(BQ740-BQ739)^2)*SQRT((BP742-BP741)^2+(BQ742-BQ741)^2))))</f>
        <v>15.460835806685139</v>
      </c>
      <c r="DI741" s="519"/>
      <c r="DJ741" s="105"/>
      <c r="DK741" s="105"/>
      <c r="DL741" s="105"/>
      <c r="DM741" s="105"/>
      <c r="DN741" s="105"/>
      <c r="DO741" s="105"/>
      <c r="DP741" s="105"/>
      <c r="DQ741" s="105"/>
      <c r="DR741" s="105"/>
      <c r="DS741" s="105"/>
      <c r="DT741" s="108" t="s">
        <v>445</v>
      </c>
      <c r="DU741" s="105">
        <v>-0.61144132292815445</v>
      </c>
      <c r="DV741" s="105">
        <v>13.055094026548675</v>
      </c>
      <c r="ER741" s="128">
        <v>2.8205196509266481</v>
      </c>
      <c r="ES741" s="128">
        <v>-13.607273230088497</v>
      </c>
      <c r="EU741" s="518">
        <f>ABS(ER741)</f>
        <v>2.8205196509266481</v>
      </c>
      <c r="EV741" s="284"/>
      <c r="EW741" s="209"/>
      <c r="EX741" s="209"/>
      <c r="EY741" s="209"/>
      <c r="EZ741" s="209"/>
      <c r="FA741" s="209"/>
      <c r="FB741" s="209"/>
      <c r="FC741" s="209"/>
      <c r="FE741" s="141"/>
      <c r="FF741" s="144">
        <v>20.815292658200921</v>
      </c>
      <c r="FH741" s="141"/>
      <c r="FJ741" s="141"/>
      <c r="FK741" s="584"/>
      <c r="FL741" s="527"/>
      <c r="FM741" s="584"/>
      <c r="FN741" s="527"/>
      <c r="FO741" s="584"/>
      <c r="FP741" s="527"/>
      <c r="FQ741" s="284"/>
      <c r="FR741" s="284">
        <f>FF741/(D740+D741)</f>
        <v>2.8913019993945115</v>
      </c>
      <c r="FS741" s="285"/>
      <c r="FT741" s="279"/>
      <c r="FU741" s="285"/>
      <c r="FV741" s="279"/>
      <c r="FW741" s="285"/>
      <c r="FX741" s="279"/>
      <c r="FY741" s="285"/>
      <c r="FZ741" s="279"/>
      <c r="GA741" s="285"/>
      <c r="GB741" s="279"/>
      <c r="GC741" s="279"/>
      <c r="GD741" s="284"/>
      <c r="GE741" s="284">
        <f t="shared" ref="GE741" si="491">FF741*(((DV740-AN740)/(ABS(DV739-DV740))))^2</f>
        <v>0.22184146937605562</v>
      </c>
      <c r="GF741" s="285"/>
      <c r="GG741" s="279"/>
      <c r="GH741" s="279"/>
      <c r="GI741" s="279"/>
      <c r="GJ741" s="279"/>
      <c r="GK741" s="279"/>
      <c r="GL741" s="279"/>
      <c r="GM741" s="279"/>
      <c r="GN741" s="279"/>
      <c r="GO741" s="279"/>
      <c r="GP741" s="209"/>
      <c r="GQ741" s="529"/>
      <c r="GR741" s="587">
        <v>0.2761347909998117</v>
      </c>
      <c r="GS741" s="532">
        <v>0.39447827285687342</v>
      </c>
      <c r="GT741" s="584"/>
      <c r="GU741" s="527"/>
      <c r="GV741" s="527"/>
      <c r="GW741" s="527"/>
      <c r="GX741" s="527"/>
      <c r="GY741" s="527"/>
      <c r="GZ741" s="587">
        <v>0.15776548672566371</v>
      </c>
      <c r="HA741" s="532">
        <v>0.59162057522123845</v>
      </c>
      <c r="HB741" s="584"/>
      <c r="HC741" s="527"/>
      <c r="HD741" s="527"/>
      <c r="HE741" s="527"/>
      <c r="HF741" s="527"/>
      <c r="HG741" s="527"/>
      <c r="HH741" s="584">
        <v>0.3180257404712632</v>
      </c>
      <c r="HI741" s="527">
        <v>0.71107525113819769</v>
      </c>
      <c r="HJ741" s="584"/>
      <c r="HK741" s="527"/>
      <c r="HL741" s="527"/>
      <c r="HM741" s="527"/>
      <c r="HN741" s="527"/>
      <c r="HO741" s="527"/>
      <c r="HP741" s="285"/>
      <c r="HQ741" s="208"/>
      <c r="HR741" s="208"/>
      <c r="HS741" s="208"/>
      <c r="IE741" s="159"/>
      <c r="IF741" s="159"/>
      <c r="IG741" s="159"/>
      <c r="IH741" s="159"/>
      <c r="II741" s="175">
        <v>0</v>
      </c>
      <c r="IJ741" s="175">
        <v>1</v>
      </c>
      <c r="IK741" s="175">
        <v>0</v>
      </c>
      <c r="IL741" s="175">
        <v>1</v>
      </c>
      <c r="IM741" s="175">
        <v>0</v>
      </c>
      <c r="IN741" s="464"/>
      <c r="IO741" s="464"/>
      <c r="IP741" s="402"/>
      <c r="IQ741" s="175">
        <v>1</v>
      </c>
      <c r="IR741" s="175">
        <v>0</v>
      </c>
      <c r="IS741" s="175">
        <v>0</v>
      </c>
      <c r="IT741" s="402"/>
      <c r="IU741" s="416"/>
      <c r="IV741" s="402"/>
      <c r="IW741" s="416"/>
      <c r="IX741" s="483"/>
      <c r="IY741" s="416"/>
      <c r="IZ741" s="175">
        <v>0</v>
      </c>
      <c r="JA741" s="175">
        <v>1</v>
      </c>
      <c r="JB741" s="178">
        <v>0</v>
      </c>
      <c r="JC741" s="178">
        <v>0</v>
      </c>
      <c r="JD741" s="178">
        <v>0</v>
      </c>
      <c r="JE741" s="178">
        <v>0</v>
      </c>
      <c r="JF741" s="178">
        <v>0</v>
      </c>
      <c r="JG741" s="178">
        <v>1</v>
      </c>
      <c r="JH741" s="178">
        <v>0</v>
      </c>
      <c r="JI741" s="178">
        <v>0</v>
      </c>
      <c r="JJ741" s="178">
        <v>0</v>
      </c>
      <c r="JK741" s="178">
        <v>1</v>
      </c>
      <c r="JL741" s="178">
        <v>0</v>
      </c>
      <c r="JM741" s="178">
        <v>1</v>
      </c>
      <c r="JN741" s="178">
        <v>0</v>
      </c>
      <c r="JO741" s="178">
        <v>0</v>
      </c>
      <c r="JP741" s="178">
        <v>0</v>
      </c>
      <c r="JQ741" s="178">
        <v>0</v>
      </c>
      <c r="JR741" s="178">
        <v>0</v>
      </c>
      <c r="JS741" s="178">
        <v>0</v>
      </c>
      <c r="JT741" s="178">
        <v>0</v>
      </c>
      <c r="JU741" s="513">
        <v>1</v>
      </c>
      <c r="JV741" s="178">
        <v>0</v>
      </c>
      <c r="JW741" s="178">
        <v>0</v>
      </c>
      <c r="JX741" s="178">
        <v>0</v>
      </c>
      <c r="JY741" s="513"/>
      <c r="JZ741" s="407"/>
      <c r="KA741" s="407"/>
      <c r="KB741" s="407"/>
      <c r="KC741" s="407"/>
      <c r="KD741" s="407"/>
      <c r="KE741" s="162">
        <v>1</v>
      </c>
      <c r="KF741" s="175">
        <v>0</v>
      </c>
      <c r="KG741" s="175">
        <v>0</v>
      </c>
      <c r="KH741" s="175">
        <v>0</v>
      </c>
      <c r="KI741" s="175">
        <v>0</v>
      </c>
      <c r="KJ741" s="175">
        <v>1</v>
      </c>
      <c r="KK741" s="160">
        <v>0</v>
      </c>
      <c r="KL741" s="175">
        <v>1</v>
      </c>
      <c r="KM741" s="175">
        <v>0</v>
      </c>
      <c r="KN741" s="175">
        <v>0</v>
      </c>
      <c r="KO741" s="175">
        <v>0</v>
      </c>
      <c r="KP741" s="175">
        <v>0</v>
      </c>
      <c r="KQ741" s="175">
        <v>0</v>
      </c>
      <c r="KR741" s="160">
        <v>0</v>
      </c>
      <c r="KS741" s="159"/>
      <c r="KT741" s="159"/>
      <c r="KU741" s="159"/>
      <c r="KV741" s="159"/>
      <c r="KW741" s="159"/>
      <c r="KX741" s="159"/>
      <c r="KY741" s="159"/>
      <c r="KZ741" s="159"/>
      <c r="LA741" s="159"/>
      <c r="LB741" s="159"/>
    </row>
    <row r="742" spans="1:314" x14ac:dyDescent="0.15">
      <c r="A742" s="214"/>
      <c r="B742" s="261" t="s">
        <v>264</v>
      </c>
      <c r="C742" s="10">
        <v>1.05</v>
      </c>
      <c r="D742" s="11">
        <v>3.4996500000000004</v>
      </c>
      <c r="E742" s="12"/>
      <c r="F742" s="14"/>
      <c r="G742" s="13"/>
      <c r="H742" s="14"/>
      <c r="I742" s="596"/>
      <c r="J742" s="9">
        <v>11</v>
      </c>
      <c r="K742" s="14"/>
      <c r="L742" s="9"/>
      <c r="M742" s="14">
        <v>0</v>
      </c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9"/>
      <c r="AB742" s="15"/>
      <c r="AC742" s="15"/>
      <c r="AD742" s="15"/>
      <c r="AE742" s="15"/>
      <c r="AF742" s="15"/>
      <c r="AG742" s="15"/>
      <c r="AH742" s="54"/>
      <c r="AI742" s="15"/>
      <c r="AJ742" s="15"/>
      <c r="AK742" s="15"/>
      <c r="AL742" s="632"/>
      <c r="AM742" s="633">
        <v>-1.28205438678484</v>
      </c>
      <c r="AN742" s="634">
        <v>-10.018108407079646</v>
      </c>
      <c r="AO742" s="634">
        <f t="shared" ref="AO742" si="492">ABS(11.88+AN742)</f>
        <v>1.8618915929203546</v>
      </c>
      <c r="AP742" s="529"/>
      <c r="AQ742" s="634"/>
      <c r="AR742" s="634"/>
      <c r="AS742" s="634"/>
      <c r="AT742" s="634"/>
      <c r="AU742" s="634"/>
      <c r="AV742" s="634"/>
      <c r="AW742" s="634"/>
      <c r="AX742" s="634"/>
      <c r="AY742" s="634"/>
      <c r="AZ742" s="634"/>
      <c r="BA742" s="634"/>
      <c r="BB742" s="584"/>
      <c r="BC742" s="634">
        <f t="shared" ref="BC742:BC749" si="493">ABS(BQ742-AN742)</f>
        <v>3.4708407079646033</v>
      </c>
      <c r="BD742" s="634"/>
      <c r="BE742" s="634"/>
      <c r="BF742" s="634"/>
      <c r="BG742" s="634"/>
      <c r="BH742" s="634"/>
      <c r="BI742" s="634"/>
      <c r="BJ742" s="634"/>
      <c r="BK742" s="634"/>
      <c r="BL742" s="634"/>
      <c r="BM742" s="634"/>
      <c r="BN742" s="573"/>
      <c r="BO742" s="573"/>
      <c r="BP742" s="64">
        <v>-1.4398456959275896</v>
      </c>
      <c r="BQ742" s="64">
        <v>-13.48894911504425</v>
      </c>
      <c r="BR742" s="6"/>
      <c r="BS742" s="527"/>
      <c r="BT742" s="527"/>
      <c r="BU742" s="527">
        <f>(BP741+BP742+BP743)/3</f>
        <v>0.78238190783279971</v>
      </c>
      <c r="BV742" s="527">
        <f>(BQ741+BQ742+BQ743)/3</f>
        <v>4.1150497787610627</v>
      </c>
      <c r="BW742" s="584"/>
      <c r="BX742" s="527"/>
      <c r="BY742" s="527"/>
      <c r="BZ742" s="527"/>
      <c r="CA742" s="527"/>
      <c r="CC742" s="584">
        <f>SQRT((BP741-BP742)^2+(BQ741-BQ742)^2)+SQRT((BP742-BP743)^2+(BQ742-BQ743)^2)+SQRT((BP743-BP741)^2+(BQ743-BQ741)^2)</f>
        <v>55.93920562128244</v>
      </c>
      <c r="CD742" s="584"/>
      <c r="CE742" s="584"/>
      <c r="CF742" s="584"/>
      <c r="CG742" s="527"/>
      <c r="CH742" s="584"/>
      <c r="CI742" s="527"/>
      <c r="CJ742" s="584"/>
      <c r="CK742" s="527"/>
      <c r="CL742" s="584"/>
      <c r="CO742" s="70"/>
      <c r="CP742" s="70"/>
      <c r="CQ742" s="70"/>
      <c r="CR742" s="285"/>
      <c r="CS742" s="542">
        <f>DEGREES(ACOS(((BP741-BP742)*(BP743-BP742)+(BQ741-BQ742)*(BQ743-BQ742))/(SQRT((BP741-BP742)^2+(BQ741-BQ742)^2)*SQRT((BP743-BP742)^2+(BQ743-BQ742)^2))))</f>
        <v>5.6510621692977505</v>
      </c>
      <c r="CT742" s="70"/>
      <c r="CU742" s="70"/>
      <c r="CV742" s="70"/>
      <c r="CW742" s="70"/>
      <c r="CX742" s="70"/>
      <c r="CY742" s="70"/>
      <c r="CZ742" s="70"/>
      <c r="DA742" s="70"/>
      <c r="DB742" s="70"/>
      <c r="DC742" s="70"/>
      <c r="DH742" s="519"/>
      <c r="DI742" s="211">
        <f>DEGREES(ACOS(((BP741-BP740)*(BP743-BP742)+(BQ741-BQ740)*(BQ743-BQ742))/(SQRT((BP741-BP740)^2+(BQ741-BQ740)^2)*SQRT((BP743-BP742)^2+(BQ743-BQ742)^2))))</f>
        <v>17.611961585671121</v>
      </c>
      <c r="DJ742" s="105"/>
      <c r="DK742" s="105"/>
      <c r="DL742" s="105"/>
      <c r="DM742" s="105"/>
      <c r="DN742" s="105"/>
      <c r="DO742" s="105"/>
      <c r="DP742" s="105"/>
      <c r="DQ742" s="105"/>
      <c r="DR742" s="105"/>
      <c r="DS742" s="105"/>
      <c r="DT742" s="108" t="s">
        <v>445</v>
      </c>
      <c r="DU742" s="128">
        <v>-0.21696305007128061</v>
      </c>
      <c r="DV742" s="128">
        <v>-13.607273230088497</v>
      </c>
      <c r="ER742" s="105">
        <v>-0.41420218649971752</v>
      </c>
      <c r="ES742" s="105">
        <v>13.252300884955753</v>
      </c>
      <c r="ET742" s="518">
        <f>ABS(ER742)</f>
        <v>0.41420218649971752</v>
      </c>
      <c r="EV742" s="284"/>
      <c r="EW742" s="209"/>
      <c r="EX742" s="209"/>
      <c r="EY742" s="209"/>
      <c r="EZ742" s="209"/>
      <c r="FA742" s="209"/>
      <c r="FB742" s="209"/>
      <c r="FC742" s="209"/>
      <c r="FE742" s="151">
        <v>72.012962068879204</v>
      </c>
      <c r="FF742" s="141"/>
      <c r="FH742" s="141"/>
      <c r="FJ742" s="141"/>
      <c r="FK742" s="584"/>
      <c r="FL742" s="527"/>
      <c r="FM742" s="584"/>
      <c r="FN742" s="527"/>
      <c r="FO742" s="584"/>
      <c r="FP742" s="527"/>
      <c r="FQ742" s="284">
        <f>FE742/(D741+D742)</f>
        <v>10.143685082434891</v>
      </c>
      <c r="FR742" s="209"/>
      <c r="FS742" s="285"/>
      <c r="FT742" s="279"/>
      <c r="FU742" s="285"/>
      <c r="FV742" s="279"/>
      <c r="FW742" s="285"/>
      <c r="FX742" s="279"/>
      <c r="FY742" s="285"/>
      <c r="FZ742" s="279"/>
      <c r="GA742" s="285"/>
      <c r="GB742" s="279"/>
      <c r="GC742" s="279"/>
      <c r="GD742" s="284">
        <f t="shared" ref="GD742" si="494">FE742*(((ABS(DV741-AN741))/(ABS(DV740-DV741))))^2</f>
        <v>1.3950295612959638</v>
      </c>
      <c r="GE742" s="209"/>
      <c r="GF742" s="285"/>
      <c r="GG742" s="279"/>
      <c r="GH742" s="279"/>
      <c r="GI742" s="279"/>
      <c r="GJ742" s="279"/>
      <c r="GK742" s="279"/>
      <c r="GL742" s="279"/>
      <c r="GM742" s="279"/>
      <c r="GN742" s="279"/>
      <c r="GO742" s="279"/>
      <c r="GP742" s="209"/>
      <c r="GQ742" s="529"/>
      <c r="GR742" s="587">
        <v>0.19723913642843693</v>
      </c>
      <c r="GS742" s="529">
        <v>3.0374827009979288</v>
      </c>
      <c r="GT742" s="587"/>
      <c r="GU742" s="529"/>
      <c r="GV742" s="529"/>
      <c r="GW742" s="529"/>
      <c r="GX742" s="529"/>
      <c r="GY742" s="529"/>
      <c r="GZ742" s="587">
        <v>0.1972068584070783</v>
      </c>
      <c r="HA742" s="529">
        <v>0</v>
      </c>
      <c r="HB742" s="587"/>
      <c r="HC742" s="529"/>
      <c r="HD742" s="529"/>
      <c r="HE742" s="529"/>
      <c r="HF742" s="529"/>
      <c r="HG742" s="529"/>
      <c r="HH742" s="584">
        <v>0.27891543869392565</v>
      </c>
      <c r="HI742" s="527">
        <v>3.0374827009979288</v>
      </c>
      <c r="HJ742" s="587"/>
      <c r="HK742" s="529"/>
      <c r="HL742" s="529"/>
      <c r="HM742" s="529"/>
      <c r="HN742" s="529"/>
      <c r="HO742" s="529"/>
      <c r="HP742" s="285"/>
      <c r="HQ742" s="208"/>
      <c r="HR742" s="208"/>
      <c r="HS742" s="208"/>
      <c r="IE742" s="159"/>
      <c r="IF742" s="159"/>
      <c r="IG742" s="159"/>
      <c r="IH742" s="159"/>
      <c r="II742" s="175">
        <v>0</v>
      </c>
      <c r="IJ742" s="175">
        <v>1</v>
      </c>
      <c r="IK742" s="175">
        <v>1</v>
      </c>
      <c r="IL742" s="175">
        <v>0</v>
      </c>
      <c r="IM742" s="175">
        <v>0</v>
      </c>
      <c r="IN742" s="464"/>
      <c r="IO742" s="464"/>
      <c r="IP742" s="402"/>
      <c r="IQ742" s="175">
        <v>1</v>
      </c>
      <c r="IR742" s="175">
        <v>0</v>
      </c>
      <c r="IS742" s="175">
        <v>0</v>
      </c>
      <c r="IT742" s="402"/>
      <c r="IU742" s="416"/>
      <c r="IV742" s="402"/>
      <c r="IW742" s="416"/>
      <c r="IX742" s="483"/>
      <c r="IY742" s="416"/>
      <c r="IZ742" s="175">
        <v>0</v>
      </c>
      <c r="JA742" s="175">
        <v>1</v>
      </c>
      <c r="JB742" s="178">
        <v>0</v>
      </c>
      <c r="JC742" s="178">
        <v>0</v>
      </c>
      <c r="JD742" s="178">
        <v>0</v>
      </c>
      <c r="JE742" s="178">
        <v>1</v>
      </c>
      <c r="JF742" s="178">
        <v>0</v>
      </c>
      <c r="JG742" s="178">
        <v>1</v>
      </c>
      <c r="JH742" s="178">
        <v>0</v>
      </c>
      <c r="JI742" s="178">
        <v>0</v>
      </c>
      <c r="JJ742" s="178">
        <v>0</v>
      </c>
      <c r="JK742" s="178">
        <v>1</v>
      </c>
      <c r="JL742" s="178">
        <v>0</v>
      </c>
      <c r="JM742" s="178">
        <v>1</v>
      </c>
      <c r="JN742" s="178">
        <v>0</v>
      </c>
      <c r="JO742" s="178">
        <v>0</v>
      </c>
      <c r="JP742" s="178">
        <v>0</v>
      </c>
      <c r="JQ742" s="178">
        <v>0</v>
      </c>
      <c r="JR742" s="178">
        <v>0</v>
      </c>
      <c r="JS742" s="178">
        <v>0</v>
      </c>
      <c r="JT742" s="178">
        <v>0</v>
      </c>
      <c r="JU742" s="513">
        <v>1</v>
      </c>
      <c r="JV742" s="178">
        <v>0</v>
      </c>
      <c r="JW742" s="178">
        <v>0</v>
      </c>
      <c r="JX742" s="178">
        <v>0</v>
      </c>
      <c r="JY742" s="513"/>
      <c r="JZ742" s="407"/>
      <c r="KA742" s="407"/>
      <c r="KB742" s="407"/>
      <c r="KC742" s="407"/>
      <c r="KD742" s="407"/>
      <c r="KE742" s="162">
        <v>1</v>
      </c>
      <c r="KF742" s="175">
        <v>0</v>
      </c>
      <c r="KG742" s="175">
        <v>0</v>
      </c>
      <c r="KH742" s="175">
        <v>0</v>
      </c>
      <c r="KI742" s="175">
        <v>0</v>
      </c>
      <c r="KJ742" s="175">
        <v>1</v>
      </c>
      <c r="KK742" s="160">
        <v>0</v>
      </c>
      <c r="KL742" s="175">
        <v>1</v>
      </c>
      <c r="KM742" s="175">
        <v>0</v>
      </c>
      <c r="KN742" s="175">
        <v>0</v>
      </c>
      <c r="KO742" s="175">
        <v>0</v>
      </c>
      <c r="KP742" s="175">
        <v>0</v>
      </c>
      <c r="KQ742" s="175">
        <v>0</v>
      </c>
      <c r="KR742" s="160">
        <v>0</v>
      </c>
      <c r="KS742" s="159"/>
      <c r="KT742" s="159"/>
      <c r="KU742" s="159"/>
      <c r="KV742" s="159"/>
      <c r="KW742" s="159"/>
      <c r="KX742" s="159"/>
      <c r="KY742" s="159"/>
      <c r="KZ742" s="159"/>
      <c r="LA742" s="159"/>
      <c r="LB742" s="159"/>
    </row>
    <row r="743" spans="1:314" x14ac:dyDescent="0.15">
      <c r="A743" s="214"/>
      <c r="B743" s="261" t="s">
        <v>265</v>
      </c>
      <c r="C743" s="10">
        <v>1.08</v>
      </c>
      <c r="D743" s="11">
        <v>3.5996400000000004</v>
      </c>
      <c r="E743" s="12"/>
      <c r="F743" s="14"/>
      <c r="G743" s="13"/>
      <c r="H743" s="14"/>
      <c r="I743" s="596"/>
      <c r="J743" s="9">
        <v>12</v>
      </c>
      <c r="K743" s="14"/>
      <c r="L743" s="9"/>
      <c r="M743" s="14">
        <v>0</v>
      </c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9"/>
      <c r="AB743" s="15"/>
      <c r="AC743" s="15"/>
      <c r="AD743" s="15"/>
      <c r="AE743" s="15"/>
      <c r="AF743" s="15"/>
      <c r="AG743" s="15"/>
      <c r="AH743" s="54"/>
      <c r="AI743" s="15"/>
      <c r="AJ743" s="15"/>
      <c r="AK743" s="15"/>
      <c r="AL743" s="632"/>
      <c r="AM743" s="633">
        <v>2.0315631052129004</v>
      </c>
      <c r="AN743" s="634">
        <v>7.4938606194690269</v>
      </c>
      <c r="AO743" s="584"/>
      <c r="AP743" s="640">
        <f t="shared" ref="AP743:AP749" si="495">ABS(11.88-AN743)</f>
        <v>4.3861393805309739</v>
      </c>
      <c r="AQ743" s="634"/>
      <c r="AR743" s="634"/>
      <c r="AS743" s="634"/>
      <c r="AT743" s="634"/>
      <c r="AU743" s="634"/>
      <c r="AV743" s="634"/>
      <c r="AW743" s="634"/>
      <c r="AX743" s="634"/>
      <c r="AY743" s="634"/>
      <c r="AZ743" s="634"/>
      <c r="BA743" s="634"/>
      <c r="BB743" s="634">
        <f t="shared" ref="BB743:BB749" si="496">ABS(BQ743-AN743)</f>
        <v>5.4034679203539842</v>
      </c>
      <c r="BC743" s="527"/>
      <c r="BD743" s="634"/>
      <c r="BE743" s="634"/>
      <c r="BF743" s="634"/>
      <c r="BG743" s="634"/>
      <c r="BH743" s="634"/>
      <c r="BI743" s="634"/>
      <c r="BJ743" s="634"/>
      <c r="BK743" s="634"/>
      <c r="BL743" s="634"/>
      <c r="BM743" s="634"/>
      <c r="BN743" s="573"/>
      <c r="BO743" s="573"/>
      <c r="BP743" s="4">
        <v>3.2149979237835216</v>
      </c>
      <c r="BQ743" s="4">
        <v>12.897328539823011</v>
      </c>
      <c r="BR743" s="6"/>
      <c r="BS743" s="527">
        <f>(BP742+BP743+BP744)/3</f>
        <v>1.5976370050703388</v>
      </c>
      <c r="BT743" s="527">
        <f>(BQ742+BQ743+BQ744)/3</f>
        <v>-4.7066703539823012</v>
      </c>
      <c r="BU743" s="527"/>
      <c r="BV743" s="527"/>
      <c r="BW743" s="584"/>
      <c r="BX743" s="527"/>
      <c r="BY743" s="527"/>
      <c r="BZ743" s="527"/>
      <c r="CA743" s="527"/>
      <c r="CB743" s="584">
        <f>SQRT((BP742-BP743)^2+(BQ742-BQ743)^2)+SQRT((BP743-BP744)^2+(BQ743-BQ744)^2)+SQRT((BP744-BP742)^2+(BQ744-BQ742)^2)</f>
        <v>57.67795008394711</v>
      </c>
      <c r="CD743" s="584"/>
      <c r="CE743" s="527"/>
      <c r="CF743" s="584"/>
      <c r="CG743" s="527"/>
      <c r="CH743" s="584"/>
      <c r="CI743" s="527"/>
      <c r="CJ743" s="584"/>
      <c r="CK743" s="527"/>
      <c r="CL743" s="584"/>
      <c r="CO743" s="70"/>
      <c r="CP743" s="70"/>
      <c r="CQ743" s="70"/>
      <c r="CR743" s="97">
        <f>DEGREES(ACOS(((BP742-BP743)*(BP744-BP743)+(BQ742-BQ743)*(BQ744-BQ743))/(SQRT((BP742-BP743)^2+(BQ742-BQ743)^2)*SQRT((BP744-BP743)^2+(BQ744-BQ743)^2))))</f>
        <v>9.5770557040313999</v>
      </c>
      <c r="CS743" s="541"/>
      <c r="CT743" s="70"/>
      <c r="CU743" s="70"/>
      <c r="CV743" s="70"/>
      <c r="CW743" s="70"/>
      <c r="CX743" s="70"/>
      <c r="CY743" s="70"/>
      <c r="CZ743" s="70"/>
      <c r="DA743" s="70"/>
      <c r="DB743" s="70"/>
      <c r="DC743" s="70"/>
      <c r="DH743" s="211">
        <f>DEGREES(ACOS(((BP742-BP741)*(BP744-BP743)+(BQ742-BQ741)*(BQ744-BQ743))/(SQRT((BP742-BP741)^2+(BQ742-BQ741)^2)*SQRT((BP744-BP743)^2+(BQ744-BQ743)^2))))</f>
        <v>3.9259935347336872</v>
      </c>
      <c r="DI743" s="519"/>
      <c r="DJ743" s="105"/>
      <c r="DK743" s="105"/>
      <c r="DL743" s="105"/>
      <c r="DM743" s="105"/>
      <c r="DN743" s="105"/>
      <c r="DO743" s="105"/>
      <c r="DP743" s="105"/>
      <c r="DQ743" s="105"/>
      <c r="DR743" s="105"/>
      <c r="DS743" s="105"/>
      <c r="DT743" s="108" t="s">
        <v>445</v>
      </c>
      <c r="DU743" s="105">
        <v>2.2682500689270246</v>
      </c>
      <c r="DV743" s="105">
        <v>12.897328539823011</v>
      </c>
      <c r="ER743" s="128">
        <v>-0.37475435921403016</v>
      </c>
      <c r="ES743" s="128">
        <v>-12.818445796460178</v>
      </c>
      <c r="EU743" s="518">
        <f>ABS(ER743)</f>
        <v>0.37475435921403016</v>
      </c>
      <c r="EV743" s="284"/>
      <c r="EW743" s="209"/>
      <c r="EX743" s="209"/>
      <c r="EY743" s="209"/>
      <c r="EZ743" s="209"/>
      <c r="FA743" s="209"/>
      <c r="FB743" s="209"/>
      <c r="FC743" s="209"/>
      <c r="FE743" s="141"/>
      <c r="FF743" s="144">
        <v>34.961321050648714</v>
      </c>
      <c r="FH743" s="141"/>
      <c r="FJ743" s="141"/>
      <c r="FK743" s="584"/>
      <c r="FL743" s="527"/>
      <c r="FM743" s="584"/>
      <c r="FN743" s="527"/>
      <c r="FO743" s="584"/>
      <c r="FP743" s="527"/>
      <c r="FQ743" s="284"/>
      <c r="FR743" s="284">
        <f>FF743/(D742+D743)</f>
        <v>4.9246221876622469</v>
      </c>
      <c r="FS743" s="285"/>
      <c r="FT743" s="279"/>
      <c r="FU743" s="285"/>
      <c r="FV743" s="279"/>
      <c r="FW743" s="285"/>
      <c r="FX743" s="279"/>
      <c r="FY743" s="285"/>
      <c r="FZ743" s="279"/>
      <c r="GA743" s="285"/>
      <c r="GB743" s="279"/>
      <c r="GC743" s="279"/>
      <c r="GD743" s="284"/>
      <c r="GE743" s="284">
        <f t="shared" ref="GE743" si="497">FF743*(((DV742-AN742)/(ABS(DV741-DV742))))^2</f>
        <v>0.63354464921663745</v>
      </c>
      <c r="GF743" s="285"/>
      <c r="GG743" s="279"/>
      <c r="GH743" s="279"/>
      <c r="GI743" s="279"/>
      <c r="GJ743" s="279"/>
      <c r="GK743" s="279"/>
      <c r="GL743" s="279"/>
      <c r="GM743" s="279"/>
      <c r="GN743" s="279"/>
      <c r="GO743" s="279"/>
      <c r="GP743" s="209"/>
      <c r="GQ743" s="529"/>
      <c r="GR743" s="587">
        <v>2.682452255426742</v>
      </c>
      <c r="GS743" s="532">
        <v>0.15779130914274955</v>
      </c>
      <c r="GT743" s="584"/>
      <c r="GU743" s="527"/>
      <c r="GV743" s="527"/>
      <c r="GW743" s="527"/>
      <c r="GX743" s="527"/>
      <c r="GY743" s="527"/>
      <c r="GZ743" s="587">
        <v>0.35497234513274201</v>
      </c>
      <c r="HA743" s="532">
        <v>0.78882743362831853</v>
      </c>
      <c r="HB743" s="584"/>
      <c r="HC743" s="527"/>
      <c r="HD743" s="527"/>
      <c r="HE743" s="527"/>
      <c r="HF743" s="527"/>
      <c r="HG743" s="527"/>
      <c r="HH743" s="584">
        <v>2.7058372952661167</v>
      </c>
      <c r="HI743" s="527">
        <v>0.80445435997676218</v>
      </c>
      <c r="HJ743" s="584"/>
      <c r="HK743" s="527"/>
      <c r="HL743" s="527"/>
      <c r="HM743" s="527"/>
      <c r="HN743" s="527"/>
      <c r="HO743" s="527"/>
      <c r="HP743" s="285"/>
      <c r="HQ743" s="208"/>
      <c r="HR743" s="208"/>
      <c r="HS743" s="208"/>
      <c r="IE743" s="159"/>
      <c r="IF743" s="159"/>
      <c r="IG743" s="159"/>
      <c r="IH743" s="159"/>
      <c r="II743" s="175">
        <v>0</v>
      </c>
      <c r="IJ743" s="175">
        <v>1</v>
      </c>
      <c r="IK743" s="175">
        <v>0</v>
      </c>
      <c r="IL743" s="175">
        <v>1</v>
      </c>
      <c r="IM743" s="175">
        <v>0</v>
      </c>
      <c r="IN743" s="464"/>
      <c r="IO743" s="464"/>
      <c r="IP743" s="402"/>
      <c r="IQ743" s="175">
        <v>1</v>
      </c>
      <c r="IR743" s="175">
        <v>0</v>
      </c>
      <c r="IS743" s="175">
        <v>0</v>
      </c>
      <c r="IT743" s="402"/>
      <c r="IU743" s="416"/>
      <c r="IV743" s="402"/>
      <c r="IW743" s="416"/>
      <c r="IX743" s="483"/>
      <c r="IY743" s="416"/>
      <c r="IZ743" s="175">
        <v>0</v>
      </c>
      <c r="JA743" s="175">
        <v>1</v>
      </c>
      <c r="JB743" s="178">
        <v>0</v>
      </c>
      <c r="JC743" s="178">
        <v>0</v>
      </c>
      <c r="JD743" s="178">
        <v>0</v>
      </c>
      <c r="JE743" s="178">
        <v>0</v>
      </c>
      <c r="JF743" s="178">
        <v>0</v>
      </c>
      <c r="JG743" s="178">
        <v>1</v>
      </c>
      <c r="JH743" s="178">
        <v>0</v>
      </c>
      <c r="JI743" s="178">
        <v>0</v>
      </c>
      <c r="JJ743" s="178">
        <v>0</v>
      </c>
      <c r="JK743" s="178">
        <v>1</v>
      </c>
      <c r="JL743" s="178">
        <v>0</v>
      </c>
      <c r="JM743" s="178">
        <v>1</v>
      </c>
      <c r="JN743" s="178">
        <v>0</v>
      </c>
      <c r="JO743" s="178">
        <v>0</v>
      </c>
      <c r="JP743" s="178">
        <v>0</v>
      </c>
      <c r="JQ743" s="178">
        <v>0</v>
      </c>
      <c r="JR743" s="178">
        <v>0</v>
      </c>
      <c r="JS743" s="178">
        <v>0</v>
      </c>
      <c r="JT743" s="178">
        <v>0</v>
      </c>
      <c r="JU743" s="513">
        <v>1</v>
      </c>
      <c r="JV743" s="178">
        <v>0</v>
      </c>
      <c r="JW743" s="178">
        <v>0</v>
      </c>
      <c r="JX743" s="178">
        <v>0</v>
      </c>
      <c r="JY743" s="513"/>
      <c r="JZ743" s="407"/>
      <c r="KA743" s="407"/>
      <c r="KB743" s="407"/>
      <c r="KC743" s="407"/>
      <c r="KD743" s="407"/>
      <c r="KE743" s="162">
        <v>0</v>
      </c>
      <c r="KF743" s="175">
        <v>1</v>
      </c>
      <c r="KG743" s="175">
        <v>0</v>
      </c>
      <c r="KH743" s="175">
        <v>0</v>
      </c>
      <c r="KI743" s="175">
        <v>0</v>
      </c>
      <c r="KJ743" s="175">
        <v>1</v>
      </c>
      <c r="KK743" s="160">
        <v>0</v>
      </c>
      <c r="KL743" s="175">
        <v>1</v>
      </c>
      <c r="KM743" s="175">
        <v>0</v>
      </c>
      <c r="KN743" s="175">
        <v>0</v>
      </c>
      <c r="KO743" s="175">
        <v>0</v>
      </c>
      <c r="KP743" s="175">
        <v>0</v>
      </c>
      <c r="KQ743" s="175">
        <v>0</v>
      </c>
      <c r="KR743" s="160">
        <v>0</v>
      </c>
      <c r="KS743" s="159"/>
      <c r="KT743" s="159"/>
      <c r="KU743" s="159"/>
      <c r="KV743" s="159"/>
      <c r="KW743" s="159"/>
      <c r="KX743" s="159"/>
      <c r="KY743" s="159"/>
      <c r="KZ743" s="159"/>
      <c r="LA743" s="159"/>
      <c r="LB743" s="159"/>
    </row>
    <row r="744" spans="1:314" x14ac:dyDescent="0.15">
      <c r="A744" s="214"/>
      <c r="B744" s="261" t="s">
        <v>266</v>
      </c>
      <c r="C744" s="10">
        <v>1.1000000000000001</v>
      </c>
      <c r="D744" s="11">
        <v>3.6663000000000006</v>
      </c>
      <c r="E744" s="12"/>
      <c r="F744" s="14"/>
      <c r="G744" s="13"/>
      <c r="H744" s="14"/>
      <c r="I744" s="596"/>
      <c r="J744" s="9">
        <v>13</v>
      </c>
      <c r="K744" s="14"/>
      <c r="L744" s="9"/>
      <c r="M744" s="14">
        <v>0</v>
      </c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9"/>
      <c r="AB744" s="15"/>
      <c r="AC744" s="15"/>
      <c r="AD744" s="15"/>
      <c r="AE744" s="15"/>
      <c r="AF744" s="15"/>
      <c r="AG744" s="15"/>
      <c r="AH744" s="54"/>
      <c r="AI744" s="15"/>
      <c r="AJ744" s="15"/>
      <c r="AK744" s="15"/>
      <c r="AL744" s="632"/>
      <c r="AM744" s="633">
        <v>3.0966544419264594</v>
      </c>
      <c r="AN744" s="634">
        <v>-9.8603429203539825</v>
      </c>
      <c r="AO744" s="634">
        <f t="shared" ref="AO744" si="498">ABS(11.88+AN744)</f>
        <v>2.0196570796460183</v>
      </c>
      <c r="AP744" s="529"/>
      <c r="AQ744" s="634"/>
      <c r="AR744" s="634"/>
      <c r="AS744" s="634"/>
      <c r="AT744" s="634"/>
      <c r="AU744" s="634"/>
      <c r="AV744" s="634"/>
      <c r="AW744" s="634"/>
      <c r="AX744" s="634"/>
      <c r="AY744" s="634"/>
      <c r="AZ744" s="634"/>
      <c r="BA744" s="634"/>
      <c r="BB744" s="584"/>
      <c r="BC744" s="634">
        <f t="shared" ref="BC744:BC749" si="499">ABS(BQ744-AN744)</f>
        <v>3.6680475663716834</v>
      </c>
      <c r="BD744" s="634"/>
      <c r="BE744" s="634"/>
      <c r="BF744" s="634"/>
      <c r="BG744" s="634"/>
      <c r="BH744" s="634"/>
      <c r="BI744" s="634"/>
      <c r="BJ744" s="634"/>
      <c r="BK744" s="634"/>
      <c r="BL744" s="634"/>
      <c r="BM744" s="634"/>
      <c r="BN744" s="573"/>
      <c r="BO744" s="573"/>
      <c r="BP744" s="64">
        <v>3.0177587873550848</v>
      </c>
      <c r="BQ744" s="64">
        <v>-13.528390486725666</v>
      </c>
      <c r="BR744" s="6"/>
      <c r="BS744" s="527"/>
      <c r="BT744" s="527"/>
      <c r="BU744" s="527">
        <f>(BP743+BP744+BP745)/3</f>
        <v>2.8205196509266472</v>
      </c>
      <c r="BV744" s="527">
        <f>(BQ743+BQ744+BQ745)/3</f>
        <v>3.8389601769911508</v>
      </c>
      <c r="BW744" s="584"/>
      <c r="BX744" s="527"/>
      <c r="BY744" s="527"/>
      <c r="BZ744" s="527"/>
      <c r="CA744" s="527"/>
      <c r="CC744" s="584">
        <f>SQRT((BP743-BP744)^2+(BQ743-BQ744)^2)+SQRT((BP744-BP745)^2+(BQ744-BQ745)^2)+SQRT((BP745-BP743)^2+(BQ745-BQ743)^2)</f>
        <v>53.353519029366034</v>
      </c>
      <c r="CD744" s="584"/>
      <c r="CE744" s="584"/>
      <c r="CF744" s="584"/>
      <c r="CG744" s="527"/>
      <c r="CH744" s="584"/>
      <c r="CI744" s="527"/>
      <c r="CJ744" s="584"/>
      <c r="CK744" s="527"/>
      <c r="CL744" s="584"/>
      <c r="CO744" s="70"/>
      <c r="CP744" s="70"/>
      <c r="CQ744" s="70"/>
      <c r="CR744" s="285"/>
      <c r="CS744" s="542">
        <f>DEGREES(ACOS(((BP743-BP744)*(BP745-BP744)+(BQ743-BQ744)*(BQ745-BQ744))/(SQRT((BP743-BP744)^2+(BQ743-BQ744)^2)*SQRT((BP745-BP744)^2+(BQ745-BQ744)^2))))</f>
        <v>2.1876158458090798</v>
      </c>
      <c r="CT744" s="70"/>
      <c r="CU744" s="70"/>
      <c r="CV744" s="70"/>
      <c r="CW744" s="70"/>
      <c r="CX744" s="70"/>
      <c r="CY744" s="70"/>
      <c r="CZ744" s="70"/>
      <c r="DA744" s="70"/>
      <c r="DB744" s="70"/>
      <c r="DC744" s="70"/>
      <c r="DH744" s="519"/>
      <c r="DI744" s="211">
        <f>DEGREES(ACOS(((BP743-BP742)*(BP745-BP744)+(BQ743-BQ742)*(BQ745-BQ744))/(SQRT((BP743-BP742)^2+(BQ743-BQ742)^2)*SQRT((BP745-BP744)^2+(BQ745-BQ744)^2))))</f>
        <v>11.764671549840353</v>
      </c>
      <c r="DJ744" s="105"/>
      <c r="DK744" s="105"/>
      <c r="DL744" s="105"/>
      <c r="DM744" s="105"/>
      <c r="DN744" s="105"/>
      <c r="DO744" s="105"/>
      <c r="DP744" s="105"/>
      <c r="DQ744" s="105"/>
      <c r="DR744" s="105"/>
      <c r="DS744" s="105"/>
      <c r="DT744" s="108" t="s">
        <v>443</v>
      </c>
      <c r="DU744" s="128">
        <v>1.9526674506415256</v>
      </c>
      <c r="DV744" s="128">
        <v>-13.528390486725666</v>
      </c>
      <c r="ER744" s="105">
        <v>0.41420218649971752</v>
      </c>
      <c r="ES744" s="105">
        <v>12.463473451327435</v>
      </c>
      <c r="ET744" s="518">
        <f>ABS(ER744)</f>
        <v>0.41420218649971752</v>
      </c>
      <c r="EV744" s="284"/>
      <c r="EW744" s="209"/>
      <c r="EX744" s="209"/>
      <c r="EY744" s="209"/>
      <c r="EZ744" s="209"/>
      <c r="FA744" s="209"/>
      <c r="FB744" s="209"/>
      <c r="FC744" s="209"/>
      <c r="FE744" s="151">
        <v>58.901591494400819</v>
      </c>
      <c r="FF744" s="141"/>
      <c r="FH744" s="141"/>
      <c r="FJ744" s="141"/>
      <c r="FK744" s="584"/>
      <c r="FL744" s="527"/>
      <c r="FM744" s="584"/>
      <c r="FN744" s="527"/>
      <c r="FO744" s="584"/>
      <c r="FP744" s="527"/>
      <c r="FQ744" s="284">
        <f>FE744/(D743+D744)</f>
        <v>8.1065342535722582</v>
      </c>
      <c r="FR744" s="209"/>
      <c r="FS744" s="285"/>
      <c r="FT744" s="279"/>
      <c r="FU744" s="285"/>
      <c r="FV744" s="279"/>
      <c r="FW744" s="285"/>
      <c r="FX744" s="279"/>
      <c r="FY744" s="285"/>
      <c r="FZ744" s="279"/>
      <c r="GA744" s="285"/>
      <c r="GB744" s="279"/>
      <c r="GC744" s="279"/>
      <c r="GD744" s="284">
        <f t="shared" ref="GD744" si="500">FE744*(((ABS(DV743-AN743))/(ABS(DV742-DV743))))^2</f>
        <v>2.4481026138180475</v>
      </c>
      <c r="GE744" s="209"/>
      <c r="GF744" s="285"/>
      <c r="GG744" s="279"/>
      <c r="GH744" s="279"/>
      <c r="GI744" s="279"/>
      <c r="GJ744" s="279"/>
      <c r="GK744" s="279"/>
      <c r="GL744" s="279"/>
      <c r="GM744" s="279"/>
      <c r="GN744" s="279"/>
      <c r="GO744" s="279"/>
      <c r="GP744" s="209"/>
      <c r="GQ744" s="529"/>
      <c r="GR744" s="587">
        <v>1.8540478824273072</v>
      </c>
      <c r="GS744" s="529">
        <v>2.3274218098555557</v>
      </c>
      <c r="GT744" s="587"/>
      <c r="GU744" s="529"/>
      <c r="GV744" s="529"/>
      <c r="GW744" s="529"/>
      <c r="GX744" s="529"/>
      <c r="GY744" s="529"/>
      <c r="GZ744" s="587">
        <v>0.43385508849557652</v>
      </c>
      <c r="HA744" s="529">
        <v>0.70994469026548757</v>
      </c>
      <c r="HB744" s="587"/>
      <c r="HC744" s="529"/>
      <c r="HD744" s="529"/>
      <c r="HE744" s="529"/>
      <c r="HF744" s="529"/>
      <c r="HG744" s="529"/>
      <c r="HH744" s="584">
        <v>1.9041333430583811</v>
      </c>
      <c r="HI744" s="527">
        <v>2.4332927781562721</v>
      </c>
      <c r="HJ744" s="587"/>
      <c r="HK744" s="529"/>
      <c r="HL744" s="529"/>
      <c r="HM744" s="529"/>
      <c r="HN744" s="529"/>
      <c r="HO744" s="529"/>
      <c r="HP744" s="285"/>
      <c r="HQ744" s="208"/>
      <c r="HR744" s="208"/>
      <c r="HS744" s="208"/>
      <c r="IE744" s="159"/>
      <c r="IF744" s="159"/>
      <c r="IG744" s="159"/>
      <c r="IH744" s="159"/>
      <c r="II744" s="175">
        <v>0</v>
      </c>
      <c r="IJ744" s="175">
        <v>1</v>
      </c>
      <c r="IK744" s="175">
        <v>1</v>
      </c>
      <c r="IL744" s="175">
        <v>0</v>
      </c>
      <c r="IM744" s="175">
        <v>0</v>
      </c>
      <c r="IN744" s="464"/>
      <c r="IO744" s="464"/>
      <c r="IP744" s="402"/>
      <c r="IQ744" s="175">
        <v>0</v>
      </c>
      <c r="IR744" s="175">
        <v>1</v>
      </c>
      <c r="IS744" s="175">
        <v>0</v>
      </c>
      <c r="IT744" s="402"/>
      <c r="IU744" s="416"/>
      <c r="IV744" s="402"/>
      <c r="IW744" s="416"/>
      <c r="IX744" s="483"/>
      <c r="IY744" s="416"/>
      <c r="IZ744" s="175">
        <v>0</v>
      </c>
      <c r="JA744" s="175">
        <v>0</v>
      </c>
      <c r="JB744" s="178">
        <v>0</v>
      </c>
      <c r="JC744" s="178">
        <v>1</v>
      </c>
      <c r="JD744" s="178">
        <v>0</v>
      </c>
      <c r="JE744" s="178">
        <v>0</v>
      </c>
      <c r="JF744" s="178">
        <v>0</v>
      </c>
      <c r="JG744" s="178">
        <v>0</v>
      </c>
      <c r="JH744" s="178">
        <v>1</v>
      </c>
      <c r="JI744" s="178">
        <v>0</v>
      </c>
      <c r="JJ744" s="178">
        <v>0</v>
      </c>
      <c r="JK744" s="178">
        <v>1</v>
      </c>
      <c r="JL744" s="178">
        <v>0</v>
      </c>
      <c r="JM744" s="178">
        <v>1</v>
      </c>
      <c r="JN744" s="178">
        <v>0</v>
      </c>
      <c r="JO744" s="178">
        <v>0</v>
      </c>
      <c r="JP744" s="178">
        <v>0</v>
      </c>
      <c r="JQ744" s="178">
        <v>0</v>
      </c>
      <c r="JR744" s="178">
        <v>0</v>
      </c>
      <c r="JS744" s="178">
        <v>0</v>
      </c>
      <c r="JT744" s="178">
        <v>0</v>
      </c>
      <c r="JU744" s="513">
        <v>0</v>
      </c>
      <c r="JV744" s="178">
        <v>1</v>
      </c>
      <c r="JW744" s="178">
        <v>0</v>
      </c>
      <c r="JX744" s="178">
        <v>0</v>
      </c>
      <c r="JY744" s="513"/>
      <c r="JZ744" s="407"/>
      <c r="KA744" s="407"/>
      <c r="KB744" s="407"/>
      <c r="KC744" s="407"/>
      <c r="KD744" s="407"/>
      <c r="KE744" s="162">
        <v>1</v>
      </c>
      <c r="KF744" s="175">
        <v>0</v>
      </c>
      <c r="KG744" s="175">
        <v>0</v>
      </c>
      <c r="KH744" s="175">
        <v>0</v>
      </c>
      <c r="KI744" s="175">
        <v>0</v>
      </c>
      <c r="KJ744" s="175">
        <v>1</v>
      </c>
      <c r="KK744" s="160">
        <v>0</v>
      </c>
      <c r="KL744" s="175">
        <v>1</v>
      </c>
      <c r="KM744" s="175">
        <v>0</v>
      </c>
      <c r="KN744" s="175">
        <v>0</v>
      </c>
      <c r="KO744" s="175">
        <v>0</v>
      </c>
      <c r="KP744" s="175">
        <v>0</v>
      </c>
      <c r="KQ744" s="175">
        <v>0</v>
      </c>
      <c r="KR744" s="160">
        <v>0</v>
      </c>
      <c r="KS744" s="159"/>
      <c r="KT744" s="159"/>
      <c r="KU744" s="159"/>
      <c r="KV744" s="159"/>
      <c r="KW744" s="159"/>
      <c r="KX744" s="159"/>
      <c r="KY744" s="159"/>
      <c r="KZ744" s="159"/>
      <c r="LA744" s="159"/>
      <c r="LB744" s="159"/>
    </row>
    <row r="745" spans="1:314" x14ac:dyDescent="0.15">
      <c r="A745" s="214"/>
      <c r="B745" s="261" t="s">
        <v>267</v>
      </c>
      <c r="C745" s="10">
        <v>1.17</v>
      </c>
      <c r="D745" s="11">
        <v>3.89961</v>
      </c>
      <c r="E745" s="12"/>
      <c r="F745" s="14"/>
      <c r="G745" s="13"/>
      <c r="H745" s="14"/>
      <c r="I745" s="596"/>
      <c r="J745" s="9">
        <v>14</v>
      </c>
      <c r="K745" s="14"/>
      <c r="L745" s="9"/>
      <c r="M745" s="14">
        <v>0</v>
      </c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9"/>
      <c r="AB745" s="15"/>
      <c r="AC745" s="15"/>
      <c r="AD745" s="15"/>
      <c r="AE745" s="15"/>
      <c r="AF745" s="15"/>
      <c r="AG745" s="15"/>
      <c r="AH745" s="54"/>
      <c r="AI745" s="15"/>
      <c r="AJ745" s="15"/>
      <c r="AK745" s="15"/>
      <c r="AL745" s="632"/>
      <c r="AM745" s="633">
        <v>2.5049370326411489</v>
      </c>
      <c r="AN745" s="634">
        <v>7.9671570796460189</v>
      </c>
      <c r="AO745" s="584"/>
      <c r="AP745" s="640">
        <f t="shared" ref="AP745:AP749" si="501">ABS(11.88-AN745)</f>
        <v>3.9128429203539818</v>
      </c>
      <c r="AQ745" s="634"/>
      <c r="AR745" s="634"/>
      <c r="AS745" s="634"/>
      <c r="AT745" s="634"/>
      <c r="AU745" s="634"/>
      <c r="AV745" s="634"/>
      <c r="AW745" s="634"/>
      <c r="AX745" s="634"/>
      <c r="AY745" s="634"/>
      <c r="AZ745" s="634"/>
      <c r="BA745" s="634"/>
      <c r="BB745" s="634">
        <f t="shared" ref="BB745:BB749" si="502">ABS(BQ745-AN745)</f>
        <v>4.1807853982300882</v>
      </c>
      <c r="BC745" s="527"/>
      <c r="BD745" s="634"/>
      <c r="BE745" s="634"/>
      <c r="BF745" s="634"/>
      <c r="BG745" s="634"/>
      <c r="BH745" s="634"/>
      <c r="BI745" s="634"/>
      <c r="BJ745" s="634"/>
      <c r="BK745" s="634"/>
      <c r="BL745" s="634"/>
      <c r="BM745" s="634"/>
      <c r="BN745" s="573"/>
      <c r="BO745" s="573"/>
      <c r="BP745" s="4">
        <v>2.2288022416413371</v>
      </c>
      <c r="BQ745" s="4">
        <v>12.147942477876107</v>
      </c>
      <c r="BR745" s="6"/>
      <c r="BS745" s="527">
        <f>(BP744+BP745+BP746)/3</f>
        <v>6.5746378809479937E-3</v>
      </c>
      <c r="BT745" s="527">
        <f>(BQ744+BQ745+BQ746)/3</f>
        <v>-4.7855530973451339</v>
      </c>
      <c r="BU745" s="527"/>
      <c r="BV745" s="527"/>
      <c r="BW745" s="584"/>
      <c r="BX745" s="527"/>
      <c r="BY745" s="527"/>
      <c r="BZ745" s="527"/>
      <c r="CA745" s="527"/>
      <c r="CB745" s="584">
        <f>SQRT((BP744-BP745)^2+(BQ744-BQ745)^2)+SQRT((BP745-BP746)^2+(BQ745-BQ746)^2)+SQRT((BP746-BP744)^2+(BQ746-BQ744)^2)</f>
        <v>60.158571102574385</v>
      </c>
      <c r="CD745" s="584"/>
      <c r="CE745" s="527"/>
      <c r="CF745" s="584"/>
      <c r="CG745" s="527"/>
      <c r="CH745" s="584"/>
      <c r="CI745" s="527"/>
      <c r="CJ745" s="584"/>
      <c r="CK745" s="527"/>
      <c r="CL745" s="584"/>
      <c r="CO745" s="70"/>
      <c r="CP745" s="70"/>
      <c r="CQ745" s="70"/>
      <c r="CR745" s="97">
        <f>DEGREES(ACOS(((BP744-BP745)*(BP746-BP745)+(BQ744-BQ745)*(BQ746-BQ745))/(SQRT((BP744-BP745)^2+(BQ744-BQ745)^2)*SQRT((BP746-BP745)^2+(BQ746-BQ745)^2))))</f>
        <v>18.288327050855219</v>
      </c>
      <c r="CS745" s="541"/>
      <c r="CT745" s="70"/>
      <c r="CU745" s="70"/>
      <c r="CV745" s="70"/>
      <c r="CW745" s="70"/>
      <c r="CX745" s="70"/>
      <c r="CY745" s="70"/>
      <c r="CZ745" s="70"/>
      <c r="DA745" s="70"/>
      <c r="DB745" s="70"/>
      <c r="DC745" s="70"/>
      <c r="DH745" s="211">
        <f>DEGREES(ACOS(((BP744-BP743)*(BP746-BP745)+(BQ744-BQ743)*(BQ746-BQ745))/(SQRT((BP744-BP743)^2+(BQ744-BQ743)^2)*SQRT((BP746-BP745)^2+(BQ746-BQ745)^2))))</f>
        <v>16.100711205046306</v>
      </c>
      <c r="DI745" s="519"/>
      <c r="DJ745" s="105"/>
      <c r="DK745" s="105"/>
      <c r="DL745" s="105"/>
      <c r="DM745" s="105"/>
      <c r="DN745" s="105"/>
      <c r="DO745" s="105"/>
      <c r="DP745" s="105"/>
      <c r="DQ745" s="105"/>
      <c r="DR745" s="105"/>
      <c r="DS745" s="105"/>
      <c r="DT745" s="108" t="s">
        <v>337</v>
      </c>
      <c r="DU745" s="105">
        <v>1.5187413504989642</v>
      </c>
      <c r="DV745" s="105">
        <v>12.108501106194691</v>
      </c>
      <c r="ER745" s="128">
        <v>0.37475435921403016</v>
      </c>
      <c r="ES745" s="128">
        <v>-12.739563053097346</v>
      </c>
      <c r="EU745" s="518">
        <f>ABS(ER745)</f>
        <v>0.37475435921403016</v>
      </c>
      <c r="EV745" s="284"/>
      <c r="EW745" s="209"/>
      <c r="EX745" s="209"/>
      <c r="EY745" s="209"/>
      <c r="EZ745" s="209"/>
      <c r="FA745" s="209"/>
      <c r="FB745" s="209"/>
      <c r="FC745" s="209"/>
      <c r="FE745" s="141"/>
      <c r="FF745" s="144">
        <v>12.956560870887481</v>
      </c>
      <c r="FH745" s="141"/>
      <c r="FJ745" s="141"/>
      <c r="FK745" s="584"/>
      <c r="FL745" s="527"/>
      <c r="FM745" s="584"/>
      <c r="FN745" s="527"/>
      <c r="FO745" s="584"/>
      <c r="FP745" s="527"/>
      <c r="FQ745" s="284"/>
      <c r="FR745" s="284">
        <f>FF745/(D744+D745)</f>
        <v>1.7124920691479915</v>
      </c>
      <c r="FS745" s="285"/>
      <c r="FT745" s="279"/>
      <c r="FU745" s="285"/>
      <c r="FV745" s="279"/>
      <c r="FW745" s="285"/>
      <c r="FX745" s="279"/>
      <c r="FY745" s="285"/>
      <c r="FZ745" s="279"/>
      <c r="GA745" s="285"/>
      <c r="GB745" s="279"/>
      <c r="GC745" s="279"/>
      <c r="GD745" s="284"/>
      <c r="GE745" s="284">
        <f t="shared" ref="GE745" si="503">FF745*(((DV744-AN744)/(ABS(DV743-DV744))))^2</f>
        <v>0.24963531960861191</v>
      </c>
      <c r="GF745" s="285"/>
      <c r="GG745" s="279"/>
      <c r="GH745" s="279"/>
      <c r="GI745" s="279"/>
      <c r="GJ745" s="279"/>
      <c r="GK745" s="279"/>
      <c r="GL745" s="279"/>
      <c r="GM745" s="279"/>
      <c r="GN745" s="279"/>
      <c r="GO745" s="279"/>
      <c r="GP745" s="209"/>
      <c r="GQ745" s="529"/>
      <c r="GR745" s="587">
        <v>1.1045391639992466</v>
      </c>
      <c r="GS745" s="532">
        <v>1.5779130914274955</v>
      </c>
      <c r="GT745" s="584"/>
      <c r="GU745" s="527"/>
      <c r="GV745" s="527"/>
      <c r="GW745" s="527"/>
      <c r="GX745" s="527"/>
      <c r="GY745" s="527"/>
      <c r="GZ745" s="587">
        <v>0.35497234513274378</v>
      </c>
      <c r="HA745" s="532">
        <v>0.78882743362832031</v>
      </c>
      <c r="HB745" s="584"/>
      <c r="HC745" s="527"/>
      <c r="HD745" s="527"/>
      <c r="HE745" s="527"/>
      <c r="HF745" s="527"/>
      <c r="HG745" s="527"/>
      <c r="HH745" s="584">
        <v>1.1601776289073991</v>
      </c>
      <c r="HI745" s="527">
        <v>1.7641027306092232</v>
      </c>
      <c r="HJ745" s="584"/>
      <c r="HK745" s="527"/>
      <c r="HL745" s="527"/>
      <c r="HM745" s="527"/>
      <c r="HN745" s="527"/>
      <c r="HO745" s="527"/>
      <c r="HP745" s="285"/>
      <c r="HQ745" s="208"/>
      <c r="HR745" s="208"/>
      <c r="HS745" s="208"/>
      <c r="IE745" s="159"/>
      <c r="IF745" s="159"/>
      <c r="IG745" s="159"/>
      <c r="IH745" s="159"/>
      <c r="II745" s="175">
        <v>0</v>
      </c>
      <c r="IJ745" s="175">
        <v>1</v>
      </c>
      <c r="IK745" s="175">
        <v>0</v>
      </c>
      <c r="IL745" s="175">
        <v>1</v>
      </c>
      <c r="IM745" s="175">
        <v>0</v>
      </c>
      <c r="IN745" s="464"/>
      <c r="IO745" s="464"/>
      <c r="IP745" s="402"/>
      <c r="IQ745" s="175">
        <v>1</v>
      </c>
      <c r="IR745" s="175">
        <v>0</v>
      </c>
      <c r="IS745" s="175">
        <v>0</v>
      </c>
      <c r="IT745" s="402"/>
      <c r="IU745" s="416"/>
      <c r="IV745" s="402"/>
      <c r="IW745" s="416"/>
      <c r="IX745" s="483"/>
      <c r="IY745" s="416"/>
      <c r="IZ745" s="175">
        <v>0</v>
      </c>
      <c r="JA745" s="175">
        <v>0</v>
      </c>
      <c r="JB745" s="178">
        <v>1</v>
      </c>
      <c r="JC745" s="178">
        <v>0</v>
      </c>
      <c r="JD745" s="178">
        <v>0</v>
      </c>
      <c r="JE745" s="178">
        <v>0</v>
      </c>
      <c r="JF745" s="178">
        <v>1</v>
      </c>
      <c r="JG745" s="178">
        <v>0</v>
      </c>
      <c r="JH745" s="178">
        <v>0</v>
      </c>
      <c r="JI745" s="178">
        <v>0</v>
      </c>
      <c r="JJ745" s="178">
        <v>0</v>
      </c>
      <c r="JK745" s="178">
        <v>1</v>
      </c>
      <c r="JL745" s="178">
        <v>0</v>
      </c>
      <c r="JM745" s="178">
        <v>1</v>
      </c>
      <c r="JN745" s="178">
        <v>0</v>
      </c>
      <c r="JO745" s="178">
        <v>0</v>
      </c>
      <c r="JP745" s="178">
        <v>0</v>
      </c>
      <c r="JQ745" s="178">
        <v>0</v>
      </c>
      <c r="JR745" s="178">
        <v>0</v>
      </c>
      <c r="JS745" s="178">
        <v>0</v>
      </c>
      <c r="JT745" s="178">
        <v>0</v>
      </c>
      <c r="JU745" s="513">
        <v>1</v>
      </c>
      <c r="JV745" s="178">
        <v>0</v>
      </c>
      <c r="JW745" s="178">
        <v>0</v>
      </c>
      <c r="JX745" s="178">
        <v>0</v>
      </c>
      <c r="JY745" s="513"/>
      <c r="JZ745" s="407"/>
      <c r="KA745" s="407"/>
      <c r="KB745" s="407"/>
      <c r="KC745" s="407"/>
      <c r="KD745" s="407"/>
      <c r="KE745" s="162">
        <v>1</v>
      </c>
      <c r="KF745" s="175">
        <v>0</v>
      </c>
      <c r="KG745" s="175">
        <v>0</v>
      </c>
      <c r="KH745" s="175">
        <v>0</v>
      </c>
      <c r="KI745" s="175">
        <v>0</v>
      </c>
      <c r="KJ745" s="175">
        <v>1</v>
      </c>
      <c r="KK745" s="160">
        <v>0</v>
      </c>
      <c r="KL745" s="175">
        <v>1</v>
      </c>
      <c r="KM745" s="175">
        <v>0</v>
      </c>
      <c r="KN745" s="175">
        <v>0</v>
      </c>
      <c r="KO745" s="175">
        <v>0</v>
      </c>
      <c r="KP745" s="175">
        <v>0</v>
      </c>
      <c r="KQ745" s="175">
        <v>0</v>
      </c>
      <c r="KR745" s="160">
        <v>0</v>
      </c>
      <c r="KS745" s="159"/>
      <c r="KT745" s="159"/>
      <c r="KU745" s="159"/>
      <c r="KV745" s="159"/>
      <c r="KW745" s="159"/>
      <c r="KX745" s="159"/>
      <c r="KY745" s="159"/>
      <c r="KZ745" s="159"/>
      <c r="LA745" s="159"/>
      <c r="LB745" s="159"/>
    </row>
    <row r="746" spans="1:314" x14ac:dyDescent="0.15">
      <c r="A746" s="214"/>
      <c r="B746" s="261" t="s">
        <v>268</v>
      </c>
      <c r="C746" s="10">
        <v>1.08</v>
      </c>
      <c r="D746" s="11">
        <v>3.5996400000000004</v>
      </c>
      <c r="E746" s="12"/>
      <c r="F746" s="14"/>
      <c r="G746" s="13"/>
      <c r="H746" s="14"/>
      <c r="I746" s="596"/>
      <c r="J746" s="9">
        <v>15</v>
      </c>
      <c r="K746" s="14"/>
      <c r="L746" s="9"/>
      <c r="M746" s="14">
        <v>0</v>
      </c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9"/>
      <c r="AB746" s="15"/>
      <c r="AC746" s="15"/>
      <c r="AD746" s="15"/>
      <c r="AE746" s="15"/>
      <c r="AF746" s="15"/>
      <c r="AG746" s="15"/>
      <c r="AH746" s="54"/>
      <c r="AI746" s="15"/>
      <c r="AJ746" s="15"/>
      <c r="AK746" s="15"/>
      <c r="AL746" s="632"/>
      <c r="AM746" s="633">
        <v>-3.2938935783548966</v>
      </c>
      <c r="AN746" s="634">
        <v>-9.8603429203539825</v>
      </c>
      <c r="AO746" s="634">
        <f t="shared" ref="AO746" si="504">ABS(11.88+AN746)</f>
        <v>2.0196570796460183</v>
      </c>
      <c r="AP746" s="529"/>
      <c r="AQ746" s="634"/>
      <c r="AR746" s="634"/>
      <c r="AS746" s="634"/>
      <c r="AT746" s="634"/>
      <c r="AU746" s="634"/>
      <c r="AV746" s="634"/>
      <c r="AW746" s="634"/>
      <c r="AX746" s="634"/>
      <c r="AY746" s="634"/>
      <c r="AZ746" s="634"/>
      <c r="BA746" s="634"/>
      <c r="BB746" s="584"/>
      <c r="BC746" s="634">
        <f t="shared" ref="BC746:BC749" si="505">ABS(BQ746-AN746)</f>
        <v>3.1158683628318595</v>
      </c>
      <c r="BD746" s="634"/>
      <c r="BE746" s="634"/>
      <c r="BF746" s="634"/>
      <c r="BG746" s="634"/>
      <c r="BH746" s="634"/>
      <c r="BI746" s="634"/>
      <c r="BJ746" s="634"/>
      <c r="BK746" s="634"/>
      <c r="BL746" s="634"/>
      <c r="BM746" s="634"/>
      <c r="BN746" s="573"/>
      <c r="BO746" s="573"/>
      <c r="BP746" s="64">
        <v>-5.226837115353578</v>
      </c>
      <c r="BQ746" s="64">
        <v>-12.976211283185842</v>
      </c>
      <c r="BR746" s="6"/>
      <c r="BS746" s="527"/>
      <c r="BT746" s="527"/>
      <c r="BU746" s="527">
        <f>(BP745+BP746+BP747)/3</f>
        <v>-1.5844877293084432</v>
      </c>
      <c r="BV746" s="527">
        <f>(BQ745+BQ746+BQ747)/3</f>
        <v>3.8389601769911508</v>
      </c>
      <c r="BW746" s="584"/>
      <c r="BX746" s="527"/>
      <c r="BY746" s="527"/>
      <c r="BZ746" s="527"/>
      <c r="CA746" s="527"/>
      <c r="CC746" s="584">
        <f>SQRT((BP745-BP746)^2+(BQ745-BQ746)^2)+SQRT((BP746-BP747)^2+(BQ746-BQ747)^2)+SQRT((BP747-BP745)^2+(BQ747-BQ745)^2)</f>
        <v>55.75436950435541</v>
      </c>
      <c r="CD746" s="584"/>
      <c r="CE746" s="584"/>
      <c r="CF746" s="584"/>
      <c r="CG746" s="527"/>
      <c r="CH746" s="584"/>
      <c r="CI746" s="527"/>
      <c r="CJ746" s="584"/>
      <c r="CK746" s="527"/>
      <c r="CL746" s="584"/>
      <c r="CO746" s="70"/>
      <c r="CP746" s="70"/>
      <c r="CQ746" s="70"/>
      <c r="CR746" s="285"/>
      <c r="CS746" s="542">
        <f>DEGREES(ACOS(((BP745-BP746)*(BP747-BP746)+(BQ745-BQ746)*(BQ747-BQ746))/(SQRT((BP745-BP746)^2+(BQ745-BQ746)^2)*SQRT((BP747-BP746)^2+(BQ747-BQ746)^2))))</f>
        <v>8.7221040202156601</v>
      </c>
      <c r="CT746" s="70"/>
      <c r="CU746" s="70"/>
      <c r="CV746" s="70"/>
      <c r="CW746" s="70"/>
      <c r="CX746" s="70"/>
      <c r="CY746" s="70"/>
      <c r="CZ746" s="70"/>
      <c r="DA746" s="70"/>
      <c r="DB746" s="70"/>
      <c r="DC746" s="70"/>
      <c r="DH746" s="519"/>
      <c r="DI746" s="211">
        <f>DEGREES(ACOS(((BP745-BP744)*(BP747-BP746)+(BQ745-BQ744)*(BQ747-BQ746))/(SQRT((BP745-BP744)^2+(BQ745-BQ744)^2)*SQRT((BP747-BP746)^2+(BQ747-BQ746)^2))))</f>
        <v>9.5662230306395859</v>
      </c>
      <c r="DJ746" s="105"/>
      <c r="DK746" s="105"/>
      <c r="DL746" s="105"/>
      <c r="DM746" s="105"/>
      <c r="DN746" s="105"/>
      <c r="DO746" s="105"/>
      <c r="DP746" s="105"/>
      <c r="DQ746" s="105"/>
      <c r="DR746" s="105"/>
      <c r="DS746" s="105"/>
      <c r="DT746" s="108" t="s">
        <v>443</v>
      </c>
      <c r="DU746" s="128">
        <v>-3.6883718512117705</v>
      </c>
      <c r="DV746" s="128">
        <v>-12.857887168141595</v>
      </c>
      <c r="ER746" s="105">
        <v>1.28205438678484</v>
      </c>
      <c r="ES746" s="105">
        <v>13.055094026548675</v>
      </c>
      <c r="ET746" s="518">
        <f>ABS(ER746)</f>
        <v>1.28205438678484</v>
      </c>
      <c r="EV746" s="284"/>
      <c r="EW746" s="209"/>
      <c r="EX746" s="209"/>
      <c r="EY746" s="209"/>
      <c r="EZ746" s="209"/>
      <c r="FA746" s="209"/>
      <c r="FB746" s="209"/>
      <c r="FC746" s="209"/>
      <c r="FE746" s="151">
        <v>105.6276720797497</v>
      </c>
      <c r="FF746" s="141"/>
      <c r="FH746" s="141"/>
      <c r="FJ746" s="141"/>
      <c r="FK746" s="584"/>
      <c r="FL746" s="527"/>
      <c r="FM746" s="584"/>
      <c r="FN746" s="527"/>
      <c r="FO746" s="584"/>
      <c r="FP746" s="527"/>
      <c r="FQ746" s="284">
        <f>FE746/(D745+D746)</f>
        <v>14.085098120445338</v>
      </c>
      <c r="FR746" s="209"/>
      <c r="FS746" s="285"/>
      <c r="FT746" s="279"/>
      <c r="FU746" s="285"/>
      <c r="FV746" s="279"/>
      <c r="FW746" s="285"/>
      <c r="FX746" s="279"/>
      <c r="FY746" s="285"/>
      <c r="FZ746" s="279"/>
      <c r="GA746" s="285"/>
      <c r="GB746" s="279"/>
      <c r="GC746" s="279"/>
      <c r="GD746" s="284">
        <f t="shared" ref="GD746" si="506">FE746*(((ABS(DV745-AN745))/(ABS(DV744-DV745))))^2</f>
        <v>2.756319727051455</v>
      </c>
      <c r="GE746" s="209"/>
      <c r="GF746" s="285"/>
      <c r="GG746" s="279"/>
      <c r="GH746" s="279"/>
      <c r="GI746" s="279"/>
      <c r="GJ746" s="279"/>
      <c r="GK746" s="279"/>
      <c r="GL746" s="279"/>
      <c r="GM746" s="279"/>
      <c r="GN746" s="279"/>
      <c r="GO746" s="279"/>
      <c r="GP746" s="209"/>
      <c r="GQ746" s="529"/>
      <c r="GR746" s="587">
        <v>0.23668696371412423</v>
      </c>
      <c r="GS746" s="529">
        <v>4.0631262104258008</v>
      </c>
      <c r="GT746" s="587"/>
      <c r="GU746" s="529"/>
      <c r="GV746" s="529"/>
      <c r="GW746" s="529"/>
      <c r="GX746" s="529"/>
      <c r="GY746" s="529"/>
      <c r="GZ746" s="587">
        <v>0.94659292035398401</v>
      </c>
      <c r="HA746" s="529">
        <v>0.11832411504424911</v>
      </c>
      <c r="HB746" s="587"/>
      <c r="HC746" s="529"/>
      <c r="HD746" s="529"/>
      <c r="HE746" s="529"/>
      <c r="HF746" s="529"/>
      <c r="HG746" s="529"/>
      <c r="HH746" s="584">
        <v>0.97573504377802023</v>
      </c>
      <c r="HI746" s="527">
        <v>4.0648487300329066</v>
      </c>
      <c r="HJ746" s="587"/>
      <c r="HK746" s="529"/>
      <c r="HL746" s="529"/>
      <c r="HM746" s="529"/>
      <c r="HN746" s="529"/>
      <c r="HO746" s="529"/>
      <c r="HP746" s="285"/>
      <c r="HQ746" s="208"/>
      <c r="HR746" s="208"/>
      <c r="HS746" s="208"/>
      <c r="IE746" s="159"/>
      <c r="IF746" s="159"/>
      <c r="IG746" s="159"/>
      <c r="IH746" s="159"/>
      <c r="II746" s="175">
        <v>0</v>
      </c>
      <c r="IJ746" s="175">
        <v>1</v>
      </c>
      <c r="IK746" s="175">
        <v>0</v>
      </c>
      <c r="IL746" s="175">
        <v>1</v>
      </c>
      <c r="IM746" s="175">
        <v>0</v>
      </c>
      <c r="IN746" s="464"/>
      <c r="IO746" s="464"/>
      <c r="IP746" s="402"/>
      <c r="IQ746" s="175">
        <v>1</v>
      </c>
      <c r="IR746" s="175">
        <v>0</v>
      </c>
      <c r="IS746" s="175">
        <v>0</v>
      </c>
      <c r="IT746" s="402"/>
      <c r="IU746" s="416"/>
      <c r="IV746" s="402"/>
      <c r="IW746" s="416"/>
      <c r="IX746" s="483"/>
      <c r="IY746" s="416"/>
      <c r="IZ746" s="175">
        <v>0</v>
      </c>
      <c r="JA746" s="175">
        <v>0</v>
      </c>
      <c r="JB746" s="178">
        <v>0</v>
      </c>
      <c r="JC746" s="178">
        <v>0</v>
      </c>
      <c r="JD746" s="178">
        <v>1</v>
      </c>
      <c r="JE746" s="178">
        <v>0</v>
      </c>
      <c r="JF746" s="178">
        <v>0</v>
      </c>
      <c r="JG746" s="178">
        <v>0</v>
      </c>
      <c r="JH746" s="178">
        <v>1</v>
      </c>
      <c r="JI746" s="178">
        <v>0</v>
      </c>
      <c r="JJ746" s="178">
        <v>0</v>
      </c>
      <c r="JK746" s="178">
        <v>1</v>
      </c>
      <c r="JL746" s="178">
        <v>0</v>
      </c>
      <c r="JM746" s="178">
        <v>1</v>
      </c>
      <c r="JN746" s="178">
        <v>0</v>
      </c>
      <c r="JO746" s="178">
        <v>0</v>
      </c>
      <c r="JP746" s="178">
        <v>0</v>
      </c>
      <c r="JQ746" s="178">
        <v>0</v>
      </c>
      <c r="JR746" s="178">
        <v>0</v>
      </c>
      <c r="JS746" s="178">
        <v>0</v>
      </c>
      <c r="JT746" s="178">
        <v>0</v>
      </c>
      <c r="JU746" s="513">
        <v>0</v>
      </c>
      <c r="JV746" s="178">
        <v>0</v>
      </c>
      <c r="JW746" s="178">
        <v>1</v>
      </c>
      <c r="JX746" s="178">
        <v>0</v>
      </c>
      <c r="JY746" s="513"/>
      <c r="JZ746" s="407"/>
      <c r="KA746" s="407"/>
      <c r="KB746" s="407"/>
      <c r="KC746" s="407"/>
      <c r="KD746" s="407"/>
      <c r="KE746" s="162">
        <v>0</v>
      </c>
      <c r="KF746" s="175">
        <v>0</v>
      </c>
      <c r="KG746" s="175">
        <v>1</v>
      </c>
      <c r="KH746" s="175">
        <v>0</v>
      </c>
      <c r="KI746" s="175">
        <v>0</v>
      </c>
      <c r="KJ746" s="175">
        <v>1</v>
      </c>
      <c r="KK746" s="160">
        <v>0</v>
      </c>
      <c r="KL746" s="175">
        <v>1</v>
      </c>
      <c r="KM746" s="175">
        <v>0</v>
      </c>
      <c r="KN746" s="175">
        <v>0</v>
      </c>
      <c r="KO746" s="175">
        <v>0</v>
      </c>
      <c r="KP746" s="175">
        <v>0</v>
      </c>
      <c r="KQ746" s="175">
        <v>0</v>
      </c>
      <c r="KR746" s="160">
        <v>0</v>
      </c>
      <c r="KS746" s="159"/>
      <c r="KT746" s="159"/>
      <c r="KU746" s="159"/>
      <c r="KV746" s="159"/>
      <c r="KW746" s="159"/>
      <c r="KX746" s="159"/>
      <c r="KY746" s="159"/>
      <c r="KZ746" s="159"/>
      <c r="LA746" s="159"/>
      <c r="LB746" s="159"/>
    </row>
    <row r="747" spans="1:314" x14ac:dyDescent="0.15">
      <c r="A747" s="214"/>
      <c r="B747" s="261" t="s">
        <v>269</v>
      </c>
      <c r="C747" s="10">
        <v>1.03</v>
      </c>
      <c r="D747" s="11">
        <v>3.4329900000000002</v>
      </c>
      <c r="E747" s="12"/>
      <c r="F747" s="14"/>
      <c r="G747" s="13"/>
      <c r="H747" s="14"/>
      <c r="I747" s="596"/>
      <c r="J747" s="9">
        <v>16</v>
      </c>
      <c r="K747" s="14"/>
      <c r="L747" s="9"/>
      <c r="M747" s="14">
        <v>0</v>
      </c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9"/>
      <c r="AB747" s="15"/>
      <c r="AC747" s="15"/>
      <c r="AD747" s="15"/>
      <c r="AE747" s="15"/>
      <c r="AF747" s="15"/>
      <c r="AG747" s="15"/>
      <c r="AH747" s="54"/>
      <c r="AI747" s="15"/>
      <c r="AJ747" s="15"/>
      <c r="AK747" s="15"/>
      <c r="AL747" s="632"/>
      <c r="AM747" s="633">
        <v>-2.8205196509266481</v>
      </c>
      <c r="AN747" s="634">
        <v>6.2711780973451337</v>
      </c>
      <c r="AO747" s="584"/>
      <c r="AP747" s="640">
        <f t="shared" ref="AP747:AP749" si="507">ABS(11.88-AN747)</f>
        <v>5.6088219026548671</v>
      </c>
      <c r="AQ747" s="634"/>
      <c r="AR747" s="634"/>
      <c r="AS747" s="634"/>
      <c r="AT747" s="634"/>
      <c r="AU747" s="634"/>
      <c r="AV747" s="634"/>
      <c r="AW747" s="634"/>
      <c r="AX747" s="634"/>
      <c r="AY747" s="634"/>
      <c r="AZ747" s="634"/>
      <c r="BA747" s="634"/>
      <c r="BB747" s="634">
        <f t="shared" ref="BB747:BB749" si="508">ABS(BQ747-AN747)</f>
        <v>6.0739712389380536</v>
      </c>
      <c r="BC747" s="527"/>
      <c r="BD747" s="634"/>
      <c r="BE747" s="634"/>
      <c r="BF747" s="634"/>
      <c r="BG747" s="634"/>
      <c r="BH747" s="634"/>
      <c r="BI747" s="634"/>
      <c r="BJ747" s="634"/>
      <c r="BK747" s="634"/>
      <c r="BL747" s="634"/>
      <c r="BM747" s="634"/>
      <c r="BN747" s="573"/>
      <c r="BO747" s="573"/>
      <c r="BP747" s="4">
        <v>-1.7554283142130886</v>
      </c>
      <c r="BQ747" s="4">
        <v>12.345149336283187</v>
      </c>
      <c r="BR747" s="6"/>
      <c r="BS747" s="527">
        <f>(BP746+BP747+BP748)/3</f>
        <v>-2.1893544143556496</v>
      </c>
      <c r="BT747" s="527">
        <f>(BQ746+BQ747+BQ748)/3</f>
        <v>-4.6672289823008857</v>
      </c>
      <c r="BU747" s="527"/>
      <c r="BV747" s="527"/>
      <c r="BW747" s="584"/>
      <c r="BX747" s="527"/>
      <c r="BY747" s="527"/>
      <c r="BZ747" s="527"/>
      <c r="CA747" s="527"/>
      <c r="CB747" s="584">
        <f>SQRT((BP746-BP747)^2+(BQ746-BQ747)^2)+SQRT((BP747-BP748)^2+(BQ747-BQ748)^2)+SQRT((BP748-BP746)^2+(BQ748-BQ746)^2)</f>
        <v>57.020156165514301</v>
      </c>
      <c r="CD747" s="584"/>
      <c r="CE747" s="527"/>
      <c r="CF747" s="584"/>
      <c r="CG747" s="527"/>
      <c r="CH747" s="584"/>
      <c r="CI747" s="527"/>
      <c r="CJ747" s="584"/>
      <c r="CK747" s="527"/>
      <c r="CL747" s="584"/>
      <c r="CO747" s="70"/>
      <c r="CP747" s="70"/>
      <c r="CQ747" s="70"/>
      <c r="CR747" s="97">
        <f>DEGREES(ACOS(((BP746-BP747)*(BP748-BP747)+(BQ746-BQ747)*(BQ748-BQ747))/(SQRT((BP746-BP747)^2+(BQ746-BQ747)^2)*SQRT((BP748-BP747)^2+(BQ748-BQ747)^2))))</f>
        <v>12.628852523528758</v>
      </c>
      <c r="CS747" s="541"/>
      <c r="CT747" s="70"/>
      <c r="CU747" s="70"/>
      <c r="CV747" s="70"/>
      <c r="CW747" s="70"/>
      <c r="CX747" s="70"/>
      <c r="CY747" s="70"/>
      <c r="CZ747" s="70"/>
      <c r="DA747" s="70"/>
      <c r="DB747" s="70"/>
      <c r="DC747" s="70"/>
      <c r="DH747" s="211">
        <f>DEGREES(ACOS(((BP746-BP745)*(BP748-BP747)+(BQ746-BQ745)*(BQ748-BQ747))/(SQRT((BP746-BP745)^2+(BQ746-BQ745)^2)*SQRT((BP748-BP747)^2+(BQ748-BQ747)^2))))</f>
        <v>21.350956543744392</v>
      </c>
      <c r="DI747" s="519"/>
      <c r="DJ747" s="105"/>
      <c r="DK747" s="105"/>
      <c r="DL747" s="105"/>
      <c r="DM747" s="105"/>
      <c r="DN747" s="105"/>
      <c r="DO747" s="105"/>
      <c r="DP747" s="105"/>
      <c r="DQ747" s="105"/>
      <c r="DR747" s="105"/>
      <c r="DS747" s="105"/>
      <c r="DT747" s="108" t="s">
        <v>445</v>
      </c>
      <c r="DU747" s="105">
        <v>-1.084815250356403</v>
      </c>
      <c r="DV747" s="105">
        <v>12.621238938053098</v>
      </c>
      <c r="ER747" s="128">
        <v>-5.1873892880678909</v>
      </c>
      <c r="ES747" s="128">
        <v>-12.345149336283187</v>
      </c>
      <c r="EU747" s="518">
        <f>ABS(ER747)</f>
        <v>5.1873892880678909</v>
      </c>
      <c r="EV747" s="284"/>
      <c r="EW747" s="209"/>
      <c r="EX747" s="209"/>
      <c r="EY747" s="209"/>
      <c r="EZ747" s="209"/>
      <c r="FA747" s="209"/>
      <c r="FB747" s="209"/>
      <c r="FC747" s="209"/>
      <c r="FE747" s="141"/>
      <c r="FF747" s="144">
        <v>50.785362159908537</v>
      </c>
      <c r="FH747" s="141"/>
      <c r="FJ747" s="141"/>
      <c r="FK747" s="584"/>
      <c r="FL747" s="527"/>
      <c r="FM747" s="584"/>
      <c r="FN747" s="527"/>
      <c r="FO747" s="584"/>
      <c r="FP747" s="527"/>
      <c r="FQ747" s="284"/>
      <c r="FR747" s="284">
        <f>FF747/(D746+D747)</f>
        <v>7.221389744648663</v>
      </c>
      <c r="FS747" s="285"/>
      <c r="FT747" s="279"/>
      <c r="FU747" s="285"/>
      <c r="FV747" s="279"/>
      <c r="FW747" s="285"/>
      <c r="FX747" s="279"/>
      <c r="FY747" s="285"/>
      <c r="FZ747" s="279"/>
      <c r="GA747" s="285"/>
      <c r="GB747" s="279"/>
      <c r="GC747" s="279"/>
      <c r="GD747" s="284"/>
      <c r="GE747" s="284">
        <f t="shared" ref="GE747" si="509">FF747*(((DV746-AN746)/(ABS(DV745-DV746))))^2</f>
        <v>0.73207962243942803</v>
      </c>
      <c r="GF747" s="285"/>
      <c r="GG747" s="279"/>
      <c r="GH747" s="279"/>
      <c r="GI747" s="279"/>
      <c r="GJ747" s="279"/>
      <c r="GK747" s="279"/>
      <c r="GL747" s="279"/>
      <c r="GM747" s="279"/>
      <c r="GN747" s="279"/>
      <c r="GO747" s="279"/>
      <c r="GP747" s="209"/>
      <c r="GQ747" s="529"/>
      <c r="GR747" s="587">
        <v>2.3668696371412432</v>
      </c>
      <c r="GS747" s="532">
        <v>1.4990174368561204</v>
      </c>
      <c r="GT747" s="584"/>
      <c r="GU747" s="527"/>
      <c r="GV747" s="527"/>
      <c r="GW747" s="527"/>
      <c r="GX747" s="527"/>
      <c r="GY747" s="527"/>
      <c r="GZ747" s="587">
        <v>0.43385508849557652</v>
      </c>
      <c r="HA747" s="532">
        <v>0.51273783185840749</v>
      </c>
      <c r="HB747" s="584"/>
      <c r="HC747" s="527"/>
      <c r="HD747" s="527"/>
      <c r="HE747" s="527"/>
      <c r="HF747" s="527"/>
      <c r="HG747" s="527"/>
      <c r="HH747" s="584">
        <v>2.4063046600616942</v>
      </c>
      <c r="HI747" s="527">
        <v>1.5842832323222868</v>
      </c>
      <c r="HJ747" s="584"/>
      <c r="HK747" s="527"/>
      <c r="HL747" s="527"/>
      <c r="HM747" s="527"/>
      <c r="HN747" s="527"/>
      <c r="HO747" s="527"/>
      <c r="HP747" s="285"/>
      <c r="HQ747" s="208"/>
      <c r="HR747" s="208"/>
      <c r="HS747" s="208"/>
      <c r="IE747" s="159"/>
      <c r="IF747" s="159"/>
      <c r="IG747" s="159"/>
      <c r="IH747" s="159"/>
      <c r="II747" s="175">
        <v>0</v>
      </c>
      <c r="IJ747" s="175">
        <v>1</v>
      </c>
      <c r="IK747" s="175">
        <v>1</v>
      </c>
      <c r="IL747" s="175">
        <v>0</v>
      </c>
      <c r="IM747" s="175">
        <v>0</v>
      </c>
      <c r="IN747" s="464"/>
      <c r="IO747" s="464"/>
      <c r="IP747" s="402"/>
      <c r="IQ747" s="175">
        <v>0</v>
      </c>
      <c r="IR747" s="175">
        <v>1</v>
      </c>
      <c r="IS747" s="175">
        <v>0</v>
      </c>
      <c r="IT747" s="402"/>
      <c r="IU747" s="416"/>
      <c r="IV747" s="402"/>
      <c r="IW747" s="416"/>
      <c r="IX747" s="483"/>
      <c r="IY747" s="416"/>
      <c r="IZ747" s="175">
        <v>0</v>
      </c>
      <c r="JA747" s="175">
        <v>0</v>
      </c>
      <c r="JB747" s="178">
        <v>0</v>
      </c>
      <c r="JC747" s="178">
        <v>1</v>
      </c>
      <c r="JD747" s="178">
        <v>0</v>
      </c>
      <c r="JE747" s="178">
        <v>1</v>
      </c>
      <c r="JF747" s="178">
        <v>0</v>
      </c>
      <c r="JG747" s="178">
        <v>1</v>
      </c>
      <c r="JH747" s="178">
        <v>0</v>
      </c>
      <c r="JI747" s="178">
        <v>0</v>
      </c>
      <c r="JJ747" s="178">
        <v>1</v>
      </c>
      <c r="JK747" s="178">
        <v>0</v>
      </c>
      <c r="JL747" s="178">
        <v>0</v>
      </c>
      <c r="JM747" s="178">
        <v>1</v>
      </c>
      <c r="JN747" s="178">
        <v>0</v>
      </c>
      <c r="JO747" s="178">
        <v>0</v>
      </c>
      <c r="JP747" s="178">
        <v>0</v>
      </c>
      <c r="JQ747" s="178">
        <v>0</v>
      </c>
      <c r="JR747" s="178">
        <v>0</v>
      </c>
      <c r="JS747" s="178">
        <v>0</v>
      </c>
      <c r="JT747" s="178">
        <v>0</v>
      </c>
      <c r="JU747" s="513">
        <v>1</v>
      </c>
      <c r="JV747" s="178">
        <v>0</v>
      </c>
      <c r="JW747" s="178">
        <v>0</v>
      </c>
      <c r="JX747" s="178">
        <v>0</v>
      </c>
      <c r="JY747" s="513"/>
      <c r="JZ747" s="407"/>
      <c r="KA747" s="407"/>
      <c r="KB747" s="407"/>
      <c r="KC747" s="407"/>
      <c r="KD747" s="407"/>
      <c r="KE747" s="162">
        <v>1</v>
      </c>
      <c r="KF747" s="175">
        <v>0</v>
      </c>
      <c r="KG747" s="175">
        <v>0</v>
      </c>
      <c r="KH747" s="175">
        <v>0</v>
      </c>
      <c r="KI747" s="175">
        <v>0</v>
      </c>
      <c r="KJ747" s="175">
        <v>0</v>
      </c>
      <c r="KK747" s="160">
        <v>1</v>
      </c>
      <c r="KL747" s="175">
        <v>1</v>
      </c>
      <c r="KM747" s="175">
        <v>0</v>
      </c>
      <c r="KN747" s="175">
        <v>0</v>
      </c>
      <c r="KO747" s="175">
        <v>0</v>
      </c>
      <c r="KP747" s="175">
        <v>0</v>
      </c>
      <c r="KQ747" s="175">
        <v>0</v>
      </c>
      <c r="KR747" s="160">
        <v>0</v>
      </c>
      <c r="KS747" s="159"/>
      <c r="KT747" s="159"/>
      <c r="KU747" s="159"/>
      <c r="KV747" s="159"/>
      <c r="KW747" s="159"/>
      <c r="KX747" s="159"/>
      <c r="KY747" s="159"/>
      <c r="KZ747" s="159"/>
      <c r="LA747" s="159"/>
      <c r="LB747" s="159"/>
    </row>
    <row r="748" spans="1:314" x14ac:dyDescent="0.15">
      <c r="A748" s="214"/>
      <c r="B748" s="261" t="s">
        <v>270</v>
      </c>
      <c r="C748" s="10">
        <v>1.2</v>
      </c>
      <c r="D748" s="11">
        <v>3.9996</v>
      </c>
      <c r="E748" s="12"/>
      <c r="F748" s="14"/>
      <c r="G748" s="13"/>
      <c r="H748" s="14"/>
      <c r="I748" s="596"/>
      <c r="J748" s="9">
        <v>17</v>
      </c>
      <c r="K748" s="14"/>
      <c r="L748" s="9"/>
      <c r="M748" s="14">
        <v>0</v>
      </c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9"/>
      <c r="AB748" s="15"/>
      <c r="AC748" s="15"/>
      <c r="AD748" s="15"/>
      <c r="AE748" s="15"/>
      <c r="AF748" s="15"/>
      <c r="AG748" s="15"/>
      <c r="AH748" s="54"/>
      <c r="AI748" s="15"/>
      <c r="AJ748" s="15"/>
      <c r="AK748" s="15"/>
      <c r="AL748" s="632"/>
      <c r="AM748" s="633">
        <v>0.88757611392796609</v>
      </c>
      <c r="AN748" s="634">
        <v>-10.491404867256639</v>
      </c>
      <c r="AO748" s="634">
        <f t="shared" ref="AO748" si="510">ABS(11.88+AN748)</f>
        <v>1.3885951327433617</v>
      </c>
      <c r="AP748" s="529"/>
      <c r="AQ748" s="634"/>
      <c r="AR748" s="634"/>
      <c r="AS748" s="634"/>
      <c r="AT748" s="634"/>
      <c r="AU748" s="634"/>
      <c r="AV748" s="634"/>
      <c r="AW748" s="634"/>
      <c r="AX748" s="634"/>
      <c r="AY748" s="634"/>
      <c r="AZ748" s="634"/>
      <c r="BA748" s="634"/>
      <c r="BB748" s="584"/>
      <c r="BC748" s="634">
        <f t="shared" ref="BC748:BC749" si="511">ABS(BQ748-AN748)</f>
        <v>2.8792201327433631</v>
      </c>
      <c r="BD748" s="634"/>
      <c r="BE748" s="634"/>
      <c r="BF748" s="634"/>
      <c r="BG748" s="634"/>
      <c r="BH748" s="634"/>
      <c r="BI748" s="634"/>
      <c r="BJ748" s="634"/>
      <c r="BK748" s="634"/>
      <c r="BL748" s="634"/>
      <c r="BM748" s="634"/>
      <c r="BN748" s="573"/>
      <c r="BO748" s="573"/>
      <c r="BP748" s="64">
        <v>0.41420218649971752</v>
      </c>
      <c r="BQ748" s="64">
        <v>-13.370625000000002</v>
      </c>
      <c r="BR748" s="6"/>
      <c r="BS748" s="527"/>
      <c r="BT748" s="527"/>
      <c r="BU748" s="527">
        <f>(BP747+BP748+BP749)/3</f>
        <v>0.47994856530919644</v>
      </c>
      <c r="BV748" s="527">
        <f>(BQ747+BQ748+BQ749)/3</f>
        <v>4.1150497787610627</v>
      </c>
      <c r="BW748" s="584"/>
      <c r="BX748" s="527"/>
      <c r="BY748" s="527"/>
      <c r="BZ748" s="527"/>
      <c r="CA748" s="527"/>
      <c r="CC748" s="584">
        <f>SQRT((BP747-BP748)^2+(BQ747-BQ748)^2)+SQRT((BP748-BP749)^2+(BQ748-BQ749)^2)+SQRT((BP749-BP747)^2+(BQ749-BQ747)^2)</f>
        <v>57.303889574534423</v>
      </c>
      <c r="CD748" s="584"/>
      <c r="CE748" s="584"/>
      <c r="CF748" s="584"/>
      <c r="CG748" s="527"/>
      <c r="CH748" s="584"/>
      <c r="CI748" s="527"/>
      <c r="CJ748" s="584"/>
      <c r="CK748" s="527"/>
      <c r="CL748" s="584"/>
      <c r="CO748" s="70"/>
      <c r="CP748" s="70"/>
      <c r="CQ748" s="70"/>
      <c r="CR748" s="285"/>
      <c r="CS748" s="542">
        <f>DEGREES(ACOS(((BP747-BP748)*(BP749-BP748)+(BQ747-BQ748)*(BQ749-BQ748))/(SQRT((BP747-BP748)^2+(BQ747-BQ748)^2)*SQRT((BP749-BP748)^2+(BQ749-BQ748)^2))))</f>
        <v>9.8806748400895028</v>
      </c>
      <c r="CT748" s="70"/>
      <c r="CU748" s="70"/>
      <c r="CV748" s="70"/>
      <c r="CW748" s="70"/>
      <c r="CX748" s="70"/>
      <c r="CY748" s="70"/>
      <c r="CZ748" s="70"/>
      <c r="DA748" s="70"/>
      <c r="DB748" s="70"/>
      <c r="DC748" s="70"/>
      <c r="DH748" s="519"/>
      <c r="DI748" s="211">
        <f>DEGREES(ACOS(((BP747-BP746)*(BP749-BP748)+(BQ747-BQ746)*(BQ749-BQ748))/(SQRT((BP747-BP746)^2+(BQ747-BQ746)^2)*SQRT((BP749-BP748)^2+(BQ749-BQ748)^2))))</f>
        <v>2.7481776834392182</v>
      </c>
      <c r="DJ748" s="105"/>
      <c r="DK748" s="105"/>
      <c r="DL748" s="105"/>
      <c r="DM748" s="105"/>
      <c r="DN748" s="105"/>
      <c r="DO748" s="105"/>
      <c r="DP748" s="105"/>
      <c r="DQ748" s="105"/>
      <c r="DR748" s="105"/>
      <c r="DS748" s="105"/>
      <c r="DT748" s="108" t="s">
        <v>443</v>
      </c>
      <c r="DU748" s="128">
        <v>1.6370848323560265</v>
      </c>
      <c r="DV748" s="128">
        <v>-13.252300884955753</v>
      </c>
      <c r="ER748" s="105">
        <v>-0.76923263207090398</v>
      </c>
      <c r="ES748" s="105">
        <v>13.449507743362833</v>
      </c>
      <c r="ET748" s="518">
        <f>ABS(ER748)</f>
        <v>0.76923263207090398</v>
      </c>
      <c r="EV748" s="284"/>
      <c r="EW748" s="209"/>
      <c r="EX748" s="209"/>
      <c r="EY748" s="209"/>
      <c r="EZ748" s="209"/>
      <c r="FA748" s="209"/>
      <c r="FB748" s="209"/>
      <c r="FC748" s="209"/>
      <c r="FE748" s="151">
        <v>72.103980839332152</v>
      </c>
      <c r="FF748" s="141"/>
      <c r="FH748" s="141"/>
      <c r="FJ748" s="141"/>
      <c r="FK748" s="584"/>
      <c r="FL748" s="527"/>
      <c r="FM748" s="584"/>
      <c r="FN748" s="527"/>
      <c r="FO748" s="584"/>
      <c r="FP748" s="527"/>
      <c r="FQ748" s="284">
        <f>FE748/(D747+D748)</f>
        <v>9.7010572141517493</v>
      </c>
      <c r="FR748" s="209"/>
      <c r="FS748" s="285"/>
      <c r="FT748" s="279"/>
      <c r="FU748" s="285"/>
      <c r="FV748" s="279"/>
      <c r="FW748" s="285"/>
      <c r="FX748" s="279"/>
      <c r="FY748" s="285"/>
      <c r="FZ748" s="279"/>
      <c r="GA748" s="285"/>
      <c r="GB748" s="279"/>
      <c r="GC748" s="279"/>
      <c r="GD748" s="284">
        <f t="shared" ref="GD748" si="512">FE748*(((ABS(DV747-AN747))/(ABS(DV746-DV747))))^2</f>
        <v>4.4786379801788776</v>
      </c>
      <c r="GE748" s="209"/>
      <c r="GF748" s="285"/>
      <c r="GG748" s="279"/>
      <c r="GH748" s="279"/>
      <c r="GI748" s="279"/>
      <c r="GJ748" s="279"/>
      <c r="GK748" s="279"/>
      <c r="GL748" s="279"/>
      <c r="GM748" s="279"/>
      <c r="GN748" s="279"/>
      <c r="GO748" s="279"/>
      <c r="GP748" s="209"/>
      <c r="GQ748" s="529"/>
      <c r="GR748" s="587">
        <v>0.31558261828549905</v>
      </c>
      <c r="GS748" s="529">
        <v>6.8244741204239174</v>
      </c>
      <c r="GT748" s="587"/>
      <c r="GU748" s="529"/>
      <c r="GV748" s="529"/>
      <c r="GW748" s="529"/>
      <c r="GX748" s="529"/>
      <c r="GY748" s="529"/>
      <c r="GZ748" s="587">
        <v>0.8282688053097349</v>
      </c>
      <c r="HA748" s="529">
        <v>0.90715154867256587</v>
      </c>
      <c r="HB748" s="587"/>
      <c r="HC748" s="529"/>
      <c r="HD748" s="529"/>
      <c r="HE748" s="529"/>
      <c r="HF748" s="529"/>
      <c r="HG748" s="529"/>
      <c r="HH748" s="584">
        <v>0.88635297867900609</v>
      </c>
      <c r="HI748" s="527">
        <v>6.8845022298344007</v>
      </c>
      <c r="HJ748" s="587"/>
      <c r="HK748" s="529"/>
      <c r="HL748" s="529"/>
      <c r="HM748" s="529"/>
      <c r="HN748" s="529"/>
      <c r="HO748" s="529"/>
      <c r="HP748" s="285"/>
      <c r="HQ748" s="208"/>
      <c r="HR748" s="208"/>
      <c r="HS748" s="208"/>
      <c r="IE748" s="159"/>
      <c r="IF748" s="159"/>
      <c r="IG748" s="159"/>
      <c r="IH748" s="159"/>
      <c r="II748" s="175">
        <v>0</v>
      </c>
      <c r="IJ748" s="175">
        <v>1</v>
      </c>
      <c r="IK748" s="175">
        <v>1</v>
      </c>
      <c r="IL748" s="175">
        <v>0</v>
      </c>
      <c r="IM748" s="175">
        <v>0</v>
      </c>
      <c r="IN748" s="464"/>
      <c r="IO748" s="464"/>
      <c r="IP748" s="402"/>
      <c r="IQ748" s="175">
        <v>1</v>
      </c>
      <c r="IR748" s="175">
        <v>0</v>
      </c>
      <c r="IS748" s="175">
        <v>0</v>
      </c>
      <c r="IT748" s="402"/>
      <c r="IU748" s="416"/>
      <c r="IV748" s="402"/>
      <c r="IW748" s="416"/>
      <c r="IX748" s="483"/>
      <c r="IY748" s="416"/>
      <c r="IZ748" s="175">
        <v>1</v>
      </c>
      <c r="JA748" s="175">
        <v>0</v>
      </c>
      <c r="JB748" s="178">
        <v>0</v>
      </c>
      <c r="JC748" s="178">
        <v>0</v>
      </c>
      <c r="JD748" s="178">
        <v>0</v>
      </c>
      <c r="JE748" s="178">
        <v>0</v>
      </c>
      <c r="JF748" s="178">
        <v>0</v>
      </c>
      <c r="JG748" s="178">
        <v>0</v>
      </c>
      <c r="JH748" s="178">
        <v>1</v>
      </c>
      <c r="JI748" s="178">
        <v>0</v>
      </c>
      <c r="JJ748" s="178">
        <v>0</v>
      </c>
      <c r="JK748" s="178">
        <v>1</v>
      </c>
      <c r="JL748" s="178">
        <v>0</v>
      </c>
      <c r="JM748" s="178">
        <v>1</v>
      </c>
      <c r="JN748" s="178">
        <v>0</v>
      </c>
      <c r="JO748" s="178">
        <v>0</v>
      </c>
      <c r="JP748" s="178">
        <v>0</v>
      </c>
      <c r="JQ748" s="178">
        <v>0</v>
      </c>
      <c r="JR748" s="178">
        <v>0</v>
      </c>
      <c r="JS748" s="178">
        <v>0</v>
      </c>
      <c r="JT748" s="178">
        <v>0</v>
      </c>
      <c r="JU748" s="513">
        <v>1</v>
      </c>
      <c r="JV748" s="178">
        <v>0</v>
      </c>
      <c r="JW748" s="178">
        <v>0</v>
      </c>
      <c r="JX748" s="178">
        <v>0</v>
      </c>
      <c r="JY748" s="513"/>
      <c r="JZ748" s="407"/>
      <c r="KA748" s="407"/>
      <c r="KB748" s="407"/>
      <c r="KC748" s="407"/>
      <c r="KD748" s="407"/>
      <c r="KE748" s="162">
        <v>0</v>
      </c>
      <c r="KF748" s="175">
        <v>1</v>
      </c>
      <c r="KG748" s="175">
        <v>0</v>
      </c>
      <c r="KH748" s="175">
        <v>0</v>
      </c>
      <c r="KI748" s="175">
        <v>0</v>
      </c>
      <c r="KJ748" s="175">
        <v>1</v>
      </c>
      <c r="KK748" s="160">
        <v>0</v>
      </c>
      <c r="KL748" s="175">
        <v>1</v>
      </c>
      <c r="KM748" s="175">
        <v>0</v>
      </c>
      <c r="KN748" s="175">
        <v>0</v>
      </c>
      <c r="KO748" s="175">
        <v>0</v>
      </c>
      <c r="KP748" s="175">
        <v>0</v>
      </c>
      <c r="KQ748" s="175">
        <v>0</v>
      </c>
      <c r="KR748" s="160">
        <v>0</v>
      </c>
      <c r="KS748" s="159"/>
      <c r="KT748" s="159"/>
      <c r="KU748" s="159"/>
      <c r="KV748" s="159"/>
      <c r="KW748" s="159"/>
      <c r="KX748" s="159"/>
      <c r="KY748" s="159"/>
      <c r="KZ748" s="159"/>
      <c r="LA748" s="159"/>
      <c r="LB748" s="159"/>
    </row>
    <row r="749" spans="1:314" x14ac:dyDescent="0.15">
      <c r="A749" s="214"/>
      <c r="B749" s="261" t="s">
        <v>271</v>
      </c>
      <c r="C749" s="10">
        <v>1.1499999999999999</v>
      </c>
      <c r="D749" s="11">
        <v>3.8329499999999999</v>
      </c>
      <c r="E749" s="12"/>
      <c r="F749" s="14"/>
      <c r="G749" s="13"/>
      <c r="H749" s="14"/>
      <c r="I749" s="596"/>
      <c r="J749" s="9">
        <v>18</v>
      </c>
      <c r="K749" s="14"/>
      <c r="L749" s="9"/>
      <c r="M749" s="14">
        <v>0</v>
      </c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9"/>
      <c r="AB749" s="15"/>
      <c r="AC749" s="15"/>
      <c r="AD749" s="15"/>
      <c r="AE749" s="15"/>
      <c r="AF749" s="15"/>
      <c r="AG749" s="15"/>
      <c r="AH749" s="54"/>
      <c r="AI749" s="15"/>
      <c r="AJ749" s="15"/>
      <c r="AK749" s="15"/>
      <c r="AL749" s="632"/>
      <c r="AM749" s="633">
        <v>2.6627283417838985</v>
      </c>
      <c r="AN749" s="634">
        <v>9.5448119469026551</v>
      </c>
      <c r="AO749" s="584"/>
      <c r="AP749" s="640">
        <f t="shared" ref="AP749" si="513">ABS(11.88-AN749)</f>
        <v>2.3351880530973457</v>
      </c>
      <c r="AQ749" s="634"/>
      <c r="AR749" s="634"/>
      <c r="AS749" s="634"/>
      <c r="AT749" s="634"/>
      <c r="AU749" s="634"/>
      <c r="AV749" s="634"/>
      <c r="AW749" s="634"/>
      <c r="AX749" s="634"/>
      <c r="AY749" s="634"/>
      <c r="AZ749" s="634"/>
      <c r="BA749" s="634"/>
      <c r="BB749" s="634">
        <f t="shared" ref="BB749" si="514">ABS(BQ749-AN749)</f>
        <v>3.8258130530973471</v>
      </c>
      <c r="BC749" s="527"/>
      <c r="BD749" s="634"/>
      <c r="BE749" s="634"/>
      <c r="BF749" s="634"/>
      <c r="BG749" s="634"/>
      <c r="BH749" s="634"/>
      <c r="BI749" s="634"/>
      <c r="BJ749" s="634"/>
      <c r="BK749" s="634"/>
      <c r="BL749" s="634"/>
      <c r="BM749" s="634"/>
      <c r="BN749" s="573"/>
      <c r="BO749" s="573"/>
      <c r="BP749" s="4">
        <v>2.7810718236409606</v>
      </c>
      <c r="BQ749" s="4">
        <v>13.370625000000002</v>
      </c>
      <c r="BR749" s="6"/>
      <c r="BS749" s="527"/>
      <c r="BT749" s="527"/>
      <c r="BU749" s="527"/>
      <c r="BV749" s="527"/>
      <c r="BW749" s="584"/>
      <c r="BX749" s="527"/>
      <c r="BY749" s="527"/>
      <c r="BZ749" s="527"/>
      <c r="CA749" s="527"/>
      <c r="CB749" s="584"/>
      <c r="CC749" s="527"/>
      <c r="CD749" s="584"/>
      <c r="CE749" s="527"/>
      <c r="CF749" s="584"/>
      <c r="CG749" s="527"/>
      <c r="CH749" s="584"/>
      <c r="CI749" s="527"/>
      <c r="CJ749" s="584"/>
      <c r="CK749" s="527"/>
      <c r="CL749" s="584"/>
      <c r="CO749" s="70"/>
      <c r="CP749" s="70"/>
      <c r="CQ749" s="70"/>
      <c r="CR749" s="97"/>
      <c r="CS749" s="541"/>
      <c r="CT749" s="70"/>
      <c r="CU749" s="70"/>
      <c r="CV749" s="70"/>
      <c r="CW749" s="70"/>
      <c r="CX749" s="70"/>
      <c r="CY749" s="70"/>
      <c r="CZ749" s="70"/>
      <c r="DA749" s="70"/>
      <c r="DB749" s="70"/>
      <c r="DC749" s="70"/>
      <c r="DH749" s="516"/>
      <c r="DI749" s="516"/>
      <c r="DJ749" s="105"/>
      <c r="DK749" s="105"/>
      <c r="DL749" s="105"/>
      <c r="DM749" s="105"/>
      <c r="DN749" s="105"/>
      <c r="DO749" s="105"/>
      <c r="DP749" s="105"/>
      <c r="DQ749" s="105"/>
      <c r="DR749" s="105"/>
      <c r="DS749" s="105"/>
      <c r="DT749" s="108" t="s">
        <v>443</v>
      </c>
      <c r="DU749" s="105">
        <v>1.4792935232132769</v>
      </c>
      <c r="DV749" s="105">
        <v>13.370625000000002</v>
      </c>
      <c r="ER749" s="128">
        <v>0.9270239412136535</v>
      </c>
      <c r="ES749" s="128">
        <v>-13.212859513274338</v>
      </c>
      <c r="EU749" s="518">
        <f>ABS(ER749)</f>
        <v>0.9270239412136535</v>
      </c>
      <c r="EV749" s="284"/>
      <c r="EW749" s="209"/>
      <c r="EX749" s="209"/>
      <c r="EY749" s="209"/>
      <c r="EZ749" s="209"/>
      <c r="FA749" s="209"/>
      <c r="FB749" s="209"/>
      <c r="FC749" s="209"/>
      <c r="FE749" s="141"/>
      <c r="FF749" s="144">
        <v>59.442258549655506</v>
      </c>
      <c r="FH749" s="516"/>
      <c r="FJ749" s="516"/>
      <c r="FL749" s="516"/>
      <c r="FN749" s="516"/>
      <c r="FQ749" s="284"/>
      <c r="FR749" s="284">
        <f>FF749/(D748+D749)</f>
        <v>7.5891323451054271</v>
      </c>
      <c r="FS749" s="285"/>
      <c r="FT749" s="279"/>
      <c r="FU749" s="285"/>
      <c r="FV749" s="279"/>
      <c r="FW749" s="285"/>
      <c r="FX749" s="279"/>
      <c r="FY749" s="285"/>
      <c r="FZ749" s="279"/>
      <c r="GA749" s="285"/>
      <c r="GB749" s="279"/>
      <c r="GC749" s="279"/>
      <c r="GD749" s="284"/>
      <c r="GE749" s="284">
        <f t="shared" ref="GE749" si="515">FF749*(((DV748-AN748)/(ABS(DV747-DV748))))^2</f>
        <v>0.6768363950339078</v>
      </c>
      <c r="GF749" s="285"/>
      <c r="GG749" s="279"/>
      <c r="GH749" s="279"/>
      <c r="GI749" s="279"/>
      <c r="GJ749" s="279"/>
      <c r="GK749" s="279"/>
      <c r="GL749" s="279"/>
      <c r="GM749" s="279"/>
      <c r="GN749" s="279"/>
      <c r="GO749" s="279"/>
      <c r="GP749" s="209"/>
      <c r="GQ749" s="529"/>
      <c r="GR749" s="587">
        <v>2.2485261552841811</v>
      </c>
      <c r="GS749" s="532">
        <v>0.71006089114237303</v>
      </c>
      <c r="GT749" s="584"/>
      <c r="GU749" s="527"/>
      <c r="GV749" s="527"/>
      <c r="GW749" s="527"/>
      <c r="GX749" s="527"/>
      <c r="GY749" s="527"/>
      <c r="GZ749" s="587">
        <v>7.8882743362830965E-2</v>
      </c>
      <c r="HA749" s="532">
        <v>3.9441371681414594E-2</v>
      </c>
      <c r="HB749" s="584"/>
      <c r="HC749" s="527"/>
      <c r="HD749" s="527"/>
      <c r="HE749" s="527"/>
      <c r="HF749" s="527"/>
      <c r="HG749" s="527"/>
      <c r="HH749" s="584">
        <v>2.2499094111091469</v>
      </c>
      <c r="HI749" s="527">
        <v>0.71115546185768164</v>
      </c>
      <c r="HJ749" s="584"/>
      <c r="HK749" s="527"/>
      <c r="HL749" s="527"/>
      <c r="HM749" s="527"/>
      <c r="HN749" s="527"/>
      <c r="HO749" s="527"/>
      <c r="HP749" s="285"/>
      <c r="HQ749" s="208"/>
      <c r="HR749" s="208"/>
      <c r="HS749" s="208"/>
      <c r="IE749" s="159"/>
      <c r="IF749" s="159"/>
      <c r="IG749" s="159"/>
      <c r="IH749" s="159"/>
      <c r="II749" s="175">
        <v>0</v>
      </c>
      <c r="IJ749" s="175">
        <v>0</v>
      </c>
      <c r="IK749" s="175">
        <v>0</v>
      </c>
      <c r="IL749" s="175">
        <v>1</v>
      </c>
      <c r="IM749" s="175">
        <v>0</v>
      </c>
      <c r="IN749" s="464"/>
      <c r="IO749" s="464"/>
      <c r="IP749" s="402"/>
      <c r="IQ749" s="175">
        <v>1</v>
      </c>
      <c r="IR749" s="175">
        <v>0</v>
      </c>
      <c r="IS749" s="175">
        <v>0</v>
      </c>
      <c r="IT749" s="402"/>
      <c r="IU749" s="416"/>
      <c r="IV749" s="402"/>
      <c r="IW749" s="416"/>
      <c r="IX749" s="483"/>
      <c r="IY749" s="416"/>
      <c r="IZ749" s="175">
        <v>0</v>
      </c>
      <c r="JA749" s="175">
        <v>1</v>
      </c>
      <c r="JB749" s="178">
        <v>0</v>
      </c>
      <c r="JC749" s="178">
        <v>0</v>
      </c>
      <c r="JD749" s="178">
        <v>0</v>
      </c>
      <c r="JE749" s="178">
        <v>0</v>
      </c>
      <c r="JF749" s="178">
        <v>0</v>
      </c>
      <c r="JG749" s="178">
        <v>0</v>
      </c>
      <c r="JH749" s="178">
        <v>1</v>
      </c>
      <c r="JI749" s="178">
        <v>0</v>
      </c>
      <c r="JJ749" s="178">
        <v>0</v>
      </c>
      <c r="JK749" s="178">
        <v>1</v>
      </c>
      <c r="JL749" s="178">
        <v>0</v>
      </c>
      <c r="JM749" s="178">
        <v>1</v>
      </c>
      <c r="JN749" s="178">
        <v>0</v>
      </c>
      <c r="JO749" s="178">
        <v>0</v>
      </c>
      <c r="JP749" s="178">
        <v>0</v>
      </c>
      <c r="JQ749" s="178">
        <v>0</v>
      </c>
      <c r="JR749" s="178">
        <v>0</v>
      </c>
      <c r="JS749" s="178">
        <v>0</v>
      </c>
      <c r="JT749" s="178">
        <v>0</v>
      </c>
      <c r="JU749" s="513">
        <v>1</v>
      </c>
      <c r="JV749" s="178">
        <v>0</v>
      </c>
      <c r="JW749" s="178">
        <v>0</v>
      </c>
      <c r="JX749" s="178">
        <v>0</v>
      </c>
      <c r="JY749" s="513"/>
      <c r="JZ749" s="407"/>
      <c r="KA749" s="407"/>
      <c r="KB749" s="407"/>
      <c r="KC749" s="407"/>
      <c r="KD749" s="407"/>
      <c r="KE749" s="162">
        <v>0</v>
      </c>
      <c r="KF749" s="175">
        <v>1</v>
      </c>
      <c r="KG749" s="175">
        <v>0</v>
      </c>
      <c r="KH749" s="175">
        <v>0</v>
      </c>
      <c r="KI749" s="175">
        <v>0</v>
      </c>
      <c r="KJ749" s="175">
        <v>1</v>
      </c>
      <c r="KK749" s="160">
        <v>0</v>
      </c>
      <c r="KL749" s="175">
        <v>0</v>
      </c>
      <c r="KM749" s="175">
        <v>0</v>
      </c>
      <c r="KN749" s="175">
        <v>0</v>
      </c>
      <c r="KO749" s="175">
        <v>1</v>
      </c>
      <c r="KP749" s="175">
        <v>0</v>
      </c>
      <c r="KQ749" s="175">
        <v>0</v>
      </c>
      <c r="KR749" s="160">
        <v>0</v>
      </c>
      <c r="KS749" s="159"/>
      <c r="KT749" s="159"/>
      <c r="KU749" s="159"/>
      <c r="KV749" s="159"/>
      <c r="KW749" s="159"/>
      <c r="KX749" s="159"/>
      <c r="KY749" s="159"/>
      <c r="KZ749" s="159"/>
      <c r="LA749" s="159"/>
      <c r="LB749" s="159"/>
    </row>
    <row r="750" spans="1:314" x14ac:dyDescent="0.15">
      <c r="A750" s="218" t="s">
        <v>593</v>
      </c>
      <c r="B750" s="259" t="s">
        <v>272</v>
      </c>
      <c r="C750" s="17"/>
      <c r="D750" s="18"/>
      <c r="E750" s="12"/>
      <c r="F750" s="20"/>
      <c r="G750" s="19"/>
      <c r="H750" s="20"/>
      <c r="I750" s="597"/>
      <c r="J750" s="16"/>
      <c r="K750" s="20"/>
      <c r="L750" s="16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16"/>
      <c r="AB750" s="20"/>
      <c r="AC750" s="20"/>
      <c r="AD750" s="20"/>
      <c r="AE750" s="20"/>
      <c r="AF750" s="20"/>
      <c r="AG750" s="20"/>
      <c r="AH750" s="58"/>
      <c r="AI750" s="20"/>
      <c r="AJ750" s="20"/>
      <c r="AK750" s="20"/>
      <c r="AL750" s="642"/>
      <c r="AM750" s="636"/>
      <c r="AN750" s="637"/>
      <c r="AO750" s="636"/>
      <c r="AP750" s="637"/>
      <c r="AQ750" s="528">
        <f>SUM(AO733:AO750)</f>
        <v>17.024966814159292</v>
      </c>
      <c r="AR750" s="528">
        <f>SUM(AP733:AP750)</f>
        <v>36.241061946902654</v>
      </c>
      <c r="AS750" s="528">
        <f>AVERAGE(AO733:AO750)</f>
        <v>2.1281208517699115</v>
      </c>
      <c r="AT750" s="528">
        <f>AVERAGE(AP733:AP750)</f>
        <v>4.0267846607669613</v>
      </c>
      <c r="AU750" s="528">
        <f>MAX(AO733:AO750)</f>
        <v>5.2932909292035397</v>
      </c>
      <c r="AV750" s="528">
        <f>MAX(AP733:AP750)</f>
        <v>6.2793252212389383</v>
      </c>
      <c r="AW750" s="528">
        <f>MIN(AO733:AO750)</f>
        <v>1.230829646017698</v>
      </c>
      <c r="AX750" s="528">
        <f>MIN(AP733:AP750)</f>
        <v>2.3351880530973457</v>
      </c>
      <c r="AY750" s="528">
        <f>AU750-AW750</f>
        <v>4.0624612831858418</v>
      </c>
      <c r="AZ750" s="528">
        <f>AV750-AX750</f>
        <v>3.9441371681415927</v>
      </c>
      <c r="BA750" s="528"/>
      <c r="BB750" s="636"/>
      <c r="BC750" s="637"/>
      <c r="BD750" s="528">
        <f>SUM(BB733:BB750)</f>
        <v>41.334557522123902</v>
      </c>
      <c r="BE750" s="528">
        <f>SUM(BC733:BC750)</f>
        <v>25.321360619469033</v>
      </c>
      <c r="BF750" s="528">
        <f>AVERAGE(BB733:BB750)</f>
        <v>4.5927286135693226</v>
      </c>
      <c r="BG750" s="528">
        <f>AVERAGE(BC733:BC750)</f>
        <v>3.1651700774336291</v>
      </c>
      <c r="BH750" s="528">
        <f>MAX(BB733:BB750)</f>
        <v>6.0739712389380536</v>
      </c>
      <c r="BI750" s="528">
        <f>MAX(BC733:BC750)</f>
        <v>5.285143805309735</v>
      </c>
      <c r="BJ750" s="528">
        <f>MIN(BB733:BB750)</f>
        <v>3.3130752212389378</v>
      </c>
      <c r="BK750" s="528">
        <f>MIN(BC733:BC750)</f>
        <v>1.656537610619468</v>
      </c>
      <c r="BL750" s="528">
        <f>BH750-BJ750</f>
        <v>2.7608960176991157</v>
      </c>
      <c r="BM750" s="528">
        <f>BI750-BK750</f>
        <v>3.628606194690267</v>
      </c>
      <c r="BN750" s="574"/>
      <c r="BO750" s="574"/>
      <c r="BP750" s="2"/>
      <c r="BQ750" s="2"/>
      <c r="BR750" s="7"/>
      <c r="BS750" s="530"/>
      <c r="BT750" s="530"/>
      <c r="BU750" s="530"/>
      <c r="BV750" s="530"/>
      <c r="BW750" s="585">
        <f>AVERAGE(BS733:BS750)</f>
        <v>0.75115237789829736</v>
      </c>
      <c r="BX750" s="585">
        <f>AVERAGE(BT733:BT750)</f>
        <v>-4.4470146570796469</v>
      </c>
      <c r="BY750" s="585">
        <f>AVERAGE(BU733:BU750)</f>
        <v>0.43885707855327211</v>
      </c>
      <c r="BZ750" s="585">
        <f>AVERAGE(BV733:BV750)</f>
        <v>3.9901521017699118</v>
      </c>
      <c r="CA750" s="530"/>
      <c r="CB750" s="584"/>
      <c r="CC750" s="530"/>
      <c r="CD750" s="585">
        <f>SUM(CB733:CB749)</f>
        <v>441.80914878319766</v>
      </c>
      <c r="CE750" s="585">
        <f>SUM(CC733:CC749)</f>
        <v>439.27324712024182</v>
      </c>
      <c r="CF750" s="585" t="e">
        <f ca="1">[1]!Mean(CB733:CB749)</f>
        <v>#NAME?</v>
      </c>
      <c r="CG750" s="585" t="e">
        <f ca="1">[1]!Mean(CC733:CC749)</f>
        <v>#NAME?</v>
      </c>
      <c r="CH750" s="585">
        <f>MAX(CB733:CB749)</f>
        <v>60.158571102574385</v>
      </c>
      <c r="CI750" s="585">
        <f>MAX(CC733:CC749)</f>
        <v>58.515694145289217</v>
      </c>
      <c r="CJ750" s="585">
        <f>MIN(CB733:CB749)</f>
        <v>50.047242798785</v>
      </c>
      <c r="CK750" s="585">
        <f>MIN(CC733:CC749)</f>
        <v>51.780623816633046</v>
      </c>
      <c r="CL750" s="585">
        <f>CH750-CJ750</f>
        <v>10.111328303789385</v>
      </c>
      <c r="CM750" s="528">
        <f>CI750-CK750</f>
        <v>6.7350703286561711</v>
      </c>
      <c r="CN750" s="393"/>
      <c r="CO750" s="73"/>
      <c r="CP750" s="73"/>
      <c r="CQ750" s="73"/>
      <c r="CR750" s="96"/>
      <c r="CS750" s="83"/>
      <c r="CT750" s="281">
        <f>SUM(CR733:CR749)</f>
        <v>66.672987488146305</v>
      </c>
      <c r="CU750" s="281">
        <f>SUM(CS733:CS749)</f>
        <v>55.252094778664791</v>
      </c>
      <c r="CV750" s="281">
        <f>AVERAGE(CR733:CR749)</f>
        <v>8.3341234360182881</v>
      </c>
      <c r="CW750" s="281">
        <f>AVERAGE(CS733:CS749)</f>
        <v>6.9065118473330989</v>
      </c>
      <c r="CX750" s="281">
        <f>MAX(CR733:CR749)</f>
        <v>18.288327050855219</v>
      </c>
      <c r="CY750" s="281">
        <f>MAX(CS733:CS749)</f>
        <v>16.048716648894075</v>
      </c>
      <c r="CZ750" s="281">
        <f>MIN(CR733:CR749)</f>
        <v>1.5272295888998424</v>
      </c>
      <c r="DA750" s="281">
        <f>MIN(CS733:CS749)</f>
        <v>1.2913789074074413</v>
      </c>
      <c r="DB750" s="281">
        <f>CX750-CZ750</f>
        <v>16.761097461955377</v>
      </c>
      <c r="DC750" s="281">
        <f>CY750-DA750</f>
        <v>14.757337741486634</v>
      </c>
      <c r="DD750" s="281"/>
      <c r="DE750" s="281"/>
      <c r="DF750" s="281"/>
      <c r="DG750" s="281"/>
      <c r="DH750" s="281"/>
      <c r="DI750" s="281"/>
      <c r="DJ750" s="281">
        <f>SUM(DH735:DH749)</f>
        <v>88.910403625492933</v>
      </c>
      <c r="DK750" s="281">
        <f>SUM(DI735:DI749)</f>
        <v>65.503547000895054</v>
      </c>
      <c r="DL750" s="281">
        <f>AVERAGE(DH735:DH749)</f>
        <v>12.701486232213275</v>
      </c>
      <c r="DM750" s="281">
        <f>AVERAGE(DI735:DI749)</f>
        <v>9.3576495715564363</v>
      </c>
      <c r="DN750" s="281">
        <f>MAX(DH735:DH749)</f>
        <v>21.350956543744392</v>
      </c>
      <c r="DO750" s="281">
        <f>MAX(DI735:DI749)</f>
        <v>17.611961585671121</v>
      </c>
      <c r="DP750" s="281">
        <f>MIN(DH735:DH749)</f>
        <v>2.8186084963081233</v>
      </c>
      <c r="DQ750" s="281">
        <f>MIN(DI735:DI749)</f>
        <v>0.54970014103140596</v>
      </c>
      <c r="DR750" s="281">
        <f>DN750-DP750</f>
        <v>18.532348047436269</v>
      </c>
      <c r="DS750" s="281">
        <f>DO750-DQ750</f>
        <v>17.062261444639717</v>
      </c>
      <c r="DT750" s="112"/>
      <c r="DU750" s="110"/>
      <c r="DV750" s="110"/>
      <c r="DW750" s="495"/>
      <c r="DX750" s="495"/>
      <c r="DY750" s="495"/>
      <c r="DZ750" s="495"/>
      <c r="EA750" s="495"/>
      <c r="EB750" s="512"/>
      <c r="EC750" s="495"/>
      <c r="ED750" s="495"/>
      <c r="EE750" s="512"/>
      <c r="EF750" s="244"/>
      <c r="EG750" s="244"/>
      <c r="EH750" s="244"/>
      <c r="EI750" s="244"/>
      <c r="EJ750" s="244"/>
      <c r="EK750" s="244"/>
      <c r="EL750" s="244"/>
      <c r="EM750" s="244"/>
      <c r="EN750" s="244"/>
      <c r="EO750" s="244"/>
      <c r="EP750" s="244"/>
      <c r="EQ750" s="244"/>
      <c r="ER750" s="110"/>
      <c r="ES750" s="111"/>
      <c r="ET750" s="523"/>
      <c r="EU750" s="523"/>
      <c r="EV750" s="287">
        <f>SUM(ET733:ET750)</f>
        <v>10.059195957850283</v>
      </c>
      <c r="EW750" s="281">
        <f>SUM(EU733:EU750)</f>
        <v>14.142046081918927</v>
      </c>
      <c r="EX750" s="278">
        <f>AVERAGE(ET733:ET750)</f>
        <v>1.2573994947312854</v>
      </c>
      <c r="EY750" s="278">
        <f>AVERAGE(EU733:EU750)</f>
        <v>1.5713384535465476</v>
      </c>
      <c r="EZ750" s="281">
        <f>_xlfn.VAR.P(ET733:ET750)</f>
        <v>1.2806715622849638</v>
      </c>
      <c r="FA750" s="281">
        <f>_xlfn.VAR.P(EU733:EU750)</f>
        <v>2.1896493295819837</v>
      </c>
      <c r="FB750" s="281">
        <f>MAX(ET733:ET750)</f>
        <v>3.1755500964978345</v>
      </c>
      <c r="FC750" s="281">
        <f>MAX(EU733:EU750)</f>
        <v>5.1873892880678909</v>
      </c>
      <c r="FD750" s="523"/>
      <c r="FE750" s="152"/>
      <c r="FF750" s="145"/>
      <c r="FG750" s="521">
        <f>SUM(FE734:FE750)</f>
        <v>386.14207704826993</v>
      </c>
      <c r="FH750" s="521">
        <f>SUM(FF734:FF750)</f>
        <v>318.71895041248803</v>
      </c>
      <c r="FI750" s="521">
        <f>AVERAGE(FE734:FE750)</f>
        <v>48.267759631033741</v>
      </c>
      <c r="FJ750" s="521">
        <f>AVERAGE(FF734:FF750)</f>
        <v>39.839868801561003</v>
      </c>
      <c r="FK750" s="521">
        <f>MAX(FE734:FE750)</f>
        <v>105.6276720797497</v>
      </c>
      <c r="FL750" s="521">
        <f>MAX(FF734:FF750)</f>
        <v>90.36996998664155</v>
      </c>
      <c r="FM750" s="521">
        <f>MIN(FE734:FE750)</f>
        <v>9.0878741575327204</v>
      </c>
      <c r="FN750" s="521">
        <f>MIN(FF734:FF750)</f>
        <v>7.3063956589237655</v>
      </c>
      <c r="FO750" s="521">
        <f>FK750-FM750</f>
        <v>96.539797922216977</v>
      </c>
      <c r="FP750" s="520">
        <f>FL750-FN750</f>
        <v>83.063574327717788</v>
      </c>
      <c r="FQ750" s="284"/>
      <c r="FR750" s="284"/>
      <c r="FS750" s="278">
        <f>SUM(FQ734:FQ750)</f>
        <v>56.259049449851318</v>
      </c>
      <c r="FT750" s="278">
        <f>SUM(FR734:FR750)</f>
        <v>43.818499474240447</v>
      </c>
      <c r="FU750" s="278">
        <f>AVERAGE(FQ734:FQ750)</f>
        <v>7.0323811812314148</v>
      </c>
      <c r="FV750" s="278">
        <f>AVERAGE(FR734:FR750)</f>
        <v>5.4773124342800559</v>
      </c>
      <c r="FW750" s="278">
        <f>MAX(FQ734:FQ750)</f>
        <v>14.085098120445338</v>
      </c>
      <c r="FX750" s="278">
        <f>MAX(FR734:FR750)</f>
        <v>12.494793717156259</v>
      </c>
      <c r="FY750" s="278">
        <f>MIN(FQ734:FQ750)</f>
        <v>1.2565137837561708</v>
      </c>
      <c r="FZ750" s="278">
        <f>MIN(FR734:FR750)</f>
        <v>1.0009762152823178</v>
      </c>
      <c r="GA750" s="278">
        <f>FW750-FY750</f>
        <v>12.828584336689167</v>
      </c>
      <c r="GB750" s="278">
        <f>FX750-FZ750</f>
        <v>11.493817501873941</v>
      </c>
      <c r="GC750" s="280"/>
      <c r="GD750" s="285"/>
      <c r="GE750" s="280"/>
      <c r="GF750" s="278">
        <f>SUM(GD734:GD750)</f>
        <v>14.945350039272757</v>
      </c>
      <c r="GG750" s="278">
        <f>SUM(GE734:GE750)</f>
        <v>4.0039339624290564</v>
      </c>
      <c r="GH750" s="278">
        <f>AVERAGE(GD734:GD750)</f>
        <v>1.8681687549090946</v>
      </c>
      <c r="GI750" s="278">
        <f>AVERAGE(GE734:GE750)</f>
        <v>0.50049174530363205</v>
      </c>
      <c r="GJ750" s="278">
        <f>MAX(GD734:GD750)</f>
        <v>4.4786379801788776</v>
      </c>
      <c r="GK750" s="278">
        <f>MAX(GE734:GE750)</f>
        <v>0.9234830007898448</v>
      </c>
      <c r="GL750" s="278">
        <f>MIN(GD734:GD750)</f>
        <v>0.2062513871176086</v>
      </c>
      <c r="GM750" s="278">
        <f>MIN(GE734:GE750)</f>
        <v>0.18886829881637873</v>
      </c>
      <c r="GN750" s="278">
        <f>GJ750-GL750</f>
        <v>4.2723865930612686</v>
      </c>
      <c r="GO750" s="278">
        <f>GK750-GM750</f>
        <v>0.73461470197346612</v>
      </c>
      <c r="GP750" s="280"/>
      <c r="GQ750" s="587"/>
      <c r="GR750" s="587"/>
      <c r="GS750" s="532"/>
      <c r="GT750" s="586">
        <f>SUM(GR733:GR749)</f>
        <v>21.065139770557064</v>
      </c>
      <c r="GU750" s="586">
        <f>SUM(GS733:GS749)</f>
        <v>32.899487956263279</v>
      </c>
      <c r="GV750" s="531">
        <f>AVERAGE(GR733:GR749)</f>
        <v>1.2391258688562978</v>
      </c>
      <c r="GW750" s="531">
        <f>AVERAGE(GS733:GS749)</f>
        <v>1.9352639974272516</v>
      </c>
      <c r="GX750" s="531">
        <f>MAX(GR733:GR749)</f>
        <v>4.7337392742824864</v>
      </c>
      <c r="GY750" s="531">
        <f>MAX(GS733:GS749)</f>
        <v>6.8244741204239174</v>
      </c>
      <c r="GZ750" s="587"/>
      <c r="HA750" s="532"/>
      <c r="HB750" s="586">
        <f>SUM(GZ733:GZ749)</f>
        <v>6.6261504424778757</v>
      </c>
      <c r="HC750" s="586">
        <f>SUM(HA733:HA749)</f>
        <v>6.902240044247792</v>
      </c>
      <c r="HD750" s="531">
        <f>AVERAGE(GZ733:GZ749)</f>
        <v>0.38977355543987502</v>
      </c>
      <c r="HE750" s="531">
        <f>AVERAGE(HA733:HA749)</f>
        <v>0.4060141202498701</v>
      </c>
      <c r="HF750" s="531">
        <f>MAX(GZ733:GZ749)</f>
        <v>0.94659292035398401</v>
      </c>
      <c r="HG750" s="531">
        <f>MAX(HA733:HA749)</f>
        <v>0.90715154867256587</v>
      </c>
      <c r="HH750" s="584"/>
      <c r="HI750" s="527"/>
      <c r="HJ750" s="586">
        <f>SUM(HH733:HH750)</f>
        <v>23.538452489958889</v>
      </c>
      <c r="HK750" s="586">
        <f>SUM(HI733:HI750)</f>
        <v>34.605107668277725</v>
      </c>
      <c r="HL750" s="531">
        <f>AVERAGE(HH733:HH750)</f>
        <v>1.3846148523505228</v>
      </c>
      <c r="HM750" s="531">
        <f>AVERAGE(HI733:HI750)</f>
        <v>2.0355945687222192</v>
      </c>
      <c r="HN750" s="531">
        <f>MAX(HH733:HH750)</f>
        <v>4.7926889098631023</v>
      </c>
      <c r="HO750" s="531">
        <f>MAX(HI733:HI750)</f>
        <v>6.8845022298344007</v>
      </c>
      <c r="HP750" s="286">
        <f>MIN(HH733:HH750)</f>
        <v>0.27891543869392565</v>
      </c>
      <c r="HQ750" s="286">
        <f>MIN(HI733:HI750)</f>
        <v>0.71107525113819769</v>
      </c>
      <c r="HR750" s="278">
        <f>HN750-HP750</f>
        <v>4.513773471169177</v>
      </c>
      <c r="HS750" s="278">
        <f>HO750-HQ750</f>
        <v>6.1734269786962033</v>
      </c>
      <c r="HT750" s="393"/>
      <c r="HU750" s="520"/>
      <c r="HV750" s="393"/>
      <c r="HW750" s="520"/>
      <c r="HX750" s="393"/>
      <c r="HY750" s="520"/>
      <c r="HZ750" s="393"/>
      <c r="IA750" s="520"/>
      <c r="IB750" s="393"/>
      <c r="IC750" s="520"/>
      <c r="ID750" s="393"/>
      <c r="IE750" s="168"/>
      <c r="IF750" s="168"/>
      <c r="IG750" s="168">
        <v>4.240641433211394</v>
      </c>
      <c r="IH750" s="168">
        <v>-7.2966537610619477</v>
      </c>
      <c r="II750" s="168"/>
      <c r="IJ750" s="168"/>
      <c r="IK750" s="168"/>
      <c r="IL750" s="168"/>
      <c r="IM750" s="168"/>
      <c r="IN750" s="462"/>
      <c r="IO750" s="462"/>
      <c r="IP750" s="390">
        <v>7</v>
      </c>
      <c r="IQ750" s="168"/>
      <c r="IR750" s="168"/>
      <c r="IS750" s="168"/>
      <c r="IT750" s="390"/>
      <c r="IU750" s="393"/>
      <c r="IV750" s="390"/>
      <c r="IW750" s="393"/>
      <c r="IX750" s="484"/>
      <c r="IY750" s="393"/>
      <c r="IZ750" s="168"/>
      <c r="JA750" s="168"/>
      <c r="JB750" s="177"/>
      <c r="JC750" s="177"/>
      <c r="JD750" s="177"/>
      <c r="JE750" s="168"/>
      <c r="JF750" s="168"/>
      <c r="JG750" s="168"/>
      <c r="JH750" s="168"/>
      <c r="JI750" s="168"/>
      <c r="JJ750" s="168"/>
      <c r="JK750" s="168"/>
      <c r="JL750" s="168"/>
      <c r="JM750" s="168"/>
      <c r="JN750" s="168"/>
      <c r="JO750" s="168"/>
      <c r="JP750" s="177"/>
      <c r="JQ750" s="177"/>
      <c r="JR750" s="177"/>
      <c r="JS750" s="168"/>
      <c r="JT750" s="168"/>
      <c r="JU750" s="393"/>
      <c r="JV750" s="168"/>
      <c r="JW750" s="168"/>
      <c r="JX750" s="168"/>
      <c r="JY750" s="393"/>
      <c r="JZ750" s="507"/>
      <c r="KA750" s="507"/>
      <c r="KB750" s="520"/>
      <c r="KC750" s="520"/>
      <c r="KD750" s="507"/>
      <c r="KE750" s="170"/>
      <c r="KF750" s="168"/>
      <c r="KG750" s="168"/>
      <c r="KH750" s="168"/>
      <c r="KI750" s="168"/>
      <c r="KJ750" s="168"/>
      <c r="KK750" s="169"/>
      <c r="KL750" s="168"/>
      <c r="KM750" s="168"/>
      <c r="KN750" s="168"/>
      <c r="KO750" s="168"/>
      <c r="KP750" s="168"/>
      <c r="KQ750" s="168"/>
      <c r="KR750" s="169"/>
      <c r="KS750" s="168"/>
      <c r="KT750" s="168"/>
      <c r="KU750" s="168"/>
      <c r="KV750" s="168"/>
      <c r="KW750" s="168"/>
      <c r="KX750" s="168"/>
      <c r="KY750" s="168"/>
      <c r="KZ750" s="168"/>
      <c r="LA750" s="169"/>
      <c r="LB750" s="168" t="s">
        <v>571</v>
      </c>
    </row>
    <row r="751" spans="1:314" x14ac:dyDescent="0.15">
      <c r="A751" s="214"/>
      <c r="B751" s="231" t="s">
        <v>273</v>
      </c>
      <c r="C751" s="10"/>
      <c r="D751" s="11"/>
      <c r="E751" s="12"/>
      <c r="F751" s="14"/>
      <c r="G751" s="13" t="s">
        <v>371</v>
      </c>
      <c r="H751" s="14" t="s">
        <v>335</v>
      </c>
      <c r="I751" s="596">
        <v>140</v>
      </c>
      <c r="J751" s="9">
        <v>1</v>
      </c>
      <c r="K751" s="14">
        <v>1</v>
      </c>
      <c r="L751" s="9">
        <v>0</v>
      </c>
      <c r="M751" s="14">
        <v>1</v>
      </c>
      <c r="N751" s="14">
        <v>1</v>
      </c>
      <c r="O751" s="14">
        <v>0</v>
      </c>
      <c r="P751" s="14"/>
      <c r="Q751" s="14">
        <v>1</v>
      </c>
      <c r="R751" s="14">
        <v>0</v>
      </c>
      <c r="S751" s="14">
        <v>0</v>
      </c>
      <c r="T751" s="14">
        <v>1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1</v>
      </c>
      <c r="AA751" s="9">
        <v>0</v>
      </c>
      <c r="AB751" s="15">
        <f>ABS(ER751-DU752)</f>
        <v>0.11834348185706256</v>
      </c>
      <c r="AC751" s="15">
        <f>ABS(ES751-DV752)</f>
        <v>0.39441371681415838</v>
      </c>
      <c r="AD751" s="15">
        <f>SQRT(AB751^2+AC751^2)</f>
        <v>0.41178557491637807</v>
      </c>
      <c r="AE751" s="15"/>
      <c r="AF751" s="15"/>
      <c r="AG751" s="15"/>
      <c r="AH751" s="15">
        <f>AM752-BP751</f>
        <v>-2.2090783279984931</v>
      </c>
      <c r="AI751" s="15">
        <f>AN752-BQ751</f>
        <v>-18.261355088495577</v>
      </c>
      <c r="AJ751" s="15"/>
      <c r="AK751" s="15"/>
      <c r="AL751" s="632">
        <f>((AH751*AH752)+(AI751*AI752))/(SQRT(AH751^2+AI751^2)*SQRT(AH752^2+AI752^2))</f>
        <v>0.99761762853989699</v>
      </c>
      <c r="AM751" s="633"/>
      <c r="AN751" s="634"/>
      <c r="AO751" s="633"/>
      <c r="AP751" s="634"/>
      <c r="AQ751" s="634"/>
      <c r="AR751" s="634"/>
      <c r="AS751" s="634"/>
      <c r="AT751" s="634"/>
      <c r="AU751" s="634"/>
      <c r="AV751" s="634"/>
      <c r="AW751" s="634"/>
      <c r="AX751" s="634"/>
      <c r="AY751" s="634"/>
      <c r="AZ751" s="634"/>
      <c r="BA751" s="634"/>
      <c r="BB751" s="633"/>
      <c r="BC751" s="634"/>
      <c r="BD751" s="634"/>
      <c r="BE751" s="634"/>
      <c r="BF751" s="634"/>
      <c r="BG751" s="634"/>
      <c r="BH751" s="634"/>
      <c r="BI751" s="634"/>
      <c r="BJ751" s="634"/>
      <c r="BK751" s="634"/>
      <c r="BL751" s="634"/>
      <c r="BM751" s="634"/>
      <c r="BN751" s="573"/>
      <c r="BO751" s="573"/>
      <c r="BP751" s="4">
        <v>1.0059195957850282</v>
      </c>
      <c r="BQ751" s="4">
        <v>12.108501106194691</v>
      </c>
      <c r="BR751" s="6"/>
      <c r="BS751" s="527"/>
      <c r="BT751" s="527"/>
      <c r="BU751" s="527"/>
      <c r="BV751" s="527"/>
      <c r="BW751" s="584"/>
      <c r="BX751" s="527"/>
      <c r="BY751" s="527"/>
      <c r="BZ751" s="527"/>
      <c r="CA751" s="527"/>
      <c r="CB751" s="584"/>
      <c r="CC751" s="527"/>
      <c r="CD751" s="584"/>
      <c r="CE751" s="527"/>
      <c r="CF751" s="584"/>
      <c r="CG751" s="527"/>
      <c r="CH751" s="584"/>
      <c r="CI751" s="527"/>
      <c r="CJ751" s="584"/>
      <c r="CK751" s="527"/>
      <c r="CL751" s="584"/>
      <c r="CO751" s="70"/>
      <c r="CP751" s="70"/>
      <c r="CQ751" s="70"/>
      <c r="CR751" s="70"/>
      <c r="CS751" s="70"/>
      <c r="CT751" s="70"/>
      <c r="CU751" s="70"/>
      <c r="CV751" s="70"/>
      <c r="CW751" s="70"/>
      <c r="CX751" s="70"/>
      <c r="CY751" s="70"/>
      <c r="CZ751" s="70"/>
      <c r="DA751" s="70"/>
      <c r="DB751" s="70"/>
      <c r="DC751" s="70"/>
      <c r="DH751" s="516"/>
      <c r="DI751" s="516"/>
      <c r="DJ751" s="105"/>
      <c r="DK751" s="105"/>
      <c r="DL751" s="105"/>
      <c r="DM751" s="105"/>
      <c r="DN751" s="105"/>
      <c r="DO751" s="105"/>
      <c r="DP751" s="105"/>
      <c r="DQ751" s="105"/>
      <c r="DR751" s="105"/>
      <c r="DS751" s="105"/>
      <c r="DT751" s="108" t="s">
        <v>442</v>
      </c>
      <c r="DU751" s="105">
        <v>1.0059195957850282</v>
      </c>
      <c r="DV751" s="105">
        <v>12.108501106194691</v>
      </c>
      <c r="ER751" s="128">
        <v>-3.7278196784974575</v>
      </c>
      <c r="ES751" s="128">
        <v>-12.581797566371682</v>
      </c>
      <c r="EV751" s="284"/>
      <c r="EW751" s="209"/>
      <c r="EX751" s="209"/>
      <c r="EY751" s="209"/>
      <c r="EZ751" s="209"/>
      <c r="FA751" s="209"/>
      <c r="FB751" s="209"/>
      <c r="FC751" s="209"/>
      <c r="FE751" s="141"/>
      <c r="FF751" s="141"/>
      <c r="FH751" s="141"/>
      <c r="FJ751" s="141"/>
      <c r="FK751" s="584"/>
      <c r="FL751" s="527"/>
      <c r="FM751" s="584"/>
      <c r="FN751" s="527"/>
      <c r="FO751" s="584"/>
      <c r="FP751" s="527"/>
      <c r="FQ751" s="284"/>
      <c r="FR751" s="209"/>
      <c r="FS751" s="285"/>
      <c r="FT751" s="279"/>
      <c r="FU751" s="285"/>
      <c r="FV751" s="279"/>
      <c r="FW751" s="285"/>
      <c r="FX751" s="279"/>
      <c r="FY751" s="285"/>
      <c r="FZ751" s="279"/>
      <c r="GA751" s="285"/>
      <c r="GB751" s="279"/>
      <c r="GC751" s="279"/>
      <c r="GD751" s="285"/>
      <c r="GE751" s="279"/>
      <c r="GF751" s="285"/>
      <c r="GG751" s="279"/>
      <c r="GH751" s="279"/>
      <c r="GI751" s="279"/>
      <c r="GJ751" s="279"/>
      <c r="GK751" s="279"/>
      <c r="GL751" s="279"/>
      <c r="GM751" s="279"/>
      <c r="GN751" s="279"/>
      <c r="GO751" s="279"/>
      <c r="GP751" s="209"/>
      <c r="GQ751" s="529"/>
      <c r="GR751" s="587"/>
      <c r="GS751" s="529"/>
      <c r="GT751" s="587"/>
      <c r="GU751" s="529"/>
      <c r="GV751" s="529"/>
      <c r="GW751" s="529"/>
      <c r="GX751" s="529"/>
      <c r="GY751" s="529"/>
      <c r="GZ751" s="587"/>
      <c r="HA751" s="529"/>
      <c r="HB751" s="587"/>
      <c r="HC751" s="529"/>
      <c r="HD751" s="529"/>
      <c r="HE751" s="529"/>
      <c r="HF751" s="529"/>
      <c r="HG751" s="529"/>
      <c r="HH751" s="584"/>
      <c r="HI751" s="527"/>
      <c r="HJ751" s="587"/>
      <c r="HK751" s="529"/>
      <c r="HL751" s="529"/>
      <c r="HM751" s="529"/>
      <c r="HN751" s="529"/>
      <c r="HO751" s="529"/>
      <c r="HP751" s="285"/>
      <c r="HQ751" s="208"/>
      <c r="HR751" s="208"/>
      <c r="HS751" s="208"/>
      <c r="IE751" s="159"/>
      <c r="IF751" s="159"/>
      <c r="IG751" s="159"/>
      <c r="IH751" s="159"/>
      <c r="II751" s="159"/>
      <c r="IJ751" s="159"/>
      <c r="IK751" s="159"/>
      <c r="IL751" s="159"/>
      <c r="IM751" s="159"/>
      <c r="IQ751" s="159"/>
      <c r="IR751" s="159"/>
      <c r="IS751" s="159"/>
      <c r="IZ751" s="159"/>
      <c r="JA751" s="159"/>
      <c r="JB751" s="159"/>
      <c r="JC751" s="159"/>
      <c r="JD751" s="159"/>
      <c r="JE751" s="159"/>
      <c r="JF751" s="159"/>
      <c r="JG751" s="159"/>
      <c r="JH751" s="159"/>
      <c r="JI751" s="159"/>
      <c r="JJ751" s="159"/>
      <c r="JK751" s="159"/>
      <c r="JL751" s="159"/>
      <c r="JM751" s="159"/>
      <c r="JN751" s="159"/>
      <c r="JO751" s="159"/>
      <c r="JP751" s="159"/>
      <c r="JQ751" s="159"/>
      <c r="JR751" s="159"/>
      <c r="JS751" s="159"/>
      <c r="JT751" s="159"/>
      <c r="JV751" s="159"/>
      <c r="JW751" s="159"/>
      <c r="JX751" s="159"/>
      <c r="KE751" s="159"/>
      <c r="KF751" s="159"/>
      <c r="KG751" s="159"/>
      <c r="KH751" s="159"/>
      <c r="KI751" s="159"/>
      <c r="KJ751" s="159"/>
      <c r="KK751" s="159"/>
      <c r="KL751" s="159"/>
      <c r="KM751" s="159"/>
      <c r="KN751" s="159"/>
      <c r="KO751" s="159"/>
      <c r="KP751" s="159"/>
      <c r="KQ751" s="159"/>
      <c r="KR751" s="159"/>
      <c r="KS751" s="159">
        <v>1</v>
      </c>
      <c r="KT751" s="159"/>
      <c r="KU751" s="159"/>
      <c r="KV751" s="159"/>
      <c r="KW751" s="159"/>
      <c r="KX751" s="159"/>
      <c r="KY751" s="159"/>
      <c r="KZ751" s="159"/>
      <c r="LA751" s="159"/>
      <c r="LB751" s="159"/>
    </row>
    <row r="752" spans="1:314" x14ac:dyDescent="0.15">
      <c r="A752" s="214"/>
      <c r="B752" s="231" t="s">
        <v>274</v>
      </c>
      <c r="C752" s="10">
        <v>0.2</v>
      </c>
      <c r="D752" s="11">
        <v>0.66660000000000008</v>
      </c>
      <c r="E752" s="12"/>
      <c r="F752" s="14"/>
      <c r="G752" s="13"/>
      <c r="H752" s="14"/>
      <c r="I752" s="596"/>
      <c r="J752" s="9">
        <v>2</v>
      </c>
      <c r="K752" s="14"/>
      <c r="L752" s="9"/>
      <c r="M752" s="14">
        <v>0</v>
      </c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9"/>
      <c r="AB752" s="15"/>
      <c r="AC752" s="15"/>
      <c r="AD752" s="15"/>
      <c r="AE752" s="15"/>
      <c r="AF752" s="15"/>
      <c r="AG752" s="15"/>
      <c r="AH752" s="54">
        <f>ER751-BP751</f>
        <v>-4.7337392742824855</v>
      </c>
      <c r="AI752" s="54">
        <f>ES751-BQ751</f>
        <v>-24.690298672566371</v>
      </c>
      <c r="AJ752" s="15"/>
      <c r="AK752" s="15"/>
      <c r="AL752" s="635">
        <f>DEGREES(ACOS(AL751))</f>
        <v>3.9557480958529379</v>
      </c>
      <c r="AM752" s="633">
        <v>-1.2031587322134651</v>
      </c>
      <c r="AN752" s="634">
        <v>-6.1528539823008854</v>
      </c>
      <c r="AO752" s="633"/>
      <c r="AP752" s="638">
        <f>ABS(11.88-AN752)</f>
        <v>18.032853982300885</v>
      </c>
      <c r="AQ752" s="634"/>
      <c r="AR752" s="634"/>
      <c r="AS752" s="634"/>
      <c r="AT752" s="634"/>
      <c r="AU752" s="634"/>
      <c r="AV752" s="634"/>
      <c r="AW752" s="634"/>
      <c r="AX752" s="634"/>
      <c r="AY752" s="634"/>
      <c r="AZ752" s="634"/>
      <c r="BA752" s="634"/>
      <c r="BB752" s="633"/>
      <c r="BC752" s="634">
        <f>ABS(BQ752-AN752)</f>
        <v>6.1134126106194691</v>
      </c>
      <c r="BD752" s="634"/>
      <c r="BE752" s="634"/>
      <c r="BF752" s="634"/>
      <c r="BG752" s="634"/>
      <c r="BH752" s="634"/>
      <c r="BI752" s="634"/>
      <c r="BJ752" s="634"/>
      <c r="BK752" s="634"/>
      <c r="BL752" s="634"/>
      <c r="BM752" s="634"/>
      <c r="BN752" s="573"/>
      <c r="BO752" s="573"/>
      <c r="BP752" s="64">
        <v>-2.8205196509266481</v>
      </c>
      <c r="BQ752" s="64">
        <v>-12.266266592920354</v>
      </c>
      <c r="BR752" s="6"/>
      <c r="BS752" s="527"/>
      <c r="BT752" s="527"/>
      <c r="BU752" s="527"/>
      <c r="BV752" s="527"/>
      <c r="BW752" s="584"/>
      <c r="BX752" s="527"/>
      <c r="BY752" s="527"/>
      <c r="BZ752" s="527"/>
      <c r="CA752" s="527"/>
      <c r="CB752" s="584"/>
      <c r="CC752" s="527"/>
      <c r="CD752" s="584"/>
      <c r="CE752" s="527"/>
      <c r="CF752" s="584"/>
      <c r="CG752" s="527"/>
      <c r="CH752" s="584"/>
      <c r="CI752" s="527"/>
      <c r="CJ752" s="584"/>
      <c r="CK752" s="527"/>
      <c r="CL752" s="584"/>
      <c r="CO752" s="70"/>
      <c r="CP752" s="70"/>
      <c r="CQ752" s="70"/>
      <c r="CR752" s="70"/>
      <c r="CS752" s="70"/>
      <c r="CT752" s="70"/>
      <c r="CU752" s="70"/>
      <c r="CV752" s="70"/>
      <c r="CW752" s="70"/>
      <c r="CX752" s="70"/>
      <c r="CY752" s="70"/>
      <c r="CZ752" s="70"/>
      <c r="DA752" s="70"/>
      <c r="DB752" s="70"/>
      <c r="DC752" s="70"/>
      <c r="DH752" s="516"/>
      <c r="DI752" s="516"/>
      <c r="DJ752" s="105"/>
      <c r="DK752" s="105"/>
      <c r="DL752" s="105"/>
      <c r="DM752" s="105"/>
      <c r="DN752" s="105"/>
      <c r="DO752" s="105"/>
      <c r="DP752" s="105"/>
      <c r="DQ752" s="105"/>
      <c r="DR752" s="105"/>
      <c r="DS752" s="105"/>
      <c r="DT752" s="108" t="s">
        <v>443</v>
      </c>
      <c r="DU752" s="128">
        <v>-3.8461631603545201</v>
      </c>
      <c r="DV752" s="128">
        <v>-12.187383849557524</v>
      </c>
      <c r="ER752" s="105">
        <v>1.3609500413562148</v>
      </c>
      <c r="ES752" s="105">
        <v>11.398556415929205</v>
      </c>
      <c r="ET752" s="518">
        <f>ABS(ER752)</f>
        <v>1.3609500413562148</v>
      </c>
      <c r="EV752" s="284"/>
      <c r="EW752" s="209"/>
      <c r="EX752" s="209"/>
      <c r="EY752" s="209"/>
      <c r="EZ752" s="209"/>
      <c r="FA752" s="209"/>
      <c r="FB752" s="209"/>
      <c r="FC752" s="209"/>
      <c r="FE752" s="141"/>
      <c r="FF752" s="141"/>
      <c r="FH752" s="141"/>
      <c r="FJ752" s="141"/>
      <c r="FK752" s="584"/>
      <c r="FL752" s="527"/>
      <c r="FM752" s="584"/>
      <c r="FN752" s="527"/>
      <c r="FO752" s="584"/>
      <c r="FP752" s="527"/>
      <c r="FQ752" s="284"/>
      <c r="FR752" s="209"/>
      <c r="FS752" s="285"/>
      <c r="FT752" s="279"/>
      <c r="FU752" s="285"/>
      <c r="FV752" s="279"/>
      <c r="FW752" s="285"/>
      <c r="FX752" s="279"/>
      <c r="FY752" s="285"/>
      <c r="FZ752" s="279"/>
      <c r="GA752" s="285"/>
      <c r="GB752" s="279"/>
      <c r="GC752" s="279"/>
      <c r="GD752" s="285"/>
      <c r="GE752" s="279"/>
      <c r="GF752" s="285"/>
      <c r="GG752" s="279"/>
      <c r="GH752" s="279"/>
      <c r="GI752" s="279"/>
      <c r="GJ752" s="279"/>
      <c r="GK752" s="279"/>
      <c r="GL752" s="279"/>
      <c r="GM752" s="279"/>
      <c r="GN752" s="279"/>
      <c r="GO752" s="279"/>
      <c r="GP752" s="209"/>
      <c r="GQ752" s="529"/>
      <c r="GR752" s="587">
        <v>0.35503044557118657</v>
      </c>
      <c r="GS752" s="532">
        <v>0.11834348185706256</v>
      </c>
      <c r="GT752" s="584"/>
      <c r="GU752" s="527"/>
      <c r="GV752" s="527"/>
      <c r="GW752" s="527"/>
      <c r="GX752" s="527"/>
      <c r="GY752" s="527"/>
      <c r="GZ752" s="587">
        <v>0.70994469026548579</v>
      </c>
      <c r="HA752" s="532">
        <v>0.39441371681415838</v>
      </c>
      <c r="HB752" s="584"/>
      <c r="HC752" s="527"/>
      <c r="HD752" s="527"/>
      <c r="HE752" s="527"/>
      <c r="HF752" s="527"/>
      <c r="HG752" s="527"/>
      <c r="HH752" s="584">
        <v>0.79376827885638757</v>
      </c>
      <c r="HI752" s="527">
        <v>0.41178557491637807</v>
      </c>
      <c r="HJ752" s="584"/>
      <c r="HK752" s="527"/>
      <c r="HL752" s="527"/>
      <c r="HM752" s="527"/>
      <c r="HN752" s="527"/>
      <c r="HO752" s="527"/>
      <c r="HP752" s="285"/>
      <c r="HQ752" s="208"/>
      <c r="HR752" s="208"/>
      <c r="HS752" s="208"/>
      <c r="IE752" s="159"/>
      <c r="IF752" s="159"/>
      <c r="IG752" s="159"/>
      <c r="IH752" s="159"/>
      <c r="II752" s="175">
        <v>1</v>
      </c>
      <c r="IJ752" s="175">
        <v>0</v>
      </c>
      <c r="IK752" s="175">
        <v>1</v>
      </c>
      <c r="IL752" s="175">
        <v>0</v>
      </c>
      <c r="IM752" s="175">
        <v>0</v>
      </c>
      <c r="IN752" s="464"/>
      <c r="IO752" s="464"/>
      <c r="IP752" s="402"/>
      <c r="IQ752" s="175">
        <v>0</v>
      </c>
      <c r="IR752" s="175">
        <v>1</v>
      </c>
      <c r="IS752" s="175">
        <v>0</v>
      </c>
      <c r="IT752" s="402"/>
      <c r="IU752" s="416"/>
      <c r="IV752" s="402"/>
      <c r="IW752" s="416"/>
      <c r="IX752" s="483"/>
      <c r="IY752" s="416"/>
      <c r="IZ752" s="175">
        <v>1</v>
      </c>
      <c r="JA752" s="175">
        <v>0</v>
      </c>
      <c r="JB752" s="178">
        <v>0</v>
      </c>
      <c r="JC752" s="178">
        <v>0</v>
      </c>
      <c r="JD752" s="178">
        <v>0</v>
      </c>
      <c r="JE752" s="178">
        <v>0</v>
      </c>
      <c r="JF752" s="178">
        <v>0</v>
      </c>
      <c r="JG752" s="178">
        <v>0</v>
      </c>
      <c r="JH752" s="178">
        <v>1</v>
      </c>
      <c r="JI752" s="178">
        <v>0</v>
      </c>
      <c r="JJ752" s="178">
        <v>1</v>
      </c>
      <c r="JK752" s="178">
        <v>0</v>
      </c>
      <c r="JL752" s="178">
        <v>0</v>
      </c>
      <c r="JM752" s="178">
        <v>1</v>
      </c>
      <c r="JN752" s="178">
        <v>0</v>
      </c>
      <c r="JO752" s="178">
        <v>0</v>
      </c>
      <c r="JP752" s="178">
        <v>0</v>
      </c>
      <c r="JQ752" s="178">
        <v>0</v>
      </c>
      <c r="JR752" s="178">
        <v>0</v>
      </c>
      <c r="JS752" s="178">
        <v>0</v>
      </c>
      <c r="JT752" s="178">
        <v>0</v>
      </c>
      <c r="JU752" s="513">
        <v>0</v>
      </c>
      <c r="JV752" s="178">
        <v>0</v>
      </c>
      <c r="JW752" s="178">
        <v>1</v>
      </c>
      <c r="JX752" s="178">
        <v>0</v>
      </c>
      <c r="JY752" s="513"/>
      <c r="JZ752" s="407"/>
      <c r="KA752" s="407"/>
      <c r="KB752" s="407"/>
      <c r="KC752" s="407"/>
      <c r="KD752" s="407"/>
      <c r="KE752" s="162">
        <v>1</v>
      </c>
      <c r="KF752" s="175">
        <v>0</v>
      </c>
      <c r="KG752" s="175">
        <v>0</v>
      </c>
      <c r="KH752" s="175">
        <v>0</v>
      </c>
      <c r="KI752" s="175">
        <v>0</v>
      </c>
      <c r="KJ752" s="175">
        <v>1</v>
      </c>
      <c r="KK752" s="160">
        <v>0</v>
      </c>
      <c r="KL752" s="175">
        <v>0</v>
      </c>
      <c r="KM752" s="175">
        <v>0</v>
      </c>
      <c r="KN752" s="175">
        <v>1</v>
      </c>
      <c r="KO752" s="175">
        <v>0</v>
      </c>
      <c r="KP752" s="175">
        <v>0</v>
      </c>
      <c r="KQ752" s="175">
        <v>0</v>
      </c>
      <c r="KR752" s="160">
        <v>0</v>
      </c>
      <c r="KS752" s="175">
        <v>0</v>
      </c>
      <c r="KT752" s="159"/>
      <c r="KU752" s="159"/>
      <c r="KV752" s="159"/>
      <c r="KW752" s="159"/>
      <c r="KX752" s="159"/>
      <c r="KY752" s="159"/>
      <c r="KZ752" s="159"/>
      <c r="LA752" s="159"/>
    </row>
    <row r="753" spans="1:315" x14ac:dyDescent="0.15">
      <c r="A753" s="218" t="s">
        <v>593</v>
      </c>
      <c r="B753" s="243" t="s">
        <v>275</v>
      </c>
      <c r="C753" s="17"/>
      <c r="D753" s="18"/>
      <c r="E753" s="12"/>
      <c r="F753" s="20"/>
      <c r="G753" s="19"/>
      <c r="H753" s="20"/>
      <c r="I753" s="597"/>
      <c r="J753" s="16"/>
      <c r="K753" s="20"/>
      <c r="L753" s="16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16"/>
      <c r="AB753" s="20"/>
      <c r="AC753" s="20"/>
      <c r="AD753" s="20"/>
      <c r="AE753" s="20"/>
      <c r="AF753" s="20"/>
      <c r="AG753" s="20"/>
      <c r="AH753" s="58"/>
      <c r="AI753" s="20"/>
      <c r="AJ753" s="20"/>
      <c r="AK753" s="20"/>
      <c r="AL753" s="642"/>
      <c r="AM753" s="636"/>
      <c r="AN753" s="637"/>
      <c r="AO753" s="636"/>
      <c r="AP753" s="637"/>
      <c r="AQ753" s="528">
        <f>SUM(AO750:AO753)</f>
        <v>0</v>
      </c>
      <c r="AR753" s="528">
        <f>SUM(AP750:AP753)</f>
        <v>18.032853982300885</v>
      </c>
      <c r="AS753" s="528" t="e">
        <f>AVERAGE(AO750:AO753)</f>
        <v>#DIV/0!</v>
      </c>
      <c r="AT753" s="528">
        <f>AVERAGE(AP750:AP753)</f>
        <v>18.032853982300885</v>
      </c>
      <c r="AU753" s="528">
        <f>MAX(AO750:AO753)</f>
        <v>0</v>
      </c>
      <c r="AV753" s="528">
        <f>MAX(AP750:AP753)</f>
        <v>18.032853982300885</v>
      </c>
      <c r="AW753" s="528">
        <f>MIN(AO750:AO753)</f>
        <v>0</v>
      </c>
      <c r="AX753" s="528">
        <f>MIN(AP750:AP753)</f>
        <v>18.032853982300885</v>
      </c>
      <c r="AY753" s="528">
        <f>AU753-AW753</f>
        <v>0</v>
      </c>
      <c r="AZ753" s="528">
        <f>AV753-AX753</f>
        <v>0</v>
      </c>
      <c r="BA753" s="528"/>
      <c r="BB753" s="636"/>
      <c r="BC753" s="637"/>
      <c r="BD753" s="528">
        <f>SUM(BB750:BB753)</f>
        <v>0</v>
      </c>
      <c r="BE753" s="528">
        <f>SUM(BC750:BC753)</f>
        <v>6.1134126106194691</v>
      </c>
      <c r="BF753" s="528" t="e">
        <f>AVERAGE(BB750:BB753)</f>
        <v>#DIV/0!</v>
      </c>
      <c r="BG753" s="528">
        <f>AVERAGE(BC750:BC753)</f>
        <v>6.1134126106194691</v>
      </c>
      <c r="BH753" s="528">
        <f>MAX(BB750:BB753)</f>
        <v>0</v>
      </c>
      <c r="BI753" s="528">
        <f>MAX(BC750:BC753)</f>
        <v>6.1134126106194691</v>
      </c>
      <c r="BJ753" s="528">
        <f>MIN(BB750:BB753)</f>
        <v>0</v>
      </c>
      <c r="BK753" s="528">
        <f>MIN(BC750:BC753)</f>
        <v>6.1134126106194691</v>
      </c>
      <c r="BL753" s="528">
        <f>BH753-BJ753</f>
        <v>0</v>
      </c>
      <c r="BM753" s="528">
        <f>BI753-BK753</f>
        <v>0</v>
      </c>
      <c r="BN753" s="574"/>
      <c r="BO753" s="574"/>
      <c r="BP753" s="2"/>
      <c r="BQ753" s="2"/>
      <c r="BR753" s="7"/>
      <c r="BS753" s="530"/>
      <c r="BT753" s="530"/>
      <c r="BU753" s="530"/>
      <c r="BV753" s="530"/>
      <c r="BW753" s="584"/>
      <c r="BX753" s="530"/>
      <c r="BY753" s="530"/>
      <c r="BZ753" s="530"/>
      <c r="CA753" s="530"/>
      <c r="CB753" s="584"/>
      <c r="CC753" s="530"/>
      <c r="CD753" s="584"/>
      <c r="CE753" s="530"/>
      <c r="CF753" s="584"/>
      <c r="CG753" s="530"/>
      <c r="CH753" s="584"/>
      <c r="CI753" s="530"/>
      <c r="CJ753" s="584"/>
      <c r="CK753" s="530"/>
      <c r="CL753" s="584"/>
      <c r="CM753" s="271"/>
      <c r="CN753" s="393"/>
      <c r="CO753" s="73"/>
      <c r="CP753" s="73"/>
      <c r="CQ753" s="73"/>
      <c r="CR753" s="96"/>
      <c r="CS753" s="83"/>
      <c r="CT753" s="87"/>
      <c r="CU753" s="87"/>
      <c r="CV753" s="87"/>
      <c r="CW753" s="87"/>
      <c r="CX753" s="87"/>
      <c r="CY753" s="87"/>
      <c r="CZ753" s="87"/>
      <c r="DA753" s="87"/>
      <c r="DB753" s="87"/>
      <c r="DC753" s="81"/>
      <c r="DD753" s="281"/>
      <c r="DE753" s="281"/>
      <c r="DF753" s="281"/>
      <c r="DG753" s="281"/>
      <c r="DH753" s="281"/>
      <c r="DI753" s="281"/>
      <c r="DJ753" s="110"/>
      <c r="DK753" s="110"/>
      <c r="DL753" s="133"/>
      <c r="DM753" s="133"/>
      <c r="DN753" s="133"/>
      <c r="DO753" s="133"/>
      <c r="DP753" s="133"/>
      <c r="DQ753" s="133"/>
      <c r="DR753" s="133"/>
      <c r="DS753" s="110"/>
      <c r="DT753" s="112"/>
      <c r="DU753" s="110"/>
      <c r="DV753" s="110"/>
      <c r="DW753" s="495"/>
      <c r="DX753" s="495"/>
      <c r="DY753" s="495"/>
      <c r="DZ753" s="495"/>
      <c r="EA753" s="495"/>
      <c r="EB753" s="512"/>
      <c r="EC753" s="495"/>
      <c r="ED753" s="495"/>
      <c r="EE753" s="512"/>
      <c r="EF753" s="244"/>
      <c r="EG753" s="244"/>
      <c r="EH753" s="244"/>
      <c r="EI753" s="244"/>
      <c r="EJ753" s="244"/>
      <c r="EK753" s="244"/>
      <c r="EL753" s="244"/>
      <c r="EM753" s="244"/>
      <c r="EN753" s="244"/>
      <c r="EO753" s="244"/>
      <c r="EP753" s="244"/>
      <c r="EQ753" s="244"/>
      <c r="ER753" s="110"/>
      <c r="ES753" s="111"/>
      <c r="EV753" s="287">
        <f>SUM(ET750:ET753)</f>
        <v>1.3609500413562148</v>
      </c>
      <c r="EW753" s="281"/>
      <c r="EX753" s="278">
        <f>AVERAGE(ET750:ET753)</f>
        <v>1.3609500413562148</v>
      </c>
      <c r="EY753" s="278"/>
      <c r="EZ753" s="281">
        <f>_xlfn.VAR.P(ET750:ET753)</f>
        <v>0</v>
      </c>
      <c r="FA753" s="281"/>
      <c r="FB753" s="281">
        <f>MAX(ET750:ET753)</f>
        <v>1.3609500413562148</v>
      </c>
      <c r="FC753" s="281"/>
      <c r="FD753" s="523"/>
      <c r="FE753" s="152"/>
      <c r="FF753" s="145"/>
      <c r="FG753" s="268"/>
      <c r="FH753" s="145"/>
      <c r="FI753" s="268"/>
      <c r="FJ753" s="145"/>
      <c r="FK753" s="584"/>
      <c r="FL753" s="527"/>
      <c r="FM753" s="584"/>
      <c r="FN753" s="530"/>
      <c r="FO753" s="584"/>
      <c r="FP753" s="530"/>
      <c r="FQ753" s="284"/>
      <c r="FR753" s="282"/>
      <c r="FS753" s="286"/>
      <c r="FT753" s="278"/>
      <c r="FU753" s="286"/>
      <c r="FV753" s="278"/>
      <c r="FW753" s="285"/>
      <c r="FX753" s="279"/>
      <c r="FY753" s="285"/>
      <c r="FZ753" s="280"/>
      <c r="GA753" s="285"/>
      <c r="GB753" s="280"/>
      <c r="GC753" s="280"/>
      <c r="GD753" s="285"/>
      <c r="GE753" s="280"/>
      <c r="GF753" s="285"/>
      <c r="GG753" s="280"/>
      <c r="GH753" s="280"/>
      <c r="GI753" s="280"/>
      <c r="GJ753" s="280"/>
      <c r="GK753" s="280"/>
      <c r="GL753" s="280"/>
      <c r="GM753" s="280"/>
      <c r="GN753" s="280"/>
      <c r="GO753" s="280"/>
      <c r="GP753" s="282"/>
      <c r="GQ753" s="532"/>
      <c r="GR753" s="587"/>
      <c r="GS753" s="529"/>
      <c r="GT753" s="586">
        <f>SUM(GR751:GR753)</f>
        <v>0.35503044557118657</v>
      </c>
      <c r="GU753" s="586">
        <f>SUM(GS751:GS753)</f>
        <v>0.11834348185706256</v>
      </c>
      <c r="GV753" s="531">
        <f>AVERAGE(GR751:GR753)</f>
        <v>0.35503044557118657</v>
      </c>
      <c r="GW753" s="531">
        <f>AVERAGE(GS751:GS753)</f>
        <v>0.11834348185706256</v>
      </c>
      <c r="GX753" s="531">
        <f>MAX(GR751:GR753)</f>
        <v>0.35503044557118657</v>
      </c>
      <c r="GY753" s="531">
        <f>MAX(GS751:GS753)</f>
        <v>0.11834348185706256</v>
      </c>
      <c r="GZ753" s="587"/>
      <c r="HA753" s="529"/>
      <c r="HB753" s="586">
        <f>SUM(GZ751:GZ753)</f>
        <v>0.70994469026548579</v>
      </c>
      <c r="HC753" s="586">
        <f>SUM(HA751:HA753)</f>
        <v>0.39441371681415838</v>
      </c>
      <c r="HD753" s="531">
        <f>AVERAGE(GZ751:GZ753)</f>
        <v>0.70994469026548579</v>
      </c>
      <c r="HE753" s="531">
        <f>AVERAGE(HA751:HA753)</f>
        <v>0.39441371681415838</v>
      </c>
      <c r="HF753" s="531">
        <f>MAX(GZ751:GZ753)</f>
        <v>0.70994469026548579</v>
      </c>
      <c r="HG753" s="531">
        <f>MAX(HA751:HA753)</f>
        <v>0.39441371681415838</v>
      </c>
      <c r="HH753" s="584"/>
      <c r="HI753" s="527"/>
      <c r="HJ753" s="586">
        <f>SUM(HH751:HH753)</f>
        <v>0.79376827885638757</v>
      </c>
      <c r="HK753" s="586">
        <f>SUM(HI751:HI753)</f>
        <v>0.41178557491637807</v>
      </c>
      <c r="HL753" s="531">
        <f>AVERAGE(HH751:HH753)</f>
        <v>0.79376827885638757</v>
      </c>
      <c r="HM753" s="531">
        <f>AVERAGE(HI751:HI753)</f>
        <v>0.41178557491637807</v>
      </c>
      <c r="HN753" s="531">
        <f>MAX(HH751:HH753)</f>
        <v>0.79376827885638757</v>
      </c>
      <c r="HO753" s="531">
        <f>MAX(HI751:HI753)</f>
        <v>0.41178557491637807</v>
      </c>
      <c r="HP753" s="286">
        <f>MIN(HH751:HH753)</f>
        <v>0.79376827885638757</v>
      </c>
      <c r="HQ753" s="286">
        <f>MIN(HI751:HI753)</f>
        <v>0.41178557491637807</v>
      </c>
      <c r="HR753" s="278">
        <f>HN753-HP753</f>
        <v>0</v>
      </c>
      <c r="HS753" s="278">
        <f>HO753-HQ753</f>
        <v>0</v>
      </c>
      <c r="HT753" s="393"/>
      <c r="HU753" s="520"/>
      <c r="HV753" s="393"/>
      <c r="HW753" s="520"/>
      <c r="HX753" s="393"/>
      <c r="HY753" s="520"/>
      <c r="HZ753" s="393"/>
      <c r="IA753" s="520"/>
      <c r="IB753" s="393"/>
      <c r="IC753" s="520"/>
      <c r="ID753" s="393"/>
      <c r="IE753" s="168"/>
      <c r="IF753" s="168"/>
      <c r="IG753" s="168">
        <v>-2.3076978962127122</v>
      </c>
      <c r="IH753" s="168">
        <v>-3.9441371681415933E-2</v>
      </c>
      <c r="II753" s="168"/>
      <c r="IJ753" s="168"/>
      <c r="IK753" s="168"/>
      <c r="IL753" s="168"/>
      <c r="IM753" s="168"/>
      <c r="IN753" s="462"/>
      <c r="IO753" s="462"/>
      <c r="IP753" s="390">
        <v>0</v>
      </c>
      <c r="IQ753" s="168"/>
      <c r="IR753" s="168"/>
      <c r="IS753" s="168"/>
      <c r="IT753" s="390"/>
      <c r="IU753" s="393"/>
      <c r="IV753" s="390"/>
      <c r="IW753" s="393"/>
      <c r="IX753" s="484"/>
      <c r="IY753" s="393"/>
      <c r="IZ753" s="168"/>
      <c r="JA753" s="168"/>
      <c r="JB753" s="177"/>
      <c r="JC753" s="177"/>
      <c r="JD753" s="177"/>
      <c r="JE753" s="168"/>
      <c r="JF753" s="168"/>
      <c r="JG753" s="168"/>
      <c r="JH753" s="168"/>
      <c r="JI753" s="168"/>
      <c r="JJ753" s="168"/>
      <c r="JK753" s="168"/>
      <c r="JL753" s="168"/>
      <c r="JM753" s="168"/>
      <c r="JN753" s="168"/>
      <c r="JO753" s="168"/>
      <c r="JP753" s="177"/>
      <c r="JQ753" s="177"/>
      <c r="JR753" s="177"/>
      <c r="JS753" s="168"/>
      <c r="JT753" s="168"/>
      <c r="JU753" s="393"/>
      <c r="JV753" s="168"/>
      <c r="JW753" s="168"/>
      <c r="JX753" s="168"/>
      <c r="JY753" s="393"/>
      <c r="JZ753" s="507"/>
      <c r="KA753" s="507"/>
      <c r="KB753" s="520"/>
      <c r="KC753" s="520"/>
      <c r="KD753" s="507"/>
      <c r="KE753" s="170"/>
      <c r="KF753" s="168"/>
      <c r="KG753" s="168"/>
      <c r="KH753" s="168"/>
      <c r="KI753" s="168"/>
      <c r="KJ753" s="168"/>
      <c r="KK753" s="169"/>
      <c r="KL753" s="168"/>
      <c r="KM753" s="168"/>
      <c r="KN753" s="168"/>
      <c r="KO753" s="168"/>
      <c r="KP753" s="168"/>
      <c r="KQ753" s="168"/>
      <c r="KR753" s="169"/>
      <c r="KS753" s="168"/>
      <c r="KT753" s="168"/>
      <c r="KU753" s="168"/>
      <c r="KV753" s="168"/>
      <c r="KW753" s="168"/>
      <c r="KX753" s="168"/>
      <c r="KY753" s="168"/>
      <c r="KZ753" s="168"/>
      <c r="LA753" s="169"/>
    </row>
    <row r="754" spans="1:315" x14ac:dyDescent="0.15">
      <c r="A754" s="214"/>
      <c r="B754" s="231" t="s">
        <v>276</v>
      </c>
      <c r="C754" s="10"/>
      <c r="D754" s="11"/>
      <c r="E754" s="12"/>
      <c r="F754" s="14"/>
      <c r="G754" s="13"/>
      <c r="H754" s="14" t="s">
        <v>352</v>
      </c>
      <c r="I754" s="596">
        <v>141</v>
      </c>
      <c r="J754" s="9">
        <v>1</v>
      </c>
      <c r="K754" s="14">
        <v>1</v>
      </c>
      <c r="L754" s="9">
        <v>0</v>
      </c>
      <c r="M754" s="14">
        <v>1</v>
      </c>
      <c r="N754" s="14">
        <v>1</v>
      </c>
      <c r="O754" s="14">
        <v>0</v>
      </c>
      <c r="P754" s="14"/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1</v>
      </c>
      <c r="W754" s="14">
        <v>0</v>
      </c>
      <c r="X754" s="14">
        <v>0</v>
      </c>
      <c r="Y754" s="14">
        <v>0</v>
      </c>
      <c r="Z754" s="14">
        <v>0</v>
      </c>
      <c r="AA754" s="9">
        <v>1</v>
      </c>
      <c r="AB754" s="15"/>
      <c r="AC754" s="15"/>
      <c r="AD754" s="15"/>
      <c r="AE754" s="15"/>
      <c r="AF754" s="15"/>
      <c r="AG754" s="15"/>
      <c r="AH754" s="54"/>
      <c r="AI754" s="15"/>
      <c r="AJ754" s="15"/>
      <c r="AK754" s="15"/>
      <c r="AL754" s="632"/>
      <c r="AM754" s="633"/>
      <c r="AN754" s="634"/>
      <c r="AO754" s="633"/>
      <c r="AP754" s="634"/>
      <c r="AQ754" s="634"/>
      <c r="AR754" s="634"/>
      <c r="AS754" s="634"/>
      <c r="AT754" s="634"/>
      <c r="AU754" s="634"/>
      <c r="AV754" s="634"/>
      <c r="AW754" s="634"/>
      <c r="AX754" s="634"/>
      <c r="AY754" s="634"/>
      <c r="AZ754" s="634"/>
      <c r="BA754" s="634"/>
      <c r="BB754" s="633"/>
      <c r="BC754" s="634"/>
      <c r="BD754" s="634"/>
      <c r="BE754" s="634"/>
      <c r="BF754" s="634"/>
      <c r="BG754" s="634"/>
      <c r="BH754" s="634"/>
      <c r="BI754" s="634"/>
      <c r="BJ754" s="634"/>
      <c r="BK754" s="634"/>
      <c r="BL754" s="634"/>
      <c r="BM754" s="634"/>
      <c r="BN754" s="573"/>
      <c r="BO754" s="573"/>
      <c r="BP754" s="4">
        <v>-0.9270239412136535</v>
      </c>
      <c r="BQ754" s="4">
        <v>12.02961836283186</v>
      </c>
      <c r="BR754" s="6"/>
      <c r="BS754" s="527"/>
      <c r="BT754" s="527"/>
      <c r="BU754" s="527"/>
      <c r="BV754" s="527"/>
      <c r="BW754" s="584"/>
      <c r="BX754" s="527"/>
      <c r="BY754" s="527"/>
      <c r="BZ754" s="527"/>
      <c r="CA754" s="527"/>
      <c r="CB754" s="584"/>
      <c r="CC754" s="527"/>
      <c r="CD754" s="584"/>
      <c r="CE754" s="527"/>
      <c r="CF754" s="584"/>
      <c r="CG754" s="527"/>
      <c r="CH754" s="584"/>
      <c r="CI754" s="527"/>
      <c r="CJ754" s="584"/>
      <c r="CK754" s="527"/>
      <c r="CL754" s="584"/>
      <c r="CO754" s="70"/>
      <c r="CP754" s="70"/>
      <c r="CQ754" s="70"/>
      <c r="CR754" s="70"/>
      <c r="CS754" s="70"/>
      <c r="CT754" s="70"/>
      <c r="CU754" s="70"/>
      <c r="CV754" s="70"/>
      <c r="CW754" s="70"/>
      <c r="CX754" s="70"/>
      <c r="CY754" s="70"/>
      <c r="CZ754" s="70"/>
      <c r="DA754" s="70"/>
      <c r="DB754" s="70"/>
      <c r="DC754" s="70"/>
      <c r="DH754" s="516"/>
      <c r="DI754" s="516"/>
      <c r="DJ754" s="105"/>
      <c r="DK754" s="105"/>
      <c r="DL754" s="105"/>
      <c r="DM754" s="105"/>
      <c r="DN754" s="105"/>
      <c r="DO754" s="105"/>
      <c r="DP754" s="105"/>
      <c r="DQ754" s="105"/>
      <c r="DR754" s="105"/>
      <c r="DS754" s="105"/>
      <c r="DT754" s="108" t="s">
        <v>442</v>
      </c>
      <c r="DU754" s="105">
        <v>-0.9270239412136535</v>
      </c>
      <c r="DV754" s="105">
        <v>12.02961836283186</v>
      </c>
      <c r="ER754" s="128">
        <v>4.0434022967829568</v>
      </c>
      <c r="ES754" s="128">
        <v>-13.68615597345133</v>
      </c>
      <c r="EV754" s="284"/>
      <c r="EW754" s="209"/>
      <c r="EX754" s="209"/>
      <c r="EY754" s="209"/>
      <c r="EZ754" s="209"/>
      <c r="FA754" s="209"/>
      <c r="FB754" s="209"/>
      <c r="FC754" s="209"/>
      <c r="FE754" s="141"/>
      <c r="FF754" s="141"/>
      <c r="FH754" s="141"/>
      <c r="FJ754" s="141"/>
      <c r="FK754" s="584"/>
      <c r="FL754" s="527"/>
      <c r="FM754" s="584"/>
      <c r="FN754" s="527"/>
      <c r="FO754" s="584"/>
      <c r="FP754" s="527"/>
      <c r="FQ754" s="284"/>
      <c r="FR754" s="209"/>
      <c r="FS754" s="285"/>
      <c r="FT754" s="279"/>
      <c r="FU754" s="285"/>
      <c r="FV754" s="279"/>
      <c r="FW754" s="285"/>
      <c r="FX754" s="279"/>
      <c r="FY754" s="285"/>
      <c r="FZ754" s="279"/>
      <c r="GA754" s="285"/>
      <c r="GB754" s="279"/>
      <c r="GC754" s="279"/>
      <c r="GD754" s="285"/>
      <c r="GE754" s="279"/>
      <c r="GF754" s="285"/>
      <c r="GG754" s="279"/>
      <c r="GH754" s="279"/>
      <c r="GI754" s="279"/>
      <c r="GJ754" s="279"/>
      <c r="GK754" s="279"/>
      <c r="GL754" s="279"/>
      <c r="GM754" s="279"/>
      <c r="GN754" s="279"/>
      <c r="GO754" s="279"/>
      <c r="GP754" s="209"/>
      <c r="GQ754" s="529"/>
      <c r="GR754" s="587"/>
      <c r="GS754" s="529"/>
      <c r="GT754" s="587"/>
      <c r="GU754" s="529"/>
      <c r="GV754" s="529"/>
      <c r="GW754" s="529"/>
      <c r="GX754" s="529"/>
      <c r="GY754" s="529"/>
      <c r="GZ754" s="587"/>
      <c r="HA754" s="529"/>
      <c r="HB754" s="587"/>
      <c r="HC754" s="529"/>
      <c r="HD754" s="529"/>
      <c r="HE754" s="529"/>
      <c r="HF754" s="529"/>
      <c r="HG754" s="529"/>
      <c r="HH754" s="584"/>
      <c r="HI754" s="527"/>
      <c r="HJ754" s="587"/>
      <c r="HK754" s="529"/>
      <c r="HL754" s="529"/>
      <c r="HM754" s="529"/>
      <c r="HN754" s="529"/>
      <c r="HO754" s="529"/>
      <c r="HP754" s="285"/>
      <c r="HQ754" s="208"/>
      <c r="HR754" s="208"/>
      <c r="HS754" s="208"/>
      <c r="IE754" s="159"/>
      <c r="IF754" s="159"/>
      <c r="IG754" s="159">
        <v>1.9526674506415256</v>
      </c>
      <c r="IH754" s="159">
        <v>-7.8882743362831867E-2</v>
      </c>
      <c r="II754" s="159"/>
      <c r="IJ754" s="159"/>
      <c r="IK754" s="159"/>
      <c r="IL754" s="159"/>
      <c r="IM754" s="159"/>
      <c r="IQ754" s="159"/>
      <c r="IR754" s="159"/>
      <c r="IS754" s="159"/>
      <c r="IZ754" s="159"/>
      <c r="JA754" s="159"/>
      <c r="JB754" s="159"/>
      <c r="JC754" s="159"/>
      <c r="JD754" s="159"/>
      <c r="JE754" s="159"/>
      <c r="JF754" s="159"/>
      <c r="JG754" s="159"/>
      <c r="JH754" s="159"/>
      <c r="JI754" s="159"/>
      <c r="JJ754" s="159"/>
      <c r="JK754" s="159"/>
      <c r="JL754" s="159"/>
      <c r="JM754" s="159"/>
      <c r="JN754" s="159"/>
      <c r="JO754" s="159"/>
      <c r="JP754" s="159"/>
      <c r="JQ754" s="159"/>
      <c r="JR754" s="159"/>
      <c r="JS754" s="159"/>
      <c r="JT754" s="159"/>
      <c r="JV754" s="159"/>
      <c r="JW754" s="159"/>
      <c r="JX754" s="159"/>
      <c r="KE754" s="159"/>
      <c r="KF754" s="159"/>
      <c r="KG754" s="159"/>
      <c r="KH754" s="159"/>
      <c r="KI754" s="159"/>
      <c r="KJ754" s="159"/>
      <c r="KK754" s="159"/>
      <c r="KL754" s="159"/>
      <c r="KM754" s="159"/>
      <c r="KN754" s="159"/>
      <c r="KO754" s="159"/>
      <c r="KP754" s="159"/>
      <c r="KQ754" s="159"/>
      <c r="KR754" s="159"/>
      <c r="KS754" s="159"/>
      <c r="KT754" s="159"/>
      <c r="KU754" s="159"/>
      <c r="KV754" s="159"/>
      <c r="KW754" s="159"/>
      <c r="KX754" s="159"/>
      <c r="KY754" s="159"/>
      <c r="KZ754" s="159"/>
      <c r="LA754" s="159"/>
    </row>
    <row r="755" spans="1:315" x14ac:dyDescent="0.15">
      <c r="A755" s="214"/>
      <c r="B755" s="231" t="s">
        <v>277</v>
      </c>
      <c r="C755" s="10"/>
      <c r="D755" s="11"/>
      <c r="E755" s="12"/>
      <c r="F755" s="14"/>
      <c r="G755" s="13"/>
      <c r="H755" s="14"/>
      <c r="I755" s="596"/>
      <c r="J755" s="9">
        <v>1</v>
      </c>
      <c r="K755" s="14"/>
      <c r="L755" s="9"/>
      <c r="M755" s="14">
        <v>1</v>
      </c>
      <c r="N755" s="14">
        <v>0</v>
      </c>
      <c r="O755" s="14">
        <v>1</v>
      </c>
      <c r="P755" s="14"/>
      <c r="Q755" s="14">
        <v>0</v>
      </c>
      <c r="R755" s="14">
        <v>1</v>
      </c>
      <c r="S755" s="14">
        <v>0</v>
      </c>
      <c r="T755" s="14">
        <v>1</v>
      </c>
      <c r="U755" s="14">
        <v>0</v>
      </c>
      <c r="V755" s="14">
        <v>0</v>
      </c>
      <c r="W755" s="14">
        <v>0</v>
      </c>
      <c r="X755" s="14">
        <v>0</v>
      </c>
      <c r="Y755" s="14">
        <v>1</v>
      </c>
      <c r="Z755" s="14">
        <v>0</v>
      </c>
      <c r="AA755" s="9">
        <v>0</v>
      </c>
      <c r="AB755" s="15">
        <f>ABS(ER755-DU756)</f>
        <v>0.986195682142184</v>
      </c>
      <c r="AC755" s="15">
        <f>ABS(ES755-DV756)</f>
        <v>0.6705033185840712</v>
      </c>
      <c r="AD755" s="15">
        <f>SQRT(AB755^2+AC755^2)</f>
        <v>1.1925420846696104</v>
      </c>
      <c r="AE755" s="15"/>
      <c r="AF755" s="15"/>
      <c r="AG755" s="15"/>
      <c r="AH755" s="15">
        <f>AM756-BP755</f>
        <v>2.0118391915700564</v>
      </c>
      <c r="AI755" s="15">
        <f>AN756-BQ755</f>
        <v>-18.182472345132744</v>
      </c>
      <c r="AJ755" s="15"/>
      <c r="AK755" s="15"/>
      <c r="AL755" s="632">
        <f>((AH755*AH756)+(AI755*AI756))/(SQRT(AH755^2+AI755^2)*SQRT(AH756^2+AI756^2))</f>
        <v>0.99460769072257582</v>
      </c>
      <c r="AM755" s="633"/>
      <c r="AN755" s="634"/>
      <c r="AO755" s="633"/>
      <c r="AP755" s="634"/>
      <c r="AQ755" s="634"/>
      <c r="AR755" s="634"/>
      <c r="AS755" s="634"/>
      <c r="AT755" s="634"/>
      <c r="AU755" s="634"/>
      <c r="AV755" s="634"/>
      <c r="AW755" s="634"/>
      <c r="AX755" s="634"/>
      <c r="AY755" s="634"/>
      <c r="AZ755" s="634"/>
      <c r="BA755" s="634"/>
      <c r="BB755" s="633"/>
      <c r="BC755" s="634"/>
      <c r="BD755" s="634"/>
      <c r="BE755" s="634"/>
      <c r="BF755" s="634"/>
      <c r="BG755" s="634"/>
      <c r="BH755" s="634"/>
      <c r="BI755" s="634"/>
      <c r="BJ755" s="634"/>
      <c r="BK755" s="634"/>
      <c r="BL755" s="634"/>
      <c r="BM755" s="634"/>
      <c r="BN755" s="573"/>
      <c r="BO755" s="573"/>
      <c r="BP755" s="4">
        <v>-1.0059195957850282</v>
      </c>
      <c r="BQ755" s="4">
        <v>11.990176991150443</v>
      </c>
      <c r="BR755" s="6"/>
      <c r="BS755" s="527"/>
      <c r="BT755" s="527"/>
      <c r="BU755" s="527"/>
      <c r="BV755" s="527"/>
      <c r="BW755" s="584"/>
      <c r="BX755" s="527"/>
      <c r="BY755" s="527"/>
      <c r="BZ755" s="527"/>
      <c r="CA755" s="527"/>
      <c r="CB755" s="584"/>
      <c r="CC755" s="527"/>
      <c r="CD755" s="584"/>
      <c r="CE755" s="527"/>
      <c r="CF755" s="584"/>
      <c r="CG755" s="527"/>
      <c r="CH755" s="584"/>
      <c r="CI755" s="527"/>
      <c r="CJ755" s="584"/>
      <c r="CK755" s="527"/>
      <c r="CL755" s="584"/>
      <c r="CO755" s="70"/>
      <c r="CP755" s="70"/>
      <c r="CQ755" s="70"/>
      <c r="CR755" s="70"/>
      <c r="CS755" s="70"/>
      <c r="CT755" s="70"/>
      <c r="CU755" s="70"/>
      <c r="CV755" s="70"/>
      <c r="CW755" s="70"/>
      <c r="CX755" s="70"/>
      <c r="CY755" s="70"/>
      <c r="CZ755" s="70"/>
      <c r="DA755" s="70"/>
      <c r="DB755" s="70"/>
      <c r="DC755" s="70"/>
      <c r="DH755" s="516"/>
      <c r="DI755" s="516"/>
      <c r="DJ755" s="105"/>
      <c r="DK755" s="105"/>
      <c r="DL755" s="105"/>
      <c r="DM755" s="105"/>
      <c r="DN755" s="105"/>
      <c r="DO755" s="105"/>
      <c r="DP755" s="105"/>
      <c r="DQ755" s="105"/>
      <c r="DR755" s="105"/>
      <c r="DS755" s="105"/>
      <c r="DT755" s="108" t="s">
        <v>442</v>
      </c>
      <c r="DU755" s="105">
        <v>-1.0059195957850282</v>
      </c>
      <c r="DV755" s="105">
        <v>11.990176991150443</v>
      </c>
      <c r="ER755" s="128">
        <v>4.3195370877827681</v>
      </c>
      <c r="ES755" s="128">
        <v>-12.502914823008851</v>
      </c>
      <c r="EV755" s="284"/>
      <c r="EW755" s="209"/>
      <c r="EX755" s="209"/>
      <c r="EY755" s="209"/>
      <c r="EZ755" s="209"/>
      <c r="FA755" s="209"/>
      <c r="FB755" s="209"/>
      <c r="FC755" s="209"/>
      <c r="FE755" s="141"/>
      <c r="FF755" s="141"/>
      <c r="FH755" s="141"/>
      <c r="FJ755" s="141"/>
      <c r="FK755" s="584"/>
      <c r="FL755" s="527"/>
      <c r="FM755" s="584"/>
      <c r="FN755" s="527"/>
      <c r="FO755" s="584"/>
      <c r="FP755" s="527"/>
      <c r="FQ755" s="284"/>
      <c r="FR755" s="209"/>
      <c r="FS755" s="285"/>
      <c r="FT755" s="279"/>
      <c r="FU755" s="285"/>
      <c r="FV755" s="279"/>
      <c r="FW755" s="285"/>
      <c r="FX755" s="279"/>
      <c r="FY755" s="285"/>
      <c r="FZ755" s="279"/>
      <c r="GA755" s="285"/>
      <c r="GB755" s="279"/>
      <c r="GC755" s="279"/>
      <c r="GD755" s="285"/>
      <c r="GE755" s="279"/>
      <c r="GF755" s="285"/>
      <c r="GG755" s="279"/>
      <c r="GH755" s="279"/>
      <c r="GI755" s="279"/>
      <c r="GJ755" s="279"/>
      <c r="GK755" s="279"/>
      <c r="GL755" s="279"/>
      <c r="GM755" s="279"/>
      <c r="GN755" s="279"/>
      <c r="GO755" s="279"/>
      <c r="GP755" s="209"/>
      <c r="GQ755" s="529"/>
      <c r="GR755" s="587"/>
      <c r="GS755" s="529"/>
      <c r="GT755" s="587"/>
      <c r="GU755" s="529"/>
      <c r="GV755" s="529"/>
      <c r="GW755" s="529"/>
      <c r="GX755" s="529"/>
      <c r="GY755" s="529"/>
      <c r="GZ755" s="587"/>
      <c r="HA755" s="529"/>
      <c r="HB755" s="587"/>
      <c r="HC755" s="529"/>
      <c r="HD755" s="529"/>
      <c r="HE755" s="529"/>
      <c r="HF755" s="529"/>
      <c r="HG755" s="529"/>
      <c r="HH755" s="584"/>
      <c r="HI755" s="527"/>
      <c r="HJ755" s="587"/>
      <c r="HK755" s="529"/>
      <c r="HL755" s="529"/>
      <c r="HM755" s="529"/>
      <c r="HN755" s="529"/>
      <c r="HO755" s="529"/>
      <c r="HP755" s="285"/>
      <c r="HQ755" s="208"/>
      <c r="HR755" s="208"/>
      <c r="HS755" s="208"/>
      <c r="IE755" s="159"/>
      <c r="IF755" s="159"/>
      <c r="IG755" s="159"/>
      <c r="IH755" s="159"/>
      <c r="II755" s="159"/>
      <c r="IJ755" s="159"/>
      <c r="IK755" s="159"/>
      <c r="IL755" s="159"/>
      <c r="IM755" s="159"/>
      <c r="IQ755" s="159"/>
      <c r="IR755" s="159"/>
      <c r="IS755" s="159"/>
      <c r="IZ755" s="159"/>
      <c r="JA755" s="159"/>
      <c r="JB755" s="159"/>
      <c r="JC755" s="159"/>
      <c r="JD755" s="159"/>
      <c r="JE755" s="159"/>
      <c r="JF755" s="159"/>
      <c r="JG755" s="159"/>
      <c r="JH755" s="159"/>
      <c r="JI755" s="159"/>
      <c r="JJ755" s="159"/>
      <c r="JK755" s="159"/>
      <c r="JL755" s="159"/>
      <c r="JM755" s="159"/>
      <c r="JN755" s="159"/>
      <c r="JO755" s="159"/>
      <c r="JP755" s="159"/>
      <c r="JQ755" s="159"/>
      <c r="JR755" s="159"/>
      <c r="JS755" s="159"/>
      <c r="JT755" s="159"/>
      <c r="JV755" s="159"/>
      <c r="JW755" s="159"/>
      <c r="JX755" s="159"/>
      <c r="KE755" s="159"/>
      <c r="KF755" s="159"/>
      <c r="KG755" s="159"/>
      <c r="KH755" s="159"/>
      <c r="KI755" s="159"/>
      <c r="KJ755" s="159"/>
      <c r="KK755" s="159"/>
      <c r="KL755" s="159"/>
      <c r="KM755" s="159"/>
      <c r="KN755" s="159"/>
      <c r="KO755" s="159"/>
      <c r="KP755" s="159"/>
      <c r="KQ755" s="159"/>
      <c r="KR755" s="159"/>
      <c r="KS755" s="159">
        <v>1</v>
      </c>
      <c r="KT755" s="159"/>
      <c r="KU755" s="159"/>
      <c r="KV755" s="159"/>
      <c r="KW755" s="159"/>
      <c r="KX755" s="159"/>
      <c r="KY755" s="159"/>
      <c r="KZ755" s="159"/>
      <c r="LA755" s="159"/>
    </row>
    <row r="756" spans="1:315" x14ac:dyDescent="0.15">
      <c r="A756" s="218"/>
      <c r="B756" s="243" t="s">
        <v>278</v>
      </c>
      <c r="C756" s="17">
        <v>0.26</v>
      </c>
      <c r="D756" s="18">
        <v>0.86658000000000013</v>
      </c>
      <c r="E756" s="12"/>
      <c r="F756" s="20"/>
      <c r="G756" s="19"/>
      <c r="H756" s="20"/>
      <c r="I756" s="597"/>
      <c r="J756" s="16">
        <v>2</v>
      </c>
      <c r="K756" s="20"/>
      <c r="L756" s="16"/>
      <c r="M756" s="20">
        <v>0</v>
      </c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16"/>
      <c r="AB756" s="20"/>
      <c r="AC756" s="20"/>
      <c r="AD756" s="20"/>
      <c r="AE756" s="20"/>
      <c r="AF756" s="20"/>
      <c r="AG756" s="20"/>
      <c r="AH756" s="54">
        <f>ER755-BP755</f>
        <v>5.3254566835677961</v>
      </c>
      <c r="AI756" s="54">
        <f>ES755-BQ755</f>
        <v>-24.493091814159293</v>
      </c>
      <c r="AJ756" s="15"/>
      <c r="AK756" s="15"/>
      <c r="AL756" s="635">
        <f>DEGREES(ACOS(AL755))</f>
        <v>5.9527874276845836</v>
      </c>
      <c r="AM756" s="636">
        <v>1.0059195957850282</v>
      </c>
      <c r="AN756" s="637">
        <v>-6.1922953539823018</v>
      </c>
      <c r="AO756" s="636"/>
      <c r="AP756" s="638">
        <f>ABS(11.88+AN756)</f>
        <v>5.687704646017699</v>
      </c>
      <c r="AQ756" s="528">
        <f>SUM(AO753:AO756)</f>
        <v>0</v>
      </c>
      <c r="AR756" s="528">
        <f>SUM(AP753:AP756)</f>
        <v>5.687704646017699</v>
      </c>
      <c r="AS756" s="528" t="e">
        <f>AVERAGE(AO753:AO756)</f>
        <v>#DIV/0!</v>
      </c>
      <c r="AT756" s="528">
        <f>AVERAGE(AP753:AP756)</f>
        <v>5.687704646017699</v>
      </c>
      <c r="AU756" s="528">
        <f>MAX(AO753:AO756)</f>
        <v>0</v>
      </c>
      <c r="AV756" s="528">
        <f>MAX(AP753:AP756)</f>
        <v>5.687704646017699</v>
      </c>
      <c r="AW756" s="528">
        <f>MIN(AO753:AO756)</f>
        <v>0</v>
      </c>
      <c r="AX756" s="528">
        <f>MIN(AP753:AP756)</f>
        <v>5.687704646017699</v>
      </c>
      <c r="AY756" s="528">
        <f>AU756-AW756</f>
        <v>0</v>
      </c>
      <c r="AZ756" s="528">
        <f>AV756-AX756</f>
        <v>0</v>
      </c>
      <c r="BA756" s="528"/>
      <c r="BB756" s="636"/>
      <c r="BC756" s="634">
        <f>ABS(BQ756-AN756)</f>
        <v>7.138888274336284</v>
      </c>
      <c r="BD756" s="528">
        <f>SUM(BB753:BB756)</f>
        <v>0</v>
      </c>
      <c r="BE756" s="528">
        <f>SUM(BC753:BC756)</f>
        <v>7.138888274336284</v>
      </c>
      <c r="BF756" s="528" t="e">
        <f>AVERAGE(BB753:BB756)</f>
        <v>#DIV/0!</v>
      </c>
      <c r="BG756" s="528">
        <f>AVERAGE(BC753:BC756)</f>
        <v>7.138888274336284</v>
      </c>
      <c r="BH756" s="528">
        <f>MAX(BB753:BB756)</f>
        <v>0</v>
      </c>
      <c r="BI756" s="528">
        <f>MAX(BC753:BC756)</f>
        <v>7.138888274336284</v>
      </c>
      <c r="BJ756" s="528">
        <f>MIN(BB753:BB756)</f>
        <v>0</v>
      </c>
      <c r="BK756" s="528">
        <f>MIN(BC753:BC756)</f>
        <v>7.138888274336284</v>
      </c>
      <c r="BL756" s="528">
        <f>BH756-BJ756</f>
        <v>0</v>
      </c>
      <c r="BM756" s="528">
        <f>BI756-BK756</f>
        <v>0</v>
      </c>
      <c r="BN756" s="574"/>
      <c r="BO756" s="574"/>
      <c r="BP756" s="66">
        <v>1.5581891777846517</v>
      </c>
      <c r="BQ756" s="66">
        <v>-13.331183628318586</v>
      </c>
      <c r="BR756" s="7"/>
      <c r="BS756" s="530"/>
      <c r="BT756" s="530"/>
      <c r="BU756" s="530"/>
      <c r="BV756" s="530"/>
      <c r="BW756" s="584"/>
      <c r="BX756" s="530"/>
      <c r="BY756" s="530"/>
      <c r="BZ756" s="530"/>
      <c r="CA756" s="530"/>
      <c r="CB756" s="584"/>
      <c r="CC756" s="530"/>
      <c r="CD756" s="584"/>
      <c r="CE756" s="530"/>
      <c r="CF756" s="584"/>
      <c r="CG756" s="530"/>
      <c r="CH756" s="584"/>
      <c r="CI756" s="530"/>
      <c r="CJ756" s="584"/>
      <c r="CK756" s="530"/>
      <c r="CL756" s="584"/>
      <c r="CM756" s="271"/>
      <c r="CN756" s="393"/>
      <c r="CO756" s="73"/>
      <c r="CP756" s="73"/>
      <c r="CQ756" s="73"/>
      <c r="CR756" s="96"/>
      <c r="CS756" s="83"/>
      <c r="CT756" s="87"/>
      <c r="CU756" s="87"/>
      <c r="CV756" s="87"/>
      <c r="CW756" s="87"/>
      <c r="CX756" s="87"/>
      <c r="CY756" s="87"/>
      <c r="CZ756" s="87"/>
      <c r="DA756" s="87"/>
      <c r="DB756" s="87"/>
      <c r="DC756" s="81"/>
      <c r="DD756" s="281"/>
      <c r="DE756" s="281"/>
      <c r="DF756" s="281"/>
      <c r="DG756" s="281"/>
      <c r="DH756" s="281"/>
      <c r="DI756" s="281"/>
      <c r="DJ756" s="110"/>
      <c r="DK756" s="110"/>
      <c r="DL756" s="133"/>
      <c r="DM756" s="133"/>
      <c r="DN756" s="133"/>
      <c r="DO756" s="133"/>
      <c r="DP756" s="133"/>
      <c r="DQ756" s="133"/>
      <c r="DR756" s="133"/>
      <c r="DS756" s="110"/>
      <c r="DT756" s="112" t="s">
        <v>443</v>
      </c>
      <c r="DU756" s="130">
        <v>3.3333414056405841</v>
      </c>
      <c r="DV756" s="130">
        <v>-13.173418141592922</v>
      </c>
      <c r="DW756" s="495"/>
      <c r="DX756" s="495"/>
      <c r="DY756" s="495"/>
      <c r="DZ756" s="495"/>
      <c r="EA756" s="495"/>
      <c r="EB756" s="512"/>
      <c r="EC756" s="495"/>
      <c r="ED756" s="495"/>
      <c r="EE756" s="512"/>
      <c r="EF756" s="244"/>
      <c r="EG756" s="244"/>
      <c r="EH756" s="244"/>
      <c r="EI756" s="244"/>
      <c r="EJ756" s="244"/>
      <c r="EK756" s="244"/>
      <c r="EL756" s="244"/>
      <c r="EM756" s="244"/>
      <c r="EN756" s="244"/>
      <c r="EO756" s="244"/>
      <c r="EP756" s="244"/>
      <c r="EQ756" s="244"/>
      <c r="ER756" s="110">
        <v>-1.4398456959275896</v>
      </c>
      <c r="ES756" s="110">
        <v>11.516880530973452</v>
      </c>
      <c r="ET756" s="518">
        <f>ABS(ER756)</f>
        <v>1.4398456959275896</v>
      </c>
      <c r="EV756" s="287"/>
      <c r="EW756" s="281"/>
      <c r="EX756" s="281"/>
      <c r="EY756" s="281"/>
      <c r="EZ756" s="281"/>
      <c r="FA756" s="281"/>
      <c r="FB756" s="281"/>
      <c r="FC756" s="281"/>
      <c r="FD756" s="523"/>
      <c r="FE756" s="152"/>
      <c r="FF756" s="145"/>
      <c r="FG756" s="268"/>
      <c r="FH756" s="145"/>
      <c r="FI756" s="268"/>
      <c r="FJ756" s="145"/>
      <c r="FK756" s="584"/>
      <c r="FL756" s="527"/>
      <c r="FM756" s="584"/>
      <c r="FN756" s="530"/>
      <c r="FO756" s="584"/>
      <c r="FP756" s="530"/>
      <c r="FQ756" s="284"/>
      <c r="FR756" s="282"/>
      <c r="FS756" s="286"/>
      <c r="FT756" s="278"/>
      <c r="FU756" s="286"/>
      <c r="FV756" s="278"/>
      <c r="FW756" s="285"/>
      <c r="FX756" s="279"/>
      <c r="FY756" s="285"/>
      <c r="FZ756" s="280"/>
      <c r="GA756" s="285"/>
      <c r="GB756" s="280"/>
      <c r="GC756" s="280"/>
      <c r="GD756" s="285"/>
      <c r="GE756" s="280"/>
      <c r="GF756" s="285"/>
      <c r="GG756" s="280"/>
      <c r="GH756" s="280"/>
      <c r="GI756" s="280"/>
      <c r="GJ756" s="280"/>
      <c r="GK756" s="280"/>
      <c r="GL756" s="280"/>
      <c r="GM756" s="280"/>
      <c r="GN756" s="280"/>
      <c r="GO756" s="280"/>
      <c r="GP756" s="282"/>
      <c r="GQ756" s="532"/>
      <c r="GR756" s="587">
        <v>0.43392610014256139</v>
      </c>
      <c r="GS756" s="532">
        <v>0.986195682142184</v>
      </c>
      <c r="GT756" s="586">
        <f>SUM(GR754:GR756)</f>
        <v>0.43392610014256139</v>
      </c>
      <c r="GU756" s="586">
        <f>SUM(GS754:GS756)</f>
        <v>0.986195682142184</v>
      </c>
      <c r="GV756" s="531">
        <f>AVERAGE(GR754:GR756)</f>
        <v>0.43392610014256139</v>
      </c>
      <c r="GW756" s="531">
        <f>AVERAGE(GS754:GS756)</f>
        <v>0.986195682142184</v>
      </c>
      <c r="GX756" s="531">
        <f>MAX(GR754:GR756)</f>
        <v>0.43392610014256139</v>
      </c>
      <c r="GY756" s="531">
        <f>MAX(GS754:GS756)</f>
        <v>0.986195682142184</v>
      </c>
      <c r="GZ756" s="587">
        <v>0.47329646017699112</v>
      </c>
      <c r="HA756" s="532">
        <v>0.6705033185840712</v>
      </c>
      <c r="HB756" s="586">
        <f>SUM(GZ754:GZ756)</f>
        <v>0.47329646017699112</v>
      </c>
      <c r="HC756" s="586">
        <f>SUM(HA754:HA756)</f>
        <v>0.6705033185840712</v>
      </c>
      <c r="HD756" s="531">
        <f>AVERAGE(GZ754:GZ756)</f>
        <v>0.47329646017699112</v>
      </c>
      <c r="HE756" s="531">
        <f>AVERAGE(HA754:HA756)</f>
        <v>0.6705033185840712</v>
      </c>
      <c r="HF756" s="531">
        <f>MAX(GZ754:GZ756)</f>
        <v>0.47329646017699112</v>
      </c>
      <c r="HG756" s="531">
        <f>MAX(HA754:HA756)</f>
        <v>0.6705033185840712</v>
      </c>
      <c r="HH756" s="584">
        <v>0.64210700011836219</v>
      </c>
      <c r="HI756" s="527">
        <v>1.1925420846696104</v>
      </c>
      <c r="HJ756" s="586">
        <f>SUM(HH754:HH756)</f>
        <v>0.64210700011836219</v>
      </c>
      <c r="HK756" s="586">
        <f>SUM(HI754:HI756)</f>
        <v>1.1925420846696104</v>
      </c>
      <c r="HL756" s="531">
        <f>AVERAGE(HH754:HH756)</f>
        <v>0.64210700011836219</v>
      </c>
      <c r="HM756" s="531">
        <f>AVERAGE(HI754:HI756)</f>
        <v>1.1925420846696104</v>
      </c>
      <c r="HN756" s="531">
        <f>MAX(HH754:HH756)</f>
        <v>0.64210700011836219</v>
      </c>
      <c r="HO756" s="531">
        <f>MAX(HI754:HI756)</f>
        <v>1.1925420846696104</v>
      </c>
      <c r="HP756" s="286">
        <f>MIN(HH754:HH756)</f>
        <v>0.64210700011836219</v>
      </c>
      <c r="HQ756" s="286">
        <f>MIN(HI754:HI756)</f>
        <v>1.1925420846696104</v>
      </c>
      <c r="HR756" s="278">
        <f>HN756-HP756</f>
        <v>0</v>
      </c>
      <c r="HS756" s="278">
        <f>HO756-HQ756</f>
        <v>0</v>
      </c>
      <c r="HT756" s="393"/>
      <c r="HU756" s="520"/>
      <c r="HV756" s="393"/>
      <c r="HW756" s="520"/>
      <c r="HX756" s="393"/>
      <c r="HY756" s="520"/>
      <c r="HZ756" s="393"/>
      <c r="IA756" s="520"/>
      <c r="IB756" s="393"/>
      <c r="IC756" s="520"/>
      <c r="ID756" s="393"/>
      <c r="IE756" s="168"/>
      <c r="IF756" s="168"/>
      <c r="IG756" s="168"/>
      <c r="IH756" s="168"/>
      <c r="II756" s="204">
        <v>1</v>
      </c>
      <c r="IJ756" s="204">
        <v>0</v>
      </c>
      <c r="IK756" s="204">
        <v>1</v>
      </c>
      <c r="IL756" s="204">
        <v>0</v>
      </c>
      <c r="IM756" s="204">
        <v>0</v>
      </c>
      <c r="IN756" s="463"/>
      <c r="IO756" s="463"/>
      <c r="IP756" s="244">
        <v>0</v>
      </c>
      <c r="IQ756" s="204">
        <v>1</v>
      </c>
      <c r="IR756" s="204">
        <v>0</v>
      </c>
      <c r="IS756" s="204">
        <v>0</v>
      </c>
      <c r="IT756" s="244"/>
      <c r="IU756" s="251"/>
      <c r="IV756" s="244"/>
      <c r="IW756" s="251"/>
      <c r="IX756" s="487"/>
      <c r="IY756" s="251"/>
      <c r="IZ756" s="204">
        <v>1</v>
      </c>
      <c r="JA756" s="204">
        <v>0</v>
      </c>
      <c r="JB756" s="205">
        <v>0</v>
      </c>
      <c r="JC756" s="205">
        <v>0</v>
      </c>
      <c r="JD756" s="205">
        <v>0</v>
      </c>
      <c r="JE756" s="205">
        <v>0</v>
      </c>
      <c r="JF756" s="205">
        <v>0</v>
      </c>
      <c r="JG756" s="205">
        <v>0</v>
      </c>
      <c r="JH756" s="205">
        <v>1</v>
      </c>
      <c r="JI756" s="205">
        <v>0</v>
      </c>
      <c r="JJ756" s="205">
        <v>0</v>
      </c>
      <c r="JK756" s="205">
        <v>0</v>
      </c>
      <c r="JL756" s="205">
        <v>1</v>
      </c>
      <c r="JM756" s="205">
        <v>0</v>
      </c>
      <c r="JN756" s="205">
        <v>0</v>
      </c>
      <c r="JO756" s="205">
        <v>0</v>
      </c>
      <c r="JP756" s="205">
        <v>0</v>
      </c>
      <c r="JQ756" s="205">
        <v>0</v>
      </c>
      <c r="JR756" s="205">
        <v>0</v>
      </c>
      <c r="JS756" s="205">
        <v>0</v>
      </c>
      <c r="JT756" s="205">
        <v>1</v>
      </c>
      <c r="JU756" s="514">
        <v>0</v>
      </c>
      <c r="JV756" s="205">
        <v>0</v>
      </c>
      <c r="JW756" s="205">
        <v>1</v>
      </c>
      <c r="JX756" s="205">
        <v>0</v>
      </c>
      <c r="JY756" s="514"/>
      <c r="JZ756" s="245"/>
      <c r="KA756" s="245"/>
      <c r="KB756" s="245"/>
      <c r="KC756" s="245"/>
      <c r="KD756" s="245"/>
      <c r="KE756" s="170">
        <v>1</v>
      </c>
      <c r="KF756" s="204">
        <v>0</v>
      </c>
      <c r="KG756" s="204">
        <v>0</v>
      </c>
      <c r="KH756" s="204">
        <v>0</v>
      </c>
      <c r="KI756" s="204">
        <v>0</v>
      </c>
      <c r="KJ756" s="204">
        <v>0</v>
      </c>
      <c r="KK756" s="169">
        <v>1</v>
      </c>
      <c r="KL756" s="204">
        <v>0</v>
      </c>
      <c r="KM756" s="204">
        <v>0</v>
      </c>
      <c r="KN756" s="204">
        <v>0</v>
      </c>
      <c r="KO756" s="204">
        <v>0</v>
      </c>
      <c r="KP756" s="204">
        <v>0</v>
      </c>
      <c r="KQ756" s="204">
        <v>0</v>
      </c>
      <c r="KR756" s="169">
        <v>1</v>
      </c>
      <c r="KS756" s="204">
        <v>0</v>
      </c>
      <c r="KT756" s="168"/>
      <c r="KU756" s="168"/>
      <c r="KV756" s="168"/>
      <c r="KW756" s="168"/>
      <c r="KX756" s="168"/>
      <c r="KY756" s="168"/>
      <c r="KZ756" s="168"/>
      <c r="LA756" s="169"/>
    </row>
    <row r="757" spans="1:315" x14ac:dyDescent="0.15">
      <c r="A757" s="214"/>
      <c r="B757" s="231" t="s">
        <v>279</v>
      </c>
      <c r="C757" s="10"/>
      <c r="D757" s="11"/>
      <c r="E757" s="12"/>
      <c r="F757" s="14"/>
      <c r="G757" s="13"/>
      <c r="H757" s="14" t="s">
        <v>353</v>
      </c>
      <c r="I757" s="596">
        <v>142</v>
      </c>
      <c r="J757" s="9">
        <v>1</v>
      </c>
      <c r="K757" s="14">
        <v>1</v>
      </c>
      <c r="L757" s="9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1</v>
      </c>
      <c r="R757" s="14">
        <v>0</v>
      </c>
      <c r="S757" s="14">
        <v>0</v>
      </c>
      <c r="T757" s="14">
        <v>1</v>
      </c>
      <c r="U757" s="14">
        <v>0</v>
      </c>
      <c r="V757" s="14">
        <v>0</v>
      </c>
      <c r="W757" s="14">
        <v>0</v>
      </c>
      <c r="X757" s="14">
        <v>0</v>
      </c>
      <c r="Y757" s="14">
        <v>1</v>
      </c>
      <c r="Z757" s="14">
        <v>0</v>
      </c>
      <c r="AA757" s="9">
        <v>0</v>
      </c>
      <c r="AB757" s="15">
        <f>ABS(ER757-DU758)</f>
        <v>2.5246609462839924</v>
      </c>
      <c r="AC757" s="15">
        <f>ABS(ES757-DV758)</f>
        <v>0.35497234513274378</v>
      </c>
      <c r="AD757" s="15">
        <f>SQRT(AB757^2+AC757^2)</f>
        <v>2.549493726115172</v>
      </c>
      <c r="AE757" s="15"/>
      <c r="AF757" s="15"/>
      <c r="AG757" s="15"/>
      <c r="AH757" s="15">
        <f>AM758-BP757</f>
        <v>-1.8146000551416197</v>
      </c>
      <c r="AI757" s="15">
        <f>AN758-BQ757</f>
        <v>-17.511969026548673</v>
      </c>
      <c r="AJ757" s="15"/>
      <c r="AK757" s="15"/>
      <c r="AL757" s="632">
        <f>((AH757*AH758)+(AI757*AI758))/(SQRT(AH757^2+AI757^2)*SQRT(AH758^2+AI758^2))</f>
        <v>0.99611254968266028</v>
      </c>
      <c r="AM757" s="633"/>
      <c r="AN757" s="634"/>
      <c r="AO757" s="633"/>
      <c r="AP757" s="634"/>
      <c r="AQ757" s="634"/>
      <c r="AR757" s="634"/>
      <c r="AS757" s="634"/>
      <c r="AT757" s="634"/>
      <c r="AU757" s="634"/>
      <c r="AV757" s="634"/>
      <c r="AW757" s="634"/>
      <c r="AX757" s="634"/>
      <c r="AY757" s="634"/>
      <c r="AZ757" s="634"/>
      <c r="BA757" s="634"/>
      <c r="BB757" s="633"/>
      <c r="BC757" s="634"/>
      <c r="BD757" s="634"/>
      <c r="BE757" s="634"/>
      <c r="BF757" s="634"/>
      <c r="BG757" s="634"/>
      <c r="BH757" s="634"/>
      <c r="BI757" s="634"/>
      <c r="BJ757" s="634"/>
      <c r="BK757" s="634"/>
      <c r="BL757" s="634"/>
      <c r="BM757" s="634"/>
      <c r="BN757" s="573"/>
      <c r="BO757" s="573"/>
      <c r="BP757" s="4">
        <v>0.96647176849934091</v>
      </c>
      <c r="BQ757" s="4">
        <v>11.950735619469027</v>
      </c>
      <c r="BR757" s="6"/>
      <c r="BS757" s="527"/>
      <c r="BT757" s="527"/>
      <c r="BU757" s="527"/>
      <c r="BV757" s="527"/>
      <c r="BW757" s="584"/>
      <c r="BX757" s="527"/>
      <c r="BY757" s="527"/>
      <c r="BZ757" s="527"/>
      <c r="CA757" s="527"/>
      <c r="CB757" s="584"/>
      <c r="CC757" s="527"/>
      <c r="CD757" s="584"/>
      <c r="CE757" s="527"/>
      <c r="CF757" s="584"/>
      <c r="CG757" s="527"/>
      <c r="CH757" s="584"/>
      <c r="CI757" s="527"/>
      <c r="CJ757" s="584"/>
      <c r="CK757" s="527"/>
      <c r="CL757" s="584"/>
      <c r="CO757" s="70"/>
      <c r="CP757" s="70"/>
      <c r="CQ757" s="70"/>
      <c r="CR757" s="70"/>
      <c r="CS757" s="70"/>
      <c r="CT757" s="70"/>
      <c r="CU757" s="70"/>
      <c r="CV757" s="70"/>
      <c r="CW757" s="70"/>
      <c r="CX757" s="70"/>
      <c r="CY757" s="70"/>
      <c r="CZ757" s="70"/>
      <c r="DA757" s="70"/>
      <c r="DB757" s="70"/>
      <c r="DC757" s="70"/>
      <c r="DH757" s="516"/>
      <c r="DI757" s="516"/>
      <c r="DJ757" s="105"/>
      <c r="DK757" s="105"/>
      <c r="DL757" s="105"/>
      <c r="DM757" s="105"/>
      <c r="DN757" s="105"/>
      <c r="DO757" s="105"/>
      <c r="DP757" s="105"/>
      <c r="DQ757" s="105"/>
      <c r="DR757" s="105"/>
      <c r="DS757" s="105"/>
      <c r="DT757" s="108" t="s">
        <v>442</v>
      </c>
      <c r="DU757" s="105">
        <v>0.96647176849934091</v>
      </c>
      <c r="DV757" s="105">
        <v>11.950735619469027</v>
      </c>
      <c r="ER757" s="128">
        <v>-3.9645066422115822</v>
      </c>
      <c r="ES757" s="128">
        <v>-13.48894911504425</v>
      </c>
      <c r="EV757" s="284"/>
      <c r="EW757" s="209"/>
      <c r="EX757" s="209"/>
      <c r="EY757" s="209"/>
      <c r="EZ757" s="209"/>
      <c r="FA757" s="209"/>
      <c r="FB757" s="209"/>
      <c r="FC757" s="209"/>
      <c r="FE757" s="141"/>
      <c r="FF757" s="141"/>
      <c r="FH757" s="141"/>
      <c r="FJ757" s="141"/>
      <c r="FK757" s="584"/>
      <c r="FL757" s="527"/>
      <c r="FM757" s="584"/>
      <c r="FN757" s="527"/>
      <c r="FO757" s="584"/>
      <c r="FP757" s="527"/>
      <c r="FQ757" s="284"/>
      <c r="FR757" s="209"/>
      <c r="FS757" s="285"/>
      <c r="FT757" s="279"/>
      <c r="FU757" s="285"/>
      <c r="FV757" s="279"/>
      <c r="FW757" s="285"/>
      <c r="FX757" s="279"/>
      <c r="FY757" s="285"/>
      <c r="FZ757" s="279"/>
      <c r="GA757" s="285"/>
      <c r="GB757" s="279"/>
      <c r="GC757" s="279"/>
      <c r="GD757" s="285"/>
      <c r="GE757" s="279"/>
      <c r="GF757" s="285"/>
      <c r="GG757" s="279"/>
      <c r="GH757" s="279"/>
      <c r="GI757" s="279"/>
      <c r="GJ757" s="279"/>
      <c r="GK757" s="279"/>
      <c r="GL757" s="279"/>
      <c r="GM757" s="279"/>
      <c r="GN757" s="279"/>
      <c r="GO757" s="279"/>
      <c r="GP757" s="209"/>
      <c r="GQ757" s="529"/>
      <c r="GR757" s="587"/>
      <c r="GS757" s="529"/>
      <c r="GT757" s="587"/>
      <c r="GU757" s="529"/>
      <c r="GV757" s="529"/>
      <c r="GW757" s="529"/>
      <c r="GX757" s="529"/>
      <c r="GY757" s="529"/>
      <c r="GZ757" s="587"/>
      <c r="HA757" s="529"/>
      <c r="HB757" s="587"/>
      <c r="HC757" s="529"/>
      <c r="HD757" s="529"/>
      <c r="HE757" s="529"/>
      <c r="HF757" s="529"/>
      <c r="HG757" s="529"/>
      <c r="HH757" s="584"/>
      <c r="HI757" s="527"/>
      <c r="HJ757" s="587"/>
      <c r="HK757" s="529"/>
      <c r="HL757" s="529"/>
      <c r="HM757" s="529"/>
      <c r="HN757" s="529"/>
      <c r="HO757" s="529"/>
      <c r="HP757" s="285"/>
      <c r="HQ757" s="208"/>
      <c r="HR757" s="208"/>
      <c r="HS757" s="208"/>
      <c r="IE757" s="159"/>
      <c r="IF757" s="159"/>
      <c r="IG757" s="159"/>
      <c r="IH757" s="159"/>
      <c r="II757" s="159"/>
      <c r="IJ757" s="159"/>
      <c r="IK757" s="159"/>
      <c r="IL757" s="159"/>
      <c r="IM757" s="159"/>
      <c r="IQ757" s="159"/>
      <c r="IR757" s="159"/>
      <c r="IS757" s="159"/>
      <c r="IZ757" s="159"/>
      <c r="JA757" s="159"/>
      <c r="JB757" s="159"/>
      <c r="JC757" s="159"/>
      <c r="JD757" s="159"/>
      <c r="JE757" s="159"/>
      <c r="JF757" s="159"/>
      <c r="JG757" s="159"/>
      <c r="JH757" s="159"/>
      <c r="JI757" s="159"/>
      <c r="JJ757" s="159"/>
      <c r="JK757" s="159"/>
      <c r="JL757" s="159"/>
      <c r="JM757" s="159"/>
      <c r="JN757" s="159"/>
      <c r="JO757" s="159"/>
      <c r="JP757" s="159"/>
      <c r="JQ757" s="159"/>
      <c r="JR757" s="159"/>
      <c r="JS757" s="159"/>
      <c r="JT757" s="159"/>
      <c r="JV757" s="159"/>
      <c r="JW757" s="159"/>
      <c r="JX757" s="159"/>
      <c r="KE757" s="159"/>
      <c r="KF757" s="159"/>
      <c r="KG757" s="159"/>
      <c r="KH757" s="159"/>
      <c r="KI757" s="159"/>
      <c r="KJ757" s="159"/>
      <c r="KK757" s="159"/>
      <c r="KL757" s="159"/>
      <c r="KM757" s="159"/>
      <c r="KN757" s="159"/>
      <c r="KO757" s="159"/>
      <c r="KP757" s="159"/>
      <c r="KQ757" s="159"/>
      <c r="KR757" s="159"/>
      <c r="KS757" s="159"/>
      <c r="KT757" s="159"/>
      <c r="KU757" s="159"/>
      <c r="KV757" s="159"/>
      <c r="KW757" s="159"/>
      <c r="KX757" s="159"/>
      <c r="KY757" s="159"/>
      <c r="KZ757" s="159"/>
      <c r="LA757" s="159"/>
    </row>
    <row r="758" spans="1:315" x14ac:dyDescent="0.15">
      <c r="A758" s="214"/>
      <c r="B758" s="231" t="s">
        <v>280</v>
      </c>
      <c r="C758" s="10">
        <v>0.24</v>
      </c>
      <c r="D758" s="11">
        <v>0.79991999999999996</v>
      </c>
      <c r="E758" s="12"/>
      <c r="F758" s="14"/>
      <c r="G758" s="13"/>
      <c r="H758" s="14"/>
      <c r="I758" s="596"/>
      <c r="J758" s="9">
        <v>2</v>
      </c>
      <c r="K758" s="14"/>
      <c r="L758" s="9"/>
      <c r="M758" s="14">
        <v>0</v>
      </c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9"/>
      <c r="AB758" s="15"/>
      <c r="AC758" s="15"/>
      <c r="AD758" s="15"/>
      <c r="AE758" s="15"/>
      <c r="AF758" s="15"/>
      <c r="AG758" s="15"/>
      <c r="AH758" s="54">
        <f>ER757-BP757</f>
        <v>-4.9309784107109227</v>
      </c>
      <c r="AI758" s="54">
        <f>ES757-BQ757</f>
        <v>-25.439684734513278</v>
      </c>
      <c r="AJ758" s="15"/>
      <c r="AK758" s="15"/>
      <c r="AL758" s="635">
        <f>DEGREES(ACOS(AL757))</f>
        <v>5.0537161796027323</v>
      </c>
      <c r="AM758" s="633">
        <v>-0.84812828664227879</v>
      </c>
      <c r="AN758" s="634">
        <v>-5.561233407079647</v>
      </c>
      <c r="AO758" s="638">
        <f>ABS(11.88+AN758)</f>
        <v>6.3187665929203538</v>
      </c>
      <c r="AP758" s="527"/>
      <c r="AQ758" s="634"/>
      <c r="AR758" s="634"/>
      <c r="AS758" s="634"/>
      <c r="AT758" s="634"/>
      <c r="AU758" s="634"/>
      <c r="AV758" s="634"/>
      <c r="AW758" s="634"/>
      <c r="AX758" s="634"/>
      <c r="AY758" s="634"/>
      <c r="AZ758" s="634"/>
      <c r="BA758" s="634"/>
      <c r="BB758" s="633"/>
      <c r="BC758" s="634">
        <f>ABS(BQ758-AN758)</f>
        <v>8.2826880530973455</v>
      </c>
      <c r="BD758" s="634"/>
      <c r="BE758" s="634"/>
      <c r="BF758" s="634"/>
      <c r="BG758" s="634"/>
      <c r="BH758" s="634"/>
      <c r="BI758" s="634"/>
      <c r="BJ758" s="634"/>
      <c r="BK758" s="634"/>
      <c r="BL758" s="634"/>
      <c r="BM758" s="634"/>
      <c r="BN758" s="573"/>
      <c r="BO758" s="573"/>
      <c r="BP758" s="64">
        <v>-1.4398456959275896</v>
      </c>
      <c r="BQ758" s="64">
        <v>-13.843921460176993</v>
      </c>
      <c r="BR758" s="6"/>
      <c r="BS758" s="527"/>
      <c r="BT758" s="527"/>
      <c r="BU758" s="527">
        <f>(BP757+BP758+BP759)/3</f>
        <v>-0.50624711683298818</v>
      </c>
      <c r="BV758" s="527">
        <f>(BQ757+BQ758+BQ759)/3</f>
        <v>2.8397787610619467</v>
      </c>
      <c r="BW758" s="584"/>
      <c r="BX758" s="527"/>
      <c r="BY758" s="527"/>
      <c r="BZ758" s="527"/>
      <c r="CA758" s="527"/>
      <c r="CB758" s="584">
        <f>SQRT((BP757-BP758)^2+(BQ757-BQ758)^2)+SQRT((BP758-BP759)^2+(BQ758-BQ759)^2)+SQRT((BP759-BP757)^2+(BQ759-BQ757)^2)</f>
        <v>52.698812758257731</v>
      </c>
      <c r="CD758" s="584"/>
      <c r="CE758" s="527"/>
      <c r="CF758" s="584"/>
      <c r="CG758" s="527"/>
      <c r="CH758" s="584"/>
      <c r="CI758" s="527"/>
      <c r="CJ758" s="584"/>
      <c r="CK758" s="527"/>
      <c r="CL758" s="584"/>
      <c r="CO758" s="70"/>
      <c r="CP758" s="70"/>
      <c r="CQ758" s="70"/>
      <c r="CR758" s="518"/>
      <c r="CS758" s="284">
        <f>DEGREES(ACOS(((BP757-BP758)*(BP759-BP758)+(BQ757-BQ758)*(BQ759-BQ758))/(SQRT((BP757-BP758)^2+(BQ757-BQ758)^2)*SQRT((BP759-BP758)^2+(BQ759-BQ758)^2))))</f>
        <v>4.3978429070807579</v>
      </c>
      <c r="CT758" s="70"/>
      <c r="CU758" s="70"/>
      <c r="CV758" s="70"/>
      <c r="CW758" s="70"/>
      <c r="CX758" s="70"/>
      <c r="CY758" s="70"/>
      <c r="CZ758" s="70"/>
      <c r="DA758" s="70"/>
      <c r="DB758" s="70"/>
      <c r="DC758" s="70"/>
      <c r="DH758" s="516"/>
      <c r="DI758" s="516"/>
      <c r="DJ758" s="105"/>
      <c r="DK758" s="105"/>
      <c r="DL758" s="105"/>
      <c r="DM758" s="105"/>
      <c r="DN758" s="105"/>
      <c r="DO758" s="105"/>
      <c r="DP758" s="105"/>
      <c r="DQ758" s="105"/>
      <c r="DR758" s="105"/>
      <c r="DS758" s="105"/>
      <c r="DT758" s="108" t="s">
        <v>443</v>
      </c>
      <c r="DU758" s="128">
        <v>-1.4398456959275896</v>
      </c>
      <c r="DV758" s="128">
        <v>-13.843921460176993</v>
      </c>
      <c r="ER758" s="105">
        <v>-3.136102269212147</v>
      </c>
      <c r="ES758" s="105">
        <v>-13.962245575221241</v>
      </c>
      <c r="ET758" s="518">
        <f>ABS(ER758)</f>
        <v>3.136102269212147</v>
      </c>
      <c r="EV758" s="284"/>
      <c r="EW758" s="209"/>
      <c r="EX758" s="209"/>
      <c r="EY758" s="209"/>
      <c r="EZ758" s="209"/>
      <c r="FA758" s="209"/>
      <c r="FB758" s="209"/>
      <c r="FC758" s="209"/>
      <c r="FE758" s="141"/>
      <c r="FF758" s="141"/>
      <c r="FH758" s="141"/>
      <c r="FJ758" s="141"/>
      <c r="FK758" s="584"/>
      <c r="FL758" s="527"/>
      <c r="FM758" s="584"/>
      <c r="FN758" s="527"/>
      <c r="FO758" s="584"/>
      <c r="FP758" s="527"/>
      <c r="FQ758" s="284"/>
      <c r="FR758" s="209"/>
      <c r="FS758" s="285"/>
      <c r="FT758" s="279"/>
      <c r="FU758" s="285"/>
      <c r="FV758" s="279"/>
      <c r="FW758" s="285"/>
      <c r="FX758" s="279"/>
      <c r="FY758" s="285"/>
      <c r="FZ758" s="279"/>
      <c r="GA758" s="285"/>
      <c r="GB758" s="279"/>
      <c r="GC758" s="279"/>
      <c r="GD758" s="285"/>
      <c r="GE758" s="279"/>
      <c r="GF758" s="285"/>
      <c r="GG758" s="279"/>
      <c r="GH758" s="279"/>
      <c r="GI758" s="279"/>
      <c r="GJ758" s="279"/>
      <c r="GK758" s="279"/>
      <c r="GL758" s="279"/>
      <c r="GM758" s="279"/>
      <c r="GN758" s="279"/>
      <c r="GO758" s="279"/>
      <c r="GP758" s="209"/>
      <c r="GQ758" s="529"/>
      <c r="GR758" s="587">
        <v>4.1025740377114879</v>
      </c>
      <c r="GS758" s="532">
        <v>2.5246609462839924</v>
      </c>
      <c r="GT758" s="584"/>
      <c r="GU758" s="527"/>
      <c r="GV758" s="527"/>
      <c r="GW758" s="527"/>
      <c r="GX758" s="527"/>
      <c r="GY758" s="527"/>
      <c r="GZ758" s="587">
        <v>25.912981194690268</v>
      </c>
      <c r="HA758" s="532">
        <v>0.35497234513274378</v>
      </c>
      <c r="HB758" s="584"/>
      <c r="HC758" s="527"/>
      <c r="HD758" s="527"/>
      <c r="HE758" s="527"/>
      <c r="HF758" s="527"/>
      <c r="HG758" s="527"/>
      <c r="HH758" s="584">
        <v>26.235733420876112</v>
      </c>
      <c r="HI758" s="527">
        <v>2.549493726115172</v>
      </c>
      <c r="HJ758" s="584"/>
      <c r="HK758" s="527"/>
      <c r="HL758" s="527"/>
      <c r="HM758" s="527"/>
      <c r="HN758" s="527"/>
      <c r="HO758" s="527"/>
      <c r="HP758" s="285"/>
      <c r="HQ758" s="208"/>
      <c r="HR758" s="208"/>
      <c r="HS758" s="208"/>
      <c r="IE758" s="159"/>
      <c r="IF758" s="159"/>
      <c r="IG758" s="159"/>
      <c r="IH758" s="159"/>
      <c r="II758" s="175">
        <v>1</v>
      </c>
      <c r="IJ758" s="175">
        <v>0</v>
      </c>
      <c r="IK758" s="175">
        <v>1</v>
      </c>
      <c r="IL758" s="175">
        <v>0</v>
      </c>
      <c r="IM758" s="175">
        <v>0</v>
      </c>
      <c r="IN758" s="464"/>
      <c r="IO758" s="464"/>
      <c r="IP758" s="402"/>
      <c r="IQ758" s="175">
        <v>0</v>
      </c>
      <c r="IR758" s="175">
        <v>1</v>
      </c>
      <c r="IS758" s="175">
        <v>0</v>
      </c>
      <c r="IT758" s="402"/>
      <c r="IU758" s="416"/>
      <c r="IV758" s="402"/>
      <c r="IW758" s="416"/>
      <c r="IX758" s="483"/>
      <c r="IY758" s="416"/>
      <c r="IZ758" s="175">
        <v>0</v>
      </c>
      <c r="JA758" s="175">
        <v>0</v>
      </c>
      <c r="JB758" s="178">
        <v>0</v>
      </c>
      <c r="JC758" s="178">
        <v>1</v>
      </c>
      <c r="JD758" s="178">
        <v>0</v>
      </c>
      <c r="JE758" s="178">
        <v>0</v>
      </c>
      <c r="JF758" s="178">
        <v>0</v>
      </c>
      <c r="JG758" s="178">
        <v>0</v>
      </c>
      <c r="JH758" s="178">
        <v>1</v>
      </c>
      <c r="JI758" s="178">
        <v>0</v>
      </c>
      <c r="JJ758" s="178">
        <v>0</v>
      </c>
      <c r="JK758" s="178">
        <v>1</v>
      </c>
      <c r="JL758" s="178">
        <v>0</v>
      </c>
      <c r="JM758" s="178">
        <v>1</v>
      </c>
      <c r="JN758" s="178">
        <v>0</v>
      </c>
      <c r="JO758" s="178">
        <v>0</v>
      </c>
      <c r="JP758" s="178">
        <v>0</v>
      </c>
      <c r="JQ758" s="178">
        <v>0</v>
      </c>
      <c r="JR758" s="178">
        <v>0</v>
      </c>
      <c r="JS758" s="178">
        <v>0</v>
      </c>
      <c r="JT758" s="178">
        <v>0</v>
      </c>
      <c r="JU758" s="513">
        <v>0</v>
      </c>
      <c r="JV758" s="178">
        <v>1</v>
      </c>
      <c r="JW758" s="178">
        <v>0</v>
      </c>
      <c r="JX758" s="178">
        <v>0</v>
      </c>
      <c r="JY758" s="513"/>
      <c r="JZ758" s="407"/>
      <c r="KA758" s="407"/>
      <c r="KB758" s="407"/>
      <c r="KC758" s="407"/>
      <c r="KD758" s="407"/>
      <c r="KE758" s="162">
        <v>1</v>
      </c>
      <c r="KF758" s="175">
        <v>0</v>
      </c>
      <c r="KG758" s="175">
        <v>0</v>
      </c>
      <c r="KH758" s="175">
        <v>0</v>
      </c>
      <c r="KI758" s="175">
        <v>0</v>
      </c>
      <c r="KJ758" s="175">
        <v>1</v>
      </c>
      <c r="KK758" s="160">
        <v>0</v>
      </c>
      <c r="KL758" s="175">
        <v>1</v>
      </c>
      <c r="KM758" s="175">
        <v>0</v>
      </c>
      <c r="KN758" s="175">
        <v>0</v>
      </c>
      <c r="KO758" s="175">
        <v>0</v>
      </c>
      <c r="KP758" s="175">
        <v>0</v>
      </c>
      <c r="KQ758" s="175">
        <v>0</v>
      </c>
      <c r="KR758" s="160">
        <v>0</v>
      </c>
      <c r="KS758" s="159"/>
      <c r="KT758" s="159"/>
      <c r="KU758" s="159"/>
      <c r="KV758" s="159"/>
      <c r="KW758" s="159"/>
      <c r="KX758" s="159"/>
      <c r="KY758" s="159"/>
      <c r="KZ758" s="159"/>
      <c r="LA758" s="159"/>
    </row>
    <row r="759" spans="1:315" x14ac:dyDescent="0.15">
      <c r="A759" s="214"/>
      <c r="B759" s="231" t="s">
        <v>281</v>
      </c>
      <c r="C759" s="10">
        <v>1.1499999999999999</v>
      </c>
      <c r="D759" s="11">
        <v>3.8329499999999999</v>
      </c>
      <c r="E759" s="12"/>
      <c r="F759" s="14"/>
      <c r="G759" s="13"/>
      <c r="H759" s="14"/>
      <c r="I759" s="596"/>
      <c r="J759" s="9">
        <v>3</v>
      </c>
      <c r="K759" s="14"/>
      <c r="L759" s="9"/>
      <c r="M759" s="14">
        <v>0</v>
      </c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9"/>
      <c r="AB759" s="15"/>
      <c r="AC759" s="15"/>
      <c r="AD759" s="15"/>
      <c r="AE759" s="15"/>
      <c r="AF759" s="15"/>
      <c r="AG759" s="15"/>
      <c r="AH759" s="54"/>
      <c r="AI759" s="15"/>
      <c r="AJ759" s="15"/>
      <c r="AK759" s="15"/>
      <c r="AL759" s="632"/>
      <c r="AM759" s="633">
        <v>-1.084815250356403</v>
      </c>
      <c r="AN759" s="634">
        <v>6.5078263274336292</v>
      </c>
      <c r="AO759" s="584"/>
      <c r="AP759" s="634">
        <f>ABS(11.88-AN759)</f>
        <v>5.3721736725663716</v>
      </c>
      <c r="AQ759" s="634"/>
      <c r="AR759" s="634"/>
      <c r="AS759" s="634"/>
      <c r="AT759" s="634"/>
      <c r="AU759" s="634"/>
      <c r="AV759" s="634"/>
      <c r="AW759" s="634"/>
      <c r="AX759" s="634"/>
      <c r="AY759" s="634"/>
      <c r="AZ759" s="634"/>
      <c r="BA759" s="634"/>
      <c r="BB759" s="634">
        <f>ABS(BQ759-AN759)</f>
        <v>3.9046957964601772</v>
      </c>
      <c r="BC759" s="634"/>
      <c r="BD759" s="634"/>
      <c r="BE759" s="634"/>
      <c r="BF759" s="634"/>
      <c r="BG759" s="634"/>
      <c r="BH759" s="634"/>
      <c r="BI759" s="634"/>
      <c r="BJ759" s="634"/>
      <c r="BK759" s="634"/>
      <c r="BL759" s="634"/>
      <c r="BM759" s="634"/>
      <c r="BN759" s="573"/>
      <c r="BO759" s="573"/>
      <c r="BP759" s="4">
        <v>-1.0453674230707157</v>
      </c>
      <c r="BQ759" s="4">
        <v>10.412522123893806</v>
      </c>
      <c r="BR759" s="6"/>
      <c r="BS759" s="527">
        <f>(BP758+BP759+BP760)/3</f>
        <v>0.2301123258331764</v>
      </c>
      <c r="BT759" s="527">
        <f>(BQ758+BQ759+BQ760)/3</f>
        <v>-5.7452931415929216</v>
      </c>
      <c r="BU759" s="527"/>
      <c r="BV759" s="527"/>
      <c r="BW759" s="584"/>
      <c r="BX759" s="527"/>
      <c r="BY759" s="527"/>
      <c r="BZ759" s="527"/>
      <c r="CA759" s="527"/>
      <c r="CC759" s="584">
        <f>SQRT((BP758-BP759)^2+(BQ758-BQ759)^2)+SQRT((BP759-BP760)^2+(BQ759-BQ760)^2)+SQRT((BP760-BP758)^2+(BQ760-BQ758)^2)</f>
        <v>53.45730925919495</v>
      </c>
      <c r="CD759" s="584"/>
      <c r="CE759" s="584"/>
      <c r="CF759" s="584"/>
      <c r="CG759" s="527"/>
      <c r="CH759" s="584"/>
      <c r="CI759" s="527"/>
      <c r="CJ759" s="584"/>
      <c r="CK759" s="527"/>
      <c r="CL759" s="584"/>
      <c r="CO759" s="70"/>
      <c r="CP759" s="70"/>
      <c r="CQ759" s="70"/>
      <c r="CR759" s="548">
        <f>DEGREES(ACOS(((BP758-BP759)*(BP760-BP759)+(BQ758-BQ759)*(BQ760-BQ759))/(SQRT((BP758-BP759)^2+(BQ758-BQ759)^2)*SQRT((BP760-BP759)^2+(BQ760-BQ759)^2))))</f>
        <v>10.818791349018731</v>
      </c>
      <c r="CS759" s="518"/>
      <c r="CT759" s="70"/>
      <c r="CU759" s="70"/>
      <c r="CV759" s="70"/>
      <c r="CW759" s="70"/>
      <c r="CX759" s="70"/>
      <c r="CY759" s="70"/>
      <c r="CZ759" s="70"/>
      <c r="DA759" s="70"/>
      <c r="DB759" s="70"/>
      <c r="DC759" s="70"/>
      <c r="DH759" s="516"/>
      <c r="DI759" s="516"/>
      <c r="DJ759" s="105"/>
      <c r="DK759" s="105"/>
      <c r="DL759" s="105"/>
      <c r="DM759" s="105"/>
      <c r="DN759" s="105"/>
      <c r="DO759" s="105"/>
      <c r="DP759" s="105"/>
      <c r="DQ759" s="105"/>
      <c r="DR759" s="105"/>
      <c r="DS759" s="105"/>
      <c r="DT759" s="108" t="s">
        <v>445</v>
      </c>
      <c r="DU759" s="105">
        <v>-2.0710109324985875</v>
      </c>
      <c r="DV759" s="105">
        <v>10.609728982300886</v>
      </c>
      <c r="ER759" s="128">
        <v>0.13806739549990585</v>
      </c>
      <c r="ES759" s="128">
        <v>-13.410066371681417</v>
      </c>
      <c r="EU759" s="518">
        <f>ABS(ER759)</f>
        <v>0.13806739549990585</v>
      </c>
      <c r="EV759" s="284"/>
      <c r="EW759" s="209"/>
      <c r="EX759" s="209"/>
      <c r="EY759" s="209"/>
      <c r="EZ759" s="209"/>
      <c r="FA759" s="209"/>
      <c r="FB759" s="209"/>
      <c r="FC759" s="209"/>
      <c r="FE759" s="141"/>
      <c r="FF759" s="144">
        <v>24.096636023761018</v>
      </c>
      <c r="FH759" s="141"/>
      <c r="FJ759" s="141"/>
      <c r="FK759" s="584"/>
      <c r="FL759" s="527"/>
      <c r="FM759" s="584"/>
      <c r="FN759" s="527"/>
      <c r="FO759" s="584"/>
      <c r="FP759" s="527"/>
      <c r="FQ759" s="284"/>
      <c r="FR759" s="209">
        <f>FF759/(D758+D759)</f>
        <v>5.2012329341770913</v>
      </c>
      <c r="FS759" s="285"/>
      <c r="FT759" s="279"/>
      <c r="FU759" s="285"/>
      <c r="FV759" s="279"/>
      <c r="FW759" s="285"/>
      <c r="FX759" s="279"/>
      <c r="FY759" s="285"/>
      <c r="FZ759" s="279"/>
      <c r="GA759" s="285"/>
      <c r="GB759" s="279"/>
      <c r="GC759" s="279"/>
      <c r="GD759" s="284"/>
      <c r="GE759" s="284">
        <f>FF759*(((ABS(DV758-AN758))/(ABS(DV757-DV758))))^2</f>
        <v>2.4845029146626749</v>
      </c>
      <c r="GF759" s="285"/>
      <c r="GG759" s="279"/>
      <c r="GH759" s="279"/>
      <c r="GI759" s="279"/>
      <c r="GJ759" s="279"/>
      <c r="GK759" s="279"/>
      <c r="GL759" s="279"/>
      <c r="GM759" s="279"/>
      <c r="GN759" s="279"/>
      <c r="GO759" s="279"/>
      <c r="GP759" s="209"/>
      <c r="GQ759" s="529"/>
      <c r="GR759" s="587">
        <v>1.0650913367135595</v>
      </c>
      <c r="GS759" s="529">
        <v>1.5779130914274955</v>
      </c>
      <c r="GT759" s="587"/>
      <c r="GU759" s="529"/>
      <c r="GV759" s="529"/>
      <c r="GW759" s="529"/>
      <c r="GX759" s="529"/>
      <c r="GY759" s="529"/>
      <c r="GZ759" s="587">
        <v>24.571974557522125</v>
      </c>
      <c r="HA759" s="529">
        <v>0.43385508849557652</v>
      </c>
      <c r="HB759" s="587"/>
      <c r="HC759" s="529"/>
      <c r="HD759" s="529"/>
      <c r="HE759" s="529"/>
      <c r="HF759" s="529"/>
      <c r="HG759" s="529"/>
      <c r="HH759" s="584">
        <v>24.595047330937522</v>
      </c>
      <c r="HI759" s="527">
        <v>1.6364718029687466</v>
      </c>
      <c r="HJ759" s="587"/>
      <c r="HK759" s="529"/>
      <c r="HL759" s="529"/>
      <c r="HM759" s="529"/>
      <c r="HN759" s="529"/>
      <c r="HO759" s="529"/>
      <c r="HP759" s="285"/>
      <c r="HQ759" s="208"/>
      <c r="HR759" s="208"/>
      <c r="HS759" s="208"/>
      <c r="IE759" s="159"/>
      <c r="IF759" s="159"/>
      <c r="IG759" s="159"/>
      <c r="IH759" s="159"/>
      <c r="II759" s="175">
        <v>0</v>
      </c>
      <c r="IJ759" s="175">
        <v>1</v>
      </c>
      <c r="IK759" s="175">
        <v>0</v>
      </c>
      <c r="IL759" s="175">
        <v>1</v>
      </c>
      <c r="IM759" s="175">
        <v>0</v>
      </c>
      <c r="IN759" s="464"/>
      <c r="IO759" s="464"/>
      <c r="IP759" s="402"/>
      <c r="IQ759" s="175">
        <v>1</v>
      </c>
      <c r="IR759" s="175">
        <v>0</v>
      </c>
      <c r="IS759" s="175">
        <v>0</v>
      </c>
      <c r="IT759" s="402"/>
      <c r="IU759" s="416"/>
      <c r="IV759" s="402"/>
      <c r="IW759" s="416"/>
      <c r="IX759" s="483"/>
      <c r="IY759" s="416"/>
      <c r="IZ759" s="175">
        <v>0</v>
      </c>
      <c r="JA759" s="175">
        <v>1</v>
      </c>
      <c r="JB759" s="178">
        <v>0</v>
      </c>
      <c r="JC759" s="178">
        <v>0</v>
      </c>
      <c r="JD759" s="178">
        <v>0</v>
      </c>
      <c r="JE759" s="178">
        <v>0</v>
      </c>
      <c r="JF759" s="178">
        <v>0</v>
      </c>
      <c r="JG759" s="178">
        <v>1</v>
      </c>
      <c r="JH759" s="178">
        <v>0</v>
      </c>
      <c r="JI759" s="178">
        <v>0</v>
      </c>
      <c r="JJ759" s="178">
        <v>0</v>
      </c>
      <c r="JK759" s="178">
        <v>1</v>
      </c>
      <c r="JL759" s="178">
        <v>0</v>
      </c>
      <c r="JM759" s="178">
        <v>1</v>
      </c>
      <c r="JN759" s="178">
        <v>0</v>
      </c>
      <c r="JO759" s="178">
        <v>0</v>
      </c>
      <c r="JP759" s="178">
        <v>0</v>
      </c>
      <c r="JQ759" s="178">
        <v>0</v>
      </c>
      <c r="JR759" s="178">
        <v>0</v>
      </c>
      <c r="JS759" s="178">
        <v>0</v>
      </c>
      <c r="JT759" s="178">
        <v>0</v>
      </c>
      <c r="JU759" s="513">
        <v>1</v>
      </c>
      <c r="JV759" s="178">
        <v>0</v>
      </c>
      <c r="JW759" s="178">
        <v>0</v>
      </c>
      <c r="JX759" s="178">
        <v>0</v>
      </c>
      <c r="JY759" s="513"/>
      <c r="JZ759" s="407"/>
      <c r="KA759" s="407"/>
      <c r="KB759" s="407"/>
      <c r="KC759" s="407"/>
      <c r="KD759" s="407"/>
      <c r="KE759" s="162">
        <v>1</v>
      </c>
      <c r="KF759" s="175">
        <v>0</v>
      </c>
      <c r="KG759" s="175">
        <v>0</v>
      </c>
      <c r="KH759" s="175">
        <v>0</v>
      </c>
      <c r="KI759" s="175">
        <v>0</v>
      </c>
      <c r="KJ759" s="175">
        <v>1</v>
      </c>
      <c r="KK759" s="160">
        <v>0</v>
      </c>
      <c r="KL759" s="175">
        <v>1</v>
      </c>
      <c r="KM759" s="175">
        <v>0</v>
      </c>
      <c r="KN759" s="175">
        <v>0</v>
      </c>
      <c r="KO759" s="175">
        <v>0</v>
      </c>
      <c r="KP759" s="175">
        <v>0</v>
      </c>
      <c r="KQ759" s="175">
        <v>0</v>
      </c>
      <c r="KR759" s="160">
        <v>0</v>
      </c>
      <c r="KS759" s="159"/>
      <c r="KT759" s="159"/>
      <c r="KU759" s="159"/>
      <c r="KV759" s="159"/>
      <c r="KW759" s="159"/>
      <c r="KX759" s="159"/>
      <c r="KY759" s="159"/>
      <c r="KZ759" s="159"/>
      <c r="LA759" s="159"/>
    </row>
    <row r="760" spans="1:315" x14ac:dyDescent="0.15">
      <c r="A760" s="214"/>
      <c r="B760" s="231" t="s">
        <v>282</v>
      </c>
      <c r="C760" s="10">
        <v>1.04</v>
      </c>
      <c r="D760" s="11">
        <v>3.4663200000000005</v>
      </c>
      <c r="E760" s="12"/>
      <c r="F760" s="14"/>
      <c r="G760" s="13"/>
      <c r="H760" s="14"/>
      <c r="I760" s="596"/>
      <c r="J760" s="9">
        <v>4</v>
      </c>
      <c r="K760" s="14"/>
      <c r="L760" s="9"/>
      <c r="M760" s="14">
        <v>0</v>
      </c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9"/>
      <c r="AB760" s="15"/>
      <c r="AC760" s="15"/>
      <c r="AD760" s="15"/>
      <c r="AE760" s="15"/>
      <c r="AF760" s="15"/>
      <c r="AG760" s="15"/>
      <c r="AH760" s="54"/>
      <c r="AI760" s="15"/>
      <c r="AJ760" s="15"/>
      <c r="AK760" s="15"/>
      <c r="AL760" s="632"/>
      <c r="AM760" s="633">
        <v>1.9132196233558381</v>
      </c>
      <c r="AN760" s="634">
        <v>-8.716543141592922</v>
      </c>
      <c r="AO760" s="640">
        <f t="shared" ref="AO760" si="516">ABS(11.88+AN760)</f>
        <v>3.1634568584070788</v>
      </c>
      <c r="AP760" s="527"/>
      <c r="AQ760" s="634"/>
      <c r="AR760" s="634"/>
      <c r="AS760" s="634"/>
      <c r="AT760" s="634"/>
      <c r="AU760" s="634"/>
      <c r="AV760" s="634"/>
      <c r="AW760" s="634"/>
      <c r="AX760" s="634"/>
      <c r="AY760" s="634"/>
      <c r="AZ760" s="634"/>
      <c r="BA760" s="634"/>
      <c r="BB760" s="633"/>
      <c r="BC760" s="634">
        <f t="shared" ref="BC760:BC764" si="517">ABS(BQ760-AN760)</f>
        <v>5.087936946902655</v>
      </c>
      <c r="BD760" s="634"/>
      <c r="BE760" s="634"/>
      <c r="BF760" s="634"/>
      <c r="BG760" s="634"/>
      <c r="BH760" s="634"/>
      <c r="BI760" s="634"/>
      <c r="BJ760" s="634"/>
      <c r="BK760" s="634"/>
      <c r="BL760" s="634"/>
      <c r="BM760" s="634"/>
      <c r="BN760" s="573"/>
      <c r="BO760" s="573"/>
      <c r="BP760" s="64">
        <v>3.1755500964978345</v>
      </c>
      <c r="BQ760" s="64">
        <v>-13.804480088495577</v>
      </c>
      <c r="BR760" s="6"/>
      <c r="BS760" s="527"/>
      <c r="BT760" s="527"/>
      <c r="BU760" s="527">
        <f>(BP759+BP760+BP761)/3</f>
        <v>-0.19066449854748888</v>
      </c>
      <c r="BV760" s="527">
        <f>(BQ759+BQ760+BQ761)/3</f>
        <v>2.8134845132743362</v>
      </c>
      <c r="BW760" s="584"/>
      <c r="BX760" s="527"/>
      <c r="BY760" s="527"/>
      <c r="BZ760" s="527"/>
      <c r="CA760" s="527"/>
      <c r="CB760" s="584">
        <f>SQRT((BP759-BP760)^2+(BQ759-BQ760)^2)+SQRT((BP760-BP761)^2+(BQ760-BQ761)^2)+SQRT((BP761-BP759)^2+(BQ761-BQ759)^2)</f>
        <v>53.066139459666466</v>
      </c>
      <c r="CD760" s="584"/>
      <c r="CE760" s="527"/>
      <c r="CF760" s="584"/>
      <c r="CG760" s="527"/>
      <c r="CH760" s="584"/>
      <c r="CI760" s="527"/>
      <c r="CJ760" s="584"/>
      <c r="CK760" s="527"/>
      <c r="CL760" s="584"/>
      <c r="CO760" s="70"/>
      <c r="CP760" s="70"/>
      <c r="CQ760" s="70"/>
      <c r="CR760" s="518"/>
      <c r="CS760" s="284">
        <f>DEGREES(ACOS(((BP759-BP760)*(BP761-BP760)+(BQ759-BQ760)*(BQ761-BQ760))/(SQRT((BP759-BP760)^2+(BQ759-BQ760)^2)*SQRT((BP761-BP760)^2+(BQ761-BQ760)^2))))</f>
        <v>3.0258582378905783</v>
      </c>
      <c r="CT760" s="70"/>
      <c r="CU760" s="70"/>
      <c r="CV760" s="70"/>
      <c r="CW760" s="70"/>
      <c r="CX760" s="70"/>
      <c r="CY760" s="70"/>
      <c r="CZ760" s="70"/>
      <c r="DA760" s="70"/>
      <c r="DB760" s="70"/>
      <c r="DC760" s="70"/>
      <c r="DH760" s="516"/>
      <c r="DI760" s="211">
        <f>DEGREES(ACOS(((BP759-BP758)*(BP761-BP760)+(BQ759-BQ758)*(BQ761-BQ760))/(SQRT((BP759-BP758)^2+(BQ759-BQ758)^2)*SQRT((BP761-BP760)^2+(BQ761-BQ760)^2))))</f>
        <v>13.844649586909336</v>
      </c>
      <c r="DJ760" s="105"/>
      <c r="DK760" s="105"/>
      <c r="DL760" s="105"/>
      <c r="DM760" s="105"/>
      <c r="DN760" s="105"/>
      <c r="DO760" s="105"/>
      <c r="DP760" s="105"/>
      <c r="DQ760" s="105"/>
      <c r="DR760" s="105"/>
      <c r="DS760" s="105"/>
      <c r="DT760" s="108" t="s">
        <v>445</v>
      </c>
      <c r="DU760" s="128">
        <v>2.1499065870699625</v>
      </c>
      <c r="DV760" s="128">
        <v>-13.883362831858408</v>
      </c>
      <c r="ER760" s="105">
        <v>-2.1499065870699625</v>
      </c>
      <c r="ES760" s="105">
        <v>10.254756637168143</v>
      </c>
      <c r="ET760" s="518">
        <f>ABS(ER760)</f>
        <v>2.1499065870699625</v>
      </c>
      <c r="EV760" s="284"/>
      <c r="EW760" s="209"/>
      <c r="EX760" s="209"/>
      <c r="EY760" s="209"/>
      <c r="EZ760" s="209"/>
      <c r="FA760" s="209"/>
      <c r="FB760" s="209"/>
      <c r="FC760" s="209"/>
      <c r="FE760" s="151">
        <v>55.968764446472527</v>
      </c>
      <c r="FF760" s="141"/>
      <c r="FH760" s="141"/>
      <c r="FJ760" s="141"/>
      <c r="FK760" s="584"/>
      <c r="FL760" s="527"/>
      <c r="FM760" s="584"/>
      <c r="FN760" s="527"/>
      <c r="FO760" s="584"/>
      <c r="FP760" s="527"/>
      <c r="FQ760" s="284">
        <f>FE760/(D759+D760)</f>
        <v>7.6677208058439446</v>
      </c>
      <c r="FR760" s="209"/>
      <c r="FS760" s="285"/>
      <c r="FT760" s="279"/>
      <c r="FU760" s="285"/>
      <c r="FV760" s="279"/>
      <c r="FW760" s="285"/>
      <c r="FX760" s="279"/>
      <c r="FY760" s="285"/>
      <c r="FZ760" s="279"/>
      <c r="GA760" s="285"/>
      <c r="GB760" s="279"/>
      <c r="GC760" s="279"/>
      <c r="GD760" s="284">
        <f>FE760*(((DV759-AN759)/(ABS(DV758-DV759))))^2</f>
        <v>1.574813101594815</v>
      </c>
      <c r="GE760" s="209"/>
      <c r="GF760" s="285"/>
      <c r="GG760" s="279"/>
      <c r="GH760" s="279"/>
      <c r="GI760" s="279"/>
      <c r="GJ760" s="279"/>
      <c r="GK760" s="279"/>
      <c r="GL760" s="279"/>
      <c r="GM760" s="279"/>
      <c r="GN760" s="279"/>
      <c r="GO760" s="279"/>
      <c r="GP760" s="209"/>
      <c r="GQ760" s="529"/>
      <c r="GR760" s="587">
        <v>7.889565457137504E-2</v>
      </c>
      <c r="GS760" s="532">
        <v>2.0118391915700569</v>
      </c>
      <c r="GT760" s="584"/>
      <c r="GU760" s="527"/>
      <c r="GV760" s="527"/>
      <c r="GW760" s="527"/>
      <c r="GX760" s="527"/>
      <c r="GY760" s="527"/>
      <c r="GZ760" s="587">
        <v>0.35497234513274378</v>
      </c>
      <c r="HA760" s="532">
        <v>0.47329646017699112</v>
      </c>
      <c r="HB760" s="584"/>
      <c r="HC760" s="527"/>
      <c r="HD760" s="527"/>
      <c r="HE760" s="527"/>
      <c r="HF760" s="527"/>
      <c r="HG760" s="527"/>
      <c r="HH760" s="584">
        <v>0.36363428072623388</v>
      </c>
      <c r="HI760" s="527">
        <v>2.066762316269902</v>
      </c>
      <c r="HJ760" s="584"/>
      <c r="HK760" s="527"/>
      <c r="HL760" s="527"/>
      <c r="HM760" s="527"/>
      <c r="HN760" s="527"/>
      <c r="HO760" s="527"/>
      <c r="HP760" s="285"/>
      <c r="HQ760" s="208"/>
      <c r="HR760" s="208"/>
      <c r="HS760" s="208"/>
      <c r="IE760" s="159"/>
      <c r="IF760" s="159"/>
      <c r="IG760" s="159"/>
      <c r="IH760" s="159"/>
      <c r="II760" s="175">
        <v>0</v>
      </c>
      <c r="IJ760" s="175">
        <v>1</v>
      </c>
      <c r="IK760" s="175">
        <v>1</v>
      </c>
      <c r="IL760" s="175">
        <v>0</v>
      </c>
      <c r="IM760" s="175">
        <v>0</v>
      </c>
      <c r="IN760" s="464"/>
      <c r="IO760" s="464"/>
      <c r="IP760" s="402"/>
      <c r="IQ760" s="175">
        <v>0</v>
      </c>
      <c r="IR760" s="175">
        <v>1</v>
      </c>
      <c r="IS760" s="175">
        <v>0</v>
      </c>
      <c r="IT760" s="402"/>
      <c r="IU760" s="416"/>
      <c r="IV760" s="402"/>
      <c r="IW760" s="416"/>
      <c r="IX760" s="483"/>
      <c r="IY760" s="416"/>
      <c r="IZ760" s="175">
        <v>1</v>
      </c>
      <c r="JA760" s="175">
        <v>0</v>
      </c>
      <c r="JB760" s="178">
        <v>0</v>
      </c>
      <c r="JC760" s="178">
        <v>0</v>
      </c>
      <c r="JD760" s="178">
        <v>0</v>
      </c>
      <c r="JE760" s="178">
        <v>0</v>
      </c>
      <c r="JF760" s="178">
        <v>0</v>
      </c>
      <c r="JG760" s="178">
        <v>1</v>
      </c>
      <c r="JH760" s="178">
        <v>0</v>
      </c>
      <c r="JI760" s="178">
        <v>0</v>
      </c>
      <c r="JJ760" s="178">
        <v>0</v>
      </c>
      <c r="JK760" s="178">
        <v>1</v>
      </c>
      <c r="JL760" s="178">
        <v>0</v>
      </c>
      <c r="JM760" s="178">
        <v>1</v>
      </c>
      <c r="JN760" s="178">
        <v>0</v>
      </c>
      <c r="JO760" s="178">
        <v>0</v>
      </c>
      <c r="JP760" s="178">
        <v>0</v>
      </c>
      <c r="JQ760" s="178">
        <v>0</v>
      </c>
      <c r="JR760" s="178">
        <v>0</v>
      </c>
      <c r="JS760" s="178">
        <v>0</v>
      </c>
      <c r="JT760" s="178">
        <v>0</v>
      </c>
      <c r="JU760" s="513">
        <v>1</v>
      </c>
      <c r="JV760" s="178">
        <v>0</v>
      </c>
      <c r="JW760" s="178">
        <v>0</v>
      </c>
      <c r="JX760" s="178">
        <v>0</v>
      </c>
      <c r="JY760" s="513"/>
      <c r="JZ760" s="407"/>
      <c r="KA760" s="407"/>
      <c r="KB760" s="407"/>
      <c r="KC760" s="407"/>
      <c r="KD760" s="407"/>
      <c r="KE760" s="162">
        <v>1</v>
      </c>
      <c r="KF760" s="175">
        <v>0</v>
      </c>
      <c r="KG760" s="175">
        <v>0</v>
      </c>
      <c r="KH760" s="175">
        <v>0</v>
      </c>
      <c r="KI760" s="175">
        <v>0</v>
      </c>
      <c r="KJ760" s="175">
        <v>1</v>
      </c>
      <c r="KK760" s="160">
        <v>0</v>
      </c>
      <c r="KL760" s="175">
        <v>1</v>
      </c>
      <c r="KM760" s="175">
        <v>0</v>
      </c>
      <c r="KN760" s="175">
        <v>0</v>
      </c>
      <c r="KO760" s="175">
        <v>0</v>
      </c>
      <c r="KP760" s="175">
        <v>0</v>
      </c>
      <c r="KQ760" s="175">
        <v>0</v>
      </c>
      <c r="KR760" s="160">
        <v>0</v>
      </c>
      <c r="KS760" s="159"/>
      <c r="KT760" s="159"/>
      <c r="KU760" s="159"/>
      <c r="KV760" s="159"/>
      <c r="KW760" s="159"/>
      <c r="KX760" s="159"/>
      <c r="KY760" s="159"/>
      <c r="KZ760" s="159"/>
      <c r="LA760" s="159"/>
    </row>
    <row r="761" spans="1:315" x14ac:dyDescent="0.15">
      <c r="A761" s="214"/>
      <c r="B761" s="231" t="s">
        <v>283</v>
      </c>
      <c r="C761" s="10">
        <v>1.03</v>
      </c>
      <c r="D761" s="11">
        <v>3.4329900000000002</v>
      </c>
      <c r="E761" s="12"/>
      <c r="F761" s="14"/>
      <c r="G761" s="13"/>
      <c r="H761" s="14"/>
      <c r="I761" s="596"/>
      <c r="J761" s="9">
        <v>5</v>
      </c>
      <c r="K761" s="14"/>
      <c r="L761" s="9"/>
      <c r="M761" s="14">
        <v>0</v>
      </c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9"/>
      <c r="AB761" s="15"/>
      <c r="AC761" s="15"/>
      <c r="AD761" s="15"/>
      <c r="AE761" s="15"/>
      <c r="AF761" s="15"/>
      <c r="AG761" s="15"/>
      <c r="AH761" s="54"/>
      <c r="AI761" s="15"/>
      <c r="AJ761" s="15"/>
      <c r="AK761" s="15"/>
      <c r="AL761" s="632"/>
      <c r="AM761" s="633">
        <v>-1.597637005070339</v>
      </c>
      <c r="AN761" s="634">
        <v>6.6655918141592929</v>
      </c>
      <c r="AO761" s="587"/>
      <c r="AP761" s="634">
        <f t="shared" ref="AP761:AP764" si="518">ABS(11.88-AN761)</f>
        <v>5.2144081858407079</v>
      </c>
      <c r="AQ761" s="634"/>
      <c r="AR761" s="634"/>
      <c r="AS761" s="634"/>
      <c r="AT761" s="634"/>
      <c r="AU761" s="634"/>
      <c r="AV761" s="634"/>
      <c r="AW761" s="634"/>
      <c r="AX761" s="634"/>
      <c r="AY761" s="634"/>
      <c r="AZ761" s="634"/>
      <c r="BA761" s="634"/>
      <c r="BB761" s="634">
        <f t="shared" ref="BB761:BB764" si="519">ABS(BQ761-AN761)</f>
        <v>5.1668196902654868</v>
      </c>
      <c r="BC761" s="634"/>
      <c r="BD761" s="634"/>
      <c r="BE761" s="634"/>
      <c r="BF761" s="634"/>
      <c r="BG761" s="634"/>
      <c r="BH761" s="634"/>
      <c r="BI761" s="634"/>
      <c r="BJ761" s="634"/>
      <c r="BK761" s="634"/>
      <c r="BL761" s="634"/>
      <c r="BM761" s="634"/>
      <c r="BN761" s="573"/>
      <c r="BO761" s="573"/>
      <c r="BP761" s="4">
        <v>-2.7021761690695856</v>
      </c>
      <c r="BQ761" s="4">
        <v>11.83241150442478</v>
      </c>
      <c r="BR761" s="6"/>
      <c r="BS761" s="527">
        <f>(BP760+BP761+BP762)/3</f>
        <v>1.2426065594991527</v>
      </c>
      <c r="BT761" s="527">
        <f>(BQ760+BQ761+BQ762)/3</f>
        <v>-4.7461117256637175</v>
      </c>
      <c r="BU761" s="527"/>
      <c r="BV761" s="527"/>
      <c r="BW761" s="584"/>
      <c r="BX761" s="527"/>
      <c r="BY761" s="527"/>
      <c r="BZ761" s="527"/>
      <c r="CA761" s="527"/>
      <c r="CC761" s="584">
        <f>SQRT((BP760-BP761)^2+(BQ760-BQ761)^2)+SQRT((BP761-BP762)^2+(BQ761-BQ762)^2)+SQRT((BP762-BP760)^2+(BQ762-BQ760)^2)</f>
        <v>52.666218889568974</v>
      </c>
      <c r="CD761" s="584"/>
      <c r="CE761" s="584"/>
      <c r="CF761" s="584"/>
      <c r="CG761" s="527"/>
      <c r="CH761" s="584"/>
      <c r="CI761" s="527"/>
      <c r="CJ761" s="584"/>
      <c r="CK761" s="527"/>
      <c r="CL761" s="584"/>
      <c r="CO761" s="70"/>
      <c r="CP761" s="70"/>
      <c r="CQ761" s="70"/>
      <c r="CR761" s="548">
        <f>DEGREES(ACOS(((BP760-BP761)*(BP762-BP761)+(BQ760-BQ761)*(BQ762-BQ761))/(SQRT((BP760-BP761)^2+(BQ760-BQ761)^2)*SQRT((BP762-BP761)^2+(BQ762-BQ761)^2))))</f>
        <v>0.97093241238077022</v>
      </c>
      <c r="CS761" s="518"/>
      <c r="CT761" s="70"/>
      <c r="CU761" s="70"/>
      <c r="CV761" s="70"/>
      <c r="CW761" s="70"/>
      <c r="CX761" s="70"/>
      <c r="CY761" s="70"/>
      <c r="CZ761" s="70"/>
      <c r="DA761" s="70"/>
      <c r="DB761" s="70"/>
      <c r="DC761" s="70"/>
      <c r="DH761" s="211">
        <f>DEGREES(ACOS(((BP760-BP759)*(BP762-BP761)+(BQ760-BQ759)*(BQ762-BQ761))/(SQRT((BP760-BP759)^2+(BQ760-BQ759)^2)*SQRT((BP762-BP761)^2+(BQ762-BQ761)^2))))</f>
        <v>3.9967906502707375</v>
      </c>
      <c r="DI761" s="516"/>
      <c r="DJ761" s="105"/>
      <c r="DK761" s="105"/>
      <c r="DL761" s="105"/>
      <c r="DM761" s="105"/>
      <c r="DN761" s="105"/>
      <c r="DO761" s="105"/>
      <c r="DP761" s="105"/>
      <c r="DQ761" s="105"/>
      <c r="DR761" s="105"/>
      <c r="DS761" s="105"/>
      <c r="DT761" s="108" t="s">
        <v>445</v>
      </c>
      <c r="DU761" s="105">
        <v>-1.8343239687844632</v>
      </c>
      <c r="DV761" s="105">
        <v>11.83241150442478</v>
      </c>
      <c r="ER761" s="128">
        <v>2.6627283417838985</v>
      </c>
      <c r="ES761" s="128">
        <v>-13.370625000000002</v>
      </c>
      <c r="EU761" s="518">
        <f>ABS(ER761)</f>
        <v>2.6627283417838985</v>
      </c>
      <c r="EV761" s="284"/>
      <c r="EW761" s="209"/>
      <c r="EX761" s="209"/>
      <c r="EY761" s="209"/>
      <c r="EZ761" s="209"/>
      <c r="FA761" s="209"/>
      <c r="FB761" s="209"/>
      <c r="FC761" s="209"/>
      <c r="FE761" s="141"/>
      <c r="FF761" s="144">
        <v>17.064852552614095</v>
      </c>
      <c r="FH761" s="141"/>
      <c r="FJ761" s="141"/>
      <c r="FK761" s="584"/>
      <c r="FL761" s="527"/>
      <c r="FM761" s="584"/>
      <c r="FN761" s="527"/>
      <c r="FO761" s="584"/>
      <c r="FP761" s="527"/>
      <c r="FQ761" s="284"/>
      <c r="FR761" s="209">
        <f>FF761/(D760+D761)</f>
        <v>2.4734143780485431</v>
      </c>
      <c r="FS761" s="285"/>
      <c r="FT761" s="279"/>
      <c r="FU761" s="285"/>
      <c r="FV761" s="279"/>
      <c r="FW761" s="285"/>
      <c r="FX761" s="279"/>
      <c r="FY761" s="285"/>
      <c r="FZ761" s="279"/>
      <c r="GA761" s="285"/>
      <c r="GB761" s="279"/>
      <c r="GC761" s="279"/>
      <c r="GD761" s="284"/>
      <c r="GE761" s="284">
        <f t="shared" ref="GE761" si="520">FF761*(((ABS(DV760-AN760))/(ABS(DV759-DV760))))^2</f>
        <v>0.75938485445118742</v>
      </c>
      <c r="GF761" s="285"/>
      <c r="GG761" s="279"/>
      <c r="GH761" s="279"/>
      <c r="GI761" s="279"/>
      <c r="GJ761" s="279"/>
      <c r="GK761" s="279"/>
      <c r="GL761" s="279"/>
      <c r="GM761" s="279"/>
      <c r="GN761" s="279"/>
      <c r="GO761" s="279"/>
      <c r="GP761" s="209"/>
      <c r="GQ761" s="529"/>
      <c r="GR761" s="587">
        <v>0.31558261828549927</v>
      </c>
      <c r="GS761" s="529">
        <v>0.51282175471393598</v>
      </c>
      <c r="GT761" s="587"/>
      <c r="GU761" s="529"/>
      <c r="GV761" s="529"/>
      <c r="GW761" s="529"/>
      <c r="GX761" s="529"/>
      <c r="GY761" s="529"/>
      <c r="GZ761" s="587">
        <v>1.5776548672566371</v>
      </c>
      <c r="HA761" s="529">
        <v>0.51273783185840571</v>
      </c>
      <c r="HB761" s="587"/>
      <c r="HC761" s="529"/>
      <c r="HD761" s="529"/>
      <c r="HE761" s="529"/>
      <c r="HF761" s="529"/>
      <c r="HG761" s="529"/>
      <c r="HH761" s="584">
        <v>1.6089087199535244</v>
      </c>
      <c r="HI761" s="527">
        <v>0.72518014060420821</v>
      </c>
      <c r="HJ761" s="587"/>
      <c r="HK761" s="529"/>
      <c r="HL761" s="529"/>
      <c r="HM761" s="529"/>
      <c r="HN761" s="529"/>
      <c r="HO761" s="529"/>
      <c r="HP761" s="285"/>
      <c r="HQ761" s="208"/>
      <c r="HR761" s="208"/>
      <c r="HS761" s="208"/>
      <c r="IE761" s="159"/>
      <c r="IF761" s="159"/>
      <c r="IG761" s="159"/>
      <c r="IH761" s="159"/>
      <c r="II761" s="175">
        <v>0</v>
      </c>
      <c r="IJ761" s="175">
        <v>1</v>
      </c>
      <c r="IK761" s="175">
        <v>1</v>
      </c>
      <c r="IL761" s="175">
        <v>0</v>
      </c>
      <c r="IM761" s="175">
        <v>0</v>
      </c>
      <c r="IN761" s="464"/>
      <c r="IO761" s="464"/>
      <c r="IP761" s="402"/>
      <c r="IQ761" s="175">
        <v>0</v>
      </c>
      <c r="IR761" s="175">
        <v>1</v>
      </c>
      <c r="IS761" s="175">
        <v>0</v>
      </c>
      <c r="IT761" s="402"/>
      <c r="IU761" s="416"/>
      <c r="IV761" s="402"/>
      <c r="IW761" s="416"/>
      <c r="IX761" s="483"/>
      <c r="IY761" s="416"/>
      <c r="IZ761" s="175">
        <v>0</v>
      </c>
      <c r="JA761" s="175">
        <v>1</v>
      </c>
      <c r="JB761" s="178">
        <v>0</v>
      </c>
      <c r="JC761" s="178">
        <v>0</v>
      </c>
      <c r="JD761" s="178">
        <v>0</v>
      </c>
      <c r="JE761" s="178">
        <v>0</v>
      </c>
      <c r="JF761" s="178">
        <v>0</v>
      </c>
      <c r="JG761" s="178">
        <v>1</v>
      </c>
      <c r="JH761" s="178">
        <v>0</v>
      </c>
      <c r="JI761" s="178">
        <v>0</v>
      </c>
      <c r="JJ761" s="178">
        <v>0</v>
      </c>
      <c r="JK761" s="178">
        <v>1</v>
      </c>
      <c r="JL761" s="178">
        <v>0</v>
      </c>
      <c r="JM761" s="178">
        <v>1</v>
      </c>
      <c r="JN761" s="178">
        <v>0</v>
      </c>
      <c r="JO761" s="178">
        <v>0</v>
      </c>
      <c r="JP761" s="178">
        <v>0</v>
      </c>
      <c r="JQ761" s="178">
        <v>0</v>
      </c>
      <c r="JR761" s="178">
        <v>0</v>
      </c>
      <c r="JS761" s="178">
        <v>0</v>
      </c>
      <c r="JT761" s="178">
        <v>0</v>
      </c>
      <c r="JU761" s="513">
        <v>1</v>
      </c>
      <c r="JV761" s="178">
        <v>0</v>
      </c>
      <c r="JW761" s="178">
        <v>0</v>
      </c>
      <c r="JX761" s="178">
        <v>0</v>
      </c>
      <c r="JY761" s="513"/>
      <c r="JZ761" s="407"/>
      <c r="KA761" s="407"/>
      <c r="KB761" s="407"/>
      <c r="KC761" s="407"/>
      <c r="KD761" s="407"/>
      <c r="KE761" s="162">
        <v>1</v>
      </c>
      <c r="KF761" s="175">
        <v>0</v>
      </c>
      <c r="KG761" s="175">
        <v>0</v>
      </c>
      <c r="KH761" s="175">
        <v>0</v>
      </c>
      <c r="KI761" s="175">
        <v>0</v>
      </c>
      <c r="KJ761" s="175">
        <v>1</v>
      </c>
      <c r="KK761" s="160">
        <v>0</v>
      </c>
      <c r="KL761" s="175">
        <v>1</v>
      </c>
      <c r="KM761" s="175">
        <v>0</v>
      </c>
      <c r="KN761" s="175">
        <v>0</v>
      </c>
      <c r="KO761" s="175">
        <v>0</v>
      </c>
      <c r="KP761" s="175">
        <v>0</v>
      </c>
      <c r="KQ761" s="175">
        <v>0</v>
      </c>
      <c r="KR761" s="160">
        <v>0</v>
      </c>
      <c r="KS761" s="159"/>
      <c r="KT761" s="159"/>
      <c r="KU761" s="159"/>
      <c r="KV761" s="159"/>
      <c r="KW761" s="159"/>
      <c r="KX761" s="159"/>
      <c r="KY761" s="159"/>
      <c r="KZ761" s="159"/>
      <c r="LA761" s="159"/>
    </row>
    <row r="762" spans="1:315" x14ac:dyDescent="0.15">
      <c r="A762" s="214"/>
      <c r="B762" s="231" t="s">
        <v>284</v>
      </c>
      <c r="C762" s="10">
        <v>1.07</v>
      </c>
      <c r="D762" s="11">
        <v>3.5663100000000005</v>
      </c>
      <c r="E762" s="12"/>
      <c r="F762" s="14"/>
      <c r="G762" s="13"/>
      <c r="H762" s="14"/>
      <c r="I762" s="596"/>
      <c r="J762" s="9">
        <v>6</v>
      </c>
      <c r="K762" s="14"/>
      <c r="L762" s="9"/>
      <c r="M762" s="14">
        <v>0</v>
      </c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9"/>
      <c r="AB762" s="15"/>
      <c r="AC762" s="15"/>
      <c r="AD762" s="15"/>
      <c r="AE762" s="15"/>
      <c r="AF762" s="15"/>
      <c r="AG762" s="15"/>
      <c r="AH762" s="54"/>
      <c r="AI762" s="15"/>
      <c r="AJ762" s="15"/>
      <c r="AK762" s="15"/>
      <c r="AL762" s="632"/>
      <c r="AM762" s="633">
        <v>2.5443848599268364</v>
      </c>
      <c r="AN762" s="634">
        <v>-10.057549778761063</v>
      </c>
      <c r="AO762" s="640">
        <f t="shared" ref="AO762" si="521">ABS(11.88+AN762)</f>
        <v>1.8224502212389382</v>
      </c>
      <c r="AP762" s="527"/>
      <c r="AQ762" s="634"/>
      <c r="AR762" s="634"/>
      <c r="AS762" s="634"/>
      <c r="AT762" s="634"/>
      <c r="AU762" s="634"/>
      <c r="AV762" s="634"/>
      <c r="AW762" s="634"/>
      <c r="AX762" s="634"/>
      <c r="AY762" s="634"/>
      <c r="AZ762" s="634"/>
      <c r="BA762" s="634"/>
      <c r="BB762" s="633"/>
      <c r="BC762" s="634">
        <f t="shared" ref="BC762:BC764" si="522">ABS(BQ762-AN762)</f>
        <v>2.2087168141592919</v>
      </c>
      <c r="BD762" s="634"/>
      <c r="BE762" s="634"/>
      <c r="BF762" s="634"/>
      <c r="BG762" s="634"/>
      <c r="BH762" s="634"/>
      <c r="BI762" s="634"/>
      <c r="BJ762" s="634"/>
      <c r="BK762" s="634"/>
      <c r="BL762" s="634"/>
      <c r="BM762" s="634"/>
      <c r="BN762" s="573"/>
      <c r="BO762" s="573"/>
      <c r="BP762" s="64">
        <v>3.2544457510692091</v>
      </c>
      <c r="BQ762" s="64">
        <v>-12.266266592920354</v>
      </c>
      <c r="BR762" s="6"/>
      <c r="BS762" s="527"/>
      <c r="BT762" s="527"/>
      <c r="BU762" s="527">
        <f>(BP761+BP762+BP763)/3</f>
        <v>-1.1111138018801945</v>
      </c>
      <c r="BV762" s="527">
        <f>(BQ761+BQ762+BQ763)/3</f>
        <v>3.7995188053097348</v>
      </c>
      <c r="BW762" s="584"/>
      <c r="BX762" s="527"/>
      <c r="BY762" s="527"/>
      <c r="BZ762" s="527"/>
      <c r="CA762" s="527"/>
      <c r="CB762" s="584">
        <f>SQRT((BP761-BP762)^2+(BQ761-BQ762)^2)+SQRT((BP762-BP763)^2+(BQ762-BQ763)^2)+SQRT((BP763-BP761)^2+(BQ763-BQ761)^2)</f>
        <v>51.141541311771633</v>
      </c>
      <c r="CD762" s="584"/>
      <c r="CE762" s="527"/>
      <c r="CF762" s="584"/>
      <c r="CG762" s="527"/>
      <c r="CH762" s="584"/>
      <c r="CI762" s="527"/>
      <c r="CJ762" s="584"/>
      <c r="CK762" s="527"/>
      <c r="CL762" s="584"/>
      <c r="CO762" s="70"/>
      <c r="CP762" s="70"/>
      <c r="CQ762" s="70"/>
      <c r="CR762" s="518"/>
      <c r="CS762" s="284">
        <f>DEGREES(ACOS(((BP761-BP762)*(BP763-BP762)+(BQ761-BQ762)*(BQ763-BQ762))/(SQRT((BP761-BP762)^2+(BQ761-BQ762)^2)*SQRT((BP763-BP762)^2+(BQ763-BQ762)^2))))</f>
        <v>2.6198494954810352</v>
      </c>
      <c r="CT762" s="70"/>
      <c r="CU762" s="70"/>
      <c r="CV762" s="70"/>
      <c r="CW762" s="70"/>
      <c r="CX762" s="70"/>
      <c r="CY762" s="70"/>
      <c r="CZ762" s="70"/>
      <c r="DA762" s="70"/>
      <c r="DB762" s="70"/>
      <c r="DC762" s="70"/>
      <c r="DH762" s="516"/>
      <c r="DI762" s="211">
        <f>DEGREES(ACOS(((BP761-BP760)*(BP763-BP762)+(BQ761-BQ760)*(BQ763-BQ762))/(SQRT((BP761-BP760)^2+(BQ761-BQ760)^2)*SQRT((BP763-BP762)^2+(BQ763-BQ762)^2))))</f>
        <v>3.5907819078610546</v>
      </c>
      <c r="DJ762" s="105"/>
      <c r="DK762" s="105"/>
      <c r="DL762" s="105"/>
      <c r="DM762" s="105"/>
      <c r="DN762" s="105"/>
      <c r="DO762" s="105"/>
      <c r="DP762" s="105"/>
      <c r="DQ762" s="105"/>
      <c r="DR762" s="105"/>
      <c r="DS762" s="105"/>
      <c r="DT762" s="108" t="s">
        <v>445</v>
      </c>
      <c r="DU762" s="128">
        <v>2.0710109324985875</v>
      </c>
      <c r="DV762" s="128">
        <v>-12.384590707964604</v>
      </c>
      <c r="ER762" s="105">
        <v>-1.28205438678484</v>
      </c>
      <c r="ES762" s="105">
        <v>12.22682522123894</v>
      </c>
      <c r="ET762" s="518">
        <f>ABS(ER762)</f>
        <v>1.28205438678484</v>
      </c>
      <c r="EV762" s="284"/>
      <c r="EW762" s="209"/>
      <c r="EX762" s="209"/>
      <c r="EY762" s="209"/>
      <c r="EZ762" s="209"/>
      <c r="FA762" s="209"/>
      <c r="FB762" s="209"/>
      <c r="FC762" s="209"/>
      <c r="FE762" s="151">
        <v>5.5319186041957913</v>
      </c>
      <c r="FF762" s="141"/>
      <c r="FH762" s="141"/>
      <c r="FJ762" s="141"/>
      <c r="FK762" s="584"/>
      <c r="FL762" s="527"/>
      <c r="FM762" s="584"/>
      <c r="FN762" s="527"/>
      <c r="FO762" s="584"/>
      <c r="FP762" s="527"/>
      <c r="FQ762" s="284">
        <f>FE762/(D761+D762)</f>
        <v>0.79035312162584692</v>
      </c>
      <c r="FR762" s="209"/>
      <c r="FS762" s="285"/>
      <c r="FT762" s="279"/>
      <c r="FU762" s="285"/>
      <c r="FV762" s="279"/>
      <c r="FW762" s="285"/>
      <c r="FX762" s="279"/>
      <c r="FY762" s="285"/>
      <c r="FZ762" s="279"/>
      <c r="GA762" s="285"/>
      <c r="GB762" s="279"/>
      <c r="GC762" s="279"/>
      <c r="GD762" s="284">
        <f t="shared" ref="GD762" si="523">FE762*(((DV761-AN761)/(ABS(DV760-DV761))))^2</f>
        <v>0.22331771793867841</v>
      </c>
      <c r="GE762" s="209"/>
      <c r="GF762" s="285"/>
      <c r="GG762" s="279"/>
      <c r="GH762" s="279"/>
      <c r="GI762" s="279"/>
      <c r="GJ762" s="279"/>
      <c r="GK762" s="279"/>
      <c r="GL762" s="279"/>
      <c r="GM762" s="279"/>
      <c r="GN762" s="279"/>
      <c r="GO762" s="279"/>
      <c r="GP762" s="209"/>
      <c r="GQ762" s="529"/>
      <c r="GR762" s="587">
        <v>0.55226958199962328</v>
      </c>
      <c r="GS762" s="532">
        <v>0.59171740928531102</v>
      </c>
      <c r="GT762" s="584"/>
      <c r="GU762" s="527"/>
      <c r="GV762" s="527"/>
      <c r="GW762" s="527"/>
      <c r="GX762" s="527"/>
      <c r="GY762" s="527"/>
      <c r="GZ762" s="587">
        <v>0.39441371681416015</v>
      </c>
      <c r="HA762" s="532">
        <v>0.98603429203539861</v>
      </c>
      <c r="HB762" s="584"/>
      <c r="HC762" s="527"/>
      <c r="HD762" s="527"/>
      <c r="HE762" s="527"/>
      <c r="HF762" s="527"/>
      <c r="HG762" s="527"/>
      <c r="HH762" s="584">
        <v>0.67864856237466464</v>
      </c>
      <c r="HI762" s="527">
        <v>1.1499535284180271</v>
      </c>
      <c r="HJ762" s="584"/>
      <c r="HK762" s="527"/>
      <c r="HL762" s="527"/>
      <c r="HM762" s="527"/>
      <c r="HN762" s="527"/>
      <c r="HO762" s="527"/>
      <c r="HP762" s="285"/>
      <c r="HQ762" s="208"/>
      <c r="HR762" s="208"/>
      <c r="HS762" s="208"/>
      <c r="IE762" s="159"/>
      <c r="IF762" s="159"/>
      <c r="IG762" s="159"/>
      <c r="IH762" s="159"/>
      <c r="II762" s="175">
        <v>0</v>
      </c>
      <c r="IJ762" s="175">
        <v>1</v>
      </c>
      <c r="IK762" s="175">
        <v>1</v>
      </c>
      <c r="IL762" s="175">
        <v>0</v>
      </c>
      <c r="IM762" s="175">
        <v>0</v>
      </c>
      <c r="IN762" s="464"/>
      <c r="IO762" s="464"/>
      <c r="IP762" s="402"/>
      <c r="IQ762" s="175">
        <v>0</v>
      </c>
      <c r="IR762" s="175">
        <v>1</v>
      </c>
      <c r="IS762" s="175">
        <v>0</v>
      </c>
      <c r="IT762" s="402"/>
      <c r="IU762" s="416"/>
      <c r="IV762" s="402"/>
      <c r="IW762" s="416"/>
      <c r="IX762" s="483"/>
      <c r="IY762" s="416"/>
      <c r="IZ762" s="175">
        <v>0</v>
      </c>
      <c r="JA762" s="175">
        <v>0</v>
      </c>
      <c r="JB762" s="178">
        <v>0</v>
      </c>
      <c r="JC762" s="178">
        <v>1</v>
      </c>
      <c r="JD762" s="178">
        <v>0</v>
      </c>
      <c r="JE762" s="178">
        <v>0</v>
      </c>
      <c r="JF762" s="178">
        <v>0</v>
      </c>
      <c r="JG762" s="178">
        <v>1</v>
      </c>
      <c r="JH762" s="178">
        <v>0</v>
      </c>
      <c r="JI762" s="178">
        <v>0</v>
      </c>
      <c r="JJ762" s="178">
        <v>0</v>
      </c>
      <c r="JK762" s="178">
        <v>1</v>
      </c>
      <c r="JL762" s="178">
        <v>0</v>
      </c>
      <c r="JM762" s="178">
        <v>1</v>
      </c>
      <c r="JN762" s="178">
        <v>0</v>
      </c>
      <c r="JO762" s="178">
        <v>0</v>
      </c>
      <c r="JP762" s="178">
        <v>0</v>
      </c>
      <c r="JQ762" s="178">
        <v>0</v>
      </c>
      <c r="JR762" s="178">
        <v>0</v>
      </c>
      <c r="JS762" s="178">
        <v>0</v>
      </c>
      <c r="JT762" s="178">
        <v>0</v>
      </c>
      <c r="JU762" s="513">
        <v>0</v>
      </c>
      <c r="JV762" s="178">
        <v>1</v>
      </c>
      <c r="JW762" s="178">
        <v>0</v>
      </c>
      <c r="JX762" s="178">
        <v>0</v>
      </c>
      <c r="JY762" s="513"/>
      <c r="JZ762" s="407"/>
      <c r="KA762" s="407"/>
      <c r="KB762" s="407"/>
      <c r="KC762" s="407"/>
      <c r="KD762" s="407"/>
      <c r="KE762" s="162">
        <v>0</v>
      </c>
      <c r="KF762" s="175">
        <v>0</v>
      </c>
      <c r="KG762" s="175">
        <v>0</v>
      </c>
      <c r="KH762" s="175">
        <v>1</v>
      </c>
      <c r="KI762" s="175">
        <v>0</v>
      </c>
      <c r="KJ762" s="175">
        <v>1</v>
      </c>
      <c r="KK762" s="160">
        <v>0</v>
      </c>
      <c r="KL762" s="175">
        <v>1</v>
      </c>
      <c r="KM762" s="175">
        <v>0</v>
      </c>
      <c r="KN762" s="175">
        <v>0</v>
      </c>
      <c r="KO762" s="175">
        <v>0</v>
      </c>
      <c r="KP762" s="175">
        <v>0</v>
      </c>
      <c r="KQ762" s="175">
        <v>0</v>
      </c>
      <c r="KR762" s="160">
        <v>0</v>
      </c>
      <c r="KS762" s="159"/>
      <c r="KT762" s="159"/>
      <c r="KU762" s="159"/>
      <c r="KV762" s="159"/>
      <c r="KW762" s="159"/>
      <c r="KX762" s="159"/>
      <c r="KY762" s="159"/>
      <c r="KZ762" s="159"/>
      <c r="LA762" s="159"/>
    </row>
    <row r="763" spans="1:315" x14ac:dyDescent="0.15">
      <c r="A763" s="214"/>
      <c r="B763" s="231" t="s">
        <v>285</v>
      </c>
      <c r="C763" s="10">
        <v>1.23</v>
      </c>
      <c r="D763" s="11">
        <v>4.0995900000000001</v>
      </c>
      <c r="E763" s="12"/>
      <c r="F763" s="14"/>
      <c r="G763" s="13"/>
      <c r="H763" s="14"/>
      <c r="I763" s="596"/>
      <c r="J763" s="9">
        <v>7</v>
      </c>
      <c r="K763" s="14"/>
      <c r="L763" s="9"/>
      <c r="M763" s="14">
        <v>0</v>
      </c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9"/>
      <c r="AB763" s="15"/>
      <c r="AC763" s="15"/>
      <c r="AD763" s="15"/>
      <c r="AE763" s="15"/>
      <c r="AF763" s="15"/>
      <c r="AG763" s="15"/>
      <c r="AH763" s="54"/>
      <c r="AI763" s="15"/>
      <c r="AJ763" s="15"/>
      <c r="AK763" s="15"/>
      <c r="AL763" s="632"/>
      <c r="AM763" s="633">
        <v>-3.0966544419264594</v>
      </c>
      <c r="AN763" s="634">
        <v>9.8603429203539825</v>
      </c>
      <c r="AO763" s="587"/>
      <c r="AP763" s="634">
        <f t="shared" ref="AP763:AP764" si="524">ABS(11.88-AN763)</f>
        <v>2.0196570796460183</v>
      </c>
      <c r="AQ763" s="634"/>
      <c r="AR763" s="634"/>
      <c r="AS763" s="634"/>
      <c r="AT763" s="634"/>
      <c r="AU763" s="634"/>
      <c r="AV763" s="634"/>
      <c r="AW763" s="634"/>
      <c r="AX763" s="634"/>
      <c r="AY763" s="634"/>
      <c r="AZ763" s="634"/>
      <c r="BA763" s="634"/>
      <c r="BB763" s="634">
        <f t="shared" ref="BB763:BB764" si="525">ABS(BQ763-AN763)</f>
        <v>1.9720685840707972</v>
      </c>
      <c r="BC763" s="634"/>
      <c r="BD763" s="634"/>
      <c r="BE763" s="634"/>
      <c r="BF763" s="634"/>
      <c r="BG763" s="634"/>
      <c r="BH763" s="634"/>
      <c r="BI763" s="634"/>
      <c r="BJ763" s="634"/>
      <c r="BK763" s="634"/>
      <c r="BL763" s="634"/>
      <c r="BM763" s="634"/>
      <c r="BN763" s="573"/>
      <c r="BO763" s="573"/>
      <c r="BP763" s="4">
        <v>-3.8856109876402072</v>
      </c>
      <c r="BQ763" s="4">
        <v>11.83241150442478</v>
      </c>
      <c r="BR763" s="6"/>
      <c r="BS763" s="527">
        <f>(BP762+BP763+BP764)/3</f>
        <v>1.2689051110229441</v>
      </c>
      <c r="BT763" s="527">
        <f>(BQ762+BQ763+BQ764)/3</f>
        <v>-4.5094634955752211</v>
      </c>
      <c r="BU763" s="527"/>
      <c r="BV763" s="527"/>
      <c r="BW763" s="584"/>
      <c r="BX763" s="527"/>
      <c r="BY763" s="527"/>
      <c r="BZ763" s="527"/>
      <c r="CA763" s="527"/>
      <c r="CC763" s="584">
        <f>SQRT((BP762-BP763)^2+(BQ762-BQ763)^2)+SQRT((BP763-BP764)^2+(BQ763-BQ764)^2)+SQRT((BP764-BP762)^2+(BQ764-BQ762)^2)</f>
        <v>52.858563370560411</v>
      </c>
      <c r="CD763" s="584"/>
      <c r="CE763" s="584"/>
      <c r="CF763" s="584"/>
      <c r="CG763" s="527"/>
      <c r="CH763" s="584"/>
      <c r="CI763" s="527"/>
      <c r="CJ763" s="584"/>
      <c r="CK763" s="527"/>
      <c r="CL763" s="584"/>
      <c r="CO763" s="70"/>
      <c r="CP763" s="70"/>
      <c r="CQ763" s="70"/>
      <c r="CR763" s="548">
        <f>DEGREES(ACOS(((BP762-BP763)*(BP764-BP763)+(BQ762-BQ763)*(BQ764-BQ763))/(SQRT((BP762-BP763)^2+(BQ762-BQ763)^2)*SQRT((BP764-BP763)^2+(BQ764-BQ763)^2))))</f>
        <v>1.9612363273656459</v>
      </c>
      <c r="CS763" s="518"/>
      <c r="CT763" s="70"/>
      <c r="CU763" s="70"/>
      <c r="CV763" s="70"/>
      <c r="CW763" s="70"/>
      <c r="CX763" s="70"/>
      <c r="CY763" s="70"/>
      <c r="CZ763" s="70"/>
      <c r="DA763" s="70"/>
      <c r="DB763" s="70"/>
      <c r="DC763" s="70"/>
      <c r="DH763" s="211">
        <f>DEGREES(ACOS(((BP762-BP761)*(BP764-BP763)+(BQ762-BQ761)*(BQ764-BQ763))/(SQRT((BP762-BP761)^2+(BQ762-BQ761)^2)*SQRT((BP764-BP763)^2+(BQ764-BQ763)^2))))</f>
        <v>4.5810858228468083</v>
      </c>
      <c r="DI763" s="516"/>
      <c r="DJ763" s="105"/>
      <c r="DK763" s="105"/>
      <c r="DL763" s="105"/>
      <c r="DM763" s="105"/>
      <c r="DN763" s="105"/>
      <c r="DO763" s="105"/>
      <c r="DP763" s="105"/>
      <c r="DQ763" s="105"/>
      <c r="DR763" s="105"/>
      <c r="DS763" s="105"/>
      <c r="DT763" s="108" t="s">
        <v>445</v>
      </c>
      <c r="DU763" s="105">
        <v>-2.7416239963552731</v>
      </c>
      <c r="DV763" s="105">
        <v>11.990176991150443</v>
      </c>
      <c r="ER763" s="128">
        <v>0.69033697749952927</v>
      </c>
      <c r="ES763" s="128">
        <v>-13.410066371681417</v>
      </c>
      <c r="EU763" s="518">
        <f>ABS(ER763)</f>
        <v>0.69033697749952927</v>
      </c>
      <c r="EV763" s="284"/>
      <c r="EW763" s="209"/>
      <c r="EX763" s="209"/>
      <c r="EY763" s="209"/>
      <c r="EZ763" s="209"/>
      <c r="FA763" s="209"/>
      <c r="FB763" s="209"/>
      <c r="FC763" s="209"/>
      <c r="FE763" s="141"/>
      <c r="FF763" s="144">
        <v>14.259607370961726</v>
      </c>
      <c r="FH763" s="141"/>
      <c r="FJ763" s="141"/>
      <c r="FK763" s="584"/>
      <c r="FL763" s="527"/>
      <c r="FM763" s="584"/>
      <c r="FN763" s="527"/>
      <c r="FO763" s="584"/>
      <c r="FP763" s="527"/>
      <c r="FQ763" s="284"/>
      <c r="FR763" s="209">
        <f>FF763/(D762+D763)</f>
        <v>1.8601348009968464</v>
      </c>
      <c r="FS763" s="285"/>
      <c r="FT763" s="279"/>
      <c r="FU763" s="285"/>
      <c r="FV763" s="279"/>
      <c r="FW763" s="285"/>
      <c r="FX763" s="279"/>
      <c r="FY763" s="285"/>
      <c r="FZ763" s="279"/>
      <c r="GA763" s="285"/>
      <c r="GB763" s="279"/>
      <c r="GC763" s="279"/>
      <c r="GD763" s="284"/>
      <c r="GE763" s="284">
        <f t="shared" ref="GE763" si="526">FF763*(((ABS(DV762-AN762))/(ABS(DV761-DV762))))^2</f>
        <v>0.13166636584557345</v>
      </c>
      <c r="GF763" s="285"/>
      <c r="GG763" s="279"/>
      <c r="GH763" s="279"/>
      <c r="GI763" s="279"/>
      <c r="GJ763" s="279"/>
      <c r="GK763" s="279"/>
      <c r="GL763" s="279"/>
      <c r="GM763" s="279"/>
      <c r="GN763" s="279"/>
      <c r="GO763" s="279"/>
      <c r="GP763" s="209"/>
      <c r="GQ763" s="529"/>
      <c r="GR763" s="587">
        <v>1.4595696095704331</v>
      </c>
      <c r="GS763" s="529">
        <v>1.3806739549990583</v>
      </c>
      <c r="GT763" s="587"/>
      <c r="GU763" s="529"/>
      <c r="GV763" s="529"/>
      <c r="GW763" s="529"/>
      <c r="GX763" s="529"/>
      <c r="GY763" s="529"/>
      <c r="GZ763" s="587">
        <v>0.23664823008849645</v>
      </c>
      <c r="HA763" s="529">
        <v>1.0254756637168132</v>
      </c>
      <c r="HB763" s="587"/>
      <c r="HC763" s="529"/>
      <c r="HD763" s="529"/>
      <c r="HE763" s="529"/>
      <c r="HF763" s="529"/>
      <c r="HG763" s="529"/>
      <c r="HH763" s="584">
        <v>1.4786297136151445</v>
      </c>
      <c r="HI763" s="527">
        <v>1.7198432797462042</v>
      </c>
      <c r="HJ763" s="587"/>
      <c r="HK763" s="529"/>
      <c r="HL763" s="529"/>
      <c r="HM763" s="529"/>
      <c r="HN763" s="529"/>
      <c r="HO763" s="529"/>
      <c r="HP763" s="285"/>
      <c r="HQ763" s="208"/>
      <c r="HR763" s="208"/>
      <c r="HS763" s="208"/>
      <c r="IE763" s="159"/>
      <c r="IF763" s="159"/>
      <c r="IG763" s="159"/>
      <c r="IH763" s="159"/>
      <c r="II763" s="175">
        <v>0</v>
      </c>
      <c r="IJ763" s="175">
        <v>1</v>
      </c>
      <c r="IK763" s="175">
        <v>0</v>
      </c>
      <c r="IL763" s="175">
        <v>1</v>
      </c>
      <c r="IM763" s="175">
        <v>0</v>
      </c>
      <c r="IN763" s="464"/>
      <c r="IO763" s="464"/>
      <c r="IP763" s="402"/>
      <c r="IQ763" s="175">
        <v>0</v>
      </c>
      <c r="IR763" s="175">
        <v>1</v>
      </c>
      <c r="IS763" s="175">
        <v>0</v>
      </c>
      <c r="IT763" s="402"/>
      <c r="IU763" s="416"/>
      <c r="IV763" s="402"/>
      <c r="IW763" s="416"/>
      <c r="IX763" s="483"/>
      <c r="IY763" s="416"/>
      <c r="IZ763" s="175">
        <v>0</v>
      </c>
      <c r="JA763" s="175">
        <v>0</v>
      </c>
      <c r="JB763" s="178">
        <v>0</v>
      </c>
      <c r="JC763" s="178">
        <v>1</v>
      </c>
      <c r="JD763" s="178">
        <v>0</v>
      </c>
      <c r="JE763" s="178">
        <v>0</v>
      </c>
      <c r="JF763" s="178">
        <v>0</v>
      </c>
      <c r="JG763" s="178">
        <v>1</v>
      </c>
      <c r="JH763" s="178">
        <v>0</v>
      </c>
      <c r="JI763" s="178">
        <v>0</v>
      </c>
      <c r="JJ763" s="178">
        <v>0</v>
      </c>
      <c r="JK763" s="178">
        <v>1</v>
      </c>
      <c r="JL763" s="178">
        <v>0</v>
      </c>
      <c r="JM763" s="178">
        <v>1</v>
      </c>
      <c r="JN763" s="178">
        <v>0</v>
      </c>
      <c r="JO763" s="178">
        <v>0</v>
      </c>
      <c r="JP763" s="178">
        <v>0</v>
      </c>
      <c r="JQ763" s="178">
        <v>0</v>
      </c>
      <c r="JR763" s="178">
        <v>0</v>
      </c>
      <c r="JS763" s="178">
        <v>0</v>
      </c>
      <c r="JT763" s="178">
        <v>0</v>
      </c>
      <c r="JU763" s="513">
        <v>1</v>
      </c>
      <c r="JV763" s="178">
        <v>0</v>
      </c>
      <c r="JW763" s="178">
        <v>0</v>
      </c>
      <c r="JX763" s="178">
        <v>0</v>
      </c>
      <c r="JY763" s="513"/>
      <c r="JZ763" s="407"/>
      <c r="KA763" s="407"/>
      <c r="KB763" s="407"/>
      <c r="KC763" s="407"/>
      <c r="KD763" s="407"/>
      <c r="KE763" s="162">
        <v>0</v>
      </c>
      <c r="KF763" s="175">
        <v>1</v>
      </c>
      <c r="KG763" s="175">
        <v>0</v>
      </c>
      <c r="KH763" s="175">
        <v>0</v>
      </c>
      <c r="KI763" s="175">
        <v>0</v>
      </c>
      <c r="KJ763" s="175">
        <v>1</v>
      </c>
      <c r="KK763" s="160">
        <v>0</v>
      </c>
      <c r="KL763" s="175">
        <v>1</v>
      </c>
      <c r="KM763" s="175">
        <v>0</v>
      </c>
      <c r="KN763" s="175">
        <v>0</v>
      </c>
      <c r="KO763" s="175">
        <v>0</v>
      </c>
      <c r="KP763" s="175">
        <v>0</v>
      </c>
      <c r="KQ763" s="175">
        <v>0</v>
      </c>
      <c r="KR763" s="160">
        <v>0</v>
      </c>
      <c r="KS763" s="159"/>
      <c r="KT763" s="159"/>
      <c r="KU763" s="159"/>
      <c r="KV763" s="159"/>
      <c r="KW763" s="159"/>
      <c r="KX763" s="159"/>
      <c r="KY763" s="159"/>
      <c r="KZ763" s="159"/>
      <c r="LA763" s="159"/>
    </row>
    <row r="764" spans="1:315" x14ac:dyDescent="0.15">
      <c r="A764" s="214"/>
      <c r="B764" s="231" t="s">
        <v>286</v>
      </c>
      <c r="C764" s="10">
        <v>1.03</v>
      </c>
      <c r="D764" s="11">
        <v>3.4329900000000002</v>
      </c>
      <c r="E764" s="12"/>
      <c r="F764" s="14"/>
      <c r="G764" s="13"/>
      <c r="H764" s="14"/>
      <c r="I764" s="596"/>
      <c r="J764" s="9">
        <v>8</v>
      </c>
      <c r="K764" s="14"/>
      <c r="L764" s="9"/>
      <c r="M764" s="14">
        <v>0</v>
      </c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9"/>
      <c r="AB764" s="15"/>
      <c r="AC764" s="15"/>
      <c r="AD764" s="15"/>
      <c r="AE764" s="15"/>
      <c r="AF764" s="15"/>
      <c r="AG764" s="15"/>
      <c r="AH764" s="54"/>
      <c r="AI764" s="15"/>
      <c r="AJ764" s="15"/>
      <c r="AK764" s="15"/>
      <c r="AL764" s="632"/>
      <c r="AM764" s="633">
        <v>2.9388631327837103</v>
      </c>
      <c r="AN764" s="634">
        <v>-9.5053705752212405</v>
      </c>
      <c r="AO764" s="640">
        <f t="shared" ref="AO764" si="527">ABS(11.88+AN764)</f>
        <v>2.3746294247787603</v>
      </c>
      <c r="AP764" s="527"/>
      <c r="AQ764" s="634"/>
      <c r="AR764" s="634"/>
      <c r="AS764" s="634"/>
      <c r="AT764" s="634"/>
      <c r="AU764" s="634"/>
      <c r="AV764" s="634"/>
      <c r="AW764" s="634"/>
      <c r="AX764" s="634"/>
      <c r="AY764" s="634"/>
      <c r="AZ764" s="634"/>
      <c r="BA764" s="634"/>
      <c r="BB764" s="633"/>
      <c r="BC764" s="634">
        <f t="shared" ref="BC764" si="528">ABS(BQ764-AN764)</f>
        <v>3.5891648230088489</v>
      </c>
      <c r="BD764" s="634"/>
      <c r="BE764" s="634"/>
      <c r="BF764" s="634"/>
      <c r="BG764" s="634"/>
      <c r="BH764" s="634"/>
      <c r="BI764" s="634"/>
      <c r="BJ764" s="634"/>
      <c r="BK764" s="634"/>
      <c r="BL764" s="634"/>
      <c r="BM764" s="634"/>
      <c r="BN764" s="573"/>
      <c r="BO764" s="573"/>
      <c r="BP764" s="64">
        <v>4.4378805696398302</v>
      </c>
      <c r="BQ764" s="64">
        <v>-13.094535398230089</v>
      </c>
      <c r="BR764" s="6"/>
      <c r="BS764" s="527"/>
      <c r="BT764" s="527"/>
      <c r="BU764" s="527"/>
      <c r="BV764" s="527"/>
      <c r="BW764" s="584"/>
      <c r="BX764" s="527"/>
      <c r="BY764" s="527"/>
      <c r="BZ764" s="527"/>
      <c r="CA764" s="527"/>
      <c r="CB764" s="584"/>
      <c r="CC764" s="527"/>
      <c r="CD764" s="584"/>
      <c r="CE764" s="527"/>
      <c r="CF764" s="584"/>
      <c r="CG764" s="527"/>
      <c r="CH764" s="584"/>
      <c r="CI764" s="527"/>
      <c r="CJ764" s="584"/>
      <c r="CK764" s="527"/>
      <c r="CL764" s="584"/>
      <c r="CO764" s="70"/>
      <c r="CP764" s="70"/>
      <c r="CQ764" s="70"/>
      <c r="CR764" s="70"/>
      <c r="CS764" s="70"/>
      <c r="DH764" s="516"/>
      <c r="DI764" s="516"/>
      <c r="DJ764" s="105"/>
      <c r="DK764" s="105"/>
      <c r="DL764" s="105"/>
      <c r="DM764" s="105"/>
      <c r="DN764" s="105"/>
      <c r="DO764" s="105"/>
      <c r="DP764" s="105"/>
      <c r="DQ764" s="105"/>
      <c r="DR764" s="105"/>
      <c r="DS764" s="105"/>
      <c r="DT764" s="108" t="s">
        <v>445</v>
      </c>
      <c r="DU764" s="128">
        <v>2.7416239963552731</v>
      </c>
      <c r="DV764" s="128">
        <v>-13.015652654867258</v>
      </c>
      <c r="ER764" s="105">
        <v>-2.4260413780697743</v>
      </c>
      <c r="ES764" s="105">
        <v>12.187383849557524</v>
      </c>
      <c r="ET764" s="518">
        <f>ABS(ER764)</f>
        <v>2.4260413780697743</v>
      </c>
      <c r="EV764" s="284"/>
      <c r="EW764" s="209"/>
      <c r="EX764" s="209"/>
      <c r="EY764" s="209"/>
      <c r="EZ764" s="209"/>
      <c r="FA764" s="209"/>
      <c r="FB764" s="209"/>
      <c r="FC764" s="209"/>
      <c r="FE764" s="151">
        <v>11.302664238554431</v>
      </c>
      <c r="FF764" s="141"/>
      <c r="FH764" s="516"/>
      <c r="FJ764" s="516"/>
      <c r="FL764" s="516"/>
      <c r="FN764" s="516"/>
      <c r="FQ764" s="284">
        <f>FE764/(D763+D764)</f>
        <v>1.5005037103561372</v>
      </c>
      <c r="FR764" s="209"/>
      <c r="FS764" s="285"/>
      <c r="FT764" s="279"/>
      <c r="FU764" s="285"/>
      <c r="FV764" s="279"/>
      <c r="FW764" s="285"/>
      <c r="FX764" s="279"/>
      <c r="FY764" s="285"/>
      <c r="FZ764" s="279"/>
      <c r="GA764" s="285"/>
      <c r="GB764" s="279"/>
      <c r="GC764" s="279"/>
      <c r="GD764" s="284">
        <f t="shared" ref="GD764" si="529">FE764*(((DV763-AN763)/(ABS(DV762-DV763))))^2</f>
        <v>8.6296145095947713E-2</v>
      </c>
      <c r="GE764" s="209"/>
      <c r="GF764" s="285"/>
      <c r="GG764" s="279"/>
      <c r="GH764" s="285"/>
      <c r="GI764" s="279"/>
      <c r="GJ764" s="285"/>
      <c r="GK764" s="279"/>
      <c r="GL764" s="285"/>
      <c r="GM764" s="279"/>
      <c r="GN764" s="285"/>
      <c r="GO764" s="279"/>
      <c r="GP764" s="279"/>
      <c r="GQ764" s="529"/>
      <c r="GR764" s="587">
        <v>0.31558261828549883</v>
      </c>
      <c r="GS764" s="532">
        <v>2.0512870188557439</v>
      </c>
      <c r="GT764" s="584"/>
      <c r="GU764" s="527"/>
      <c r="GV764" s="527"/>
      <c r="GW764" s="527"/>
      <c r="GX764" s="527"/>
      <c r="GY764" s="527"/>
      <c r="GZ764" s="587">
        <v>0.19720685840708008</v>
      </c>
      <c r="HA764" s="532">
        <v>0.39441371681415838</v>
      </c>
      <c r="HB764" s="584"/>
      <c r="HC764" s="527"/>
      <c r="HD764" s="527"/>
      <c r="HE764" s="527"/>
      <c r="HF764" s="527"/>
      <c r="HG764" s="527"/>
      <c r="HH764" s="584">
        <v>0.37213295200334112</v>
      </c>
      <c r="HI764" s="527">
        <v>2.0888610805262386</v>
      </c>
      <c r="HJ764" s="584"/>
      <c r="HK764" s="527"/>
      <c r="HL764" s="527"/>
      <c r="HM764" s="527"/>
      <c r="HN764" s="527"/>
      <c r="HO764" s="527"/>
      <c r="HP764" s="285"/>
      <c r="HQ764" s="208"/>
      <c r="HR764" s="208"/>
      <c r="HS764" s="208"/>
      <c r="IE764" s="159"/>
      <c r="IF764" s="159"/>
      <c r="IG764" s="159"/>
      <c r="IH764" s="159"/>
      <c r="II764" s="175">
        <v>0</v>
      </c>
      <c r="IJ764" s="175">
        <v>1</v>
      </c>
      <c r="IK764" s="175">
        <v>0</v>
      </c>
      <c r="IL764" s="175">
        <v>1</v>
      </c>
      <c r="IM764" s="175">
        <v>0</v>
      </c>
      <c r="IN764" s="464"/>
      <c r="IO764" s="464"/>
      <c r="IP764" s="402"/>
      <c r="IQ764" s="175">
        <v>0</v>
      </c>
      <c r="IR764" s="175">
        <v>1</v>
      </c>
      <c r="IS764" s="175">
        <v>0</v>
      </c>
      <c r="IT764" s="402"/>
      <c r="IU764" s="416"/>
      <c r="IV764" s="402"/>
      <c r="IW764" s="416"/>
      <c r="IX764" s="483"/>
      <c r="IY764" s="416"/>
      <c r="IZ764" s="175">
        <v>0</v>
      </c>
      <c r="JA764" s="175">
        <v>0</v>
      </c>
      <c r="JB764" s="178">
        <v>0</v>
      </c>
      <c r="JC764" s="178">
        <v>1</v>
      </c>
      <c r="JD764" s="178">
        <v>0</v>
      </c>
      <c r="JE764" s="178">
        <v>0</v>
      </c>
      <c r="JF764" s="178">
        <v>0</v>
      </c>
      <c r="JG764" s="178">
        <v>1</v>
      </c>
      <c r="JH764" s="178">
        <v>0</v>
      </c>
      <c r="JI764" s="178">
        <v>0</v>
      </c>
      <c r="JJ764" s="178">
        <v>0</v>
      </c>
      <c r="JK764" s="178">
        <v>1</v>
      </c>
      <c r="JL764" s="178">
        <v>0</v>
      </c>
      <c r="JM764" s="178">
        <v>0</v>
      </c>
      <c r="JN764" s="178">
        <v>0</v>
      </c>
      <c r="JO764" s="178">
        <v>0</v>
      </c>
      <c r="JP764" s="178">
        <v>0</v>
      </c>
      <c r="JQ764" s="178">
        <v>0</v>
      </c>
      <c r="JR764" s="178">
        <v>1</v>
      </c>
      <c r="JS764" s="178">
        <v>0</v>
      </c>
      <c r="JT764" s="178">
        <v>0</v>
      </c>
      <c r="JU764" s="513">
        <v>0</v>
      </c>
      <c r="JV764" s="178">
        <v>1</v>
      </c>
      <c r="JW764" s="178">
        <v>0</v>
      </c>
      <c r="JX764" s="178">
        <v>0</v>
      </c>
      <c r="JY764" s="513"/>
      <c r="JZ764" s="407"/>
      <c r="KA764" s="407"/>
      <c r="KB764" s="407"/>
      <c r="KC764" s="407"/>
      <c r="KD764" s="407"/>
      <c r="KE764" s="162">
        <v>0</v>
      </c>
      <c r="KF764" s="175">
        <v>0</v>
      </c>
      <c r="KG764" s="175">
        <v>0</v>
      </c>
      <c r="KH764" s="175">
        <v>0</v>
      </c>
      <c r="KI764" s="175">
        <v>0</v>
      </c>
      <c r="KJ764" s="175">
        <v>1</v>
      </c>
      <c r="KK764" s="160">
        <v>0</v>
      </c>
      <c r="KL764" s="175">
        <v>0</v>
      </c>
      <c r="KM764" s="175">
        <v>0</v>
      </c>
      <c r="KN764" s="175">
        <v>1</v>
      </c>
      <c r="KO764" s="175">
        <v>0</v>
      </c>
      <c r="KP764" s="175">
        <v>0</v>
      </c>
      <c r="KQ764" s="175">
        <v>0</v>
      </c>
      <c r="KR764" s="160">
        <v>0</v>
      </c>
      <c r="KS764" s="159"/>
      <c r="KT764" s="159"/>
      <c r="KU764" s="159"/>
      <c r="KV764" s="159"/>
      <c r="KW764" s="159"/>
      <c r="KX764" s="159"/>
      <c r="KY764" s="159"/>
      <c r="KZ764" s="159"/>
      <c r="LA764" s="159"/>
    </row>
    <row r="765" spans="1:315" x14ac:dyDescent="0.15">
      <c r="A765" s="218" t="s">
        <v>593</v>
      </c>
      <c r="B765" s="243" t="s">
        <v>287</v>
      </c>
      <c r="C765" s="17"/>
      <c r="D765" s="18"/>
      <c r="E765" s="12"/>
      <c r="F765" s="20"/>
      <c r="G765" s="19"/>
      <c r="H765" s="20"/>
      <c r="I765" s="597"/>
      <c r="J765" s="16"/>
      <c r="K765" s="20"/>
      <c r="L765" s="16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16"/>
      <c r="AB765" s="20"/>
      <c r="AC765" s="20"/>
      <c r="AD765" s="20"/>
      <c r="AE765" s="20"/>
      <c r="AF765" s="20"/>
      <c r="AG765" s="20"/>
      <c r="AH765" s="58"/>
      <c r="AI765" s="20"/>
      <c r="AJ765" s="20"/>
      <c r="AK765" s="20"/>
      <c r="AL765" s="642"/>
      <c r="AM765" s="636"/>
      <c r="AN765" s="637"/>
      <c r="AO765" s="649"/>
      <c r="AP765" s="637"/>
      <c r="AQ765" s="528">
        <f>SUM(AO757:AO765)</f>
        <v>13.67930309734513</v>
      </c>
      <c r="AR765" s="528">
        <f>SUM(AP757:AP765)</f>
        <v>12.606238938053098</v>
      </c>
      <c r="AS765" s="528">
        <f>AVERAGE(AO757:AO765)</f>
        <v>3.4198257743362825</v>
      </c>
      <c r="AT765" s="528">
        <f>AVERAGE(AP757:AP765)</f>
        <v>4.2020796460176992</v>
      </c>
      <c r="AU765" s="528">
        <f>MAX(AO757:AO765)</f>
        <v>6.3187665929203538</v>
      </c>
      <c r="AV765" s="528">
        <f>MAX(AP757:AP765)</f>
        <v>5.3721736725663716</v>
      </c>
      <c r="AW765" s="528">
        <f>MIN(AO757:AO765)</f>
        <v>1.8224502212389382</v>
      </c>
      <c r="AX765" s="528">
        <f>MIN(AP757:AP765)</f>
        <v>2.0196570796460183</v>
      </c>
      <c r="AY765" s="528">
        <f>AU765-AW765</f>
        <v>4.4963163716814156</v>
      </c>
      <c r="AZ765" s="528">
        <f>AV765-AX765</f>
        <v>3.3525165929203533</v>
      </c>
      <c r="BA765" s="528"/>
      <c r="BB765" s="636"/>
      <c r="BC765" s="637"/>
      <c r="BD765" s="528">
        <f>SUM(BB757:BB765)</f>
        <v>11.043584070796461</v>
      </c>
      <c r="BE765" s="528">
        <f>SUM(BC757:BC765)</f>
        <v>19.168506637168143</v>
      </c>
      <c r="BF765" s="528">
        <f>AVERAGE(BB757:BB765)</f>
        <v>3.6811946902654871</v>
      </c>
      <c r="BG765" s="528">
        <f>AVERAGE(BC757:BC765)</f>
        <v>4.7921266592920357</v>
      </c>
      <c r="BH765" s="528">
        <f>MAX(BB757:BB765)</f>
        <v>5.1668196902654868</v>
      </c>
      <c r="BI765" s="528">
        <f>MAX(BC757:BC765)</f>
        <v>8.2826880530973455</v>
      </c>
      <c r="BJ765" s="528">
        <f>MIN(BB757:BB765)</f>
        <v>1.9720685840707972</v>
      </c>
      <c r="BK765" s="528">
        <f>MIN(BC757:BC765)</f>
        <v>2.2087168141592919</v>
      </c>
      <c r="BL765" s="528">
        <f>BH765-BJ765</f>
        <v>3.1947511061946896</v>
      </c>
      <c r="BM765" s="528">
        <f>BI765-BK765</f>
        <v>6.0739712389380536</v>
      </c>
      <c r="BN765" s="574"/>
      <c r="BO765" s="574"/>
      <c r="BP765" s="2"/>
      <c r="BQ765" s="2"/>
      <c r="BR765" s="7"/>
      <c r="BS765" s="530"/>
      <c r="BT765" s="530"/>
      <c r="BU765" s="530"/>
      <c r="BV765" s="530"/>
      <c r="BW765" s="585">
        <f>AVERAGE(BS757:BS765)</f>
        <v>0.91387466545175766</v>
      </c>
      <c r="BX765" s="585">
        <f>AVERAGE(BT757:BT765)</f>
        <v>-5.0002894542772864</v>
      </c>
      <c r="BY765" s="585">
        <f>AVERAGE(BU757:BU765)</f>
        <v>-0.60267513908689052</v>
      </c>
      <c r="BZ765" s="585">
        <f>AVERAGE(BV757:BV765)</f>
        <v>3.1509273598820058</v>
      </c>
      <c r="CA765" s="530"/>
      <c r="CB765" s="584"/>
      <c r="CC765" s="530"/>
      <c r="CD765" s="585">
        <f>SUM(CB754:CB764)</f>
        <v>156.90649352969581</v>
      </c>
      <c r="CE765" s="585">
        <f>SUM(CC754:CC764)</f>
        <v>158.98209151932434</v>
      </c>
      <c r="CF765" s="585" t="e">
        <f ca="1">[1]!Mean(CB757:CB764)</f>
        <v>#NAME?</v>
      </c>
      <c r="CG765" s="585" t="e">
        <f ca="1">[1]!Mean(CC757:CC764)</f>
        <v>#NAME?</v>
      </c>
      <c r="CH765" s="585">
        <f>MAX(CB758:CB764)</f>
        <v>53.066139459666466</v>
      </c>
      <c r="CI765" s="585">
        <f>MAX(CC758:CC764)</f>
        <v>53.45730925919495</v>
      </c>
      <c r="CJ765" s="585">
        <f>MIN(CB758:CB764)</f>
        <v>51.141541311771633</v>
      </c>
      <c r="CK765" s="585">
        <f>MIN(CC758:CC764)</f>
        <v>52.666218889568974</v>
      </c>
      <c r="CL765" s="585">
        <f>CH765-CJ765</f>
        <v>1.9245981478948337</v>
      </c>
      <c r="CM765" s="528">
        <f>CI765-CK765</f>
        <v>0.79109036962597656</v>
      </c>
      <c r="CN765" s="393"/>
      <c r="CO765" s="73"/>
      <c r="CP765" s="73"/>
      <c r="CQ765" s="73"/>
      <c r="CR765" s="96"/>
      <c r="CS765" s="83"/>
      <c r="CT765" s="281">
        <f>SUM(CR756:CR764)</f>
        <v>13.750960088765147</v>
      </c>
      <c r="CU765" s="281">
        <f>SUM(CS756:CS764)</f>
        <v>10.04355064045237</v>
      </c>
      <c r="CV765" s="281">
        <f>AVERAGE(CR756:CR764)</f>
        <v>4.5836533629217158</v>
      </c>
      <c r="CW765" s="281">
        <f>AVERAGE(CS756:CS764)</f>
        <v>3.3478502134841235</v>
      </c>
      <c r="CX765" s="281">
        <f>MAX(CR756:CR764)</f>
        <v>10.818791349018731</v>
      </c>
      <c r="CY765" s="281">
        <f>MAX(CS756:CS764)</f>
        <v>4.3978429070807579</v>
      </c>
      <c r="CZ765" s="281">
        <f>MIN(CR756:CR764)</f>
        <v>0.97093241238077022</v>
      </c>
      <c r="DA765" s="281">
        <f>MIN(CS756:CS764)</f>
        <v>2.6198494954810352</v>
      </c>
      <c r="DB765" s="281">
        <f>CX765-CZ765</f>
        <v>9.8478589366379605</v>
      </c>
      <c r="DC765" s="281">
        <f>CY765-DA765</f>
        <v>1.7779934115997227</v>
      </c>
      <c r="DD765" s="281"/>
      <c r="DE765" s="281"/>
      <c r="DF765" s="281"/>
      <c r="DG765" s="281"/>
      <c r="DH765" s="281"/>
      <c r="DI765" s="281"/>
      <c r="DJ765" s="281">
        <f>SUM(DH756:DH764)</f>
        <v>8.577876473117545</v>
      </c>
      <c r="DK765" s="281">
        <f>SUM(DI756:DI764)</f>
        <v>17.435431494770391</v>
      </c>
      <c r="DL765" s="281">
        <f>AVERAGE(DH756:DH764)</f>
        <v>4.2889382365587725</v>
      </c>
      <c r="DM765" s="281">
        <f>AVERAGE(DI756:DI764)</f>
        <v>8.7177157473851956</v>
      </c>
      <c r="DN765" s="281">
        <f>MAX(DH756:DH764)</f>
        <v>4.5810858228468083</v>
      </c>
      <c r="DO765" s="281">
        <f>MAX(DI756:DI764)</f>
        <v>13.844649586909336</v>
      </c>
      <c r="DP765" s="281">
        <f>MIN(DH756:DH764)</f>
        <v>3.9967906502707375</v>
      </c>
      <c r="DQ765" s="281">
        <f>MIN(DI756:DI764)</f>
        <v>3.5907819078610546</v>
      </c>
      <c r="DR765" s="281">
        <f>DN765-DP765</f>
        <v>0.58429517257607078</v>
      </c>
      <c r="DS765" s="281">
        <f>DO765-DQ765</f>
        <v>10.25386767904828</v>
      </c>
      <c r="DT765" s="112"/>
      <c r="DU765" s="110"/>
      <c r="DV765" s="110"/>
      <c r="DW765" s="495"/>
      <c r="DX765" s="495"/>
      <c r="DY765" s="495"/>
      <c r="DZ765" s="495"/>
      <c r="EA765" s="495"/>
      <c r="EB765" s="512"/>
      <c r="EC765" s="495"/>
      <c r="ED765" s="495"/>
      <c r="EE765" s="512"/>
      <c r="EF765" s="244"/>
      <c r="EG765" s="244"/>
      <c r="EH765" s="244"/>
      <c r="EI765" s="244"/>
      <c r="EJ765" s="244"/>
      <c r="EK765" s="244"/>
      <c r="EL765" s="244"/>
      <c r="EM765" s="244"/>
      <c r="EN765" s="244"/>
      <c r="EO765" s="244"/>
      <c r="EP765" s="244"/>
      <c r="EQ765" s="244"/>
      <c r="ER765" s="110"/>
      <c r="ES765" s="111"/>
      <c r="ET765" s="523"/>
      <c r="EU765" s="523"/>
      <c r="EV765" s="287">
        <f>SUM(ET758:ET765)</f>
        <v>8.9941046211367244</v>
      </c>
      <c r="EW765" s="281">
        <f>SUM(EU758:EU765)</f>
        <v>3.4911327147833333</v>
      </c>
      <c r="EX765" s="278">
        <f>AVERAGE(ET758:ET765)</f>
        <v>2.2485261552841811</v>
      </c>
      <c r="EY765" s="278">
        <f>AVERAGE(EU758:EU765)</f>
        <v>1.1637109049277778</v>
      </c>
      <c r="EZ765" s="281">
        <f>_xlfn.VAR.P(ET758:ET765)</f>
        <v>0.44077412771927182</v>
      </c>
      <c r="FA765" s="281">
        <f>_xlfn.VAR.P(EU758:EU765)</f>
        <v>1.1743602531996868</v>
      </c>
      <c r="FB765" s="281">
        <f>MAX(ET758:ET765)</f>
        <v>3.136102269212147</v>
      </c>
      <c r="FC765" s="281">
        <f>MAX(EU758:EU765)</f>
        <v>2.6627283417838985</v>
      </c>
      <c r="FD765" s="523"/>
      <c r="FE765" s="152"/>
      <c r="FF765" s="145"/>
      <c r="FG765" s="521">
        <f>SUM(FE759:FE765)</f>
        <v>72.803347289222742</v>
      </c>
      <c r="FH765" s="521">
        <f>SUM(FF759:FF765)</f>
        <v>55.421095947336838</v>
      </c>
      <c r="FI765" s="521">
        <f>AVERAGE(FE759:FE765)</f>
        <v>24.267782429740915</v>
      </c>
      <c r="FJ765" s="521">
        <f>AVERAGE(FF759:FF765)</f>
        <v>18.473698649112279</v>
      </c>
      <c r="FK765" s="521">
        <f>MAX(FE759:FE765)</f>
        <v>55.968764446472527</v>
      </c>
      <c r="FL765" s="521">
        <f>MAX(FF759:FF765)</f>
        <v>24.096636023761018</v>
      </c>
      <c r="FM765" s="521">
        <f>MIN(FE759:FE765)</f>
        <v>5.5319186041957913</v>
      </c>
      <c r="FN765" s="521">
        <f>MIN(FF759:FF765)</f>
        <v>14.259607370961726</v>
      </c>
      <c r="FO765" s="521">
        <f>FK765-FM765</f>
        <v>50.436845842276739</v>
      </c>
      <c r="FP765" s="520">
        <f>FL765-FN765</f>
        <v>9.8370286527992921</v>
      </c>
      <c r="FQ765" s="284"/>
      <c r="FR765" s="284"/>
      <c r="FS765" s="278">
        <f>SUM(FQ759:FQ765)</f>
        <v>9.958577637825929</v>
      </c>
      <c r="FT765" s="278">
        <f>SUM(FR759:FR765)</f>
        <v>9.5347821132224801</v>
      </c>
      <c r="FU765" s="278">
        <f>AVERAGE(FQ759:FQ765)</f>
        <v>3.3195258792753095</v>
      </c>
      <c r="FV765" s="278">
        <f>AVERAGE(FR759:FR765)</f>
        <v>3.1782607044074935</v>
      </c>
      <c r="FW765" s="278">
        <f>MAX(FQ759:FQ765)</f>
        <v>7.6677208058439446</v>
      </c>
      <c r="FX765" s="278">
        <f>MAX(FR759:FR765)</f>
        <v>5.2012329341770913</v>
      </c>
      <c r="FY765" s="278">
        <f>MIN(FQ759:FQ765)</f>
        <v>0.79035312162584692</v>
      </c>
      <c r="FZ765" s="278">
        <f>MIN(FR759:FR765)</f>
        <v>1.8601348009968464</v>
      </c>
      <c r="GA765" s="278">
        <f>FW765-FY765</f>
        <v>6.8773676842180977</v>
      </c>
      <c r="GB765" s="278">
        <f>FX765-FZ765</f>
        <v>3.3410981331802452</v>
      </c>
      <c r="GC765" s="280"/>
      <c r="GD765" s="285"/>
      <c r="GE765" s="280"/>
      <c r="GF765" s="278">
        <f>SUM(GD759:GD765)</f>
        <v>1.8844269646294411</v>
      </c>
      <c r="GG765" s="278">
        <f>SUM(GE759:GE765)</f>
        <v>3.3755541349594358</v>
      </c>
      <c r="GH765" s="278">
        <f>AVERAGE(GD759:GD765)</f>
        <v>0.62814232154314709</v>
      </c>
      <c r="GI765" s="278">
        <f>AVERAGE(GE759:GE765)</f>
        <v>1.1251847116531453</v>
      </c>
      <c r="GJ765" s="278">
        <f>MAX(GD759:GD765)</f>
        <v>1.574813101594815</v>
      </c>
      <c r="GK765" s="278">
        <f>MAX(GE759:GE765)</f>
        <v>2.4845029146626749</v>
      </c>
      <c r="GL765" s="278">
        <f>MIN(GD759:GD765)</f>
        <v>8.6296145095947713E-2</v>
      </c>
      <c r="GM765" s="278">
        <f>MIN(GE759:GE765)</f>
        <v>0.13166636584557345</v>
      </c>
      <c r="GN765" s="278">
        <f>GJ765-GL765</f>
        <v>1.4885169564988674</v>
      </c>
      <c r="GO765" s="278">
        <f>GK765-GM765</f>
        <v>2.3528365488171015</v>
      </c>
      <c r="GP765" s="280"/>
      <c r="GQ765" s="587"/>
      <c r="GR765" s="587"/>
      <c r="GS765" s="532"/>
      <c r="GT765" s="586">
        <f>SUM(GR757:GR764)</f>
        <v>7.8895654571374774</v>
      </c>
      <c r="GU765" s="586">
        <f>SUM(GS757:GS764)</f>
        <v>10.650913367135592</v>
      </c>
      <c r="GV765" s="531">
        <f>AVERAGE(GR757:GR764)</f>
        <v>1.1270807795910682</v>
      </c>
      <c r="GW765" s="531">
        <f>AVERAGE(GS757:GS764)</f>
        <v>1.5215590524479417</v>
      </c>
      <c r="GX765" s="531">
        <f>MAX(GR757:GR764)</f>
        <v>4.1025740377114879</v>
      </c>
      <c r="GY765" s="531">
        <f>MAX(GS757:GS764)</f>
        <v>2.5246609462839924</v>
      </c>
      <c r="GZ765" s="587"/>
      <c r="HA765" s="532"/>
      <c r="HB765" s="586">
        <f>SUM(GZ757:GZ764)</f>
        <v>53.245851769911511</v>
      </c>
      <c r="HC765" s="586">
        <f>SUM(HA757:HA764)</f>
        <v>4.1807853982300873</v>
      </c>
      <c r="HD765" s="531">
        <f>AVERAGE(GZ757:GZ764)</f>
        <v>7.6065502528445013</v>
      </c>
      <c r="HE765" s="531">
        <f>AVERAGE(HA757:HA764)</f>
        <v>0.59725505689001246</v>
      </c>
      <c r="HF765" s="531">
        <f>MAX(GZ757:GZ764)</f>
        <v>25.912981194690268</v>
      </c>
      <c r="HG765" s="531">
        <f>MAX(HA757:HA764)</f>
        <v>1.0254756637168132</v>
      </c>
      <c r="HH765" s="584"/>
      <c r="HI765" s="527"/>
      <c r="HJ765" s="586">
        <f>SUM(HH758:HH765)</f>
        <v>55.332734980486535</v>
      </c>
      <c r="HK765" s="586">
        <f>SUM(HI758:HI765)</f>
        <v>11.936565874648497</v>
      </c>
      <c r="HL765" s="531">
        <f>AVERAGE(HH758:HH765)</f>
        <v>7.9046764257837907</v>
      </c>
      <c r="HM765" s="531">
        <f>AVERAGE(HI758:HI765)</f>
        <v>1.7052236963783567</v>
      </c>
      <c r="HN765" s="531">
        <f>MAX(HH758:HH765)</f>
        <v>26.235733420876112</v>
      </c>
      <c r="HO765" s="531">
        <f>MAX(HI758:HI765)</f>
        <v>2.549493726115172</v>
      </c>
      <c r="HP765" s="286">
        <f>MIN(HH758:HH765)</f>
        <v>0.36363428072623388</v>
      </c>
      <c r="HQ765" s="286">
        <f>MIN(HI758:HI765)</f>
        <v>0.72518014060420821</v>
      </c>
      <c r="HR765" s="278">
        <f>HN765-HP765</f>
        <v>25.872099140149878</v>
      </c>
      <c r="HS765" s="278">
        <f>HO765-HQ765</f>
        <v>1.8243135855109638</v>
      </c>
      <c r="HT765" s="393"/>
      <c r="HU765" s="520"/>
      <c r="HV765" s="393"/>
      <c r="HW765" s="520"/>
      <c r="HX765" s="393"/>
      <c r="HY765" s="520"/>
      <c r="HZ765" s="393"/>
      <c r="IA765" s="520"/>
      <c r="IB765" s="393"/>
      <c r="IC765" s="520"/>
      <c r="ID765" s="393"/>
      <c r="IE765" s="168"/>
      <c r="IF765" s="168"/>
      <c r="IG765" s="168">
        <v>3.5700283693547084</v>
      </c>
      <c r="IH765" s="168">
        <v>-3.9441371681415933E-2</v>
      </c>
      <c r="II765" s="168"/>
      <c r="IJ765" s="168"/>
      <c r="IK765" s="168"/>
      <c r="IL765" s="168"/>
      <c r="IM765" s="168"/>
      <c r="IN765" s="462"/>
      <c r="IO765" s="462"/>
      <c r="IP765" s="390">
        <v>2</v>
      </c>
      <c r="IQ765" s="168"/>
      <c r="IR765" s="168"/>
      <c r="IS765" s="168"/>
      <c r="IT765" s="390"/>
      <c r="IU765" s="393"/>
      <c r="IV765" s="390"/>
      <c r="IW765" s="393"/>
      <c r="IX765" s="484"/>
      <c r="IY765" s="393"/>
      <c r="IZ765" s="168"/>
      <c r="JA765" s="168"/>
      <c r="JB765" s="177"/>
      <c r="JC765" s="177"/>
      <c r="JD765" s="177"/>
      <c r="JE765" s="168"/>
      <c r="JF765" s="168"/>
      <c r="JG765" s="168"/>
      <c r="JH765" s="168"/>
      <c r="JI765" s="168"/>
      <c r="JJ765" s="168"/>
      <c r="JK765" s="168"/>
      <c r="JL765" s="168"/>
      <c r="JM765" s="168"/>
      <c r="JN765" s="168"/>
      <c r="JO765" s="168"/>
      <c r="JP765" s="177"/>
      <c r="JQ765" s="177"/>
      <c r="JR765" s="177"/>
      <c r="JS765" s="168"/>
      <c r="JT765" s="168"/>
      <c r="JU765" s="393"/>
      <c r="JV765" s="168"/>
      <c r="JW765" s="168"/>
      <c r="JX765" s="168"/>
      <c r="JY765" s="393"/>
      <c r="JZ765" s="507"/>
      <c r="KA765" s="507"/>
      <c r="KB765" s="520"/>
      <c r="KC765" s="520"/>
      <c r="KD765" s="507"/>
      <c r="KE765" s="170"/>
      <c r="KF765" s="168"/>
      <c r="KG765" s="168"/>
      <c r="KH765" s="168"/>
      <c r="KI765" s="168"/>
      <c r="KJ765" s="168"/>
      <c r="KK765" s="169"/>
      <c r="KL765" s="168"/>
      <c r="KM765" s="168"/>
      <c r="KN765" s="168"/>
      <c r="KO765" s="168"/>
      <c r="KP765" s="168"/>
      <c r="KQ765" s="168"/>
      <c r="KR765" s="169"/>
      <c r="KS765" s="168"/>
      <c r="KT765" s="168"/>
      <c r="KU765" s="168"/>
      <c r="KV765" s="168"/>
      <c r="KW765" s="168"/>
      <c r="KX765" s="168"/>
      <c r="KY765" s="168"/>
      <c r="KZ765" s="168"/>
      <c r="LA765" s="169"/>
    </row>
    <row r="766" spans="1:315" x14ac:dyDescent="0.15">
      <c r="A766" s="214"/>
      <c r="B766" s="231" t="s">
        <v>288</v>
      </c>
      <c r="C766" s="10"/>
      <c r="D766" s="11"/>
      <c r="E766" s="12"/>
      <c r="F766" s="14"/>
      <c r="G766" s="13"/>
      <c r="H766" s="14" t="s">
        <v>360</v>
      </c>
      <c r="I766" s="596">
        <v>143</v>
      </c>
      <c r="J766" s="9">
        <v>1</v>
      </c>
      <c r="K766" s="14">
        <v>1</v>
      </c>
      <c r="L766" s="9">
        <v>0</v>
      </c>
      <c r="M766" s="14">
        <v>1</v>
      </c>
      <c r="N766" s="14">
        <v>1</v>
      </c>
      <c r="O766" s="14">
        <v>0</v>
      </c>
      <c r="P766" s="14">
        <v>0</v>
      </c>
      <c r="Q766" s="14">
        <v>1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9">
        <v>1</v>
      </c>
      <c r="AB766" s="15"/>
      <c r="AC766" s="15"/>
      <c r="AD766" s="15"/>
      <c r="AE766" s="15"/>
      <c r="AF766" s="15"/>
      <c r="AG766" s="15"/>
      <c r="AH766" s="54"/>
      <c r="AI766" s="15"/>
      <c r="AJ766" s="15"/>
      <c r="AK766" s="15"/>
      <c r="AL766" s="632"/>
      <c r="AM766" s="633"/>
      <c r="AN766" s="634"/>
      <c r="AO766" s="639"/>
      <c r="AP766" s="634"/>
      <c r="AQ766" s="634"/>
      <c r="AR766" s="634"/>
      <c r="AS766" s="634"/>
      <c r="AT766" s="634"/>
      <c r="AU766" s="634"/>
      <c r="AV766" s="634"/>
      <c r="AW766" s="634"/>
      <c r="AX766" s="634"/>
      <c r="AY766" s="634"/>
      <c r="AZ766" s="634"/>
      <c r="BA766" s="634"/>
      <c r="BB766" s="633"/>
      <c r="BC766" s="634"/>
      <c r="BD766" s="634"/>
      <c r="BE766" s="634"/>
      <c r="BF766" s="634"/>
      <c r="BG766" s="634"/>
      <c r="BH766" s="634"/>
      <c r="BI766" s="634"/>
      <c r="BJ766" s="634"/>
      <c r="BK766" s="634"/>
      <c r="BL766" s="634"/>
      <c r="BM766" s="634"/>
      <c r="BN766" s="573"/>
      <c r="BO766" s="573"/>
      <c r="BP766" s="4">
        <v>-1.1637109049277778</v>
      </c>
      <c r="BQ766" s="4">
        <v>11.911294247787612</v>
      </c>
      <c r="BR766" s="6"/>
      <c r="BS766" s="527"/>
      <c r="BT766" s="527"/>
      <c r="BU766" s="527"/>
      <c r="BV766" s="527"/>
      <c r="BW766" s="584"/>
      <c r="BX766" s="527"/>
      <c r="BY766" s="527"/>
      <c r="BZ766" s="527"/>
      <c r="CA766" s="527"/>
      <c r="CB766" s="584"/>
      <c r="CC766" s="527"/>
      <c r="CD766" s="584"/>
      <c r="CE766" s="527"/>
      <c r="CF766" s="584"/>
      <c r="CG766" s="527"/>
      <c r="CH766" s="584"/>
      <c r="CI766" s="527"/>
      <c r="CJ766" s="584"/>
      <c r="CK766" s="527"/>
      <c r="CL766" s="584"/>
      <c r="CO766" s="70"/>
      <c r="CP766" s="70"/>
      <c r="CQ766" s="70"/>
      <c r="CR766" s="70"/>
      <c r="CS766" s="70"/>
      <c r="CT766" s="70"/>
      <c r="CU766" s="70"/>
      <c r="CV766" s="70"/>
      <c r="CW766" s="70"/>
      <c r="CX766" s="70"/>
      <c r="CY766" s="70"/>
      <c r="CZ766" s="70"/>
      <c r="DA766" s="70"/>
      <c r="DB766" s="70"/>
      <c r="DC766" s="70"/>
      <c r="DH766" s="516"/>
      <c r="DI766" s="516"/>
      <c r="DJ766" s="105"/>
      <c r="DK766" s="105"/>
      <c r="DL766" s="105"/>
      <c r="DM766" s="105"/>
      <c r="DN766" s="105"/>
      <c r="DO766" s="105"/>
      <c r="DP766" s="105"/>
      <c r="DQ766" s="105"/>
      <c r="DR766" s="105"/>
      <c r="DS766" s="105"/>
      <c r="DT766" s="108" t="s">
        <v>442</v>
      </c>
      <c r="DU766" s="105">
        <v>-1.1637109049277778</v>
      </c>
      <c r="DV766" s="105">
        <v>11.911294247787612</v>
      </c>
      <c r="ER766" s="128">
        <v>4.0039544694972697</v>
      </c>
      <c r="ES766" s="128">
        <v>-13.528390486725666</v>
      </c>
      <c r="EV766" s="284"/>
      <c r="EW766" s="209"/>
      <c r="EX766" s="209"/>
      <c r="EY766" s="209"/>
      <c r="EZ766" s="209"/>
      <c r="FA766" s="209"/>
      <c r="FB766" s="209"/>
      <c r="FC766" s="209"/>
      <c r="FE766" s="141"/>
      <c r="FF766" s="141"/>
      <c r="FH766" s="141"/>
      <c r="FJ766" s="141"/>
      <c r="FK766" s="584"/>
      <c r="FL766" s="527"/>
      <c r="FM766" s="584"/>
      <c r="FN766" s="527"/>
      <c r="FO766" s="584"/>
      <c r="FP766" s="527"/>
      <c r="FQ766" s="284"/>
      <c r="FR766" s="209"/>
      <c r="FS766" s="285"/>
      <c r="FT766" s="279"/>
      <c r="FU766" s="285"/>
      <c r="FV766" s="279"/>
      <c r="FW766" s="285"/>
      <c r="FX766" s="279"/>
      <c r="FY766" s="285"/>
      <c r="FZ766" s="279"/>
      <c r="GA766" s="285"/>
      <c r="GB766" s="279"/>
      <c r="GC766" s="279"/>
      <c r="GD766" s="285"/>
      <c r="GE766" s="279"/>
      <c r="GF766" s="285"/>
      <c r="GG766" s="279"/>
      <c r="GH766" s="279"/>
      <c r="GI766" s="279"/>
      <c r="GJ766" s="279"/>
      <c r="GK766" s="279"/>
      <c r="GL766" s="279"/>
      <c r="GM766" s="279"/>
      <c r="GN766" s="279"/>
      <c r="GO766" s="279"/>
      <c r="GP766" s="209"/>
      <c r="GQ766" s="529"/>
      <c r="GR766" s="587"/>
      <c r="GS766" s="529"/>
      <c r="GT766" s="587"/>
      <c r="GU766" s="529"/>
      <c r="GV766" s="529"/>
      <c r="GW766" s="529"/>
      <c r="GX766" s="529"/>
      <c r="GY766" s="529"/>
      <c r="GZ766" s="587"/>
      <c r="HA766" s="529"/>
      <c r="HB766" s="587"/>
      <c r="HC766" s="529"/>
      <c r="HD766" s="529"/>
      <c r="HE766" s="529"/>
      <c r="HF766" s="529"/>
      <c r="HG766" s="529"/>
      <c r="HH766" s="584"/>
      <c r="HI766" s="527"/>
      <c r="HJ766" s="587"/>
      <c r="HK766" s="529"/>
      <c r="HL766" s="529"/>
      <c r="HM766" s="529"/>
      <c r="HN766" s="529"/>
      <c r="HO766" s="529"/>
      <c r="HP766" s="285"/>
      <c r="HQ766" s="208"/>
      <c r="HR766" s="208"/>
      <c r="HS766" s="208"/>
      <c r="IE766" s="159"/>
      <c r="IF766" s="159"/>
      <c r="IG766" s="159">
        <v>4.6351197060682674</v>
      </c>
      <c r="IH766" s="159">
        <v>-6.3500608407079655</v>
      </c>
      <c r="II766" s="159"/>
      <c r="IJ766" s="159"/>
      <c r="IK766" s="159"/>
      <c r="IL766" s="159"/>
      <c r="IM766" s="159"/>
      <c r="IQ766" s="159"/>
      <c r="IR766" s="159"/>
      <c r="IS766" s="159"/>
      <c r="IZ766" s="159"/>
      <c r="JA766" s="159"/>
      <c r="JB766" s="159"/>
      <c r="JC766" s="159"/>
      <c r="JD766" s="159"/>
      <c r="JE766" s="159"/>
      <c r="JF766" s="159"/>
      <c r="JG766" s="159"/>
      <c r="JH766" s="159"/>
      <c r="JI766" s="159"/>
      <c r="JJ766" s="159"/>
      <c r="JK766" s="159"/>
      <c r="JL766" s="159"/>
      <c r="JM766" s="159"/>
      <c r="JN766" s="159"/>
      <c r="JO766" s="159"/>
      <c r="JP766" s="159"/>
      <c r="JQ766" s="159"/>
      <c r="JR766" s="159"/>
      <c r="JS766" s="159"/>
      <c r="JT766" s="159"/>
      <c r="JV766" s="159"/>
      <c r="JW766" s="159"/>
      <c r="JX766" s="159"/>
      <c r="KE766" s="159"/>
      <c r="KF766" s="159"/>
      <c r="KG766" s="159"/>
      <c r="KH766" s="159"/>
      <c r="KI766" s="159"/>
      <c r="KJ766" s="159"/>
      <c r="KK766" s="159"/>
      <c r="KL766" s="159"/>
      <c r="KM766" s="159"/>
      <c r="KN766" s="159"/>
      <c r="KO766" s="159"/>
      <c r="KP766" s="159"/>
      <c r="KQ766" s="159"/>
      <c r="KR766" s="159"/>
      <c r="KS766" s="159"/>
      <c r="KT766" s="159"/>
      <c r="KU766" s="159"/>
      <c r="KV766" s="159"/>
      <c r="KW766" s="159"/>
      <c r="KX766" s="159"/>
      <c r="KY766" s="159"/>
      <c r="KZ766" s="159"/>
      <c r="LA766" s="159"/>
    </row>
    <row r="767" spans="1:315" x14ac:dyDescent="0.15">
      <c r="A767" s="214"/>
      <c r="B767" s="231" t="s">
        <v>289</v>
      </c>
      <c r="C767" s="10"/>
      <c r="D767" s="11"/>
      <c r="E767" s="12"/>
      <c r="F767" s="14"/>
      <c r="G767" s="13"/>
      <c r="H767" s="14"/>
      <c r="I767" s="596"/>
      <c r="J767" s="9">
        <v>1</v>
      </c>
      <c r="K767" s="14"/>
      <c r="L767" s="9"/>
      <c r="M767" s="14">
        <v>1</v>
      </c>
      <c r="N767" s="14">
        <v>0</v>
      </c>
      <c r="O767" s="14">
        <v>1</v>
      </c>
      <c r="P767" s="14"/>
      <c r="Q767" s="14">
        <v>0</v>
      </c>
      <c r="R767" s="14">
        <v>0</v>
      </c>
      <c r="S767" s="14">
        <v>1</v>
      </c>
      <c r="T767" s="14">
        <v>1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9">
        <v>1</v>
      </c>
      <c r="AB767" s="15">
        <f>ABS(ER767-DU768)</f>
        <v>0.90730002757080985</v>
      </c>
      <c r="AC767" s="15">
        <f>ABS(ES767-DV768)</f>
        <v>3.9441371681416371E-2</v>
      </c>
      <c r="AD767" s="15">
        <f>SQRT(AB767^2+AC767^2)</f>
        <v>0.90815690375072522</v>
      </c>
      <c r="AE767" s="15"/>
      <c r="AF767" s="15"/>
      <c r="AG767" s="15"/>
      <c r="AH767" s="15">
        <f>AM768-BP767</f>
        <v>4.7337392742824864</v>
      </c>
      <c r="AI767" s="15">
        <f>AN768-BQ767</f>
        <v>-17.906382743362833</v>
      </c>
      <c r="AJ767" s="15"/>
      <c r="AK767" s="15"/>
      <c r="AL767" s="632">
        <f>((AH767*AH768)+(AI767*AI768))/(SQRT(AH767^2+AI767^2)*SQRT(AH768^2+AI768^2))</f>
        <v>0.99718351429329022</v>
      </c>
      <c r="AM767" s="639"/>
      <c r="AN767" s="634"/>
      <c r="AO767" s="633"/>
      <c r="AP767" s="634"/>
      <c r="AQ767" s="634"/>
      <c r="AR767" s="634"/>
      <c r="AS767" s="634"/>
      <c r="AT767" s="634"/>
      <c r="AU767" s="634"/>
      <c r="AV767" s="634"/>
      <c r="AW767" s="634"/>
      <c r="AX767" s="634"/>
      <c r="AY767" s="634"/>
      <c r="AZ767" s="634"/>
      <c r="BA767" s="634"/>
      <c r="BB767" s="633"/>
      <c r="BC767" s="634"/>
      <c r="BD767" s="634"/>
      <c r="BE767" s="634"/>
      <c r="BF767" s="634"/>
      <c r="BG767" s="634"/>
      <c r="BH767" s="634"/>
      <c r="BI767" s="634"/>
      <c r="BJ767" s="634"/>
      <c r="BK767" s="634"/>
      <c r="BL767" s="634"/>
      <c r="BM767" s="634"/>
      <c r="BN767" s="573"/>
      <c r="BO767" s="573"/>
      <c r="BP767" s="4">
        <v>-0.96647176849934091</v>
      </c>
      <c r="BQ767" s="4">
        <v>11.950735619469027</v>
      </c>
      <c r="BR767" s="6"/>
      <c r="BS767" s="527"/>
      <c r="BT767" s="527"/>
      <c r="BU767" s="527"/>
      <c r="BV767" s="527"/>
      <c r="BW767" s="584"/>
      <c r="BX767" s="527"/>
      <c r="BY767" s="527"/>
      <c r="BZ767" s="527"/>
      <c r="CA767" s="527"/>
      <c r="CB767" s="584"/>
      <c r="CC767" s="527"/>
      <c r="CD767" s="584"/>
      <c r="CE767" s="527"/>
      <c r="CF767" s="584"/>
      <c r="CG767" s="527"/>
      <c r="CH767" s="584"/>
      <c r="CI767" s="527"/>
      <c r="CJ767" s="584"/>
      <c r="CK767" s="527"/>
      <c r="CL767" s="584"/>
      <c r="CO767" s="70"/>
      <c r="CP767" s="70"/>
      <c r="CQ767" s="70"/>
      <c r="CR767" s="70"/>
      <c r="CS767" s="70"/>
      <c r="CT767" s="70"/>
      <c r="CU767" s="70"/>
      <c r="CV767" s="70"/>
      <c r="CW767" s="70"/>
      <c r="CX767" s="70"/>
      <c r="CY767" s="70"/>
      <c r="CZ767" s="70"/>
      <c r="DA767" s="70"/>
      <c r="DB767" s="70"/>
      <c r="DC767" s="70"/>
      <c r="DH767" s="516"/>
      <c r="DI767" s="516"/>
      <c r="DJ767" s="105"/>
      <c r="DK767" s="105"/>
      <c r="DL767" s="105"/>
      <c r="DM767" s="105"/>
      <c r="DN767" s="105"/>
      <c r="DO767" s="105"/>
      <c r="DP767" s="105"/>
      <c r="DQ767" s="105"/>
      <c r="DR767" s="105"/>
      <c r="DS767" s="105"/>
      <c r="DT767" s="108" t="s">
        <v>442</v>
      </c>
      <c r="DU767" s="105">
        <v>-0.96647176849934091</v>
      </c>
      <c r="DV767" s="105">
        <v>11.950735619469027</v>
      </c>
      <c r="ER767" s="128">
        <v>3.4516848874976462</v>
      </c>
      <c r="ES767" s="128">
        <v>-11.871852876106196</v>
      </c>
      <c r="EV767" s="284"/>
      <c r="EW767" s="209"/>
      <c r="EX767" s="209"/>
      <c r="EY767" s="209"/>
      <c r="EZ767" s="209"/>
      <c r="FA767" s="209"/>
      <c r="FB767" s="209"/>
      <c r="FC767" s="209"/>
      <c r="FE767" s="141"/>
      <c r="FF767" s="141"/>
      <c r="FH767" s="141"/>
      <c r="FJ767" s="141"/>
      <c r="FK767" s="584"/>
      <c r="FL767" s="527"/>
      <c r="FM767" s="584"/>
      <c r="FN767" s="527"/>
      <c r="FO767" s="584"/>
      <c r="FP767" s="527"/>
      <c r="FQ767" s="284"/>
      <c r="FR767" s="209"/>
      <c r="FS767" s="285"/>
      <c r="FT767" s="279"/>
      <c r="FU767" s="285"/>
      <c r="FV767" s="279"/>
      <c r="FW767" s="285"/>
      <c r="FX767" s="279"/>
      <c r="FY767" s="285"/>
      <c r="FZ767" s="279"/>
      <c r="GA767" s="285"/>
      <c r="GB767" s="279"/>
      <c r="GC767" s="279"/>
      <c r="GD767" s="285"/>
      <c r="GE767" s="279"/>
      <c r="GF767" s="285"/>
      <c r="GG767" s="279"/>
      <c r="GH767" s="279"/>
      <c r="GI767" s="279"/>
      <c r="GJ767" s="279"/>
      <c r="GK767" s="279"/>
      <c r="GL767" s="279"/>
      <c r="GM767" s="279"/>
      <c r="GN767" s="279"/>
      <c r="GO767" s="279"/>
      <c r="GP767" s="209"/>
      <c r="GQ767" s="529"/>
      <c r="GR767" s="587"/>
      <c r="GS767" s="529"/>
      <c r="GT767" s="587"/>
      <c r="GU767" s="529"/>
      <c r="GV767" s="529"/>
      <c r="GW767" s="529"/>
      <c r="GX767" s="529"/>
      <c r="GY767" s="529"/>
      <c r="GZ767" s="587"/>
      <c r="HA767" s="529"/>
      <c r="HB767" s="587"/>
      <c r="HC767" s="529"/>
      <c r="HD767" s="529"/>
      <c r="HE767" s="529"/>
      <c r="HF767" s="529"/>
      <c r="HG767" s="529"/>
      <c r="HH767" s="584"/>
      <c r="HI767" s="527"/>
      <c r="HJ767" s="587"/>
      <c r="HK767" s="529"/>
      <c r="HL767" s="529"/>
      <c r="HM767" s="529"/>
      <c r="HN767" s="529"/>
      <c r="HO767" s="529"/>
      <c r="HP767" s="285"/>
      <c r="HQ767" s="208"/>
      <c r="HR767" s="208"/>
      <c r="HS767" s="208"/>
      <c r="IE767" s="159"/>
      <c r="IF767" s="159"/>
      <c r="IG767" s="159"/>
      <c r="IH767" s="159"/>
      <c r="II767" s="159"/>
      <c r="IJ767" s="159"/>
      <c r="IK767" s="159"/>
      <c r="IL767" s="159"/>
      <c r="IM767" s="159"/>
      <c r="IQ767" s="159"/>
      <c r="IR767" s="159"/>
      <c r="IS767" s="159"/>
      <c r="IZ767" s="159"/>
      <c r="JA767" s="159"/>
      <c r="JB767" s="159"/>
      <c r="JC767" s="159"/>
      <c r="JD767" s="159"/>
      <c r="JE767" s="159"/>
      <c r="JF767" s="159"/>
      <c r="JG767" s="159"/>
      <c r="JH767" s="159"/>
      <c r="JI767" s="159"/>
      <c r="JJ767" s="159"/>
      <c r="JK767" s="159"/>
      <c r="JL767" s="159"/>
      <c r="JM767" s="159"/>
      <c r="JN767" s="159"/>
      <c r="JO767" s="159"/>
      <c r="JP767" s="159"/>
      <c r="JQ767" s="159"/>
      <c r="JR767" s="159"/>
      <c r="JS767" s="159"/>
      <c r="JT767" s="159"/>
      <c r="JV767" s="159"/>
      <c r="JW767" s="159"/>
      <c r="JX767" s="159"/>
      <c r="KE767" s="159"/>
      <c r="KF767" s="159"/>
      <c r="KG767" s="159"/>
      <c r="KH767" s="159"/>
      <c r="KI767" s="159"/>
      <c r="KJ767" s="159"/>
      <c r="KK767" s="159"/>
      <c r="KL767" s="159"/>
      <c r="KM767" s="159"/>
      <c r="KN767" s="159"/>
      <c r="KO767" s="159"/>
      <c r="KP767" s="159"/>
      <c r="KQ767" s="159"/>
      <c r="KR767" s="159"/>
      <c r="KS767" s="159">
        <v>1</v>
      </c>
      <c r="KT767" s="159"/>
      <c r="KU767" s="159"/>
      <c r="KV767" s="159"/>
      <c r="KW767" s="159"/>
      <c r="KX767" s="159"/>
      <c r="KY767" s="159"/>
      <c r="KZ767" s="159"/>
      <c r="LA767" s="159"/>
    </row>
    <row r="768" spans="1:315" x14ac:dyDescent="0.15">
      <c r="A768" s="214"/>
      <c r="B768" s="231" t="s">
        <v>290</v>
      </c>
      <c r="C768" s="10">
        <v>0.27</v>
      </c>
      <c r="D768" s="11">
        <v>0.8999100000000001</v>
      </c>
      <c r="E768" s="12"/>
      <c r="F768" s="14"/>
      <c r="G768" s="13"/>
      <c r="H768" s="14"/>
      <c r="I768" s="596"/>
      <c r="J768" s="9">
        <v>2</v>
      </c>
      <c r="K768" s="14"/>
      <c r="L768" s="9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9"/>
      <c r="AB768" s="15"/>
      <c r="AC768" s="15"/>
      <c r="AD768" s="15"/>
      <c r="AE768" s="15"/>
      <c r="AF768" s="15"/>
      <c r="AG768" s="15"/>
      <c r="AH768" s="54">
        <f>ER767-BP767</f>
        <v>4.4181566559969871</v>
      </c>
      <c r="AI768" s="54">
        <f>ES767-BQ767</f>
        <v>-23.822588495575225</v>
      </c>
      <c r="AJ768" s="15"/>
      <c r="AK768" s="15"/>
      <c r="AL768" s="635">
        <f>DEGREES(ACOS(AL767))</f>
        <v>4.3012371753183753</v>
      </c>
      <c r="AM768" s="633">
        <v>3.7672675057831451</v>
      </c>
      <c r="AN768" s="634">
        <v>-5.9556471238938062</v>
      </c>
      <c r="AO768" s="638">
        <f>ABS(11.88+AN768)</f>
        <v>5.9243528761061945</v>
      </c>
      <c r="AP768" s="634"/>
      <c r="AQ768" s="634"/>
      <c r="AR768" s="634"/>
      <c r="AS768" s="634"/>
      <c r="AT768" s="634"/>
      <c r="AU768" s="634"/>
      <c r="AV768" s="634"/>
      <c r="AW768" s="634"/>
      <c r="AX768" s="634"/>
      <c r="AY768" s="634"/>
      <c r="AZ768" s="634"/>
      <c r="BA768" s="634"/>
      <c r="BB768" s="633"/>
      <c r="BC768" s="634">
        <f>ABS(BQ768-AN768)</f>
        <v>5.6006747787610625</v>
      </c>
      <c r="BD768" s="634"/>
      <c r="BE768" s="634"/>
      <c r="BF768" s="634"/>
      <c r="BG768" s="634"/>
      <c r="BH768" s="634"/>
      <c r="BI768" s="634"/>
      <c r="BJ768" s="634"/>
      <c r="BK768" s="634"/>
      <c r="BL768" s="634"/>
      <c r="BM768" s="634"/>
      <c r="BN768" s="573"/>
      <c r="BO768" s="573"/>
      <c r="BP768" s="64">
        <v>5.4635240790677022</v>
      </c>
      <c r="BQ768" s="64">
        <v>-11.556321902654869</v>
      </c>
      <c r="BR768" s="6"/>
      <c r="BS768" s="527"/>
      <c r="BT768" s="527"/>
      <c r="BU768" s="527"/>
      <c r="BV768" s="527"/>
      <c r="BW768" s="584"/>
      <c r="BX768" s="527"/>
      <c r="BY768" s="527"/>
      <c r="BZ768" s="527"/>
      <c r="CA768" s="527"/>
      <c r="CB768" s="584"/>
      <c r="CC768" s="527"/>
      <c r="CD768" s="584"/>
      <c r="CE768" s="527"/>
      <c r="CF768" s="584"/>
      <c r="CG768" s="527"/>
      <c r="CH768" s="584"/>
      <c r="CI768" s="527"/>
      <c r="CJ768" s="584"/>
      <c r="CK768" s="527"/>
      <c r="CL768" s="584"/>
      <c r="CO768" s="70"/>
      <c r="CP768" s="70"/>
      <c r="CQ768" s="70"/>
      <c r="CR768" s="70"/>
      <c r="CS768" s="70"/>
      <c r="CT768" s="70"/>
      <c r="CU768" s="70"/>
      <c r="CV768" s="70"/>
      <c r="CW768" s="70"/>
      <c r="CX768" s="70"/>
      <c r="CY768" s="70"/>
      <c r="CZ768" s="70"/>
      <c r="DA768" s="70"/>
      <c r="DB768" s="70"/>
      <c r="DC768" s="70"/>
      <c r="DH768" s="516"/>
      <c r="DI768" s="516"/>
      <c r="DJ768" s="105"/>
      <c r="DK768" s="105"/>
      <c r="DL768" s="105"/>
      <c r="DM768" s="105"/>
      <c r="DN768" s="105"/>
      <c r="DO768" s="105"/>
      <c r="DP768" s="105"/>
      <c r="DQ768" s="105"/>
      <c r="DR768" s="105"/>
      <c r="DS768" s="105"/>
      <c r="DT768" s="108" t="s">
        <v>442</v>
      </c>
      <c r="DU768" s="128">
        <v>4.3589849150684561</v>
      </c>
      <c r="DV768" s="128">
        <v>-11.83241150442478</v>
      </c>
      <c r="ER768" s="105">
        <v>-1.4792935232132769</v>
      </c>
      <c r="ES768" s="105">
        <v>11.556321902654869</v>
      </c>
      <c r="ET768" s="518">
        <f>ABS(ER768)</f>
        <v>1.4792935232132769</v>
      </c>
      <c r="EV768" s="284"/>
      <c r="EW768" s="209"/>
      <c r="EX768" s="209"/>
      <c r="EY768" s="209"/>
      <c r="EZ768" s="209"/>
      <c r="FA768" s="209"/>
      <c r="FB768" s="209"/>
      <c r="FC768" s="209"/>
      <c r="FE768" s="141"/>
      <c r="FF768" s="141"/>
      <c r="FH768" s="141"/>
      <c r="FJ768" s="141"/>
      <c r="FK768" s="584"/>
      <c r="FL768" s="527"/>
      <c r="FM768" s="584"/>
      <c r="FN768" s="527"/>
      <c r="FO768" s="584"/>
      <c r="FP768" s="527"/>
      <c r="FQ768" s="284"/>
      <c r="FR768" s="209"/>
      <c r="FS768" s="285"/>
      <c r="FT768" s="279"/>
      <c r="FU768" s="285"/>
      <c r="FV768" s="279"/>
      <c r="FW768" s="285"/>
      <c r="FX768" s="279"/>
      <c r="FY768" s="285"/>
      <c r="FZ768" s="279"/>
      <c r="GA768" s="285"/>
      <c r="GB768" s="279"/>
      <c r="GC768" s="279"/>
      <c r="GD768" s="285"/>
      <c r="GE768" s="279"/>
      <c r="GF768" s="285"/>
      <c r="GG768" s="279"/>
      <c r="GH768" s="279"/>
      <c r="GI768" s="279"/>
      <c r="GJ768" s="279"/>
      <c r="GK768" s="279"/>
      <c r="GL768" s="279"/>
      <c r="GM768" s="279"/>
      <c r="GN768" s="279"/>
      <c r="GO768" s="279"/>
      <c r="GP768" s="209"/>
      <c r="GQ768" s="529"/>
      <c r="GR768" s="587">
        <v>0.51282175471393598</v>
      </c>
      <c r="GS768" s="532">
        <v>0.90730002757080985</v>
      </c>
      <c r="GT768" s="584"/>
      <c r="GU768" s="527"/>
      <c r="GV768" s="527"/>
      <c r="GW768" s="527"/>
      <c r="GX768" s="527"/>
      <c r="GY768" s="527"/>
      <c r="GZ768" s="587">
        <v>0.39441371681415838</v>
      </c>
      <c r="HA768" s="532">
        <v>3.9441371681416371E-2</v>
      </c>
      <c r="HB768" s="584"/>
      <c r="HC768" s="527"/>
      <c r="HD768" s="527"/>
      <c r="HE768" s="527"/>
      <c r="HF768" s="527"/>
      <c r="HG768" s="527"/>
      <c r="HH768" s="584">
        <v>0.64695311431280667</v>
      </c>
      <c r="HI768" s="527">
        <v>0.90815690375072522</v>
      </c>
      <c r="HJ768" s="584"/>
      <c r="HK768" s="527"/>
      <c r="HL768" s="527"/>
      <c r="HM768" s="527"/>
      <c r="HN768" s="527"/>
      <c r="HO768" s="527"/>
      <c r="HP768" s="285"/>
      <c r="HQ768" s="208"/>
      <c r="HR768" s="208"/>
      <c r="HS768" s="208"/>
      <c r="IE768" s="159"/>
      <c r="IF768" s="159"/>
      <c r="IG768" s="159"/>
      <c r="IH768" s="159"/>
      <c r="II768" s="175">
        <v>1</v>
      </c>
      <c r="IJ768" s="175">
        <v>0</v>
      </c>
      <c r="IK768" s="175">
        <v>1</v>
      </c>
      <c r="IL768" s="175">
        <v>0</v>
      </c>
      <c r="IM768" s="175">
        <v>0</v>
      </c>
      <c r="IN768" s="464"/>
      <c r="IO768" s="464"/>
      <c r="IP768" s="402"/>
      <c r="IQ768" s="175">
        <v>0</v>
      </c>
      <c r="IR768" s="175">
        <v>1</v>
      </c>
      <c r="IS768" s="175">
        <v>0</v>
      </c>
      <c r="IT768" s="402"/>
      <c r="IU768" s="416"/>
      <c r="IV768" s="402"/>
      <c r="IW768" s="416"/>
      <c r="IX768" s="483"/>
      <c r="IY768" s="416"/>
      <c r="IZ768" s="175">
        <v>1</v>
      </c>
      <c r="JA768" s="175">
        <v>0</v>
      </c>
      <c r="JB768" s="178">
        <v>0</v>
      </c>
      <c r="JC768" s="178">
        <v>0</v>
      </c>
      <c r="JD768" s="178">
        <v>0</v>
      </c>
      <c r="JE768" s="178">
        <v>0</v>
      </c>
      <c r="JF768" s="178">
        <v>0</v>
      </c>
      <c r="JG768" s="178">
        <v>1</v>
      </c>
      <c r="JH768" s="178">
        <v>0</v>
      </c>
      <c r="JI768" s="178">
        <v>0</v>
      </c>
      <c r="JJ768" s="178">
        <v>0</v>
      </c>
      <c r="JK768" s="178">
        <v>1</v>
      </c>
      <c r="JL768" s="178">
        <v>0</v>
      </c>
      <c r="JM768" s="178">
        <v>1</v>
      </c>
      <c r="JN768" s="178">
        <v>0</v>
      </c>
      <c r="JO768" s="178">
        <v>0</v>
      </c>
      <c r="JP768" s="178">
        <v>0</v>
      </c>
      <c r="JQ768" s="178">
        <v>0</v>
      </c>
      <c r="JR768" s="178">
        <v>0</v>
      </c>
      <c r="JS768" s="178">
        <v>0</v>
      </c>
      <c r="JT768" s="178">
        <v>0</v>
      </c>
      <c r="JU768" s="513">
        <v>1</v>
      </c>
      <c r="JV768" s="178">
        <v>0</v>
      </c>
      <c r="JW768" s="178">
        <v>0</v>
      </c>
      <c r="JX768" s="178">
        <v>0</v>
      </c>
      <c r="JY768" s="513"/>
      <c r="JZ768" s="407"/>
      <c r="KA768" s="407"/>
      <c r="KB768" s="407"/>
      <c r="KC768" s="407"/>
      <c r="KD768" s="407"/>
      <c r="KE768" s="162">
        <v>1</v>
      </c>
      <c r="KF768" s="175">
        <v>0</v>
      </c>
      <c r="KG768" s="175">
        <v>0</v>
      </c>
      <c r="KH768" s="175">
        <v>0</v>
      </c>
      <c r="KI768" s="175">
        <v>0</v>
      </c>
      <c r="KJ768" s="175">
        <v>1</v>
      </c>
      <c r="KK768" s="160">
        <v>0</v>
      </c>
      <c r="KL768" s="175">
        <v>0</v>
      </c>
      <c r="KM768" s="175">
        <v>0</v>
      </c>
      <c r="KN768" s="175">
        <v>0</v>
      </c>
      <c r="KO768" s="175">
        <v>1</v>
      </c>
      <c r="KP768" s="175">
        <v>0</v>
      </c>
      <c r="KQ768" s="175">
        <v>0</v>
      </c>
      <c r="KR768" s="160">
        <v>0</v>
      </c>
      <c r="KS768" s="175">
        <v>0</v>
      </c>
      <c r="KT768" s="159"/>
      <c r="KU768" s="159"/>
      <c r="KV768" s="159"/>
      <c r="KW768" s="159"/>
      <c r="KX768" s="159"/>
      <c r="KY768" s="159"/>
      <c r="KZ768" s="159"/>
      <c r="LA768" s="159"/>
      <c r="LB768" s="159"/>
      <c r="LC768" s="159"/>
    </row>
    <row r="769" spans="1:315" x14ac:dyDescent="0.15">
      <c r="A769" s="218" t="s">
        <v>593</v>
      </c>
      <c r="B769" s="243" t="s">
        <v>291</v>
      </c>
      <c r="C769" s="17"/>
      <c r="D769" s="18"/>
      <c r="E769" s="12"/>
      <c r="F769" s="20"/>
      <c r="G769" s="19"/>
      <c r="H769" s="20"/>
      <c r="I769" s="597"/>
      <c r="J769" s="16"/>
      <c r="K769" s="20"/>
      <c r="L769" s="16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16"/>
      <c r="AB769" s="20"/>
      <c r="AC769" s="20"/>
      <c r="AD769" s="20"/>
      <c r="AE769" s="20"/>
      <c r="AF769" s="20"/>
      <c r="AG769" s="20"/>
      <c r="AH769" s="58"/>
      <c r="AI769" s="20"/>
      <c r="AJ769" s="20"/>
      <c r="AK769" s="20"/>
      <c r="AL769" s="642"/>
      <c r="AM769" s="636"/>
      <c r="AN769" s="637"/>
      <c r="AO769" s="636"/>
      <c r="AP769" s="637"/>
      <c r="AQ769" s="528">
        <f>SUM(AO766:AO769)</f>
        <v>5.9243528761061945</v>
      </c>
      <c r="AR769" s="528">
        <f>SUM(AP766:AP769)</f>
        <v>0</v>
      </c>
      <c r="AS769" s="528">
        <f>AVERAGE(AO766:AO769)</f>
        <v>5.9243528761061945</v>
      </c>
      <c r="AT769" s="528" t="e">
        <f>AVERAGE(AP766:AP769)</f>
        <v>#DIV/0!</v>
      </c>
      <c r="AU769" s="528">
        <f>MAX(AO766:AO769)</f>
        <v>5.9243528761061945</v>
      </c>
      <c r="AV769" s="528">
        <f>MAX(AP766:AP769)</f>
        <v>0</v>
      </c>
      <c r="AW769" s="528">
        <f>MIN(AO766:AO769)</f>
        <v>5.9243528761061945</v>
      </c>
      <c r="AX769" s="528">
        <f>MIN(AP766:AP769)</f>
        <v>0</v>
      </c>
      <c r="AY769" s="528">
        <f>AU769-AW769</f>
        <v>0</v>
      </c>
      <c r="AZ769" s="528">
        <f>AV769-AX769</f>
        <v>0</v>
      </c>
      <c r="BA769" s="528"/>
      <c r="BB769" s="636"/>
      <c r="BC769" s="637"/>
      <c r="BD769" s="528">
        <f>SUM(BB766:BB769)</f>
        <v>0</v>
      </c>
      <c r="BE769" s="528">
        <f>SUM(BC766:BC769)</f>
        <v>5.6006747787610625</v>
      </c>
      <c r="BF769" s="528" t="e">
        <f>AVERAGE(BB766:BB769)</f>
        <v>#DIV/0!</v>
      </c>
      <c r="BG769" s="528">
        <f>AVERAGE(BC766:BC769)</f>
        <v>5.6006747787610625</v>
      </c>
      <c r="BH769" s="528">
        <f>MAX(BB766:BB769)</f>
        <v>0</v>
      </c>
      <c r="BI769" s="528">
        <f>MAX(BC766:BC769)</f>
        <v>5.6006747787610625</v>
      </c>
      <c r="BJ769" s="528">
        <f>MIN(BB766:BB769)</f>
        <v>0</v>
      </c>
      <c r="BK769" s="528">
        <f>MIN(BC766:BC769)</f>
        <v>5.6006747787610625</v>
      </c>
      <c r="BL769" s="528">
        <f>BH769-BJ769</f>
        <v>0</v>
      </c>
      <c r="BM769" s="528">
        <f>BI769-BK769</f>
        <v>0</v>
      </c>
      <c r="BN769" s="574"/>
      <c r="BO769" s="574"/>
      <c r="BP769" s="2"/>
      <c r="BQ769" s="2"/>
      <c r="BR769" s="7"/>
      <c r="BS769" s="530"/>
      <c r="BT769" s="530"/>
      <c r="BU769" s="530"/>
      <c r="BV769" s="530"/>
      <c r="BW769" s="584"/>
      <c r="BX769" s="530"/>
      <c r="BY769" s="530"/>
      <c r="BZ769" s="530"/>
      <c r="CA769" s="530"/>
      <c r="CB769" s="584"/>
      <c r="CC769" s="530"/>
      <c r="CD769" s="584"/>
      <c r="CE769" s="530"/>
      <c r="CF769" s="584"/>
      <c r="CG769" s="530"/>
      <c r="CH769" s="584"/>
      <c r="CI769" s="530"/>
      <c r="CJ769" s="584"/>
      <c r="CK769" s="530"/>
      <c r="CL769" s="584"/>
      <c r="CM769" s="271"/>
      <c r="CN769" s="393"/>
      <c r="CO769" s="73"/>
      <c r="CP769" s="73"/>
      <c r="CQ769" s="73"/>
      <c r="CR769" s="96"/>
      <c r="CS769" s="83"/>
      <c r="CT769" s="87"/>
      <c r="CU769" s="87"/>
      <c r="CV769" s="87"/>
      <c r="CW769" s="87"/>
      <c r="CX769" s="87"/>
      <c r="CY769" s="87"/>
      <c r="CZ769" s="87"/>
      <c r="DA769" s="87"/>
      <c r="DB769" s="87"/>
      <c r="DC769" s="81"/>
      <c r="DD769" s="281"/>
      <c r="DE769" s="281"/>
      <c r="DF769" s="281"/>
      <c r="DG769" s="281"/>
      <c r="DH769" s="281"/>
      <c r="DI769" s="281"/>
      <c r="DJ769" s="110"/>
      <c r="DK769" s="110"/>
      <c r="DL769" s="133"/>
      <c r="DM769" s="133"/>
      <c r="DN769" s="133"/>
      <c r="DO769" s="133"/>
      <c r="DP769" s="133"/>
      <c r="DQ769" s="133"/>
      <c r="DR769" s="133"/>
      <c r="DS769" s="110"/>
      <c r="DT769" s="112"/>
      <c r="DU769" s="110"/>
      <c r="DV769" s="110"/>
      <c r="DW769" s="495"/>
      <c r="DX769" s="495"/>
      <c r="DY769" s="495"/>
      <c r="DZ769" s="495"/>
      <c r="EA769" s="495"/>
      <c r="EB769" s="512"/>
      <c r="EC769" s="495"/>
      <c r="ED769" s="495"/>
      <c r="EE769" s="512"/>
      <c r="EF769" s="244"/>
      <c r="EG769" s="244"/>
      <c r="EH769" s="244"/>
      <c r="EI769" s="244"/>
      <c r="EJ769" s="244"/>
      <c r="EK769" s="244"/>
      <c r="EL769" s="244"/>
      <c r="EM769" s="244"/>
      <c r="EN769" s="244"/>
      <c r="EO769" s="244"/>
      <c r="EP769" s="244"/>
      <c r="EQ769" s="244"/>
      <c r="ER769" s="110"/>
      <c r="ES769" s="111"/>
      <c r="EV769" s="287">
        <f>SUM(ET766:ET769)</f>
        <v>1.4792935232132769</v>
      </c>
      <c r="EW769" s="281"/>
      <c r="EX769" s="278">
        <f>AVERAGE(ET766:ET769)</f>
        <v>1.4792935232132769</v>
      </c>
      <c r="EY769" s="278"/>
      <c r="EZ769" s="281">
        <f>_xlfn.VAR.P(ET766:ET769)</f>
        <v>0</v>
      </c>
      <c r="FA769" s="281"/>
      <c r="FB769" s="281">
        <f>MAX(ET766:ET769)</f>
        <v>1.4792935232132769</v>
      </c>
      <c r="FC769" s="281"/>
      <c r="FD769" s="523"/>
      <c r="FE769" s="152"/>
      <c r="FF769" s="145"/>
      <c r="FG769" s="268"/>
      <c r="FH769" s="145"/>
      <c r="FI769" s="268"/>
      <c r="FJ769" s="145"/>
      <c r="FK769" s="584"/>
      <c r="FL769" s="527"/>
      <c r="FM769" s="584"/>
      <c r="FN769" s="530"/>
      <c r="FO769" s="584"/>
      <c r="FP769" s="530"/>
      <c r="FQ769" s="284"/>
      <c r="FR769" s="282"/>
      <c r="FS769" s="286"/>
      <c r="FT769" s="278"/>
      <c r="FU769" s="286"/>
      <c r="FV769" s="278"/>
      <c r="FW769" s="285"/>
      <c r="FX769" s="279"/>
      <c r="FY769" s="285"/>
      <c r="FZ769" s="280"/>
      <c r="GA769" s="285"/>
      <c r="GB769" s="280"/>
      <c r="GC769" s="280"/>
      <c r="GD769" s="285"/>
      <c r="GE769" s="280"/>
      <c r="GF769" s="285"/>
      <c r="GG769" s="280"/>
      <c r="GH769" s="280"/>
      <c r="GI769" s="280"/>
      <c r="GJ769" s="280"/>
      <c r="GK769" s="280"/>
      <c r="GL769" s="280"/>
      <c r="GM769" s="280"/>
      <c r="GN769" s="280"/>
      <c r="GO769" s="280"/>
      <c r="GP769" s="282"/>
      <c r="GQ769" s="532"/>
      <c r="GR769" s="587"/>
      <c r="GS769" s="529"/>
      <c r="GT769" s="586">
        <f>SUM(GR767:GR769)</f>
        <v>0.51282175471393598</v>
      </c>
      <c r="GU769" s="586">
        <f>SUM(GS767:GS769)</f>
        <v>0.90730002757080985</v>
      </c>
      <c r="GV769" s="531">
        <f>AVERAGE(GR767:GR769)</f>
        <v>0.51282175471393598</v>
      </c>
      <c r="GW769" s="531">
        <f>AVERAGE(GS767:GS769)</f>
        <v>0.90730002757080985</v>
      </c>
      <c r="GX769" s="531">
        <f>MAX(GR767:GR769)</f>
        <v>0.51282175471393598</v>
      </c>
      <c r="GY769" s="531">
        <f>MAX(GS767:GS769)</f>
        <v>0.90730002757080985</v>
      </c>
      <c r="GZ769" s="587"/>
      <c r="HA769" s="529"/>
      <c r="HB769" s="586">
        <f>SUM(GZ767:GZ769)</f>
        <v>0.39441371681415838</v>
      </c>
      <c r="HC769" s="586">
        <f>SUM(HA767:HA769)</f>
        <v>3.9441371681416371E-2</v>
      </c>
      <c r="HD769" s="531">
        <f>AVERAGE(GZ767:GZ769)</f>
        <v>0.39441371681415838</v>
      </c>
      <c r="HE769" s="531">
        <f>AVERAGE(HA767:HA769)</f>
        <v>3.9441371681416371E-2</v>
      </c>
      <c r="HF769" s="531">
        <f>MAX(GZ767:GZ769)</f>
        <v>0.39441371681415838</v>
      </c>
      <c r="HG769" s="531">
        <f>MAX(HA767:HA769)</f>
        <v>3.9441371681416371E-2</v>
      </c>
      <c r="HH769" s="584"/>
      <c r="HI769" s="527"/>
      <c r="HJ769" s="586">
        <f>SUM(HH767:HH769)</f>
        <v>0.64695311431280667</v>
      </c>
      <c r="HK769" s="586">
        <f>SUM(HI767:HI769)</f>
        <v>0.90815690375072522</v>
      </c>
      <c r="HL769" s="531">
        <f>AVERAGE(HH767:HH769)</f>
        <v>0.64695311431280667</v>
      </c>
      <c r="HM769" s="531">
        <f>AVERAGE(HI767:HI769)</f>
        <v>0.90815690375072522</v>
      </c>
      <c r="HN769" s="531">
        <f>MAX(HH767:HH769)</f>
        <v>0.64695311431280667</v>
      </c>
      <c r="HO769" s="531">
        <f>MAX(HI767:HI769)</f>
        <v>0.90815690375072522</v>
      </c>
      <c r="HP769" s="286">
        <f>MIN(HH767:HH769)</f>
        <v>0.64695311431280667</v>
      </c>
      <c r="HQ769" s="286">
        <f>MIN(HI767:HI769)</f>
        <v>0.90815690375072522</v>
      </c>
      <c r="HR769" s="278">
        <f>HN769-HP769</f>
        <v>0</v>
      </c>
      <c r="HS769" s="278">
        <f>HO769-HQ769</f>
        <v>0</v>
      </c>
      <c r="HT769" s="393"/>
      <c r="HU769" s="520"/>
      <c r="HV769" s="393"/>
      <c r="HW769" s="520"/>
      <c r="HX769" s="393"/>
      <c r="HY769" s="520"/>
      <c r="HZ769" s="393"/>
      <c r="IA769" s="520"/>
      <c r="IB769" s="393"/>
      <c r="IC769" s="520"/>
      <c r="ID769" s="393"/>
      <c r="IE769" s="168"/>
      <c r="IF769" s="168"/>
      <c r="IG769" s="168">
        <v>-4.4378805696398302</v>
      </c>
      <c r="IH769" s="168">
        <v>8.9137500000000003</v>
      </c>
      <c r="II769" s="168"/>
      <c r="IJ769" s="168"/>
      <c r="IK769" s="168"/>
      <c r="IL769" s="168"/>
      <c r="IM769" s="168"/>
      <c r="IN769" s="462"/>
      <c r="IO769" s="462"/>
      <c r="IP769" s="390">
        <v>0</v>
      </c>
      <c r="IQ769" s="168"/>
      <c r="IR769" s="168"/>
      <c r="IS769" s="168"/>
      <c r="IT769" s="390"/>
      <c r="IU769" s="393"/>
      <c r="IV769" s="390"/>
      <c r="IW769" s="393"/>
      <c r="IX769" s="484"/>
      <c r="IY769" s="393"/>
      <c r="IZ769" s="168"/>
      <c r="JA769" s="168"/>
      <c r="JB769" s="177"/>
      <c r="JC769" s="177"/>
      <c r="JD769" s="177"/>
      <c r="JE769" s="168"/>
      <c r="JF769" s="168"/>
      <c r="JG769" s="168"/>
      <c r="JH769" s="168"/>
      <c r="JI769" s="168"/>
      <c r="JJ769" s="168"/>
      <c r="JK769" s="168"/>
      <c r="JL769" s="168"/>
      <c r="JM769" s="168"/>
      <c r="JN769" s="168"/>
      <c r="JO769" s="168"/>
      <c r="JP769" s="177"/>
      <c r="JQ769" s="177"/>
      <c r="JR769" s="177"/>
      <c r="JS769" s="168"/>
      <c r="JT769" s="168"/>
      <c r="JU769" s="393"/>
      <c r="JV769" s="168"/>
      <c r="JW769" s="168"/>
      <c r="JX769" s="168"/>
      <c r="JY769" s="393"/>
      <c r="JZ769" s="507"/>
      <c r="KA769" s="507"/>
      <c r="KB769" s="520"/>
      <c r="KC769" s="520"/>
      <c r="KD769" s="507"/>
      <c r="KE769" s="170"/>
      <c r="KF769" s="168"/>
      <c r="KG769" s="168"/>
      <c r="KH769" s="168"/>
      <c r="KI769" s="168"/>
      <c r="KJ769" s="168"/>
      <c r="KK769" s="169"/>
      <c r="KL769" s="168"/>
      <c r="KM769" s="168"/>
      <c r="KN769" s="168"/>
      <c r="KO769" s="168"/>
      <c r="KP769" s="168"/>
      <c r="KQ769" s="168"/>
      <c r="KR769" s="169"/>
      <c r="KS769" s="168"/>
      <c r="KT769" s="168"/>
      <c r="KU769" s="168"/>
      <c r="KV769" s="168"/>
      <c r="KW769" s="168"/>
      <c r="KX769" s="168"/>
      <c r="KY769" s="168"/>
      <c r="KZ769" s="168"/>
      <c r="LA769" s="169"/>
      <c r="LB769" s="168"/>
      <c r="LC769" s="168"/>
    </row>
    <row r="770" spans="1:315" x14ac:dyDescent="0.15">
      <c r="A770" s="214"/>
      <c r="B770" s="261" t="s">
        <v>292</v>
      </c>
      <c r="C770" s="10"/>
      <c r="D770" s="11"/>
      <c r="E770" s="12"/>
      <c r="F770" s="14"/>
      <c r="G770" s="13" t="s">
        <v>388</v>
      </c>
      <c r="H770" s="14" t="s">
        <v>335</v>
      </c>
      <c r="I770" s="596">
        <v>144</v>
      </c>
      <c r="J770" s="9">
        <v>1</v>
      </c>
      <c r="K770" s="14">
        <v>0</v>
      </c>
      <c r="L770" s="9">
        <v>1</v>
      </c>
      <c r="M770" s="23">
        <v>1</v>
      </c>
      <c r="N770" s="23">
        <v>1</v>
      </c>
      <c r="O770" s="23">
        <v>0</v>
      </c>
      <c r="P770" s="23">
        <v>0</v>
      </c>
      <c r="Q770" s="23">
        <v>1</v>
      </c>
      <c r="R770" s="23">
        <v>0</v>
      </c>
      <c r="S770" s="23">
        <v>0</v>
      </c>
      <c r="T770" s="23">
        <v>1</v>
      </c>
      <c r="U770" s="23">
        <v>0</v>
      </c>
      <c r="V770" s="23">
        <v>0</v>
      </c>
      <c r="W770" s="23">
        <v>0</v>
      </c>
      <c r="X770" s="23">
        <v>0</v>
      </c>
      <c r="Y770" s="23">
        <v>1</v>
      </c>
      <c r="Z770" s="23">
        <v>0</v>
      </c>
      <c r="AA770" s="9">
        <v>0</v>
      </c>
      <c r="AB770" s="15"/>
      <c r="AC770" s="15"/>
      <c r="AD770" s="15"/>
      <c r="AE770" s="15">
        <f>ABS(ER770-DU771)</f>
        <v>0.71006089114237314</v>
      </c>
      <c r="AF770" s="15">
        <f>ABS(ES770-DV771)</f>
        <v>7.8882743362830965E-2</v>
      </c>
      <c r="AG770" s="15">
        <f>SQRT(AE770^2+AF770^2)</f>
        <v>0.71442911218003102</v>
      </c>
      <c r="AH770" s="15">
        <f>AM771-BP770</f>
        <v>-1.6173609187131828</v>
      </c>
      <c r="AI770" s="15">
        <f>AN771-BQ770</f>
        <v>-16.249845132743364</v>
      </c>
      <c r="AJ770" s="15"/>
      <c r="AK770" s="15"/>
      <c r="AL770" s="632">
        <f>((AH770*AH771)+(AI770*AI771))/(SQRT(AH770^2+AI770^2)*SQRT(AH771^2+AI771^2))</f>
        <v>0.99515044662587127</v>
      </c>
      <c r="AM770" s="633"/>
      <c r="AN770" s="634"/>
      <c r="AO770" s="633"/>
      <c r="AP770" s="634"/>
      <c r="AQ770" s="634"/>
      <c r="AR770" s="634"/>
      <c r="AS770" s="634"/>
      <c r="AT770" s="634"/>
      <c r="AU770" s="634"/>
      <c r="AV770" s="634"/>
      <c r="AW770" s="634"/>
      <c r="AX770" s="634"/>
      <c r="AY770" s="634"/>
      <c r="AZ770" s="634"/>
      <c r="BA770" s="634"/>
      <c r="BB770" s="633"/>
      <c r="BC770" s="634"/>
      <c r="BD770" s="634"/>
      <c r="BE770" s="634"/>
      <c r="BF770" s="634"/>
      <c r="BG770" s="634"/>
      <c r="BH770" s="634"/>
      <c r="BI770" s="634"/>
      <c r="BJ770" s="634"/>
      <c r="BK770" s="634"/>
      <c r="BL770" s="634"/>
      <c r="BM770" s="634"/>
      <c r="BN770" s="573"/>
      <c r="BO770" s="573"/>
      <c r="BP770" s="64">
        <v>0.9270239412136535</v>
      </c>
      <c r="BQ770" s="64">
        <v>12.02961836283186</v>
      </c>
      <c r="BR770" s="6"/>
      <c r="BS770" s="527"/>
      <c r="BT770" s="527"/>
      <c r="BU770" s="527"/>
      <c r="BV770" s="527"/>
      <c r="BW770" s="584"/>
      <c r="BX770" s="527"/>
      <c r="BY770" s="527"/>
      <c r="BZ770" s="527"/>
      <c r="CA770" s="527"/>
      <c r="CB770" s="584"/>
      <c r="CC770" s="527"/>
      <c r="CD770" s="584"/>
      <c r="CE770" s="527"/>
      <c r="CF770" s="584"/>
      <c r="CG770" s="527"/>
      <c r="CH770" s="584"/>
      <c r="CI770" s="527"/>
      <c r="CJ770" s="584"/>
      <c r="CK770" s="527"/>
      <c r="CL770" s="584"/>
      <c r="CO770" s="70"/>
      <c r="CP770" s="70"/>
      <c r="CQ770" s="70"/>
      <c r="CR770" s="70"/>
      <c r="CS770" s="70"/>
      <c r="CT770" s="70"/>
      <c r="CU770" s="70"/>
      <c r="CV770" s="70"/>
      <c r="CW770" s="70"/>
      <c r="CX770" s="70"/>
      <c r="CY770" s="70"/>
      <c r="CZ770" s="70"/>
      <c r="DA770" s="70"/>
      <c r="DB770" s="70"/>
      <c r="DC770" s="70"/>
      <c r="DH770" s="516"/>
      <c r="DI770" s="516"/>
      <c r="DJ770" s="105"/>
      <c r="DK770" s="105"/>
      <c r="DL770" s="105"/>
      <c r="DM770" s="105"/>
      <c r="DN770" s="105"/>
      <c r="DO770" s="105"/>
      <c r="DP770" s="105"/>
      <c r="DQ770" s="105"/>
      <c r="DR770" s="105"/>
      <c r="DS770" s="105"/>
      <c r="DT770" s="108" t="s">
        <v>442</v>
      </c>
      <c r="DU770" s="128">
        <v>0.9270239412136535</v>
      </c>
      <c r="DV770" s="128">
        <v>12.02961836283186</v>
      </c>
      <c r="ER770" s="105">
        <v>-4.1222979513543319</v>
      </c>
      <c r="ES770" s="105">
        <v>-13.173418141592922</v>
      </c>
      <c r="EV770" s="284"/>
      <c r="EW770" s="209"/>
      <c r="EX770" s="209"/>
      <c r="EY770" s="209"/>
      <c r="EZ770" s="209"/>
      <c r="FA770" s="209"/>
      <c r="FB770" s="209"/>
      <c r="FC770" s="209"/>
      <c r="FE770" s="141"/>
      <c r="FF770" s="141"/>
      <c r="FH770" s="141"/>
      <c r="FJ770" s="141"/>
      <c r="FK770" s="584"/>
      <c r="FL770" s="527"/>
      <c r="FM770" s="584"/>
      <c r="FN770" s="527"/>
      <c r="FO770" s="584"/>
      <c r="FP770" s="527"/>
      <c r="FQ770" s="284"/>
      <c r="FR770" s="209"/>
      <c r="FS770" s="285"/>
      <c r="FT770" s="279"/>
      <c r="FU770" s="285"/>
      <c r="FV770" s="279"/>
      <c r="FW770" s="285"/>
      <c r="FX770" s="279"/>
      <c r="FY770" s="285"/>
      <c r="FZ770" s="279"/>
      <c r="GA770" s="285"/>
      <c r="GB770" s="279"/>
      <c r="GC770" s="279"/>
      <c r="GD770" s="285"/>
      <c r="GE770" s="279"/>
      <c r="GF770" s="285"/>
      <c r="GG770" s="279"/>
      <c r="GH770" s="279"/>
      <c r="GI770" s="279"/>
      <c r="GJ770" s="279"/>
      <c r="GK770" s="279"/>
      <c r="GL770" s="279"/>
      <c r="GM770" s="279"/>
      <c r="GN770" s="279"/>
      <c r="GO770" s="279"/>
      <c r="GP770" s="209"/>
      <c r="GQ770" s="529"/>
      <c r="GR770" s="587"/>
      <c r="GS770" s="529"/>
      <c r="GT770" s="587"/>
      <c r="GU770" s="529"/>
      <c r="GV770" s="529"/>
      <c r="GW770" s="529"/>
      <c r="GX770" s="529"/>
      <c r="GY770" s="529"/>
      <c r="GZ770" s="587"/>
      <c r="HA770" s="529"/>
      <c r="HB770" s="587"/>
      <c r="HC770" s="529"/>
      <c r="HD770" s="529"/>
      <c r="HE770" s="529"/>
      <c r="HF770" s="529"/>
      <c r="HG770" s="529"/>
      <c r="HH770" s="584"/>
      <c r="HI770" s="527"/>
      <c r="HJ770" s="587"/>
      <c r="HK770" s="529"/>
      <c r="HL770" s="529"/>
      <c r="HM770" s="529"/>
      <c r="HN770" s="529"/>
      <c r="HO770" s="529"/>
      <c r="HP770" s="285"/>
      <c r="HQ770" s="208"/>
      <c r="HR770" s="208"/>
      <c r="HS770" s="208"/>
      <c r="IE770" s="159"/>
      <c r="IF770" s="159"/>
      <c r="IG770" s="159"/>
      <c r="IH770" s="159"/>
      <c r="II770" s="159"/>
      <c r="IJ770" s="159"/>
      <c r="IK770" s="159"/>
      <c r="IL770" s="159"/>
      <c r="IM770" s="159"/>
      <c r="IQ770" s="159"/>
      <c r="IR770" s="159"/>
      <c r="IS770" s="159"/>
      <c r="IZ770" s="159"/>
      <c r="JA770" s="159"/>
      <c r="JB770" s="159"/>
      <c r="JC770" s="159"/>
      <c r="JD770" s="159"/>
      <c r="JE770" s="159"/>
      <c r="JF770" s="159"/>
      <c r="JG770" s="159"/>
      <c r="JH770" s="159"/>
      <c r="JI770" s="159"/>
      <c r="JJ770" s="159"/>
      <c r="JK770" s="159"/>
      <c r="JL770" s="159"/>
      <c r="JM770" s="159"/>
      <c r="JN770" s="159"/>
      <c r="JO770" s="159"/>
      <c r="JP770" s="159"/>
      <c r="JQ770" s="159"/>
      <c r="JR770" s="159"/>
      <c r="JS770" s="159"/>
      <c r="JT770" s="159"/>
      <c r="JV770" s="159"/>
      <c r="JW770" s="159"/>
      <c r="JX770" s="159"/>
      <c r="KE770" s="159"/>
      <c r="KF770" s="159"/>
      <c r="KG770" s="159"/>
      <c r="KH770" s="159"/>
      <c r="KI770" s="159"/>
      <c r="KJ770" s="159"/>
      <c r="KK770" s="159"/>
      <c r="KL770" s="159"/>
      <c r="KM770" s="159"/>
      <c r="KN770" s="159"/>
      <c r="KO770" s="159"/>
      <c r="KP770" s="159"/>
      <c r="KQ770" s="159"/>
      <c r="KR770" s="159"/>
      <c r="KS770" s="159">
        <v>1</v>
      </c>
      <c r="KT770" s="159"/>
      <c r="KU770" s="159"/>
      <c r="KV770" s="159"/>
      <c r="KW770" s="159"/>
      <c r="KX770" s="159"/>
      <c r="KY770" s="159"/>
      <c r="KZ770" s="159"/>
      <c r="LA770" s="159"/>
      <c r="LB770" s="159"/>
      <c r="LC770" s="159"/>
    </row>
    <row r="771" spans="1:315" x14ac:dyDescent="0.15">
      <c r="A771" s="218"/>
      <c r="B771" s="259" t="s">
        <v>293</v>
      </c>
      <c r="C771" s="17">
        <v>0.18</v>
      </c>
      <c r="D771" s="18">
        <v>0.59994000000000003</v>
      </c>
      <c r="E771" s="12"/>
      <c r="F771" s="20"/>
      <c r="G771" s="19"/>
      <c r="H771" s="20"/>
      <c r="I771" s="597"/>
      <c r="J771" s="16">
        <v>2</v>
      </c>
      <c r="K771" s="20"/>
      <c r="L771" s="16"/>
      <c r="M771" s="25">
        <v>0</v>
      </c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16"/>
      <c r="AB771" s="20"/>
      <c r="AC771" s="20"/>
      <c r="AD771" s="20"/>
      <c r="AE771" s="20"/>
      <c r="AF771" s="20"/>
      <c r="AG771" s="20"/>
      <c r="AH771" s="54">
        <f>ER770-BP770</f>
        <v>-5.0493218925679857</v>
      </c>
      <c r="AI771" s="54">
        <f>ES770-BQ770</f>
        <v>-25.20303650442478</v>
      </c>
      <c r="AJ771" s="15"/>
      <c r="AK771" s="15"/>
      <c r="AL771" s="635">
        <f>DEGREES(ACOS(AL770))</f>
        <v>5.6450029010371345</v>
      </c>
      <c r="AM771" s="636">
        <v>-0.69033697749952927</v>
      </c>
      <c r="AN771" s="637">
        <v>-4.2202267699115046</v>
      </c>
      <c r="AO771" s="636"/>
      <c r="AP771" s="638">
        <f>ABS(11.88+AN771)</f>
        <v>7.6597732300884962</v>
      </c>
      <c r="AQ771" s="637"/>
      <c r="AR771" s="637"/>
      <c r="AS771" s="637"/>
      <c r="AT771" s="637"/>
      <c r="AU771" s="637"/>
      <c r="AV771" s="637"/>
      <c r="AW771" s="637"/>
      <c r="AX771" s="637"/>
      <c r="AY771" s="637"/>
      <c r="AZ771" s="637"/>
      <c r="BA771" s="637"/>
      <c r="BB771" s="636"/>
      <c r="BC771" s="637"/>
      <c r="BD771" s="637"/>
      <c r="BE771" s="637"/>
      <c r="BF771" s="637"/>
      <c r="BG771" s="637"/>
      <c r="BH771" s="637"/>
      <c r="BI771" s="637"/>
      <c r="BJ771" s="637"/>
      <c r="BK771" s="637"/>
      <c r="BL771" s="637"/>
      <c r="BM771" s="637"/>
      <c r="BN771" s="574"/>
      <c r="BO771" s="574"/>
      <c r="BP771" s="2">
        <v>-1.2426065594991527</v>
      </c>
      <c r="BQ771" s="2">
        <v>-13.291742256637169</v>
      </c>
      <c r="BR771" s="7"/>
      <c r="BS771" s="530"/>
      <c r="BT771" s="530"/>
      <c r="BU771" s="530"/>
      <c r="BV771" s="530"/>
      <c r="BW771" s="584"/>
      <c r="BX771" s="530"/>
      <c r="BY771" s="530"/>
      <c r="BZ771" s="530"/>
      <c r="CA771" s="530"/>
      <c r="CB771" s="584"/>
      <c r="CC771" s="530"/>
      <c r="CD771" s="584"/>
      <c r="CE771" s="530"/>
      <c r="CF771" s="584"/>
      <c r="CG771" s="530"/>
      <c r="CH771" s="584"/>
      <c r="CI771" s="530"/>
      <c r="CJ771" s="584"/>
      <c r="CK771" s="530"/>
      <c r="CL771" s="584"/>
      <c r="CM771" s="271"/>
      <c r="CN771" s="393"/>
      <c r="CO771" s="73"/>
      <c r="CP771" s="73"/>
      <c r="CQ771" s="73"/>
      <c r="CR771" s="96"/>
      <c r="CS771" s="83"/>
      <c r="CT771" s="87"/>
      <c r="CU771" s="87"/>
      <c r="CV771" s="87"/>
      <c r="CW771" s="87"/>
      <c r="CX771" s="87"/>
      <c r="CY771" s="87"/>
      <c r="CZ771" s="87"/>
      <c r="DA771" s="87"/>
      <c r="DB771" s="87"/>
      <c r="DC771" s="81"/>
      <c r="DD771" s="281"/>
      <c r="DE771" s="281"/>
      <c r="DF771" s="281"/>
      <c r="DG771" s="281"/>
      <c r="DH771" s="281"/>
      <c r="DI771" s="281"/>
      <c r="DJ771" s="110"/>
      <c r="DK771" s="110"/>
      <c r="DL771" s="133"/>
      <c r="DM771" s="133"/>
      <c r="DN771" s="133"/>
      <c r="DO771" s="133"/>
      <c r="DP771" s="133"/>
      <c r="DQ771" s="133"/>
      <c r="DR771" s="133"/>
      <c r="DS771" s="110"/>
      <c r="DT771" s="112" t="s">
        <v>443</v>
      </c>
      <c r="DU771" s="110">
        <v>-3.4122370602119587</v>
      </c>
      <c r="DV771" s="110">
        <v>-13.252300884955753</v>
      </c>
      <c r="DW771" s="495"/>
      <c r="DX771" s="495"/>
      <c r="DY771" s="495"/>
      <c r="DZ771" s="495"/>
      <c r="EA771" s="495"/>
      <c r="EB771" s="512"/>
      <c r="EC771" s="495"/>
      <c r="ED771" s="495"/>
      <c r="EE771" s="512"/>
      <c r="EF771" s="244"/>
      <c r="EG771" s="244"/>
      <c r="EH771" s="244"/>
      <c r="EI771" s="244"/>
      <c r="EJ771" s="244"/>
      <c r="EK771" s="244"/>
      <c r="EL771" s="244"/>
      <c r="EM771" s="244"/>
      <c r="EN771" s="244"/>
      <c r="EO771" s="244"/>
      <c r="EP771" s="244"/>
      <c r="EQ771" s="244"/>
      <c r="ER771" s="130">
        <v>0.88757611392796609</v>
      </c>
      <c r="ES771" s="130">
        <v>11.556321902654869</v>
      </c>
      <c r="ET771" s="523"/>
      <c r="EU771" s="523"/>
      <c r="EV771" s="287"/>
      <c r="EW771" s="281"/>
      <c r="EX771" s="281"/>
      <c r="EY771" s="281"/>
      <c r="EZ771" s="281"/>
      <c r="FA771" s="281"/>
      <c r="FB771" s="281"/>
      <c r="FC771" s="281"/>
      <c r="FD771" s="523"/>
      <c r="FE771" s="152"/>
      <c r="FF771" s="145"/>
      <c r="FG771" s="268"/>
      <c r="FH771" s="145"/>
      <c r="FI771" s="268"/>
      <c r="FJ771" s="145"/>
      <c r="FK771" s="584"/>
      <c r="FL771" s="527"/>
      <c r="FM771" s="584"/>
      <c r="FN771" s="530"/>
      <c r="FO771" s="584"/>
      <c r="FP771" s="530"/>
      <c r="FQ771" s="284"/>
      <c r="FR771" s="282"/>
      <c r="FS771" s="286"/>
      <c r="FT771" s="278"/>
      <c r="FU771" s="286"/>
      <c r="FV771" s="278"/>
      <c r="FW771" s="285"/>
      <c r="FX771" s="279"/>
      <c r="FY771" s="285"/>
      <c r="FZ771" s="280"/>
      <c r="GA771" s="285"/>
      <c r="GB771" s="280"/>
      <c r="GC771" s="280"/>
      <c r="GD771" s="285"/>
      <c r="GE771" s="280"/>
      <c r="GF771" s="285"/>
      <c r="GG771" s="280"/>
      <c r="GH771" s="280"/>
      <c r="GI771" s="280"/>
      <c r="GJ771" s="280"/>
      <c r="GK771" s="280"/>
      <c r="GL771" s="280"/>
      <c r="GM771" s="280"/>
      <c r="GN771" s="280"/>
      <c r="GO771" s="280"/>
      <c r="GP771" s="282"/>
      <c r="GQ771" s="532"/>
      <c r="GR771" s="587">
        <v>0.71006089114237314</v>
      </c>
      <c r="GS771" s="532">
        <v>3.9447827285687409E-2</v>
      </c>
      <c r="GT771" s="587"/>
      <c r="GU771" s="532"/>
      <c r="GV771" s="532"/>
      <c r="GW771" s="532"/>
      <c r="GX771" s="532"/>
      <c r="GY771" s="532"/>
      <c r="GZ771" s="587">
        <v>7.8882743362830965E-2</v>
      </c>
      <c r="HA771" s="532">
        <v>0.47329646017699112</v>
      </c>
      <c r="HB771" s="587"/>
      <c r="HC771" s="532"/>
      <c r="HD771" s="532"/>
      <c r="HE771" s="532"/>
      <c r="HF771" s="532"/>
      <c r="HG771" s="532"/>
      <c r="HH771" s="584">
        <v>0.71442911218003102</v>
      </c>
      <c r="HI771" s="527">
        <v>0.47493754357139589</v>
      </c>
      <c r="HJ771" s="587"/>
      <c r="HK771" s="532"/>
      <c r="HL771" s="532"/>
      <c r="HM771" s="532"/>
      <c r="HN771" s="532"/>
      <c r="HO771" s="532"/>
      <c r="HP771" s="286"/>
      <c r="HQ771" s="207"/>
      <c r="HR771" s="207"/>
      <c r="HS771" s="207"/>
      <c r="HT771" s="393"/>
      <c r="HU771" s="520"/>
      <c r="HV771" s="393"/>
      <c r="HW771" s="520"/>
      <c r="HX771" s="393"/>
      <c r="HY771" s="520"/>
      <c r="HZ771" s="393"/>
      <c r="IA771" s="520"/>
      <c r="IB771" s="393"/>
      <c r="IC771" s="520"/>
      <c r="ID771" s="393"/>
      <c r="IE771" s="168"/>
      <c r="IF771" s="168"/>
      <c r="IG771" s="168"/>
      <c r="IH771" s="168"/>
      <c r="II771" s="204">
        <v>1</v>
      </c>
      <c r="IJ771" s="204">
        <v>0</v>
      </c>
      <c r="IK771" s="204">
        <v>0</v>
      </c>
      <c r="IL771" s="204">
        <v>0</v>
      </c>
      <c r="IM771" s="204">
        <v>1</v>
      </c>
      <c r="IN771" s="463"/>
      <c r="IO771" s="463"/>
      <c r="IP771" s="244"/>
      <c r="IQ771" s="204">
        <v>0</v>
      </c>
      <c r="IR771" s="204">
        <v>1</v>
      </c>
      <c r="IS771" s="204">
        <v>0</v>
      </c>
      <c r="IT771" s="244"/>
      <c r="IU771" s="251"/>
      <c r="IV771" s="244"/>
      <c r="IW771" s="251"/>
      <c r="IX771" s="487"/>
      <c r="IY771" s="251"/>
      <c r="IZ771" s="204">
        <v>0</v>
      </c>
      <c r="JA771" s="204">
        <v>0</v>
      </c>
      <c r="JB771" s="205">
        <v>0</v>
      </c>
      <c r="JC771" s="205">
        <v>1</v>
      </c>
      <c r="JD771" s="205">
        <v>0</v>
      </c>
      <c r="JE771" s="205">
        <v>0</v>
      </c>
      <c r="JF771" s="205">
        <v>0</v>
      </c>
      <c r="JG771" s="205">
        <v>1</v>
      </c>
      <c r="JH771" s="205">
        <v>0</v>
      </c>
      <c r="JI771" s="205">
        <v>0</v>
      </c>
      <c r="JJ771" s="205">
        <v>0</v>
      </c>
      <c r="JK771" s="205">
        <v>0</v>
      </c>
      <c r="JL771" s="205">
        <v>1</v>
      </c>
      <c r="JM771" s="205">
        <v>0</v>
      </c>
      <c r="JN771" s="205">
        <v>0</v>
      </c>
      <c r="JO771" s="205">
        <v>0</v>
      </c>
      <c r="JP771" s="205">
        <v>0</v>
      </c>
      <c r="JQ771" s="205">
        <v>0</v>
      </c>
      <c r="JR771" s="205">
        <v>0</v>
      </c>
      <c r="JS771" s="205">
        <v>0</v>
      </c>
      <c r="JT771" s="205">
        <v>1</v>
      </c>
      <c r="JU771" s="514">
        <v>0</v>
      </c>
      <c r="JV771" s="205">
        <v>0</v>
      </c>
      <c r="JW771" s="205">
        <v>1</v>
      </c>
      <c r="JX771" s="205">
        <v>0</v>
      </c>
      <c r="JY771" s="514"/>
      <c r="JZ771" s="245"/>
      <c r="KA771" s="245"/>
      <c r="KB771" s="245"/>
      <c r="KC771" s="245"/>
      <c r="KD771" s="245"/>
      <c r="KE771" s="170">
        <v>1</v>
      </c>
      <c r="KF771" s="204">
        <v>0</v>
      </c>
      <c r="KG771" s="204">
        <v>0</v>
      </c>
      <c r="KH771" s="204">
        <v>0</v>
      </c>
      <c r="KI771" s="204">
        <v>0</v>
      </c>
      <c r="KJ771" s="204">
        <v>0</v>
      </c>
      <c r="KK771" s="169">
        <v>1</v>
      </c>
      <c r="KL771" s="204">
        <v>0</v>
      </c>
      <c r="KM771" s="204">
        <v>0</v>
      </c>
      <c r="KN771" s="204">
        <v>0</v>
      </c>
      <c r="KO771" s="204">
        <v>0</v>
      </c>
      <c r="KP771" s="204">
        <v>0</v>
      </c>
      <c r="KQ771" s="204">
        <v>0</v>
      </c>
      <c r="KR771" s="169">
        <v>1</v>
      </c>
      <c r="KS771" s="204">
        <v>0</v>
      </c>
      <c r="KT771" s="168"/>
      <c r="KU771" s="168"/>
      <c r="KV771" s="168"/>
      <c r="KW771" s="168"/>
      <c r="KX771" s="168"/>
      <c r="KY771" s="168"/>
      <c r="KZ771" s="168"/>
      <c r="LA771" s="169"/>
      <c r="LB771" s="168"/>
      <c r="LC771" s="168"/>
    </row>
    <row r="772" spans="1:315" x14ac:dyDescent="0.15">
      <c r="A772" s="214"/>
      <c r="B772" s="261" t="s">
        <v>294</v>
      </c>
      <c r="C772" s="10"/>
      <c r="D772" s="11"/>
      <c r="E772" s="12"/>
      <c r="F772" s="14"/>
      <c r="G772" s="13"/>
      <c r="H772" s="14" t="s">
        <v>347</v>
      </c>
      <c r="I772" s="596">
        <v>145</v>
      </c>
      <c r="J772" s="9">
        <v>1</v>
      </c>
      <c r="K772" s="14">
        <v>0</v>
      </c>
      <c r="L772" s="9">
        <v>1</v>
      </c>
      <c r="M772" s="23">
        <v>1</v>
      </c>
      <c r="N772" s="23">
        <v>1</v>
      </c>
      <c r="O772" s="23">
        <v>0</v>
      </c>
      <c r="P772" s="23">
        <v>0</v>
      </c>
      <c r="Q772" s="23">
        <v>1</v>
      </c>
      <c r="R772" s="23">
        <v>0</v>
      </c>
      <c r="S772" s="23">
        <v>0</v>
      </c>
      <c r="T772" s="23">
        <v>1</v>
      </c>
      <c r="U772" s="23">
        <v>0</v>
      </c>
      <c r="V772" s="23">
        <v>0</v>
      </c>
      <c r="W772" s="23">
        <v>0</v>
      </c>
      <c r="X772" s="23">
        <v>0</v>
      </c>
      <c r="Y772" s="23">
        <v>0</v>
      </c>
      <c r="Z772" s="23">
        <v>0</v>
      </c>
      <c r="AA772" s="9">
        <v>1</v>
      </c>
      <c r="AB772" s="15"/>
      <c r="AC772" s="15"/>
      <c r="AD772" s="15"/>
      <c r="AE772" s="15">
        <f>ABS(ER772-DU773)</f>
        <v>1.3806739549990583</v>
      </c>
      <c r="AF772" s="15">
        <f>ABS(ES772-DV773)</f>
        <v>0.67050331858406942</v>
      </c>
      <c r="AG772" s="15">
        <f>SQRT(AE772^2+AF772^2)</f>
        <v>1.5348730469472032</v>
      </c>
      <c r="AH772" s="15">
        <f>AM773-BP772</f>
        <v>4.3787088287113001</v>
      </c>
      <c r="AI772" s="15">
        <f>AN773-BQ772</f>
        <v>-17.433086283185844</v>
      </c>
      <c r="AJ772" s="15"/>
      <c r="AK772" s="15"/>
      <c r="AL772" s="632">
        <f>((AH772*AH773)+(AI772*AI773))/(SQRT(AH772^2+AI772^2)*SQRT(AH773^2+AI773^2))</f>
        <v>0.99707633315978506</v>
      </c>
      <c r="AM772" s="633"/>
      <c r="AN772" s="634"/>
      <c r="AO772" s="633"/>
      <c r="AP772" s="634"/>
      <c r="AQ772" s="634"/>
      <c r="AR772" s="634"/>
      <c r="AS772" s="634"/>
      <c r="AT772" s="634"/>
      <c r="AU772" s="634"/>
      <c r="AV772" s="634"/>
      <c r="AW772" s="634"/>
      <c r="AX772" s="634"/>
      <c r="AY772" s="634"/>
      <c r="AZ772" s="634"/>
      <c r="BA772" s="634"/>
      <c r="BB772" s="633"/>
      <c r="BC772" s="634"/>
      <c r="BD772" s="634"/>
      <c r="BE772" s="634"/>
      <c r="BF772" s="634"/>
      <c r="BG772" s="634"/>
      <c r="BH772" s="634"/>
      <c r="BI772" s="634"/>
      <c r="BJ772" s="634"/>
      <c r="BK772" s="634"/>
      <c r="BL772" s="634"/>
      <c r="BM772" s="634"/>
      <c r="BN772" s="573"/>
      <c r="BO772" s="573"/>
      <c r="BP772" s="64">
        <v>-0.96647176849934091</v>
      </c>
      <c r="BQ772" s="64">
        <v>11.990176991150443</v>
      </c>
      <c r="BR772" s="6"/>
      <c r="BS772" s="527"/>
      <c r="BT772" s="527"/>
      <c r="BU772" s="527"/>
      <c r="BV772" s="527"/>
      <c r="BW772" s="584"/>
      <c r="BX772" s="527"/>
      <c r="BY772" s="527"/>
      <c r="BZ772" s="527"/>
      <c r="CA772" s="527"/>
      <c r="CB772" s="584"/>
      <c r="CC772" s="527"/>
      <c r="CD772" s="584"/>
      <c r="CE772" s="527"/>
      <c r="CF772" s="584"/>
      <c r="CG772" s="527"/>
      <c r="CH772" s="584"/>
      <c r="CI772" s="527"/>
      <c r="CJ772" s="584"/>
      <c r="CK772" s="527"/>
      <c r="CL772" s="584"/>
      <c r="CO772" s="70"/>
      <c r="CP772" s="70"/>
      <c r="CQ772" s="70"/>
      <c r="CR772" s="70"/>
      <c r="CS772" s="70"/>
      <c r="CT772" s="70"/>
      <c r="CU772" s="70"/>
      <c r="CV772" s="70"/>
      <c r="CW772" s="70"/>
      <c r="CX772" s="70"/>
      <c r="CY772" s="70"/>
      <c r="CZ772" s="70"/>
      <c r="DA772" s="70"/>
      <c r="DB772" s="70"/>
      <c r="DC772" s="70"/>
      <c r="DH772" s="516"/>
      <c r="DI772" s="516"/>
      <c r="DJ772" s="105"/>
      <c r="DK772" s="105"/>
      <c r="DL772" s="105"/>
      <c r="DM772" s="105"/>
      <c r="DN772" s="105"/>
      <c r="DO772" s="105"/>
      <c r="DP772" s="105"/>
      <c r="DQ772" s="105"/>
      <c r="DR772" s="105"/>
      <c r="DS772" s="105"/>
      <c r="DT772" s="108" t="s">
        <v>442</v>
      </c>
      <c r="DU772" s="128">
        <v>-0.96647176849934091</v>
      </c>
      <c r="DV772" s="128">
        <v>11.990176991150443</v>
      </c>
      <c r="ER772" s="105">
        <v>3.4911327147833333</v>
      </c>
      <c r="ES772" s="105">
        <v>-14.041128318584072</v>
      </c>
      <c r="EV772" s="284"/>
      <c r="EW772" s="209"/>
      <c r="EX772" s="209"/>
      <c r="EY772" s="209"/>
      <c r="EZ772" s="209"/>
      <c r="FA772" s="209"/>
      <c r="FB772" s="209"/>
      <c r="FC772" s="209"/>
      <c r="FE772" s="151"/>
      <c r="FF772" s="141"/>
      <c r="FH772" s="141"/>
      <c r="FJ772" s="141"/>
      <c r="FK772" s="584"/>
      <c r="FL772" s="527"/>
      <c r="FM772" s="584"/>
      <c r="FN772" s="527"/>
      <c r="FO772" s="584"/>
      <c r="FP772" s="527"/>
      <c r="FQ772" s="284"/>
      <c r="FR772" s="209"/>
      <c r="FS772" s="285"/>
      <c r="FT772" s="279"/>
      <c r="FU772" s="285"/>
      <c r="FV772" s="279"/>
      <c r="FW772" s="285"/>
      <c r="FX772" s="279"/>
      <c r="FY772" s="285"/>
      <c r="FZ772" s="279"/>
      <c r="GA772" s="285"/>
      <c r="GB772" s="279"/>
      <c r="GC772" s="279"/>
      <c r="GD772" s="285"/>
      <c r="GE772" s="279"/>
      <c r="GF772" s="285"/>
      <c r="GG772" s="279"/>
      <c r="GH772" s="279"/>
      <c r="GI772" s="279"/>
      <c r="GJ772" s="279"/>
      <c r="GK772" s="279"/>
      <c r="GL772" s="279"/>
      <c r="GM772" s="279"/>
      <c r="GN772" s="279"/>
      <c r="GO772" s="279"/>
      <c r="GP772" s="209"/>
      <c r="GQ772" s="529"/>
      <c r="GR772" s="587"/>
      <c r="GS772" s="529"/>
      <c r="GT772" s="586">
        <f>SUM(GR770:GR772)</f>
        <v>0.71006089114237314</v>
      </c>
      <c r="GU772" s="586">
        <f>SUM(GS770:GS772)</f>
        <v>3.9447827285687409E-2</v>
      </c>
      <c r="GV772" s="531">
        <f>AVERAGE(GR770:GR772)</f>
        <v>0.71006089114237314</v>
      </c>
      <c r="GW772" s="531">
        <f>AVERAGE(GS770:GS772)</f>
        <v>3.9447827285687409E-2</v>
      </c>
      <c r="GX772" s="531">
        <f>MAX(GR770:GR772)</f>
        <v>0.71006089114237314</v>
      </c>
      <c r="GY772" s="531">
        <f>MAX(GS770:GS772)</f>
        <v>3.9447827285687409E-2</v>
      </c>
      <c r="GZ772" s="587"/>
      <c r="HA772" s="529"/>
      <c r="HB772" s="586">
        <f>SUM(GZ770:GZ772)</f>
        <v>7.8882743362830965E-2</v>
      </c>
      <c r="HC772" s="586">
        <f>SUM(HA770:HA772)</f>
        <v>0.47329646017699112</v>
      </c>
      <c r="HD772" s="531">
        <f>AVERAGE(GZ770:GZ772)</f>
        <v>7.8882743362830965E-2</v>
      </c>
      <c r="HE772" s="531">
        <f>AVERAGE(HA770:HA772)</f>
        <v>0.47329646017699112</v>
      </c>
      <c r="HF772" s="531">
        <f>MAX(GZ770:GZ772)</f>
        <v>7.8882743362830965E-2</v>
      </c>
      <c r="HG772" s="531">
        <f>MAX(HA770:HA772)</f>
        <v>0.47329646017699112</v>
      </c>
      <c r="HH772" s="584"/>
      <c r="HI772" s="527"/>
      <c r="HJ772" s="586">
        <f>SUM(HH770:HH772)</f>
        <v>0.71442911218003102</v>
      </c>
      <c r="HK772" s="586">
        <f>SUM(HI770:HI772)</f>
        <v>0.47493754357139589</v>
      </c>
      <c r="HL772" s="531">
        <f>AVERAGE(HH770:HH772)</f>
        <v>0.71442911218003102</v>
      </c>
      <c r="HM772" s="531">
        <f>AVERAGE(HI770:HI772)</f>
        <v>0.47493754357139589</v>
      </c>
      <c r="HN772" s="531">
        <f>MAX(HH770:HH772)</f>
        <v>0.71442911218003102</v>
      </c>
      <c r="HO772" s="531">
        <f>MAX(HI770:HI772)</f>
        <v>0.47493754357139589</v>
      </c>
      <c r="HP772" s="286">
        <f>MIN(HH770:HH772)</f>
        <v>0.71442911218003102</v>
      </c>
      <c r="HQ772" s="286">
        <f>MIN(HI770:HI772)</f>
        <v>0.47493754357139589</v>
      </c>
      <c r="HR772" s="278">
        <f>HN772-HP772</f>
        <v>0</v>
      </c>
      <c r="HS772" s="278">
        <f>HO772-HQ772</f>
        <v>0</v>
      </c>
      <c r="IE772" s="159"/>
      <c r="IF772" s="159"/>
      <c r="IG772" s="159"/>
      <c r="IH772" s="159"/>
      <c r="II772" s="159"/>
      <c r="IJ772" s="159"/>
      <c r="IK772" s="159"/>
      <c r="IL772" s="159"/>
      <c r="IM772" s="159"/>
      <c r="IQ772" s="159"/>
      <c r="IR772" s="159"/>
      <c r="IS772" s="159"/>
      <c r="IZ772" s="159"/>
      <c r="JA772" s="159"/>
      <c r="JB772" s="159"/>
      <c r="JC772" s="159"/>
      <c r="JD772" s="159"/>
      <c r="JE772" s="159"/>
      <c r="JF772" s="159"/>
      <c r="JG772" s="159"/>
      <c r="JH772" s="159"/>
      <c r="JI772" s="159"/>
      <c r="JJ772" s="159"/>
      <c r="JK772" s="159"/>
      <c r="JL772" s="159"/>
      <c r="JM772" s="159"/>
      <c r="JN772" s="159"/>
      <c r="JO772" s="159"/>
      <c r="JP772" s="159"/>
      <c r="JQ772" s="159"/>
      <c r="JR772" s="159"/>
      <c r="JS772" s="159"/>
      <c r="JT772" s="159"/>
      <c r="JV772" s="159"/>
      <c r="JW772" s="159"/>
      <c r="JX772" s="159"/>
      <c r="KE772" s="159"/>
      <c r="KF772" s="159"/>
      <c r="KG772" s="159"/>
      <c r="KH772" s="159"/>
      <c r="KI772" s="159"/>
      <c r="KJ772" s="159"/>
      <c r="KK772" s="159"/>
      <c r="KL772" s="159"/>
      <c r="KM772" s="159"/>
      <c r="KN772" s="159"/>
      <c r="KO772" s="159"/>
      <c r="KP772" s="159"/>
      <c r="KQ772" s="159"/>
      <c r="KR772" s="159"/>
      <c r="KS772" s="159"/>
      <c r="KT772" s="159"/>
      <c r="KU772" s="159"/>
      <c r="KV772" s="159"/>
      <c r="KW772" s="159"/>
      <c r="KX772" s="159"/>
      <c r="KY772" s="159"/>
      <c r="KZ772" s="159"/>
      <c r="LA772" s="159"/>
      <c r="LB772" s="159"/>
      <c r="LC772" s="159"/>
    </row>
    <row r="773" spans="1:315" x14ac:dyDescent="0.15">
      <c r="A773" s="214"/>
      <c r="B773" s="261" t="s">
        <v>295</v>
      </c>
      <c r="C773" s="10">
        <v>0.25</v>
      </c>
      <c r="D773" s="11">
        <v>0.83325000000000005</v>
      </c>
      <c r="E773" s="12"/>
      <c r="F773" s="14"/>
      <c r="G773" s="13"/>
      <c r="H773" s="14"/>
      <c r="I773" s="596"/>
      <c r="J773" s="9">
        <v>2</v>
      </c>
      <c r="K773" s="14"/>
      <c r="L773" s="9"/>
      <c r="M773" s="23">
        <v>0</v>
      </c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9"/>
      <c r="AB773" s="15"/>
      <c r="AC773" s="15"/>
      <c r="AD773" s="15"/>
      <c r="AE773" s="15"/>
      <c r="AF773" s="15"/>
      <c r="AG773" s="15"/>
      <c r="AH773" s="54">
        <f>ER772-BP772</f>
        <v>4.4576044832826742</v>
      </c>
      <c r="AI773" s="54">
        <f>ES772-BQ772</f>
        <v>-26.031305309734513</v>
      </c>
      <c r="AJ773" s="15"/>
      <c r="AK773" s="15"/>
      <c r="AL773" s="635">
        <f>DEGREES(ACOS(AL772))</f>
        <v>4.3823538261111397</v>
      </c>
      <c r="AM773" s="633">
        <v>3.4122370602119587</v>
      </c>
      <c r="AN773" s="634">
        <v>-5.4429092920353987</v>
      </c>
      <c r="AO773" s="584"/>
      <c r="AP773" s="638">
        <f>ABS(11.88+AN773)</f>
        <v>6.437090707964602</v>
      </c>
      <c r="AQ773" s="634"/>
      <c r="AR773" s="634"/>
      <c r="AS773" s="634"/>
      <c r="AT773" s="634"/>
      <c r="AU773" s="634"/>
      <c r="AV773" s="634"/>
      <c r="AW773" s="634"/>
      <c r="AX773" s="634"/>
      <c r="AY773" s="634"/>
      <c r="AZ773" s="634"/>
      <c r="BA773" s="634"/>
      <c r="BB773" s="634">
        <f>ABS(BQ773-AN773)</f>
        <v>7.967157079646018</v>
      </c>
      <c r="BC773" s="527"/>
      <c r="BD773" s="634"/>
      <c r="BE773" s="634"/>
      <c r="BF773" s="634"/>
      <c r="BG773" s="634"/>
      <c r="BH773" s="634"/>
      <c r="BI773" s="634"/>
      <c r="BJ773" s="634"/>
      <c r="BK773" s="634"/>
      <c r="BL773" s="634"/>
      <c r="BM773" s="634"/>
      <c r="BN773" s="573"/>
      <c r="BO773" s="573"/>
      <c r="BP773" s="4">
        <v>5.5818675609247652</v>
      </c>
      <c r="BQ773" s="4">
        <v>-13.410066371681417</v>
      </c>
      <c r="BR773" s="6"/>
      <c r="BS773" s="527">
        <f>(BP772+BP773+BP774)/3</f>
        <v>0.37475435921403033</v>
      </c>
      <c r="BT773" s="527">
        <f>(BQ772+BQ773+BQ774)/3</f>
        <v>3.2736338495575228</v>
      </c>
      <c r="BU773" s="527"/>
      <c r="BV773" s="527"/>
      <c r="BW773" s="584"/>
      <c r="BX773" s="527"/>
      <c r="BY773" s="527"/>
      <c r="BZ773" s="527"/>
      <c r="CA773" s="527"/>
      <c r="CB773" s="584">
        <f>SQRT((BP772-BP773)^2+(BQ772-BQ773)^2)+SQRT((BP773-BP774)^2+(BQ773-BQ774)^2)+SQRT((BP774-BP772)^2+(BQ774-BQ772)^2)</f>
        <v>55.131847205631274</v>
      </c>
      <c r="CD773" s="584"/>
      <c r="CE773" s="527"/>
      <c r="CF773" s="584"/>
      <c r="CG773" s="527"/>
      <c r="CH773" s="584"/>
      <c r="CI773" s="527"/>
      <c r="CJ773" s="584"/>
      <c r="CK773" s="527"/>
      <c r="CL773" s="584"/>
      <c r="CO773" s="70"/>
      <c r="CP773" s="70"/>
      <c r="CQ773" s="70"/>
      <c r="CR773" s="97">
        <f>DEGREES(ACOS(((BP772-BP773)*(BP774-BP773)+(BQ772-BQ773)*(BQ774-BQ773))/(SQRT((BP772-BP773)^2+(BQ772-BQ773)^2)*SQRT((BP774-BP773)^2+(BQ774-BQ773)^2))))</f>
        <v>5.7502395264177935</v>
      </c>
      <c r="CS773" s="541"/>
      <c r="CT773" s="70"/>
      <c r="CU773" s="70"/>
      <c r="CV773" s="70"/>
      <c r="CW773" s="70"/>
      <c r="CX773" s="70"/>
      <c r="CY773" s="70"/>
      <c r="CZ773" s="70"/>
      <c r="DA773" s="70"/>
      <c r="DB773" s="70"/>
      <c r="DC773" s="70"/>
      <c r="DH773" s="516"/>
      <c r="DI773" s="516"/>
      <c r="DJ773" s="105"/>
      <c r="DK773" s="105"/>
      <c r="DL773" s="105"/>
      <c r="DM773" s="105"/>
      <c r="DN773" s="105"/>
      <c r="DO773" s="105"/>
      <c r="DP773" s="105"/>
      <c r="DQ773" s="105"/>
      <c r="DR773" s="105"/>
      <c r="DS773" s="105"/>
      <c r="DT773" s="108" t="s">
        <v>443</v>
      </c>
      <c r="DU773" s="105">
        <v>4.8718066697823916</v>
      </c>
      <c r="DV773" s="105">
        <v>-13.370625000000002</v>
      </c>
      <c r="ER773" s="128">
        <v>-1.597637005070339</v>
      </c>
      <c r="ES773" s="128">
        <v>11.004142699115045</v>
      </c>
      <c r="EU773" s="518">
        <f>ABS(ER773)</f>
        <v>1.597637005070339</v>
      </c>
      <c r="EV773" s="284"/>
      <c r="EW773" s="209"/>
      <c r="EX773" s="209"/>
      <c r="EY773" s="209"/>
      <c r="EZ773" s="209"/>
      <c r="FA773" s="209"/>
      <c r="FB773" s="209"/>
      <c r="FC773" s="209"/>
      <c r="FE773" s="141"/>
      <c r="FF773" s="144"/>
      <c r="FH773" s="141"/>
      <c r="FJ773" s="141"/>
      <c r="FK773" s="584"/>
      <c r="FL773" s="527"/>
      <c r="FM773" s="584"/>
      <c r="FN773" s="527"/>
      <c r="FO773" s="584"/>
      <c r="FP773" s="527"/>
      <c r="FQ773" s="284"/>
      <c r="FR773" s="209"/>
      <c r="FS773" s="285"/>
      <c r="FT773" s="279"/>
      <c r="FU773" s="285"/>
      <c r="FV773" s="279"/>
      <c r="FW773" s="285"/>
      <c r="FX773" s="279"/>
      <c r="FY773" s="285"/>
      <c r="FZ773" s="279"/>
      <c r="GA773" s="285"/>
      <c r="GB773" s="279"/>
      <c r="GC773" s="279"/>
      <c r="GD773" s="285"/>
      <c r="GE773" s="279"/>
      <c r="GF773" s="285"/>
      <c r="GG773" s="279"/>
      <c r="GH773" s="279"/>
      <c r="GI773" s="279"/>
      <c r="GJ773" s="279"/>
      <c r="GK773" s="279"/>
      <c r="GL773" s="279"/>
      <c r="GM773" s="279"/>
      <c r="GN773" s="279"/>
      <c r="GO773" s="279"/>
      <c r="GP773" s="209"/>
      <c r="GQ773" s="529"/>
      <c r="GR773" s="587">
        <v>1.3806739549990583</v>
      </c>
      <c r="GS773" s="532">
        <v>0.6311652365709981</v>
      </c>
      <c r="GT773" s="584"/>
      <c r="GU773" s="527"/>
      <c r="GV773" s="527"/>
      <c r="GW773" s="527"/>
      <c r="GX773" s="527"/>
      <c r="GY773" s="527"/>
      <c r="GZ773" s="587">
        <v>0.67050331858406942</v>
      </c>
      <c r="HA773" s="532">
        <v>0.98603429203539861</v>
      </c>
      <c r="HB773" s="584"/>
      <c r="HC773" s="527"/>
      <c r="HD773" s="527"/>
      <c r="HE773" s="527"/>
      <c r="HF773" s="527"/>
      <c r="HG773" s="527"/>
      <c r="HH773" s="584">
        <v>1.5348730469472032</v>
      </c>
      <c r="HI773" s="527">
        <v>1.1707404413128786</v>
      </c>
      <c r="HJ773" s="584"/>
      <c r="HK773" s="527"/>
      <c r="HL773" s="527"/>
      <c r="HM773" s="527"/>
      <c r="HN773" s="527"/>
      <c r="HO773" s="527"/>
      <c r="HP773" s="285"/>
      <c r="HQ773" s="208"/>
      <c r="HR773" s="208"/>
      <c r="HS773" s="208"/>
      <c r="IE773" s="159"/>
      <c r="IF773" s="159"/>
      <c r="IG773" s="159"/>
      <c r="IH773" s="159"/>
      <c r="II773" s="175">
        <v>1</v>
      </c>
      <c r="IJ773" s="175">
        <v>0</v>
      </c>
      <c r="IK773" s="175">
        <v>1</v>
      </c>
      <c r="IL773" s="175">
        <v>0</v>
      </c>
      <c r="IM773" s="175">
        <v>0</v>
      </c>
      <c r="IN773" s="464"/>
      <c r="IO773" s="464"/>
      <c r="IP773" s="402"/>
      <c r="IQ773" s="175">
        <v>0</v>
      </c>
      <c r="IR773" s="175">
        <v>1</v>
      </c>
      <c r="IS773" s="175">
        <v>0</v>
      </c>
      <c r="IT773" s="402"/>
      <c r="IU773" s="416"/>
      <c r="IV773" s="402"/>
      <c r="IW773" s="416"/>
      <c r="IX773" s="483"/>
      <c r="IY773" s="416"/>
      <c r="IZ773" s="175">
        <v>1</v>
      </c>
      <c r="JA773" s="175">
        <v>0</v>
      </c>
      <c r="JB773" s="178">
        <v>0</v>
      </c>
      <c r="JC773" s="178">
        <v>0</v>
      </c>
      <c r="JD773" s="178">
        <v>0</v>
      </c>
      <c r="JE773" s="178">
        <v>0</v>
      </c>
      <c r="JF773" s="178">
        <v>0</v>
      </c>
      <c r="JG773" s="178">
        <v>0</v>
      </c>
      <c r="JH773" s="178">
        <v>1</v>
      </c>
      <c r="JI773" s="178">
        <v>0</v>
      </c>
      <c r="JJ773" s="178">
        <v>0</v>
      </c>
      <c r="JK773" s="178">
        <v>1</v>
      </c>
      <c r="JL773" s="178">
        <v>0</v>
      </c>
      <c r="JM773" s="178">
        <v>1</v>
      </c>
      <c r="JN773" s="178">
        <v>0</v>
      </c>
      <c r="JO773" s="178">
        <v>0</v>
      </c>
      <c r="JP773" s="178">
        <v>0</v>
      </c>
      <c r="JQ773" s="178">
        <v>0</v>
      </c>
      <c r="JR773" s="178">
        <v>0</v>
      </c>
      <c r="JS773" s="178">
        <v>0</v>
      </c>
      <c r="JT773" s="178">
        <v>0</v>
      </c>
      <c r="JU773" s="513">
        <v>1</v>
      </c>
      <c r="JV773" s="178">
        <v>0</v>
      </c>
      <c r="JW773" s="178">
        <v>0</v>
      </c>
      <c r="JX773" s="178">
        <v>0</v>
      </c>
      <c r="JY773" s="513"/>
      <c r="JZ773" s="407"/>
      <c r="KA773" s="407"/>
      <c r="KB773" s="407"/>
      <c r="KC773" s="407"/>
      <c r="KD773" s="407"/>
      <c r="KE773" s="162">
        <v>1</v>
      </c>
      <c r="KF773" s="175">
        <v>0</v>
      </c>
      <c r="KG773" s="175">
        <v>0</v>
      </c>
      <c r="KH773" s="175">
        <v>0</v>
      </c>
      <c r="KI773" s="175">
        <v>0</v>
      </c>
      <c r="KJ773" s="175">
        <v>1</v>
      </c>
      <c r="KK773" s="160">
        <v>0</v>
      </c>
      <c r="KL773" s="175">
        <v>1</v>
      </c>
      <c r="KM773" s="159"/>
      <c r="KN773" s="159"/>
      <c r="KO773" s="159"/>
      <c r="KP773" s="159"/>
      <c r="KQ773" s="159"/>
      <c r="KR773" s="159"/>
      <c r="KS773" s="159"/>
      <c r="KT773" s="159"/>
      <c r="KU773" s="159"/>
      <c r="KV773" s="159"/>
      <c r="KW773" s="159"/>
      <c r="KX773" s="159"/>
      <c r="KY773" s="159"/>
      <c r="KZ773" s="159"/>
      <c r="LA773" s="159"/>
      <c r="LB773" s="159"/>
      <c r="LC773" s="159"/>
    </row>
    <row r="774" spans="1:315" x14ac:dyDescent="0.15">
      <c r="A774" s="214"/>
      <c r="B774" s="261" t="s">
        <v>296</v>
      </c>
      <c r="C774" s="10">
        <v>1.07</v>
      </c>
      <c r="D774" s="11">
        <v>3.5663100000000005</v>
      </c>
      <c r="E774" s="12"/>
      <c r="F774" s="14"/>
      <c r="G774" s="13"/>
      <c r="H774" s="14"/>
      <c r="I774" s="596"/>
      <c r="J774" s="9">
        <v>3</v>
      </c>
      <c r="K774" s="14"/>
      <c r="L774" s="9"/>
      <c r="M774" s="23">
        <v>0</v>
      </c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9"/>
      <c r="AB774" s="15"/>
      <c r="AC774" s="15"/>
      <c r="AD774" s="15"/>
      <c r="AE774" s="15"/>
      <c r="AF774" s="15"/>
      <c r="AG774" s="15"/>
      <c r="AH774" s="54"/>
      <c r="AI774" s="15"/>
      <c r="AJ774" s="15"/>
      <c r="AK774" s="15"/>
      <c r="AL774" s="632"/>
      <c r="AM774" s="633">
        <v>-1.2426065594991527</v>
      </c>
      <c r="AN774" s="634">
        <v>6.3106194690265491</v>
      </c>
      <c r="AO774" s="634">
        <f>ABS(11.88-AN774)</f>
        <v>5.5693805309734516</v>
      </c>
      <c r="AP774" s="527"/>
      <c r="AQ774" s="634"/>
      <c r="AR774" s="634"/>
      <c r="AS774" s="634"/>
      <c r="AT774" s="634"/>
      <c r="AU774" s="634"/>
      <c r="AV774" s="634"/>
      <c r="AW774" s="634"/>
      <c r="AX774" s="634"/>
      <c r="AY774" s="634"/>
      <c r="AZ774" s="634"/>
      <c r="BA774" s="634"/>
      <c r="BB774" s="584"/>
      <c r="BC774" s="634">
        <f>ABS(BQ774-AN774)</f>
        <v>4.9301714601769921</v>
      </c>
      <c r="BD774" s="634"/>
      <c r="BE774" s="634"/>
      <c r="BF774" s="634"/>
      <c r="BG774" s="634"/>
      <c r="BH774" s="634"/>
      <c r="BI774" s="634"/>
      <c r="BJ774" s="634"/>
      <c r="BK774" s="634"/>
      <c r="BL774" s="634"/>
      <c r="BM774" s="634"/>
      <c r="BN774" s="573"/>
      <c r="BO774" s="573"/>
      <c r="BP774" s="64">
        <v>-3.4911327147833333</v>
      </c>
      <c r="BQ774" s="64">
        <v>11.240790929203541</v>
      </c>
      <c r="BR774" s="6"/>
      <c r="BS774" s="527"/>
      <c r="BT774" s="527"/>
      <c r="BU774" s="527">
        <f>(BP773+BP774+BP775)/3</f>
        <v>0.69033697749952949</v>
      </c>
      <c r="BV774" s="527">
        <f>(BQ773+BQ774+BQ775)/3</f>
        <v>-5.3771736725663715</v>
      </c>
      <c r="BW774" s="584"/>
      <c r="BX774" s="527"/>
      <c r="BY774" s="527"/>
      <c r="BZ774" s="527"/>
      <c r="CA774" s="527"/>
      <c r="CC774" s="584">
        <f>SQRT((BP773-BP774)^2+(BQ773-BQ774)^2)+SQRT((BP774-BP775)^2+(BQ774-BQ775)^2)+SQRT((BP775-BP773)^2+(BQ775-BQ773)^2)</f>
        <v>57.337274943487579</v>
      </c>
      <c r="CD774" s="584"/>
      <c r="CE774" s="584"/>
      <c r="CF774" s="584"/>
      <c r="CG774" s="527"/>
      <c r="CH774" s="584"/>
      <c r="CI774" s="527"/>
      <c r="CJ774" s="584"/>
      <c r="CK774" s="527"/>
      <c r="CL774" s="584"/>
      <c r="CO774" s="70"/>
      <c r="CP774" s="70"/>
      <c r="CQ774" s="70"/>
      <c r="CR774" s="285"/>
      <c r="CS774" s="542">
        <f>DEGREES(ACOS(((BP773-BP774)*(BP775-BP774)+(BQ773-BQ774)*(BQ775-BQ774))/(SQRT((BP773-BP774)^2+(BQ773-BQ774)^2)*SQRT((BP775-BP774)^2+(BQ775-BQ774)^2))))</f>
        <v>12.364210837168811</v>
      </c>
      <c r="CT774" s="70"/>
      <c r="CU774" s="70"/>
      <c r="CV774" s="70"/>
      <c r="CW774" s="70"/>
      <c r="CX774" s="70"/>
      <c r="CY774" s="70"/>
      <c r="CZ774" s="70"/>
      <c r="DA774" s="70"/>
      <c r="DB774" s="70"/>
      <c r="DC774" s="70"/>
      <c r="DH774" s="516"/>
      <c r="DI774" s="516"/>
      <c r="DJ774" s="105"/>
      <c r="DK774" s="105"/>
      <c r="DL774" s="105"/>
      <c r="DM774" s="105"/>
      <c r="DN774" s="105"/>
      <c r="DO774" s="105"/>
      <c r="DP774" s="105"/>
      <c r="DQ774" s="105"/>
      <c r="DR774" s="105"/>
      <c r="DS774" s="105"/>
      <c r="DT774" s="108" t="s">
        <v>445</v>
      </c>
      <c r="DU774" s="128">
        <v>-4.5956718787825803</v>
      </c>
      <c r="DV774" s="128">
        <v>11.437997787610621</v>
      </c>
      <c r="ER774" s="105">
        <v>3.5700283693547084</v>
      </c>
      <c r="ES774" s="105">
        <v>-13.055094026548675</v>
      </c>
      <c r="ET774" s="518">
        <f>ABS(ER774)</f>
        <v>3.5700283693547084</v>
      </c>
      <c r="EV774" s="284"/>
      <c r="EW774" s="209"/>
      <c r="EX774" s="209"/>
      <c r="EY774" s="209"/>
      <c r="EZ774" s="209"/>
      <c r="FA774" s="209"/>
      <c r="FB774" s="209"/>
      <c r="FC774" s="209"/>
      <c r="FE774" s="151">
        <v>34.517118333310002</v>
      </c>
      <c r="FF774" s="141"/>
      <c r="FH774" s="141"/>
      <c r="FJ774" s="141"/>
      <c r="FK774" s="584"/>
      <c r="FL774" s="527"/>
      <c r="FM774" s="584"/>
      <c r="FN774" s="527"/>
      <c r="FO774" s="584"/>
      <c r="FP774" s="527"/>
      <c r="FQ774" s="284">
        <f>FE774/(D773+D774)</f>
        <v>7.8455841796247796</v>
      </c>
      <c r="FR774" s="209"/>
      <c r="FS774" s="285"/>
      <c r="FT774" s="279"/>
      <c r="FU774" s="285"/>
      <c r="FV774" s="279"/>
      <c r="FW774" s="285"/>
      <c r="FX774" s="279"/>
      <c r="FY774" s="285"/>
      <c r="FZ774" s="279"/>
      <c r="GA774" s="285"/>
      <c r="GB774" s="279"/>
      <c r="GC774" s="279"/>
      <c r="GD774" s="284">
        <f>FE774*(((ABS(DV773-AN773))/(ABS(DV772-DV773))))^2</f>
        <v>3.3729095917127814</v>
      </c>
      <c r="GE774" s="209"/>
      <c r="GF774" s="285"/>
      <c r="GG774" s="279"/>
      <c r="GH774" s="279"/>
      <c r="GI774" s="279"/>
      <c r="GJ774" s="279"/>
      <c r="GK774" s="279"/>
      <c r="GL774" s="279"/>
      <c r="GM774" s="279"/>
      <c r="GN774" s="279"/>
      <c r="GO774" s="279"/>
      <c r="GP774" s="209"/>
      <c r="GQ774" s="529"/>
      <c r="GR774" s="587">
        <v>1.3017783004276833</v>
      </c>
      <c r="GS774" s="529">
        <v>2.9980348737122413</v>
      </c>
      <c r="GT774" s="587"/>
      <c r="GU774" s="529"/>
      <c r="GV774" s="529"/>
      <c r="GW774" s="529"/>
      <c r="GX774" s="529"/>
      <c r="GY774" s="529"/>
      <c r="GZ774" s="587">
        <v>0.31553097345132741</v>
      </c>
      <c r="HA774" s="529">
        <v>0.43385508849557652</v>
      </c>
      <c r="HB774" s="587"/>
      <c r="HC774" s="529"/>
      <c r="HD774" s="529"/>
      <c r="HE774" s="529"/>
      <c r="HF774" s="529"/>
      <c r="HG774" s="529"/>
      <c r="HH774" s="584">
        <v>1.3394724852237652</v>
      </c>
      <c r="HI774" s="527">
        <v>3.0292644885860134</v>
      </c>
      <c r="HJ774" s="587"/>
      <c r="HK774" s="529"/>
      <c r="HL774" s="529"/>
      <c r="HM774" s="529"/>
      <c r="HN774" s="529"/>
      <c r="HO774" s="529"/>
      <c r="HP774" s="285"/>
      <c r="HQ774" s="208"/>
      <c r="HR774" s="208"/>
      <c r="HS774" s="208"/>
      <c r="IE774" s="159"/>
      <c r="IF774" s="159"/>
      <c r="IG774" s="159"/>
      <c r="IH774" s="159"/>
      <c r="II774" s="175">
        <v>0</v>
      </c>
      <c r="IJ774" s="175">
        <v>1</v>
      </c>
      <c r="IK774" s="175">
        <v>0</v>
      </c>
      <c r="IL774" s="175">
        <v>1</v>
      </c>
      <c r="IM774" s="175">
        <v>0</v>
      </c>
      <c r="IN774" s="464"/>
      <c r="IO774" s="464"/>
      <c r="IP774" s="402"/>
      <c r="IQ774" s="175">
        <v>1</v>
      </c>
      <c r="IR774" s="175">
        <v>0</v>
      </c>
      <c r="IS774" s="175">
        <v>0</v>
      </c>
      <c r="IT774" s="402"/>
      <c r="IU774" s="416"/>
      <c r="IV774" s="402"/>
      <c r="IW774" s="416"/>
      <c r="IX774" s="483"/>
      <c r="IY774" s="416"/>
      <c r="IZ774" s="175">
        <v>0</v>
      </c>
      <c r="JA774" s="175">
        <v>1</v>
      </c>
      <c r="JB774" s="178">
        <v>0</v>
      </c>
      <c r="JC774" s="178">
        <v>0</v>
      </c>
      <c r="JD774" s="178">
        <v>0</v>
      </c>
      <c r="JE774" s="178">
        <v>0</v>
      </c>
      <c r="JF774" s="178">
        <v>0</v>
      </c>
      <c r="JG774" s="178">
        <v>1</v>
      </c>
      <c r="JH774" s="178">
        <v>0</v>
      </c>
      <c r="JI774" s="178">
        <v>0</v>
      </c>
      <c r="JJ774" s="178">
        <v>0</v>
      </c>
      <c r="JK774" s="178">
        <v>1</v>
      </c>
      <c r="JL774" s="178">
        <v>0</v>
      </c>
      <c r="JM774" s="178">
        <v>1</v>
      </c>
      <c r="JN774" s="178">
        <v>0</v>
      </c>
      <c r="JO774" s="178">
        <v>0</v>
      </c>
      <c r="JP774" s="178">
        <v>0</v>
      </c>
      <c r="JQ774" s="178">
        <v>0</v>
      </c>
      <c r="JR774" s="178">
        <v>0</v>
      </c>
      <c r="JS774" s="178">
        <v>0</v>
      </c>
      <c r="JT774" s="178">
        <v>0</v>
      </c>
      <c r="JU774" s="513">
        <v>1</v>
      </c>
      <c r="JV774" s="178">
        <v>0</v>
      </c>
      <c r="JW774" s="178">
        <v>0</v>
      </c>
      <c r="JX774" s="178">
        <v>0</v>
      </c>
      <c r="JY774" s="513"/>
      <c r="JZ774" s="407"/>
      <c r="KA774" s="407"/>
      <c r="KB774" s="407"/>
      <c r="KC774" s="407"/>
      <c r="KD774" s="407"/>
      <c r="KE774" s="162">
        <v>0</v>
      </c>
      <c r="KF774" s="175">
        <v>1</v>
      </c>
      <c r="KG774" s="175">
        <v>0</v>
      </c>
      <c r="KH774" s="175">
        <v>0</v>
      </c>
      <c r="KI774" s="175">
        <v>0</v>
      </c>
      <c r="KJ774" s="175">
        <v>1</v>
      </c>
      <c r="KK774" s="160">
        <v>0</v>
      </c>
      <c r="KL774" s="175">
        <v>0</v>
      </c>
      <c r="KM774" s="175">
        <v>1</v>
      </c>
      <c r="KN774" s="175">
        <v>0</v>
      </c>
      <c r="KO774" s="175">
        <v>0</v>
      </c>
      <c r="KP774" s="175">
        <v>0</v>
      </c>
      <c r="KQ774" s="175">
        <v>0</v>
      </c>
      <c r="KR774" s="160">
        <v>0</v>
      </c>
      <c r="KS774" s="159"/>
      <c r="KT774" s="159"/>
      <c r="KU774" s="159"/>
      <c r="KV774" s="159"/>
      <c r="KW774" s="159"/>
      <c r="KX774" s="159"/>
      <c r="KY774" s="159"/>
      <c r="KZ774" s="159"/>
      <c r="LA774" s="159"/>
      <c r="LB774" s="197" t="s">
        <v>589</v>
      </c>
      <c r="LC774" s="159">
        <v>-3.0966544419264594</v>
      </c>
    </row>
    <row r="775" spans="1:315" x14ac:dyDescent="0.15">
      <c r="A775" s="214"/>
      <c r="B775" s="261" t="s">
        <v>297</v>
      </c>
      <c r="C775" s="26">
        <v>2.25</v>
      </c>
      <c r="D775" s="11">
        <v>7.49925</v>
      </c>
      <c r="E775" s="12"/>
      <c r="F775" s="14"/>
      <c r="G775" s="13"/>
      <c r="H775" s="14"/>
      <c r="I775" s="596"/>
      <c r="J775" s="9">
        <v>4</v>
      </c>
      <c r="K775" s="14"/>
      <c r="L775" s="9"/>
      <c r="M775" s="23">
        <v>0</v>
      </c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9"/>
      <c r="AB775" s="15"/>
      <c r="AC775" s="15"/>
      <c r="AD775" s="15"/>
      <c r="AE775" s="15"/>
      <c r="AF775" s="15"/>
      <c r="AG775" s="15"/>
      <c r="AH775" s="54"/>
      <c r="AI775" s="15"/>
      <c r="AJ775" s="15"/>
      <c r="AK775" s="15"/>
      <c r="AL775" s="632"/>
      <c r="AM775" s="633">
        <v>-1.0059195957850282</v>
      </c>
      <c r="AN775" s="634">
        <v>-11.595763274336285</v>
      </c>
      <c r="AO775" s="633"/>
      <c r="AP775" s="634"/>
      <c r="AQ775" s="528">
        <f>SUM(AO772:AO775)</f>
        <v>5.5693805309734516</v>
      </c>
      <c r="AR775" s="528">
        <f>SUM(AP772:AP775)</f>
        <v>6.437090707964602</v>
      </c>
      <c r="AS775" s="528">
        <f>AVERAGE(AO772:AO775)</f>
        <v>5.5693805309734516</v>
      </c>
      <c r="AT775" s="528">
        <f>AVERAGE(AP772:AP775)</f>
        <v>6.437090707964602</v>
      </c>
      <c r="AU775" s="528">
        <f>MAX(AO772:AO775)</f>
        <v>5.5693805309734516</v>
      </c>
      <c r="AV775" s="528">
        <f>MAX(AP772:AP775)</f>
        <v>6.437090707964602</v>
      </c>
      <c r="AW775" s="528">
        <f>MIN(AO772:AO775)</f>
        <v>5.5693805309734516</v>
      </c>
      <c r="AX775" s="528">
        <f>MIN(AP772:AP775)</f>
        <v>6.437090707964602</v>
      </c>
      <c r="AY775" s="528">
        <f>AU775-AW775</f>
        <v>0</v>
      </c>
      <c r="AZ775" s="528">
        <f>AV775-AX775</f>
        <v>0</v>
      </c>
      <c r="BA775" s="530"/>
      <c r="BB775" s="633"/>
      <c r="BC775" s="634"/>
      <c r="BD775" s="528">
        <f>SUM(BB772:BB775)</f>
        <v>7.967157079646018</v>
      </c>
      <c r="BE775" s="528">
        <f>SUM(BC772:BC775)</f>
        <v>4.9301714601769921</v>
      </c>
      <c r="BF775" s="528">
        <f>AVERAGE(BB772:BB775)</f>
        <v>7.967157079646018</v>
      </c>
      <c r="BG775" s="528">
        <f>AVERAGE(BC772:BC775)</f>
        <v>4.9301714601769921</v>
      </c>
      <c r="BH775" s="528">
        <f>MAX(BB772:BB775)</f>
        <v>7.967157079646018</v>
      </c>
      <c r="BI775" s="528">
        <f>MAX(BC772:BC775)</f>
        <v>4.9301714601769921</v>
      </c>
      <c r="BJ775" s="528">
        <f>MIN(BB772:BB775)</f>
        <v>7.967157079646018</v>
      </c>
      <c r="BK775" s="528">
        <f>MIN(BC772:BC775)</f>
        <v>4.9301714601769921</v>
      </c>
      <c r="BL775" s="528">
        <f>BH775-BJ775</f>
        <v>0</v>
      </c>
      <c r="BM775" s="528">
        <f>BI775-BK775</f>
        <v>0</v>
      </c>
      <c r="BN775" s="573"/>
      <c r="BO775" s="573"/>
      <c r="BP775" s="4">
        <v>-1.9723913642843691E-2</v>
      </c>
      <c r="BQ775" s="4">
        <v>-13.962245575221241</v>
      </c>
      <c r="BR775" s="6"/>
      <c r="BS775" s="527"/>
      <c r="BT775" s="527"/>
      <c r="BU775" s="527"/>
      <c r="BV775" s="527"/>
      <c r="BW775" s="584"/>
      <c r="BX775" s="527"/>
      <c r="BY775" s="527"/>
      <c r="BZ775" s="527"/>
      <c r="CA775" s="527"/>
      <c r="CB775" s="584"/>
      <c r="CC775" s="527"/>
      <c r="CD775" s="584"/>
      <c r="CE775" s="527"/>
      <c r="CF775" s="584"/>
      <c r="CG775" s="527"/>
      <c r="CH775" s="584"/>
      <c r="CI775" s="527"/>
      <c r="CJ775" s="584"/>
      <c r="CK775" s="527"/>
      <c r="CL775" s="584"/>
      <c r="CO775" s="70"/>
      <c r="CP775" s="70"/>
      <c r="CQ775" s="70"/>
      <c r="CR775" s="97"/>
      <c r="CS775" s="541"/>
      <c r="CT775" s="70"/>
      <c r="CU775" s="70"/>
      <c r="CV775" s="70"/>
      <c r="CW775" s="70"/>
      <c r="CX775" s="70"/>
      <c r="CY775" s="70"/>
      <c r="CZ775" s="70"/>
      <c r="DA775" s="70"/>
      <c r="DB775" s="70"/>
      <c r="DC775" s="70"/>
      <c r="DH775" s="516"/>
      <c r="DI775" s="516"/>
      <c r="DJ775" s="105"/>
      <c r="DK775" s="105"/>
      <c r="DL775" s="105"/>
      <c r="DM775" s="105"/>
      <c r="DN775" s="105"/>
      <c r="DO775" s="105"/>
      <c r="DP775" s="105"/>
      <c r="DQ775" s="105"/>
      <c r="DR775" s="105"/>
      <c r="DS775" s="105"/>
      <c r="DT775" s="108" t="s">
        <v>443</v>
      </c>
      <c r="DU775" s="105">
        <v>0.76923263207090398</v>
      </c>
      <c r="DV775" s="105">
        <v>-13.883362831858408</v>
      </c>
      <c r="ER775" s="128">
        <v>-0.41420218649971752</v>
      </c>
      <c r="ES775" s="128">
        <v>12.621238938053098</v>
      </c>
      <c r="EU775" s="518">
        <f>ABS(ER775)</f>
        <v>0.41420218649971752</v>
      </c>
      <c r="EV775" s="284"/>
      <c r="EW775" s="209"/>
      <c r="EX775" s="209"/>
      <c r="EY775" s="209"/>
      <c r="EZ775" s="209"/>
      <c r="FA775" s="209"/>
      <c r="FB775" s="209"/>
      <c r="FC775" s="209"/>
      <c r="FE775" s="141"/>
      <c r="FF775" s="144">
        <v>71.546977081688482</v>
      </c>
      <c r="FH775" s="516"/>
      <c r="FJ775" s="516"/>
      <c r="FL775" s="516"/>
      <c r="FN775" s="516"/>
      <c r="FQ775" s="284"/>
      <c r="FR775" s="284">
        <f>FF775/(D774+D775)</f>
        <v>6.4657348640004191</v>
      </c>
      <c r="FS775" s="285"/>
      <c r="FT775" s="279"/>
      <c r="FU775" s="285"/>
      <c r="FV775" s="279"/>
      <c r="FW775" s="285"/>
      <c r="FX775" s="279"/>
      <c r="FY775" s="285"/>
      <c r="FZ775" s="279"/>
      <c r="GA775" s="285"/>
      <c r="GB775" s="279"/>
      <c r="GC775" s="279"/>
      <c r="GD775" s="284"/>
      <c r="GE775" s="284">
        <f>FF775*(((DV774-AN774)/(ABS(DV773-DV774))))^2</f>
        <v>3.0561643325149199</v>
      </c>
      <c r="GF775" s="285"/>
      <c r="GG775" s="279"/>
      <c r="GH775" s="285"/>
      <c r="GI775" s="279"/>
      <c r="GJ775" s="285"/>
      <c r="GK775" s="279"/>
      <c r="GL775" s="285"/>
      <c r="GM775" s="279"/>
      <c r="GN775" s="285"/>
      <c r="GO775" s="279"/>
      <c r="GP775" s="279"/>
      <c r="GQ775" s="529"/>
      <c r="GR775" s="587">
        <v>2.8007957372838046</v>
      </c>
      <c r="GS775" s="532">
        <v>4.1814696922828629</v>
      </c>
      <c r="GT775" s="584"/>
      <c r="GU775" s="527"/>
      <c r="GV775" s="527"/>
      <c r="GW775" s="527"/>
      <c r="GX775" s="527"/>
      <c r="GY775" s="527"/>
      <c r="GZ775" s="587">
        <v>0.82826880530973312</v>
      </c>
      <c r="HA775" s="532">
        <v>1.1832411504424769</v>
      </c>
      <c r="HB775" s="584"/>
      <c r="HC775" s="527"/>
      <c r="HD775" s="527"/>
      <c r="HE775" s="527"/>
      <c r="HF775" s="527"/>
      <c r="HG775" s="527"/>
      <c r="HH775" s="584">
        <v>2.9206995695956719</v>
      </c>
      <c r="HI775" s="527">
        <v>4.3456585700651376</v>
      </c>
      <c r="HJ775" s="584"/>
      <c r="HK775" s="527"/>
      <c r="HL775" s="527"/>
      <c r="HM775" s="527"/>
      <c r="HN775" s="527"/>
      <c r="HO775" s="527"/>
      <c r="HP775" s="285"/>
      <c r="HQ775" s="208"/>
      <c r="HR775" s="208"/>
      <c r="HS775" s="208"/>
      <c r="IE775" s="159"/>
      <c r="IF775" s="159"/>
      <c r="IG775" s="159"/>
      <c r="IH775" s="159"/>
      <c r="II775" s="175">
        <v>0</v>
      </c>
      <c r="IJ775" s="175">
        <v>1</v>
      </c>
      <c r="IK775" s="175">
        <v>0</v>
      </c>
      <c r="IL775" s="175">
        <v>1</v>
      </c>
      <c r="IM775" s="175">
        <v>0</v>
      </c>
      <c r="IN775" s="464"/>
      <c r="IO775" s="464"/>
      <c r="IP775" s="402"/>
      <c r="IQ775" s="175">
        <v>1</v>
      </c>
      <c r="IR775" s="175">
        <v>0</v>
      </c>
      <c r="IS775" s="175">
        <v>0</v>
      </c>
      <c r="IT775" s="402"/>
      <c r="IU775" s="416"/>
      <c r="IV775" s="402"/>
      <c r="IW775" s="416"/>
      <c r="IX775" s="483"/>
      <c r="IY775" s="416"/>
      <c r="IZ775" s="175">
        <v>0</v>
      </c>
      <c r="JA775" s="175">
        <v>1</v>
      </c>
      <c r="JB775" s="178">
        <v>0</v>
      </c>
      <c r="JC775" s="178">
        <v>0</v>
      </c>
      <c r="JD775" s="178">
        <v>0</v>
      </c>
      <c r="JE775" s="178">
        <v>0</v>
      </c>
      <c r="JF775" s="178">
        <v>0</v>
      </c>
      <c r="JG775" s="178">
        <v>0</v>
      </c>
      <c r="JH775" s="178">
        <v>1</v>
      </c>
      <c r="JI775" s="178">
        <v>0</v>
      </c>
      <c r="JJ775" s="178">
        <v>0</v>
      </c>
      <c r="JK775" s="178">
        <v>1</v>
      </c>
      <c r="JL775" s="178">
        <v>0</v>
      </c>
      <c r="JM775" s="178">
        <v>1</v>
      </c>
      <c r="JN775" s="178">
        <v>0</v>
      </c>
      <c r="JO775" s="178">
        <v>0</v>
      </c>
      <c r="JP775" s="178">
        <v>0</v>
      </c>
      <c r="JQ775" s="178">
        <v>0</v>
      </c>
      <c r="JR775" s="178">
        <v>0</v>
      </c>
      <c r="JS775" s="178">
        <v>0</v>
      </c>
      <c r="JT775" s="178">
        <v>0</v>
      </c>
      <c r="JU775" s="513">
        <v>1</v>
      </c>
      <c r="JV775" s="178">
        <v>0</v>
      </c>
      <c r="JW775" s="178">
        <v>0</v>
      </c>
      <c r="JX775" s="178">
        <v>0</v>
      </c>
      <c r="JY775" s="513"/>
      <c r="JZ775" s="407"/>
      <c r="KA775" s="407"/>
      <c r="KB775" s="407"/>
      <c r="KC775" s="407"/>
      <c r="KD775" s="407"/>
      <c r="KE775" s="162">
        <v>0</v>
      </c>
      <c r="KF775" s="175">
        <v>1</v>
      </c>
      <c r="KG775" s="175">
        <v>0</v>
      </c>
      <c r="KH775" s="175">
        <v>0</v>
      </c>
      <c r="KI775" s="175">
        <v>0</v>
      </c>
      <c r="KJ775" s="175">
        <v>1</v>
      </c>
      <c r="KK775" s="160">
        <v>0</v>
      </c>
      <c r="KL775" s="175">
        <v>0</v>
      </c>
      <c r="KM775" s="175">
        <v>0</v>
      </c>
      <c r="KN775" s="175">
        <v>0</v>
      </c>
      <c r="KO775" s="175">
        <v>0</v>
      </c>
      <c r="KP775" s="175">
        <v>1</v>
      </c>
      <c r="KQ775" s="175">
        <v>0</v>
      </c>
      <c r="KR775" s="160">
        <v>0</v>
      </c>
      <c r="KS775" s="159"/>
      <c r="KT775" s="159"/>
      <c r="KU775" s="159"/>
      <c r="KV775" s="159"/>
      <c r="KW775" s="159"/>
      <c r="KX775" s="159"/>
      <c r="KY775" s="159"/>
      <c r="KZ775" s="159"/>
      <c r="LA775" s="159"/>
      <c r="LB775" s="159"/>
      <c r="LC775" s="159"/>
    </row>
    <row r="776" spans="1:315" x14ac:dyDescent="0.15">
      <c r="A776" s="218" t="s">
        <v>593</v>
      </c>
      <c r="B776" s="259" t="s">
        <v>298</v>
      </c>
      <c r="C776" s="17"/>
      <c r="D776" s="18"/>
      <c r="E776" s="12"/>
      <c r="F776" s="20"/>
      <c r="G776" s="19"/>
      <c r="H776" s="20"/>
      <c r="I776" s="597"/>
      <c r="J776" s="16"/>
      <c r="K776" s="20"/>
      <c r="L776" s="16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16"/>
      <c r="AB776" s="20"/>
      <c r="AC776" s="20"/>
      <c r="AD776" s="20"/>
      <c r="AE776" s="20"/>
      <c r="AF776" s="20"/>
      <c r="AG776" s="20"/>
      <c r="AH776" s="58"/>
      <c r="AI776" s="20"/>
      <c r="AJ776" s="20"/>
      <c r="AK776" s="20"/>
      <c r="AL776" s="642"/>
      <c r="AM776" s="636"/>
      <c r="AN776" s="637"/>
      <c r="AO776" s="636"/>
      <c r="AP776" s="637"/>
      <c r="AQ776" s="637"/>
      <c r="AR776" s="637"/>
      <c r="AS776" s="637"/>
      <c r="AT776" s="637"/>
      <c r="AU776" s="637"/>
      <c r="AV776" s="637"/>
      <c r="AW776" s="637"/>
      <c r="AX776" s="637"/>
      <c r="AY776" s="637"/>
      <c r="AZ776" s="637"/>
      <c r="BA776" s="637"/>
      <c r="BB776" s="636"/>
      <c r="BC776" s="637"/>
      <c r="BD776" s="637"/>
      <c r="BE776" s="637"/>
      <c r="BF776" s="637"/>
      <c r="BG776" s="637"/>
      <c r="BH776" s="637"/>
      <c r="BI776" s="637"/>
      <c r="BJ776" s="637"/>
      <c r="BK776" s="637"/>
      <c r="BL776" s="637"/>
      <c r="BM776" s="637"/>
      <c r="BN776" s="574"/>
      <c r="BO776" s="574"/>
      <c r="BP776" s="2"/>
      <c r="BQ776" s="2"/>
      <c r="BR776" s="7"/>
      <c r="BS776" s="530"/>
      <c r="BT776" s="530"/>
      <c r="BU776" s="530"/>
      <c r="BV776" s="530"/>
      <c r="BW776" s="585">
        <f>AVERAGE(BS770:BS776)</f>
        <v>0.37475435921403033</v>
      </c>
      <c r="BX776" s="585">
        <f>AVERAGE(BT770:BT776)</f>
        <v>3.2736338495575228</v>
      </c>
      <c r="BY776" s="585">
        <f>AVERAGE(BU770:BU776)</f>
        <v>0.69033697749952949</v>
      </c>
      <c r="BZ776" s="585">
        <f>AVERAGE(BV770:BV776)</f>
        <v>-5.3771736725663715</v>
      </c>
      <c r="CA776" s="530"/>
      <c r="CB776" s="584"/>
      <c r="CC776" s="530"/>
      <c r="CD776" s="585">
        <f>SUM(CB772:CB775)</f>
        <v>55.131847205631274</v>
      </c>
      <c r="CE776" s="585">
        <f>SUM(CC772:CC775)</f>
        <v>57.337274943487579</v>
      </c>
      <c r="CF776" s="585" t="e">
        <f ca="1">[1]!Mean(CB768:CB775)</f>
        <v>#NAME?</v>
      </c>
      <c r="CG776" s="585" t="e">
        <f ca="1">[1]!Mean(CC768:CC775)</f>
        <v>#NAME?</v>
      </c>
      <c r="CH776" s="585">
        <f>MAX(CB769:CB775)</f>
        <v>55.131847205631274</v>
      </c>
      <c r="CI776" s="585">
        <f>MAX(CC769:CC775)</f>
        <v>57.337274943487579</v>
      </c>
      <c r="CJ776" s="585">
        <f>MIN(CB769:CB775)</f>
        <v>55.131847205631274</v>
      </c>
      <c r="CK776" s="585">
        <f>MIN(CC769:CC775)</f>
        <v>57.337274943487579</v>
      </c>
      <c r="CL776" s="585"/>
      <c r="CM776" s="528"/>
      <c r="CN776" s="393"/>
      <c r="CO776" s="73"/>
      <c r="CP776" s="73"/>
      <c r="CQ776" s="73"/>
      <c r="CR776" s="96"/>
      <c r="CS776" s="83"/>
      <c r="CT776" s="281">
        <f>SUM(CR772:CR776)</f>
        <v>5.7502395264177935</v>
      </c>
      <c r="CU776" s="281">
        <f>SUM(CS771:CS775)</f>
        <v>12.364210837168811</v>
      </c>
      <c r="CV776" s="281">
        <f>AVERAGE(CR771:CR775)</f>
        <v>5.7502395264177935</v>
      </c>
      <c r="CW776" s="281">
        <f>AVERAGE(CS771:CS775)</f>
        <v>12.364210837168811</v>
      </c>
      <c r="CX776" s="281">
        <f>MAX(CR771:CR775)</f>
        <v>5.7502395264177935</v>
      </c>
      <c r="CY776" s="281">
        <f>MAX(CS770:CS775)</f>
        <v>12.364210837168811</v>
      </c>
      <c r="CZ776" s="281">
        <f>MIN(CR772:CR775)</f>
        <v>5.7502395264177935</v>
      </c>
      <c r="DA776" s="281">
        <f>MIN(CS771:CS775)</f>
        <v>12.364210837168811</v>
      </c>
      <c r="DB776" s="281">
        <f>CX776-CZ776</f>
        <v>0</v>
      </c>
      <c r="DC776" s="281">
        <f>CY776-DA776</f>
        <v>0</v>
      </c>
      <c r="DD776" s="281"/>
      <c r="DE776" s="281"/>
      <c r="DF776" s="281"/>
      <c r="DG776" s="281"/>
      <c r="DH776" s="281"/>
      <c r="DI776" s="281"/>
      <c r="DJ776" s="110"/>
      <c r="DK776" s="110"/>
      <c r="DL776" s="133"/>
      <c r="DM776" s="133"/>
      <c r="DN776" s="133"/>
      <c r="DO776" s="133"/>
      <c r="DP776" s="133"/>
      <c r="DQ776" s="133"/>
      <c r="DR776" s="133"/>
      <c r="DS776" s="110"/>
      <c r="DT776" s="112"/>
      <c r="DU776" s="110"/>
      <c r="DV776" s="110"/>
      <c r="DW776" s="495"/>
      <c r="DX776" s="495"/>
      <c r="DY776" s="495"/>
      <c r="DZ776" s="495"/>
      <c r="EA776" s="495"/>
      <c r="EB776" s="512"/>
      <c r="EC776" s="495"/>
      <c r="ED776" s="495"/>
      <c r="EE776" s="512"/>
      <c r="EF776" s="244"/>
      <c r="EG776" s="244"/>
      <c r="EH776" s="244"/>
      <c r="EI776" s="244"/>
      <c r="EJ776" s="244"/>
      <c r="EK776" s="244"/>
      <c r="EL776" s="244"/>
      <c r="EM776" s="244"/>
      <c r="EN776" s="244"/>
      <c r="EO776" s="244"/>
      <c r="EP776" s="244"/>
      <c r="EQ776" s="244"/>
      <c r="ER776" s="110"/>
      <c r="ES776" s="111"/>
      <c r="ET776" s="523"/>
      <c r="EU776" s="523"/>
      <c r="EV776" s="287">
        <f>SUM(ET773:ET776)</f>
        <v>3.5700283693547084</v>
      </c>
      <c r="EW776" s="281">
        <f>SUM(EU773:EU776)</f>
        <v>2.0118391915700564</v>
      </c>
      <c r="EX776" s="278">
        <f>AVERAGE(ET773:ET776)</f>
        <v>3.5700283693547084</v>
      </c>
      <c r="EY776" s="278">
        <f>AVERAGE(EU773:EU776)</f>
        <v>1.0059195957850282</v>
      </c>
      <c r="EZ776" s="281">
        <f>_xlfn.VAR.P(ET773:ET776)</f>
        <v>0</v>
      </c>
      <c r="FA776" s="281">
        <f>_xlfn.VAR.P(EU773:EU776)</f>
        <v>0.35012949245132008</v>
      </c>
      <c r="FB776" s="281">
        <f>MAX(ET773:ET776)</f>
        <v>3.5700283693547084</v>
      </c>
      <c r="FC776" s="281">
        <f>MAX(EU773:EU776)</f>
        <v>1.597637005070339</v>
      </c>
      <c r="FD776" s="523"/>
      <c r="FE776" s="152"/>
      <c r="FF776" s="145"/>
      <c r="FG776" s="521">
        <f>SUM(FE770:FE776)</f>
        <v>34.517118333310002</v>
      </c>
      <c r="FH776" s="521">
        <f>SUM(FF770:FF776)</f>
        <v>71.546977081688482</v>
      </c>
      <c r="FI776" s="521">
        <f>AVERAGE(FE770:FE776)</f>
        <v>34.517118333310002</v>
      </c>
      <c r="FJ776" s="521">
        <f>AVERAGE(FF770:FF776)</f>
        <v>71.546977081688482</v>
      </c>
      <c r="FK776" s="521">
        <f>MAX(FE770:FE776)</f>
        <v>34.517118333310002</v>
      </c>
      <c r="FL776" s="521">
        <f>MAX(FF770:FF776)</f>
        <v>71.546977081688482</v>
      </c>
      <c r="FM776" s="521">
        <f>MIN(FE770:FE776)</f>
        <v>34.517118333310002</v>
      </c>
      <c r="FN776" s="521">
        <f>MIN(FF770:FF776)</f>
        <v>71.546977081688482</v>
      </c>
      <c r="FO776" s="521">
        <f>FK776-FM776</f>
        <v>0</v>
      </c>
      <c r="FP776" s="520">
        <f>FL776-FN776</f>
        <v>0</v>
      </c>
      <c r="FQ776" s="284"/>
      <c r="FR776" s="284"/>
      <c r="FS776" s="278">
        <f>SUM(FQ770:FQ776)</f>
        <v>7.8455841796247796</v>
      </c>
      <c r="FT776" s="278">
        <f>SUM(FR770:FR776)</f>
        <v>6.4657348640004191</v>
      </c>
      <c r="FU776" s="278">
        <f>AVERAGE(FQ770:FQ776)</f>
        <v>7.8455841796247796</v>
      </c>
      <c r="FV776" s="278">
        <f>AVERAGE(FR770:FR776)</f>
        <v>6.4657348640004191</v>
      </c>
      <c r="FW776" s="278">
        <f>MAX(FQ770:FQ776)</f>
        <v>7.8455841796247796</v>
      </c>
      <c r="FX776" s="278">
        <f>MAX(FR770:FR776)</f>
        <v>6.4657348640004191</v>
      </c>
      <c r="FY776" s="278">
        <f>MIN(FQ770:FQ776)</f>
        <v>7.8455841796247796</v>
      </c>
      <c r="FZ776" s="278">
        <f>MIN(FR770:FR776)</f>
        <v>6.4657348640004191</v>
      </c>
      <c r="GA776" s="278">
        <f>FW776-FY776</f>
        <v>0</v>
      </c>
      <c r="GB776" s="278">
        <f>FX776-FZ776</f>
        <v>0</v>
      </c>
      <c r="GC776" s="280"/>
      <c r="GD776" s="285"/>
      <c r="GE776" s="280"/>
      <c r="GF776" s="278">
        <f>SUM(GD770:GD776)</f>
        <v>3.3729095917127814</v>
      </c>
      <c r="GG776" s="278">
        <f>SUM(GE770:GE776)</f>
        <v>3.0561643325149199</v>
      </c>
      <c r="GH776" s="278">
        <f>AVERAGE(GD770:GD776)</f>
        <v>3.3729095917127814</v>
      </c>
      <c r="GI776" s="278">
        <f>AVERAGE(GE770:GE776)</f>
        <v>3.0561643325149199</v>
      </c>
      <c r="GJ776" s="278">
        <f>MAX(GD770:GD776)</f>
        <v>3.3729095917127814</v>
      </c>
      <c r="GK776" s="278">
        <f>MAX(GE770:GE776)</f>
        <v>3.0561643325149199</v>
      </c>
      <c r="GL776" s="278">
        <f>MIN(GD770:GD776)</f>
        <v>3.3729095917127814</v>
      </c>
      <c r="GM776" s="278">
        <f>MIN(GE770:GE776)</f>
        <v>3.0561643325149199</v>
      </c>
      <c r="GN776" s="278">
        <f>GJ776-GL776</f>
        <v>0</v>
      </c>
      <c r="GO776" s="278">
        <f>GK776-GM776</f>
        <v>0</v>
      </c>
      <c r="GP776" s="280"/>
      <c r="GQ776" s="587"/>
      <c r="GR776" s="587"/>
      <c r="GS776" s="532"/>
      <c r="GT776" s="586">
        <f>SUM(GR773:GR776)</f>
        <v>5.4832479927105462</v>
      </c>
      <c r="GU776" s="586">
        <f>SUM(GS773:GS776)</f>
        <v>7.8106698025661023</v>
      </c>
      <c r="GV776" s="531">
        <f>AVERAGE(GR773:GR776)</f>
        <v>1.8277493309035153</v>
      </c>
      <c r="GW776" s="531">
        <f>AVERAGE(GS773:GS776)</f>
        <v>2.6035566008553674</v>
      </c>
      <c r="GX776" s="531">
        <f>MAX(GR773:GR776)</f>
        <v>2.8007957372838046</v>
      </c>
      <c r="GY776" s="531">
        <f>MAX(GS773:GS776)</f>
        <v>4.1814696922828629</v>
      </c>
      <c r="GZ776" s="587"/>
      <c r="HA776" s="532"/>
      <c r="HB776" s="586">
        <f>SUM(GZ773:GZ776)</f>
        <v>1.81430309734513</v>
      </c>
      <c r="HC776" s="586">
        <f>SUM(HA773:HA776)</f>
        <v>2.603130530973452</v>
      </c>
      <c r="HD776" s="531">
        <f>AVERAGE(GZ773:GZ776)</f>
        <v>0.60476769911504336</v>
      </c>
      <c r="HE776" s="531">
        <f>AVERAGE(HA773:HA776)</f>
        <v>0.86771017699115072</v>
      </c>
      <c r="HF776" s="531">
        <f>MAX(GZ773:GZ776)</f>
        <v>0.82826880530973312</v>
      </c>
      <c r="HG776" s="531">
        <f>MAX(HA773:HA776)</f>
        <v>1.1832411504424769</v>
      </c>
      <c r="HH776" s="584"/>
      <c r="HI776" s="527"/>
      <c r="HJ776" s="586">
        <f>SUM(HH773:HH776)</f>
        <v>5.7950451017666404</v>
      </c>
      <c r="HK776" s="586">
        <f>SUM(HI773:HI776)</f>
        <v>8.5456634999640286</v>
      </c>
      <c r="HL776" s="531">
        <f>AVERAGE(HH773:HH776)</f>
        <v>1.9316817005888802</v>
      </c>
      <c r="HM776" s="531">
        <f>AVERAGE(HI773:HI776)</f>
        <v>2.8485544999880097</v>
      </c>
      <c r="HN776" s="531">
        <f>MAX(HH773:HH776)</f>
        <v>2.9206995695956719</v>
      </c>
      <c r="HO776" s="531">
        <f>MAX(HI773:HI776)</f>
        <v>4.3456585700651376</v>
      </c>
      <c r="HP776" s="286">
        <f>MIN(HH773:HH776)</f>
        <v>1.3394724852237652</v>
      </c>
      <c r="HQ776" s="286">
        <f>MIN(HI773:HI776)</f>
        <v>1.1707404413128786</v>
      </c>
      <c r="HR776" s="278">
        <f>HN776-HP776</f>
        <v>1.5812270843719067</v>
      </c>
      <c r="HS776" s="278">
        <f>HO776-HQ776</f>
        <v>3.174918128752259</v>
      </c>
      <c r="HT776" s="393"/>
      <c r="HU776" s="520"/>
      <c r="HV776" s="393"/>
      <c r="HW776" s="520"/>
      <c r="HX776" s="393"/>
      <c r="HY776" s="520"/>
      <c r="HZ776" s="393"/>
      <c r="IA776" s="520"/>
      <c r="IB776" s="393"/>
      <c r="IC776" s="520"/>
      <c r="ID776" s="393"/>
      <c r="IE776" s="168"/>
      <c r="IF776" s="168"/>
      <c r="IG776" s="168">
        <v>1.4792935232132769</v>
      </c>
      <c r="IH776" s="168">
        <v>13.133976769911506</v>
      </c>
      <c r="II776" s="168"/>
      <c r="IJ776" s="168"/>
      <c r="IK776" s="168"/>
      <c r="IL776" s="168"/>
      <c r="IM776" s="168"/>
      <c r="IN776" s="462"/>
      <c r="IO776" s="462"/>
      <c r="IP776" s="390">
        <v>2</v>
      </c>
      <c r="IQ776" s="168"/>
      <c r="IR776" s="168"/>
      <c r="IS776" s="168"/>
      <c r="IT776" s="390"/>
      <c r="IU776" s="393"/>
      <c r="IV776" s="390"/>
      <c r="IW776" s="393"/>
      <c r="IX776" s="484"/>
      <c r="IY776" s="393"/>
      <c r="IZ776" s="168"/>
      <c r="JA776" s="168"/>
      <c r="JB776" s="177"/>
      <c r="JC776" s="177"/>
      <c r="JD776" s="177"/>
      <c r="JE776" s="168"/>
      <c r="JF776" s="168"/>
      <c r="JG776" s="168"/>
      <c r="JH776" s="168"/>
      <c r="JI776" s="168"/>
      <c r="JJ776" s="168"/>
      <c r="JK776" s="168"/>
      <c r="JL776" s="168"/>
      <c r="JM776" s="168"/>
      <c r="JN776" s="168"/>
      <c r="JO776" s="168"/>
      <c r="JP776" s="177"/>
      <c r="JQ776" s="177"/>
      <c r="JR776" s="177"/>
      <c r="JS776" s="168"/>
      <c r="JT776" s="168"/>
      <c r="JU776" s="393"/>
      <c r="JV776" s="168"/>
      <c r="JW776" s="168"/>
      <c r="JX776" s="168"/>
      <c r="JY776" s="393"/>
      <c r="JZ776" s="507"/>
      <c r="KA776" s="507"/>
      <c r="KB776" s="520"/>
      <c r="KC776" s="520"/>
      <c r="KD776" s="507"/>
      <c r="KE776" s="170"/>
      <c r="KF776" s="168"/>
      <c r="KG776" s="168"/>
      <c r="KH776" s="168"/>
      <c r="KI776" s="168"/>
      <c r="KJ776" s="168"/>
      <c r="KK776" s="169"/>
      <c r="KL776" s="168"/>
      <c r="KM776" s="168"/>
      <c r="KN776" s="168"/>
      <c r="KO776" s="168"/>
      <c r="KP776" s="168"/>
      <c r="KQ776" s="168"/>
      <c r="KR776" s="169"/>
      <c r="KS776" s="168"/>
      <c r="KT776" s="168"/>
      <c r="KU776" s="168"/>
      <c r="KV776" s="168"/>
      <c r="KW776" s="168"/>
      <c r="KX776" s="168"/>
      <c r="KY776" s="168"/>
      <c r="KZ776" s="168"/>
      <c r="LA776" s="169"/>
      <c r="LB776" s="168"/>
      <c r="LC776" s="168"/>
    </row>
    <row r="777" spans="1:315" x14ac:dyDescent="0.15">
      <c r="A777" s="214"/>
      <c r="B777" s="261" t="s">
        <v>299</v>
      </c>
      <c r="C777" s="10"/>
      <c r="D777" s="11"/>
      <c r="E777" s="12"/>
      <c r="F777" s="14"/>
      <c r="G777" s="13"/>
      <c r="H777" s="14" t="s">
        <v>348</v>
      </c>
      <c r="I777" s="596">
        <v>146</v>
      </c>
      <c r="J777" s="9">
        <v>1</v>
      </c>
      <c r="K777" s="14">
        <v>0</v>
      </c>
      <c r="L777" s="9">
        <v>1</v>
      </c>
      <c r="M777" s="14">
        <v>1</v>
      </c>
      <c r="N777" s="14">
        <v>1</v>
      </c>
      <c r="O777" s="14">
        <v>0</v>
      </c>
      <c r="P777" s="14">
        <v>0</v>
      </c>
      <c r="Q777" s="14">
        <v>0</v>
      </c>
      <c r="R777" s="14">
        <v>1</v>
      </c>
      <c r="S777" s="14">
        <v>0</v>
      </c>
      <c r="T777" s="14">
        <v>0</v>
      </c>
      <c r="U777" s="14">
        <v>1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9">
        <v>1</v>
      </c>
      <c r="AB777" s="15"/>
      <c r="AC777" s="15"/>
      <c r="AD777" s="15"/>
      <c r="AE777" s="15">
        <f>ABS(ER777-DU778)</f>
        <v>3.7672675057831451</v>
      </c>
      <c r="AF777" s="15">
        <f>ABS(ES777-DV778)</f>
        <v>13.765038716814161</v>
      </c>
      <c r="AG777" s="15">
        <f>SQRT(AE777^2+AF777^2)</f>
        <v>14.271250657721712</v>
      </c>
      <c r="AH777" s="15">
        <f>AM778-BP777</f>
        <v>-4.5759479651397363</v>
      </c>
      <c r="AI777" s="15">
        <f>AN778-BQ777</f>
        <v>-18.143030973451328</v>
      </c>
      <c r="AJ777" s="15"/>
      <c r="AK777" s="15"/>
      <c r="AL777" s="632">
        <f>((AH777*AH778)+(AI777*AI778))/(SQRT(AH777^2+AI777^2)*SQRT(AH778^2+AI778^2))</f>
        <v>0.99713730088942809</v>
      </c>
      <c r="AM777" s="633"/>
      <c r="AN777" s="634"/>
      <c r="AO777" s="633"/>
      <c r="AP777" s="634"/>
      <c r="AQ777" s="634"/>
      <c r="AR777" s="634"/>
      <c r="AS777" s="634"/>
      <c r="AT777" s="634"/>
      <c r="AU777" s="634"/>
      <c r="AV777" s="634"/>
      <c r="AW777" s="634"/>
      <c r="AX777" s="634"/>
      <c r="AY777" s="634"/>
      <c r="AZ777" s="634"/>
      <c r="BA777" s="634"/>
      <c r="BB777" s="633"/>
      <c r="BC777" s="634"/>
      <c r="BD777" s="634"/>
      <c r="BE777" s="634"/>
      <c r="BF777" s="634"/>
      <c r="BG777" s="634"/>
      <c r="BH777" s="634"/>
      <c r="BI777" s="634"/>
      <c r="BJ777" s="634"/>
      <c r="BK777" s="634"/>
      <c r="BL777" s="634"/>
      <c r="BM777" s="634"/>
      <c r="BN777" s="573"/>
      <c r="BO777" s="573"/>
      <c r="BP777" s="64">
        <v>0.69033697749952927</v>
      </c>
      <c r="BQ777" s="64">
        <v>11.990176991150443</v>
      </c>
      <c r="BR777" s="6"/>
      <c r="BS777" s="527"/>
      <c r="BT777" s="527"/>
      <c r="BU777" s="527"/>
      <c r="BV777" s="527"/>
      <c r="BW777" s="584"/>
      <c r="BX777" s="527"/>
      <c r="BY777" s="527"/>
      <c r="BZ777" s="527"/>
      <c r="CA777" s="527"/>
      <c r="CB777" s="584"/>
      <c r="CC777" s="527"/>
      <c r="CD777" s="584"/>
      <c r="CE777" s="527"/>
      <c r="CF777" s="584"/>
      <c r="CG777" s="527"/>
      <c r="CH777" s="584"/>
      <c r="CI777" s="527"/>
      <c r="CJ777" s="584"/>
      <c r="CK777" s="527"/>
      <c r="CL777" s="584"/>
      <c r="CO777" s="70"/>
      <c r="CP777" s="70"/>
      <c r="CQ777" s="70"/>
      <c r="CR777" s="70"/>
      <c r="CS777" s="70"/>
      <c r="CT777" s="70"/>
      <c r="CU777" s="70"/>
      <c r="CV777" s="70"/>
      <c r="CW777" s="70"/>
      <c r="CX777" s="70"/>
      <c r="CY777" s="70"/>
      <c r="CZ777" s="70"/>
      <c r="DA777" s="70"/>
      <c r="DB777" s="70"/>
      <c r="DC777" s="70"/>
      <c r="DH777" s="516"/>
      <c r="DI777" s="516"/>
      <c r="DJ777" s="105"/>
      <c r="DK777" s="105"/>
      <c r="DL777" s="105"/>
      <c r="DM777" s="105"/>
      <c r="DN777" s="105"/>
      <c r="DO777" s="105"/>
      <c r="DP777" s="105"/>
      <c r="DQ777" s="105"/>
      <c r="DR777" s="105"/>
      <c r="DS777" s="105"/>
      <c r="DT777" s="108" t="s">
        <v>442</v>
      </c>
      <c r="DU777" s="128">
        <v>0.69033697749952927</v>
      </c>
      <c r="DV777" s="128">
        <v>11.990176991150443</v>
      </c>
      <c r="ER777" s="105">
        <v>-3.7672675057831451</v>
      </c>
      <c r="ES777" s="105">
        <v>-13.765038716814161</v>
      </c>
      <c r="EV777" s="284"/>
      <c r="EW777" s="209"/>
      <c r="EX777" s="209"/>
      <c r="EY777" s="209"/>
      <c r="EZ777" s="209"/>
      <c r="FA777" s="209"/>
      <c r="FB777" s="209"/>
      <c r="FC777" s="209"/>
      <c r="FE777" s="141"/>
      <c r="FF777" s="141"/>
      <c r="FH777" s="141"/>
      <c r="FJ777" s="141"/>
      <c r="FK777" s="584"/>
      <c r="FL777" s="527"/>
      <c r="FM777" s="584"/>
      <c r="FN777" s="527"/>
      <c r="FO777" s="584"/>
      <c r="FP777" s="527"/>
      <c r="FQ777" s="284"/>
      <c r="FR777" s="209"/>
      <c r="FS777" s="285"/>
      <c r="FT777" s="279"/>
      <c r="FU777" s="285"/>
      <c r="FV777" s="279"/>
      <c r="FW777" s="285"/>
      <c r="FX777" s="279"/>
      <c r="FY777" s="285"/>
      <c r="FZ777" s="279"/>
      <c r="GA777" s="285"/>
      <c r="GB777" s="279"/>
      <c r="GC777" s="279"/>
      <c r="GD777" s="285"/>
      <c r="GE777" s="279"/>
      <c r="GF777" s="285"/>
      <c r="GG777" s="279"/>
      <c r="GH777" s="279"/>
      <c r="GI777" s="279"/>
      <c r="GJ777" s="279"/>
      <c r="GK777" s="279"/>
      <c r="GL777" s="279"/>
      <c r="GM777" s="279"/>
      <c r="GN777" s="279"/>
      <c r="GO777" s="279"/>
      <c r="GP777" s="209"/>
      <c r="GQ777" s="529"/>
      <c r="GR777" s="587"/>
      <c r="GS777" s="529"/>
      <c r="GT777" s="587"/>
      <c r="GU777" s="529"/>
      <c r="GV777" s="529"/>
      <c r="GW777" s="529"/>
      <c r="GX777" s="529"/>
      <c r="GY777" s="529"/>
      <c r="GZ777" s="587"/>
      <c r="HA777" s="529"/>
      <c r="HB777" s="587"/>
      <c r="HC777" s="529"/>
      <c r="HD777" s="529"/>
      <c r="HE777" s="529"/>
      <c r="HF777" s="529"/>
      <c r="HG777" s="529"/>
      <c r="HH777" s="584"/>
      <c r="HI777" s="527"/>
      <c r="HJ777" s="587"/>
      <c r="HK777" s="529"/>
      <c r="HL777" s="529"/>
      <c r="HM777" s="529"/>
      <c r="HN777" s="529"/>
      <c r="HO777" s="529"/>
      <c r="HP777" s="285"/>
      <c r="HQ777" s="208"/>
      <c r="HR777" s="208"/>
      <c r="HS777" s="208"/>
      <c r="IE777" s="159"/>
      <c r="IF777" s="159"/>
      <c r="IG777" s="159"/>
      <c r="IH777" s="159"/>
      <c r="II777" s="159"/>
      <c r="IJ777" s="159"/>
      <c r="IK777" s="159"/>
      <c r="IL777" s="159"/>
      <c r="IM777" s="159"/>
      <c r="IQ777" s="159"/>
      <c r="IR777" s="159"/>
      <c r="IS777" s="159"/>
      <c r="IZ777" s="159"/>
      <c r="JA777" s="159"/>
      <c r="JB777" s="159"/>
      <c r="JC777" s="159"/>
      <c r="JD777" s="159"/>
      <c r="JE777" s="159"/>
      <c r="JF777" s="159"/>
      <c r="JG777" s="159"/>
      <c r="JH777" s="159"/>
      <c r="JI777" s="159"/>
      <c r="JJ777" s="159"/>
      <c r="JK777" s="159"/>
      <c r="JL777" s="159"/>
      <c r="JM777" s="159"/>
      <c r="JN777" s="159"/>
      <c r="JO777" s="159"/>
      <c r="JP777" s="159"/>
      <c r="JQ777" s="159"/>
      <c r="JR777" s="159"/>
      <c r="JS777" s="159"/>
      <c r="JT777" s="159"/>
      <c r="JV777" s="159"/>
      <c r="JW777" s="159"/>
      <c r="JX777" s="159"/>
      <c r="KE777" s="159"/>
      <c r="KF777" s="159"/>
      <c r="KG777" s="159"/>
      <c r="KH777" s="159"/>
      <c r="KI777" s="159"/>
      <c r="KJ777" s="159"/>
      <c r="KK777" s="159"/>
      <c r="KL777" s="159"/>
      <c r="KM777" s="159"/>
      <c r="KN777" s="159"/>
      <c r="KO777" s="159"/>
      <c r="KP777" s="159"/>
      <c r="KQ777" s="159"/>
      <c r="KR777" s="159"/>
      <c r="KS777" s="159"/>
      <c r="KT777" s="159"/>
      <c r="KU777" s="159"/>
      <c r="KV777" s="159"/>
      <c r="KW777" s="159"/>
      <c r="KX777" s="159"/>
      <c r="KY777" s="159"/>
      <c r="KZ777" s="159"/>
      <c r="LA777" s="159"/>
      <c r="LB777" s="159"/>
      <c r="LC777" s="159"/>
    </row>
    <row r="778" spans="1:315" x14ac:dyDescent="0.15">
      <c r="A778" s="218" t="s">
        <v>593</v>
      </c>
      <c r="B778" s="259" t="s">
        <v>300</v>
      </c>
      <c r="C778" s="17"/>
      <c r="D778" s="18"/>
      <c r="E778" s="12"/>
      <c r="F778" s="20"/>
      <c r="G778" s="19"/>
      <c r="H778" s="20"/>
      <c r="I778" s="597"/>
      <c r="J778" s="16"/>
      <c r="K778" s="20"/>
      <c r="L778" s="16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16"/>
      <c r="AB778" s="20"/>
      <c r="AC778" s="20"/>
      <c r="AD778" s="20"/>
      <c r="AE778" s="20"/>
      <c r="AF778" s="20"/>
      <c r="AG778" s="20"/>
      <c r="AH778" s="54">
        <f>ER777-BP777</f>
        <v>-4.4576044832826742</v>
      </c>
      <c r="AI778" s="54">
        <f>ES777-BQ777</f>
        <v>-25.755215707964602</v>
      </c>
      <c r="AJ778" s="15"/>
      <c r="AK778" s="15"/>
      <c r="AL778" s="635">
        <f>DEGREES(ACOS(AL777))</f>
        <v>4.3363980527605843</v>
      </c>
      <c r="AM778" s="636">
        <v>-3.8856109876402072</v>
      </c>
      <c r="AN778" s="637">
        <v>-6.1528539823008854</v>
      </c>
      <c r="AO778" s="636"/>
      <c r="AP778" s="637"/>
      <c r="AQ778" s="637"/>
      <c r="AR778" s="637"/>
      <c r="AS778" s="637"/>
      <c r="AT778" s="637"/>
      <c r="AU778" s="637"/>
      <c r="AV778" s="637"/>
      <c r="AW778" s="637"/>
      <c r="AX778" s="637"/>
      <c r="AY778" s="637"/>
      <c r="AZ778" s="637"/>
      <c r="BA778" s="637"/>
      <c r="BB778" s="636"/>
      <c r="BC778" s="637"/>
      <c r="BD778" s="637"/>
      <c r="BE778" s="637"/>
      <c r="BF778" s="637"/>
      <c r="BG778" s="637"/>
      <c r="BH778" s="637"/>
      <c r="BI778" s="637"/>
      <c r="BJ778" s="637"/>
      <c r="BK778" s="637"/>
      <c r="BL778" s="637"/>
      <c r="BM778" s="637"/>
      <c r="BN778" s="574"/>
      <c r="BO778" s="574"/>
      <c r="BP778" s="2"/>
      <c r="BQ778" s="2"/>
      <c r="BR778" s="7"/>
      <c r="BS778" s="530"/>
      <c r="BT778" s="530"/>
      <c r="BU778" s="530"/>
      <c r="BV778" s="530"/>
      <c r="BW778" s="584"/>
      <c r="BX778" s="530"/>
      <c r="BY778" s="530"/>
      <c r="BZ778" s="530"/>
      <c r="CA778" s="530"/>
      <c r="CB778" s="584"/>
      <c r="CC778" s="530"/>
      <c r="CD778" s="584"/>
      <c r="CE778" s="530"/>
      <c r="CF778" s="584"/>
      <c r="CG778" s="530"/>
      <c r="CH778" s="584"/>
      <c r="CI778" s="530"/>
      <c r="CJ778" s="584"/>
      <c r="CK778" s="530"/>
      <c r="CL778" s="584"/>
      <c r="CM778" s="271"/>
      <c r="CN778" s="393"/>
      <c r="CO778" s="73"/>
      <c r="CP778" s="73"/>
      <c r="CQ778" s="73"/>
      <c r="CR778" s="96"/>
      <c r="CS778" s="83"/>
      <c r="CT778" s="87"/>
      <c r="CU778" s="87"/>
      <c r="CV778" s="87"/>
      <c r="CW778" s="87"/>
      <c r="CX778" s="87"/>
      <c r="CY778" s="87"/>
      <c r="CZ778" s="87"/>
      <c r="DA778" s="87"/>
      <c r="DB778" s="87"/>
      <c r="DC778" s="81"/>
      <c r="DD778" s="281"/>
      <c r="DE778" s="281"/>
      <c r="DF778" s="281"/>
      <c r="DG778" s="281"/>
      <c r="DH778" s="281"/>
      <c r="DI778" s="281"/>
      <c r="DJ778" s="110"/>
      <c r="DK778" s="110"/>
      <c r="DL778" s="133"/>
      <c r="DM778" s="133"/>
      <c r="DN778" s="133"/>
      <c r="DO778" s="133"/>
      <c r="DP778" s="133"/>
      <c r="DQ778" s="133"/>
      <c r="DR778" s="133"/>
      <c r="DS778" s="110"/>
      <c r="DT778" s="112"/>
      <c r="DU778" s="110"/>
      <c r="DV778" s="110"/>
      <c r="DW778" s="495"/>
      <c r="DX778" s="495"/>
      <c r="DY778" s="495"/>
      <c r="DZ778" s="495"/>
      <c r="EA778" s="495"/>
      <c r="EB778" s="512"/>
      <c r="EC778" s="495"/>
      <c r="ED778" s="495"/>
      <c r="EE778" s="512"/>
      <c r="EF778" s="244"/>
      <c r="EG778" s="244"/>
      <c r="EH778" s="244"/>
      <c r="EI778" s="244"/>
      <c r="EJ778" s="244"/>
      <c r="EK778" s="244"/>
      <c r="EL778" s="244"/>
      <c r="EM778" s="244"/>
      <c r="EN778" s="244"/>
      <c r="EO778" s="244"/>
      <c r="EP778" s="244"/>
      <c r="EQ778" s="244"/>
      <c r="ER778" s="110"/>
      <c r="ES778" s="111"/>
      <c r="ET778" s="523"/>
      <c r="EU778" s="523"/>
      <c r="EV778" s="287"/>
      <c r="EW778" s="281"/>
      <c r="EX778" s="281"/>
      <c r="EY778" s="281"/>
      <c r="EZ778" s="281"/>
      <c r="FA778" s="281"/>
      <c r="FB778" s="281"/>
      <c r="FC778" s="281"/>
      <c r="FD778" s="523"/>
      <c r="FE778" s="152"/>
      <c r="FF778" s="145"/>
      <c r="FG778" s="268"/>
      <c r="FH778" s="145"/>
      <c r="FI778" s="268"/>
      <c r="FJ778" s="145"/>
      <c r="FK778" s="584"/>
      <c r="FL778" s="527"/>
      <c r="FM778" s="584"/>
      <c r="FN778" s="530"/>
      <c r="FO778" s="584"/>
      <c r="FP778" s="530"/>
      <c r="FQ778" s="284"/>
      <c r="FR778" s="282"/>
      <c r="FS778" s="286"/>
      <c r="FT778" s="278"/>
      <c r="FU778" s="286"/>
      <c r="FV778" s="278"/>
      <c r="FW778" s="285"/>
      <c r="FX778" s="279"/>
      <c r="FY778" s="285"/>
      <c r="FZ778" s="280"/>
      <c r="GA778" s="285"/>
      <c r="GB778" s="280"/>
      <c r="GC778" s="280"/>
      <c r="GD778" s="285"/>
      <c r="GE778" s="280"/>
      <c r="GF778" s="285"/>
      <c r="GG778" s="280"/>
      <c r="GH778" s="280"/>
      <c r="GI778" s="280"/>
      <c r="GJ778" s="280"/>
      <c r="GK778" s="280"/>
      <c r="GL778" s="280"/>
      <c r="GM778" s="280"/>
      <c r="GN778" s="280"/>
      <c r="GO778" s="280"/>
      <c r="GP778" s="282"/>
      <c r="GQ778" s="532"/>
      <c r="GR778" s="587"/>
      <c r="GS778" s="532"/>
      <c r="GT778" s="587"/>
      <c r="GU778" s="532"/>
      <c r="GV778" s="532"/>
      <c r="GW778" s="532"/>
      <c r="GX778" s="532"/>
      <c r="GY778" s="532"/>
      <c r="GZ778" s="587"/>
      <c r="HA778" s="532"/>
      <c r="HB778" s="587"/>
      <c r="HC778" s="532"/>
      <c r="HD778" s="532"/>
      <c r="HE778" s="532"/>
      <c r="HF778" s="532"/>
      <c r="HG778" s="532"/>
      <c r="HH778" s="584"/>
      <c r="HI778" s="527"/>
      <c r="HJ778" s="587"/>
      <c r="HK778" s="532"/>
      <c r="HL778" s="532"/>
      <c r="HM778" s="532"/>
      <c r="HN778" s="532"/>
      <c r="HO778" s="532"/>
      <c r="HP778" s="286"/>
      <c r="HQ778" s="207"/>
      <c r="HR778" s="207"/>
      <c r="HS778" s="207"/>
      <c r="HT778" s="393"/>
      <c r="HU778" s="520"/>
      <c r="HV778" s="393"/>
      <c r="HW778" s="520"/>
      <c r="HX778" s="393"/>
      <c r="HY778" s="520"/>
      <c r="HZ778" s="393"/>
      <c r="IA778" s="520"/>
      <c r="IB778" s="393"/>
      <c r="IC778" s="520"/>
      <c r="ID778" s="393"/>
      <c r="IE778" s="168"/>
      <c r="IF778" s="168"/>
      <c r="IG778" s="168"/>
      <c r="IH778" s="168"/>
      <c r="II778" s="168"/>
      <c r="IJ778" s="168"/>
      <c r="IK778" s="168"/>
      <c r="IL778" s="168"/>
      <c r="IM778" s="168"/>
      <c r="IN778" s="462"/>
      <c r="IO778" s="462"/>
      <c r="IP778" s="390"/>
      <c r="IQ778" s="168"/>
      <c r="IR778" s="168"/>
      <c r="IS778" s="168"/>
      <c r="IT778" s="390"/>
      <c r="IU778" s="393"/>
      <c r="IV778" s="390"/>
      <c r="IW778" s="393"/>
      <c r="IX778" s="484"/>
      <c r="IY778" s="393"/>
      <c r="IZ778" s="168"/>
      <c r="JA778" s="168"/>
      <c r="JB778" s="177"/>
      <c r="JC778" s="177"/>
      <c r="JD778" s="177"/>
      <c r="JE778" s="168"/>
      <c r="JF778" s="168"/>
      <c r="JG778" s="168"/>
      <c r="JH778" s="168"/>
      <c r="JI778" s="168"/>
      <c r="JJ778" s="168"/>
      <c r="JK778" s="168"/>
      <c r="JL778" s="168"/>
      <c r="JM778" s="168"/>
      <c r="JN778" s="168"/>
      <c r="JO778" s="168"/>
      <c r="JP778" s="177"/>
      <c r="JQ778" s="177"/>
      <c r="JR778" s="177"/>
      <c r="JS778" s="168"/>
      <c r="JT778" s="168"/>
      <c r="JU778" s="393"/>
      <c r="JV778" s="168"/>
      <c r="JW778" s="168"/>
      <c r="JX778" s="168"/>
      <c r="JY778" s="393"/>
      <c r="JZ778" s="507"/>
      <c r="KA778" s="507"/>
      <c r="KB778" s="520"/>
      <c r="KC778" s="520"/>
      <c r="KD778" s="507"/>
      <c r="KE778" s="170"/>
      <c r="KF778" s="168"/>
      <c r="KG778" s="168"/>
      <c r="KH778" s="168"/>
      <c r="KI778" s="168">
        <v>1</v>
      </c>
      <c r="KJ778" s="168">
        <v>1</v>
      </c>
      <c r="KK778" s="169"/>
      <c r="KL778" s="168"/>
      <c r="KM778" s="168"/>
      <c r="KN778" s="168"/>
      <c r="KO778" s="168"/>
      <c r="KP778" s="168"/>
      <c r="KQ778" s="168"/>
      <c r="KR778" s="169"/>
      <c r="KS778" s="168"/>
      <c r="KT778" s="168"/>
      <c r="KU778" s="168"/>
      <c r="KV778" s="168"/>
      <c r="KW778" s="168"/>
      <c r="KX778" s="168"/>
      <c r="KY778" s="168"/>
      <c r="KZ778" s="168"/>
      <c r="LA778" s="169"/>
      <c r="LB778" s="168"/>
      <c r="LC778" s="168"/>
    </row>
    <row r="779" spans="1:315" x14ac:dyDescent="0.15">
      <c r="A779" s="214"/>
      <c r="B779" s="261" t="s">
        <v>301</v>
      </c>
      <c r="C779" s="10"/>
      <c r="D779" s="11"/>
      <c r="E779" s="12"/>
      <c r="F779" s="14"/>
      <c r="G779" s="13"/>
      <c r="H779" s="14" t="s">
        <v>349</v>
      </c>
      <c r="I779" s="596">
        <v>147</v>
      </c>
      <c r="J779" s="9">
        <v>1</v>
      </c>
      <c r="K779" s="14">
        <v>0</v>
      </c>
      <c r="L779" s="9">
        <v>1</v>
      </c>
      <c r="M779" s="14">
        <v>1</v>
      </c>
      <c r="N779" s="14">
        <v>1</v>
      </c>
      <c r="O779" s="14">
        <v>0</v>
      </c>
      <c r="P779" s="14">
        <v>0</v>
      </c>
      <c r="Q779" s="14">
        <v>1</v>
      </c>
      <c r="R779" s="14">
        <v>0</v>
      </c>
      <c r="S779" s="14">
        <v>0</v>
      </c>
      <c r="T779" s="14">
        <v>1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9">
        <v>1</v>
      </c>
      <c r="AB779" s="15"/>
      <c r="AC779" s="15"/>
      <c r="AD779" s="15"/>
      <c r="AE779" s="15">
        <f>ABS(ER779-DU780)</f>
        <v>1.025643509427872</v>
      </c>
      <c r="AF779" s="15">
        <f>ABS(ES779-DV780)</f>
        <v>0.11832411504424734</v>
      </c>
      <c r="AG779" s="15">
        <f>SQRT(AE779^2+AF779^2)</f>
        <v>1.0324462236032081</v>
      </c>
      <c r="AH779" s="15">
        <f>AM780-BP779</f>
        <v>4.6548436197111114</v>
      </c>
      <c r="AI779" s="15">
        <f>AN780-BQ779</f>
        <v>-18.34023783185841</v>
      </c>
      <c r="AJ779" s="15"/>
      <c r="AK779" s="15"/>
      <c r="AL779" s="632">
        <f>((AH779*AH780)+(AI779*AI780))/(SQRT(AH779^2+AI779^2)*SQRT(AH780^2+AI780^2))</f>
        <v>0.9976248376131891</v>
      </c>
      <c r="AM779" s="633"/>
      <c r="AN779" s="634"/>
      <c r="AO779" s="633"/>
      <c r="AP779" s="634"/>
      <c r="AQ779" s="634"/>
      <c r="AR779" s="634"/>
      <c r="AS779" s="634"/>
      <c r="AT779" s="634"/>
      <c r="AU779" s="634"/>
      <c r="AV779" s="634"/>
      <c r="AW779" s="634"/>
      <c r="AX779" s="634"/>
      <c r="AY779" s="634"/>
      <c r="AZ779" s="634"/>
      <c r="BA779" s="634"/>
      <c r="BB779" s="633"/>
      <c r="BC779" s="634"/>
      <c r="BD779" s="634"/>
      <c r="BE779" s="634"/>
      <c r="BF779" s="634"/>
      <c r="BG779" s="634"/>
      <c r="BH779" s="634"/>
      <c r="BI779" s="634"/>
      <c r="BJ779" s="634"/>
      <c r="BK779" s="634"/>
      <c r="BL779" s="634"/>
      <c r="BM779" s="634"/>
      <c r="BN779" s="573"/>
      <c r="BO779" s="573"/>
      <c r="BP779" s="64">
        <v>-1.084815250356403</v>
      </c>
      <c r="BQ779" s="64">
        <v>11.990176991150443</v>
      </c>
      <c r="BR779" s="6"/>
      <c r="BS779" s="527"/>
      <c r="BT779" s="527"/>
      <c r="BU779" s="527"/>
      <c r="BV779" s="527"/>
      <c r="BW779" s="584"/>
      <c r="BX779" s="527"/>
      <c r="BY779" s="527"/>
      <c r="BZ779" s="527"/>
      <c r="CA779" s="527"/>
      <c r="CB779" s="584"/>
      <c r="CC779" s="527"/>
      <c r="CD779" s="584"/>
      <c r="CE779" s="527"/>
      <c r="CF779" s="584"/>
      <c r="CG779" s="527"/>
      <c r="CH779" s="584"/>
      <c r="CI779" s="527"/>
      <c r="CJ779" s="584"/>
      <c r="CK779" s="527"/>
      <c r="CL779" s="584"/>
      <c r="CO779" s="70"/>
      <c r="CP779" s="70"/>
      <c r="CQ779" s="70"/>
      <c r="CR779" s="70"/>
      <c r="CS779" s="70"/>
      <c r="CT779" s="70"/>
      <c r="CU779" s="70"/>
      <c r="CV779" s="70"/>
      <c r="CW779" s="70"/>
      <c r="CX779" s="70"/>
      <c r="CY779" s="70"/>
      <c r="CZ779" s="70"/>
      <c r="DA779" s="70"/>
      <c r="DB779" s="70"/>
      <c r="DC779" s="70"/>
      <c r="DH779" s="516"/>
      <c r="DI779" s="516"/>
      <c r="DJ779" s="105"/>
      <c r="DK779" s="105"/>
      <c r="DL779" s="105"/>
      <c r="DM779" s="105"/>
      <c r="DN779" s="105"/>
      <c r="DO779" s="105"/>
      <c r="DP779" s="105"/>
      <c r="DQ779" s="105"/>
      <c r="DR779" s="105"/>
      <c r="DS779" s="105"/>
      <c r="DT779" s="108" t="s">
        <v>442</v>
      </c>
      <c r="DU779" s="128">
        <v>-1.084815250356403</v>
      </c>
      <c r="DV779" s="128">
        <v>11.990176991150443</v>
      </c>
      <c r="ER779" s="105">
        <v>3.7278196784974575</v>
      </c>
      <c r="ES779" s="105">
        <v>-14.514424778761063</v>
      </c>
      <c r="EV779" s="284"/>
      <c r="EW779" s="209"/>
      <c r="EX779" s="209"/>
      <c r="EY779" s="209"/>
      <c r="EZ779" s="209"/>
      <c r="FA779" s="209"/>
      <c r="FB779" s="209"/>
      <c r="FC779" s="209"/>
      <c r="FE779" s="141"/>
      <c r="FF779" s="141"/>
      <c r="FH779" s="141"/>
      <c r="FJ779" s="141"/>
      <c r="FK779" s="584"/>
      <c r="FL779" s="527"/>
      <c r="FM779" s="584"/>
      <c r="FN779" s="527"/>
      <c r="FO779" s="584"/>
      <c r="FP779" s="527"/>
      <c r="FQ779" s="284"/>
      <c r="FR779" s="209"/>
      <c r="FS779" s="285"/>
      <c r="FT779" s="279"/>
      <c r="FU779" s="285"/>
      <c r="FV779" s="279"/>
      <c r="FW779" s="285"/>
      <c r="FX779" s="279"/>
      <c r="FY779" s="285"/>
      <c r="FZ779" s="279"/>
      <c r="GA779" s="285"/>
      <c r="GB779" s="279"/>
      <c r="GC779" s="279"/>
      <c r="GD779" s="285"/>
      <c r="GE779" s="279"/>
      <c r="GF779" s="285"/>
      <c r="GG779" s="279"/>
      <c r="GH779" s="279"/>
      <c r="GI779" s="279"/>
      <c r="GJ779" s="279"/>
      <c r="GK779" s="279"/>
      <c r="GL779" s="279"/>
      <c r="GM779" s="279"/>
      <c r="GN779" s="279"/>
      <c r="GO779" s="279"/>
      <c r="GP779" s="209"/>
      <c r="GQ779" s="529"/>
      <c r="GR779" s="587"/>
      <c r="GS779" s="529"/>
      <c r="GT779" s="587"/>
      <c r="GU779" s="529"/>
      <c r="GV779" s="529"/>
      <c r="GW779" s="529"/>
      <c r="GX779" s="529"/>
      <c r="GY779" s="529"/>
      <c r="GZ779" s="587"/>
      <c r="HA779" s="529"/>
      <c r="HB779" s="587"/>
      <c r="HC779" s="529"/>
      <c r="HD779" s="529"/>
      <c r="HE779" s="529"/>
      <c r="HF779" s="529"/>
      <c r="HG779" s="529"/>
      <c r="HH779" s="584"/>
      <c r="HI779" s="527"/>
      <c r="HJ779" s="587"/>
      <c r="HK779" s="529"/>
      <c r="HL779" s="529"/>
      <c r="HM779" s="529"/>
      <c r="HN779" s="529"/>
      <c r="HO779" s="529"/>
      <c r="HP779" s="285"/>
      <c r="HQ779" s="208"/>
      <c r="HR779" s="208"/>
      <c r="HS779" s="208"/>
      <c r="IE779" s="159"/>
      <c r="IF779" s="159"/>
      <c r="IG779" s="159"/>
      <c r="IH779" s="159"/>
      <c r="II779" s="159"/>
      <c r="IJ779" s="159"/>
      <c r="IK779" s="159"/>
      <c r="IL779" s="159"/>
      <c r="IM779" s="159"/>
      <c r="IQ779" s="159"/>
      <c r="IR779" s="159"/>
      <c r="IS779" s="159"/>
      <c r="IZ779" s="159"/>
      <c r="JA779" s="159"/>
      <c r="JB779" s="159"/>
      <c r="JC779" s="159"/>
      <c r="JD779" s="159"/>
      <c r="JE779" s="159"/>
      <c r="JF779" s="159"/>
      <c r="JG779" s="159"/>
      <c r="JH779" s="159"/>
      <c r="JI779" s="159"/>
      <c r="JJ779" s="159"/>
      <c r="JK779" s="159"/>
      <c r="JL779" s="159"/>
      <c r="JM779" s="159"/>
      <c r="JN779" s="159"/>
      <c r="JO779" s="159"/>
      <c r="JP779" s="159"/>
      <c r="JQ779" s="159"/>
      <c r="JR779" s="159"/>
      <c r="JS779" s="159"/>
      <c r="JT779" s="159"/>
      <c r="JV779" s="159"/>
      <c r="JW779" s="159"/>
      <c r="JX779" s="159"/>
      <c r="KE779" s="159"/>
      <c r="KF779" s="159"/>
      <c r="KG779" s="159"/>
      <c r="KH779" s="159"/>
      <c r="KI779" s="159"/>
      <c r="KJ779" s="159"/>
      <c r="KK779" s="159"/>
      <c r="KL779" s="159"/>
      <c r="KM779" s="159"/>
      <c r="KN779" s="159"/>
      <c r="KO779" s="159"/>
      <c r="KP779" s="159"/>
      <c r="KQ779" s="159"/>
      <c r="KR779" s="159"/>
      <c r="KS779" s="159"/>
      <c r="KT779" s="159"/>
      <c r="KU779" s="159"/>
      <c r="KV779" s="159"/>
      <c r="KW779" s="159"/>
      <c r="KX779" s="159"/>
      <c r="KY779" s="159"/>
      <c r="KZ779" s="159"/>
      <c r="LA779" s="159"/>
      <c r="LB779" s="159"/>
      <c r="LC779" s="159"/>
    </row>
    <row r="780" spans="1:315" x14ac:dyDescent="0.15">
      <c r="A780" s="214"/>
      <c r="B780" s="261" t="s">
        <v>302</v>
      </c>
      <c r="C780" s="10">
        <v>0.22</v>
      </c>
      <c r="D780" s="11">
        <v>0.73326000000000002</v>
      </c>
      <c r="E780" s="12"/>
      <c r="F780" s="14"/>
      <c r="G780" s="13"/>
      <c r="H780" s="14"/>
      <c r="I780" s="596"/>
      <c r="J780" s="9">
        <v>2</v>
      </c>
      <c r="K780" s="14"/>
      <c r="L780" s="9"/>
      <c r="M780" s="14">
        <v>0</v>
      </c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9"/>
      <c r="AB780" s="15"/>
      <c r="AC780" s="15"/>
      <c r="AD780" s="15"/>
      <c r="AE780" s="15"/>
      <c r="AF780" s="15"/>
      <c r="AG780" s="15"/>
      <c r="AH780" s="54">
        <f>ER779-BP779</f>
        <v>4.8126349288538606</v>
      </c>
      <c r="AI780" s="54">
        <f>ES779-BQ779</f>
        <v>-26.504601769911506</v>
      </c>
      <c r="AJ780" s="15"/>
      <c r="AK780" s="15"/>
      <c r="AL780" s="635">
        <f>DEGREES(ACOS(AL779))</f>
        <v>3.9497561251740225</v>
      </c>
      <c r="AM780" s="633">
        <v>3.5700283693547084</v>
      </c>
      <c r="AN780" s="634">
        <v>-6.3500608407079655</v>
      </c>
      <c r="AO780" s="584"/>
      <c r="AP780" s="638">
        <f>ABS(11.88+AN780)</f>
        <v>5.5299391592920353</v>
      </c>
      <c r="AQ780" s="634"/>
      <c r="AR780" s="634"/>
      <c r="AS780" s="634"/>
      <c r="AT780" s="634"/>
      <c r="AU780" s="634"/>
      <c r="AV780" s="634"/>
      <c r="AW780" s="634"/>
      <c r="AX780" s="634"/>
      <c r="AY780" s="634"/>
      <c r="AZ780" s="634"/>
      <c r="BA780" s="634"/>
      <c r="BB780" s="634">
        <f>ABS(BQ780-AN780)</f>
        <v>7.9277157079646026</v>
      </c>
      <c r="BC780" s="527"/>
      <c r="BD780" s="634"/>
      <c r="BE780" s="634"/>
      <c r="BF780" s="634"/>
      <c r="BG780" s="634"/>
      <c r="BH780" s="634"/>
      <c r="BI780" s="634"/>
      <c r="BJ780" s="634"/>
      <c r="BK780" s="634"/>
      <c r="BL780" s="634"/>
      <c r="BM780" s="634"/>
      <c r="BN780" s="573"/>
      <c r="BO780" s="573"/>
      <c r="BP780" s="4">
        <v>6.331376279352825</v>
      </c>
      <c r="BQ780" s="4">
        <v>-14.277776548672568</v>
      </c>
      <c r="BR780" s="6"/>
      <c r="BS780" s="527">
        <f>(BP779+BP780+BP781)/3</f>
        <v>-4.6022465166635364E-2</v>
      </c>
      <c r="BT780" s="527">
        <f>(BQ779+BQ780+BQ781)/3</f>
        <v>2.3138938053097342</v>
      </c>
      <c r="BU780" s="527"/>
      <c r="BV780" s="527"/>
      <c r="BW780" s="584"/>
      <c r="BX780" s="527"/>
      <c r="BY780" s="527"/>
      <c r="BZ780" s="527"/>
      <c r="CA780" s="527"/>
      <c r="CB780" s="584">
        <f>SQRT((BP779-BP780)^2+(BQ779-BQ780)^2)+SQRT((BP780-BP781)^2+(BQ780-BQ781)^2)+SQRT((BP781-BP779)^2+(BQ781-BQ779)^2)</f>
        <v>58.66960082076762</v>
      </c>
      <c r="CD780" s="584"/>
      <c r="CE780" s="527"/>
      <c r="CF780" s="584"/>
      <c r="CG780" s="527"/>
      <c r="CH780" s="584"/>
      <c r="CI780" s="527"/>
      <c r="CJ780" s="584"/>
      <c r="CK780" s="527"/>
      <c r="CL780" s="584"/>
      <c r="CO780" s="70"/>
      <c r="CP780" s="70"/>
      <c r="CQ780" s="70"/>
      <c r="CR780" s="97">
        <f>DEGREES(ACOS(((BP779-BP780)*(BP781-BP780)+(BQ779-BQ780)*(BQ781-BQ780))/(SQRT((BP779-BP780)^2+(BQ779-BQ780)^2)*SQRT((BP781-BP780)^2+(BQ781-BQ780)^2))))</f>
        <v>10.72595120338239</v>
      </c>
      <c r="CS780" s="541"/>
      <c r="CT780" s="70"/>
      <c r="CU780" s="70"/>
      <c r="CV780" s="70"/>
      <c r="CW780" s="70"/>
      <c r="CX780" s="70"/>
      <c r="CY780" s="70"/>
      <c r="CZ780" s="70"/>
      <c r="DA780" s="70"/>
      <c r="DB780" s="70"/>
      <c r="DC780" s="70"/>
      <c r="DH780" s="516"/>
      <c r="DI780" s="516"/>
      <c r="DJ780" s="105"/>
      <c r="DK780" s="105"/>
      <c r="DL780" s="105"/>
      <c r="DM780" s="105"/>
      <c r="DN780" s="105"/>
      <c r="DO780" s="105"/>
      <c r="DP780" s="105"/>
      <c r="DQ780" s="105"/>
      <c r="DR780" s="105"/>
      <c r="DS780" s="105"/>
      <c r="DT780" s="108" t="s">
        <v>445</v>
      </c>
      <c r="DU780" s="105">
        <v>4.7534631879253295</v>
      </c>
      <c r="DV780" s="105">
        <v>-14.396100663716815</v>
      </c>
      <c r="ER780" s="128">
        <v>-1.28205438678484</v>
      </c>
      <c r="ES780" s="128">
        <v>11.477439159292036</v>
      </c>
      <c r="EU780" s="518">
        <f>ABS(ER780)</f>
        <v>1.28205438678484</v>
      </c>
      <c r="EV780" s="284"/>
      <c r="EW780" s="209"/>
      <c r="EX780" s="209"/>
      <c r="EY780" s="209"/>
      <c r="EZ780" s="209"/>
      <c r="FA780" s="209"/>
      <c r="FB780" s="209"/>
      <c r="FC780" s="209"/>
      <c r="FE780" s="141"/>
      <c r="FF780" s="141"/>
      <c r="FH780" s="141"/>
      <c r="FJ780" s="141"/>
      <c r="FK780" s="584"/>
      <c r="FL780" s="527"/>
      <c r="FM780" s="584"/>
      <c r="FN780" s="527"/>
      <c r="FO780" s="584"/>
      <c r="FP780" s="527"/>
      <c r="FQ780" s="284"/>
      <c r="FR780" s="209"/>
      <c r="FS780" s="285"/>
      <c r="FT780" s="279"/>
      <c r="FU780" s="285"/>
      <c r="FV780" s="279"/>
      <c r="FW780" s="285"/>
      <c r="FX780" s="279"/>
      <c r="FY780" s="285"/>
      <c r="FZ780" s="279"/>
      <c r="GA780" s="285"/>
      <c r="GB780" s="279"/>
      <c r="GC780" s="279"/>
      <c r="GD780" s="285"/>
      <c r="GE780" s="279"/>
      <c r="GF780" s="285"/>
      <c r="GG780" s="279"/>
      <c r="GH780" s="279"/>
      <c r="GI780" s="279"/>
      <c r="GJ780" s="279"/>
      <c r="GK780" s="279"/>
      <c r="GL780" s="279"/>
      <c r="GM780" s="279"/>
      <c r="GN780" s="279"/>
      <c r="GO780" s="279"/>
      <c r="GP780" s="209"/>
      <c r="GQ780" s="529"/>
      <c r="GR780" s="587">
        <v>1.025643509427872</v>
      </c>
      <c r="GS780" s="532">
        <v>0.19723913642843693</v>
      </c>
      <c r="GT780" s="584"/>
      <c r="GU780" s="527"/>
      <c r="GV780" s="527"/>
      <c r="GW780" s="527"/>
      <c r="GX780" s="527"/>
      <c r="GY780" s="527"/>
      <c r="GZ780" s="587">
        <v>0.11832411504424734</v>
      </c>
      <c r="HA780" s="532">
        <v>0.51273783185840749</v>
      </c>
      <c r="HB780" s="584"/>
      <c r="HC780" s="527"/>
      <c r="HD780" s="527"/>
      <c r="HE780" s="527"/>
      <c r="HF780" s="527"/>
      <c r="HG780" s="527"/>
      <c r="HH780" s="584">
        <v>1.0324462236032081</v>
      </c>
      <c r="HI780" s="527">
        <v>0.54936632692393528</v>
      </c>
      <c r="HJ780" s="584"/>
      <c r="HK780" s="527"/>
      <c r="HL780" s="527"/>
      <c r="HM780" s="527"/>
      <c r="HN780" s="527"/>
      <c r="HO780" s="527"/>
      <c r="HP780" s="285"/>
      <c r="HQ780" s="208"/>
      <c r="HR780" s="208"/>
      <c r="HS780" s="208"/>
      <c r="IE780" s="159"/>
      <c r="IF780" s="159"/>
      <c r="IG780" s="159"/>
      <c r="IH780" s="159"/>
      <c r="II780" s="175">
        <v>1</v>
      </c>
      <c r="IJ780" s="175">
        <v>0</v>
      </c>
      <c r="IK780" s="175">
        <v>1</v>
      </c>
      <c r="IL780" s="175">
        <v>0</v>
      </c>
      <c r="IM780" s="175">
        <v>0</v>
      </c>
      <c r="IN780" s="464"/>
      <c r="IO780" s="464"/>
      <c r="IP780" s="402"/>
      <c r="IQ780" s="175">
        <v>0</v>
      </c>
      <c r="IR780" s="175">
        <v>1</v>
      </c>
      <c r="IS780" s="175">
        <v>0</v>
      </c>
      <c r="IT780" s="402"/>
      <c r="IU780" s="416"/>
      <c r="IV780" s="402"/>
      <c r="IW780" s="416"/>
      <c r="IX780" s="483"/>
      <c r="IY780" s="416"/>
      <c r="IZ780" s="175">
        <v>0</v>
      </c>
      <c r="JA780" s="175">
        <v>0</v>
      </c>
      <c r="JB780" s="178">
        <v>0</v>
      </c>
      <c r="JC780" s="178">
        <v>1</v>
      </c>
      <c r="JD780" s="178">
        <v>0</v>
      </c>
      <c r="JE780" s="178">
        <v>0</v>
      </c>
      <c r="JF780" s="178">
        <v>0</v>
      </c>
      <c r="JG780" s="178">
        <v>1</v>
      </c>
      <c r="JH780" s="178">
        <v>0</v>
      </c>
      <c r="JI780" s="178">
        <v>0</v>
      </c>
      <c r="JJ780" s="178">
        <v>0</v>
      </c>
      <c r="JK780" s="178">
        <v>1</v>
      </c>
      <c r="JL780" s="178">
        <v>0</v>
      </c>
      <c r="JM780" s="178">
        <v>1</v>
      </c>
      <c r="JN780" s="178">
        <v>0</v>
      </c>
      <c r="JO780" s="178">
        <v>0</v>
      </c>
      <c r="JP780" s="178">
        <v>0</v>
      </c>
      <c r="JQ780" s="178">
        <v>0</v>
      </c>
      <c r="JR780" s="178">
        <v>0</v>
      </c>
      <c r="JS780" s="178">
        <v>0</v>
      </c>
      <c r="JT780" s="178">
        <v>0</v>
      </c>
      <c r="JU780" s="513">
        <v>0</v>
      </c>
      <c r="JV780" s="178">
        <v>1</v>
      </c>
      <c r="JW780" s="178">
        <v>0</v>
      </c>
      <c r="JX780" s="178">
        <v>0</v>
      </c>
      <c r="JY780" s="513"/>
      <c r="JZ780" s="407"/>
      <c r="KA780" s="407"/>
      <c r="KB780" s="407"/>
      <c r="KC780" s="407"/>
      <c r="KD780" s="407"/>
      <c r="KE780" s="162">
        <v>1</v>
      </c>
      <c r="KF780" s="175">
        <v>0</v>
      </c>
      <c r="KG780" s="175">
        <v>0</v>
      </c>
      <c r="KH780" s="175">
        <v>0</v>
      </c>
      <c r="KI780" s="175">
        <v>0</v>
      </c>
      <c r="KJ780" s="175">
        <v>1</v>
      </c>
      <c r="KK780" s="160">
        <v>0</v>
      </c>
      <c r="KL780" s="175">
        <v>1</v>
      </c>
      <c r="KM780" s="175">
        <v>0</v>
      </c>
      <c r="KN780" s="175">
        <v>0</v>
      </c>
      <c r="KO780" s="175">
        <v>0</v>
      </c>
      <c r="KP780" s="175">
        <v>0</v>
      </c>
      <c r="KQ780" s="175">
        <v>0</v>
      </c>
      <c r="KR780" s="160">
        <v>0</v>
      </c>
      <c r="KS780" s="159"/>
      <c r="KT780" s="159"/>
      <c r="KU780" s="159"/>
      <c r="KV780" s="159"/>
      <c r="KW780" s="159"/>
      <c r="KX780" s="159"/>
      <c r="KY780" s="159"/>
      <c r="KZ780" s="159"/>
      <c r="LA780" s="159"/>
      <c r="LB780" s="159"/>
      <c r="LC780" s="159"/>
    </row>
    <row r="781" spans="1:315" x14ac:dyDescent="0.15">
      <c r="A781" s="214"/>
      <c r="B781" s="261" t="s">
        <v>303</v>
      </c>
      <c r="C781" s="10">
        <v>1.25</v>
      </c>
      <c r="D781" s="11">
        <v>4.1662499999999998</v>
      </c>
      <c r="E781" s="12"/>
      <c r="F781" s="14"/>
      <c r="G781" s="13"/>
      <c r="H781" s="14"/>
      <c r="I781" s="596"/>
      <c r="J781" s="9">
        <v>3</v>
      </c>
      <c r="K781" s="14"/>
      <c r="L781" s="9"/>
      <c r="M781" s="14">
        <v>0</v>
      </c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9"/>
      <c r="AB781" s="15"/>
      <c r="AC781" s="15"/>
      <c r="AD781" s="15"/>
      <c r="AE781" s="15"/>
      <c r="AF781" s="15"/>
      <c r="AG781" s="15"/>
      <c r="AH781" s="54"/>
      <c r="AI781" s="15"/>
      <c r="AJ781" s="15"/>
      <c r="AK781" s="15"/>
      <c r="AL781" s="632"/>
      <c r="AM781" s="633">
        <v>-3.7278196784974575</v>
      </c>
      <c r="AN781" s="634">
        <v>6.1922953539823018</v>
      </c>
      <c r="AO781" s="634">
        <f>ABS(11.88-AN781)</f>
        <v>5.687704646017699</v>
      </c>
      <c r="AP781" s="527"/>
      <c r="AQ781" s="634"/>
      <c r="AR781" s="634"/>
      <c r="AS781" s="634"/>
      <c r="AT781" s="634"/>
      <c r="AU781" s="634"/>
      <c r="AV781" s="634"/>
      <c r="AW781" s="634"/>
      <c r="AX781" s="634"/>
      <c r="AY781" s="634"/>
      <c r="AZ781" s="634"/>
      <c r="BA781" s="634"/>
      <c r="BB781" s="584"/>
      <c r="BC781" s="634">
        <f>ABS(BQ781-AN781)</f>
        <v>3.0369856194690259</v>
      </c>
      <c r="BD781" s="634"/>
      <c r="BE781" s="634"/>
      <c r="BF781" s="634"/>
      <c r="BG781" s="634"/>
      <c r="BH781" s="634"/>
      <c r="BI781" s="634"/>
      <c r="BJ781" s="634"/>
      <c r="BK781" s="634"/>
      <c r="BL781" s="634"/>
      <c r="BM781" s="634"/>
      <c r="BN781" s="573"/>
      <c r="BO781" s="573"/>
      <c r="BP781" s="64">
        <v>-5.3846284244963281</v>
      </c>
      <c r="BQ781" s="64">
        <v>9.2292809734513277</v>
      </c>
      <c r="BR781" s="6"/>
      <c r="BS781" s="527"/>
      <c r="BT781" s="527"/>
      <c r="BU781" s="527"/>
      <c r="BV781" s="527"/>
      <c r="BW781" s="584"/>
      <c r="BX781" s="527"/>
      <c r="BY781" s="527"/>
      <c r="BZ781" s="527"/>
      <c r="CA781" s="527"/>
      <c r="CC781" s="584"/>
      <c r="CD781" s="584"/>
      <c r="CE781" s="584"/>
      <c r="CF781" s="584"/>
      <c r="CG781" s="527"/>
      <c r="CH781" s="584"/>
      <c r="CI781" s="527"/>
      <c r="CJ781" s="584"/>
      <c r="CK781" s="527"/>
      <c r="CL781" s="584"/>
      <c r="CO781" s="70"/>
      <c r="CP781" s="70"/>
      <c r="CQ781" s="70"/>
      <c r="CR781" s="285"/>
      <c r="CS781" s="542"/>
      <c r="CT781" s="70"/>
      <c r="CU781" s="70"/>
      <c r="CV781" s="70"/>
      <c r="CW781" s="70"/>
      <c r="CX781" s="70"/>
      <c r="CY781" s="70"/>
      <c r="CZ781" s="70"/>
      <c r="DA781" s="70"/>
      <c r="DB781" s="70"/>
      <c r="DC781" s="70"/>
      <c r="DH781" s="516"/>
      <c r="DI781" s="516"/>
      <c r="DJ781" s="105"/>
      <c r="DK781" s="105"/>
      <c r="DL781" s="105"/>
      <c r="DM781" s="105"/>
      <c r="DN781" s="105"/>
      <c r="DO781" s="105"/>
      <c r="DP781" s="105"/>
      <c r="DQ781" s="105"/>
      <c r="DR781" s="105"/>
      <c r="DS781" s="105"/>
      <c r="DT781" s="108" t="s">
        <v>445</v>
      </c>
      <c r="DU781" s="128">
        <v>-4.7534631879253295</v>
      </c>
      <c r="DV781" s="128">
        <v>9.9786670353982316</v>
      </c>
      <c r="ER781" s="105">
        <v>3.0572066146407724</v>
      </c>
      <c r="ES781" s="105">
        <v>-13.883362831858408</v>
      </c>
      <c r="ET781" s="518">
        <f>ABS(ER781)</f>
        <v>3.0572066146407724</v>
      </c>
      <c r="EV781" s="284"/>
      <c r="EW781" s="209"/>
      <c r="EX781" s="209"/>
      <c r="EY781" s="209"/>
      <c r="EZ781" s="209"/>
      <c r="FA781" s="209"/>
      <c r="FB781" s="209"/>
      <c r="FC781" s="209"/>
      <c r="FE781" s="151">
        <v>66.7113131745473</v>
      </c>
      <c r="FF781" s="141"/>
      <c r="FH781" s="516"/>
      <c r="FJ781" s="516"/>
      <c r="FL781" s="516"/>
      <c r="FN781" s="516"/>
      <c r="FQ781" s="284">
        <f>FE781/(D780+D781)</f>
        <v>13.615915300621349</v>
      </c>
      <c r="FR781" s="209"/>
      <c r="FS781" s="285"/>
      <c r="FT781" s="279"/>
      <c r="FU781" s="285"/>
      <c r="FV781" s="279"/>
      <c r="FW781" s="285"/>
      <c r="FX781" s="279"/>
      <c r="FY781" s="285"/>
      <c r="FZ781" s="279"/>
      <c r="GA781" s="285"/>
      <c r="GB781" s="279"/>
      <c r="GC781" s="279"/>
      <c r="GD781" s="284">
        <f>FE781*(((ABS(DV780-AN780))/(ABS(DV779-DV780))))^2</f>
        <v>6.2030829519818784</v>
      </c>
      <c r="GE781" s="209"/>
      <c r="GF781" s="285"/>
      <c r="GG781" s="279"/>
      <c r="GH781" s="279"/>
      <c r="GI781" s="279"/>
      <c r="GJ781" s="279"/>
      <c r="GK781" s="279"/>
      <c r="GL781" s="279"/>
      <c r="GM781" s="279"/>
      <c r="GN781" s="279"/>
      <c r="GO781" s="279"/>
      <c r="GP781" s="209"/>
      <c r="GQ781" s="529"/>
      <c r="GR781" s="587">
        <v>1.6962565732845571</v>
      </c>
      <c r="GS781" s="529">
        <v>3.4714088011404893</v>
      </c>
      <c r="GT781" s="587"/>
      <c r="GU781" s="529"/>
      <c r="GV781" s="529"/>
      <c r="GW781" s="529"/>
      <c r="GX781" s="529"/>
      <c r="GY781" s="529"/>
      <c r="GZ781" s="587">
        <v>0.51273783185840749</v>
      </c>
      <c r="HA781" s="529">
        <v>1.4987721238938043</v>
      </c>
      <c r="HB781" s="587"/>
      <c r="HC781" s="529"/>
      <c r="HD781" s="529"/>
      <c r="HE781" s="529"/>
      <c r="HF781" s="529"/>
      <c r="HG781" s="529"/>
      <c r="HH781" s="584">
        <v>1.7720571228461932</v>
      </c>
      <c r="HI781" s="527">
        <v>3.7811369909058827</v>
      </c>
      <c r="HJ781" s="587"/>
      <c r="HK781" s="529"/>
      <c r="HL781" s="529"/>
      <c r="HM781" s="529"/>
      <c r="HN781" s="529"/>
      <c r="HO781" s="529"/>
      <c r="HP781" s="285"/>
      <c r="HQ781" s="208"/>
      <c r="HR781" s="208"/>
      <c r="HS781" s="208"/>
      <c r="IE781" s="159"/>
      <c r="IF781" s="159"/>
      <c r="IG781" s="159"/>
      <c r="IH781" s="159"/>
      <c r="II781" s="175">
        <v>0</v>
      </c>
      <c r="IJ781" s="175">
        <v>1</v>
      </c>
      <c r="IK781" s="175">
        <v>0</v>
      </c>
      <c r="IL781" s="175">
        <v>1</v>
      </c>
      <c r="IM781" s="175">
        <v>0</v>
      </c>
      <c r="IN781" s="464"/>
      <c r="IO781" s="464"/>
      <c r="IP781" s="402"/>
      <c r="IQ781" s="175">
        <v>0</v>
      </c>
      <c r="IR781" s="175">
        <v>1</v>
      </c>
      <c r="IS781" s="175">
        <v>0</v>
      </c>
      <c r="IT781" s="402"/>
      <c r="IU781" s="416"/>
      <c r="IV781" s="402"/>
      <c r="IW781" s="416"/>
      <c r="IX781" s="483"/>
      <c r="IY781" s="416"/>
      <c r="IZ781" s="175">
        <v>0</v>
      </c>
      <c r="JA781" s="175">
        <v>0</v>
      </c>
      <c r="JB781" s="178">
        <v>0</v>
      </c>
      <c r="JC781" s="178">
        <v>1</v>
      </c>
      <c r="JD781" s="178">
        <v>0</v>
      </c>
      <c r="JE781" s="178">
        <v>0</v>
      </c>
      <c r="JF781" s="178">
        <v>0</v>
      </c>
      <c r="JG781" s="178">
        <v>1</v>
      </c>
      <c r="JH781" s="178">
        <v>0</v>
      </c>
      <c r="JI781" s="178">
        <v>0</v>
      </c>
      <c r="JJ781" s="178">
        <v>0</v>
      </c>
      <c r="JK781" s="178">
        <v>1</v>
      </c>
      <c r="JL781" s="178">
        <v>0</v>
      </c>
      <c r="JM781" s="178">
        <v>1</v>
      </c>
      <c r="JN781" s="178">
        <v>0</v>
      </c>
      <c r="JO781" s="178">
        <v>0</v>
      </c>
      <c r="JP781" s="178">
        <v>0</v>
      </c>
      <c r="JQ781" s="178">
        <v>0</v>
      </c>
      <c r="JR781" s="178">
        <v>0</v>
      </c>
      <c r="JS781" s="178">
        <v>0</v>
      </c>
      <c r="JT781" s="178">
        <v>0</v>
      </c>
      <c r="JU781" s="513">
        <v>1</v>
      </c>
      <c r="JV781" s="178">
        <v>0</v>
      </c>
      <c r="JW781" s="178">
        <v>0</v>
      </c>
      <c r="JX781" s="178">
        <v>0</v>
      </c>
      <c r="JY781" s="513"/>
      <c r="JZ781" s="407"/>
      <c r="KA781" s="407"/>
      <c r="KB781" s="407"/>
      <c r="KC781" s="407"/>
      <c r="KD781" s="407"/>
      <c r="KE781" s="162">
        <v>0</v>
      </c>
      <c r="KF781" s="175">
        <v>1</v>
      </c>
      <c r="KG781" s="175">
        <v>0</v>
      </c>
      <c r="KH781" s="175">
        <v>0</v>
      </c>
      <c r="KI781" s="175">
        <v>0</v>
      </c>
      <c r="KJ781" s="175">
        <v>1</v>
      </c>
      <c r="KK781" s="160">
        <v>0</v>
      </c>
      <c r="KL781" s="175">
        <v>0</v>
      </c>
      <c r="KM781" s="175">
        <v>0</v>
      </c>
      <c r="KN781" s="175">
        <v>0</v>
      </c>
      <c r="KO781" s="175">
        <v>1</v>
      </c>
      <c r="KP781" s="175">
        <v>0</v>
      </c>
      <c r="KQ781" s="175">
        <v>0</v>
      </c>
      <c r="KR781" s="160">
        <v>0</v>
      </c>
      <c r="KS781" s="175">
        <v>1</v>
      </c>
      <c r="KT781" s="159"/>
      <c r="KU781" s="159"/>
      <c r="KV781" s="159"/>
      <c r="KW781" s="159"/>
      <c r="KX781" s="159"/>
      <c r="KY781" s="159"/>
      <c r="KZ781" s="159"/>
      <c r="LA781" s="159"/>
      <c r="LB781" s="159"/>
      <c r="LC781" s="159"/>
    </row>
    <row r="782" spans="1:315" x14ac:dyDescent="0.15">
      <c r="A782" s="218" t="s">
        <v>593</v>
      </c>
      <c r="B782" s="259" t="s">
        <v>304</v>
      </c>
      <c r="C782" s="17"/>
      <c r="D782" s="18"/>
      <c r="E782" s="12"/>
      <c r="F782" s="20"/>
      <c r="G782" s="19"/>
      <c r="H782" s="20"/>
      <c r="I782" s="597"/>
      <c r="J782" s="16"/>
      <c r="K782" s="20"/>
      <c r="L782" s="16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16"/>
      <c r="AB782" s="20"/>
      <c r="AC782" s="20"/>
      <c r="AD782" s="20"/>
      <c r="AE782" s="20"/>
      <c r="AF782" s="20"/>
      <c r="AG782" s="20"/>
      <c r="AH782" s="58"/>
      <c r="AI782" s="20"/>
      <c r="AJ782" s="20"/>
      <c r="AK782" s="20"/>
      <c r="AL782" s="642"/>
      <c r="AM782" s="636"/>
      <c r="AN782" s="637"/>
      <c r="AO782" s="636"/>
      <c r="AP782" s="637"/>
      <c r="AQ782" s="528">
        <f>SUM(AO779:AO782)</f>
        <v>5.687704646017699</v>
      </c>
      <c r="AR782" s="528">
        <f>SUM(AP779:AP782)</f>
        <v>5.5299391592920353</v>
      </c>
      <c r="AS782" s="528">
        <f>AVERAGE(AO779:AO782)</f>
        <v>5.687704646017699</v>
      </c>
      <c r="AT782" s="528">
        <f>AVERAGE(AP779:AP782)</f>
        <v>5.5299391592920353</v>
      </c>
      <c r="AU782" s="528">
        <f>MAX(AO779:AO782)</f>
        <v>5.687704646017699</v>
      </c>
      <c r="AV782" s="528">
        <f>MAX(AP779:AP782)</f>
        <v>5.5299391592920353</v>
      </c>
      <c r="AW782" s="528">
        <f>MIN(AO779:AO782)</f>
        <v>5.687704646017699</v>
      </c>
      <c r="AX782" s="528">
        <f>MIN(AP779:AP782)</f>
        <v>5.5299391592920353</v>
      </c>
      <c r="AY782" s="528">
        <f>AU782-AW782</f>
        <v>0</v>
      </c>
      <c r="AZ782" s="528">
        <f>AV782-AX782</f>
        <v>0</v>
      </c>
      <c r="BA782" s="528"/>
      <c r="BB782" s="636"/>
      <c r="BC782" s="637"/>
      <c r="BD782" s="528">
        <f>SUM(BB779:BB782)</f>
        <v>7.9277157079646026</v>
      </c>
      <c r="BE782" s="528">
        <f>SUM(BC779:BC782)</f>
        <v>3.0369856194690259</v>
      </c>
      <c r="BF782" s="528">
        <f>AVERAGE(BB779:BB782)</f>
        <v>7.9277157079646026</v>
      </c>
      <c r="BG782" s="528">
        <f>AVERAGE(BC779:BC782)</f>
        <v>3.0369856194690259</v>
      </c>
      <c r="BH782" s="528">
        <f>MAX(BB779:BB782)</f>
        <v>7.9277157079646026</v>
      </c>
      <c r="BI782" s="528">
        <f>MAX(BC779:BC782)</f>
        <v>3.0369856194690259</v>
      </c>
      <c r="BJ782" s="528">
        <f>MIN(BB779:BB782)</f>
        <v>7.9277157079646026</v>
      </c>
      <c r="BK782" s="528">
        <f>MIN(BC779:BC782)</f>
        <v>3.0369856194690259</v>
      </c>
      <c r="BL782" s="528">
        <f>BH782-BJ782</f>
        <v>0</v>
      </c>
      <c r="BM782" s="528">
        <f>BI782-BK782</f>
        <v>0</v>
      </c>
      <c r="BN782" s="574"/>
      <c r="BO782" s="574"/>
      <c r="BP782" s="2"/>
      <c r="BQ782" s="2"/>
      <c r="BR782" s="7"/>
      <c r="BS782" s="530"/>
      <c r="BT782" s="530"/>
      <c r="BU782" s="530"/>
      <c r="BV782" s="530"/>
      <c r="BW782" s="585">
        <f>AVERAGE(BS776:BS782)</f>
        <v>-4.6022465166635364E-2</v>
      </c>
      <c r="BX782" s="585">
        <f>AVERAGE(BT776:BT782)</f>
        <v>2.3138938053097342</v>
      </c>
      <c r="BY782" s="585"/>
      <c r="BZ782" s="585"/>
      <c r="CA782" s="530"/>
      <c r="CB782" s="584"/>
      <c r="CC782" s="530"/>
      <c r="CD782" s="585">
        <f>SUM(CB778:CB781)</f>
        <v>58.66960082076762</v>
      </c>
      <c r="CE782" s="585"/>
      <c r="CF782" s="585" t="e">
        <f ca="1">[1]!Mean(CB778:CB781)</f>
        <v>#NAME?</v>
      </c>
      <c r="CG782" s="585"/>
      <c r="CH782" s="585">
        <f>MAX(CB777:CB781)</f>
        <v>58.66960082076762</v>
      </c>
      <c r="CI782" s="585"/>
      <c r="CJ782" s="585">
        <f>MIN(CB778:CB781)</f>
        <v>58.66960082076762</v>
      </c>
      <c r="CK782" s="585"/>
      <c r="CL782" s="585"/>
      <c r="CM782" s="528"/>
      <c r="CN782" s="393"/>
      <c r="CO782" s="73"/>
      <c r="CP782" s="73"/>
      <c r="CQ782" s="73"/>
      <c r="CR782" s="96"/>
      <c r="CS782" s="83"/>
      <c r="CT782" s="281">
        <f>SUM(CR778:CR782)</f>
        <v>10.72595120338239</v>
      </c>
      <c r="CU782" s="281"/>
      <c r="CV782" s="281">
        <f>AVERAGE(CR777:CR781)</f>
        <v>10.72595120338239</v>
      </c>
      <c r="CW782" s="281"/>
      <c r="CX782" s="281">
        <f>MAX(CR777:CR781)</f>
        <v>10.72595120338239</v>
      </c>
      <c r="CY782" s="281"/>
      <c r="CZ782" s="281">
        <f>MIN(CR778:CR781)</f>
        <v>10.72595120338239</v>
      </c>
      <c r="DA782" s="281"/>
      <c r="DB782" s="281">
        <f>CX782-CZ782</f>
        <v>0</v>
      </c>
      <c r="DC782" s="281"/>
      <c r="DD782" s="281"/>
      <c r="DE782" s="281"/>
      <c r="DF782" s="281"/>
      <c r="DG782" s="281"/>
      <c r="DH782" s="281"/>
      <c r="DI782" s="281"/>
      <c r="DJ782" s="110"/>
      <c r="DK782" s="110"/>
      <c r="DL782" s="133"/>
      <c r="DM782" s="133"/>
      <c r="DN782" s="133"/>
      <c r="DO782" s="133"/>
      <c r="DP782" s="133"/>
      <c r="DQ782" s="133"/>
      <c r="DR782" s="133"/>
      <c r="DS782" s="110"/>
      <c r="DT782" s="112"/>
      <c r="DU782" s="110"/>
      <c r="DV782" s="110"/>
      <c r="DW782" s="495"/>
      <c r="DX782" s="495"/>
      <c r="DY782" s="495"/>
      <c r="DZ782" s="495"/>
      <c r="EA782" s="495"/>
      <c r="EB782" s="512"/>
      <c r="EC782" s="495"/>
      <c r="ED782" s="495"/>
      <c r="EE782" s="512"/>
      <c r="EF782" s="244"/>
      <c r="EG782" s="244"/>
      <c r="EH782" s="244"/>
      <c r="EI782" s="244"/>
      <c r="EJ782" s="244"/>
      <c r="EK782" s="244"/>
      <c r="EL782" s="244"/>
      <c r="EM782" s="244"/>
      <c r="EN782" s="244"/>
      <c r="EO782" s="244"/>
      <c r="EP782" s="244"/>
      <c r="EQ782" s="244"/>
      <c r="ER782" s="110"/>
      <c r="ES782" s="111"/>
      <c r="ET782" s="523"/>
      <c r="EU782" s="523"/>
      <c r="EV782" s="287">
        <f>SUM(ET779:ET782)</f>
        <v>3.0572066146407724</v>
      </c>
      <c r="EW782" s="281">
        <f>SUM(EU779:EU782)</f>
        <v>1.28205438678484</v>
      </c>
      <c r="EX782" s="278">
        <f>AVERAGE(ET779:ET782)</f>
        <v>3.0572066146407724</v>
      </c>
      <c r="EY782" s="278">
        <f>AVERAGE(EU779:EU782)</f>
        <v>1.28205438678484</v>
      </c>
      <c r="EZ782" s="281">
        <f>_xlfn.VAR.P(ET779:ET782)</f>
        <v>0</v>
      </c>
      <c r="FA782" s="281">
        <f>_xlfn.VAR.P(EU779:EU782)</f>
        <v>0</v>
      </c>
      <c r="FB782" s="281">
        <f>MAX(ET779:ET782)</f>
        <v>3.0572066146407724</v>
      </c>
      <c r="FC782" s="281">
        <f>MAX(EU779:EU782)</f>
        <v>1.28205438678484</v>
      </c>
      <c r="FD782" s="523"/>
      <c r="FE782" s="152"/>
      <c r="FF782" s="145"/>
      <c r="FG782" s="521">
        <f>SUM(FE779:FE782)</f>
        <v>66.7113131745473</v>
      </c>
      <c r="FH782" s="521"/>
      <c r="FI782" s="521">
        <f>AVERAGE(FE779:FE782)</f>
        <v>66.7113131745473</v>
      </c>
      <c r="FJ782" s="521"/>
      <c r="FK782" s="521">
        <f>MAX(FE779:FE782)</f>
        <v>66.7113131745473</v>
      </c>
      <c r="FL782" s="521"/>
      <c r="FM782" s="521">
        <f>MIN(FE779:FE782)</f>
        <v>66.7113131745473</v>
      </c>
      <c r="FN782" s="521"/>
      <c r="FO782" s="521">
        <f>FK782-FM782</f>
        <v>0</v>
      </c>
      <c r="FP782" s="520"/>
      <c r="FQ782" s="284"/>
      <c r="FR782" s="284"/>
      <c r="FS782" s="278">
        <f>SUM(FQ779:FQ782)</f>
        <v>13.615915300621349</v>
      </c>
      <c r="FT782" s="278"/>
      <c r="FU782" s="278">
        <f>AVERAGE(FQ779:FQ782)</f>
        <v>13.615915300621349</v>
      </c>
      <c r="FV782" s="278"/>
      <c r="FW782" s="278">
        <f>MAX(FQ779:FQ782)</f>
        <v>13.615915300621349</v>
      </c>
      <c r="FX782" s="278"/>
      <c r="FY782" s="278">
        <f>MIN(FQ779:FQ782)</f>
        <v>13.615915300621349</v>
      </c>
      <c r="FZ782" s="278"/>
      <c r="GA782" s="278">
        <f>FW782-FY782</f>
        <v>0</v>
      </c>
      <c r="GB782" s="278"/>
      <c r="GC782" s="280"/>
      <c r="GD782" s="284"/>
      <c r="GE782" s="284"/>
      <c r="GF782" s="278">
        <f>SUM(GD779:GD782)</f>
        <v>6.2030829519818784</v>
      </c>
      <c r="GG782" s="278"/>
      <c r="GH782" s="278">
        <f>AVERAGE(GD779:GD782)</f>
        <v>6.2030829519818784</v>
      </c>
      <c r="GI782" s="278"/>
      <c r="GJ782" s="278">
        <f>MAX(GD779:GD782)</f>
        <v>6.2030829519818784</v>
      </c>
      <c r="GK782" s="278"/>
      <c r="GL782" s="278">
        <f>MIN(GD779:GD782)</f>
        <v>6.2030829519818784</v>
      </c>
      <c r="GM782" s="278"/>
      <c r="GN782" s="278">
        <f>GJ782-GL782</f>
        <v>0</v>
      </c>
      <c r="GO782" s="278"/>
      <c r="GP782" s="280"/>
      <c r="GQ782" s="587"/>
      <c r="GR782" s="587"/>
      <c r="GS782" s="532"/>
      <c r="GT782" s="586">
        <f>SUM(GR777:GR781)</f>
        <v>2.7219000827124291</v>
      </c>
      <c r="GU782" s="586">
        <f>SUM(GS776:GS781)</f>
        <v>3.6686479375689265</v>
      </c>
      <c r="GV782" s="531">
        <f>AVERAGE(GR776:GR781)</f>
        <v>1.3609500413562146</v>
      </c>
      <c r="GW782" s="531">
        <f>AVERAGE(GS776:GS781)</f>
        <v>1.8343239687844632</v>
      </c>
      <c r="GX782" s="531">
        <f>MAX(GR776:GR781)</f>
        <v>1.6962565732845571</v>
      </c>
      <c r="GY782" s="531">
        <f>MAX(GS776:GS781)</f>
        <v>3.4714088011404893</v>
      </c>
      <c r="GZ782" s="587"/>
      <c r="HA782" s="532"/>
      <c r="HB782" s="586">
        <f>SUM(GZ777:GZ781)</f>
        <v>0.63106194690265482</v>
      </c>
      <c r="HC782" s="586">
        <f>SUM(HA776:HA781)</f>
        <v>2.0115099557522118</v>
      </c>
      <c r="HD782" s="531">
        <f>AVERAGE(GZ776:GZ781)</f>
        <v>0.31553097345132741</v>
      </c>
      <c r="HE782" s="531">
        <f>AVERAGE(HA776:HA781)</f>
        <v>1.0057549778761059</v>
      </c>
      <c r="HF782" s="531">
        <f>MAX(GZ776:GZ781)</f>
        <v>0.51273783185840749</v>
      </c>
      <c r="HG782" s="531">
        <f>MAX(HA776:HA781)</f>
        <v>1.4987721238938043</v>
      </c>
      <c r="HH782" s="584"/>
      <c r="HI782" s="527"/>
      <c r="HJ782" s="586">
        <f>SUM(HH780:HH782)</f>
        <v>2.8045033464494011</v>
      </c>
      <c r="HK782" s="586">
        <f>SUM(HI780:HI782)</f>
        <v>4.3305033178298178</v>
      </c>
      <c r="HL782" s="531">
        <f>AVERAGE(HH780:HH782)</f>
        <v>1.4022516732247006</v>
      </c>
      <c r="HM782" s="531">
        <f>AVERAGE(HI780:HI782)</f>
        <v>2.1652516589149089</v>
      </c>
      <c r="HN782" s="531">
        <f>MAX(HH780:HH782)</f>
        <v>1.7720571228461932</v>
      </c>
      <c r="HO782" s="531">
        <f>MAX(HI780:HI782)</f>
        <v>3.7811369909058827</v>
      </c>
      <c r="HP782" s="286">
        <f>MIN(HH780:HH782)</f>
        <v>1.0324462236032081</v>
      </c>
      <c r="HQ782" s="286">
        <f>MIN(HI780:HI782)</f>
        <v>0.54936632692393528</v>
      </c>
      <c r="HR782" s="278">
        <f>HN782-HP782</f>
        <v>0.73961089924298506</v>
      </c>
      <c r="HS782" s="278">
        <f>HO782-HQ782</f>
        <v>3.2317706639819477</v>
      </c>
      <c r="HT782" s="393"/>
      <c r="HU782" s="520"/>
      <c r="HV782" s="393"/>
      <c r="HW782" s="520"/>
      <c r="HX782" s="393"/>
      <c r="HY782" s="520"/>
      <c r="HZ782" s="393"/>
      <c r="IA782" s="520"/>
      <c r="IB782" s="393"/>
      <c r="IC782" s="520"/>
      <c r="ID782" s="393"/>
      <c r="IE782" s="168"/>
      <c r="IF782" s="168"/>
      <c r="IG782" s="168">
        <v>5.3451805972106401</v>
      </c>
      <c r="IH782" s="168">
        <v>-6.3500608407079655</v>
      </c>
      <c r="II782" s="168"/>
      <c r="IJ782" s="168"/>
      <c r="IK782" s="168"/>
      <c r="IL782" s="168"/>
      <c r="IM782" s="168"/>
      <c r="IN782" s="462"/>
      <c r="IO782" s="462"/>
      <c r="IP782" s="390">
        <v>1</v>
      </c>
      <c r="IQ782" s="168"/>
      <c r="IR782" s="168"/>
      <c r="IS782" s="168"/>
      <c r="IT782" s="390"/>
      <c r="IU782" s="393"/>
      <c r="IV782" s="390"/>
      <c r="IW782" s="393"/>
      <c r="IX782" s="484"/>
      <c r="IY782" s="393"/>
      <c r="IZ782" s="168"/>
      <c r="JA782" s="168"/>
      <c r="JB782" s="177"/>
      <c r="JC782" s="177"/>
      <c r="JD782" s="177"/>
      <c r="JE782" s="168"/>
      <c r="JF782" s="168"/>
      <c r="JG782" s="168"/>
      <c r="JH782" s="168"/>
      <c r="JI782" s="168"/>
      <c r="JJ782" s="168"/>
      <c r="JK782" s="168"/>
      <c r="JL782" s="168"/>
      <c r="JM782" s="168"/>
      <c r="JN782" s="168"/>
      <c r="JO782" s="168"/>
      <c r="JP782" s="177"/>
      <c r="JQ782" s="177"/>
      <c r="JR782" s="177"/>
      <c r="JS782" s="168"/>
      <c r="JT782" s="168"/>
      <c r="JU782" s="393"/>
      <c r="JV782" s="168"/>
      <c r="JW782" s="168"/>
      <c r="JX782" s="168"/>
      <c r="JY782" s="393"/>
      <c r="JZ782" s="507"/>
      <c r="KA782" s="507"/>
      <c r="KB782" s="520"/>
      <c r="KC782" s="520"/>
      <c r="KD782" s="507"/>
      <c r="KE782" s="170"/>
      <c r="KF782" s="168"/>
      <c r="KG782" s="168"/>
      <c r="KH782" s="168"/>
      <c r="KI782" s="168"/>
      <c r="KJ782" s="168"/>
      <c r="KK782" s="169"/>
      <c r="KL782" s="168"/>
      <c r="KM782" s="168"/>
      <c r="KN782" s="168"/>
      <c r="KO782" s="168"/>
      <c r="KP782" s="168"/>
      <c r="KQ782" s="168"/>
      <c r="KR782" s="169"/>
      <c r="KS782" s="168"/>
      <c r="KT782" s="168"/>
      <c r="KU782" s="168"/>
      <c r="KV782" s="168"/>
      <c r="KW782" s="168"/>
      <c r="KX782" s="168"/>
      <c r="KY782" s="168"/>
      <c r="KZ782" s="168"/>
      <c r="LA782" s="169"/>
      <c r="LB782" s="168"/>
      <c r="LC782" s="168"/>
    </row>
    <row r="783" spans="1:315" x14ac:dyDescent="0.15">
      <c r="A783" s="214"/>
      <c r="B783" s="261" t="s">
        <v>305</v>
      </c>
      <c r="C783" s="10"/>
      <c r="D783" s="11"/>
      <c r="E783" s="12"/>
      <c r="F783" s="14"/>
      <c r="G783" s="13"/>
      <c r="H783" s="53" t="s">
        <v>350</v>
      </c>
      <c r="I783" s="596">
        <v>148</v>
      </c>
      <c r="J783" s="9">
        <v>1</v>
      </c>
      <c r="K783" s="14">
        <v>0</v>
      </c>
      <c r="L783" s="9">
        <v>1</v>
      </c>
      <c r="M783" s="14">
        <v>1</v>
      </c>
      <c r="N783" s="14">
        <v>1</v>
      </c>
      <c r="O783" s="14">
        <v>0</v>
      </c>
      <c r="P783" s="14"/>
      <c r="Q783" s="14">
        <v>1</v>
      </c>
      <c r="R783" s="14">
        <v>0</v>
      </c>
      <c r="S783" s="14">
        <v>0</v>
      </c>
      <c r="T783" s="14">
        <v>0</v>
      </c>
      <c r="U783" s="14">
        <v>0</v>
      </c>
      <c r="V783" s="14">
        <v>1</v>
      </c>
      <c r="W783" s="14">
        <v>0</v>
      </c>
      <c r="X783" s="14">
        <v>0</v>
      </c>
      <c r="Y783" s="14">
        <v>1</v>
      </c>
      <c r="Z783" s="14">
        <v>0</v>
      </c>
      <c r="AA783" s="9">
        <v>0</v>
      </c>
      <c r="AB783" s="15"/>
      <c r="AC783" s="15"/>
      <c r="AD783" s="15"/>
      <c r="AE783" s="15"/>
      <c r="AF783" s="15"/>
      <c r="AG783" s="15"/>
      <c r="AH783" s="54"/>
      <c r="AI783" s="15"/>
      <c r="AJ783" s="15"/>
      <c r="AK783" s="15"/>
      <c r="AL783" s="632"/>
      <c r="AM783" s="633"/>
      <c r="AN783" s="634"/>
      <c r="AO783" s="633"/>
      <c r="AP783" s="634"/>
      <c r="AQ783" s="634"/>
      <c r="AR783" s="634"/>
      <c r="AS783" s="634"/>
      <c r="AT783" s="634"/>
      <c r="AU783" s="634"/>
      <c r="AV783" s="634"/>
      <c r="AW783" s="634"/>
      <c r="AX783" s="634"/>
      <c r="AY783" s="634"/>
      <c r="AZ783" s="634"/>
      <c r="BA783" s="634"/>
      <c r="BB783" s="633"/>
      <c r="BC783" s="634"/>
      <c r="BD783" s="634"/>
      <c r="BE783" s="634"/>
      <c r="BF783" s="634"/>
      <c r="BG783" s="634"/>
      <c r="BH783" s="634"/>
      <c r="BI783" s="634"/>
      <c r="BJ783" s="634"/>
      <c r="BK783" s="634"/>
      <c r="BL783" s="634"/>
      <c r="BM783" s="634"/>
      <c r="BN783" s="573"/>
      <c r="BO783" s="573"/>
      <c r="BP783" s="64">
        <v>0.80868045935659139</v>
      </c>
      <c r="BQ783" s="64">
        <v>11.950735619469027</v>
      </c>
      <c r="BR783" s="6"/>
      <c r="BS783" s="527"/>
      <c r="BT783" s="527"/>
      <c r="BU783" s="527"/>
      <c r="BV783" s="527"/>
      <c r="BW783" s="584"/>
      <c r="BX783" s="527"/>
      <c r="BY783" s="527"/>
      <c r="BZ783" s="527"/>
      <c r="CA783" s="527"/>
      <c r="CB783" s="584"/>
      <c r="CC783" s="527"/>
      <c r="CD783" s="584"/>
      <c r="CE783" s="527"/>
      <c r="CF783" s="584"/>
      <c r="CG783" s="527"/>
      <c r="CH783" s="584"/>
      <c r="CI783" s="527"/>
      <c r="CJ783" s="584"/>
      <c r="CK783" s="527"/>
      <c r="CL783" s="584"/>
      <c r="CO783" s="70"/>
      <c r="CP783" s="70"/>
      <c r="CQ783" s="70"/>
      <c r="CR783" s="70"/>
      <c r="CS783" s="70"/>
      <c r="CT783" s="70"/>
      <c r="CU783" s="70"/>
      <c r="CV783" s="70"/>
      <c r="CW783" s="70"/>
      <c r="CX783" s="70"/>
      <c r="CY783" s="70"/>
      <c r="CZ783" s="70"/>
      <c r="DA783" s="70"/>
      <c r="DB783" s="70"/>
      <c r="DC783" s="70"/>
      <c r="DH783" s="516"/>
      <c r="DI783" s="516"/>
      <c r="DJ783" s="105"/>
      <c r="DK783" s="105"/>
      <c r="DL783" s="105"/>
      <c r="DM783" s="105"/>
      <c r="DN783" s="105"/>
      <c r="DO783" s="105"/>
      <c r="DP783" s="105"/>
      <c r="DQ783" s="105"/>
      <c r="DR783" s="105"/>
      <c r="DS783" s="105"/>
      <c r="DT783" s="108" t="s">
        <v>442</v>
      </c>
      <c r="DU783" s="128">
        <v>0.80868045935659139</v>
      </c>
      <c r="DV783" s="128">
        <v>11.950735619469027</v>
      </c>
      <c r="ER783" s="105">
        <v>-3.7278196784974575</v>
      </c>
      <c r="ES783" s="105">
        <v>-13.528390486725666</v>
      </c>
      <c r="EV783" s="284"/>
      <c r="EW783" s="209"/>
      <c r="EX783" s="209"/>
      <c r="EY783" s="209"/>
      <c r="EZ783" s="209"/>
      <c r="FA783" s="209"/>
      <c r="FB783" s="209"/>
      <c r="FC783" s="209"/>
      <c r="FE783" s="141"/>
      <c r="FF783" s="141"/>
      <c r="FH783" s="141"/>
      <c r="FJ783" s="141"/>
      <c r="FK783" s="584"/>
      <c r="FL783" s="527"/>
      <c r="FM783" s="584"/>
      <c r="FN783" s="527"/>
      <c r="FO783" s="584"/>
      <c r="FP783" s="527"/>
      <c r="FQ783" s="284"/>
      <c r="FR783" s="209"/>
      <c r="FS783" s="285"/>
      <c r="FT783" s="279"/>
      <c r="FU783" s="285"/>
      <c r="FV783" s="279"/>
      <c r="FW783" s="285"/>
      <c r="FX783" s="279"/>
      <c r="FY783" s="285"/>
      <c r="FZ783" s="279"/>
      <c r="GA783" s="285"/>
      <c r="GB783" s="279"/>
      <c r="GC783" s="279"/>
      <c r="GD783" s="285"/>
      <c r="GE783" s="279"/>
      <c r="GF783" s="285"/>
      <c r="GG783" s="279"/>
      <c r="GH783" s="279"/>
      <c r="GI783" s="279"/>
      <c r="GJ783" s="279"/>
      <c r="GK783" s="279"/>
      <c r="GL783" s="279"/>
      <c r="GM783" s="279"/>
      <c r="GN783" s="279"/>
      <c r="GO783" s="279"/>
      <c r="GP783" s="209"/>
      <c r="GQ783" s="529"/>
      <c r="GR783" s="587"/>
      <c r="GS783" s="529"/>
      <c r="GT783" s="587"/>
      <c r="GU783" s="529"/>
      <c r="GV783" s="529"/>
      <c r="GW783" s="529"/>
      <c r="GX783" s="529"/>
      <c r="GY783" s="529"/>
      <c r="GZ783" s="587"/>
      <c r="HA783" s="529"/>
      <c r="HB783" s="587"/>
      <c r="HC783" s="529"/>
      <c r="HD783" s="529"/>
      <c r="HE783" s="529"/>
      <c r="HF783" s="529"/>
      <c r="HG783" s="529"/>
      <c r="HH783" s="584"/>
      <c r="HI783" s="527"/>
      <c r="HJ783" s="587"/>
      <c r="HK783" s="529"/>
      <c r="HL783" s="529"/>
      <c r="HM783" s="529"/>
      <c r="HN783" s="529"/>
      <c r="HO783" s="529"/>
      <c r="HP783" s="285"/>
      <c r="HQ783" s="208"/>
      <c r="HR783" s="208"/>
      <c r="HS783" s="208"/>
      <c r="IE783" s="159"/>
      <c r="IF783" s="159"/>
      <c r="IG783" s="159">
        <v>-0.37475435921403016</v>
      </c>
      <c r="IH783" s="159">
        <v>0</v>
      </c>
      <c r="II783" s="159"/>
      <c r="IJ783" s="159"/>
      <c r="IK783" s="159"/>
      <c r="IL783" s="159"/>
      <c r="IM783" s="159"/>
      <c r="IQ783" s="159"/>
      <c r="IR783" s="159"/>
      <c r="IS783" s="159"/>
      <c r="IZ783" s="159"/>
      <c r="JA783" s="159"/>
      <c r="JB783" s="159"/>
      <c r="JC783" s="159"/>
      <c r="JD783" s="159"/>
      <c r="JE783" s="159"/>
      <c r="JF783" s="159"/>
      <c r="JG783" s="159"/>
      <c r="JH783" s="159"/>
      <c r="JI783" s="159"/>
      <c r="JJ783" s="159"/>
      <c r="JK783" s="159"/>
      <c r="JL783" s="159"/>
      <c r="JM783" s="159"/>
      <c r="JN783" s="159"/>
      <c r="JO783" s="159"/>
      <c r="JP783" s="159"/>
      <c r="JQ783" s="159"/>
      <c r="JR783" s="159"/>
      <c r="JS783" s="159"/>
      <c r="JT783" s="159"/>
      <c r="JV783" s="159"/>
      <c r="JW783" s="159"/>
      <c r="JX783" s="159"/>
      <c r="KE783" s="159"/>
      <c r="KF783" s="159"/>
      <c r="KG783" s="159"/>
      <c r="KH783" s="159"/>
      <c r="KI783" s="159"/>
      <c r="KJ783" s="159"/>
      <c r="KK783" s="159"/>
      <c r="KL783" s="159"/>
      <c r="KM783" s="159"/>
      <c r="KN783" s="159"/>
      <c r="KO783" s="159"/>
      <c r="KP783" s="159"/>
      <c r="KQ783" s="159"/>
      <c r="KR783" s="159"/>
      <c r="KS783" s="159"/>
      <c r="KT783" s="159"/>
      <c r="KU783" s="159"/>
      <c r="KV783" s="159"/>
      <c r="KW783" s="159"/>
      <c r="KX783" s="159"/>
      <c r="KY783" s="159"/>
      <c r="KZ783" s="159"/>
      <c r="LA783" s="159"/>
      <c r="LB783" s="159"/>
      <c r="LC783" s="159"/>
    </row>
    <row r="784" spans="1:315" x14ac:dyDescent="0.15">
      <c r="A784" s="214"/>
      <c r="B784" s="261" t="s">
        <v>306</v>
      </c>
      <c r="C784" s="10"/>
      <c r="D784" s="11"/>
      <c r="E784" s="12"/>
      <c r="F784" s="14"/>
      <c r="G784" s="13"/>
      <c r="H784" s="14"/>
      <c r="I784" s="596"/>
      <c r="J784" s="9">
        <v>1</v>
      </c>
      <c r="K784" s="14"/>
      <c r="L784" s="9"/>
      <c r="M784" s="14">
        <v>1</v>
      </c>
      <c r="N784" s="14">
        <v>0</v>
      </c>
      <c r="O784" s="14">
        <v>1</v>
      </c>
      <c r="P784" s="14"/>
      <c r="Q784" s="14">
        <v>0</v>
      </c>
      <c r="R784" s="14">
        <v>0</v>
      </c>
      <c r="S784" s="14">
        <v>1</v>
      </c>
      <c r="T784" s="14">
        <v>1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1</v>
      </c>
      <c r="AA784" s="9">
        <v>0</v>
      </c>
      <c r="AB784" s="15"/>
      <c r="AC784" s="15"/>
      <c r="AD784" s="15"/>
      <c r="AE784" s="15">
        <f>ABS(ER784-DU785)</f>
        <v>0.31558261828549927</v>
      </c>
      <c r="AF784" s="15">
        <f>ABS(ES784-DV785)</f>
        <v>0.19720685840708008</v>
      </c>
      <c r="AG784" s="15">
        <f>SQRT(AE784^2+AF784^2)</f>
        <v>0.37213295200334151</v>
      </c>
      <c r="AH784" s="15">
        <f>AM785-BP784</f>
        <v>-2.8796913918551788</v>
      </c>
      <c r="AI784" s="15">
        <f>AN785-BQ784</f>
        <v>-18.143030973451328</v>
      </c>
      <c r="AJ784" s="15"/>
      <c r="AK784" s="15"/>
      <c r="AL784" s="632">
        <f>((AH784*AH785)+(AI784*AI785))/(SQRT(AH784^2+AI784^2)*SQRT(AH785^2+AI785^2))</f>
        <v>0.99928500015547983</v>
      </c>
      <c r="AM784" s="633"/>
      <c r="AN784" s="634"/>
      <c r="AO784" s="633"/>
      <c r="AP784" s="634"/>
      <c r="AQ784" s="634"/>
      <c r="AR784" s="634"/>
      <c r="AS784" s="634"/>
      <c r="AT784" s="634"/>
      <c r="AU784" s="634"/>
      <c r="AV784" s="634"/>
      <c r="AW784" s="634"/>
      <c r="AX784" s="634"/>
      <c r="AY784" s="634"/>
      <c r="AZ784" s="634"/>
      <c r="BA784" s="634"/>
      <c r="BB784" s="633"/>
      <c r="BC784" s="634"/>
      <c r="BD784" s="634"/>
      <c r="BE784" s="634"/>
      <c r="BF784" s="634"/>
      <c r="BG784" s="634"/>
      <c r="BH784" s="634"/>
      <c r="BI784" s="634"/>
      <c r="BJ784" s="634"/>
      <c r="BK784" s="634"/>
      <c r="BL784" s="634"/>
      <c r="BM784" s="634"/>
      <c r="BN784" s="573"/>
      <c r="BO784" s="573"/>
      <c r="BP784" s="64">
        <v>1.084815250356403</v>
      </c>
      <c r="BQ784" s="64">
        <v>11.990176991150443</v>
      </c>
      <c r="BR784" s="6"/>
      <c r="BS784" s="527"/>
      <c r="BT784" s="527"/>
      <c r="BU784" s="527"/>
      <c r="BV784" s="527"/>
      <c r="BW784" s="584"/>
      <c r="BX784" s="527"/>
      <c r="BY784" s="527"/>
      <c r="BZ784" s="527"/>
      <c r="CA784" s="527"/>
      <c r="CB784" s="584"/>
      <c r="CC784" s="527"/>
      <c r="CD784" s="584"/>
      <c r="CE784" s="527"/>
      <c r="CF784" s="584"/>
      <c r="CG784" s="527"/>
      <c r="CH784" s="584"/>
      <c r="CI784" s="527"/>
      <c r="CJ784" s="584"/>
      <c r="CK784" s="527"/>
      <c r="CL784" s="584"/>
      <c r="CO784" s="70"/>
      <c r="CP784" s="70"/>
      <c r="CQ784" s="70"/>
      <c r="CR784" s="70"/>
      <c r="CS784" s="70"/>
      <c r="CT784" s="70"/>
      <c r="CU784" s="70"/>
      <c r="CV784" s="70"/>
      <c r="CW784" s="70"/>
      <c r="CX784" s="70"/>
      <c r="CY784" s="70"/>
      <c r="CZ784" s="70"/>
      <c r="DA784" s="70"/>
      <c r="DB784" s="70"/>
      <c r="DC784" s="70"/>
      <c r="DH784" s="516"/>
      <c r="DI784" s="516"/>
      <c r="DJ784" s="105"/>
      <c r="DK784" s="105"/>
      <c r="DL784" s="105"/>
      <c r="DM784" s="105"/>
      <c r="DN784" s="105"/>
      <c r="DO784" s="105"/>
      <c r="DP784" s="105"/>
      <c r="DQ784" s="105"/>
      <c r="DR784" s="105"/>
      <c r="DS784" s="105"/>
      <c r="DT784" s="108" t="s">
        <v>442</v>
      </c>
      <c r="DU784" s="128">
        <v>1.084815250356403</v>
      </c>
      <c r="DV784" s="128">
        <v>11.990176991150443</v>
      </c>
      <c r="ER784" s="105">
        <v>-3.6883718512117705</v>
      </c>
      <c r="ES784" s="105">
        <v>-12.147942477876107</v>
      </c>
      <c r="EV784" s="284"/>
      <c r="EW784" s="209"/>
      <c r="EX784" s="209"/>
      <c r="EY784" s="209"/>
      <c r="EZ784" s="209"/>
      <c r="FA784" s="209"/>
      <c r="FB784" s="209"/>
      <c r="FC784" s="209"/>
      <c r="FE784" s="141"/>
      <c r="FF784" s="141"/>
      <c r="FH784" s="141"/>
      <c r="FJ784" s="141"/>
      <c r="FK784" s="584"/>
      <c r="FL784" s="527"/>
      <c r="FM784" s="584"/>
      <c r="FN784" s="527"/>
      <c r="FO784" s="584"/>
      <c r="FP784" s="527"/>
      <c r="FQ784" s="284"/>
      <c r="FR784" s="209"/>
      <c r="FS784" s="285"/>
      <c r="FT784" s="279"/>
      <c r="FU784" s="285"/>
      <c r="FV784" s="279"/>
      <c r="FW784" s="285"/>
      <c r="FX784" s="279"/>
      <c r="FY784" s="285"/>
      <c r="FZ784" s="279"/>
      <c r="GA784" s="285"/>
      <c r="GB784" s="279"/>
      <c r="GC784" s="279"/>
      <c r="GD784" s="285"/>
      <c r="GE784" s="279"/>
      <c r="GF784" s="285"/>
      <c r="GG784" s="279"/>
      <c r="GH784" s="279"/>
      <c r="GI784" s="279"/>
      <c r="GJ784" s="279"/>
      <c r="GK784" s="279"/>
      <c r="GL784" s="279"/>
      <c r="GM784" s="279"/>
      <c r="GN784" s="279"/>
      <c r="GO784" s="279"/>
      <c r="GP784" s="209"/>
      <c r="GQ784" s="529"/>
      <c r="GR784" s="587"/>
      <c r="GS784" s="529"/>
      <c r="GT784" s="587"/>
      <c r="GU784" s="529"/>
      <c r="GV784" s="529"/>
      <c r="GW784" s="529"/>
      <c r="GX784" s="529"/>
      <c r="GY784" s="529"/>
      <c r="GZ784" s="587"/>
      <c r="HA784" s="529"/>
      <c r="HB784" s="587"/>
      <c r="HC784" s="529"/>
      <c r="HD784" s="529"/>
      <c r="HE784" s="529"/>
      <c r="HF784" s="529"/>
      <c r="HG784" s="529"/>
      <c r="HH784" s="584"/>
      <c r="HI784" s="527"/>
      <c r="HJ784" s="587"/>
      <c r="HK784" s="529"/>
      <c r="HL784" s="529"/>
      <c r="HM784" s="529"/>
      <c r="HN784" s="529"/>
      <c r="HO784" s="529"/>
      <c r="HP784" s="285"/>
      <c r="HQ784" s="208"/>
      <c r="HR784" s="208"/>
      <c r="HS784" s="208"/>
      <c r="IE784" s="159"/>
      <c r="IF784" s="159"/>
      <c r="IG784" s="159"/>
      <c r="IH784" s="159"/>
      <c r="II784" s="159"/>
      <c r="IJ784" s="159"/>
      <c r="IK784" s="159"/>
      <c r="IL784" s="159"/>
      <c r="IM784" s="159"/>
      <c r="IQ784" s="159"/>
      <c r="IR784" s="159"/>
      <c r="IS784" s="159"/>
      <c r="IZ784" s="159"/>
      <c r="JA784" s="159"/>
      <c r="JB784" s="159"/>
      <c r="JC784" s="159"/>
      <c r="JD784" s="159"/>
      <c r="JE784" s="159"/>
      <c r="JF784" s="159"/>
      <c r="JG784" s="159"/>
      <c r="JH784" s="159"/>
      <c r="JI784" s="159"/>
      <c r="JJ784" s="159"/>
      <c r="JK784" s="159"/>
      <c r="JL784" s="159"/>
      <c r="JM784" s="159"/>
      <c r="JN784" s="159"/>
      <c r="JO784" s="159"/>
      <c r="JP784" s="159"/>
      <c r="JQ784" s="159"/>
      <c r="JR784" s="159"/>
      <c r="JS784" s="159"/>
      <c r="JT784" s="159"/>
      <c r="JV784" s="159"/>
      <c r="JW784" s="159"/>
      <c r="JX784" s="159"/>
      <c r="KE784" s="159"/>
      <c r="KF784" s="159"/>
      <c r="KG784" s="159"/>
      <c r="KH784" s="159"/>
      <c r="KI784" s="159"/>
      <c r="KJ784" s="159"/>
      <c r="KK784" s="159"/>
      <c r="KL784" s="159"/>
      <c r="KM784" s="159"/>
      <c r="KN784" s="159"/>
      <c r="KO784" s="159"/>
      <c r="KP784" s="159"/>
      <c r="KQ784" s="159"/>
      <c r="KR784" s="159"/>
      <c r="KS784" s="159"/>
      <c r="KT784" s="159"/>
      <c r="KU784" s="159"/>
      <c r="KV784" s="159"/>
      <c r="KW784" s="159"/>
      <c r="KX784" s="159"/>
      <c r="KY784" s="159"/>
      <c r="KZ784" s="159"/>
      <c r="LA784" s="159"/>
    </row>
    <row r="785" spans="1:313" x14ac:dyDescent="0.15">
      <c r="A785" s="214"/>
      <c r="B785" s="261" t="s">
        <v>307</v>
      </c>
      <c r="C785" s="10">
        <v>0.24</v>
      </c>
      <c r="D785" s="11">
        <v>0.79991999999999996</v>
      </c>
      <c r="E785" s="12"/>
      <c r="F785" s="14"/>
      <c r="G785" s="13"/>
      <c r="H785" s="14"/>
      <c r="I785" s="596"/>
      <c r="J785" s="9">
        <v>2</v>
      </c>
      <c r="K785" s="14"/>
      <c r="L785" s="9"/>
      <c r="M785" s="14">
        <v>0</v>
      </c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9"/>
      <c r="AB785" s="15"/>
      <c r="AC785" s="15"/>
      <c r="AD785" s="15"/>
      <c r="AE785" s="15"/>
      <c r="AF785" s="15"/>
      <c r="AG785" s="15"/>
      <c r="AH785" s="54">
        <f>ER784-BP784</f>
        <v>-4.7731871015681735</v>
      </c>
      <c r="AI785" s="54">
        <f>ES784-BQ784</f>
        <v>-24.138119469026549</v>
      </c>
      <c r="AJ785" s="15"/>
      <c r="AK785" s="15"/>
      <c r="AL785" s="635">
        <f>DEGREES(ACOS(AL784))</f>
        <v>2.1667883107721013</v>
      </c>
      <c r="AM785" s="633">
        <v>-1.7948761414987759</v>
      </c>
      <c r="AN785" s="634">
        <v>-6.1528539823008854</v>
      </c>
      <c r="AO785" s="584"/>
      <c r="AP785" s="638">
        <f>ABS(11.88+AN785)</f>
        <v>5.7271460176991154</v>
      </c>
      <c r="AQ785" s="634"/>
      <c r="AR785" s="634"/>
      <c r="AS785" s="634"/>
      <c r="AT785" s="634"/>
      <c r="AU785" s="634"/>
      <c r="AV785" s="634"/>
      <c r="AW785" s="634"/>
      <c r="AX785" s="634"/>
      <c r="AY785" s="634"/>
      <c r="AZ785" s="634"/>
      <c r="BA785" s="634"/>
      <c r="BB785" s="634">
        <f>ABS(BQ785-AN785)</f>
        <v>5.7978816371681416</v>
      </c>
      <c r="BC785" s="527"/>
      <c r="BD785" s="634"/>
      <c r="BE785" s="634"/>
      <c r="BF785" s="634"/>
      <c r="BG785" s="634"/>
      <c r="BH785" s="634"/>
      <c r="BI785" s="634"/>
      <c r="BJ785" s="634"/>
      <c r="BK785" s="634"/>
      <c r="BL785" s="634"/>
      <c r="BM785" s="634"/>
      <c r="BN785" s="573"/>
      <c r="BO785" s="573"/>
      <c r="BP785" s="4">
        <v>-2.9388631327837103</v>
      </c>
      <c r="BQ785" s="4">
        <v>-11.950735619469027</v>
      </c>
      <c r="BR785" s="6"/>
      <c r="BS785" s="527">
        <f>(BP784+BP785+BP786)/3</f>
        <v>-1.2426065594991527</v>
      </c>
      <c r="BT785" s="527">
        <f>(BQ784+BQ785+BQ786)/3</f>
        <v>3.9441371681415931</v>
      </c>
      <c r="BU785" s="527"/>
      <c r="BV785" s="527"/>
      <c r="BW785" s="584"/>
      <c r="BX785" s="527"/>
      <c r="BY785" s="527"/>
      <c r="BZ785" s="527"/>
      <c r="CA785" s="527"/>
      <c r="CB785" s="584">
        <f>SQRT((BP784-BP785)^2+(BQ784-BQ785)^2)+SQRT((BP785-BP786)^2+(BQ785-BQ786)^2)+SQRT((BP786-BP784)^2+(BQ786-BQ784)^2)</f>
        <v>51.009416749169759</v>
      </c>
      <c r="CD785" s="584"/>
      <c r="CE785" s="527"/>
      <c r="CF785" s="584"/>
      <c r="CG785" s="527"/>
      <c r="CH785" s="584"/>
      <c r="CI785" s="527"/>
      <c r="CJ785" s="584"/>
      <c r="CK785" s="527"/>
      <c r="CL785" s="584"/>
      <c r="CO785" s="70"/>
      <c r="CP785" s="70"/>
      <c r="CQ785" s="70"/>
      <c r="CR785" s="97">
        <f>DEGREES(ACOS(((BP784-BP785)*(BP786-BP785)+(BQ784-BQ785)*(BQ786-BQ785))/(SQRT((BP784-BP785)^2+(BQ784-BQ785)^2)*SQRT((BP786-BP785)^2+(BQ786-BQ785)^2))))</f>
        <v>6.9719285137551266</v>
      </c>
      <c r="CS785" s="541"/>
      <c r="CT785" s="70"/>
      <c r="CU785" s="70"/>
      <c r="CV785" s="70"/>
      <c r="CW785" s="70"/>
      <c r="CX785" s="70"/>
      <c r="CY785" s="70"/>
      <c r="CZ785" s="70"/>
      <c r="DA785" s="70"/>
      <c r="DB785" s="70"/>
      <c r="DC785" s="70"/>
      <c r="DH785" s="516"/>
      <c r="DI785" s="516"/>
      <c r="DJ785" s="105"/>
      <c r="DK785" s="105"/>
      <c r="DL785" s="105"/>
      <c r="DM785" s="105"/>
      <c r="DN785" s="105"/>
      <c r="DO785" s="105"/>
      <c r="DP785" s="105"/>
      <c r="DQ785" s="105"/>
      <c r="DR785" s="105"/>
      <c r="DS785" s="105"/>
      <c r="DT785" s="108" t="s">
        <v>445</v>
      </c>
      <c r="DU785" s="105">
        <v>-4.0039544694972697</v>
      </c>
      <c r="DV785" s="105">
        <v>-11.950735619469027</v>
      </c>
      <c r="ER785" s="128">
        <v>0.45365001378540493</v>
      </c>
      <c r="ES785" s="128">
        <v>11.595763274336285</v>
      </c>
      <c r="EU785" s="518">
        <f>ABS(ER785)</f>
        <v>0.45365001378540493</v>
      </c>
      <c r="EV785" s="284"/>
      <c r="EW785" s="209"/>
      <c r="EX785" s="209"/>
      <c r="EY785" s="209"/>
      <c r="EZ785" s="209"/>
      <c r="FA785" s="209"/>
      <c r="FB785" s="209"/>
      <c r="FC785" s="209"/>
      <c r="FE785" s="141"/>
      <c r="FF785" s="141"/>
      <c r="FH785" s="141"/>
      <c r="FJ785" s="141"/>
      <c r="FK785" s="584"/>
      <c r="FL785" s="527"/>
      <c r="FM785" s="584"/>
      <c r="FN785" s="527"/>
      <c r="FO785" s="584"/>
      <c r="FP785" s="527"/>
      <c r="FQ785" s="284"/>
      <c r="FR785" s="209"/>
      <c r="FS785" s="285"/>
      <c r="FT785" s="279"/>
      <c r="FU785" s="285"/>
      <c r="FV785" s="279"/>
      <c r="FW785" s="285"/>
      <c r="FX785" s="279"/>
      <c r="FY785" s="285"/>
      <c r="FZ785" s="279"/>
      <c r="GA785" s="285"/>
      <c r="GB785" s="279"/>
      <c r="GC785" s="279"/>
      <c r="GD785" s="285"/>
      <c r="GE785" s="279"/>
      <c r="GF785" s="285"/>
      <c r="GG785" s="279"/>
      <c r="GH785" s="279"/>
      <c r="GI785" s="279"/>
      <c r="GJ785" s="279"/>
      <c r="GK785" s="279"/>
      <c r="GL785" s="279"/>
      <c r="GM785" s="279"/>
      <c r="GN785" s="279"/>
      <c r="GO785" s="279"/>
      <c r="GP785" s="209"/>
      <c r="GQ785" s="529"/>
      <c r="GR785" s="587">
        <v>0.31558261828549927</v>
      </c>
      <c r="GS785" s="532">
        <v>0.6311652365709981</v>
      </c>
      <c r="GT785" s="584"/>
      <c r="GU785" s="527"/>
      <c r="GV785" s="527"/>
      <c r="GW785" s="527"/>
      <c r="GX785" s="527"/>
      <c r="GY785" s="527"/>
      <c r="GZ785" s="587">
        <v>0.19720685840708008</v>
      </c>
      <c r="HA785" s="532">
        <v>0.39441371681415838</v>
      </c>
      <c r="HB785" s="584"/>
      <c r="HC785" s="527"/>
      <c r="HD785" s="527"/>
      <c r="HE785" s="527"/>
      <c r="HF785" s="527"/>
      <c r="HG785" s="527"/>
      <c r="HH785" s="584">
        <v>0.37213295200334151</v>
      </c>
      <c r="HI785" s="527">
        <v>0.74426590400668169</v>
      </c>
      <c r="HJ785" s="584"/>
      <c r="HK785" s="527"/>
      <c r="HL785" s="527"/>
      <c r="HM785" s="527"/>
      <c r="HN785" s="527"/>
      <c r="HO785" s="527"/>
      <c r="HP785" s="285"/>
      <c r="HQ785" s="208"/>
      <c r="HR785" s="208"/>
      <c r="HS785" s="208"/>
      <c r="IE785" s="159"/>
      <c r="IF785" s="159"/>
      <c r="IG785" s="159"/>
      <c r="IH785" s="159"/>
      <c r="II785" s="175">
        <v>1</v>
      </c>
      <c r="IJ785" s="175">
        <v>0</v>
      </c>
      <c r="IK785" s="175">
        <v>1</v>
      </c>
      <c r="IL785" s="175">
        <v>0</v>
      </c>
      <c r="IM785" s="175">
        <v>0</v>
      </c>
      <c r="IN785" s="464"/>
      <c r="IO785" s="464"/>
      <c r="IP785" s="402"/>
      <c r="IQ785" s="175">
        <v>0</v>
      </c>
      <c r="IR785" s="175">
        <v>1</v>
      </c>
      <c r="IS785" s="175">
        <v>0</v>
      </c>
      <c r="IT785" s="402"/>
      <c r="IU785" s="416"/>
      <c r="IV785" s="402"/>
      <c r="IW785" s="416"/>
      <c r="IX785" s="483"/>
      <c r="IY785" s="416"/>
      <c r="IZ785" s="175">
        <v>1</v>
      </c>
      <c r="JA785" s="175">
        <v>0</v>
      </c>
      <c r="JB785" s="178">
        <v>0</v>
      </c>
      <c r="JC785" s="178">
        <v>0</v>
      </c>
      <c r="JD785" s="178">
        <v>0</v>
      </c>
      <c r="JE785" s="178">
        <v>0</v>
      </c>
      <c r="JF785" s="178">
        <v>0</v>
      </c>
      <c r="JG785" s="178">
        <v>1</v>
      </c>
      <c r="JH785" s="178">
        <v>0</v>
      </c>
      <c r="JI785" s="178">
        <v>0</v>
      </c>
      <c r="JJ785" s="178">
        <v>1</v>
      </c>
      <c r="JK785" s="178">
        <v>0</v>
      </c>
      <c r="JL785" s="178">
        <v>0</v>
      </c>
      <c r="JM785" s="178">
        <v>1</v>
      </c>
      <c r="JN785" s="178">
        <v>0</v>
      </c>
      <c r="JO785" s="178">
        <v>0</v>
      </c>
      <c r="JP785" s="178">
        <v>0</v>
      </c>
      <c r="JQ785" s="178">
        <v>0</v>
      </c>
      <c r="JR785" s="178">
        <v>0</v>
      </c>
      <c r="JS785" s="178">
        <v>0</v>
      </c>
      <c r="JT785" s="178">
        <v>0</v>
      </c>
      <c r="JU785" s="513">
        <v>1</v>
      </c>
      <c r="JV785" s="178">
        <v>0</v>
      </c>
      <c r="JW785" s="178">
        <v>0</v>
      </c>
      <c r="JX785" s="178">
        <v>0</v>
      </c>
      <c r="JY785" s="513"/>
      <c r="JZ785" s="407"/>
      <c r="KA785" s="407"/>
      <c r="KB785" s="407"/>
      <c r="KC785" s="407"/>
      <c r="KD785" s="407"/>
      <c r="KE785" s="162">
        <v>1</v>
      </c>
      <c r="KF785" s="175">
        <v>0</v>
      </c>
      <c r="KG785" s="175">
        <v>0</v>
      </c>
      <c r="KH785" s="175">
        <v>0</v>
      </c>
      <c r="KI785" s="175">
        <v>0</v>
      </c>
      <c r="KJ785" s="175">
        <v>1</v>
      </c>
      <c r="KK785" s="160">
        <v>0</v>
      </c>
      <c r="KL785" s="175">
        <v>1</v>
      </c>
      <c r="KM785" s="175">
        <v>0</v>
      </c>
      <c r="KN785" s="175">
        <v>0</v>
      </c>
      <c r="KO785" s="175">
        <v>0</v>
      </c>
      <c r="KP785" s="175">
        <v>0</v>
      </c>
      <c r="KQ785" s="175">
        <v>0</v>
      </c>
      <c r="KR785" s="160">
        <v>0</v>
      </c>
      <c r="KS785" s="159"/>
      <c r="KT785" s="159"/>
      <c r="KU785" s="159"/>
      <c r="KV785" s="159"/>
      <c r="KW785" s="159"/>
      <c r="KX785" s="159"/>
      <c r="KY785" s="159"/>
      <c r="KZ785" s="159"/>
      <c r="LA785" s="159"/>
    </row>
    <row r="786" spans="1:313" x14ac:dyDescent="0.15">
      <c r="A786" s="214"/>
      <c r="B786" s="261" t="s">
        <v>308</v>
      </c>
      <c r="C786" s="10">
        <v>1.05</v>
      </c>
      <c r="D786" s="11">
        <v>3.4996500000000004</v>
      </c>
      <c r="E786" s="12"/>
      <c r="F786" s="14"/>
      <c r="G786" s="13"/>
      <c r="H786" s="14"/>
      <c r="I786" s="596"/>
      <c r="J786" s="9">
        <v>3</v>
      </c>
      <c r="K786" s="14"/>
      <c r="L786" s="9"/>
      <c r="M786" s="14">
        <v>0</v>
      </c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9"/>
      <c r="AB786" s="15"/>
      <c r="AC786" s="15"/>
      <c r="AD786" s="15"/>
      <c r="AE786" s="15"/>
      <c r="AF786" s="15"/>
      <c r="AG786" s="15"/>
      <c r="AH786" s="54"/>
      <c r="AI786" s="15"/>
      <c r="AJ786" s="15"/>
      <c r="AK786" s="15"/>
      <c r="AL786" s="632"/>
      <c r="AM786" s="633">
        <v>-2.1893544143556496</v>
      </c>
      <c r="AN786" s="634">
        <v>6.0739712389380536</v>
      </c>
      <c r="AO786" s="634">
        <f>ABS(11.88-AN786)</f>
        <v>5.8060287610619472</v>
      </c>
      <c r="AP786" s="527"/>
      <c r="AQ786" s="634"/>
      <c r="AR786" s="634"/>
      <c r="AS786" s="634"/>
      <c r="AT786" s="634"/>
      <c r="AU786" s="634"/>
      <c r="AV786" s="634"/>
      <c r="AW786" s="634"/>
      <c r="AX786" s="634"/>
      <c r="AY786" s="634"/>
      <c r="AZ786" s="634"/>
      <c r="BA786" s="634"/>
      <c r="BB786" s="584"/>
      <c r="BC786" s="634">
        <f>ABS(BQ786-AN786)</f>
        <v>5.7189988938053098</v>
      </c>
      <c r="BD786" s="634"/>
      <c r="BE786" s="634"/>
      <c r="BF786" s="634"/>
      <c r="BG786" s="634"/>
      <c r="BH786" s="634"/>
      <c r="BI786" s="634"/>
      <c r="BJ786" s="634"/>
      <c r="BK786" s="634"/>
      <c r="BL786" s="634"/>
      <c r="BM786" s="634"/>
      <c r="BN786" s="573"/>
      <c r="BO786" s="573"/>
      <c r="BP786" s="64">
        <v>-1.8737717960701508</v>
      </c>
      <c r="BQ786" s="64">
        <v>11.792970132743363</v>
      </c>
      <c r="BR786" s="6"/>
      <c r="BS786" s="527"/>
      <c r="BT786" s="527"/>
      <c r="BU786" s="527">
        <f>(BP785+BP786+BP787)/3</f>
        <v>-0.5588442198805712</v>
      </c>
      <c r="BV786" s="527">
        <f>(BQ785+BQ786+BQ787)/3</f>
        <v>-4.3516980088495583</v>
      </c>
      <c r="BW786" s="584"/>
      <c r="BX786" s="527"/>
      <c r="BY786" s="527"/>
      <c r="BZ786" s="527"/>
      <c r="CA786" s="527"/>
      <c r="CC786" s="584">
        <f>SQRT((BP785-BP786)^2+(BQ785-BQ786)^2)+SQRT((BP786-BP787)^2+(BQ786-BQ787)^2)+SQRT((BP787-BP785)^2+(BQ787-BQ785)^2)</f>
        <v>55.109299435726285</v>
      </c>
      <c r="CD786" s="584"/>
      <c r="CE786" s="584"/>
      <c r="CF786" s="584"/>
      <c r="CG786" s="527"/>
      <c r="CH786" s="584"/>
      <c r="CI786" s="527"/>
      <c r="CJ786" s="584"/>
      <c r="CK786" s="527"/>
      <c r="CL786" s="584"/>
      <c r="CO786" s="70"/>
      <c r="CP786" s="70"/>
      <c r="CQ786" s="70"/>
      <c r="CR786" s="285"/>
      <c r="CS786" s="542">
        <f>DEGREES(ACOS(((BP785-BP786)*(BP787-BP786)+(BQ785-BQ786)*(BQ787-BQ786))/(SQRT((BP785-BP786)^2+(BQ785-BQ786)^2)*SQRT((BP787-BP786)^2+(BQ787-BQ786)^2))))</f>
        <v>14.038526662121477</v>
      </c>
      <c r="CT786" s="70"/>
      <c r="CU786" s="70"/>
      <c r="CV786" s="70"/>
      <c r="CW786" s="70"/>
      <c r="CX786" s="70"/>
      <c r="CY786" s="70"/>
      <c r="CZ786" s="70"/>
      <c r="DA786" s="70"/>
      <c r="DB786" s="70"/>
      <c r="DC786" s="70"/>
      <c r="DH786" s="516"/>
      <c r="DI786" s="516"/>
      <c r="DJ786" s="105"/>
      <c r="DK786" s="105"/>
      <c r="DL786" s="105"/>
      <c r="DM786" s="105"/>
      <c r="DN786" s="105"/>
      <c r="DO786" s="105"/>
      <c r="DP786" s="105"/>
      <c r="DQ786" s="105"/>
      <c r="DR786" s="105"/>
      <c r="DS786" s="105"/>
      <c r="DT786" s="108" t="s">
        <v>445</v>
      </c>
      <c r="DU786" s="128">
        <v>-0.9270239412136535</v>
      </c>
      <c r="DV786" s="128">
        <v>11.792970132743363</v>
      </c>
      <c r="ER786" s="105">
        <v>-2.0315631052129004</v>
      </c>
      <c r="ES786" s="105">
        <v>-12.02961836283186</v>
      </c>
      <c r="ET786" s="518">
        <f>ABS(ER786)</f>
        <v>2.0315631052129004</v>
      </c>
      <c r="EV786" s="284"/>
      <c r="EW786" s="209"/>
      <c r="EX786" s="209"/>
      <c r="EY786" s="209"/>
      <c r="EZ786" s="209"/>
      <c r="FA786" s="209"/>
      <c r="FB786" s="209"/>
      <c r="FC786" s="209"/>
      <c r="FE786" s="151">
        <v>35.018888478114675</v>
      </c>
      <c r="FF786" s="141"/>
      <c r="FH786" s="141"/>
      <c r="FJ786" s="141"/>
      <c r="FK786" s="584"/>
      <c r="FL786" s="527"/>
      <c r="FM786" s="584"/>
      <c r="FN786" s="527"/>
      <c r="FO786" s="584"/>
      <c r="FP786" s="527"/>
      <c r="FQ786" s="284">
        <f>FE786/(D785+D786)</f>
        <v>8.144742027252649</v>
      </c>
      <c r="FR786" s="209"/>
      <c r="FS786" s="285"/>
      <c r="FT786" s="279"/>
      <c r="FU786" s="285"/>
      <c r="FV786" s="279"/>
      <c r="FW786" s="285"/>
      <c r="FX786" s="279"/>
      <c r="FY786" s="285"/>
      <c r="FZ786" s="279"/>
      <c r="GA786" s="285"/>
      <c r="GB786" s="279"/>
      <c r="GC786" s="279"/>
      <c r="GD786" s="284">
        <f>FE786*(((ABS(DV785-AN785))/(ABS(DV784-DV785))))^2</f>
        <v>2.0538070699705524</v>
      </c>
      <c r="GE786" s="209"/>
      <c r="GF786" s="285"/>
      <c r="GG786" s="279"/>
      <c r="GH786" s="279"/>
      <c r="GI786" s="279"/>
      <c r="GJ786" s="279"/>
      <c r="GK786" s="279"/>
      <c r="GL786" s="279"/>
      <c r="GM786" s="279"/>
      <c r="GN786" s="279"/>
      <c r="GO786" s="279"/>
      <c r="GP786" s="209"/>
      <c r="GQ786" s="529"/>
      <c r="GR786" s="587">
        <v>1.9723913642843693</v>
      </c>
      <c r="GS786" s="529">
        <v>1.3806739549990583</v>
      </c>
      <c r="GT786" s="587"/>
      <c r="GU786" s="529"/>
      <c r="GV786" s="529"/>
      <c r="GW786" s="529"/>
      <c r="GX786" s="529"/>
      <c r="GY786" s="529"/>
      <c r="GZ786" s="587">
        <v>7.8882743362832741E-2</v>
      </c>
      <c r="HA786" s="529">
        <v>0.1972068584070783</v>
      </c>
      <c r="HB786" s="587"/>
      <c r="HC786" s="529"/>
      <c r="HD786" s="529"/>
      <c r="HE786" s="529"/>
      <c r="HF786" s="529"/>
      <c r="HG786" s="529"/>
      <c r="HH786" s="584">
        <v>1.9739681307214669</v>
      </c>
      <c r="HI786" s="527">
        <v>1.3946867444037501</v>
      </c>
      <c r="HJ786" s="587"/>
      <c r="HK786" s="529"/>
      <c r="HL786" s="529"/>
      <c r="HM786" s="529"/>
      <c r="HN786" s="529"/>
      <c r="HO786" s="529"/>
      <c r="HP786" s="285"/>
      <c r="HQ786" s="208"/>
      <c r="HR786" s="208"/>
      <c r="HS786" s="208"/>
      <c r="IE786" s="159"/>
      <c r="IF786" s="159"/>
      <c r="IG786" s="159"/>
      <c r="IH786" s="159"/>
      <c r="II786" s="175">
        <v>0</v>
      </c>
      <c r="IJ786" s="175">
        <v>1</v>
      </c>
      <c r="IK786" s="175">
        <v>0</v>
      </c>
      <c r="IL786" s="175">
        <v>1</v>
      </c>
      <c r="IM786" s="175">
        <v>0</v>
      </c>
      <c r="IN786" s="464"/>
      <c r="IO786" s="464"/>
      <c r="IP786" s="402"/>
      <c r="IQ786" s="175">
        <v>0</v>
      </c>
      <c r="IR786" s="175">
        <v>1</v>
      </c>
      <c r="IS786" s="175">
        <v>0</v>
      </c>
      <c r="IT786" s="402"/>
      <c r="IU786" s="416"/>
      <c r="IV786" s="402"/>
      <c r="IW786" s="416"/>
      <c r="IX786" s="483"/>
      <c r="IY786" s="416"/>
      <c r="IZ786" s="175">
        <v>0</v>
      </c>
      <c r="JA786" s="175">
        <v>0</v>
      </c>
      <c r="JB786" s="178">
        <v>0</v>
      </c>
      <c r="JC786" s="178">
        <v>1</v>
      </c>
      <c r="JD786" s="178">
        <v>0</v>
      </c>
      <c r="JE786" s="178">
        <v>0</v>
      </c>
      <c r="JF786" s="178">
        <v>0</v>
      </c>
      <c r="JG786" s="178">
        <v>1</v>
      </c>
      <c r="JH786" s="178">
        <v>0</v>
      </c>
      <c r="JI786" s="178">
        <v>0</v>
      </c>
      <c r="JJ786" s="178">
        <v>0</v>
      </c>
      <c r="JK786" s="178">
        <v>1</v>
      </c>
      <c r="JL786" s="178">
        <v>0</v>
      </c>
      <c r="JM786" s="178">
        <v>1</v>
      </c>
      <c r="JN786" s="178">
        <v>0</v>
      </c>
      <c r="JO786" s="178">
        <v>0</v>
      </c>
      <c r="JP786" s="178">
        <v>0</v>
      </c>
      <c r="JQ786" s="178">
        <v>0</v>
      </c>
      <c r="JR786" s="178">
        <v>0</v>
      </c>
      <c r="JS786" s="178">
        <v>0</v>
      </c>
      <c r="JT786" s="178">
        <v>0</v>
      </c>
      <c r="JU786" s="513">
        <v>1</v>
      </c>
      <c r="JV786" s="178">
        <v>0</v>
      </c>
      <c r="JW786" s="178">
        <v>0</v>
      </c>
      <c r="JX786" s="178">
        <v>0</v>
      </c>
      <c r="JY786" s="513"/>
      <c r="JZ786" s="407"/>
      <c r="KA786" s="407"/>
      <c r="KB786" s="407"/>
      <c r="KC786" s="407"/>
      <c r="KD786" s="407"/>
      <c r="KE786" s="162">
        <v>1</v>
      </c>
      <c r="KF786" s="175">
        <v>0</v>
      </c>
      <c r="KG786" s="175">
        <v>0</v>
      </c>
      <c r="KH786" s="175">
        <v>0</v>
      </c>
      <c r="KI786" s="175">
        <v>0</v>
      </c>
      <c r="KJ786" s="175">
        <v>1</v>
      </c>
      <c r="KK786" s="160">
        <v>0</v>
      </c>
      <c r="KL786" s="175">
        <v>1</v>
      </c>
      <c r="KM786" s="175">
        <v>0</v>
      </c>
      <c r="KN786" s="175">
        <v>0</v>
      </c>
      <c r="KO786" s="175">
        <v>0</v>
      </c>
      <c r="KP786" s="175">
        <v>0</v>
      </c>
      <c r="KQ786" s="175">
        <v>0</v>
      </c>
      <c r="KR786" s="160">
        <v>0</v>
      </c>
      <c r="KS786" s="159"/>
      <c r="KT786" s="159"/>
      <c r="KU786" s="159"/>
      <c r="KV786" s="159"/>
      <c r="KW786" s="159"/>
      <c r="KX786" s="159"/>
      <c r="KY786" s="159"/>
      <c r="KZ786" s="159"/>
      <c r="LA786" s="159"/>
    </row>
    <row r="787" spans="1:313" x14ac:dyDescent="0.15">
      <c r="A787" s="214"/>
      <c r="B787" s="261" t="s">
        <v>309</v>
      </c>
      <c r="C787" s="10">
        <v>1.03</v>
      </c>
      <c r="D787" s="11">
        <v>3.4329900000000002</v>
      </c>
      <c r="E787" s="12"/>
      <c r="F787" s="14"/>
      <c r="G787" s="13"/>
      <c r="H787" s="14"/>
      <c r="I787" s="596"/>
      <c r="J787" s="9">
        <v>4</v>
      </c>
      <c r="K787" s="14"/>
      <c r="L787" s="9"/>
      <c r="M787" s="14">
        <v>0</v>
      </c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9"/>
      <c r="AB787" s="15"/>
      <c r="AC787" s="15"/>
      <c r="AD787" s="15"/>
      <c r="AE787" s="15"/>
      <c r="AF787" s="15"/>
      <c r="AG787" s="15"/>
      <c r="AH787" s="54"/>
      <c r="AI787" s="15"/>
      <c r="AJ787" s="15"/>
      <c r="AK787" s="15"/>
      <c r="AL787" s="632"/>
      <c r="AM787" s="633">
        <v>2.623280514498211</v>
      </c>
      <c r="AN787" s="634">
        <v>-10.294198008849559</v>
      </c>
      <c r="AO787" s="584"/>
      <c r="AP787" s="640">
        <f>ABS(11.88+AN787)</f>
        <v>1.5858019911504417</v>
      </c>
      <c r="AQ787" s="634"/>
      <c r="AR787" s="634"/>
      <c r="AS787" s="634"/>
      <c r="AT787" s="634"/>
      <c r="AU787" s="634"/>
      <c r="AV787" s="634"/>
      <c r="AW787" s="634"/>
      <c r="AX787" s="634"/>
      <c r="AY787" s="634"/>
      <c r="AZ787" s="634"/>
      <c r="BA787" s="634"/>
      <c r="BB787" s="634">
        <f>ABS(BQ787-AN787)</f>
        <v>2.603130530973452</v>
      </c>
      <c r="BC787" s="527"/>
      <c r="BD787" s="634"/>
      <c r="BE787" s="634"/>
      <c r="BF787" s="634"/>
      <c r="BG787" s="634"/>
      <c r="BH787" s="634"/>
      <c r="BI787" s="634"/>
      <c r="BJ787" s="634"/>
      <c r="BK787" s="634"/>
      <c r="BL787" s="634"/>
      <c r="BM787" s="634"/>
      <c r="BN787" s="573"/>
      <c r="BO787" s="573"/>
      <c r="BP787" s="4">
        <v>3.136102269212147</v>
      </c>
      <c r="BQ787" s="4">
        <v>-12.897328539823011</v>
      </c>
      <c r="BR787" s="6"/>
      <c r="BS787" s="527">
        <f>(BP786+BP787+BP788)/3</f>
        <v>-0.25641087735696805</v>
      </c>
      <c r="BT787" s="527">
        <f>(BQ786+BQ787+BQ788)/3</f>
        <v>3.7074889380530975</v>
      </c>
      <c r="BU787" s="527"/>
      <c r="BV787" s="527"/>
      <c r="BW787" s="584"/>
      <c r="BX787" s="527"/>
      <c r="BY787" s="527"/>
      <c r="BZ787" s="527"/>
      <c r="CA787" s="527"/>
      <c r="CB787" s="584">
        <f>SQRT((BP786-BP787)^2+(BQ786-BQ787)^2)+SQRT((BP787-BP788)^2+(BQ787-BQ788)^2)+SQRT((BP788-BP786)^2+(BQ788-BQ786)^2)</f>
        <v>51.305208188883192</v>
      </c>
      <c r="CD787" s="584"/>
      <c r="CE787" s="527"/>
      <c r="CF787" s="584"/>
      <c r="CG787" s="527"/>
      <c r="CH787" s="584"/>
      <c r="CI787" s="527"/>
      <c r="CJ787" s="584"/>
      <c r="CK787" s="527"/>
      <c r="CL787" s="584"/>
      <c r="CO787" s="70"/>
      <c r="CP787" s="70"/>
      <c r="CQ787" s="70"/>
      <c r="CR787" s="97">
        <f>DEGREES(ACOS(((BP786-BP787)*(BP788-BP787)+(BQ786-BQ787)*(BQ788-BQ787))/(SQRT((BP786-BP787)^2+(BQ786-BQ787)^2)*SQRT((BP788-BP787)^2+(BQ788-BQ787)^2))))</f>
        <v>0.15271059230513787</v>
      </c>
      <c r="CS787" s="541"/>
      <c r="CT787" s="70"/>
      <c r="CU787" s="70"/>
      <c r="CV787" s="70"/>
      <c r="CW787" s="70"/>
      <c r="CX787" s="70"/>
      <c r="CY787" s="70"/>
      <c r="CZ787" s="70"/>
      <c r="DA787" s="70"/>
      <c r="DB787" s="70"/>
      <c r="DC787" s="70"/>
      <c r="DH787" s="211">
        <f>DEGREES(ACOS(((BP786-BP785)*(BP788-BP787)+(BQ786-BQ785)*(BQ788-BQ787))/(SQRT((BP786-BP785)^2+(BQ786-BQ785)^2)*SQRT((BP788-BP787)^2+(BQ788-BQ787)^2))))</f>
        <v>14.191237254428728</v>
      </c>
      <c r="DI787" s="519"/>
      <c r="DJ787" s="105"/>
      <c r="DK787" s="105"/>
      <c r="DL787" s="105"/>
      <c r="DM787" s="105"/>
      <c r="DN787" s="105"/>
      <c r="DO787" s="105"/>
      <c r="DP787" s="105"/>
      <c r="DQ787" s="105"/>
      <c r="DR787" s="105"/>
      <c r="DS787" s="105"/>
      <c r="DT787" s="108" t="s">
        <v>445</v>
      </c>
      <c r="DU787" s="105">
        <v>2.1499065870699625</v>
      </c>
      <c r="DV787" s="105">
        <v>-12.857887168141595</v>
      </c>
      <c r="ER787" s="128">
        <v>-0.80868045935659139</v>
      </c>
      <c r="ES787" s="128">
        <v>12.147942477876107</v>
      </c>
      <c r="EU787" s="518">
        <f>ABS(ER787)</f>
        <v>0.80868045935659139</v>
      </c>
      <c r="EV787" s="284"/>
      <c r="EW787" s="209"/>
      <c r="EX787" s="209"/>
      <c r="EY787" s="209"/>
      <c r="EZ787" s="209"/>
      <c r="FA787" s="209"/>
      <c r="FB787" s="209"/>
      <c r="FC787" s="209"/>
      <c r="FE787" s="141"/>
      <c r="FF787" s="144">
        <v>72.62519943936185</v>
      </c>
      <c r="FH787" s="141"/>
      <c r="FJ787" s="141"/>
      <c r="FK787" s="584"/>
      <c r="FL787" s="527"/>
      <c r="FM787" s="584"/>
      <c r="FN787" s="527"/>
      <c r="FO787" s="584"/>
      <c r="FP787" s="527"/>
      <c r="FQ787" s="284"/>
      <c r="FR787" s="284">
        <f>FF787/(D786+D787)</f>
        <v>10.475835964273616</v>
      </c>
      <c r="FS787" s="285"/>
      <c r="FT787" s="279"/>
      <c r="FU787" s="285"/>
      <c r="FV787" s="279"/>
      <c r="FW787" s="285"/>
      <c r="FX787" s="279"/>
      <c r="FY787" s="285"/>
      <c r="FZ787" s="279"/>
      <c r="GA787" s="285"/>
      <c r="GB787" s="279"/>
      <c r="GC787" s="279"/>
      <c r="GD787" s="284"/>
      <c r="GE787" s="284">
        <f>FF787*(((DV786-AN786)/(ABS(DV785-DV786))))^2</f>
        <v>4.2133773860459112</v>
      </c>
      <c r="GF787" s="285"/>
      <c r="GG787" s="279"/>
      <c r="GH787" s="279"/>
      <c r="GI787" s="279"/>
      <c r="GJ787" s="279"/>
      <c r="GK787" s="279"/>
      <c r="GL787" s="279"/>
      <c r="GM787" s="279"/>
      <c r="GN787" s="279"/>
      <c r="GO787" s="279"/>
      <c r="GP787" s="209"/>
      <c r="GQ787" s="529"/>
      <c r="GR787" s="587">
        <v>4.1814696922828629</v>
      </c>
      <c r="GS787" s="532">
        <v>0.11834348185706212</v>
      </c>
      <c r="GT787" s="584"/>
      <c r="GU787" s="527"/>
      <c r="GV787" s="527"/>
      <c r="GW787" s="527"/>
      <c r="GX787" s="527"/>
      <c r="GY787" s="527"/>
      <c r="GZ787" s="587">
        <v>0.8282688053097349</v>
      </c>
      <c r="HA787" s="532">
        <v>0.35497234513274378</v>
      </c>
      <c r="HB787" s="584"/>
      <c r="HC787" s="527"/>
      <c r="HD787" s="527"/>
      <c r="HE787" s="527"/>
      <c r="HF787" s="527"/>
      <c r="HG787" s="527"/>
      <c r="HH787" s="584">
        <v>4.2627125168523108</v>
      </c>
      <c r="HI787" s="527">
        <v>0.37417983043864422</v>
      </c>
      <c r="HJ787" s="584"/>
      <c r="HK787" s="527"/>
      <c r="HL787" s="527"/>
      <c r="HM787" s="527"/>
      <c r="HN787" s="527"/>
      <c r="HO787" s="527"/>
      <c r="HP787" s="285"/>
      <c r="HQ787" s="208"/>
      <c r="HR787" s="208"/>
      <c r="HS787" s="208"/>
      <c r="IE787" s="159"/>
      <c r="IF787" s="159"/>
      <c r="IG787" s="159"/>
      <c r="IH787" s="159"/>
      <c r="II787" s="175">
        <v>0</v>
      </c>
      <c r="IJ787" s="175">
        <v>1</v>
      </c>
      <c r="IK787" s="175">
        <v>1</v>
      </c>
      <c r="IL787" s="175">
        <v>0</v>
      </c>
      <c r="IM787" s="175">
        <v>0</v>
      </c>
      <c r="IN787" s="464"/>
      <c r="IO787" s="464"/>
      <c r="IP787" s="402"/>
      <c r="IQ787" s="175">
        <v>0</v>
      </c>
      <c r="IR787" s="175">
        <v>1</v>
      </c>
      <c r="IS787" s="175">
        <v>0</v>
      </c>
      <c r="IT787" s="402"/>
      <c r="IU787" s="416"/>
      <c r="IV787" s="402"/>
      <c r="IW787" s="416"/>
      <c r="IX787" s="483"/>
      <c r="IY787" s="416"/>
      <c r="IZ787" s="175">
        <v>1</v>
      </c>
      <c r="JA787" s="175">
        <v>0</v>
      </c>
      <c r="JB787" s="178">
        <v>0</v>
      </c>
      <c r="JC787" s="178">
        <v>0</v>
      </c>
      <c r="JD787" s="178">
        <v>0</v>
      </c>
      <c r="JE787" s="178">
        <v>0</v>
      </c>
      <c r="JF787" s="178">
        <v>0</v>
      </c>
      <c r="JG787" s="178">
        <v>1</v>
      </c>
      <c r="JH787" s="178">
        <v>0</v>
      </c>
      <c r="JI787" s="178">
        <v>0</v>
      </c>
      <c r="JJ787" s="178">
        <v>0</v>
      </c>
      <c r="JK787" s="178">
        <v>1</v>
      </c>
      <c r="JL787" s="178">
        <v>0</v>
      </c>
      <c r="JM787" s="178">
        <v>1</v>
      </c>
      <c r="JN787" s="178">
        <v>0</v>
      </c>
      <c r="JO787" s="178">
        <v>0</v>
      </c>
      <c r="JP787" s="178">
        <v>0</v>
      </c>
      <c r="JQ787" s="178">
        <v>0</v>
      </c>
      <c r="JR787" s="178">
        <v>0</v>
      </c>
      <c r="JS787" s="178">
        <v>1</v>
      </c>
      <c r="JT787" s="178">
        <v>0</v>
      </c>
      <c r="JU787" s="513">
        <v>1</v>
      </c>
      <c r="JV787" s="178">
        <v>0</v>
      </c>
      <c r="JW787" s="178">
        <v>0</v>
      </c>
      <c r="JX787" s="178">
        <v>0</v>
      </c>
      <c r="JY787" s="513"/>
      <c r="JZ787" s="407"/>
      <c r="KA787" s="407"/>
      <c r="KB787" s="407"/>
      <c r="KC787" s="407"/>
      <c r="KD787" s="407"/>
      <c r="KE787" s="162">
        <v>1</v>
      </c>
      <c r="KF787" s="175">
        <v>0</v>
      </c>
      <c r="KG787" s="175">
        <v>0</v>
      </c>
      <c r="KH787" s="175">
        <v>0</v>
      </c>
      <c r="KI787" s="175">
        <v>0</v>
      </c>
      <c r="KJ787" s="175">
        <v>0</v>
      </c>
      <c r="KK787" s="160">
        <v>0</v>
      </c>
      <c r="KL787" s="175">
        <v>1</v>
      </c>
      <c r="KM787" s="175">
        <v>0</v>
      </c>
      <c r="KN787" s="175">
        <v>0</v>
      </c>
      <c r="KO787" s="175">
        <v>0</v>
      </c>
      <c r="KP787" s="175">
        <v>0</v>
      </c>
      <c r="KQ787" s="175">
        <v>0</v>
      </c>
      <c r="KR787" s="160">
        <v>0</v>
      </c>
      <c r="KS787" s="159"/>
      <c r="KT787" s="159"/>
      <c r="KU787" s="159"/>
      <c r="KV787" s="159"/>
      <c r="KW787" s="159"/>
      <c r="KX787" s="159"/>
      <c r="KY787" s="159"/>
      <c r="KZ787" s="159"/>
      <c r="LA787" s="159"/>
    </row>
    <row r="788" spans="1:313" x14ac:dyDescent="0.15">
      <c r="A788" s="214"/>
      <c r="B788" s="261" t="s">
        <v>310</v>
      </c>
      <c r="C788" s="10">
        <v>1.07</v>
      </c>
      <c r="D788" s="11">
        <v>3.5663100000000005</v>
      </c>
      <c r="E788" s="12"/>
      <c r="F788" s="14"/>
      <c r="G788" s="13"/>
      <c r="H788" s="14"/>
      <c r="I788" s="596"/>
      <c r="J788" s="9">
        <v>5</v>
      </c>
      <c r="K788" s="14"/>
      <c r="L788" s="9"/>
      <c r="M788" s="14">
        <v>0</v>
      </c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9"/>
      <c r="AB788" s="15"/>
      <c r="AC788" s="15"/>
      <c r="AD788" s="15"/>
      <c r="AE788" s="15"/>
      <c r="AF788" s="15"/>
      <c r="AG788" s="15"/>
      <c r="AH788" s="54"/>
      <c r="AI788" s="15"/>
      <c r="AJ788" s="15"/>
      <c r="AK788" s="15"/>
      <c r="AL788" s="632"/>
      <c r="AM788" s="633">
        <v>-1.6370848323560265</v>
      </c>
      <c r="AN788" s="634">
        <v>8.0065984513274344</v>
      </c>
      <c r="AO788" s="634">
        <f>ABS(11.88-AN788)</f>
        <v>3.8734015486725664</v>
      </c>
      <c r="AP788" s="527"/>
      <c r="AQ788" s="634"/>
      <c r="AR788" s="634"/>
      <c r="AS788" s="634"/>
      <c r="AT788" s="634"/>
      <c r="AU788" s="634"/>
      <c r="AV788" s="634"/>
      <c r="AW788" s="634"/>
      <c r="AX788" s="634"/>
      <c r="AY788" s="634"/>
      <c r="AZ788" s="634"/>
      <c r="BA788" s="634"/>
      <c r="BB788" s="584"/>
      <c r="BC788" s="634">
        <f>ABS(BQ788-AN788)</f>
        <v>4.2202267699115055</v>
      </c>
      <c r="BD788" s="634"/>
      <c r="BE788" s="634"/>
      <c r="BF788" s="634"/>
      <c r="BG788" s="634"/>
      <c r="BH788" s="634"/>
      <c r="BI788" s="634"/>
      <c r="BJ788" s="634"/>
      <c r="BK788" s="634"/>
      <c r="BL788" s="634"/>
      <c r="BM788" s="634"/>
      <c r="BN788" s="573"/>
      <c r="BO788" s="573"/>
      <c r="BP788" s="64">
        <v>-2.0315631052129004</v>
      </c>
      <c r="BQ788" s="64">
        <v>12.22682522123894</v>
      </c>
      <c r="BR788" s="6"/>
      <c r="BS788" s="527"/>
      <c r="BT788" s="527"/>
      <c r="BU788" s="527"/>
      <c r="BV788" s="527"/>
      <c r="BW788" s="584"/>
      <c r="BX788" s="527"/>
      <c r="BY788" s="527"/>
      <c r="BZ788" s="527"/>
      <c r="CA788" s="527"/>
      <c r="CB788" s="584"/>
      <c r="CC788" s="527"/>
      <c r="CD788" s="584"/>
      <c r="CE788" s="527"/>
      <c r="CF788" s="584"/>
      <c r="CG788" s="527"/>
      <c r="CH788" s="584"/>
      <c r="CI788" s="527"/>
      <c r="CJ788" s="584"/>
      <c r="CK788" s="527"/>
      <c r="CL788" s="584"/>
      <c r="CO788" s="70"/>
      <c r="CP788" s="70"/>
      <c r="CQ788" s="70"/>
      <c r="CR788" s="285"/>
      <c r="CS788" s="542"/>
      <c r="CT788" s="70"/>
      <c r="CU788" s="70"/>
      <c r="CV788" s="70"/>
      <c r="CW788" s="70"/>
      <c r="CX788" s="70"/>
      <c r="CY788" s="70"/>
      <c r="CZ788" s="70"/>
      <c r="DA788" s="70"/>
      <c r="DB788" s="70"/>
      <c r="DC788" s="70"/>
      <c r="DH788" s="519"/>
      <c r="DI788" s="211"/>
      <c r="DJ788" s="105"/>
      <c r="DK788" s="105"/>
      <c r="DL788" s="105"/>
      <c r="DM788" s="105"/>
      <c r="DN788" s="105"/>
      <c r="DO788" s="105"/>
      <c r="DP788" s="105"/>
      <c r="DQ788" s="105"/>
      <c r="DR788" s="105"/>
      <c r="DS788" s="105"/>
      <c r="DT788" s="108" t="s">
        <v>445</v>
      </c>
      <c r="DU788" s="128">
        <v>-2.2682500689270246</v>
      </c>
      <c r="DV788" s="128">
        <v>11.950735619469027</v>
      </c>
      <c r="ER788" s="105">
        <v>2.5049370326411489</v>
      </c>
      <c r="ES788" s="105">
        <v>-13.015652654867258</v>
      </c>
      <c r="ET788" s="518">
        <f>ABS(ER788)</f>
        <v>2.5049370326411489</v>
      </c>
      <c r="EV788" s="284"/>
      <c r="EW788" s="209"/>
      <c r="EX788" s="209"/>
      <c r="EY788" s="209"/>
      <c r="EZ788" s="209"/>
      <c r="FA788" s="209"/>
      <c r="FB788" s="209"/>
      <c r="FC788" s="209"/>
      <c r="FE788" s="151">
        <v>0.86117759736249866</v>
      </c>
      <c r="FF788" s="141"/>
      <c r="FH788" s="516"/>
      <c r="FJ788" s="516"/>
      <c r="FL788" s="516"/>
      <c r="FN788" s="516"/>
      <c r="FQ788" s="284">
        <f>FE788/(D787+D788)</f>
        <v>0.12303767481926743</v>
      </c>
      <c r="FR788" s="209"/>
      <c r="FS788" s="285"/>
      <c r="FT788" s="279"/>
      <c r="FU788" s="285"/>
      <c r="FV788" s="279"/>
      <c r="FW788" s="285"/>
      <c r="FX788" s="279"/>
      <c r="FY788" s="285"/>
      <c r="FZ788" s="279"/>
      <c r="GA788" s="285"/>
      <c r="GB788" s="279"/>
      <c r="GC788" s="279"/>
      <c r="GD788" s="284">
        <f>FE788*(((ABS(DV787-AN787))/(ABS(DV786-DV787))))^2</f>
        <v>9.3144968930727844E-3</v>
      </c>
      <c r="GE788" s="209"/>
      <c r="GF788" s="285"/>
      <c r="GG788" s="279"/>
      <c r="GH788" s="279"/>
      <c r="GI788" s="279"/>
      <c r="GJ788" s="279"/>
      <c r="GK788" s="279"/>
      <c r="GL788" s="279"/>
      <c r="GM788" s="279"/>
      <c r="GN788" s="279"/>
      <c r="GO788" s="279"/>
      <c r="GP788" s="209"/>
      <c r="GQ788" s="529"/>
      <c r="GR788" s="587">
        <v>0.35503044557118635</v>
      </c>
      <c r="GS788" s="529">
        <v>1.4595696095704334</v>
      </c>
      <c r="GT788" s="587"/>
      <c r="GU788" s="529"/>
      <c r="GV788" s="529"/>
      <c r="GW788" s="529"/>
      <c r="GX788" s="529"/>
      <c r="GY788" s="529"/>
      <c r="GZ788" s="587">
        <v>0.15776548672566371</v>
      </c>
      <c r="HA788" s="529">
        <v>0.19720685840708008</v>
      </c>
      <c r="HB788" s="587"/>
      <c r="HC788" s="529"/>
      <c r="HD788" s="529"/>
      <c r="HE788" s="529"/>
      <c r="HF788" s="529"/>
      <c r="HG788" s="529"/>
      <c r="HH788" s="584">
        <v>0.38850555476628734</v>
      </c>
      <c r="HI788" s="527">
        <v>1.4728319626435249</v>
      </c>
      <c r="HJ788" s="587"/>
      <c r="HK788" s="529"/>
      <c r="HL788" s="529"/>
      <c r="HM788" s="529"/>
      <c r="HN788" s="529"/>
      <c r="HO788" s="529"/>
      <c r="HP788" s="285"/>
      <c r="HQ788" s="208"/>
      <c r="HR788" s="208"/>
      <c r="HS788" s="208"/>
      <c r="IE788" s="159"/>
      <c r="IF788" s="159"/>
      <c r="IG788" s="159"/>
      <c r="IH788" s="159"/>
      <c r="II788" s="175">
        <v>0</v>
      </c>
      <c r="IJ788" s="175">
        <v>1</v>
      </c>
      <c r="IK788" s="175">
        <v>0</v>
      </c>
      <c r="IL788" s="175">
        <v>1</v>
      </c>
      <c r="IM788" s="175">
        <v>0</v>
      </c>
      <c r="IN788" s="464"/>
      <c r="IO788" s="464"/>
      <c r="IP788" s="402"/>
      <c r="IQ788" s="175">
        <v>0</v>
      </c>
      <c r="IR788" s="175">
        <v>1</v>
      </c>
      <c r="IS788" s="175">
        <v>0</v>
      </c>
      <c r="IT788" s="402"/>
      <c r="IU788" s="416"/>
      <c r="IV788" s="402"/>
      <c r="IW788" s="416"/>
      <c r="IX788" s="483"/>
      <c r="IY788" s="416"/>
      <c r="IZ788" s="175">
        <v>0</v>
      </c>
      <c r="JA788" s="175">
        <v>0</v>
      </c>
      <c r="JB788" s="178">
        <v>1</v>
      </c>
      <c r="JC788" s="178">
        <v>0</v>
      </c>
      <c r="JD788" s="178">
        <v>0</v>
      </c>
      <c r="JE788" s="178">
        <v>0</v>
      </c>
      <c r="JF788" s="178">
        <v>0</v>
      </c>
      <c r="JG788" s="178">
        <v>1</v>
      </c>
      <c r="JH788" s="178">
        <v>0</v>
      </c>
      <c r="JI788" s="178">
        <v>0</v>
      </c>
      <c r="JJ788" s="178">
        <v>0</v>
      </c>
      <c r="JK788" s="178">
        <v>1</v>
      </c>
      <c r="JL788" s="178">
        <v>0</v>
      </c>
      <c r="JM788" s="178">
        <v>0</v>
      </c>
      <c r="JN788" s="178">
        <v>0</v>
      </c>
      <c r="JO788" s="178">
        <v>0</v>
      </c>
      <c r="JP788" s="178">
        <v>0</v>
      </c>
      <c r="JQ788" s="178">
        <v>0</v>
      </c>
      <c r="JR788" s="178">
        <v>1</v>
      </c>
      <c r="JS788" s="178">
        <v>0</v>
      </c>
      <c r="JT788" s="178">
        <v>0</v>
      </c>
      <c r="JU788" s="513">
        <v>0</v>
      </c>
      <c r="JV788" s="178">
        <v>0</v>
      </c>
      <c r="JW788" s="178">
        <v>0</v>
      </c>
      <c r="JX788" s="178">
        <v>1</v>
      </c>
      <c r="JY788" s="513"/>
      <c r="JZ788" s="407"/>
      <c r="KA788" s="407"/>
      <c r="KB788" s="407"/>
      <c r="KC788" s="407"/>
      <c r="KD788" s="407"/>
      <c r="KE788" s="162">
        <v>0</v>
      </c>
      <c r="KF788" s="175">
        <v>1</v>
      </c>
      <c r="KG788" s="175">
        <v>0</v>
      </c>
      <c r="KH788" s="175">
        <v>0</v>
      </c>
      <c r="KI788" s="175">
        <v>0</v>
      </c>
      <c r="KJ788" s="175">
        <v>1</v>
      </c>
      <c r="KK788" s="160">
        <v>0</v>
      </c>
      <c r="KL788" s="175">
        <v>0</v>
      </c>
      <c r="KM788" s="175">
        <v>0</v>
      </c>
      <c r="KN788" s="175">
        <v>1</v>
      </c>
      <c r="KO788" s="175">
        <v>0</v>
      </c>
      <c r="KP788" s="175">
        <v>0</v>
      </c>
      <c r="KQ788" s="175">
        <v>0</v>
      </c>
      <c r="KR788" s="160">
        <v>0</v>
      </c>
      <c r="KS788" s="175">
        <v>1</v>
      </c>
      <c r="KT788" s="159"/>
      <c r="KU788" s="159"/>
      <c r="KV788" s="159"/>
      <c r="KW788" s="159"/>
      <c r="KX788" s="159"/>
      <c r="KY788" s="159"/>
      <c r="KZ788" s="159"/>
      <c r="LA788" s="159"/>
    </row>
    <row r="789" spans="1:313" x14ac:dyDescent="0.15">
      <c r="A789" s="218" t="s">
        <v>593</v>
      </c>
      <c r="B789" s="259" t="s">
        <v>311</v>
      </c>
      <c r="C789" s="17"/>
      <c r="D789" s="18"/>
      <c r="E789" s="12"/>
      <c r="F789" s="20"/>
      <c r="G789" s="19"/>
      <c r="H789" s="20"/>
      <c r="I789" s="597"/>
      <c r="J789" s="16"/>
      <c r="K789" s="20"/>
      <c r="L789" s="16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16"/>
      <c r="AB789" s="20"/>
      <c r="AC789" s="20"/>
      <c r="AD789" s="20"/>
      <c r="AE789" s="20"/>
      <c r="AF789" s="20"/>
      <c r="AG789" s="20"/>
      <c r="AH789" s="58"/>
      <c r="AI789" s="20"/>
      <c r="AJ789" s="20"/>
      <c r="AK789" s="20"/>
      <c r="AL789" s="642"/>
      <c r="AM789" s="636"/>
      <c r="AN789" s="637"/>
      <c r="AO789" s="636"/>
      <c r="AP789" s="637"/>
      <c r="AQ789" s="528">
        <f>SUM(AO783:AO789)</f>
        <v>9.6794303097345136</v>
      </c>
      <c r="AR789" s="528">
        <f>SUM(AP783:AP789)</f>
        <v>7.3129480088495571</v>
      </c>
      <c r="AS789" s="528">
        <f>AVERAGE(AO783:AO789)</f>
        <v>4.8397151548672568</v>
      </c>
      <c r="AT789" s="528">
        <f>AVERAGE(AP783:AP789)</f>
        <v>3.6564740044247785</v>
      </c>
      <c r="AU789" s="528">
        <f>MAX(AO783:AO789)</f>
        <v>5.8060287610619472</v>
      </c>
      <c r="AV789" s="528">
        <f>MAX(AP783:AP789)</f>
        <v>5.7271460176991154</v>
      </c>
      <c r="AW789" s="528">
        <f>MIN(AO783:AO789)</f>
        <v>3.8734015486725664</v>
      </c>
      <c r="AX789" s="528">
        <f>MIN(AP783:AP789)</f>
        <v>1.5858019911504417</v>
      </c>
      <c r="AY789" s="528">
        <f>AU789-AW789</f>
        <v>1.9326272123893808</v>
      </c>
      <c r="AZ789" s="528">
        <f>AV789-AX789</f>
        <v>4.1413440265486736</v>
      </c>
      <c r="BA789" s="528"/>
      <c r="BB789" s="636"/>
      <c r="BC789" s="637"/>
      <c r="BD789" s="528">
        <f>SUM(BB783:BB789)</f>
        <v>8.4010121681415946</v>
      </c>
      <c r="BE789" s="528">
        <f>SUM(BC783:BC789)</f>
        <v>9.9392256637168153</v>
      </c>
      <c r="BF789" s="528">
        <f>AVERAGE(BB783:BB789)</f>
        <v>4.2005060840707973</v>
      </c>
      <c r="BG789" s="528">
        <f>AVERAGE(BC783:BC789)</f>
        <v>4.9696128318584076</v>
      </c>
      <c r="BH789" s="528">
        <f>MAX(BB783:BB789)</f>
        <v>5.7978816371681416</v>
      </c>
      <c r="BI789" s="528">
        <f>MAX(BC783:BC789)</f>
        <v>5.7189988938053098</v>
      </c>
      <c r="BJ789" s="528">
        <f>MIN(BB783:BB789)</f>
        <v>2.603130530973452</v>
      </c>
      <c r="BK789" s="528">
        <f>MIN(BC783:BC789)</f>
        <v>4.2202267699115055</v>
      </c>
      <c r="BL789" s="528">
        <f>BH789-BJ789</f>
        <v>3.1947511061946896</v>
      </c>
      <c r="BM789" s="528">
        <f>BI789-BK789</f>
        <v>1.4987721238938043</v>
      </c>
      <c r="BN789" s="574"/>
      <c r="BO789" s="574"/>
      <c r="BP789" s="2"/>
      <c r="BQ789" s="2"/>
      <c r="BR789" s="7"/>
      <c r="BS789" s="530"/>
      <c r="BT789" s="530"/>
      <c r="BU789" s="530"/>
      <c r="BV789" s="530"/>
      <c r="BW789" s="585">
        <f>AVERAGE(BS783:BS789)</f>
        <v>-0.74950871842806033</v>
      </c>
      <c r="BX789" s="585">
        <f>AVERAGE(BT783:BT789)</f>
        <v>3.8258130530973453</v>
      </c>
      <c r="BY789" s="585">
        <f>AVERAGE(BU783:BU789)</f>
        <v>-0.5588442198805712</v>
      </c>
      <c r="BZ789" s="585">
        <f>AVERAGE(BV783:BV789)</f>
        <v>-4.3516980088495583</v>
      </c>
      <c r="CA789" s="530"/>
      <c r="CB789" s="584"/>
      <c r="CC789" s="530"/>
      <c r="CD789" s="585">
        <f>SUM(CB785:CB788)</f>
        <v>102.31462493805296</v>
      </c>
      <c r="CE789" s="585">
        <f>SUM(CC785:CC788)</f>
        <v>55.109299435726285</v>
      </c>
      <c r="CF789" s="585" t="e">
        <f ca="1">[1]!Mean(CB785:CB788)</f>
        <v>#NAME?</v>
      </c>
      <c r="CG789" s="585" t="e">
        <f ca="1">[1]!Mean(CC785:CC788)</f>
        <v>#NAME?</v>
      </c>
      <c r="CH789" s="585">
        <f>MAX(CB784:CB788)</f>
        <v>51.305208188883192</v>
      </c>
      <c r="CI789" s="585">
        <f>MAX(CC784:CC788)</f>
        <v>55.109299435726285</v>
      </c>
      <c r="CJ789" s="585">
        <f>MIN(CB785:CB788)</f>
        <v>51.009416749169759</v>
      </c>
      <c r="CK789" s="585">
        <f>MIN(CC785:CC788)</f>
        <v>55.109299435726285</v>
      </c>
      <c r="CL789" s="585">
        <f>CH789-CJ789</f>
        <v>0.29579143971343314</v>
      </c>
      <c r="CM789" s="528"/>
      <c r="CN789" s="393"/>
      <c r="CO789" s="73"/>
      <c r="CP789" s="73"/>
      <c r="CQ789" s="73"/>
      <c r="CR789" s="96"/>
      <c r="CS789" s="83"/>
      <c r="CT789" s="281">
        <f>SUM(CR785:CR789)</f>
        <v>7.1246391060602647</v>
      </c>
      <c r="CU789" s="281">
        <f>SUM(CS784:CS788)</f>
        <v>14.038526662121477</v>
      </c>
      <c r="CV789" s="281">
        <f>AVERAGE(CR784:CR788)</f>
        <v>3.5623195530301324</v>
      </c>
      <c r="CW789" s="281">
        <f>AVERAGE(CS784:CS788)</f>
        <v>14.038526662121477</v>
      </c>
      <c r="CX789" s="281">
        <f>MAX(CR784:CR788)</f>
        <v>6.9719285137551266</v>
      </c>
      <c r="CY789" s="281">
        <f>MAX(CS783:CS788)</f>
        <v>14.038526662121477</v>
      </c>
      <c r="CZ789" s="281">
        <f>MIN(CR785:CR788)</f>
        <v>0.15271059230513787</v>
      </c>
      <c r="DA789" s="281">
        <f>MIN(CS784:CS788)</f>
        <v>14.038526662121477</v>
      </c>
      <c r="DB789" s="281">
        <f>CX789-CZ789</f>
        <v>6.8192179214499884</v>
      </c>
      <c r="DC789" s="281">
        <f>CY789-DA789</f>
        <v>0</v>
      </c>
      <c r="DD789" s="281"/>
      <c r="DE789" s="281"/>
      <c r="DF789" s="281"/>
      <c r="DG789" s="281"/>
      <c r="DH789" s="281"/>
      <c r="DI789" s="281"/>
      <c r="DJ789" s="281">
        <f>SUM(DH783:DH788)</f>
        <v>14.191237254428728</v>
      </c>
      <c r="DK789" s="281"/>
      <c r="DL789" s="281">
        <f>AVERAGE(DH783:DH788)</f>
        <v>14.191237254428728</v>
      </c>
      <c r="DM789" s="281"/>
      <c r="DN789" s="281">
        <f>MAX(DH783:DH788)</f>
        <v>14.191237254428728</v>
      </c>
      <c r="DO789" s="281"/>
      <c r="DP789" s="281">
        <f>MIN(DH783:DH788)</f>
        <v>14.191237254428728</v>
      </c>
      <c r="DQ789" s="281"/>
      <c r="DR789" s="281">
        <f>DN789-DP789</f>
        <v>0</v>
      </c>
      <c r="DS789" s="281"/>
      <c r="DT789" s="112"/>
      <c r="DU789" s="110"/>
      <c r="DV789" s="110"/>
      <c r="DW789" s="495"/>
      <c r="DX789" s="495"/>
      <c r="DY789" s="495"/>
      <c r="DZ789" s="495"/>
      <c r="EA789" s="495"/>
      <c r="EB789" s="512"/>
      <c r="EC789" s="495"/>
      <c r="ED789" s="495"/>
      <c r="EE789" s="512"/>
      <c r="EF789" s="244"/>
      <c r="EG789" s="244"/>
      <c r="EH789" s="244"/>
      <c r="EI789" s="244"/>
      <c r="EJ789" s="244"/>
      <c r="EK789" s="244"/>
      <c r="EL789" s="244"/>
      <c r="EM789" s="244"/>
      <c r="EN789" s="244"/>
      <c r="EO789" s="244"/>
      <c r="EP789" s="244"/>
      <c r="EQ789" s="244"/>
      <c r="ER789" s="110"/>
      <c r="ES789" s="111"/>
      <c r="ET789" s="523"/>
      <c r="EU789" s="523"/>
      <c r="EV789" s="287">
        <f>SUM(ET782:ET789)</f>
        <v>4.5365001378540493</v>
      </c>
      <c r="EW789" s="281">
        <f>SUM(EU782:EU789)</f>
        <v>1.2623304731419962</v>
      </c>
      <c r="EX789" s="278">
        <f>AVERAGE(ET782:ET789)</f>
        <v>2.2682500689270246</v>
      </c>
      <c r="EY789" s="278">
        <f>AVERAGE(EU782:EU789)</f>
        <v>0.6311652365709981</v>
      </c>
      <c r="EZ789" s="281">
        <f>_xlfn.VAR.P(ET782:ET789)</f>
        <v>5.602071879221171E-2</v>
      </c>
      <c r="FA789" s="281">
        <f>_xlfn.VAR.P(EU782:EU789)</f>
        <v>3.151165432061892E-2</v>
      </c>
      <c r="FB789" s="281">
        <f>MAX(ET782:ET789)</f>
        <v>2.5049370326411489</v>
      </c>
      <c r="FC789" s="281">
        <f>MAX(EU782:EU789)</f>
        <v>0.80868045935659139</v>
      </c>
      <c r="FD789" s="523"/>
      <c r="FE789" s="152"/>
      <c r="FF789" s="145"/>
      <c r="FG789" s="521">
        <f>SUM(FE786:FE789)</f>
        <v>35.880066075477174</v>
      </c>
      <c r="FH789" s="521">
        <f>SUM(FF786:FF789)</f>
        <v>72.62519943936185</v>
      </c>
      <c r="FI789" s="521">
        <f>AVERAGE(FE786:FE789)</f>
        <v>17.940033037738587</v>
      </c>
      <c r="FJ789" s="521">
        <f>AVERAGE(FF786:FF789)</f>
        <v>72.62519943936185</v>
      </c>
      <c r="FK789" s="521">
        <f>MAX(FE786:FE789)</f>
        <v>35.018888478114675</v>
      </c>
      <c r="FL789" s="521">
        <f>MAX(FF786:FF789)</f>
        <v>72.62519943936185</v>
      </c>
      <c r="FM789" s="521">
        <f>MIN(FE786:FE789)</f>
        <v>0.86117759736249866</v>
      </c>
      <c r="FN789" s="521">
        <f>MIN(FF783:FF789)</f>
        <v>72.62519943936185</v>
      </c>
      <c r="FO789" s="521">
        <f>FK789-FM789</f>
        <v>34.157710880752177</v>
      </c>
      <c r="FP789" s="520">
        <f>FL789-FN789</f>
        <v>0</v>
      </c>
      <c r="FQ789" s="284"/>
      <c r="FR789" s="284"/>
      <c r="FS789" s="278">
        <f>SUM(FQ786:FQ789)</f>
        <v>8.2677797020719161</v>
      </c>
      <c r="FT789" s="278"/>
      <c r="FU789" s="278">
        <f>AVERAGE(FQ786:FQ789)</f>
        <v>4.1338898510359581</v>
      </c>
      <c r="FV789" s="278"/>
      <c r="FW789" s="278">
        <f>MAX(FQ786:FQ789)</f>
        <v>8.144742027252649</v>
      </c>
      <c r="FX789" s="278"/>
      <c r="FY789" s="278">
        <f>MIN(FQ786:FQ789)</f>
        <v>0.12303767481926743</v>
      </c>
      <c r="FZ789" s="278"/>
      <c r="GA789" s="278">
        <f>FW789-FY789</f>
        <v>8.0217043524333818</v>
      </c>
      <c r="GB789" s="278"/>
      <c r="GC789" s="280"/>
      <c r="GD789" s="285"/>
      <c r="GE789" s="280"/>
      <c r="GF789" s="278">
        <f>SUM(GD786:GD789)</f>
        <v>2.0631215668636251</v>
      </c>
      <c r="GG789" s="278"/>
      <c r="GH789" s="278">
        <f>AVERAGE(GD786:GD789)</f>
        <v>1.0315607834318126</v>
      </c>
      <c r="GI789" s="278"/>
      <c r="GJ789" s="278">
        <f>MAX(GD786:GD789)</f>
        <v>2.0538070699705524</v>
      </c>
      <c r="GK789" s="278"/>
      <c r="GL789" s="278">
        <f>MIN(GD786:GD789)</f>
        <v>9.3144968930727844E-3</v>
      </c>
      <c r="GM789" s="278"/>
      <c r="GN789" s="278">
        <f>GJ789-GL789</f>
        <v>2.0444925730774797</v>
      </c>
      <c r="GO789" s="278"/>
      <c r="GP789" s="280"/>
      <c r="GQ789" s="587"/>
      <c r="GR789" s="587"/>
      <c r="GS789" s="532"/>
      <c r="GT789" s="586">
        <f>SUM(GR784:GR788)</f>
        <v>6.8244741204239183</v>
      </c>
      <c r="GU789" s="586">
        <f>SUM(GS783:GS788)</f>
        <v>3.5897522829975519</v>
      </c>
      <c r="GV789" s="531">
        <f>AVERAGE(GR783:GR788)</f>
        <v>1.7061185301059796</v>
      </c>
      <c r="GW789" s="531">
        <f>AVERAGE(GS783:GS788)</f>
        <v>0.89743807074938797</v>
      </c>
      <c r="GX789" s="531">
        <f>MAX(GR783:GR788)</f>
        <v>4.1814696922828629</v>
      </c>
      <c r="GY789" s="531">
        <f>MAX(GS783:GS788)</f>
        <v>1.4595696095704334</v>
      </c>
      <c r="GZ789" s="587"/>
      <c r="HA789" s="532"/>
      <c r="HB789" s="586">
        <f>SUM(GZ784:GZ788)</f>
        <v>1.2621238938053114</v>
      </c>
      <c r="HC789" s="586">
        <f>SUM(HA783:HA788)</f>
        <v>1.1437997787610605</v>
      </c>
      <c r="HD789" s="531">
        <f>AVERAGE(GZ783:GZ788)</f>
        <v>0.31553097345132786</v>
      </c>
      <c r="HE789" s="531">
        <f>AVERAGE(HA783:HA788)</f>
        <v>0.28594994469026513</v>
      </c>
      <c r="HF789" s="531">
        <f>MAX(GZ783:GZ788)</f>
        <v>0.8282688053097349</v>
      </c>
      <c r="HG789" s="531">
        <f>MAX(HA783:HA788)</f>
        <v>0.39441371681415838</v>
      </c>
      <c r="HH789" s="584"/>
      <c r="HI789" s="527"/>
      <c r="HJ789" s="586">
        <f>SUM(HH785:HH789)</f>
        <v>6.9973191543434066</v>
      </c>
      <c r="HK789" s="586">
        <f>SUM(HI785:HI789)</f>
        <v>3.9859644414926008</v>
      </c>
      <c r="HL789" s="531">
        <f>AVERAGE(HH785:HH789)</f>
        <v>1.7493297885858516</v>
      </c>
      <c r="HM789" s="531">
        <f>AVERAGE(HI785:HI789)</f>
        <v>0.99649111037315019</v>
      </c>
      <c r="HN789" s="531">
        <f>MAX(HH785:HH789)</f>
        <v>4.2627125168523108</v>
      </c>
      <c r="HO789" s="531">
        <f>MAX(HI785:HI789)</f>
        <v>1.4728319626435249</v>
      </c>
      <c r="HP789" s="286">
        <f>MIN(HH785:HH789)</f>
        <v>0.37213295200334151</v>
      </c>
      <c r="HQ789" s="286">
        <f>MIN(HI785:HI789)</f>
        <v>0.37417983043864422</v>
      </c>
      <c r="HR789" s="278">
        <f>HN789-HP789</f>
        <v>3.8905795648489692</v>
      </c>
      <c r="HS789" s="278">
        <f>HO789-HQ789</f>
        <v>1.0986521322048808</v>
      </c>
      <c r="HT789" s="393"/>
      <c r="HU789" s="520"/>
      <c r="HV789" s="393"/>
      <c r="HW789" s="520"/>
      <c r="HX789" s="393"/>
      <c r="HY789" s="520"/>
      <c r="HZ789" s="393"/>
      <c r="IA789" s="520"/>
      <c r="IB789" s="393"/>
      <c r="IC789" s="520"/>
      <c r="ID789" s="393"/>
      <c r="IE789" s="168"/>
      <c r="IF789" s="168"/>
      <c r="IG789" s="168">
        <v>-3.6883718512117705</v>
      </c>
      <c r="IH789" s="168">
        <v>-3.9441371681415933E-2</v>
      </c>
      <c r="II789" s="168"/>
      <c r="IJ789" s="168"/>
      <c r="IK789" s="168"/>
      <c r="IL789" s="168"/>
      <c r="IM789" s="168"/>
      <c r="IN789" s="462"/>
      <c r="IO789" s="462"/>
      <c r="IP789" s="390">
        <v>2</v>
      </c>
      <c r="IQ789" s="168"/>
      <c r="IR789" s="168"/>
      <c r="IS789" s="168"/>
      <c r="IT789" s="390"/>
      <c r="IU789" s="393"/>
      <c r="IV789" s="390"/>
      <c r="IW789" s="393"/>
      <c r="IX789" s="484"/>
      <c r="IY789" s="393"/>
      <c r="IZ789" s="168"/>
      <c r="JA789" s="168"/>
      <c r="JB789" s="177"/>
      <c r="JC789" s="177"/>
      <c r="JD789" s="177"/>
      <c r="JE789" s="168"/>
      <c r="JF789" s="168"/>
      <c r="JG789" s="168"/>
      <c r="JH789" s="168"/>
      <c r="JI789" s="168"/>
      <c r="JJ789" s="168"/>
      <c r="JK789" s="168"/>
      <c r="JL789" s="168"/>
      <c r="JM789" s="168"/>
      <c r="JN789" s="168"/>
      <c r="JO789" s="168"/>
      <c r="JP789" s="177"/>
      <c r="JQ789" s="177"/>
      <c r="JR789" s="177"/>
      <c r="JS789" s="168"/>
      <c r="JT789" s="168"/>
      <c r="JU789" s="393"/>
      <c r="JV789" s="168"/>
      <c r="JW789" s="168"/>
      <c r="JX789" s="168"/>
      <c r="JY789" s="393"/>
      <c r="JZ789" s="507"/>
      <c r="KA789" s="507"/>
      <c r="KB789" s="520"/>
      <c r="KC789" s="520"/>
      <c r="KD789" s="507"/>
      <c r="KE789" s="170"/>
      <c r="KF789" s="168"/>
      <c r="KG789" s="168"/>
      <c r="KH789" s="168"/>
      <c r="KI789" s="168"/>
      <c r="KJ789" s="168"/>
      <c r="KK789" s="169"/>
      <c r="KL789" s="168"/>
      <c r="KM789" s="168"/>
      <c r="KN789" s="168"/>
      <c r="KO789" s="168"/>
      <c r="KP789" s="168"/>
      <c r="KQ789" s="168"/>
      <c r="KR789" s="169"/>
      <c r="KS789" s="168"/>
      <c r="KT789" s="168"/>
      <c r="KU789" s="168"/>
      <c r="KV789" s="168"/>
      <c r="KW789" s="168"/>
      <c r="KX789" s="168"/>
      <c r="KY789" s="168"/>
      <c r="KZ789" s="168"/>
      <c r="LA789" s="169"/>
    </row>
    <row r="790" spans="1:313" x14ac:dyDescent="0.15">
      <c r="A790" s="214"/>
      <c r="B790" s="261" t="s">
        <v>312</v>
      </c>
      <c r="C790" s="10"/>
      <c r="D790" s="11"/>
      <c r="E790" s="12"/>
      <c r="F790" s="14"/>
      <c r="G790" s="13"/>
      <c r="H790" s="14" t="s">
        <v>373</v>
      </c>
      <c r="I790" s="596">
        <v>149</v>
      </c>
      <c r="J790" s="9">
        <v>1</v>
      </c>
      <c r="K790" s="14">
        <v>0</v>
      </c>
      <c r="L790" s="9">
        <v>1</v>
      </c>
      <c r="M790" s="14">
        <v>1</v>
      </c>
      <c r="N790" s="14">
        <v>1</v>
      </c>
      <c r="O790" s="14">
        <v>0</v>
      </c>
      <c r="P790" s="14"/>
      <c r="Q790" s="14">
        <v>1</v>
      </c>
      <c r="R790" s="14">
        <v>0</v>
      </c>
      <c r="S790" s="14">
        <v>0</v>
      </c>
      <c r="T790" s="14">
        <v>1</v>
      </c>
      <c r="U790" s="14">
        <v>0</v>
      </c>
      <c r="V790" s="14">
        <v>0</v>
      </c>
      <c r="W790" s="14">
        <v>0</v>
      </c>
      <c r="X790" s="14">
        <v>0</v>
      </c>
      <c r="Y790" s="14">
        <v>1</v>
      </c>
      <c r="Z790" s="14">
        <v>0</v>
      </c>
      <c r="AA790" s="9">
        <v>0</v>
      </c>
      <c r="AB790" s="15"/>
      <c r="AC790" s="15"/>
      <c r="AD790" s="15"/>
      <c r="AE790" s="15">
        <f>ABS(ER790-DU791)</f>
        <v>1.538465264141808</v>
      </c>
      <c r="AF790" s="15">
        <f>ABS(ES790-DV791)</f>
        <v>0.63106194690265482</v>
      </c>
      <c r="AG790" s="15">
        <f>SQRT(AE790^2+AF790^2)</f>
        <v>1.6628633587277977</v>
      </c>
      <c r="AH790" s="15">
        <f>AM791-BP790</f>
        <v>1.7357044005702451</v>
      </c>
      <c r="AI790" s="15">
        <f>AN791-BQ790</f>
        <v>-17.748617256637168</v>
      </c>
      <c r="AJ790" s="15"/>
      <c r="AK790" s="15"/>
      <c r="AL790" s="632">
        <f>((AH790*AH791)+(AI790*AI791))/(SQRT(AH790^2+AI790^2)*SQRT(AH791^2+AI791^2))</f>
        <v>0.99636563675877143</v>
      </c>
      <c r="AM790" s="633"/>
      <c r="AN790" s="634"/>
      <c r="AO790" s="633"/>
      <c r="AP790" s="634"/>
      <c r="AQ790" s="634"/>
      <c r="AR790" s="634"/>
      <c r="AS790" s="634"/>
      <c r="AT790" s="634"/>
      <c r="AU790" s="634"/>
      <c r="AV790" s="634"/>
      <c r="AW790" s="634"/>
      <c r="AX790" s="634"/>
      <c r="AY790" s="634"/>
      <c r="AZ790" s="634"/>
      <c r="BA790" s="634"/>
      <c r="BB790" s="633"/>
      <c r="BC790" s="634"/>
      <c r="BD790" s="634"/>
      <c r="BE790" s="634"/>
      <c r="BF790" s="634"/>
      <c r="BG790" s="634"/>
      <c r="BH790" s="634"/>
      <c r="BI790" s="634"/>
      <c r="BJ790" s="634"/>
      <c r="BK790" s="634"/>
      <c r="BL790" s="634"/>
      <c r="BM790" s="634"/>
      <c r="BN790" s="573"/>
      <c r="BO790" s="573"/>
      <c r="BP790" s="64">
        <v>-1.0453674230707157</v>
      </c>
      <c r="BQ790" s="64">
        <v>11.990176991150443</v>
      </c>
      <c r="BR790" s="6"/>
      <c r="BS790" s="527"/>
      <c r="BT790" s="527"/>
      <c r="BU790" s="527"/>
      <c r="BV790" s="527"/>
      <c r="BW790" s="584"/>
      <c r="BX790" s="527"/>
      <c r="BY790" s="527"/>
      <c r="BZ790" s="527"/>
      <c r="CA790" s="527"/>
      <c r="CB790" s="584"/>
      <c r="CC790" s="527"/>
      <c r="CD790" s="584"/>
      <c r="CE790" s="527"/>
      <c r="CF790" s="584"/>
      <c r="CG790" s="527"/>
      <c r="CH790" s="584"/>
      <c r="CI790" s="527"/>
      <c r="CJ790" s="584"/>
      <c r="CK790" s="527"/>
      <c r="CL790" s="584"/>
      <c r="CO790" s="70"/>
      <c r="CP790" s="70"/>
      <c r="CQ790" s="70"/>
      <c r="CR790" s="70"/>
      <c r="CS790" s="70"/>
      <c r="CT790" s="70"/>
      <c r="CU790" s="70"/>
      <c r="CV790" s="70"/>
      <c r="CW790" s="70"/>
      <c r="CX790" s="70"/>
      <c r="CY790" s="70"/>
      <c r="CZ790" s="70"/>
      <c r="DA790" s="70"/>
      <c r="DB790" s="70"/>
      <c r="DC790" s="70"/>
      <c r="DH790" s="516"/>
      <c r="DI790" s="516"/>
      <c r="DJ790" s="105"/>
      <c r="DK790" s="105"/>
      <c r="DL790" s="105"/>
      <c r="DM790" s="105"/>
      <c r="DN790" s="105"/>
      <c r="DO790" s="105"/>
      <c r="DP790" s="105"/>
      <c r="DQ790" s="105"/>
      <c r="DR790" s="105"/>
      <c r="DS790" s="105"/>
      <c r="DT790" s="108" t="s">
        <v>442</v>
      </c>
      <c r="DU790" s="128">
        <v>-1.0453674230707157</v>
      </c>
      <c r="DV790" s="128">
        <v>11.990176991150401</v>
      </c>
      <c r="ER790" s="105">
        <v>3.8461631603545201</v>
      </c>
      <c r="ES790" s="105">
        <v>-14.474983407079648</v>
      </c>
      <c r="EV790" s="284"/>
      <c r="EW790" s="209"/>
      <c r="EX790" s="209"/>
      <c r="EY790" s="209"/>
      <c r="EZ790" s="209"/>
      <c r="FA790" s="209"/>
      <c r="FB790" s="209"/>
      <c r="FC790" s="209"/>
      <c r="FE790" s="141"/>
      <c r="FF790" s="141"/>
      <c r="FH790" s="141"/>
      <c r="FJ790" s="141"/>
      <c r="FK790" s="584"/>
      <c r="FL790" s="527"/>
      <c r="FM790" s="584"/>
      <c r="FN790" s="527"/>
      <c r="FO790" s="584"/>
      <c r="FP790" s="527"/>
      <c r="FQ790" s="284"/>
      <c r="FR790" s="209"/>
      <c r="FS790" s="285"/>
      <c r="FT790" s="279"/>
      <c r="FU790" s="285"/>
      <c r="FV790" s="279"/>
      <c r="FW790" s="285"/>
      <c r="FX790" s="279"/>
      <c r="FY790" s="285"/>
      <c r="FZ790" s="279"/>
      <c r="GA790" s="285"/>
      <c r="GB790" s="279"/>
      <c r="GC790" s="279"/>
      <c r="GD790" s="285"/>
      <c r="GE790" s="279"/>
      <c r="GF790" s="285"/>
      <c r="GG790" s="279"/>
      <c r="GH790" s="279"/>
      <c r="GI790" s="279"/>
      <c r="GJ790" s="279"/>
      <c r="GK790" s="279"/>
      <c r="GL790" s="279"/>
      <c r="GM790" s="279"/>
      <c r="GN790" s="279"/>
      <c r="GO790" s="279"/>
      <c r="GP790" s="209"/>
      <c r="GQ790" s="529"/>
      <c r="GR790" s="587"/>
      <c r="GS790" s="529"/>
      <c r="GT790" s="587"/>
      <c r="GU790" s="529"/>
      <c r="GV790" s="529"/>
      <c r="GW790" s="529"/>
      <c r="GX790" s="529"/>
      <c r="GY790" s="529"/>
      <c r="GZ790" s="587"/>
      <c r="HA790" s="529"/>
      <c r="HB790" s="587"/>
      <c r="HC790" s="529"/>
      <c r="HD790" s="529"/>
      <c r="HE790" s="529"/>
      <c r="HF790" s="529"/>
      <c r="HG790" s="529"/>
      <c r="HH790" s="584"/>
      <c r="HI790" s="527"/>
      <c r="HJ790" s="587"/>
      <c r="HK790" s="529"/>
      <c r="HL790" s="529"/>
      <c r="HM790" s="529"/>
      <c r="HN790" s="529"/>
      <c r="HO790" s="529"/>
      <c r="HP790" s="285"/>
      <c r="HQ790" s="208"/>
      <c r="HR790" s="208"/>
      <c r="HS790" s="208"/>
      <c r="IE790" s="159"/>
      <c r="IF790" s="159"/>
      <c r="IG790" s="159"/>
      <c r="IH790" s="159"/>
      <c r="II790" s="159"/>
      <c r="IJ790" s="159"/>
      <c r="IK790" s="159"/>
      <c r="IL790" s="159"/>
      <c r="IM790" s="159"/>
      <c r="IQ790" s="159"/>
      <c r="IR790" s="159"/>
      <c r="IS790" s="159"/>
      <c r="IZ790" s="159"/>
      <c r="JA790" s="159"/>
      <c r="JB790" s="159"/>
      <c r="JC790" s="159"/>
      <c r="JD790" s="159"/>
      <c r="JE790" s="159"/>
      <c r="JF790" s="159"/>
      <c r="JG790" s="159"/>
      <c r="JH790" s="159"/>
      <c r="JI790" s="159"/>
      <c r="JJ790" s="159"/>
      <c r="JK790" s="159"/>
      <c r="JL790" s="159"/>
      <c r="JM790" s="159"/>
      <c r="JN790" s="159"/>
      <c r="JO790" s="159"/>
      <c r="JP790" s="159"/>
      <c r="JQ790" s="159"/>
      <c r="JR790" s="159"/>
      <c r="JS790" s="159"/>
      <c r="JT790" s="159"/>
      <c r="JV790" s="159"/>
      <c r="JW790" s="159"/>
      <c r="JX790" s="159"/>
      <c r="KE790" s="159"/>
      <c r="KF790" s="159"/>
      <c r="KG790" s="159"/>
      <c r="KH790" s="159"/>
      <c r="KI790" s="159"/>
      <c r="KJ790" s="159"/>
      <c r="KK790" s="159"/>
      <c r="KL790" s="159"/>
      <c r="KM790" s="159"/>
      <c r="KN790" s="159"/>
      <c r="KO790" s="159"/>
      <c r="KP790" s="159"/>
      <c r="KQ790" s="159"/>
      <c r="KR790" s="159"/>
      <c r="KS790" s="159"/>
      <c r="KT790" s="159"/>
      <c r="KU790" s="159"/>
      <c r="KV790" s="159"/>
      <c r="KW790" s="159"/>
      <c r="KX790" s="159"/>
      <c r="KY790" s="159"/>
      <c r="KZ790" s="159"/>
      <c r="LA790" s="159"/>
    </row>
    <row r="791" spans="1:313" x14ac:dyDescent="0.15">
      <c r="A791" s="214"/>
      <c r="B791" s="261" t="s">
        <v>313</v>
      </c>
      <c r="C791" s="26">
        <v>0.23</v>
      </c>
      <c r="D791" s="11">
        <v>0.7665900000000001</v>
      </c>
      <c r="E791" s="12"/>
      <c r="F791" s="14"/>
      <c r="G791" s="13"/>
      <c r="H791" s="14"/>
      <c r="I791" s="596"/>
      <c r="J791" s="9">
        <v>2</v>
      </c>
      <c r="K791" s="14"/>
      <c r="L791" s="9"/>
      <c r="M791" s="14">
        <v>0</v>
      </c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9"/>
      <c r="AB791" s="15"/>
      <c r="AC791" s="15"/>
      <c r="AD791" s="15"/>
      <c r="AE791" s="15"/>
      <c r="AF791" s="15"/>
      <c r="AG791" s="15"/>
      <c r="AH791" s="54">
        <f>ER790-BP790</f>
        <v>4.8915305834252356</v>
      </c>
      <c r="AI791" s="54">
        <f>ES790-BQ790</f>
        <v>-26.46516039823009</v>
      </c>
      <c r="AJ791" s="15"/>
      <c r="AK791" s="15"/>
      <c r="AL791" s="635">
        <f>DEGREES(ACOS(AL790))</f>
        <v>4.8863369953376461</v>
      </c>
      <c r="AM791" s="633">
        <v>0.69033697749952927</v>
      </c>
      <c r="AN791" s="634">
        <v>-5.7584402654867262</v>
      </c>
      <c r="AO791" s="584"/>
      <c r="AP791" s="638">
        <f>ABS(11.88+AN791)</f>
        <v>6.1215597345132746</v>
      </c>
      <c r="AQ791" s="634"/>
      <c r="AR791" s="634"/>
      <c r="AS791" s="634"/>
      <c r="AT791" s="634"/>
      <c r="AU791" s="634"/>
      <c r="AV791" s="634"/>
      <c r="AW791" s="634"/>
      <c r="AX791" s="634"/>
      <c r="AY791" s="634"/>
      <c r="AZ791" s="634"/>
      <c r="BA791" s="634"/>
      <c r="BB791" s="634">
        <f>ABS(BQ791-AN791)</f>
        <v>8.0854811946902672</v>
      </c>
      <c r="BC791" s="527"/>
      <c r="BD791" s="634"/>
      <c r="BE791" s="634"/>
      <c r="BF791" s="634"/>
      <c r="BG791" s="634"/>
      <c r="BH791" s="634"/>
      <c r="BI791" s="634"/>
      <c r="BJ791" s="634"/>
      <c r="BK791" s="634"/>
      <c r="BL791" s="634"/>
      <c r="BM791" s="634"/>
      <c r="BN791" s="573"/>
      <c r="BO791" s="573"/>
      <c r="BP791" s="4">
        <v>0.65088915021384186</v>
      </c>
      <c r="BQ791" s="4">
        <v>-13.843921460176993</v>
      </c>
      <c r="BR791" s="6"/>
      <c r="BS791" s="527">
        <f>(BP790+BP791+BP792)/3</f>
        <v>5.9171740928531058E-2</v>
      </c>
      <c r="BT791" s="527">
        <f>(BQ790+BQ791+BQ792)/3</f>
        <v>3.2078982300884955</v>
      </c>
      <c r="BU791" s="527"/>
      <c r="BV791" s="527"/>
      <c r="BW791" s="584"/>
      <c r="BX791" s="527"/>
      <c r="BY791" s="527"/>
      <c r="BZ791" s="527"/>
      <c r="CA791" s="527"/>
      <c r="CB791" s="584">
        <f>SQRT((BP790-BP791)^2+(BQ790-BQ791)^2)+SQRT((BP791-BP792)^2+(BQ791-BQ792)^2)+SQRT((BP792-BP790)^2+(BQ792-BQ790)^2)</f>
        <v>52.907899697835845</v>
      </c>
      <c r="CD791" s="584"/>
      <c r="CE791" s="527"/>
      <c r="CF791" s="584"/>
      <c r="CG791" s="527"/>
      <c r="CH791" s="584"/>
      <c r="CI791" s="527"/>
      <c r="CJ791" s="584"/>
      <c r="CK791" s="527"/>
      <c r="CL791" s="584"/>
      <c r="CO791" s="70"/>
      <c r="CP791" s="70"/>
      <c r="CQ791" s="70"/>
      <c r="CR791" s="97">
        <f>DEGREES(ACOS(((BP790-BP791)*(BP792-BP791)+(BQ790-BQ791)*(BQ792-BQ791))/(SQRT((BP790-BP791)^2+(BQ790-BQ791)^2)*SQRT((BP792-BP791)^2+(BQ792-BQ791)^2))))</f>
        <v>3.5781055003290434</v>
      </c>
      <c r="CS791" s="541"/>
      <c r="CT791" s="70"/>
      <c r="CU791" s="70"/>
      <c r="CV791" s="70"/>
      <c r="CW791" s="70"/>
      <c r="CX791" s="70"/>
      <c r="CY791" s="70"/>
      <c r="CZ791" s="70"/>
      <c r="DA791" s="70"/>
      <c r="DB791" s="70"/>
      <c r="DC791" s="70"/>
      <c r="DH791" s="516"/>
      <c r="DI791" s="516"/>
      <c r="DJ791" s="105"/>
      <c r="DK791" s="105"/>
      <c r="DL791" s="105"/>
      <c r="DM791" s="105"/>
      <c r="DN791" s="105"/>
      <c r="DO791" s="105"/>
      <c r="DP791" s="105"/>
      <c r="DQ791" s="105"/>
      <c r="DR791" s="105"/>
      <c r="DS791" s="105"/>
      <c r="DT791" s="108" t="s">
        <v>443</v>
      </c>
      <c r="DU791" s="105">
        <v>2.3076978962127122</v>
      </c>
      <c r="DV791" s="105">
        <v>-13.843921460176993</v>
      </c>
      <c r="ER791" s="128">
        <v>-1.5187413504989642</v>
      </c>
      <c r="ES791" s="128">
        <v>11.319673672566372</v>
      </c>
      <c r="EU791" s="518">
        <f>ABS(ER791)</f>
        <v>1.5187413504989642</v>
      </c>
      <c r="EV791" s="284"/>
      <c r="EW791" s="209"/>
      <c r="EX791" s="209"/>
      <c r="EY791" s="209"/>
      <c r="EZ791" s="209"/>
      <c r="FA791" s="209"/>
      <c r="FB791" s="209"/>
      <c r="FC791" s="209"/>
      <c r="FE791" s="141"/>
      <c r="FF791" s="141"/>
      <c r="FH791" s="141"/>
      <c r="FJ791" s="141"/>
      <c r="FK791" s="584"/>
      <c r="FL791" s="527"/>
      <c r="FM791" s="584"/>
      <c r="FN791" s="527"/>
      <c r="FO791" s="584"/>
      <c r="FP791" s="527"/>
      <c r="FQ791" s="284"/>
      <c r="FR791" s="209"/>
      <c r="FS791" s="285"/>
      <c r="FT791" s="279"/>
      <c r="FU791" s="285"/>
      <c r="FV791" s="279"/>
      <c r="FW791" s="285"/>
      <c r="FX791" s="279"/>
      <c r="FY791" s="285"/>
      <c r="FZ791" s="279"/>
      <c r="GA791" s="285"/>
      <c r="GB791" s="279"/>
      <c r="GC791" s="279"/>
      <c r="GD791" s="285"/>
      <c r="GE791" s="279"/>
      <c r="GF791" s="285"/>
      <c r="GG791" s="279"/>
      <c r="GH791" s="279"/>
      <c r="GI791" s="279"/>
      <c r="GJ791" s="279"/>
      <c r="GK791" s="279"/>
      <c r="GL791" s="279"/>
      <c r="GM791" s="279"/>
      <c r="GN791" s="279"/>
      <c r="GO791" s="279"/>
      <c r="GP791" s="209"/>
      <c r="GQ791" s="529"/>
      <c r="GR791" s="587">
        <v>1.538465264141808</v>
      </c>
      <c r="GS791" s="532">
        <v>0.47337392742824846</v>
      </c>
      <c r="GT791" s="584"/>
      <c r="GU791" s="527"/>
      <c r="GV791" s="527"/>
      <c r="GW791" s="527"/>
      <c r="GX791" s="527"/>
      <c r="GY791" s="527"/>
      <c r="GZ791" s="587">
        <v>0.63106194690265482</v>
      </c>
      <c r="HA791" s="532">
        <v>0.67050331858402856</v>
      </c>
      <c r="HB791" s="584"/>
      <c r="HC791" s="527"/>
      <c r="HD791" s="527"/>
      <c r="HE791" s="527"/>
      <c r="HF791" s="527"/>
      <c r="HG791" s="527"/>
      <c r="HH791" s="584">
        <v>1.6628633587277977</v>
      </c>
      <c r="HI791" s="527">
        <v>0.82076645606471998</v>
      </c>
      <c r="HJ791" s="584"/>
      <c r="HK791" s="527"/>
      <c r="HL791" s="527"/>
      <c r="HM791" s="527"/>
      <c r="HN791" s="527"/>
      <c r="HO791" s="527"/>
      <c r="HP791" s="285"/>
      <c r="HQ791" s="208"/>
      <c r="HR791" s="208"/>
      <c r="HS791" s="208"/>
      <c r="IE791" s="159"/>
      <c r="IF791" s="159"/>
      <c r="IG791" s="159"/>
      <c r="IH791" s="159"/>
      <c r="II791" s="175">
        <v>1</v>
      </c>
      <c r="IJ791" s="175">
        <v>0</v>
      </c>
      <c r="IK791" s="175">
        <v>1</v>
      </c>
      <c r="IL791" s="175">
        <v>0</v>
      </c>
      <c r="IM791" s="175">
        <v>0</v>
      </c>
      <c r="IN791" s="464"/>
      <c r="IO791" s="464"/>
      <c r="IP791" s="402"/>
      <c r="IQ791" s="175">
        <v>1</v>
      </c>
      <c r="IR791" s="175">
        <v>0</v>
      </c>
      <c r="IS791" s="175">
        <v>0</v>
      </c>
      <c r="IT791" s="402"/>
      <c r="IU791" s="416"/>
      <c r="IV791" s="402"/>
      <c r="IW791" s="416"/>
      <c r="IX791" s="483"/>
      <c r="IY791" s="416"/>
      <c r="IZ791" s="175">
        <v>1</v>
      </c>
      <c r="JA791" s="175">
        <v>0</v>
      </c>
      <c r="JB791" s="178">
        <v>0</v>
      </c>
      <c r="JC791" s="178">
        <v>0</v>
      </c>
      <c r="JD791" s="178">
        <v>0</v>
      </c>
      <c r="JE791" s="178">
        <v>0</v>
      </c>
      <c r="JF791" s="178">
        <v>0</v>
      </c>
      <c r="JG791" s="178">
        <v>0</v>
      </c>
      <c r="JH791" s="178">
        <v>1</v>
      </c>
      <c r="JI791" s="178">
        <v>0</v>
      </c>
      <c r="JJ791" s="178">
        <v>0</v>
      </c>
      <c r="JK791" s="178">
        <v>1</v>
      </c>
      <c r="JL791" s="178">
        <v>0</v>
      </c>
      <c r="JM791" s="178">
        <v>1</v>
      </c>
      <c r="JN791" s="178">
        <v>0</v>
      </c>
      <c r="JO791" s="178">
        <v>0</v>
      </c>
      <c r="JP791" s="178">
        <v>0</v>
      </c>
      <c r="JQ791" s="178">
        <v>0</v>
      </c>
      <c r="JR791" s="178">
        <v>0</v>
      </c>
      <c r="JS791" s="178">
        <v>0</v>
      </c>
      <c r="JT791" s="178">
        <v>0</v>
      </c>
      <c r="JU791" s="513">
        <v>1</v>
      </c>
      <c r="JV791" s="178">
        <v>0</v>
      </c>
      <c r="JW791" s="178">
        <v>0</v>
      </c>
      <c r="JX791" s="178">
        <v>0</v>
      </c>
      <c r="JY791" s="513"/>
      <c r="JZ791" s="407"/>
      <c r="KA791" s="407"/>
      <c r="KB791" s="407"/>
      <c r="KC791" s="407"/>
      <c r="KD791" s="407"/>
      <c r="KE791" s="162">
        <v>1</v>
      </c>
      <c r="KF791" s="175">
        <v>0</v>
      </c>
      <c r="KG791" s="175">
        <v>0</v>
      </c>
      <c r="KH791" s="175">
        <v>0</v>
      </c>
      <c r="KI791" s="175">
        <v>0</v>
      </c>
      <c r="KJ791" s="175">
        <v>1</v>
      </c>
      <c r="KK791" s="160">
        <v>0</v>
      </c>
      <c r="KL791" s="175">
        <v>1</v>
      </c>
      <c r="KM791" s="175">
        <v>0</v>
      </c>
      <c r="KN791" s="175">
        <v>0</v>
      </c>
      <c r="KO791" s="175">
        <v>0</v>
      </c>
      <c r="KP791" s="175">
        <v>0</v>
      </c>
      <c r="KQ791" s="175">
        <v>0</v>
      </c>
      <c r="KR791" s="160">
        <v>0</v>
      </c>
      <c r="KS791" s="159"/>
      <c r="KT791" s="159"/>
      <c r="KU791" s="159"/>
      <c r="KV791" s="159"/>
      <c r="KW791" s="159"/>
      <c r="KX791" s="159"/>
      <c r="KY791" s="159"/>
      <c r="KZ791" s="159"/>
      <c r="LA791" s="159"/>
    </row>
    <row r="792" spans="1:313" x14ac:dyDescent="0.15">
      <c r="A792" s="214"/>
      <c r="B792" s="261" t="s">
        <v>314</v>
      </c>
      <c r="C792" s="10">
        <v>1.05</v>
      </c>
      <c r="D792" s="11">
        <v>3.4996500000000004</v>
      </c>
      <c r="E792" s="12"/>
      <c r="F792" s="14"/>
      <c r="G792" s="13"/>
      <c r="H792" s="14"/>
      <c r="I792" s="596"/>
      <c r="J792" s="9">
        <v>3</v>
      </c>
      <c r="K792" s="14"/>
      <c r="L792" s="9"/>
      <c r="M792" s="14">
        <v>0</v>
      </c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9"/>
      <c r="AB792" s="15"/>
      <c r="AC792" s="15"/>
      <c r="AD792" s="15"/>
      <c r="AE792" s="15"/>
      <c r="AF792" s="15"/>
      <c r="AG792" s="15"/>
      <c r="AH792" s="54"/>
      <c r="AI792" s="15"/>
      <c r="AJ792" s="15"/>
      <c r="AK792" s="15"/>
      <c r="AL792" s="632"/>
      <c r="AM792" s="633">
        <v>0.72978480478521657</v>
      </c>
      <c r="AN792" s="634">
        <v>8.2038053097345145</v>
      </c>
      <c r="AO792" s="634">
        <f>ABS(11.88-AN792)</f>
        <v>3.6761946902654863</v>
      </c>
      <c r="AP792" s="527"/>
      <c r="AQ792" s="634"/>
      <c r="AR792" s="634"/>
      <c r="AS792" s="634"/>
      <c r="AT792" s="634"/>
      <c r="AU792" s="634"/>
      <c r="AV792" s="634"/>
      <c r="AW792" s="634"/>
      <c r="AX792" s="634"/>
      <c r="AY792" s="634"/>
      <c r="AZ792" s="634"/>
      <c r="BA792" s="634"/>
      <c r="BB792" s="584"/>
      <c r="BC792" s="634">
        <f>ABS(BQ792-AN792)</f>
        <v>3.2736338495575215</v>
      </c>
      <c r="BD792" s="634"/>
      <c r="BE792" s="634"/>
      <c r="BF792" s="634"/>
      <c r="BG792" s="634"/>
      <c r="BH792" s="634"/>
      <c r="BI792" s="634"/>
      <c r="BJ792" s="634"/>
      <c r="BK792" s="634"/>
      <c r="BL792" s="634"/>
      <c r="BM792" s="634"/>
      <c r="BN792" s="573"/>
      <c r="BO792" s="573"/>
      <c r="BP792" s="64">
        <v>0.57199349564246704</v>
      </c>
      <c r="BQ792" s="64">
        <v>11.477439159292036</v>
      </c>
      <c r="BR792" s="6"/>
      <c r="BS792" s="527"/>
      <c r="BT792" s="527"/>
      <c r="BU792" s="527">
        <f>(BP791+BP792+BP793)/3</f>
        <v>1.4529949716894854</v>
      </c>
      <c r="BV792" s="527">
        <f>(BQ791+BQ792+BQ793)/3</f>
        <v>-4.8907300884955758</v>
      </c>
      <c r="BW792" s="584"/>
      <c r="BX792" s="527"/>
      <c r="BY792" s="527"/>
      <c r="BZ792" s="527"/>
      <c r="CA792" s="527"/>
      <c r="CC792" s="584">
        <f>SQRT((BP791-BP792)^2+(BQ791-BQ792)^2)+SQRT((BP792-BP793)^2+(BQ792-BQ793)^2)+SQRT((BP793-BP791)^2+(BQ793-BQ791)^2)</f>
        <v>52.165188051480968</v>
      </c>
      <c r="CD792" s="584"/>
      <c r="CE792" s="584"/>
      <c r="CF792" s="584"/>
      <c r="CG792" s="527"/>
      <c r="CH792" s="584"/>
      <c r="CI792" s="527"/>
      <c r="CJ792" s="584"/>
      <c r="CK792" s="527"/>
      <c r="CL792" s="584"/>
      <c r="CO792" s="70"/>
      <c r="CP792" s="70"/>
      <c r="CQ792" s="70"/>
      <c r="CR792" s="285"/>
      <c r="CS792" s="542">
        <f>DEGREES(ACOS(((BP791-BP792)*(BP793-BP792)+(BQ791-BQ792)*(BQ793-BQ792))/(SQRT((BP791-BP792)^2+(BQ791-BQ792)^2)*SQRT((BP793-BP792)^2+(BQ793-BQ792)^2))))</f>
        <v>5.9748849279972296</v>
      </c>
      <c r="CT792" s="70"/>
      <c r="CU792" s="70"/>
      <c r="CV792" s="70"/>
      <c r="CW792" s="70"/>
      <c r="CX792" s="70"/>
      <c r="CY792" s="70"/>
      <c r="CZ792" s="70"/>
      <c r="DA792" s="70"/>
      <c r="DB792" s="70"/>
      <c r="DC792" s="70"/>
      <c r="DH792" s="516"/>
      <c r="DI792" s="516"/>
      <c r="DJ792" s="105"/>
      <c r="DK792" s="105"/>
      <c r="DL792" s="105"/>
      <c r="DM792" s="105"/>
      <c r="DN792" s="105"/>
      <c r="DO792" s="105"/>
      <c r="DP792" s="105"/>
      <c r="DQ792" s="105"/>
      <c r="DR792" s="105"/>
      <c r="DS792" s="105"/>
      <c r="DT792" s="108" t="s">
        <v>445</v>
      </c>
      <c r="DU792" s="128">
        <v>-0.65088915021384186</v>
      </c>
      <c r="DV792" s="128">
        <v>11.674646017699116</v>
      </c>
      <c r="ER792" s="105">
        <v>5.9171740928531079E-2</v>
      </c>
      <c r="ES792" s="105">
        <v>-13.370625000000002</v>
      </c>
      <c r="ET792" s="518">
        <f>ABS(ER792)</f>
        <v>5.9171740928531079E-2</v>
      </c>
      <c r="EV792" s="284"/>
      <c r="EW792" s="209"/>
      <c r="EX792" s="209"/>
      <c r="EY792" s="209"/>
      <c r="EZ792" s="209"/>
      <c r="FA792" s="209"/>
      <c r="FB792" s="209"/>
      <c r="FC792" s="209"/>
      <c r="FE792" s="151">
        <v>20.456663143852129</v>
      </c>
      <c r="FF792" s="141"/>
      <c r="FH792" s="141"/>
      <c r="FJ792" s="141"/>
      <c r="FK792" s="584"/>
      <c r="FL792" s="527"/>
      <c r="FM792" s="584"/>
      <c r="FN792" s="527"/>
      <c r="FO792" s="584"/>
      <c r="FP792" s="527"/>
      <c r="FQ792" s="284">
        <f>FE792/(D791+D792)</f>
        <v>4.7950099253328755</v>
      </c>
      <c r="FR792" s="209"/>
      <c r="FS792" s="285"/>
      <c r="FT792" s="279"/>
      <c r="FU792" s="285"/>
      <c r="FV792" s="279"/>
      <c r="FW792" s="285"/>
      <c r="FX792" s="279"/>
      <c r="FY792" s="285"/>
      <c r="FZ792" s="279"/>
      <c r="GA792" s="285"/>
      <c r="GB792" s="279"/>
      <c r="GC792" s="279"/>
      <c r="GD792" s="284">
        <f>FE792*(((ABS(DV791-AN791))/(ABS(DV790-DV791))))^2</f>
        <v>2.0038255780441441</v>
      </c>
      <c r="GE792" s="209"/>
      <c r="GF792" s="285"/>
      <c r="GG792" s="279"/>
      <c r="GH792" s="279"/>
      <c r="GI792" s="279"/>
      <c r="GJ792" s="279"/>
      <c r="GK792" s="279"/>
      <c r="GL792" s="279"/>
      <c r="GM792" s="279"/>
      <c r="GN792" s="279"/>
      <c r="GO792" s="279"/>
      <c r="GP792" s="209"/>
      <c r="GQ792" s="529"/>
      <c r="GR792" s="587">
        <v>2.2485261552841811</v>
      </c>
      <c r="GS792" s="529">
        <v>0.86785220028512233</v>
      </c>
      <c r="GT792" s="587"/>
      <c r="GU792" s="529"/>
      <c r="GV792" s="529"/>
      <c r="GW792" s="529"/>
      <c r="GX792" s="529"/>
      <c r="GY792" s="529"/>
      <c r="GZ792" s="587">
        <v>0.47329646017699112</v>
      </c>
      <c r="HA792" s="529">
        <v>0.35497234513274378</v>
      </c>
      <c r="HB792" s="587"/>
      <c r="HC792" s="529"/>
      <c r="HD792" s="529"/>
      <c r="HE792" s="529"/>
      <c r="HF792" s="529"/>
      <c r="HG792" s="529"/>
      <c r="HH792" s="584">
        <v>2.2977988184810987</v>
      </c>
      <c r="HI792" s="527">
        <v>0.93764215314200106</v>
      </c>
      <c r="HJ792" s="587"/>
      <c r="HK792" s="529"/>
      <c r="HL792" s="529"/>
      <c r="HM792" s="529"/>
      <c r="HN792" s="529"/>
      <c r="HO792" s="529"/>
      <c r="HP792" s="285"/>
      <c r="HQ792" s="208"/>
      <c r="HR792" s="208"/>
      <c r="HS792" s="208"/>
      <c r="IE792" s="159"/>
      <c r="IF792" s="159"/>
      <c r="IG792" s="159"/>
      <c r="IH792" s="159"/>
      <c r="II792" s="175">
        <v>0</v>
      </c>
      <c r="IJ792" s="175">
        <v>1</v>
      </c>
      <c r="IK792" s="175">
        <v>1</v>
      </c>
      <c r="IL792" s="175">
        <v>0</v>
      </c>
      <c r="IM792" s="175">
        <v>0</v>
      </c>
      <c r="IN792" s="464"/>
      <c r="IO792" s="464"/>
      <c r="IP792" s="402"/>
      <c r="IQ792" s="175">
        <v>1</v>
      </c>
      <c r="IR792" s="175">
        <v>0</v>
      </c>
      <c r="IS792" s="175">
        <v>0</v>
      </c>
      <c r="IT792" s="402"/>
      <c r="IU792" s="416"/>
      <c r="IV792" s="402"/>
      <c r="IW792" s="416"/>
      <c r="IX792" s="483"/>
      <c r="IY792" s="416"/>
      <c r="IZ792" s="175">
        <v>0</v>
      </c>
      <c r="JA792" s="175">
        <v>1</v>
      </c>
      <c r="JB792" s="178">
        <v>0</v>
      </c>
      <c r="JC792" s="178">
        <v>0</v>
      </c>
      <c r="JD792" s="178">
        <v>0</v>
      </c>
      <c r="JE792" s="178">
        <v>0</v>
      </c>
      <c r="JF792" s="178">
        <v>0</v>
      </c>
      <c r="JG792" s="178">
        <v>1</v>
      </c>
      <c r="JH792" s="178">
        <v>0</v>
      </c>
      <c r="JI792" s="178">
        <v>0</v>
      </c>
      <c r="JJ792" s="178">
        <v>0</v>
      </c>
      <c r="JK792" s="178">
        <v>1</v>
      </c>
      <c r="JL792" s="178">
        <v>0</v>
      </c>
      <c r="JM792" s="178">
        <v>1</v>
      </c>
      <c r="JN792" s="178">
        <v>0</v>
      </c>
      <c r="JO792" s="178">
        <v>0</v>
      </c>
      <c r="JP792" s="178">
        <v>0</v>
      </c>
      <c r="JQ792" s="178">
        <v>0</v>
      </c>
      <c r="JR792" s="178">
        <v>0</v>
      </c>
      <c r="JS792" s="178">
        <v>0</v>
      </c>
      <c r="JT792" s="178">
        <v>0</v>
      </c>
      <c r="JU792" s="513">
        <v>1</v>
      </c>
      <c r="JV792" s="178">
        <v>0</v>
      </c>
      <c r="JW792" s="178">
        <v>0</v>
      </c>
      <c r="JX792" s="178">
        <v>0</v>
      </c>
      <c r="JY792" s="513"/>
      <c r="JZ792" s="407"/>
      <c r="KA792" s="407"/>
      <c r="KB792" s="407"/>
      <c r="KC792" s="407"/>
      <c r="KD792" s="407"/>
      <c r="KE792" s="162">
        <v>0</v>
      </c>
      <c r="KF792" s="175">
        <v>1</v>
      </c>
      <c r="KG792" s="175">
        <v>0</v>
      </c>
      <c r="KH792" s="175">
        <v>0</v>
      </c>
      <c r="KI792" s="175">
        <v>0</v>
      </c>
      <c r="KJ792" s="175">
        <v>1</v>
      </c>
      <c r="KK792" s="160">
        <v>0</v>
      </c>
      <c r="KL792" s="175">
        <v>1</v>
      </c>
      <c r="KM792" s="175">
        <v>0</v>
      </c>
      <c r="KN792" s="175">
        <v>0</v>
      </c>
      <c r="KO792" s="175">
        <v>0</v>
      </c>
      <c r="KP792" s="175">
        <v>0</v>
      </c>
      <c r="KQ792" s="175">
        <v>0</v>
      </c>
      <c r="KR792" s="160">
        <v>0</v>
      </c>
      <c r="KS792" s="159"/>
      <c r="KT792" s="159"/>
      <c r="KU792" s="159"/>
      <c r="KV792" s="159"/>
      <c r="KW792" s="159"/>
      <c r="KX792" s="159"/>
      <c r="KY792" s="159"/>
      <c r="KZ792" s="159"/>
      <c r="LA792" s="159"/>
    </row>
    <row r="793" spans="1:313" x14ac:dyDescent="0.15">
      <c r="A793" s="214"/>
      <c r="B793" s="261" t="s">
        <v>315</v>
      </c>
      <c r="C793" s="10">
        <v>1.07</v>
      </c>
      <c r="D793" s="11">
        <v>3.5663100000000005</v>
      </c>
      <c r="E793" s="12"/>
      <c r="F793" s="14"/>
      <c r="G793" s="13"/>
      <c r="H793" s="14"/>
      <c r="I793" s="596"/>
      <c r="J793" s="9">
        <v>4</v>
      </c>
      <c r="K793" s="14"/>
      <c r="L793" s="9"/>
      <c r="M793" s="14">
        <v>0</v>
      </c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9"/>
      <c r="AB793" s="15"/>
      <c r="AC793" s="15"/>
      <c r="AD793" s="15"/>
      <c r="AE793" s="15"/>
      <c r="AF793" s="15"/>
      <c r="AG793" s="15"/>
      <c r="AH793" s="54"/>
      <c r="AI793" s="15"/>
      <c r="AJ793" s="15"/>
      <c r="AK793" s="15"/>
      <c r="AL793" s="632"/>
      <c r="AM793" s="633">
        <v>2.8205196509266481</v>
      </c>
      <c r="AN793" s="634">
        <v>-9.5448119469026551</v>
      </c>
      <c r="AO793" s="584"/>
      <c r="AP793" s="640">
        <f>ABS(11.88+AN793)</f>
        <v>2.3351880530973457</v>
      </c>
      <c r="AQ793" s="634"/>
      <c r="AR793" s="634"/>
      <c r="AS793" s="634"/>
      <c r="AT793" s="634"/>
      <c r="AU793" s="634"/>
      <c r="AV793" s="634"/>
      <c r="AW793" s="634"/>
      <c r="AX793" s="634"/>
      <c r="AY793" s="634"/>
      <c r="AZ793" s="634"/>
      <c r="BA793" s="634"/>
      <c r="BB793" s="634">
        <f>ABS(BQ793-AN793)</f>
        <v>2.7608960176991157</v>
      </c>
      <c r="BC793" s="527"/>
      <c r="BD793" s="634"/>
      <c r="BE793" s="634"/>
      <c r="BF793" s="634"/>
      <c r="BG793" s="634"/>
      <c r="BH793" s="634"/>
      <c r="BI793" s="634"/>
      <c r="BJ793" s="634"/>
      <c r="BK793" s="634"/>
      <c r="BL793" s="634"/>
      <c r="BM793" s="634"/>
      <c r="BN793" s="573"/>
      <c r="BO793" s="573"/>
      <c r="BP793" s="4">
        <v>3.136102269212147</v>
      </c>
      <c r="BQ793" s="4">
        <v>-12.305707964601771</v>
      </c>
      <c r="BR793" s="6"/>
      <c r="BS793" s="527">
        <f>(BP792+BP793+BP794)/3</f>
        <v>-0.13806739549990596</v>
      </c>
      <c r="BT793" s="527">
        <f>(BQ792+BQ793+BQ794)/3</f>
        <v>3.8521073008849562</v>
      </c>
      <c r="BU793" s="527"/>
      <c r="BV793" s="527"/>
      <c r="BW793" s="584"/>
      <c r="BX793" s="527"/>
      <c r="BY793" s="527"/>
      <c r="BZ793" s="527"/>
      <c r="CA793" s="527"/>
      <c r="CB793" s="584">
        <f>SQRT((BP792-BP793)^2+(BQ792-BQ793)^2)+SQRT((BP793-BP794)^2+(BQ793-BQ794)^2)+SQRT((BP794-BP792)^2+(BQ794-BQ792)^2)</f>
        <v>54.437205362288225</v>
      </c>
      <c r="CD793" s="584"/>
      <c r="CE793" s="527"/>
      <c r="CF793" s="584"/>
      <c r="CG793" s="527"/>
      <c r="CH793" s="584"/>
      <c r="CI793" s="527"/>
      <c r="CJ793" s="584"/>
      <c r="CK793" s="527"/>
      <c r="CL793" s="584"/>
      <c r="CO793" s="70"/>
      <c r="CP793" s="70"/>
      <c r="CQ793" s="70"/>
      <c r="CR793" s="97">
        <f>DEGREES(ACOS(((BP792-BP793)*(BP794-BP793)+(BQ792-BQ793)*(BQ794-BQ793))/(SQRT((BP792-BP793)^2+(BQ792-BQ793)^2)*SQRT((BP794-BP793)^2+(BQ794-BQ793)^2))))</f>
        <v>10.228761411876524</v>
      </c>
      <c r="CS793" s="541"/>
      <c r="CT793" s="70"/>
      <c r="CU793" s="70"/>
      <c r="CV793" s="70"/>
      <c r="CW793" s="70"/>
      <c r="CX793" s="70"/>
      <c r="CY793" s="70"/>
      <c r="CZ793" s="70"/>
      <c r="DA793" s="70"/>
      <c r="DB793" s="70"/>
      <c r="DC793" s="70"/>
      <c r="DH793" s="211">
        <f>DEGREES(ACOS(((BP792-BP791)*(BP794-BP793)+(BQ792-BQ791)*(BQ794-BQ793))/(SQRT((BP792-BP791)^2+(BQ792-BQ791)^2)*SQRT((BP794-BP793)^2+(BQ794-BQ793)^2))))</f>
        <v>16.203646339873856</v>
      </c>
      <c r="DI793" s="519"/>
      <c r="DJ793" s="105"/>
      <c r="DK793" s="105"/>
      <c r="DL793" s="105"/>
      <c r="DM793" s="105"/>
      <c r="DN793" s="105"/>
      <c r="DO793" s="105"/>
      <c r="DP793" s="105"/>
      <c r="DQ793" s="105"/>
      <c r="DR793" s="105"/>
      <c r="DS793" s="105"/>
      <c r="DT793" s="108" t="s">
        <v>445</v>
      </c>
      <c r="DU793" s="105">
        <v>2.3865935507840867</v>
      </c>
      <c r="DV793" s="105">
        <v>-12.542356194690267</v>
      </c>
      <c r="ER793" s="128">
        <v>-0.69033697749952927</v>
      </c>
      <c r="ES793" s="128">
        <v>12.502914823008851</v>
      </c>
      <c r="EU793" s="518">
        <f>ABS(ER793)</f>
        <v>0.69033697749952927</v>
      </c>
      <c r="EV793" s="284"/>
      <c r="EW793" s="209"/>
      <c r="EX793" s="209"/>
      <c r="EY793" s="209"/>
      <c r="EZ793" s="209"/>
      <c r="FA793" s="209"/>
      <c r="FB793" s="209"/>
      <c r="FC793" s="209"/>
      <c r="FE793" s="141"/>
      <c r="FF793" s="144">
        <v>31.525167981497695</v>
      </c>
      <c r="FH793" s="141"/>
      <c r="FJ793" s="141"/>
      <c r="FK793" s="584"/>
      <c r="FL793" s="527"/>
      <c r="FM793" s="584"/>
      <c r="FN793" s="527"/>
      <c r="FO793" s="584"/>
      <c r="FP793" s="527"/>
      <c r="FQ793" s="284"/>
      <c r="FR793" s="284">
        <f>FF793/(D792+D793)</f>
        <v>4.4615548321102434</v>
      </c>
      <c r="FS793" s="285"/>
      <c r="FT793" s="279"/>
      <c r="FU793" s="285"/>
      <c r="FV793" s="279"/>
      <c r="FW793" s="285"/>
      <c r="FX793" s="279"/>
      <c r="FY793" s="285"/>
      <c r="FZ793" s="279"/>
      <c r="GA793" s="285"/>
      <c r="GB793" s="279"/>
      <c r="GC793" s="279"/>
      <c r="GD793" s="284"/>
      <c r="GE793" s="284">
        <f>FF793*(((DV792-AN792)/(ABS(DV791-DV792))))^2</f>
        <v>0.58319553771829569</v>
      </c>
      <c r="GF793" s="285"/>
      <c r="GG793" s="279"/>
      <c r="GH793" s="279"/>
      <c r="GI793" s="279"/>
      <c r="GJ793" s="279"/>
      <c r="GK793" s="279"/>
      <c r="GL793" s="279"/>
      <c r="GM793" s="279"/>
      <c r="GN793" s="279"/>
      <c r="GO793" s="279"/>
      <c r="GP793" s="209"/>
      <c r="GQ793" s="529"/>
      <c r="GR793" s="587">
        <v>2.3274218098555557</v>
      </c>
      <c r="GS793" s="532">
        <v>3.9447827285687409E-2</v>
      </c>
      <c r="GT793" s="584"/>
      <c r="GU793" s="527"/>
      <c r="GV793" s="527"/>
      <c r="GW793" s="527"/>
      <c r="GX793" s="527"/>
      <c r="GY793" s="527"/>
      <c r="GZ793" s="587">
        <v>0.8282688053097349</v>
      </c>
      <c r="HA793" s="532">
        <v>0.8282688053097349</v>
      </c>
      <c r="HB793" s="584"/>
      <c r="HC793" s="527"/>
      <c r="HD793" s="527"/>
      <c r="HE793" s="527"/>
      <c r="HF793" s="527"/>
      <c r="HG793" s="527"/>
      <c r="HH793" s="584">
        <v>2.4704091755902553</v>
      </c>
      <c r="HI793" s="527">
        <v>0.82920766091901066</v>
      </c>
      <c r="HJ793" s="584"/>
      <c r="HK793" s="527"/>
      <c r="HL793" s="527"/>
      <c r="HM793" s="527"/>
      <c r="HN793" s="527"/>
      <c r="HO793" s="527"/>
      <c r="HP793" s="285"/>
      <c r="HQ793" s="208"/>
      <c r="HR793" s="208"/>
      <c r="HS793" s="208"/>
      <c r="IE793" s="159"/>
      <c r="IF793" s="159"/>
      <c r="IG793" s="159"/>
      <c r="IH793" s="159"/>
      <c r="II793" s="175">
        <v>0</v>
      </c>
      <c r="IJ793" s="175">
        <v>1</v>
      </c>
      <c r="IK793" s="175">
        <v>1</v>
      </c>
      <c r="IL793" s="175">
        <v>0</v>
      </c>
      <c r="IM793" s="175">
        <v>0</v>
      </c>
      <c r="IN793" s="464"/>
      <c r="IO793" s="464"/>
      <c r="IP793" s="402"/>
      <c r="IQ793" s="175">
        <v>0</v>
      </c>
      <c r="IR793" s="175">
        <v>1</v>
      </c>
      <c r="IS793" s="175">
        <v>0</v>
      </c>
      <c r="IT793" s="402"/>
      <c r="IU793" s="416"/>
      <c r="IV793" s="402"/>
      <c r="IW793" s="416"/>
      <c r="IX793" s="483"/>
      <c r="IY793" s="416"/>
      <c r="IZ793" s="175">
        <v>0</v>
      </c>
      <c r="JA793" s="175">
        <v>0</v>
      </c>
      <c r="JB793" s="178">
        <v>0</v>
      </c>
      <c r="JC793" s="178">
        <v>1</v>
      </c>
      <c r="JD793" s="178">
        <v>0</v>
      </c>
      <c r="JE793" s="178">
        <v>0</v>
      </c>
      <c r="JF793" s="178">
        <v>0</v>
      </c>
      <c r="JG793" s="178">
        <v>1</v>
      </c>
      <c r="JH793" s="178">
        <v>0</v>
      </c>
      <c r="JI793" s="178">
        <v>0</v>
      </c>
      <c r="JJ793" s="178">
        <v>0</v>
      </c>
      <c r="JK793" s="178">
        <v>1</v>
      </c>
      <c r="JL793" s="178">
        <v>0</v>
      </c>
      <c r="JM793" s="178">
        <v>1</v>
      </c>
      <c r="JN793" s="178">
        <v>0</v>
      </c>
      <c r="JO793" s="178">
        <v>0</v>
      </c>
      <c r="JP793" s="178">
        <v>0</v>
      </c>
      <c r="JQ793" s="178">
        <v>0</v>
      </c>
      <c r="JR793" s="178">
        <v>0</v>
      </c>
      <c r="JS793" s="178">
        <v>0</v>
      </c>
      <c r="JT793" s="178">
        <v>0</v>
      </c>
      <c r="JU793" s="513">
        <v>1</v>
      </c>
      <c r="JV793" s="178">
        <v>0</v>
      </c>
      <c r="JW793" s="178">
        <v>0</v>
      </c>
      <c r="JX793" s="178">
        <v>0</v>
      </c>
      <c r="JY793" s="513"/>
      <c r="JZ793" s="407"/>
      <c r="KA793" s="407"/>
      <c r="KB793" s="407"/>
      <c r="KC793" s="407"/>
      <c r="KD793" s="407"/>
      <c r="KE793" s="162">
        <v>1</v>
      </c>
      <c r="KF793" s="175">
        <v>0</v>
      </c>
      <c r="KG793" s="175">
        <v>0</v>
      </c>
      <c r="KH793" s="175">
        <v>0</v>
      </c>
      <c r="KI793" s="175">
        <v>0</v>
      </c>
      <c r="KJ793" s="175">
        <v>1</v>
      </c>
      <c r="KK793" s="160">
        <v>0</v>
      </c>
      <c r="KL793" s="175">
        <v>1</v>
      </c>
      <c r="KM793" s="175">
        <v>0</v>
      </c>
      <c r="KN793" s="175">
        <v>0</v>
      </c>
      <c r="KO793" s="175">
        <v>0</v>
      </c>
      <c r="KP793" s="175">
        <v>0</v>
      </c>
      <c r="KQ793" s="175">
        <v>0</v>
      </c>
      <c r="KR793" s="160">
        <v>0</v>
      </c>
      <c r="KS793" s="159"/>
      <c r="KT793" s="159"/>
      <c r="KU793" s="159"/>
      <c r="KV793" s="159"/>
      <c r="KW793" s="159"/>
      <c r="KX793" s="159"/>
      <c r="KY793" s="159"/>
      <c r="KZ793" s="159"/>
      <c r="LA793" s="159"/>
    </row>
    <row r="794" spans="1:313" x14ac:dyDescent="0.15">
      <c r="A794" s="214"/>
      <c r="B794" s="261" t="s">
        <v>316</v>
      </c>
      <c r="C794" s="10">
        <v>1.1000000000000001</v>
      </c>
      <c r="D794" s="11">
        <v>3.6663000000000006</v>
      </c>
      <c r="E794" s="12"/>
      <c r="F794" s="14"/>
      <c r="G794" s="13"/>
      <c r="H794" s="14"/>
      <c r="I794" s="596"/>
      <c r="J794" s="9">
        <v>5</v>
      </c>
      <c r="K794" s="14"/>
      <c r="L794" s="9"/>
      <c r="M794" s="14">
        <v>0</v>
      </c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9"/>
      <c r="AB794" s="15"/>
      <c r="AC794" s="15"/>
      <c r="AD794" s="15"/>
      <c r="AE794" s="15"/>
      <c r="AF794" s="15"/>
      <c r="AG794" s="15"/>
      <c r="AH794" s="54"/>
      <c r="AI794" s="15"/>
      <c r="AJ794" s="15"/>
      <c r="AK794" s="15"/>
      <c r="AL794" s="632"/>
      <c r="AM794" s="633">
        <v>-2.3865935507840867</v>
      </c>
      <c r="AN794" s="634">
        <v>6.7839159292035403</v>
      </c>
      <c r="AO794" s="634">
        <f>ABS(11.88-AN794)</f>
        <v>5.0960840707964605</v>
      </c>
      <c r="AP794" s="527"/>
      <c r="AQ794" s="634"/>
      <c r="AR794" s="634"/>
      <c r="AS794" s="634"/>
      <c r="AT794" s="634"/>
      <c r="AU794" s="634"/>
      <c r="AV794" s="634"/>
      <c r="AW794" s="634"/>
      <c r="AX794" s="634"/>
      <c r="AY794" s="634"/>
      <c r="AZ794" s="634"/>
      <c r="BA794" s="634"/>
      <c r="BB794" s="584"/>
      <c r="BC794" s="634">
        <f>ABS(BQ794-AN794)</f>
        <v>5.6006747787610633</v>
      </c>
      <c r="BD794" s="634"/>
      <c r="BE794" s="634"/>
      <c r="BF794" s="634"/>
      <c r="BG794" s="634"/>
      <c r="BH794" s="634"/>
      <c r="BI794" s="634"/>
      <c r="BJ794" s="634"/>
      <c r="BK794" s="634"/>
      <c r="BL794" s="634"/>
      <c r="BM794" s="634"/>
      <c r="BN794" s="573"/>
      <c r="BO794" s="573"/>
      <c r="BP794" s="64">
        <v>-4.1222979513543319</v>
      </c>
      <c r="BQ794" s="64">
        <v>12.384590707964604</v>
      </c>
      <c r="BR794" s="6"/>
      <c r="BS794" s="527"/>
      <c r="BT794" s="527"/>
      <c r="BU794" s="527">
        <f>(BP793+BP794+BP795)/3</f>
        <v>0.37475435921403005</v>
      </c>
      <c r="BV794" s="527">
        <f>(BQ793+BQ794+BQ795)/3</f>
        <v>-4.4831692477876111</v>
      </c>
      <c r="BW794" s="584"/>
      <c r="BX794" s="527"/>
      <c r="BY794" s="527"/>
      <c r="BZ794" s="527"/>
      <c r="CA794" s="527"/>
      <c r="CC794" s="584">
        <f>SQRT((BP793-BP794)^2+(BQ793-BQ794)^2)+SQRT((BP794-BP795)^2+(BQ794-BQ795)^2)+SQRT((BP795-BP793)^2+(BQ795-BQ793)^2)</f>
        <v>53.983011207271197</v>
      </c>
      <c r="CD794" s="584"/>
      <c r="CE794" s="584"/>
      <c r="CF794" s="584"/>
      <c r="CG794" s="527"/>
      <c r="CH794" s="584"/>
      <c r="CI794" s="527"/>
      <c r="CJ794" s="584"/>
      <c r="CK794" s="527"/>
      <c r="CL794" s="584"/>
      <c r="CO794" s="70"/>
      <c r="CP794" s="70"/>
      <c r="CQ794" s="70"/>
      <c r="CR794" s="285"/>
      <c r="CS794" s="542">
        <f>DEGREES(ACOS(((BP793-BP794)*(BP795-BP794)+(BQ793-BQ794)*(BQ795-BQ794))/(SQRT((BP793-BP794)^2+(BQ793-BQ794)^2)*SQRT((BP795-BP794)^2+(BQ795-BQ794)^2))))</f>
        <v>2.857917441475692</v>
      </c>
      <c r="CT794" s="70"/>
      <c r="CU794" s="70"/>
      <c r="CV794" s="70"/>
      <c r="CW794" s="70"/>
      <c r="CX794" s="70"/>
      <c r="CY794" s="70"/>
      <c r="CZ794" s="70"/>
      <c r="DA794" s="70"/>
      <c r="DB794" s="70"/>
      <c r="DC794" s="70"/>
      <c r="DH794" s="519"/>
      <c r="DI794" s="211">
        <f>DEGREES(ACOS(((BP793-BP792)*(BP795-BP794)+(BQ793-BQ792)*(BQ795-BQ794))/(SQRT((BP793-BP792)^2+(BQ793-BQ792)^2)*SQRT((BP795-BP794)^2+(BQ795-BQ794)^2))))</f>
        <v>7.3708439704006548</v>
      </c>
      <c r="DJ794" s="105"/>
      <c r="DK794" s="105"/>
      <c r="DL794" s="105"/>
      <c r="DM794" s="105"/>
      <c r="DN794" s="105"/>
      <c r="DO794" s="105"/>
      <c r="DP794" s="105"/>
      <c r="DQ794" s="105"/>
      <c r="DR794" s="105"/>
      <c r="DS794" s="105"/>
      <c r="DT794" s="108" t="s">
        <v>445</v>
      </c>
      <c r="DU794" s="128">
        <v>-3.1755500964978345</v>
      </c>
      <c r="DV794" s="128">
        <v>12.463473451327435</v>
      </c>
      <c r="ER794" s="105">
        <v>1.4003978686419021</v>
      </c>
      <c r="ES794" s="105">
        <v>-12.700121681415931</v>
      </c>
      <c r="ET794" s="518">
        <f>ABS(ER794)</f>
        <v>1.4003978686419021</v>
      </c>
      <c r="EV794" s="284"/>
      <c r="EW794" s="209"/>
      <c r="EX794" s="209"/>
      <c r="EY794" s="209"/>
      <c r="EZ794" s="209"/>
      <c r="FA794" s="209"/>
      <c r="FB794" s="209"/>
      <c r="FC794" s="209"/>
      <c r="FE794" s="151">
        <v>54.659494440726284</v>
      </c>
      <c r="FF794" s="141"/>
      <c r="FH794" s="141"/>
      <c r="FJ794" s="141"/>
      <c r="FK794" s="584"/>
      <c r="FL794" s="527"/>
      <c r="FM794" s="584"/>
      <c r="FN794" s="527"/>
      <c r="FO794" s="584"/>
      <c r="FP794" s="527"/>
      <c r="FQ794" s="284">
        <f>FE794/(D793+D794)</f>
        <v>7.5573678714497641</v>
      </c>
      <c r="FR794" s="209"/>
      <c r="FS794" s="285"/>
      <c r="FT794" s="279"/>
      <c r="FU794" s="285"/>
      <c r="FV794" s="279"/>
      <c r="FW794" s="285"/>
      <c r="FX794" s="279"/>
      <c r="FY794" s="285"/>
      <c r="FZ794" s="279"/>
      <c r="GA794" s="285"/>
      <c r="GB794" s="279"/>
      <c r="GC794" s="279"/>
      <c r="GD794" s="284">
        <f t="shared" ref="GD794" si="530">FE794*(((ABS(DV793-AN793))/(ABS(DV792-DV793))))^2</f>
        <v>0.83744453492778514</v>
      </c>
      <c r="GE794" s="209"/>
      <c r="GF794" s="285"/>
      <c r="GG794" s="279"/>
      <c r="GH794" s="279"/>
      <c r="GI794" s="279"/>
      <c r="GJ794" s="279"/>
      <c r="GK794" s="279"/>
      <c r="GL794" s="279"/>
      <c r="GM794" s="279"/>
      <c r="GN794" s="279"/>
      <c r="GO794" s="279"/>
      <c r="GP794" s="209"/>
      <c r="GQ794" s="529"/>
      <c r="GR794" s="587">
        <v>0.98619568214218467</v>
      </c>
      <c r="GS794" s="529">
        <v>2.4852131189983053</v>
      </c>
      <c r="GT794" s="587"/>
      <c r="GU794" s="529"/>
      <c r="GV794" s="529"/>
      <c r="GW794" s="529"/>
      <c r="GX794" s="529"/>
      <c r="GY794" s="529"/>
      <c r="GZ794" s="587">
        <v>0.15776548672566371</v>
      </c>
      <c r="HA794" s="529">
        <v>3.9441371681416371E-2</v>
      </c>
      <c r="HB794" s="587"/>
      <c r="HC794" s="529"/>
      <c r="HD794" s="529"/>
      <c r="HE794" s="529"/>
      <c r="HF794" s="529"/>
      <c r="HG794" s="529"/>
      <c r="HH794" s="584">
        <v>0.9987351361986192</v>
      </c>
      <c r="HI794" s="527">
        <v>2.4855260748262924</v>
      </c>
      <c r="HJ794" s="587"/>
      <c r="HK794" s="529"/>
      <c r="HL794" s="529"/>
      <c r="HM794" s="529"/>
      <c r="HN794" s="529"/>
      <c r="HO794" s="529"/>
      <c r="HP794" s="285"/>
      <c r="HQ794" s="208"/>
      <c r="HR794" s="208"/>
      <c r="HS794" s="208"/>
      <c r="IE794" s="159"/>
      <c r="IF794" s="159"/>
      <c r="IG794" s="159"/>
      <c r="IH794" s="159"/>
      <c r="II794" s="175">
        <v>0</v>
      </c>
      <c r="IJ794" s="175">
        <v>1</v>
      </c>
      <c r="IK794" s="175">
        <v>1</v>
      </c>
      <c r="IL794" s="175">
        <v>0</v>
      </c>
      <c r="IM794" s="175">
        <v>0</v>
      </c>
      <c r="IN794" s="464"/>
      <c r="IO794" s="464"/>
      <c r="IP794" s="402"/>
      <c r="IQ794" s="175">
        <v>0</v>
      </c>
      <c r="IR794" s="175">
        <v>1</v>
      </c>
      <c r="IS794" s="175">
        <v>0</v>
      </c>
      <c r="IT794" s="402"/>
      <c r="IU794" s="416"/>
      <c r="IV794" s="402"/>
      <c r="IW794" s="416"/>
      <c r="IX794" s="483"/>
      <c r="IY794" s="416"/>
      <c r="IZ794" s="175">
        <v>0</v>
      </c>
      <c r="JA794" s="175">
        <v>0</v>
      </c>
      <c r="JB794" s="178">
        <v>0</v>
      </c>
      <c r="JC794" s="178">
        <v>1</v>
      </c>
      <c r="JD794" s="178">
        <v>0</v>
      </c>
      <c r="JE794" s="178">
        <v>0</v>
      </c>
      <c r="JF794" s="178">
        <v>0</v>
      </c>
      <c r="JG794" s="178">
        <v>1</v>
      </c>
      <c r="JH794" s="178">
        <v>0</v>
      </c>
      <c r="JI794" s="178">
        <v>0</v>
      </c>
      <c r="JJ794" s="178">
        <v>0</v>
      </c>
      <c r="JK794" s="178">
        <v>1</v>
      </c>
      <c r="JL794" s="178">
        <v>0</v>
      </c>
      <c r="JM794" s="178">
        <v>1</v>
      </c>
      <c r="JN794" s="178">
        <v>0</v>
      </c>
      <c r="JO794" s="178">
        <v>0</v>
      </c>
      <c r="JP794" s="178">
        <v>0</v>
      </c>
      <c r="JQ794" s="178">
        <v>0</v>
      </c>
      <c r="JR794" s="178">
        <v>0</v>
      </c>
      <c r="JS794" s="178">
        <v>0</v>
      </c>
      <c r="JT794" s="178">
        <v>0</v>
      </c>
      <c r="JU794" s="513">
        <v>1</v>
      </c>
      <c r="JV794" s="178">
        <v>0</v>
      </c>
      <c r="JW794" s="178">
        <v>0</v>
      </c>
      <c r="JX794" s="178">
        <v>0</v>
      </c>
      <c r="JY794" s="513"/>
      <c r="JZ794" s="407"/>
      <c r="KA794" s="407"/>
      <c r="KB794" s="407"/>
      <c r="KC794" s="407"/>
      <c r="KD794" s="407"/>
      <c r="KE794" s="162">
        <v>1</v>
      </c>
      <c r="KF794" s="175">
        <v>0</v>
      </c>
      <c r="KG794" s="175">
        <v>0</v>
      </c>
      <c r="KH794" s="175">
        <v>0</v>
      </c>
      <c r="KI794" s="175">
        <v>0</v>
      </c>
      <c r="KJ794" s="175">
        <v>1</v>
      </c>
      <c r="KK794" s="160">
        <v>0</v>
      </c>
      <c r="KL794" s="175">
        <v>1</v>
      </c>
      <c r="KM794" s="175">
        <v>0</v>
      </c>
      <c r="KN794" s="175">
        <v>0</v>
      </c>
      <c r="KO794" s="175">
        <v>0</v>
      </c>
      <c r="KP794" s="175">
        <v>0</v>
      </c>
      <c r="KQ794" s="175">
        <v>0</v>
      </c>
      <c r="KR794" s="160">
        <v>0</v>
      </c>
      <c r="KS794" s="159"/>
      <c r="KT794" s="159"/>
      <c r="KU794" s="159"/>
      <c r="KV794" s="159"/>
      <c r="KW794" s="159"/>
      <c r="KX794" s="159"/>
      <c r="KY794" s="159"/>
      <c r="KZ794" s="159"/>
      <c r="LA794" s="159"/>
    </row>
    <row r="795" spans="1:313" x14ac:dyDescent="0.15">
      <c r="A795" s="214"/>
      <c r="B795" s="261" t="s">
        <v>317</v>
      </c>
      <c r="C795" s="10">
        <v>1.1100000000000001</v>
      </c>
      <c r="D795" s="11">
        <v>3.6996300000000004</v>
      </c>
      <c r="E795" s="12"/>
      <c r="F795" s="14"/>
      <c r="G795" s="13"/>
      <c r="H795" s="14"/>
      <c r="I795" s="596"/>
      <c r="J795" s="9">
        <v>6</v>
      </c>
      <c r="K795" s="14"/>
      <c r="L795" s="9"/>
      <c r="M795" s="14">
        <v>0</v>
      </c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9"/>
      <c r="AB795" s="15"/>
      <c r="AC795" s="15"/>
      <c r="AD795" s="15"/>
      <c r="AE795" s="15"/>
      <c r="AF795" s="15"/>
      <c r="AG795" s="15"/>
      <c r="AH795" s="54"/>
      <c r="AI795" s="15"/>
      <c r="AJ795" s="15"/>
      <c r="AK795" s="15"/>
      <c r="AL795" s="632"/>
      <c r="AM795" s="633">
        <v>0.96647176849934091</v>
      </c>
      <c r="AN795" s="634">
        <v>-9.6631360619469042</v>
      </c>
      <c r="AO795" s="584"/>
      <c r="AP795" s="640">
        <f t="shared" ref="AP795:AP798" si="531">ABS(11.88+AN795)</f>
        <v>2.2168639380530966</v>
      </c>
      <c r="AQ795" s="634"/>
      <c r="AR795" s="634"/>
      <c r="AS795" s="634"/>
      <c r="AT795" s="634"/>
      <c r="AU795" s="634"/>
      <c r="AV795" s="634"/>
      <c r="AW795" s="634"/>
      <c r="AX795" s="634"/>
      <c r="AY795" s="634"/>
      <c r="AZ795" s="634"/>
      <c r="BA795" s="634"/>
      <c r="BB795" s="634">
        <f>ABS(BQ795-AN795)</f>
        <v>3.8652544247787617</v>
      </c>
      <c r="BC795" s="527"/>
      <c r="BD795" s="634"/>
      <c r="BE795" s="634"/>
      <c r="BF795" s="634"/>
      <c r="BG795" s="634"/>
      <c r="BH795" s="634"/>
      <c r="BI795" s="634"/>
      <c r="BJ795" s="634"/>
      <c r="BK795" s="634"/>
      <c r="BL795" s="634"/>
      <c r="BM795" s="634"/>
      <c r="BN795" s="573"/>
      <c r="BO795" s="573"/>
      <c r="BP795" s="4">
        <v>2.110458759784275</v>
      </c>
      <c r="BQ795" s="4">
        <v>-13.528390486725666</v>
      </c>
      <c r="BR795" s="6"/>
      <c r="BS795" s="527">
        <f>(BP794+BP795+BP796)/3</f>
        <v>-2.2288022416413376</v>
      </c>
      <c r="BT795" s="527">
        <f>(BQ794+BQ795+BQ796)/3</f>
        <v>3.9046957964601776</v>
      </c>
      <c r="BU795" s="527"/>
      <c r="BV795" s="527"/>
      <c r="BW795" s="584"/>
      <c r="BX795" s="527"/>
      <c r="BY795" s="527"/>
      <c r="BZ795" s="527"/>
      <c r="CA795" s="527"/>
      <c r="CB795" s="584">
        <f>SQRT((BP794-BP795)^2+(BQ794-BQ795)^2)+SQRT((BP795-BP796)^2+(BQ795-BQ796)^2)+SQRT((BP796-BP794)^2+(BQ796-BQ794)^2)</f>
        <v>54.624019018396304</v>
      </c>
      <c r="CD795" s="584"/>
      <c r="CE795" s="527"/>
      <c r="CF795" s="584"/>
      <c r="CG795" s="527"/>
      <c r="CH795" s="584"/>
      <c r="CI795" s="527"/>
      <c r="CJ795" s="584"/>
      <c r="CK795" s="527"/>
      <c r="CL795" s="584"/>
      <c r="CO795" s="70"/>
      <c r="CP795" s="70"/>
      <c r="CQ795" s="70"/>
      <c r="CR795" s="97">
        <f>DEGREES(ACOS(((BP794-BP795)*(BP796-BP795)+(BQ794-BQ795)*(BQ796-BQ795))/(SQRT((BP794-BP795)^2+(BQ794-BQ795)^2)*SQRT((BP796-BP795)^2+(BQ796-BQ795)^2))))</f>
        <v>0.89649039472756953</v>
      </c>
      <c r="CS795" s="541"/>
      <c r="CT795" s="70"/>
      <c r="CU795" s="70"/>
      <c r="CV795" s="70"/>
      <c r="CW795" s="70"/>
      <c r="CX795" s="70"/>
      <c r="CY795" s="70"/>
      <c r="CZ795" s="70"/>
      <c r="DA795" s="70"/>
      <c r="DB795" s="70"/>
      <c r="DC795" s="70"/>
      <c r="DH795" s="211">
        <f>DEGREES(ACOS(((BP794-BP793)*(BP796-BP795)+(BQ794-BQ793)*(BQ796-BQ795))/(SQRT((BP794-BP793)^2+(BQ794-BQ793)^2)*SQRT((BP796-BP795)^2+(BQ796-BQ795)^2))))</f>
        <v>1.961427046748873</v>
      </c>
      <c r="DI795" s="519"/>
      <c r="DJ795" s="105"/>
      <c r="DK795" s="105"/>
      <c r="DL795" s="105"/>
      <c r="DM795" s="105"/>
      <c r="DN795" s="105"/>
      <c r="DO795" s="105"/>
      <c r="DP795" s="105"/>
      <c r="DQ795" s="105"/>
      <c r="DR795" s="105"/>
      <c r="DS795" s="105"/>
      <c r="DT795" s="108" t="s">
        <v>443</v>
      </c>
      <c r="DU795" s="105">
        <v>3.3727892329262712</v>
      </c>
      <c r="DV795" s="105">
        <v>-13.449507743362833</v>
      </c>
      <c r="ER795" s="128">
        <v>-2.3471457234983992</v>
      </c>
      <c r="ES795" s="128">
        <v>12.857887168141595</v>
      </c>
      <c r="EU795" s="518">
        <f>ABS(ER795)</f>
        <v>2.3471457234983992</v>
      </c>
      <c r="EV795" s="284"/>
      <c r="EW795" s="209"/>
      <c r="EX795" s="209"/>
      <c r="EY795" s="209"/>
      <c r="EZ795" s="209"/>
      <c r="FA795" s="209"/>
      <c r="FB795" s="209"/>
      <c r="FC795" s="209"/>
      <c r="FE795" s="141"/>
      <c r="FF795" s="144">
        <v>17.099081833810089</v>
      </c>
      <c r="FH795" s="141"/>
      <c r="FJ795" s="141"/>
      <c r="FK795" s="584"/>
      <c r="FL795" s="527"/>
      <c r="FM795" s="584"/>
      <c r="FN795" s="527"/>
      <c r="FO795" s="584"/>
      <c r="FP795" s="527"/>
      <c r="FQ795" s="284"/>
      <c r="FR795" s="284">
        <f>FF795/(D794+D795)</f>
        <v>2.3213744678282429</v>
      </c>
      <c r="FS795" s="285"/>
      <c r="FT795" s="279"/>
      <c r="FU795" s="285"/>
      <c r="FV795" s="279"/>
      <c r="FW795" s="285"/>
      <c r="FX795" s="279"/>
      <c r="FY795" s="285"/>
      <c r="FZ795" s="279"/>
      <c r="GA795" s="285"/>
      <c r="GB795" s="279"/>
      <c r="GC795" s="279"/>
      <c r="GD795" s="284"/>
      <c r="GE795" s="284">
        <f t="shared" ref="GE795" si="532">FF795*(((DV794-AN794)/(ABS(DV793-DV794))))^2</f>
        <v>0.8821029189908498</v>
      </c>
      <c r="GF795" s="285"/>
      <c r="GG795" s="279"/>
      <c r="GH795" s="279"/>
      <c r="GI795" s="279"/>
      <c r="GJ795" s="279"/>
      <c r="GK795" s="279"/>
      <c r="GL795" s="279"/>
      <c r="GM795" s="279"/>
      <c r="GN795" s="279"/>
      <c r="GO795" s="279"/>
      <c r="GP795" s="209"/>
      <c r="GQ795" s="529"/>
      <c r="GR795" s="587">
        <v>1.9723913642843691</v>
      </c>
      <c r="GS795" s="532">
        <v>0.82840437299943526</v>
      </c>
      <c r="GT795" s="584"/>
      <c r="GU795" s="527"/>
      <c r="GV795" s="527"/>
      <c r="GW795" s="527"/>
      <c r="GX795" s="527"/>
      <c r="GY795" s="527"/>
      <c r="GZ795" s="587">
        <v>0.74938606194690216</v>
      </c>
      <c r="HA795" s="532">
        <v>0.39441371681416015</v>
      </c>
      <c r="HB795" s="584"/>
      <c r="HC795" s="527"/>
      <c r="HD795" s="527"/>
      <c r="HE795" s="527"/>
      <c r="HF795" s="527"/>
      <c r="HG795" s="527"/>
      <c r="HH795" s="584">
        <v>2.1099543037098791</v>
      </c>
      <c r="HI795" s="527">
        <v>0.91750530527934715</v>
      </c>
      <c r="HJ795" s="584"/>
      <c r="HK795" s="527"/>
      <c r="HL795" s="527"/>
      <c r="HM795" s="527"/>
      <c r="HN795" s="527"/>
      <c r="HO795" s="527"/>
      <c r="HP795" s="285"/>
      <c r="HQ795" s="208"/>
      <c r="HR795" s="208"/>
      <c r="HS795" s="208"/>
      <c r="IE795" s="159"/>
      <c r="IF795" s="159"/>
      <c r="IG795" s="159"/>
      <c r="IH795" s="159"/>
      <c r="II795" s="175">
        <v>0</v>
      </c>
      <c r="IJ795" s="175">
        <v>1</v>
      </c>
      <c r="IK795" s="175">
        <v>0</v>
      </c>
      <c r="IL795" s="175">
        <v>1</v>
      </c>
      <c r="IM795" s="175">
        <v>0</v>
      </c>
      <c r="IN795" s="464"/>
      <c r="IO795" s="464"/>
      <c r="IP795" s="402"/>
      <c r="IQ795" s="175">
        <v>1</v>
      </c>
      <c r="IR795" s="175">
        <v>0</v>
      </c>
      <c r="IS795" s="175">
        <v>0</v>
      </c>
      <c r="IT795" s="402"/>
      <c r="IU795" s="416"/>
      <c r="IV795" s="402"/>
      <c r="IW795" s="416"/>
      <c r="IX795" s="483"/>
      <c r="IY795" s="416"/>
      <c r="IZ795" s="175">
        <v>0</v>
      </c>
      <c r="JA795" s="175">
        <v>1</v>
      </c>
      <c r="JB795" s="178">
        <v>0</v>
      </c>
      <c r="JC795" s="178">
        <v>0</v>
      </c>
      <c r="JD795" s="178">
        <v>0</v>
      </c>
      <c r="JE795" s="178">
        <v>0</v>
      </c>
      <c r="JF795" s="178">
        <v>0</v>
      </c>
      <c r="JG795" s="178">
        <v>0</v>
      </c>
      <c r="JH795" s="178">
        <v>1</v>
      </c>
      <c r="JI795" s="178">
        <v>0</v>
      </c>
      <c r="JJ795" s="178">
        <v>0</v>
      </c>
      <c r="JK795" s="178">
        <v>1</v>
      </c>
      <c r="JL795" s="178">
        <v>0</v>
      </c>
      <c r="JM795" s="178">
        <v>1</v>
      </c>
      <c r="JN795" s="178">
        <v>0</v>
      </c>
      <c r="JO795" s="178">
        <v>0</v>
      </c>
      <c r="JP795" s="178">
        <v>0</v>
      </c>
      <c r="JQ795" s="178">
        <v>0</v>
      </c>
      <c r="JR795" s="178">
        <v>0</v>
      </c>
      <c r="JS795" s="178">
        <v>0</v>
      </c>
      <c r="JT795" s="178">
        <v>0</v>
      </c>
      <c r="JU795" s="513">
        <v>1</v>
      </c>
      <c r="JV795" s="178">
        <v>0</v>
      </c>
      <c r="JW795" s="178">
        <v>0</v>
      </c>
      <c r="JX795" s="178">
        <v>0</v>
      </c>
      <c r="JY795" s="513"/>
      <c r="JZ795" s="407"/>
      <c r="KA795" s="407"/>
      <c r="KB795" s="407"/>
      <c r="KC795" s="407"/>
      <c r="KD795" s="407"/>
      <c r="KE795" s="162">
        <v>1</v>
      </c>
      <c r="KF795" s="175">
        <v>0</v>
      </c>
      <c r="KG795" s="175">
        <v>0</v>
      </c>
      <c r="KH795" s="175">
        <v>0</v>
      </c>
      <c r="KI795" s="175">
        <v>0</v>
      </c>
      <c r="KJ795" s="175">
        <v>1</v>
      </c>
      <c r="KK795" s="160">
        <v>0</v>
      </c>
      <c r="KL795" s="175">
        <v>1</v>
      </c>
      <c r="KM795" s="175">
        <v>0</v>
      </c>
      <c r="KN795" s="175">
        <v>0</v>
      </c>
      <c r="KO795" s="175">
        <v>0</v>
      </c>
      <c r="KP795" s="175">
        <v>0</v>
      </c>
      <c r="KQ795" s="175">
        <v>0</v>
      </c>
      <c r="KR795" s="160">
        <v>0</v>
      </c>
      <c r="KS795" s="159"/>
      <c r="KT795" s="159"/>
      <c r="KU795" s="159"/>
      <c r="KV795" s="159"/>
      <c r="KW795" s="159"/>
      <c r="KX795" s="159"/>
      <c r="KY795" s="159"/>
      <c r="KZ795" s="159"/>
      <c r="LA795" s="159"/>
    </row>
    <row r="796" spans="1:313" x14ac:dyDescent="0.15">
      <c r="A796" s="214"/>
      <c r="B796" s="261" t="s">
        <v>318</v>
      </c>
      <c r="C796" s="10">
        <v>1.07</v>
      </c>
      <c r="D796" s="11">
        <v>3.5663100000000005</v>
      </c>
      <c r="E796" s="12"/>
      <c r="F796" s="14"/>
      <c r="G796" s="13"/>
      <c r="H796" s="14"/>
      <c r="I796" s="596"/>
      <c r="J796" s="9">
        <v>7</v>
      </c>
      <c r="K796" s="14"/>
      <c r="L796" s="9"/>
      <c r="M796" s="14">
        <v>0</v>
      </c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9"/>
      <c r="AB796" s="15"/>
      <c r="AC796" s="15"/>
      <c r="AD796" s="15"/>
      <c r="AE796" s="15"/>
      <c r="AF796" s="15"/>
      <c r="AG796" s="15"/>
      <c r="AH796" s="54"/>
      <c r="AI796" s="15"/>
      <c r="AJ796" s="15"/>
      <c r="AK796" s="15"/>
      <c r="AL796" s="632"/>
      <c r="AM796" s="633">
        <v>-3.2544457510692091</v>
      </c>
      <c r="AN796" s="634">
        <v>9.2292809734513277</v>
      </c>
      <c r="AO796" s="634">
        <f t="shared" ref="AO796" si="533">ABS(11.88-AN796)</f>
        <v>2.6507190265486731</v>
      </c>
      <c r="AP796" s="527"/>
      <c r="AQ796" s="634"/>
      <c r="AR796" s="634"/>
      <c r="AS796" s="634"/>
      <c r="AT796" s="634"/>
      <c r="AU796" s="634"/>
      <c r="AV796" s="634"/>
      <c r="AW796" s="634"/>
      <c r="AX796" s="634"/>
      <c r="AY796" s="634"/>
      <c r="AZ796" s="634"/>
      <c r="BA796" s="634"/>
      <c r="BB796" s="584"/>
      <c r="BC796" s="634">
        <f>ABS(BQ796-AN796)</f>
        <v>3.628606194690267</v>
      </c>
      <c r="BD796" s="634"/>
      <c r="BE796" s="634"/>
      <c r="BF796" s="634"/>
      <c r="BG796" s="634"/>
      <c r="BH796" s="634"/>
      <c r="BI796" s="634"/>
      <c r="BJ796" s="634"/>
      <c r="BK796" s="634"/>
      <c r="BL796" s="634"/>
      <c r="BM796" s="634"/>
      <c r="BN796" s="573"/>
      <c r="BO796" s="573"/>
      <c r="BP796" s="64">
        <v>-4.6745675333539554</v>
      </c>
      <c r="BQ796" s="64">
        <v>12.857887168141595</v>
      </c>
      <c r="BR796" s="6"/>
      <c r="BS796" s="527"/>
      <c r="BT796" s="527"/>
      <c r="BU796" s="527">
        <f>(BP795+BP796+BP797)/3</f>
        <v>0.51939639259488379</v>
      </c>
      <c r="BV796" s="527">
        <f>(BQ795+BQ796+BQ797)/3</f>
        <v>-4.1019026548672572</v>
      </c>
      <c r="BW796" s="584"/>
      <c r="BX796" s="527"/>
      <c r="BY796" s="527"/>
      <c r="BZ796" s="527"/>
      <c r="CA796" s="527"/>
      <c r="CC796" s="584">
        <f>SQRT((BP795-BP796)^2+(BQ795-BQ796)^2)+SQRT((BP796-BP797)^2+(BQ796-BQ797)^2)+SQRT((BP797-BP795)^2+(BQ797-BQ795)^2)</f>
        <v>56.032136083227165</v>
      </c>
      <c r="CD796" s="584"/>
      <c r="CE796" s="584"/>
      <c r="CF796" s="584"/>
      <c r="CG796" s="527"/>
      <c r="CH796" s="584"/>
      <c r="CI796" s="527"/>
      <c r="CJ796" s="584"/>
      <c r="CK796" s="527"/>
      <c r="CL796" s="584"/>
      <c r="CO796" s="70"/>
      <c r="CP796" s="70"/>
      <c r="CQ796" s="70"/>
      <c r="CR796" s="285"/>
      <c r="CS796" s="542">
        <f>DEGREES(ACOS(((BP795-BP796)*(BP797-BP796)+(BQ795-BQ796)*(BQ797-BQ796))/(SQRT((BP795-BP796)^2+(BQ795-BQ796)^2)*SQRT((BP797-BP796)^2+(BQ797-BQ796)^2))))</f>
        <v>5.3353668389094597</v>
      </c>
      <c r="CT796" s="70"/>
      <c r="CU796" s="70"/>
      <c r="CV796" s="70"/>
      <c r="CW796" s="70"/>
      <c r="CX796" s="70"/>
      <c r="CY796" s="70"/>
      <c r="CZ796" s="70"/>
      <c r="DA796" s="70"/>
      <c r="DB796" s="70"/>
      <c r="DC796" s="70"/>
      <c r="DH796" s="519"/>
      <c r="DI796" s="211">
        <f>DEGREES(ACOS(((BP795-BP794)*(BP797-BP796)+(BQ795-BQ794)*(BQ797-BQ796))/(SQRT((BP795-BP794)^2+(BQ795-BQ794)^2)*SQRT((BP797-BP796)^2+(BQ797-BQ796)^2))))</f>
        <v>6.2318572336361768</v>
      </c>
      <c r="DJ796" s="105"/>
      <c r="DK796" s="105"/>
      <c r="DL796" s="105"/>
      <c r="DM796" s="105"/>
      <c r="DN796" s="105"/>
      <c r="DO796" s="105"/>
      <c r="DP796" s="105"/>
      <c r="DQ796" s="105"/>
      <c r="DR796" s="105"/>
      <c r="DS796" s="105"/>
      <c r="DT796" s="108" t="s">
        <v>443</v>
      </c>
      <c r="DU796" s="128">
        <v>-3.7672675057831451</v>
      </c>
      <c r="DV796" s="128">
        <v>12.897328539823011</v>
      </c>
      <c r="ER796" s="105">
        <v>2.9388631327837103</v>
      </c>
      <c r="ES796" s="105">
        <v>-13.015652654867258</v>
      </c>
      <c r="ET796" s="518">
        <f>ABS(ER796)</f>
        <v>2.9388631327837103</v>
      </c>
      <c r="EV796" s="284"/>
      <c r="EW796" s="209"/>
      <c r="EX796" s="209"/>
      <c r="EY796" s="209"/>
      <c r="EZ796" s="209"/>
      <c r="FA796" s="209"/>
      <c r="FB796" s="209"/>
      <c r="FC796" s="209"/>
      <c r="FE796" s="151">
        <v>5.680504802114708</v>
      </c>
      <c r="FF796" s="141"/>
      <c r="FH796" s="141"/>
      <c r="FJ796" s="141"/>
      <c r="FK796" s="584"/>
      <c r="FL796" s="527"/>
      <c r="FM796" s="584"/>
      <c r="FN796" s="527"/>
      <c r="FO796" s="584"/>
      <c r="FP796" s="527"/>
      <c r="FQ796" s="284">
        <f>FE796/(D795+D796)</f>
        <v>0.78179902423013503</v>
      </c>
      <c r="FR796" s="209"/>
      <c r="FS796" s="285"/>
      <c r="FT796" s="279"/>
      <c r="FU796" s="285"/>
      <c r="FV796" s="279"/>
      <c r="FW796" s="285"/>
      <c r="FX796" s="279"/>
      <c r="FY796" s="285"/>
      <c r="FZ796" s="279"/>
      <c r="GA796" s="285"/>
      <c r="GB796" s="279"/>
      <c r="GC796" s="279"/>
      <c r="GD796" s="284">
        <f t="shared" ref="GD796" si="534">FE796*(((ABS(DV795-AN795))/(ABS(DV794-DV795))))^2</f>
        <v>0.1212826445938462</v>
      </c>
      <c r="GE796" s="209"/>
      <c r="GF796" s="285"/>
      <c r="GG796" s="279"/>
      <c r="GH796" s="279"/>
      <c r="GI796" s="279"/>
      <c r="GJ796" s="279"/>
      <c r="GK796" s="279"/>
      <c r="GL796" s="279"/>
      <c r="GM796" s="279"/>
      <c r="GN796" s="279"/>
      <c r="GO796" s="279"/>
      <c r="GP796" s="209"/>
      <c r="GQ796" s="529"/>
      <c r="GR796" s="587">
        <v>0.43392610014256094</v>
      </c>
      <c r="GS796" s="529">
        <v>1.4201217822847458</v>
      </c>
      <c r="GT796" s="587"/>
      <c r="GU796" s="529"/>
      <c r="GV796" s="529"/>
      <c r="GW796" s="529"/>
      <c r="GX796" s="529"/>
      <c r="GY796" s="529"/>
      <c r="GZ796" s="587">
        <v>0.43385508849557475</v>
      </c>
      <c r="HA796" s="529">
        <v>3.9441371681416371E-2</v>
      </c>
      <c r="HB796" s="587"/>
      <c r="HC796" s="529"/>
      <c r="HD796" s="529"/>
      <c r="HE796" s="529"/>
      <c r="HF796" s="529"/>
      <c r="HG796" s="529"/>
      <c r="HH796" s="584">
        <v>0.61361396512663791</v>
      </c>
      <c r="HI796" s="527">
        <v>1.4206693838890576</v>
      </c>
      <c r="HJ796" s="587"/>
      <c r="HK796" s="529"/>
      <c r="HL796" s="529"/>
      <c r="HM796" s="529"/>
      <c r="HN796" s="529"/>
      <c r="HO796" s="529"/>
      <c r="HP796" s="285"/>
      <c r="HQ796" s="208"/>
      <c r="HR796" s="208"/>
      <c r="HS796" s="208"/>
      <c r="IE796" s="159"/>
      <c r="IF796" s="159"/>
      <c r="IG796" s="159"/>
      <c r="IH796" s="159"/>
      <c r="II796" s="175">
        <v>0</v>
      </c>
      <c r="IJ796" s="175">
        <v>1</v>
      </c>
      <c r="IK796" s="175">
        <v>1</v>
      </c>
      <c r="IL796" s="175">
        <v>0</v>
      </c>
      <c r="IM796" s="175">
        <v>0</v>
      </c>
      <c r="IN796" s="464"/>
      <c r="IO796" s="464"/>
      <c r="IP796" s="402"/>
      <c r="IQ796" s="175">
        <v>0</v>
      </c>
      <c r="IR796" s="175">
        <v>1</v>
      </c>
      <c r="IS796" s="175">
        <v>0</v>
      </c>
      <c r="IT796" s="402"/>
      <c r="IU796" s="416"/>
      <c r="IV796" s="402"/>
      <c r="IW796" s="416"/>
      <c r="IX796" s="483"/>
      <c r="IY796" s="416"/>
      <c r="IZ796" s="175">
        <v>0</v>
      </c>
      <c r="JA796" s="175">
        <v>0</v>
      </c>
      <c r="JB796" s="178">
        <v>0</v>
      </c>
      <c r="JC796" s="178">
        <v>1</v>
      </c>
      <c r="JD796" s="178">
        <v>0</v>
      </c>
      <c r="JE796" s="178">
        <v>0</v>
      </c>
      <c r="JF796" s="178">
        <v>0</v>
      </c>
      <c r="JG796" s="178">
        <v>0</v>
      </c>
      <c r="JH796" s="178">
        <v>1</v>
      </c>
      <c r="JI796" s="178">
        <v>0</v>
      </c>
      <c r="JJ796" s="178">
        <v>0</v>
      </c>
      <c r="JK796" s="178">
        <v>1</v>
      </c>
      <c r="JL796" s="178">
        <v>0</v>
      </c>
      <c r="JM796" s="178">
        <v>1</v>
      </c>
      <c r="JN796" s="178">
        <v>0</v>
      </c>
      <c r="JO796" s="178">
        <v>0</v>
      </c>
      <c r="JP796" s="178">
        <v>0</v>
      </c>
      <c r="JQ796" s="178">
        <v>0</v>
      </c>
      <c r="JR796" s="178">
        <v>0</v>
      </c>
      <c r="JS796" s="178">
        <v>0</v>
      </c>
      <c r="JT796" s="178">
        <v>0</v>
      </c>
      <c r="JU796" s="513">
        <v>0</v>
      </c>
      <c r="JV796" s="178">
        <v>1</v>
      </c>
      <c r="JW796" s="178">
        <v>0</v>
      </c>
      <c r="JX796" s="178">
        <v>0</v>
      </c>
      <c r="JY796" s="513"/>
      <c r="JZ796" s="407"/>
      <c r="KA796" s="407"/>
      <c r="KB796" s="407"/>
      <c r="KC796" s="407"/>
      <c r="KD796" s="407"/>
      <c r="KE796" s="162">
        <v>1</v>
      </c>
      <c r="KF796" s="175">
        <v>0</v>
      </c>
      <c r="KG796" s="175">
        <v>0</v>
      </c>
      <c r="KH796" s="175">
        <v>0</v>
      </c>
      <c r="KI796" s="175">
        <v>0</v>
      </c>
      <c r="KJ796" s="175">
        <v>1</v>
      </c>
      <c r="KK796" s="160">
        <v>0</v>
      </c>
      <c r="KL796" s="175">
        <v>1</v>
      </c>
      <c r="KM796" s="175">
        <v>0</v>
      </c>
      <c r="KN796" s="175">
        <v>0</v>
      </c>
      <c r="KO796" s="175">
        <v>0</v>
      </c>
      <c r="KP796" s="175">
        <v>0</v>
      </c>
      <c r="KQ796" s="175">
        <v>0</v>
      </c>
      <c r="KR796" s="160">
        <v>0</v>
      </c>
      <c r="KS796" s="159"/>
      <c r="KT796" s="159"/>
      <c r="KU796" s="159"/>
      <c r="KV796" s="159"/>
      <c r="KW796" s="159"/>
      <c r="KX796" s="159"/>
      <c r="KY796" s="159"/>
      <c r="KZ796" s="159"/>
      <c r="LA796" s="159"/>
    </row>
    <row r="797" spans="1:313" x14ac:dyDescent="0.15">
      <c r="A797" s="214"/>
      <c r="B797" s="261" t="s">
        <v>319</v>
      </c>
      <c r="C797" s="10">
        <v>1.18</v>
      </c>
      <c r="D797" s="11">
        <v>3.9329399999999999</v>
      </c>
      <c r="E797" s="12"/>
      <c r="F797" s="14"/>
      <c r="G797" s="13"/>
      <c r="H797" s="14"/>
      <c r="I797" s="596"/>
      <c r="J797" s="9">
        <v>8</v>
      </c>
      <c r="K797" s="14"/>
      <c r="L797" s="9"/>
      <c r="M797" s="14">
        <v>0</v>
      </c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9"/>
      <c r="AB797" s="15"/>
      <c r="AC797" s="15"/>
      <c r="AD797" s="15"/>
      <c r="AE797" s="15"/>
      <c r="AF797" s="15"/>
      <c r="AG797" s="15"/>
      <c r="AH797" s="54"/>
      <c r="AI797" s="15"/>
      <c r="AJ797" s="15"/>
      <c r="AK797" s="15"/>
      <c r="AL797" s="632"/>
      <c r="AM797" s="633">
        <v>2.7021761690695856</v>
      </c>
      <c r="AN797" s="634">
        <v>-9.1109568584070804</v>
      </c>
      <c r="AO797" s="584"/>
      <c r="AP797" s="640">
        <f t="shared" ref="AP797:AP798" si="535">ABS(11.88+AN797)</f>
        <v>2.7690431415929204</v>
      </c>
      <c r="AQ797" s="634"/>
      <c r="AR797" s="634"/>
      <c r="AS797" s="634"/>
      <c r="AT797" s="634"/>
      <c r="AU797" s="634"/>
      <c r="AV797" s="634"/>
      <c r="AW797" s="634"/>
      <c r="AX797" s="634"/>
      <c r="AY797" s="634"/>
      <c r="AZ797" s="634"/>
      <c r="BA797" s="634"/>
      <c r="BB797" s="634">
        <f>ABS(BQ797-AN797)</f>
        <v>2.5242477876106193</v>
      </c>
      <c r="BC797" s="527"/>
      <c r="BD797" s="634"/>
      <c r="BE797" s="634"/>
      <c r="BF797" s="634"/>
      <c r="BG797" s="634"/>
      <c r="BH797" s="634"/>
      <c r="BI797" s="634"/>
      <c r="BJ797" s="634"/>
      <c r="BK797" s="634"/>
      <c r="BL797" s="634"/>
      <c r="BM797" s="634"/>
      <c r="BN797" s="573"/>
      <c r="BO797" s="573"/>
      <c r="BP797" s="4">
        <v>4.1222979513543319</v>
      </c>
      <c r="BQ797" s="4">
        <v>-11.6352046460177</v>
      </c>
      <c r="BR797" s="6"/>
      <c r="BS797" s="527">
        <f>(BP796+BP797+BP798)/3</f>
        <v>-1.8080254172606718</v>
      </c>
      <c r="BT797" s="527">
        <f>(BQ796+BQ797+BQ798)/3</f>
        <v>4.6540818584070802</v>
      </c>
      <c r="BU797" s="527"/>
      <c r="BV797" s="527"/>
      <c r="BW797" s="584"/>
      <c r="BX797" s="527"/>
      <c r="BY797" s="527"/>
      <c r="BZ797" s="527"/>
      <c r="CA797" s="527"/>
      <c r="CB797" s="584">
        <f>SQRT((BP796-BP797)^2+(BQ796-BQ797)^2)+SQRT((BP797-BP798)^2+(BQ797-BQ798)^2)+SQRT((BP798-BP796)^2+(BQ798-BQ796)^2)</f>
        <v>52.236135982283734</v>
      </c>
      <c r="CD797" s="584"/>
      <c r="CE797" s="527"/>
      <c r="CF797" s="584"/>
      <c r="CG797" s="527"/>
      <c r="CH797" s="584"/>
      <c r="CI797" s="527"/>
      <c r="CJ797" s="584"/>
      <c r="CK797" s="527"/>
      <c r="CL797" s="584"/>
      <c r="CO797" s="70"/>
      <c r="CP797" s="70"/>
      <c r="CQ797" s="70"/>
      <c r="CR797" s="97">
        <f>DEGREES(ACOS(((BP796-BP797)*(BP798-BP797)+(BQ796-BQ797)*(BQ798-BQ797))/(SQRT((BP796-BP797)^2+(BQ796-BQ797)^2)*SQRT((BP798-BP797)^2+(BQ798-BQ797)^2))))</f>
        <v>0.4975724772599513</v>
      </c>
      <c r="CS797" s="541"/>
      <c r="CT797" s="70"/>
      <c r="CU797" s="70"/>
      <c r="CV797" s="70"/>
      <c r="CW797" s="70"/>
      <c r="CX797" s="70"/>
      <c r="CY797" s="70"/>
      <c r="CZ797" s="70"/>
      <c r="DA797" s="70"/>
      <c r="DB797" s="70"/>
      <c r="DC797" s="70"/>
      <c r="DH797" s="211">
        <f>DEGREES(ACOS(((BP796-BP795)*(BP798-BP797)+(BQ796-BQ795)*(BQ798-BQ797))/(SQRT((BP796-BP795)^2+(BQ796-BQ795)^2)*SQRT((BP798-BP797)^2+(BQ798-BQ797)^2))))</f>
        <v>5.8329393161689405</v>
      </c>
      <c r="DI797" s="519"/>
      <c r="DJ797" s="105"/>
      <c r="DK797" s="105"/>
      <c r="DL797" s="105"/>
      <c r="DM797" s="105"/>
      <c r="DN797" s="105"/>
      <c r="DO797" s="105"/>
      <c r="DP797" s="105"/>
      <c r="DQ797" s="105"/>
      <c r="DR797" s="105"/>
      <c r="DS797" s="105"/>
      <c r="DT797" s="108" t="s">
        <v>337</v>
      </c>
      <c r="DU797" s="105">
        <v>3.2544457510692091</v>
      </c>
      <c r="DV797" s="105">
        <v>-11.950735619469027</v>
      </c>
      <c r="ER797" s="128">
        <v>-1.4792935232132769</v>
      </c>
      <c r="ES797" s="128">
        <v>12.700121681415931</v>
      </c>
      <c r="EU797" s="518">
        <f>ABS(ER797)</f>
        <v>1.4792935232132769</v>
      </c>
      <c r="EV797" s="284"/>
      <c r="EW797" s="209"/>
      <c r="EX797" s="209"/>
      <c r="EY797" s="209"/>
      <c r="EZ797" s="209"/>
      <c r="FA797" s="209"/>
      <c r="FB797" s="209"/>
      <c r="FC797" s="209"/>
      <c r="FE797" s="141"/>
      <c r="FF797" s="144">
        <v>32.965131606355882</v>
      </c>
      <c r="FH797" s="141"/>
      <c r="FJ797" s="141"/>
      <c r="FK797" s="584"/>
      <c r="FL797" s="527"/>
      <c r="FM797" s="584"/>
      <c r="FN797" s="527"/>
      <c r="FO797" s="584"/>
      <c r="FP797" s="527"/>
      <c r="FQ797" s="284"/>
      <c r="FR797" s="284">
        <f>FF797/(D796+D797)</f>
        <v>4.3957904598934405</v>
      </c>
      <c r="FS797" s="285"/>
      <c r="FT797" s="279"/>
      <c r="FU797" s="285"/>
      <c r="FV797" s="279"/>
      <c r="FW797" s="285"/>
      <c r="FX797" s="279"/>
      <c r="FY797" s="285"/>
      <c r="FZ797" s="279"/>
      <c r="GA797" s="285"/>
      <c r="GB797" s="279"/>
      <c r="GC797" s="279"/>
      <c r="GD797" s="284"/>
      <c r="GE797" s="284">
        <f t="shared" ref="GE797" si="536">FF797*(((DV796-AN796)/(ABS(DV795-DV796))))^2</f>
        <v>0.63895134117253261</v>
      </c>
      <c r="GF797" s="285"/>
      <c r="GG797" s="279"/>
      <c r="GH797" s="279"/>
      <c r="GI797" s="279"/>
      <c r="GJ797" s="279"/>
      <c r="GK797" s="279"/>
      <c r="GL797" s="279"/>
      <c r="GM797" s="279"/>
      <c r="GN797" s="279"/>
      <c r="GO797" s="279"/>
      <c r="GP797" s="209"/>
      <c r="GQ797" s="529"/>
      <c r="GR797" s="587">
        <v>0.31558261828549883</v>
      </c>
      <c r="GS797" s="532">
        <v>2.2879739825698682</v>
      </c>
      <c r="GT797" s="584"/>
      <c r="GU797" s="527"/>
      <c r="GV797" s="527"/>
      <c r="GW797" s="527"/>
      <c r="GX797" s="527"/>
      <c r="GY797" s="527"/>
      <c r="GZ797" s="587">
        <v>1.0649170353982313</v>
      </c>
      <c r="HA797" s="532">
        <v>0.19720685840708008</v>
      </c>
      <c r="HB797" s="584"/>
      <c r="HC797" s="527"/>
      <c r="HD797" s="527"/>
      <c r="HE797" s="527"/>
      <c r="HF797" s="527"/>
      <c r="HG797" s="527"/>
      <c r="HH797" s="584">
        <v>1.110693783742976</v>
      </c>
      <c r="HI797" s="527">
        <v>2.296457160479902</v>
      </c>
      <c r="HJ797" s="584"/>
      <c r="HK797" s="527"/>
      <c r="HL797" s="527"/>
      <c r="HM797" s="527"/>
      <c r="HN797" s="527"/>
      <c r="HO797" s="527"/>
      <c r="HP797" s="285"/>
      <c r="HQ797" s="208"/>
      <c r="HR797" s="208"/>
      <c r="HS797" s="208"/>
      <c r="IE797" s="159"/>
      <c r="IF797" s="159"/>
      <c r="IG797" s="159"/>
      <c r="IH797" s="159"/>
      <c r="II797" s="175">
        <v>0</v>
      </c>
      <c r="IJ797" s="175">
        <v>1</v>
      </c>
      <c r="IK797" s="175">
        <v>1</v>
      </c>
      <c r="IL797" s="175">
        <v>0</v>
      </c>
      <c r="IM797" s="175">
        <v>0</v>
      </c>
      <c r="IN797" s="464"/>
      <c r="IO797" s="464"/>
      <c r="IP797" s="402"/>
      <c r="IQ797" s="175">
        <v>0</v>
      </c>
      <c r="IR797" s="175">
        <v>1</v>
      </c>
      <c r="IS797" s="175">
        <v>0</v>
      </c>
      <c r="IT797" s="402"/>
      <c r="IU797" s="416"/>
      <c r="IV797" s="402"/>
      <c r="IW797" s="416"/>
      <c r="IX797" s="483"/>
      <c r="IY797" s="416"/>
      <c r="IZ797" s="175">
        <v>0</v>
      </c>
      <c r="JA797" s="175">
        <v>0</v>
      </c>
      <c r="JB797" s="178">
        <v>0</v>
      </c>
      <c r="JC797" s="178">
        <v>1</v>
      </c>
      <c r="JD797" s="178">
        <v>0</v>
      </c>
      <c r="JE797" s="178">
        <v>0</v>
      </c>
      <c r="JF797" s="178">
        <v>1</v>
      </c>
      <c r="JG797" s="178">
        <v>0</v>
      </c>
      <c r="JH797" s="178">
        <v>0</v>
      </c>
      <c r="JI797" s="178">
        <v>0</v>
      </c>
      <c r="JJ797" s="178">
        <v>0</v>
      </c>
      <c r="JK797" s="178">
        <v>1</v>
      </c>
      <c r="JL797" s="178">
        <v>0</v>
      </c>
      <c r="JM797" s="178">
        <v>1</v>
      </c>
      <c r="JN797" s="178">
        <v>0</v>
      </c>
      <c r="JO797" s="178">
        <v>0</v>
      </c>
      <c r="JP797" s="178">
        <v>0</v>
      </c>
      <c r="JQ797" s="178">
        <v>0</v>
      </c>
      <c r="JR797" s="178">
        <v>0</v>
      </c>
      <c r="JS797" s="178">
        <v>0</v>
      </c>
      <c r="JT797" s="178">
        <v>0</v>
      </c>
      <c r="JU797" s="513">
        <v>1</v>
      </c>
      <c r="JV797" s="178">
        <v>0</v>
      </c>
      <c r="JW797" s="178">
        <v>0</v>
      </c>
      <c r="JX797" s="178">
        <v>0</v>
      </c>
      <c r="JY797" s="513"/>
      <c r="JZ797" s="407"/>
      <c r="KA797" s="407"/>
      <c r="KB797" s="407"/>
      <c r="KC797" s="407"/>
      <c r="KD797" s="407"/>
      <c r="KE797" s="162">
        <v>1</v>
      </c>
      <c r="KF797" s="175">
        <v>0</v>
      </c>
      <c r="KG797" s="175">
        <v>0</v>
      </c>
      <c r="KH797" s="175">
        <v>0</v>
      </c>
      <c r="KI797" s="175">
        <v>0</v>
      </c>
      <c r="KJ797" s="175">
        <v>1</v>
      </c>
      <c r="KK797" s="160">
        <v>0</v>
      </c>
      <c r="KL797" s="175">
        <v>1</v>
      </c>
      <c r="KM797" s="175">
        <v>0</v>
      </c>
      <c r="KN797" s="175">
        <v>0</v>
      </c>
      <c r="KO797" s="175">
        <v>0</v>
      </c>
      <c r="KP797" s="175">
        <v>0</v>
      </c>
      <c r="KQ797" s="175">
        <v>0</v>
      </c>
      <c r="KR797" s="160">
        <v>0</v>
      </c>
      <c r="KS797" s="159"/>
      <c r="KT797" s="159"/>
      <c r="KU797" s="159"/>
      <c r="KV797" s="159"/>
      <c r="KW797" s="159"/>
      <c r="KX797" s="159"/>
      <c r="KY797" s="159"/>
      <c r="KZ797" s="159"/>
      <c r="LA797" s="159"/>
    </row>
    <row r="798" spans="1:313" x14ac:dyDescent="0.15">
      <c r="A798" s="214"/>
      <c r="B798" s="261" t="s">
        <v>320</v>
      </c>
      <c r="C798" s="10">
        <v>1.1000000000000001</v>
      </c>
      <c r="D798" s="11">
        <v>3.6663000000000006</v>
      </c>
      <c r="E798" s="12"/>
      <c r="F798" s="14"/>
      <c r="G798" s="13"/>
      <c r="H798" s="14"/>
      <c r="I798" s="596"/>
      <c r="J798" s="9">
        <v>9</v>
      </c>
      <c r="K798" s="14"/>
      <c r="L798" s="9"/>
      <c r="M798" s="14">
        <v>0</v>
      </c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9"/>
      <c r="AB798" s="15"/>
      <c r="AC798" s="15"/>
      <c r="AD798" s="15"/>
      <c r="AE798" s="15"/>
      <c r="AF798" s="15"/>
      <c r="AG798" s="15"/>
      <c r="AH798" s="54"/>
      <c r="AI798" s="15"/>
      <c r="AJ798" s="15"/>
      <c r="AK798" s="15"/>
      <c r="AL798" s="632"/>
      <c r="AM798" s="633">
        <v>-2.5838326872125235</v>
      </c>
      <c r="AN798" s="634">
        <v>7.6516261061946906</v>
      </c>
      <c r="AO798" s="634">
        <f t="shared" ref="AO798" si="537">ABS(11.88-AN798)</f>
        <v>4.2283738938053101</v>
      </c>
      <c r="AP798" s="527"/>
      <c r="AQ798" s="634"/>
      <c r="AR798" s="634"/>
      <c r="AS798" s="634"/>
      <c r="AT798" s="634"/>
      <c r="AU798" s="634"/>
      <c r="AV798" s="634"/>
      <c r="AW798" s="634"/>
      <c r="AX798" s="634"/>
      <c r="AY798" s="634"/>
      <c r="AZ798" s="634"/>
      <c r="BA798" s="634"/>
      <c r="BB798" s="584"/>
      <c r="BC798" s="634">
        <f>ABS(BQ798-AN798)</f>
        <v>5.087936946902655</v>
      </c>
      <c r="BD798" s="634"/>
      <c r="BE798" s="634"/>
      <c r="BF798" s="634"/>
      <c r="BG798" s="634"/>
      <c r="BH798" s="634"/>
      <c r="BI798" s="634"/>
      <c r="BJ798" s="634"/>
      <c r="BK798" s="634"/>
      <c r="BL798" s="634"/>
      <c r="BM798" s="634"/>
      <c r="BN798" s="573"/>
      <c r="BO798" s="573"/>
      <c r="BP798" s="64">
        <v>-4.8718066697823916</v>
      </c>
      <c r="BQ798" s="64">
        <v>12.739563053097346</v>
      </c>
      <c r="BR798" s="6"/>
      <c r="BS798" s="527"/>
      <c r="BT798" s="527"/>
      <c r="BU798" s="527"/>
      <c r="BV798" s="527"/>
      <c r="BW798" s="584"/>
      <c r="BX798" s="527"/>
      <c r="BY798" s="527"/>
      <c r="BZ798" s="527"/>
      <c r="CA798" s="527"/>
      <c r="CB798" s="584"/>
      <c r="CC798" s="527"/>
      <c r="CD798" s="584"/>
      <c r="CE798" s="527"/>
      <c r="CF798" s="584"/>
      <c r="CG798" s="527"/>
      <c r="CH798" s="584"/>
      <c r="CI798" s="527"/>
      <c r="CJ798" s="584"/>
      <c r="CK798" s="527"/>
      <c r="CL798" s="584"/>
      <c r="CO798" s="70"/>
      <c r="CP798" s="70"/>
      <c r="CQ798" s="70"/>
      <c r="CR798" s="285"/>
      <c r="CS798" s="542"/>
      <c r="CT798" s="516"/>
      <c r="CU798" s="516"/>
      <c r="CV798" s="516"/>
      <c r="CW798" s="516"/>
      <c r="CX798" s="516"/>
      <c r="CY798" s="516"/>
      <c r="CZ798" s="516"/>
      <c r="DA798" s="516"/>
      <c r="DB798" s="516"/>
      <c r="DC798" s="516"/>
      <c r="DH798" s="516"/>
      <c r="DI798" s="516"/>
      <c r="DJ798" s="105"/>
      <c r="DK798" s="105"/>
      <c r="DL798" s="105"/>
      <c r="DM798" s="105"/>
      <c r="DN798" s="105"/>
      <c r="DO798" s="105"/>
      <c r="DP798" s="105"/>
      <c r="DQ798" s="105"/>
      <c r="DR798" s="105"/>
      <c r="DS798" s="105"/>
      <c r="DT798" s="108" t="s">
        <v>445</v>
      </c>
      <c r="DU798" s="128">
        <v>-3.9645066422115822</v>
      </c>
      <c r="DV798" s="128">
        <v>12.739563053097346</v>
      </c>
      <c r="ER798" s="105">
        <v>1.1637109049277778</v>
      </c>
      <c r="ES798" s="105">
        <v>-12.424032079646018</v>
      </c>
      <c r="ET798" s="518">
        <f>ABS(ER798)</f>
        <v>1.1637109049277778</v>
      </c>
      <c r="EV798" s="284"/>
      <c r="EW798" s="209"/>
      <c r="EX798" s="209"/>
      <c r="EY798" s="209"/>
      <c r="EZ798" s="209"/>
      <c r="FA798" s="209"/>
      <c r="FB798" s="209"/>
      <c r="FC798" s="209"/>
      <c r="FE798" s="151">
        <v>2.9359388007642977</v>
      </c>
      <c r="FF798" s="141"/>
      <c r="FH798" s="516"/>
      <c r="FJ798" s="516"/>
      <c r="FL798" s="516"/>
      <c r="FN798" s="516"/>
      <c r="FQ798" s="284">
        <f>FE798/(D797+D798)</f>
        <v>0.38634637157982871</v>
      </c>
      <c r="FR798" s="209"/>
      <c r="FS798" s="285"/>
      <c r="FT798" s="279"/>
      <c r="FU798" s="285"/>
      <c r="FV798" s="279"/>
      <c r="FW798" s="285"/>
      <c r="FX798" s="279"/>
      <c r="FY798" s="285"/>
      <c r="FZ798" s="279"/>
      <c r="GA798" s="285"/>
      <c r="GB798" s="279"/>
      <c r="GC798" s="279"/>
      <c r="GD798" s="284">
        <f t="shared" ref="GD798" si="538">FE798*(((ABS(DV797-AN797))/(ABS(DV796-DV797))))^2</f>
        <v>3.8346955765084692E-2</v>
      </c>
      <c r="GE798" s="209"/>
      <c r="GF798" s="285"/>
      <c r="GG798" s="279"/>
      <c r="GH798" s="279"/>
      <c r="GI798" s="279"/>
      <c r="GJ798" s="279"/>
      <c r="GK798" s="279"/>
      <c r="GL798" s="279"/>
      <c r="GM798" s="279"/>
      <c r="GN798" s="279"/>
      <c r="GO798" s="279"/>
      <c r="GP798" s="209"/>
      <c r="GQ798" s="529"/>
      <c r="GR798" s="587">
        <v>2.090734846141431</v>
      </c>
      <c r="GS798" s="529">
        <v>2.4852131189983053</v>
      </c>
      <c r="GT798" s="587"/>
      <c r="GU798" s="529"/>
      <c r="GV798" s="529"/>
      <c r="GW798" s="529"/>
      <c r="GX798" s="529"/>
      <c r="GY798" s="529"/>
      <c r="GZ798" s="587">
        <v>0.47329646017699112</v>
      </c>
      <c r="HA798" s="529">
        <v>3.9441371681414594E-2</v>
      </c>
      <c r="HB798" s="587"/>
      <c r="HC798" s="529"/>
      <c r="HD798" s="529"/>
      <c r="HE798" s="529"/>
      <c r="HF798" s="529"/>
      <c r="HG798" s="529"/>
      <c r="HH798" s="584">
        <v>2.1436375010915683</v>
      </c>
      <c r="HI798" s="527">
        <v>2.4855260748262924</v>
      </c>
      <c r="IE798" s="159"/>
      <c r="IF798" s="159"/>
      <c r="IG798" s="159"/>
      <c r="IH798" s="159"/>
      <c r="II798" s="175">
        <v>0</v>
      </c>
      <c r="IJ798" s="175">
        <v>1</v>
      </c>
      <c r="IK798" s="175">
        <v>0</v>
      </c>
      <c r="IL798" s="175">
        <v>1</v>
      </c>
      <c r="IM798" s="175">
        <v>0</v>
      </c>
      <c r="IN798" s="464"/>
      <c r="IO798" s="464"/>
      <c r="IP798" s="402"/>
      <c r="IQ798" s="175">
        <v>0</v>
      </c>
      <c r="IR798" s="175">
        <v>1</v>
      </c>
      <c r="IS798" s="175">
        <v>0</v>
      </c>
      <c r="IT798" s="402"/>
      <c r="IU798" s="416"/>
      <c r="IV798" s="402"/>
      <c r="IW798" s="416"/>
      <c r="IX798" s="483"/>
      <c r="IY798" s="416"/>
      <c r="IZ798" s="175">
        <v>0</v>
      </c>
      <c r="JA798" s="175">
        <v>0</v>
      </c>
      <c r="JB798" s="178">
        <v>0</v>
      </c>
      <c r="JC798" s="178">
        <v>1</v>
      </c>
      <c r="JD798" s="178">
        <v>0</v>
      </c>
      <c r="JE798" s="178">
        <v>0</v>
      </c>
      <c r="JF798" s="178">
        <v>0</v>
      </c>
      <c r="JG798" s="178">
        <v>1</v>
      </c>
      <c r="JH798" s="178">
        <v>0</v>
      </c>
      <c r="JI798" s="178">
        <v>0</v>
      </c>
      <c r="JJ798" s="178">
        <v>0</v>
      </c>
      <c r="JK798" s="178">
        <v>1</v>
      </c>
      <c r="JL798" s="178">
        <v>0</v>
      </c>
      <c r="JM798" s="178">
        <v>1</v>
      </c>
      <c r="JN798" s="178">
        <v>0</v>
      </c>
      <c r="JO798" s="178">
        <v>0</v>
      </c>
      <c r="JP798" s="178">
        <v>0</v>
      </c>
      <c r="JQ798" s="178">
        <v>0</v>
      </c>
      <c r="JR798" s="178">
        <v>0</v>
      </c>
      <c r="JS798" s="178">
        <v>0</v>
      </c>
      <c r="JT798" s="178">
        <v>0</v>
      </c>
      <c r="JU798" s="513">
        <v>1</v>
      </c>
      <c r="JV798" s="178">
        <v>0</v>
      </c>
      <c r="JW798" s="178">
        <v>0</v>
      </c>
      <c r="JX798" s="178">
        <v>0</v>
      </c>
      <c r="JY798" s="513"/>
      <c r="JZ798" s="407"/>
      <c r="KA798" s="407"/>
      <c r="KB798" s="407"/>
      <c r="KC798" s="407"/>
      <c r="KD798" s="407"/>
      <c r="KE798" s="162">
        <v>1</v>
      </c>
      <c r="KF798" s="175">
        <v>0</v>
      </c>
      <c r="KG798" s="175">
        <v>0</v>
      </c>
      <c r="KH798" s="175">
        <v>0</v>
      </c>
      <c r="KI798" s="175">
        <v>0</v>
      </c>
      <c r="KJ798" s="175">
        <v>1</v>
      </c>
      <c r="KK798" s="160">
        <v>0</v>
      </c>
      <c r="KL798" s="175">
        <v>0</v>
      </c>
      <c r="KM798" s="175">
        <v>0</v>
      </c>
      <c r="KN798" s="175">
        <v>0</v>
      </c>
      <c r="KO798" s="175">
        <v>1</v>
      </c>
      <c r="KP798" s="175">
        <v>0</v>
      </c>
      <c r="KQ798" s="175">
        <v>0</v>
      </c>
      <c r="KR798" s="160">
        <v>0</v>
      </c>
      <c r="KS798" s="159"/>
      <c r="KT798" s="159"/>
      <c r="KU798" s="159"/>
      <c r="KV798" s="159"/>
      <c r="KW798" s="159"/>
      <c r="KX798" s="159"/>
      <c r="KY798" s="159"/>
      <c r="KZ798" s="159"/>
      <c r="LA798" s="159"/>
    </row>
    <row r="799" spans="1:313" x14ac:dyDescent="0.15">
      <c r="A799" s="218" t="s">
        <v>593</v>
      </c>
      <c r="B799" s="259" t="s">
        <v>321</v>
      </c>
      <c r="C799" s="17"/>
      <c r="D799" s="18"/>
      <c r="E799" s="12"/>
      <c r="F799" s="20"/>
      <c r="G799" s="19"/>
      <c r="H799" s="20"/>
      <c r="I799" s="597"/>
      <c r="J799" s="16"/>
      <c r="K799" s="20"/>
      <c r="L799" s="16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16"/>
      <c r="AB799" s="20"/>
      <c r="AC799" s="20"/>
      <c r="AD799" s="20"/>
      <c r="AE799" s="20"/>
      <c r="AF799" s="20"/>
      <c r="AG799" s="20"/>
      <c r="AH799" s="58"/>
      <c r="AI799" s="20"/>
      <c r="AJ799" s="20"/>
      <c r="AK799" s="20"/>
      <c r="AL799" s="642"/>
      <c r="AM799" s="636"/>
      <c r="AN799" s="637"/>
      <c r="AO799" s="636"/>
      <c r="AP799" s="637"/>
      <c r="AQ799" s="528">
        <f>SUM(AO791:AO799)</f>
        <v>15.651371681415931</v>
      </c>
      <c r="AR799" s="528">
        <f>SUM(AP791:AP799)</f>
        <v>13.442654867256637</v>
      </c>
      <c r="AS799" s="528">
        <f>AVERAGE(AO791:AO799)</f>
        <v>3.9128429203539827</v>
      </c>
      <c r="AT799" s="528">
        <f>AVERAGE(AP791:AP799)</f>
        <v>3.3606637168141593</v>
      </c>
      <c r="AU799" s="528">
        <f>MAX(AO791:AO799)</f>
        <v>5.0960840707964605</v>
      </c>
      <c r="AV799" s="528">
        <f>MAX(AP791:AP799)</f>
        <v>6.1215597345132746</v>
      </c>
      <c r="AW799" s="528">
        <f>MIN(AO791:AO799)</f>
        <v>2.6507190265486731</v>
      </c>
      <c r="AX799" s="528">
        <f>MIN(AP791:AP799)</f>
        <v>2.2168639380530966</v>
      </c>
      <c r="AY799" s="528">
        <f>AU799-AW799</f>
        <v>2.4453650442477874</v>
      </c>
      <c r="AZ799" s="528">
        <f>AV799-AX799</f>
        <v>3.9046957964601781</v>
      </c>
      <c r="BA799" s="528"/>
      <c r="BB799" s="636"/>
      <c r="BC799" s="637"/>
      <c r="BD799" s="528">
        <f>SUM(BB791:BB799)</f>
        <v>17.235879424778766</v>
      </c>
      <c r="BE799" s="528">
        <f>SUM(BC791:BC799)</f>
        <v>17.590851769911506</v>
      </c>
      <c r="BF799" s="528">
        <f>AVERAGE(BB791:BB799)</f>
        <v>4.3089698561946914</v>
      </c>
      <c r="BG799" s="528">
        <f>AVERAGE(BC791:BC799)</f>
        <v>4.3977129424778765</v>
      </c>
      <c r="BH799" s="528">
        <f>MAX(BB791:BB799)</f>
        <v>8.0854811946902672</v>
      </c>
      <c r="BI799" s="528">
        <f>MAX(BC791:BC799)</f>
        <v>5.6006747787610633</v>
      </c>
      <c r="BJ799" s="528">
        <f>MIN(BB791:BB799)</f>
        <v>2.5242477876106193</v>
      </c>
      <c r="BK799" s="528">
        <f>MIN(BC791:BC799)</f>
        <v>3.2736338495575215</v>
      </c>
      <c r="BL799" s="528">
        <f>BH799-BJ799</f>
        <v>5.5612334070796479</v>
      </c>
      <c r="BM799" s="528">
        <f>BI799-BK799</f>
        <v>2.3270409292035419</v>
      </c>
      <c r="BN799" s="574"/>
      <c r="BO799" s="574"/>
      <c r="BP799" s="2"/>
      <c r="BQ799" s="2"/>
      <c r="BR799" s="7"/>
      <c r="BS799" s="530"/>
      <c r="BT799" s="530"/>
      <c r="BU799" s="530"/>
      <c r="BV799" s="530"/>
      <c r="BW799" s="585">
        <f>AVERAGE(BS791:BS799)</f>
        <v>-1.028930828368346</v>
      </c>
      <c r="BX799" s="585">
        <f>AVERAGE(BT791:BT799)</f>
        <v>3.9046957964601776</v>
      </c>
      <c r="BY799" s="585">
        <f>AVERAGE(BU791:BU799)</f>
        <v>0.78238190783279971</v>
      </c>
      <c r="BZ799" s="585">
        <f>AVERAGE(BV791:BV799)</f>
        <v>-4.4919339970501477</v>
      </c>
      <c r="CA799" s="530"/>
      <c r="CB799" s="584"/>
      <c r="CC799" s="530"/>
      <c r="CD799" s="585">
        <f>SUM(CB791:CB798)</f>
        <v>214.20526006080411</v>
      </c>
      <c r="CE799" s="585">
        <f>SUM(CC791:CC798)</f>
        <v>162.18033534197932</v>
      </c>
      <c r="CF799" s="585" t="e">
        <f ca="1">[1]!Mean(CB791:CB798)</f>
        <v>#NAME?</v>
      </c>
      <c r="CG799" s="585" t="e">
        <f ca="1">[1]!Mean(CC791:CC798)</f>
        <v>#NAME?</v>
      </c>
      <c r="CH799" s="585">
        <f>MAX(CB791:CB798)</f>
        <v>54.624019018396304</v>
      </c>
      <c r="CI799" s="585">
        <f>MAX(CC791:CC798)</f>
        <v>56.032136083227165</v>
      </c>
      <c r="CJ799" s="585">
        <f>MIN(CB791:CB798)</f>
        <v>52.236135982283734</v>
      </c>
      <c r="CK799" s="585">
        <f>MIN(CC791:CC798)</f>
        <v>52.165188051480968</v>
      </c>
      <c r="CL799" s="585">
        <f>CH799-CJ799</f>
        <v>2.3878830361125694</v>
      </c>
      <c r="CM799" s="528">
        <f>CI799-CK799</f>
        <v>3.8669480317461975</v>
      </c>
      <c r="CN799" s="393"/>
      <c r="CO799" s="73"/>
      <c r="CP799" s="73"/>
      <c r="CQ799" s="73"/>
      <c r="CR799" s="96"/>
      <c r="CS799" s="83"/>
      <c r="CT799" s="281">
        <f>SUM(CR790:CR798)</f>
        <v>15.200929784193088</v>
      </c>
      <c r="CU799" s="281">
        <f>SUM(CS790:CS798)</f>
        <v>14.168169208382382</v>
      </c>
      <c r="CV799" s="281">
        <f>AVERAGE(CR790:CR798)</f>
        <v>3.8002324460482719</v>
      </c>
      <c r="CW799" s="281">
        <f>AVERAGE(CS790:CS798)</f>
        <v>4.7227230694607938</v>
      </c>
      <c r="CX799" s="281">
        <f>MAX(CR790:CR798)</f>
        <v>10.228761411876524</v>
      </c>
      <c r="CY799" s="281">
        <f>MAX(CS790:CS798)</f>
        <v>5.9748849279972296</v>
      </c>
      <c r="CZ799" s="281">
        <f>MIN(CR790:CR798)</f>
        <v>0.4975724772599513</v>
      </c>
      <c r="DA799" s="281">
        <f>MIN(CS790:CS798)</f>
        <v>2.857917441475692</v>
      </c>
      <c r="DB799" s="281">
        <f>CX799-CZ799</f>
        <v>9.7311889346165739</v>
      </c>
      <c r="DC799" s="281">
        <f>CY799-DA799</f>
        <v>3.1169674865215375</v>
      </c>
      <c r="DD799" s="281"/>
      <c r="DE799" s="281"/>
      <c r="DF799" s="281"/>
      <c r="DG799" s="281"/>
      <c r="DH799" s="281"/>
      <c r="DI799" s="281"/>
      <c r="DJ799" s="281">
        <f>SUM(DH790:DH798)</f>
        <v>23.998012702791669</v>
      </c>
      <c r="DK799" s="281">
        <f>SUM(DI790:DI798)</f>
        <v>13.602701204036832</v>
      </c>
      <c r="DL799" s="281">
        <f>AVERAGE(DH790:DH798)</f>
        <v>7.9993375675972231</v>
      </c>
      <c r="DM799" s="281">
        <f>AVERAGE(DI790:DI798)</f>
        <v>6.8013506020184158</v>
      </c>
      <c r="DN799" s="281">
        <f>MAX(DH790:DH798)</f>
        <v>16.203646339873856</v>
      </c>
      <c r="DO799" s="281">
        <f>MAX(DI790:DI798)</f>
        <v>7.3708439704006548</v>
      </c>
      <c r="DP799" s="281">
        <f>MIN(DH790:DH798)</f>
        <v>1.961427046748873</v>
      </c>
      <c r="DQ799" s="281">
        <f>MIN(DI790:DI798)</f>
        <v>6.2318572336361768</v>
      </c>
      <c r="DR799" s="281">
        <f>DN799-DP799</f>
        <v>14.242219293124982</v>
      </c>
      <c r="DS799" s="281">
        <f>DO799-DQ799</f>
        <v>1.1389867367644779</v>
      </c>
      <c r="DT799" s="112"/>
      <c r="DU799" s="110"/>
      <c r="DV799" s="110"/>
      <c r="DW799" s="495"/>
      <c r="DX799" s="495"/>
      <c r="DY799" s="495"/>
      <c r="DZ799" s="495"/>
      <c r="EA799" s="495"/>
      <c r="EB799" s="512"/>
      <c r="EC799" s="495"/>
      <c r="ED799" s="495"/>
      <c r="EE799" s="512"/>
      <c r="EF799" s="244"/>
      <c r="EG799" s="244"/>
      <c r="EH799" s="244"/>
      <c r="EI799" s="244"/>
      <c r="EJ799" s="244"/>
      <c r="EK799" s="244"/>
      <c r="EL799" s="244"/>
      <c r="EM799" s="244"/>
      <c r="EN799" s="244"/>
      <c r="EO799" s="244"/>
      <c r="EP799" s="244"/>
      <c r="EQ799" s="244"/>
      <c r="ER799" s="110"/>
      <c r="ES799" s="111"/>
      <c r="ET799" s="523"/>
      <c r="EU799" s="523"/>
      <c r="EV799" s="287">
        <f>SUM(ET791:ET799)</f>
        <v>5.5621436472819212</v>
      </c>
      <c r="EW799" s="281">
        <f>SUM(EU791:EU799)</f>
        <v>6.0355175747101697</v>
      </c>
      <c r="EX799" s="278">
        <f>AVERAGE(ET791:ET799)</f>
        <v>1.3905359118204803</v>
      </c>
      <c r="EY799" s="278">
        <f>AVERAGE(EU791:EU799)</f>
        <v>1.5088793936775424</v>
      </c>
      <c r="EZ799" s="281">
        <f>_xlfn.VAR.P(ET791:ET799)</f>
        <v>1.0553486451636869</v>
      </c>
      <c r="FA799" s="281">
        <f>_xlfn.VAR.P(EU791:EU799)</f>
        <v>0.34341867717933638</v>
      </c>
      <c r="FB799" s="281">
        <f>MAX(ET791:ET799)</f>
        <v>2.9388631327837103</v>
      </c>
      <c r="FC799" s="281">
        <f>MAX(EU791:EU799)</f>
        <v>2.3471457234983992</v>
      </c>
      <c r="FD799" s="523"/>
      <c r="FE799" s="152"/>
      <c r="FF799" s="145"/>
      <c r="FG799" s="521">
        <f>SUM(FE792:FE799)</f>
        <v>83.732601187457419</v>
      </c>
      <c r="FH799" s="521">
        <f>SUM(FF792:FF799)</f>
        <v>81.58938142166366</v>
      </c>
      <c r="FI799" s="521">
        <f>AVERAGE(FE792:FE799)</f>
        <v>20.933150296864355</v>
      </c>
      <c r="FJ799" s="521">
        <f>AVERAGE(FF792:FF799)</f>
        <v>27.196460473887885</v>
      </c>
      <c r="FK799" s="521">
        <f>MAX(FE792:FE799)</f>
        <v>54.659494440726284</v>
      </c>
      <c r="FL799" s="521">
        <f>MAX(FF792:FF799)</f>
        <v>32.965131606355882</v>
      </c>
      <c r="FM799" s="521">
        <f>MIN(FE792:FE799)</f>
        <v>2.9359388007642977</v>
      </c>
      <c r="FN799" s="521">
        <f>MIN(FF792:FF799)</f>
        <v>17.099081833810089</v>
      </c>
      <c r="FO799" s="521">
        <f>FK799-FM799</f>
        <v>51.723555639961987</v>
      </c>
      <c r="FP799" s="520">
        <f>FL799-FN799</f>
        <v>15.866049772545793</v>
      </c>
      <c r="FQ799" s="284"/>
      <c r="FR799" s="284"/>
      <c r="FS799" s="278">
        <f>SUM(FQ792:FQ799)</f>
        <v>13.520523192592604</v>
      </c>
      <c r="FT799" s="278">
        <f>SUM(FR792:FR799)</f>
        <v>11.178719759831926</v>
      </c>
      <c r="FU799" s="278">
        <f>AVERAGE(FQ792:FQ799)</f>
        <v>3.380130798148151</v>
      </c>
      <c r="FV799" s="278">
        <f>AVERAGE(FR792:FR799)</f>
        <v>3.7262399199439753</v>
      </c>
      <c r="FW799" s="278">
        <f>MAX(FQ792:FQ799)</f>
        <v>7.5573678714497641</v>
      </c>
      <c r="FX799" s="278">
        <f>MAX(FR792:FR799)</f>
        <v>4.4615548321102434</v>
      </c>
      <c r="FY799" s="278">
        <f>MIN(FQ792:FQ799)</f>
        <v>0.38634637157982871</v>
      </c>
      <c r="FZ799" s="278">
        <f>MIN(FR792:FR799)</f>
        <v>2.3213744678282429</v>
      </c>
      <c r="GA799" s="278">
        <f>FW799-FY799</f>
        <v>7.1710214998699353</v>
      </c>
      <c r="GB799" s="278">
        <f>FX799-FZ799</f>
        <v>2.1401803642820005</v>
      </c>
      <c r="GC799" s="280"/>
      <c r="GD799" s="285"/>
      <c r="GE799" s="280"/>
      <c r="GF799" s="278">
        <f>SUM(GD792:GD799)</f>
        <v>3.0008997133308601</v>
      </c>
      <c r="GG799" s="278">
        <f>SUM(GE792:GE799)</f>
        <v>2.1042497978816779</v>
      </c>
      <c r="GH799" s="278">
        <f>AVERAGE(GD792:GD799)</f>
        <v>0.75022492833271504</v>
      </c>
      <c r="GI799" s="278">
        <f>AVERAGE(GE792:GE799)</f>
        <v>0.70141659929389266</v>
      </c>
      <c r="GJ799" s="278">
        <f>MAX(GD792:GD799)</f>
        <v>2.0038255780441441</v>
      </c>
      <c r="GK799" s="278">
        <f>MAX(GE792:GE799)</f>
        <v>0.8821029189908498</v>
      </c>
      <c r="GL799" s="278">
        <f>MIN(GD792:GD799)</f>
        <v>3.8346955765084692E-2</v>
      </c>
      <c r="GM799" s="278">
        <f>MIN(GE792:GE799)</f>
        <v>0.58319553771829569</v>
      </c>
      <c r="GN799" s="278">
        <f>GJ799-GL799</f>
        <v>1.9654786222790595</v>
      </c>
      <c r="GO799" s="278">
        <f>GK799-GM799</f>
        <v>0.29890738127255412</v>
      </c>
      <c r="GP799" s="284"/>
      <c r="GQ799" s="587"/>
      <c r="GR799" s="587"/>
      <c r="GS799" s="532"/>
      <c r="GT799" s="586">
        <f>SUM(GR791:GR798)</f>
        <v>11.913243840277588</v>
      </c>
      <c r="GU799" s="586">
        <f>SUM(GS791:GS798)</f>
        <v>10.887600330849718</v>
      </c>
      <c r="GV799" s="531">
        <f>AVERAGE(GR791:GR798)</f>
        <v>1.4891554800346984</v>
      </c>
      <c r="GW799" s="531">
        <f>AVERAGE(GS791:GS798)</f>
        <v>1.3609500413562148</v>
      </c>
      <c r="GX799" s="531">
        <f>MAX(GR791:GR798)</f>
        <v>2.3274218098555557</v>
      </c>
      <c r="GY799" s="531">
        <f>MAX(GS791:GS798)</f>
        <v>2.4852131189983053</v>
      </c>
      <c r="GZ799" s="587"/>
      <c r="HA799" s="532"/>
      <c r="HB799" s="586">
        <f>SUM(GZ791:GZ798)</f>
        <v>4.8118473451327439</v>
      </c>
      <c r="HC799" s="586">
        <f>SUM(HA791:HA798)</f>
        <v>2.5636891592919948</v>
      </c>
      <c r="HD799" s="531">
        <f>AVERAGE(GZ791:GZ798)</f>
        <v>0.60148091814159299</v>
      </c>
      <c r="HE799" s="531">
        <f>AVERAGE(HA791:HA798)</f>
        <v>0.32046114491149935</v>
      </c>
      <c r="HF799" s="531">
        <f>MAX(GZ791:GZ798)</f>
        <v>1.0649170353982313</v>
      </c>
      <c r="HG799" s="531">
        <f>MAX(HA791:HA798)</f>
        <v>0.8282688053097349</v>
      </c>
      <c r="HH799" s="584"/>
      <c r="HI799" s="527"/>
      <c r="HJ799" s="586">
        <f>SUM(HH791:HH798)</f>
        <v>13.407706042668831</v>
      </c>
      <c r="HK799" s="586">
        <f>SUM(HI791:HI798)</f>
        <v>12.193300269426624</v>
      </c>
      <c r="HL799" s="531">
        <f>AVERAGE(HH791:HH798)</f>
        <v>1.6759632553336039</v>
      </c>
      <c r="HM799" s="531">
        <f>AVERAGE(HI791:HI798)</f>
        <v>1.524162533678328</v>
      </c>
      <c r="HN799" s="531">
        <f>MAX(HH791:HH798)</f>
        <v>2.4704091755902553</v>
      </c>
      <c r="HO799" s="531">
        <f>MAX(HI791:HI798)</f>
        <v>2.4855260748262924</v>
      </c>
      <c r="HP799" s="286">
        <f>MIN(HH791:HH798)</f>
        <v>0.61361396512663791</v>
      </c>
      <c r="HQ799" s="286">
        <f>MIN(HI791:HI798)</f>
        <v>0.82076645606471998</v>
      </c>
      <c r="HR799" s="278">
        <f>HN799-HP799</f>
        <v>1.8567952104636174</v>
      </c>
      <c r="HS799" s="278">
        <f>HO799-HQ799</f>
        <v>1.6647596187615723</v>
      </c>
      <c r="HT799" s="393"/>
      <c r="HU799" s="520"/>
      <c r="HV799" s="393"/>
      <c r="HW799" s="520"/>
      <c r="HX799" s="393"/>
      <c r="HY799" s="520"/>
      <c r="HZ799" s="393"/>
      <c r="IA799" s="520"/>
      <c r="IB799" s="393"/>
      <c r="IC799" s="520"/>
      <c r="ID799" s="393"/>
      <c r="IE799" s="168"/>
      <c r="IF799" s="168"/>
      <c r="IG799" s="168">
        <v>4.240641433211394</v>
      </c>
      <c r="IH799" s="168">
        <v>-11.556321902654869</v>
      </c>
      <c r="II799" s="168"/>
      <c r="IJ799" s="168"/>
      <c r="IK799" s="168"/>
      <c r="IL799" s="168"/>
      <c r="IM799" s="168"/>
      <c r="IN799" s="462"/>
      <c r="IO799" s="462"/>
      <c r="IP799" s="390">
        <v>2</v>
      </c>
      <c r="IQ799" s="168"/>
      <c r="IR799" s="168"/>
      <c r="IS799" s="168"/>
      <c r="IT799" s="390"/>
      <c r="IU799" s="393"/>
      <c r="IV799" s="390"/>
      <c r="IW799" s="393"/>
      <c r="IX799" s="484"/>
      <c r="IY799" s="393"/>
      <c r="IZ799" s="168"/>
      <c r="JA799" s="168"/>
      <c r="JB799" s="177"/>
      <c r="JC799" s="177"/>
      <c r="JD799" s="177"/>
      <c r="JE799" s="168"/>
      <c r="JF799" s="168"/>
      <c r="JG799" s="168"/>
      <c r="JH799" s="168"/>
      <c r="JI799" s="168"/>
      <c r="JJ799" s="168"/>
      <c r="JK799" s="168"/>
      <c r="JL799" s="168"/>
      <c r="JM799" s="168"/>
      <c r="JN799" s="168"/>
      <c r="JO799" s="168"/>
      <c r="JP799" s="177"/>
      <c r="JQ799" s="177"/>
      <c r="JR799" s="177"/>
      <c r="JS799" s="168"/>
      <c r="JT799" s="168"/>
      <c r="JU799" s="393"/>
      <c r="JV799" s="168"/>
      <c r="JW799" s="168"/>
      <c r="JX799" s="168"/>
      <c r="JY799" s="393"/>
      <c r="JZ799" s="507"/>
      <c r="KA799" s="507"/>
      <c r="KB799" s="520"/>
      <c r="KC799" s="520"/>
      <c r="KD799" s="507"/>
      <c r="KE799" s="170"/>
      <c r="KF799" s="168"/>
      <c r="KG799" s="168"/>
      <c r="KH799" s="168"/>
      <c r="KI799" s="168"/>
      <c r="KJ799" s="168"/>
      <c r="KK799" s="169"/>
      <c r="KL799" s="168"/>
      <c r="KM799" s="168"/>
      <c r="KN799" s="168"/>
      <c r="KO799" s="168"/>
      <c r="KP799" s="168"/>
      <c r="KQ799" s="168"/>
      <c r="KR799" s="169"/>
      <c r="KS799" s="168"/>
      <c r="KT799" s="168"/>
      <c r="KU799" s="168"/>
      <c r="KV799" s="168"/>
      <c r="KW799" s="168"/>
      <c r="KX799" s="168"/>
      <c r="KY799" s="168"/>
      <c r="KZ799" s="168"/>
      <c r="LA799" s="169"/>
    </row>
    <row r="800" spans="1:313" x14ac:dyDescent="0.15">
      <c r="A800" s="214"/>
      <c r="B800" s="261" t="s">
        <v>322</v>
      </c>
      <c r="C800" s="10"/>
      <c r="D800" s="11"/>
      <c r="E800" s="12"/>
      <c r="F800" s="14"/>
      <c r="G800" s="13"/>
      <c r="H800" s="14" t="s">
        <v>366</v>
      </c>
      <c r="I800" s="596">
        <v>150</v>
      </c>
      <c r="J800" s="9">
        <v>1</v>
      </c>
      <c r="K800" s="14">
        <v>0</v>
      </c>
      <c r="L800" s="9">
        <v>1</v>
      </c>
      <c r="M800" s="14">
        <v>1</v>
      </c>
      <c r="N800" s="14">
        <v>1</v>
      </c>
      <c r="O800" s="14">
        <v>0</v>
      </c>
      <c r="P800" s="14"/>
      <c r="Q800" s="14">
        <v>0</v>
      </c>
      <c r="R800" s="14">
        <v>1</v>
      </c>
      <c r="S800" s="14">
        <v>0</v>
      </c>
      <c r="T800" s="14">
        <v>1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9">
        <v>1</v>
      </c>
      <c r="AB800" s="15"/>
      <c r="AC800" s="15"/>
      <c r="AD800" s="15"/>
      <c r="AE800" s="15">
        <f>ABS(ER800-DU801)</f>
        <v>0.7100608911423727</v>
      </c>
      <c r="AF800" s="15">
        <f>ABS(ES800-DV801)</f>
        <v>1.1043584070796459</v>
      </c>
      <c r="AG800" s="15">
        <f>SQRT(AE800^2+AF800^2)</f>
        <v>1.3129333419551021</v>
      </c>
      <c r="AH800" s="15">
        <f>AM801-BP800</f>
        <v>-4.8126349288538606</v>
      </c>
      <c r="AI800" s="15">
        <f>AN801-BQ800</f>
        <v>-18.300796460176993</v>
      </c>
      <c r="AJ800" s="15"/>
      <c r="AK800" s="15"/>
      <c r="AL800" s="632">
        <f>((AH800*AH801)+(AI800*AI801))/(SQRT(AH800^2+AI800^2)*SQRT(AH801^2+AI801^2))</f>
        <v>0.99881946040460745</v>
      </c>
      <c r="AM800" s="633"/>
      <c r="AN800" s="634"/>
      <c r="AO800" s="633"/>
      <c r="AP800" s="634"/>
      <c r="AQ800" s="634"/>
      <c r="AR800" s="634"/>
      <c r="AS800" s="634"/>
      <c r="AT800" s="634"/>
      <c r="AU800" s="634"/>
      <c r="AV800" s="634"/>
      <c r="AW800" s="634"/>
      <c r="AX800" s="634"/>
      <c r="AY800" s="634"/>
      <c r="AZ800" s="634"/>
      <c r="BA800" s="634"/>
      <c r="BB800" s="633"/>
      <c r="BC800" s="634"/>
      <c r="BD800" s="634"/>
      <c r="BE800" s="634"/>
      <c r="BF800" s="634"/>
      <c r="BG800" s="634"/>
      <c r="BH800" s="634"/>
      <c r="BI800" s="634"/>
      <c r="BJ800" s="634"/>
      <c r="BK800" s="634"/>
      <c r="BL800" s="634"/>
      <c r="BM800" s="634"/>
      <c r="BN800" s="573"/>
      <c r="BO800" s="573"/>
      <c r="BP800" s="64">
        <v>1.1637109049277778</v>
      </c>
      <c r="BQ800" s="64">
        <v>11.990176991150443</v>
      </c>
      <c r="BR800" s="6"/>
      <c r="BS800" s="527"/>
      <c r="BT800" s="527"/>
      <c r="BU800" s="527"/>
      <c r="BV800" s="527"/>
      <c r="BW800" s="584"/>
      <c r="BX800" s="527"/>
      <c r="BY800" s="527"/>
      <c r="BZ800" s="527"/>
      <c r="CA800" s="527"/>
      <c r="CB800" s="584"/>
      <c r="CC800" s="527"/>
      <c r="CD800" s="584"/>
      <c r="CE800" s="527"/>
      <c r="CF800" s="584"/>
      <c r="CG800" s="527"/>
      <c r="CH800" s="584"/>
      <c r="CI800" s="527"/>
      <c r="CJ800" s="584"/>
      <c r="CK800" s="527"/>
      <c r="CL800" s="585"/>
      <c r="CM800" s="528"/>
      <c r="CO800" s="70"/>
      <c r="CP800" s="70"/>
      <c r="CQ800" s="70"/>
      <c r="CR800" s="70"/>
      <c r="CS800" s="70"/>
      <c r="CT800" s="70"/>
      <c r="CU800" s="70"/>
      <c r="CV800" s="70"/>
      <c r="CW800" s="70"/>
      <c r="CX800" s="70"/>
      <c r="CY800" s="70"/>
      <c r="CZ800" s="70"/>
      <c r="DA800" s="70"/>
      <c r="DB800" s="70"/>
      <c r="DC800" s="70"/>
      <c r="DH800" s="516"/>
      <c r="DI800" s="516"/>
      <c r="DJ800" s="105"/>
      <c r="DK800" s="105"/>
      <c r="DL800" s="105"/>
      <c r="DM800" s="105"/>
      <c r="DN800" s="105"/>
      <c r="DO800" s="105"/>
      <c r="DP800" s="105"/>
      <c r="DQ800" s="105"/>
      <c r="DR800" s="105"/>
      <c r="DS800" s="105"/>
      <c r="DT800" s="108" t="s">
        <v>442</v>
      </c>
      <c r="DU800" s="128">
        <v>1.1637109049277778</v>
      </c>
      <c r="DV800" s="128">
        <v>11.990176991150443</v>
      </c>
      <c r="ER800" s="105">
        <v>-4.1617457786400189</v>
      </c>
      <c r="ES800" s="105">
        <v>-13.173418141592922</v>
      </c>
      <c r="EV800" s="284"/>
      <c r="EW800" s="209"/>
      <c r="EX800" s="209"/>
      <c r="EY800" s="209"/>
      <c r="EZ800" s="209"/>
      <c r="FA800" s="209"/>
      <c r="FB800" s="209"/>
      <c r="FC800" s="209"/>
      <c r="FE800" s="141"/>
      <c r="FF800" s="141"/>
      <c r="FH800" s="141"/>
      <c r="FJ800" s="141"/>
      <c r="FK800" s="584"/>
      <c r="FL800" s="527"/>
      <c r="FM800" s="584"/>
      <c r="FN800" s="527"/>
      <c r="FO800" s="584"/>
      <c r="FP800" s="527"/>
      <c r="FQ800" s="284"/>
      <c r="FR800" s="209"/>
      <c r="FS800" s="285"/>
      <c r="FT800" s="279"/>
      <c r="FU800" s="285"/>
      <c r="FV800" s="279"/>
      <c r="FW800" s="285"/>
      <c r="FX800" s="279"/>
      <c r="FY800" s="285"/>
      <c r="FZ800" s="279"/>
      <c r="GA800" s="285"/>
      <c r="GB800" s="279"/>
      <c r="GC800" s="279"/>
      <c r="GD800" s="285"/>
      <c r="GE800" s="279"/>
      <c r="GF800" s="285"/>
      <c r="GG800" s="279"/>
      <c r="GH800" s="279"/>
      <c r="GI800" s="279"/>
      <c r="GJ800" s="279"/>
      <c r="GK800" s="279"/>
      <c r="GL800" s="279"/>
      <c r="GM800" s="279"/>
      <c r="GN800" s="279"/>
      <c r="GO800" s="279"/>
      <c r="GP800" s="209"/>
      <c r="GQ800" s="529"/>
      <c r="GR800" s="587"/>
      <c r="GS800" s="529"/>
      <c r="GT800" s="587"/>
      <c r="GU800" s="529"/>
      <c r="GV800" s="529"/>
      <c r="GW800" s="529"/>
      <c r="GX800" s="529"/>
      <c r="GY800" s="529"/>
      <c r="GZ800" s="587"/>
      <c r="HA800" s="529"/>
      <c r="HB800" s="587"/>
      <c r="HC800" s="529"/>
      <c r="HD800" s="529"/>
      <c r="HE800" s="529"/>
      <c r="HF800" s="529"/>
      <c r="HG800" s="529"/>
      <c r="HH800" s="584"/>
      <c r="HI800" s="527"/>
      <c r="HJ800" s="587"/>
      <c r="HK800" s="529"/>
      <c r="HL800" s="529"/>
      <c r="HM800" s="529"/>
      <c r="HN800" s="529"/>
      <c r="HO800" s="529"/>
      <c r="HP800" s="285"/>
      <c r="HQ800" s="208"/>
      <c r="HR800" s="208"/>
      <c r="HS800" s="208"/>
      <c r="IE800" s="159"/>
      <c r="IF800" s="159"/>
      <c r="IG800" s="159"/>
      <c r="IH800" s="159"/>
      <c r="II800" s="159"/>
      <c r="IJ800" s="159"/>
      <c r="IK800" s="159"/>
      <c r="IL800" s="159"/>
      <c r="IM800" s="159"/>
      <c r="IQ800" s="159"/>
      <c r="IR800" s="159"/>
      <c r="IS800" s="159"/>
      <c r="IZ800" s="159"/>
      <c r="JA800" s="159"/>
      <c r="JB800" s="159"/>
      <c r="JC800" s="159"/>
      <c r="JD800" s="159"/>
      <c r="JE800" s="159"/>
      <c r="JF800" s="159"/>
      <c r="JG800" s="159"/>
      <c r="JH800" s="159"/>
      <c r="JI800" s="159"/>
      <c r="JJ800" s="159"/>
      <c r="JK800" s="159"/>
      <c r="JL800" s="159"/>
      <c r="JM800" s="159"/>
      <c r="JN800" s="159"/>
      <c r="JO800" s="159"/>
      <c r="JP800" s="159"/>
      <c r="JQ800" s="159"/>
      <c r="JR800" s="159"/>
      <c r="JS800" s="159"/>
      <c r="JT800" s="159"/>
      <c r="JV800" s="159"/>
      <c r="JW800" s="159"/>
      <c r="JX800" s="159"/>
      <c r="KE800" s="159"/>
      <c r="KF800" s="159"/>
      <c r="KG800" s="159"/>
      <c r="KH800" s="159"/>
      <c r="KI800" s="159"/>
      <c r="KJ800" s="159"/>
      <c r="KK800" s="159"/>
      <c r="KL800" s="159"/>
      <c r="KM800" s="159"/>
      <c r="KN800" s="159"/>
      <c r="KO800" s="159"/>
      <c r="KP800" s="159"/>
      <c r="KQ800" s="159"/>
      <c r="KR800" s="159"/>
      <c r="KS800" s="159"/>
      <c r="KT800" s="159"/>
      <c r="KU800" s="159"/>
      <c r="KV800" s="159"/>
      <c r="KW800" s="159"/>
      <c r="KX800" s="159"/>
      <c r="KY800" s="159"/>
      <c r="KZ800" s="159"/>
      <c r="LA800" s="159"/>
    </row>
    <row r="801" spans="1:313" x14ac:dyDescent="0.15">
      <c r="A801" s="214"/>
      <c r="B801" s="261" t="s">
        <v>323</v>
      </c>
      <c r="C801" s="10">
        <v>0.23</v>
      </c>
      <c r="D801" s="11">
        <v>0.7665900000000001</v>
      </c>
      <c r="E801" s="12"/>
      <c r="F801" s="14"/>
      <c r="G801" s="13"/>
      <c r="H801" s="14"/>
      <c r="I801" s="596"/>
      <c r="J801" s="9">
        <v>2</v>
      </c>
      <c r="K801" s="14"/>
      <c r="L801" s="9"/>
      <c r="M801" s="14">
        <v>0</v>
      </c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9"/>
      <c r="AB801" s="15"/>
      <c r="AC801" s="15"/>
      <c r="AD801" s="15"/>
      <c r="AE801" s="15"/>
      <c r="AF801" s="15"/>
      <c r="AG801" s="15"/>
      <c r="AH801" s="54">
        <f>ER800-BP800</f>
        <v>-5.325456683567797</v>
      </c>
      <c r="AI801" s="54">
        <f>ES800-BQ800</f>
        <v>-25.163595132743367</v>
      </c>
      <c r="AJ801" s="15"/>
      <c r="AK801" s="15"/>
      <c r="AL801" s="635">
        <f>DEGREES(ACOS(AL800))</f>
        <v>2.7843295951339782</v>
      </c>
      <c r="AM801" s="633">
        <v>-3.6489240239260829</v>
      </c>
      <c r="AN801" s="634">
        <v>-6.3106194690265491</v>
      </c>
      <c r="AO801" s="584"/>
      <c r="AP801" s="638">
        <f>ABS(11.88+AN801)</f>
        <v>5.5693805309734516</v>
      </c>
      <c r="AQ801" s="634"/>
      <c r="AR801" s="634"/>
      <c r="AS801" s="634"/>
      <c r="AT801" s="634"/>
      <c r="AU801" s="634"/>
      <c r="AV801" s="634"/>
      <c r="AW801" s="634"/>
      <c r="AX801" s="634"/>
      <c r="AY801" s="634"/>
      <c r="AZ801" s="634"/>
      <c r="BA801" s="634"/>
      <c r="BB801" s="634">
        <f>ABS(BQ801-AN801)</f>
        <v>5.6795575221238943</v>
      </c>
      <c r="BC801" s="527"/>
      <c r="BD801" s="634"/>
      <c r="BE801" s="634"/>
      <c r="BF801" s="634"/>
      <c r="BG801" s="634"/>
      <c r="BH801" s="634"/>
      <c r="BI801" s="634"/>
      <c r="BJ801" s="634"/>
      <c r="BK801" s="634"/>
      <c r="BL801" s="634"/>
      <c r="BM801" s="634"/>
      <c r="BN801" s="573"/>
      <c r="BO801" s="573"/>
      <c r="BP801" s="4">
        <v>-5.9763458337816386</v>
      </c>
      <c r="BQ801" s="4">
        <v>-11.990176991150443</v>
      </c>
      <c r="BR801" s="6"/>
      <c r="BS801" s="527">
        <f>(BP800+BP801+BP802)/3</f>
        <v>-2.0973094840223792</v>
      </c>
      <c r="BT801" s="527">
        <f>(BQ800+BQ801+BQ802)/3</f>
        <v>3.9441371681415931</v>
      </c>
      <c r="BU801" s="527"/>
      <c r="BV801" s="527"/>
      <c r="BW801" s="584"/>
      <c r="BX801" s="527"/>
      <c r="BY801" s="527"/>
      <c r="BZ801" s="527"/>
      <c r="CA801" s="527"/>
      <c r="CB801" s="584">
        <f>SQRT((BP800-BP801)^2+(BQ800-BQ801)^2)+SQRT((BP801-BP802)^2+(BQ801-BQ802)^2)+SQRT((BP802-BP800)^2+(BQ802-BQ800)^2)</f>
        <v>51.911789173930593</v>
      </c>
      <c r="CD801" s="584"/>
      <c r="CE801" s="527"/>
      <c r="CF801" s="584"/>
      <c r="CG801" s="527"/>
      <c r="CH801" s="584"/>
      <c r="CI801" s="527"/>
      <c r="CJ801" s="584"/>
      <c r="CK801" s="527"/>
      <c r="CL801" s="584"/>
      <c r="CO801" s="70"/>
      <c r="CP801" s="70"/>
      <c r="CQ801" s="70"/>
      <c r="CR801" s="97">
        <f>DEGREES(ACOS(((BP800-BP801)*(BP802-BP801)+(BQ800-BQ801)*(BQ802-BQ801))/(SQRT((BP800-BP801)^2+(BQ800-BQ801)^2)*SQRT((BP802-BP801)^2+(BQ802-BQ801)^2))))</f>
        <v>5.8906163908594413</v>
      </c>
      <c r="CS801" s="541"/>
      <c r="CT801" s="70"/>
      <c r="CU801" s="70"/>
      <c r="CV801" s="70"/>
      <c r="CW801" s="70"/>
      <c r="CX801" s="70"/>
      <c r="CY801" s="70"/>
      <c r="CZ801" s="70"/>
      <c r="DA801" s="70"/>
      <c r="DB801" s="70"/>
      <c r="DC801" s="70"/>
      <c r="DH801" s="516"/>
      <c r="DI801" s="516"/>
      <c r="DJ801" s="105"/>
      <c r="DK801" s="105"/>
      <c r="DL801" s="105"/>
      <c r="DM801" s="105"/>
      <c r="DN801" s="105"/>
      <c r="DO801" s="105"/>
      <c r="DP801" s="105"/>
      <c r="DQ801" s="105"/>
      <c r="DR801" s="105"/>
      <c r="DS801" s="105"/>
      <c r="DT801" s="108" t="s">
        <v>443</v>
      </c>
      <c r="DU801" s="105">
        <v>-4.8718066697823916</v>
      </c>
      <c r="DV801" s="105">
        <v>-12.069059734513276</v>
      </c>
      <c r="ER801" s="128">
        <v>0.41420218649971752</v>
      </c>
      <c r="ES801" s="128">
        <v>11.595763274336285</v>
      </c>
      <c r="EU801" s="518">
        <f>ABS(ER801)</f>
        <v>0.41420218649971752</v>
      </c>
      <c r="EV801" s="284"/>
      <c r="EW801" s="209"/>
      <c r="EX801" s="209"/>
      <c r="EY801" s="209"/>
      <c r="EZ801" s="209"/>
      <c r="FA801" s="209"/>
      <c r="FB801" s="209"/>
      <c r="FC801" s="209"/>
      <c r="FE801" s="141"/>
      <c r="FF801" s="141"/>
      <c r="FH801" s="141"/>
      <c r="FJ801" s="141"/>
      <c r="FK801" s="584"/>
      <c r="FL801" s="527"/>
      <c r="FM801" s="584"/>
      <c r="FN801" s="527"/>
      <c r="FO801" s="584"/>
      <c r="FP801" s="527"/>
      <c r="FQ801" s="284"/>
      <c r="FR801" s="209"/>
      <c r="FS801" s="285"/>
      <c r="FT801" s="279"/>
      <c r="FU801" s="285"/>
      <c r="FV801" s="279"/>
      <c r="FW801" s="285"/>
      <c r="FX801" s="279"/>
      <c r="FY801" s="285"/>
      <c r="FZ801" s="279"/>
      <c r="GA801" s="285"/>
      <c r="GB801" s="279"/>
      <c r="GC801" s="279"/>
      <c r="GD801" s="285"/>
      <c r="GE801" s="279"/>
      <c r="GF801" s="285"/>
      <c r="GG801" s="279"/>
      <c r="GH801" s="279"/>
      <c r="GI801" s="279"/>
      <c r="GJ801" s="279"/>
      <c r="GK801" s="279"/>
      <c r="GL801" s="279"/>
      <c r="GM801" s="279"/>
      <c r="GN801" s="279"/>
      <c r="GO801" s="279"/>
      <c r="GP801" s="209"/>
      <c r="GQ801" s="529"/>
      <c r="GR801" s="587">
        <v>0.7100608911423727</v>
      </c>
      <c r="GS801" s="532">
        <v>0.74950871842806033</v>
      </c>
      <c r="GT801" s="584"/>
      <c r="GU801" s="527"/>
      <c r="GV801" s="527"/>
      <c r="GW801" s="527"/>
      <c r="GX801" s="527"/>
      <c r="GY801" s="527"/>
      <c r="GZ801" s="587">
        <v>1.1043584070796459</v>
      </c>
      <c r="HA801" s="532">
        <v>0.39441371681415838</v>
      </c>
      <c r="HB801" s="584"/>
      <c r="HC801" s="527"/>
      <c r="HD801" s="527"/>
      <c r="HE801" s="527"/>
      <c r="HF801" s="527"/>
      <c r="HG801" s="527"/>
      <c r="HH801" s="584">
        <v>1.3129333419551021</v>
      </c>
      <c r="HI801" s="527">
        <v>0.84695070636420899</v>
      </c>
      <c r="HJ801" s="584"/>
      <c r="HK801" s="527"/>
      <c r="HL801" s="527"/>
      <c r="HM801" s="527"/>
      <c r="HN801" s="527"/>
      <c r="HO801" s="527"/>
      <c r="HP801" s="285"/>
      <c r="HQ801" s="208"/>
      <c r="HR801" s="208"/>
      <c r="HS801" s="208"/>
      <c r="IE801" s="159"/>
      <c r="IF801" s="159"/>
      <c r="IG801" s="159"/>
      <c r="IH801" s="159"/>
      <c r="II801" s="175">
        <v>1</v>
      </c>
      <c r="IJ801" s="175">
        <v>0</v>
      </c>
      <c r="IK801" s="175">
        <v>0</v>
      </c>
      <c r="IL801" s="175">
        <v>1</v>
      </c>
      <c r="IM801" s="175">
        <v>0</v>
      </c>
      <c r="IN801" s="464"/>
      <c r="IO801" s="464"/>
      <c r="IP801" s="402"/>
      <c r="IQ801" s="175">
        <v>1</v>
      </c>
      <c r="IR801" s="175">
        <v>0</v>
      </c>
      <c r="IS801" s="175">
        <v>0</v>
      </c>
      <c r="IT801" s="402"/>
      <c r="IU801" s="416"/>
      <c r="IV801" s="402"/>
      <c r="IW801" s="416"/>
      <c r="IX801" s="483"/>
      <c r="IY801" s="416"/>
      <c r="IZ801" s="175">
        <v>1</v>
      </c>
      <c r="JA801" s="175">
        <v>0</v>
      </c>
      <c r="JB801" s="178">
        <v>0</v>
      </c>
      <c r="JC801" s="178">
        <v>0</v>
      </c>
      <c r="JD801" s="178">
        <v>0</v>
      </c>
      <c r="JE801" s="178">
        <v>0</v>
      </c>
      <c r="JF801" s="178">
        <v>0</v>
      </c>
      <c r="JG801" s="178">
        <v>0</v>
      </c>
      <c r="JH801" s="178">
        <v>1</v>
      </c>
      <c r="JI801" s="178">
        <v>0</v>
      </c>
      <c r="JJ801" s="178">
        <v>0</v>
      </c>
      <c r="JK801" s="178">
        <v>1</v>
      </c>
      <c r="JL801" s="178">
        <v>0</v>
      </c>
      <c r="JM801" s="178">
        <v>1</v>
      </c>
      <c r="JN801" s="178">
        <v>0</v>
      </c>
      <c r="JO801" s="178">
        <v>0</v>
      </c>
      <c r="JP801" s="178">
        <v>0</v>
      </c>
      <c r="JQ801" s="178">
        <v>0</v>
      </c>
      <c r="JR801" s="178">
        <v>0</v>
      </c>
      <c r="JS801" s="178">
        <v>0</v>
      </c>
      <c r="JT801" s="178">
        <v>0</v>
      </c>
      <c r="JU801" s="513">
        <v>1</v>
      </c>
      <c r="JV801" s="159">
        <v>0</v>
      </c>
      <c r="JW801" s="159">
        <v>0</v>
      </c>
      <c r="JX801" s="159">
        <v>0</v>
      </c>
      <c r="KE801" s="162">
        <v>1</v>
      </c>
      <c r="KF801" s="175">
        <v>0</v>
      </c>
      <c r="KG801" s="175">
        <v>0</v>
      </c>
      <c r="KH801" s="175">
        <v>0</v>
      </c>
      <c r="KI801" s="175">
        <v>0</v>
      </c>
      <c r="KJ801" s="175">
        <v>1</v>
      </c>
      <c r="KK801" s="160">
        <v>0</v>
      </c>
      <c r="KL801" s="175">
        <v>1</v>
      </c>
      <c r="KM801" s="175">
        <v>0</v>
      </c>
      <c r="KN801" s="175">
        <v>0</v>
      </c>
      <c r="KO801" s="175">
        <v>0</v>
      </c>
      <c r="KP801" s="175">
        <v>0</v>
      </c>
      <c r="KQ801" s="175">
        <v>0</v>
      </c>
      <c r="KR801" s="160">
        <v>0</v>
      </c>
      <c r="KS801" s="159"/>
      <c r="KT801" s="159"/>
      <c r="KU801" s="159"/>
      <c r="KV801" s="159"/>
      <c r="KW801" s="159"/>
      <c r="KX801" s="159"/>
      <c r="KY801" s="159"/>
      <c r="KZ801" s="159"/>
      <c r="LA801" s="159"/>
    </row>
    <row r="802" spans="1:313" x14ac:dyDescent="0.15">
      <c r="A802" s="214"/>
      <c r="B802" s="261" t="s">
        <v>324</v>
      </c>
      <c r="C802" s="10">
        <v>1</v>
      </c>
      <c r="D802" s="11">
        <v>3.3330000000000002</v>
      </c>
      <c r="E802" s="12"/>
      <c r="F802" s="14"/>
      <c r="G802" s="13"/>
      <c r="H802" s="14"/>
      <c r="I802" s="596"/>
      <c r="J802" s="9">
        <v>3</v>
      </c>
      <c r="K802" s="14"/>
      <c r="L802" s="9"/>
      <c r="M802" s="14">
        <v>0</v>
      </c>
      <c r="N802" s="14">
        <v>1</v>
      </c>
      <c r="O802" s="14">
        <v>0</v>
      </c>
      <c r="P802" s="14"/>
      <c r="Q802" s="14">
        <v>1</v>
      </c>
      <c r="R802" s="14"/>
      <c r="S802" s="14"/>
      <c r="T802" s="14"/>
      <c r="U802" s="14"/>
      <c r="V802" s="14"/>
      <c r="W802" s="14"/>
      <c r="X802" s="14"/>
      <c r="Y802" s="14"/>
      <c r="Z802" s="14"/>
      <c r="AA802" s="9"/>
      <c r="AB802" s="15"/>
      <c r="AC802" s="15"/>
      <c r="AD802" s="15"/>
      <c r="AE802" s="15"/>
      <c r="AF802" s="15"/>
      <c r="AG802" s="15"/>
      <c r="AH802" s="54"/>
      <c r="AI802" s="15"/>
      <c r="AJ802" s="15"/>
      <c r="AK802" s="15"/>
      <c r="AL802" s="632"/>
      <c r="AM802" s="633">
        <v>-2.110458759784275</v>
      </c>
      <c r="AN802" s="634">
        <v>8.0854811946902672</v>
      </c>
      <c r="AO802" s="634">
        <f>ABS(11.88-AN802)</f>
        <v>3.7945188053097336</v>
      </c>
      <c r="AP802" s="527"/>
      <c r="AQ802" s="634"/>
      <c r="AR802" s="634"/>
      <c r="AS802" s="634"/>
      <c r="AT802" s="634"/>
      <c r="AU802" s="634"/>
      <c r="AV802" s="634"/>
      <c r="AW802" s="634"/>
      <c r="AX802" s="634"/>
      <c r="AY802" s="634"/>
      <c r="AZ802" s="634"/>
      <c r="BA802" s="634"/>
      <c r="BB802" s="584"/>
      <c r="BC802" s="634">
        <f>ABS(BQ802-AN802)</f>
        <v>3.7469303097345126</v>
      </c>
      <c r="BD802" s="634"/>
      <c r="BE802" s="634"/>
      <c r="BF802" s="634"/>
      <c r="BG802" s="634"/>
      <c r="BH802" s="634"/>
      <c r="BI802" s="634"/>
      <c r="BJ802" s="634"/>
      <c r="BK802" s="634"/>
      <c r="BL802" s="634"/>
      <c r="BM802" s="634"/>
      <c r="BN802" s="573"/>
      <c r="BO802" s="573"/>
      <c r="BP802" s="64">
        <v>-1.4792935232132769</v>
      </c>
      <c r="BQ802" s="64">
        <v>11.83241150442478</v>
      </c>
      <c r="BR802" s="6"/>
      <c r="BS802" s="527"/>
      <c r="BT802" s="527"/>
      <c r="BV802" s="527"/>
      <c r="BW802" s="584"/>
      <c r="BX802" s="527"/>
      <c r="BY802" s="527"/>
      <c r="BZ802" s="527"/>
      <c r="CA802" s="527"/>
      <c r="CC802" s="584"/>
      <c r="CD802" s="584"/>
      <c r="CE802" s="584"/>
      <c r="CF802" s="584"/>
      <c r="CG802" s="527"/>
      <c r="CH802" s="584"/>
      <c r="CI802" s="527"/>
      <c r="CJ802" s="584"/>
      <c r="CK802" s="527"/>
      <c r="CL802" s="584"/>
      <c r="CO802" s="70"/>
      <c r="CP802" s="70"/>
      <c r="CQ802" s="70"/>
      <c r="CR802" s="285"/>
      <c r="CS802" s="542"/>
      <c r="CT802" s="70"/>
      <c r="CU802" s="70"/>
      <c r="CV802" s="70"/>
      <c r="CW802" s="70"/>
      <c r="CX802" s="70"/>
      <c r="CY802" s="70"/>
      <c r="CZ802" s="70"/>
      <c r="DA802" s="70"/>
      <c r="DB802" s="70"/>
      <c r="DC802" s="70"/>
      <c r="DH802" s="516"/>
      <c r="DI802" s="516"/>
      <c r="DJ802" s="105"/>
      <c r="DK802" s="105"/>
      <c r="DL802" s="105"/>
      <c r="DM802" s="105"/>
      <c r="DN802" s="105"/>
      <c r="DO802" s="105"/>
      <c r="DP802" s="105"/>
      <c r="DQ802" s="105"/>
      <c r="DR802" s="105"/>
      <c r="DS802" s="105"/>
      <c r="DT802" s="108" t="s">
        <v>445</v>
      </c>
      <c r="DU802" s="128">
        <v>-0.57199349564246704</v>
      </c>
      <c r="DV802" s="128">
        <v>11.950735619469027</v>
      </c>
      <c r="ER802" s="105">
        <v>-5.4240762517820151</v>
      </c>
      <c r="ES802" s="105">
        <v>-12.305707964601771</v>
      </c>
      <c r="ET802" s="518">
        <f>ABS(ER802)</f>
        <v>5.4240762517820151</v>
      </c>
      <c r="EV802" s="284"/>
      <c r="EW802" s="209"/>
      <c r="EX802" s="209"/>
      <c r="EY802" s="209"/>
      <c r="EZ802" s="209"/>
      <c r="FA802" s="209"/>
      <c r="FB802" s="209"/>
      <c r="FC802" s="209"/>
      <c r="FE802">
        <f>ABS((BP800*BQ801+BP801*BQ802+BP802*BQ800-BQ800*BP801-BQ801*BP802-BQ802*BP800)/2)</f>
        <v>31.126863618489931</v>
      </c>
      <c r="FF802" s="141"/>
      <c r="FH802" s="516"/>
      <c r="FJ802" s="516"/>
      <c r="FL802" s="516"/>
      <c r="FN802" s="516"/>
      <c r="FQ802" s="284">
        <f>FE802/(D801+D802)</f>
        <v>7.5926772234515969</v>
      </c>
      <c r="FR802" s="209"/>
      <c r="FS802" s="285"/>
      <c r="FT802" s="279"/>
      <c r="FU802" s="285"/>
      <c r="FV802" s="279"/>
      <c r="FW802" s="285"/>
      <c r="FX802" s="279"/>
      <c r="FY802" s="285"/>
      <c r="FZ802" s="279"/>
      <c r="GA802" s="285"/>
      <c r="GB802" s="279"/>
      <c r="GC802" s="279"/>
      <c r="GD802" s="284">
        <f>FE802*(((ABS(DV801-AN801))/(ABS(DV800-DV801))))^2</f>
        <v>1.7831234208323878</v>
      </c>
      <c r="GE802" s="209"/>
      <c r="GF802" s="285"/>
      <c r="GG802" s="279"/>
      <c r="GH802" s="279"/>
      <c r="GI802" s="279"/>
      <c r="GJ802" s="279"/>
      <c r="GK802" s="279"/>
      <c r="GL802" s="279"/>
      <c r="GM802" s="279"/>
      <c r="GN802" s="279"/>
      <c r="GO802" s="279"/>
      <c r="GP802" s="209"/>
      <c r="GQ802" s="529"/>
      <c r="GR802" s="587">
        <v>0.5522695819996235</v>
      </c>
      <c r="GS802" s="529">
        <v>0.98619568214218456</v>
      </c>
      <c r="GT802" s="587"/>
      <c r="GU802" s="529"/>
      <c r="GV802" s="529"/>
      <c r="GW802" s="529"/>
      <c r="GX802" s="529"/>
      <c r="GY802" s="529"/>
      <c r="GZ802" s="587">
        <v>0.23664823008849467</v>
      </c>
      <c r="HA802" s="529">
        <v>0.35497234513274201</v>
      </c>
      <c r="HB802" s="587"/>
      <c r="HC802" s="529"/>
      <c r="HD802" s="529"/>
      <c r="HE802" s="529"/>
      <c r="HF802" s="529"/>
      <c r="HG802" s="529"/>
      <c r="HH802" s="584">
        <v>0.60083614738633684</v>
      </c>
      <c r="HI802" s="527">
        <v>1.0481351483873285</v>
      </c>
      <c r="HJ802" s="587"/>
      <c r="HK802" s="529"/>
      <c r="HL802" s="529"/>
      <c r="HM802" s="529"/>
      <c r="HN802" s="529"/>
      <c r="HO802" s="529"/>
      <c r="HP802" s="285"/>
      <c r="HQ802" s="208"/>
      <c r="HR802" s="208"/>
      <c r="HS802" s="208"/>
      <c r="IE802" s="159"/>
      <c r="IF802" s="159"/>
      <c r="IG802" s="159"/>
      <c r="IH802" s="159"/>
      <c r="II802" s="159">
        <v>0</v>
      </c>
      <c r="IJ802" s="159">
        <v>1</v>
      </c>
      <c r="IK802" s="159">
        <v>0</v>
      </c>
      <c r="IL802" s="159">
        <v>1</v>
      </c>
      <c r="IM802" s="159">
        <v>0</v>
      </c>
      <c r="IQ802" s="159">
        <v>0</v>
      </c>
      <c r="IR802" s="159">
        <v>1</v>
      </c>
      <c r="IS802" s="159">
        <v>0</v>
      </c>
      <c r="IZ802" s="159">
        <v>0</v>
      </c>
      <c r="JA802" s="159">
        <v>0</v>
      </c>
      <c r="JB802" s="176">
        <v>0</v>
      </c>
      <c r="JC802" s="176">
        <v>1</v>
      </c>
      <c r="JD802" s="176">
        <v>0</v>
      </c>
      <c r="JE802" s="176">
        <v>0</v>
      </c>
      <c r="JF802" s="176">
        <v>0</v>
      </c>
      <c r="JG802" s="176">
        <v>1</v>
      </c>
      <c r="JH802" s="176">
        <v>0</v>
      </c>
      <c r="JI802" s="176">
        <v>0</v>
      </c>
      <c r="JJ802" s="176">
        <v>0</v>
      </c>
      <c r="JK802" s="176">
        <v>1</v>
      </c>
      <c r="JL802" s="176">
        <v>0</v>
      </c>
      <c r="JM802" s="176">
        <v>1</v>
      </c>
      <c r="JN802" s="176">
        <v>0</v>
      </c>
      <c r="JO802" s="176">
        <v>0</v>
      </c>
      <c r="JP802" s="176">
        <v>0</v>
      </c>
      <c r="JQ802" s="176">
        <v>0</v>
      </c>
      <c r="JR802" s="176">
        <v>0</v>
      </c>
      <c r="JS802" s="176">
        <v>0</v>
      </c>
      <c r="JT802" s="176">
        <v>0</v>
      </c>
      <c r="JU802" s="501">
        <v>1</v>
      </c>
      <c r="JV802" s="176">
        <v>0</v>
      </c>
      <c r="JW802" s="176">
        <v>0</v>
      </c>
      <c r="JX802" s="176">
        <v>0</v>
      </c>
      <c r="JY802" s="501"/>
      <c r="JZ802" s="405"/>
      <c r="KA802" s="405"/>
      <c r="KB802" s="405"/>
      <c r="KC802" s="405"/>
      <c r="KD802" s="405"/>
      <c r="KE802" s="162">
        <v>1</v>
      </c>
      <c r="KF802" s="175">
        <v>0</v>
      </c>
      <c r="KG802" s="175">
        <v>0</v>
      </c>
      <c r="KH802" s="175">
        <v>0</v>
      </c>
      <c r="KI802" s="175">
        <v>0</v>
      </c>
      <c r="KJ802" s="175">
        <v>1</v>
      </c>
      <c r="KK802" s="160">
        <v>0</v>
      </c>
      <c r="KL802" s="175">
        <v>0</v>
      </c>
      <c r="KM802" s="175">
        <v>0</v>
      </c>
      <c r="KN802" s="175">
        <v>0</v>
      </c>
      <c r="KO802" s="175">
        <v>1</v>
      </c>
      <c r="KP802" s="175">
        <v>0</v>
      </c>
      <c r="KQ802" s="175">
        <v>0</v>
      </c>
      <c r="KR802" s="160">
        <v>0</v>
      </c>
      <c r="KS802" s="175">
        <v>1</v>
      </c>
      <c r="KT802" s="159"/>
      <c r="KU802" s="159"/>
      <c r="KV802" s="159"/>
      <c r="KW802" s="159"/>
      <c r="KX802" s="159"/>
      <c r="KY802" s="159"/>
      <c r="KZ802" s="159"/>
      <c r="LA802" s="159"/>
    </row>
    <row r="803" spans="1:313" x14ac:dyDescent="0.15">
      <c r="A803" s="218" t="s">
        <v>593</v>
      </c>
      <c r="B803" s="259" t="s">
        <v>325</v>
      </c>
      <c r="C803" s="17"/>
      <c r="D803" s="18"/>
      <c r="E803" s="12"/>
      <c r="F803" s="20"/>
      <c r="G803" s="19"/>
      <c r="H803" s="20"/>
      <c r="I803" s="597"/>
      <c r="J803" s="16"/>
      <c r="K803" s="20"/>
      <c r="L803" s="16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16"/>
      <c r="AB803" s="20"/>
      <c r="AC803" s="20"/>
      <c r="AD803" s="20"/>
      <c r="AE803" s="20"/>
      <c r="AF803" s="20"/>
      <c r="AG803" s="20"/>
      <c r="AH803" s="58"/>
      <c r="AI803" s="20"/>
      <c r="AJ803" s="20"/>
      <c r="AK803" s="20"/>
      <c r="AL803" s="642"/>
      <c r="AM803" s="636"/>
      <c r="AN803" s="637"/>
      <c r="AO803" s="636"/>
      <c r="AP803" s="637"/>
      <c r="AQ803" s="528">
        <f>SUM(AO800:AO803)</f>
        <v>3.7945188053097336</v>
      </c>
      <c r="AR803" s="528">
        <f>SUM(AP800:AP803)</f>
        <v>5.5693805309734516</v>
      </c>
      <c r="AS803" s="528">
        <f>AVERAGE(AO800:AO803)</f>
        <v>3.7945188053097336</v>
      </c>
      <c r="AT803" s="528">
        <f>AVERAGE(AP800:AP803)</f>
        <v>5.5693805309734516</v>
      </c>
      <c r="AU803" s="528">
        <f>MAX(AO800:AO803)</f>
        <v>3.7945188053097336</v>
      </c>
      <c r="AV803" s="528">
        <f>MAX(AP800:AP803)</f>
        <v>5.5693805309734516</v>
      </c>
      <c r="AW803" s="528">
        <f>MIN(AO800:AO803)</f>
        <v>3.7945188053097336</v>
      </c>
      <c r="AX803" s="528">
        <f>MIN(AP800:AP803)</f>
        <v>5.5693805309734516</v>
      </c>
      <c r="AY803" s="528">
        <f>AU803-AW803</f>
        <v>0</v>
      </c>
      <c r="AZ803" s="528">
        <f>AV803-AX803</f>
        <v>0</v>
      </c>
      <c r="BA803" s="528"/>
      <c r="BB803" s="636"/>
      <c r="BC803" s="637"/>
      <c r="BD803" s="528">
        <f>SUM(BB800:BB803)</f>
        <v>5.6795575221238943</v>
      </c>
      <c r="BE803" s="528">
        <f>SUM(BC800:BC803)</f>
        <v>3.7469303097345126</v>
      </c>
      <c r="BF803" s="528">
        <f>AVERAGE(BB800:BB803)</f>
        <v>5.6795575221238943</v>
      </c>
      <c r="BG803" s="528">
        <f>AVERAGE(BC800:BC803)</f>
        <v>3.7469303097345126</v>
      </c>
      <c r="BH803" s="528">
        <f>MAX(BB800:BB803)</f>
        <v>5.6795575221238943</v>
      </c>
      <c r="BI803" s="528">
        <f>MAX(BC800:BC803)</f>
        <v>3.7469303097345126</v>
      </c>
      <c r="BJ803" s="528">
        <f>MIN(BB800:BB803)</f>
        <v>5.6795575221238943</v>
      </c>
      <c r="BK803" s="528">
        <f>MIN(BC800:BC803)</f>
        <v>3.7469303097345126</v>
      </c>
      <c r="BL803" s="528">
        <f>BH803-BJ803</f>
        <v>0</v>
      </c>
      <c r="BM803" s="528">
        <f>BI803-BK803</f>
        <v>0</v>
      </c>
      <c r="BN803" s="574"/>
      <c r="BO803" s="574"/>
      <c r="BP803" s="2"/>
      <c r="BQ803" s="2"/>
      <c r="BR803" s="7"/>
      <c r="BS803" s="530"/>
      <c r="BT803" s="530"/>
      <c r="BU803" s="530"/>
      <c r="BV803" s="527"/>
      <c r="BW803" s="585">
        <f>AVERAGE(BS800:BS803)</f>
        <v>-2.0973094840223792</v>
      </c>
      <c r="BX803" s="585">
        <f>AVERAGE(BT800:BT803)</f>
        <v>3.9441371681415931</v>
      </c>
      <c r="BY803" s="585"/>
      <c r="BZ803" s="585"/>
      <c r="CA803" s="530"/>
      <c r="CB803" s="584"/>
      <c r="CC803" s="530"/>
      <c r="CD803" s="585">
        <f>SUM(CB799:CB802)</f>
        <v>51.911789173930593</v>
      </c>
      <c r="CE803" s="585"/>
      <c r="CF803" s="585" t="e">
        <f ca="1">[1]!Mean(CB800:CB802)</f>
        <v>#NAME?</v>
      </c>
      <c r="CG803" s="585"/>
      <c r="CH803" s="585">
        <f>MAX(CB800:CB802)</f>
        <v>51.911789173930593</v>
      </c>
      <c r="CI803" s="585"/>
      <c r="CJ803" s="585">
        <f>MIN(CB800:CB802)</f>
        <v>51.911789173930593</v>
      </c>
      <c r="CK803" s="585"/>
      <c r="CL803" s="585"/>
      <c r="CM803" s="528"/>
      <c r="CN803" s="393"/>
      <c r="CO803" s="73"/>
      <c r="CP803" s="73"/>
      <c r="CQ803" s="73"/>
      <c r="CR803" s="96"/>
      <c r="CS803" s="83"/>
      <c r="CT803" s="281">
        <f>SUM(CR799:CR803)</f>
        <v>5.8906163908594413</v>
      </c>
      <c r="CU803" s="281"/>
      <c r="CV803" s="281">
        <f>AVERAGE(CR799:CR803)</f>
        <v>5.8906163908594413</v>
      </c>
      <c r="CW803" s="281"/>
      <c r="CX803" s="281">
        <f>MAX(CR799:CR803)</f>
        <v>5.8906163908594413</v>
      </c>
      <c r="CY803" s="281"/>
      <c r="CZ803" s="281">
        <f>MIN(CR800:CR803)</f>
        <v>5.8906163908594413</v>
      </c>
      <c r="DA803" s="281"/>
      <c r="DB803" s="281">
        <f>CX803-CZ803</f>
        <v>0</v>
      </c>
      <c r="DC803" s="281"/>
      <c r="DD803" s="281"/>
      <c r="DE803" s="281"/>
      <c r="DF803" s="281"/>
      <c r="DG803" s="281"/>
      <c r="DH803" s="281"/>
      <c r="DI803" s="281"/>
      <c r="DJ803" s="110"/>
      <c r="DK803" s="110"/>
      <c r="DL803" s="133"/>
      <c r="DM803" s="133"/>
      <c r="DN803" s="133"/>
      <c r="DO803" s="133"/>
      <c r="DP803" s="133"/>
      <c r="DQ803" s="133"/>
      <c r="DR803" s="133"/>
      <c r="DS803" s="110"/>
      <c r="DT803" s="112"/>
      <c r="DU803" s="110"/>
      <c r="DV803" s="110"/>
      <c r="DW803" s="495"/>
      <c r="DX803" s="495"/>
      <c r="DY803" s="495"/>
      <c r="DZ803" s="495"/>
      <c r="EA803" s="495"/>
      <c r="EB803" s="512"/>
      <c r="EC803" s="495"/>
      <c r="ED803" s="495"/>
      <c r="EE803" s="512"/>
      <c r="EF803" s="244"/>
      <c r="EG803" s="244"/>
      <c r="EH803" s="244"/>
      <c r="EI803" s="244"/>
      <c r="EJ803" s="244"/>
      <c r="EK803" s="244"/>
      <c r="EL803" s="244"/>
      <c r="EM803" s="244"/>
      <c r="EN803" s="244"/>
      <c r="EO803" s="244"/>
      <c r="EP803" s="244"/>
      <c r="EQ803" s="244"/>
      <c r="ER803" s="110"/>
      <c r="ES803" s="111"/>
      <c r="ET803" s="519"/>
      <c r="EU803" s="519"/>
      <c r="EV803" s="287">
        <f>SUM(ET800:ET803)</f>
        <v>5.4240762517820151</v>
      </c>
      <c r="EW803" s="281">
        <f>SUM(EU800:EU803)</f>
        <v>0.41420218649971752</v>
      </c>
      <c r="EX803" s="278">
        <f>AVERAGE(ET800:ET803)</f>
        <v>5.4240762517820151</v>
      </c>
      <c r="EY803" s="278">
        <f>AVERAGE(EU800:EU803)</f>
        <v>0.41420218649971752</v>
      </c>
      <c r="EZ803" s="281">
        <f>_xlfn.VAR.P(ET800:ET803)</f>
        <v>0</v>
      </c>
      <c r="FA803" s="281">
        <f>_xlfn.VAR.P(EU800:EU803)</f>
        <v>0</v>
      </c>
      <c r="FB803" s="281">
        <f>MAX(ET800:ET803)</f>
        <v>5.4240762517820151</v>
      </c>
      <c r="FC803" s="281">
        <f>MAX(EU800:EU803)</f>
        <v>0.41420218649971752</v>
      </c>
      <c r="FD803" s="519"/>
      <c r="FE803" s="269"/>
      <c r="FF803" s="250"/>
      <c r="FG803" s="521">
        <f>SUM(FE800:FE803)</f>
        <v>31.126863618489931</v>
      </c>
      <c r="FH803" s="521"/>
      <c r="FI803" s="521">
        <f>AVERAGE(FE800:FE803)</f>
        <v>31.126863618489931</v>
      </c>
      <c r="FJ803" s="521"/>
      <c r="FK803" s="521">
        <f>MAX(FE800:FE803)</f>
        <v>31.126863618489931</v>
      </c>
      <c r="FL803" s="521"/>
      <c r="FM803" s="521">
        <f>MIN(FE800:FE803)</f>
        <v>31.126863618489931</v>
      </c>
      <c r="FN803" s="521"/>
      <c r="FO803" s="521">
        <f>FK803-FM803</f>
        <v>0</v>
      </c>
      <c r="FP803" s="520"/>
      <c r="FQ803" s="284"/>
      <c r="FR803" s="284"/>
      <c r="FS803" s="278">
        <f>SUM(FQ800:FQ803)</f>
        <v>7.5926772234515969</v>
      </c>
      <c r="FT803" s="278"/>
      <c r="FU803" s="278">
        <f>AVERAGE(FQ800:FQ803)</f>
        <v>7.5926772234515969</v>
      </c>
      <c r="FV803" s="278"/>
      <c r="FW803" s="278">
        <f>MAX(FQ800:FQ803)</f>
        <v>7.5926772234515969</v>
      </c>
      <c r="FX803" s="278"/>
      <c r="FY803" s="278">
        <f>MIN(FQ800:FQ803)</f>
        <v>7.5926772234515969</v>
      </c>
      <c r="FZ803" s="278"/>
      <c r="GA803" s="278">
        <f>FW803-FY803</f>
        <v>0</v>
      </c>
      <c r="GB803" s="278"/>
      <c r="GC803" s="280"/>
      <c r="GD803" s="284"/>
      <c r="GE803" s="284"/>
      <c r="GF803" s="278">
        <f>SUM(GD800:GD803)</f>
        <v>1.7831234208323878</v>
      </c>
      <c r="GG803" s="278"/>
      <c r="GH803" s="278">
        <f>AVERAGE(GD800:GD803)</f>
        <v>1.7831234208323878</v>
      </c>
      <c r="GI803" s="278"/>
      <c r="GJ803" s="278">
        <f>MAX(GD800:GD803)</f>
        <v>1.7831234208323878</v>
      </c>
      <c r="GK803" s="278"/>
      <c r="GL803" s="278">
        <f>MIN(GD800:GD803)</f>
        <v>1.7831234208323878</v>
      </c>
      <c r="GM803" s="278"/>
      <c r="GN803" s="278">
        <f>GJ803-GL803</f>
        <v>0</v>
      </c>
      <c r="GO803" s="278"/>
      <c r="GP803" s="280"/>
      <c r="GQ803" s="587"/>
      <c r="GR803" s="587"/>
      <c r="GS803" s="532"/>
      <c r="GT803" s="586">
        <f>SUM(GR800:GR803)</f>
        <v>1.2623304731419962</v>
      </c>
      <c r="GU803" s="586">
        <f>SUM(GS800:GS803)</f>
        <v>1.7357044005702449</v>
      </c>
      <c r="GV803" s="531">
        <f>AVERAGE(GR800:GR803)</f>
        <v>0.6311652365709981</v>
      </c>
      <c r="GW803" s="531">
        <f>AVERAGE(GS800:GS803)</f>
        <v>0.86785220028512244</v>
      </c>
      <c r="GX803" s="531">
        <f>MAX(GR800:GR803)</f>
        <v>0.7100608911423727</v>
      </c>
      <c r="GY803" s="531">
        <f>MAX(GS800:GS803)</f>
        <v>0.98619568214218456</v>
      </c>
      <c r="GZ803" s="587"/>
      <c r="HA803" s="532"/>
      <c r="HB803" s="586">
        <f>SUM(GZ800:GZ803)</f>
        <v>1.3410066371681406</v>
      </c>
      <c r="HC803" s="586">
        <f>SUM(HA800:HA803)</f>
        <v>0.74938606194690038</v>
      </c>
      <c r="HD803" s="531">
        <f>AVERAGE(GZ800:GZ803)</f>
        <v>0.67050331858407031</v>
      </c>
      <c r="HE803" s="531">
        <f>AVERAGE(HA800:HA803)</f>
        <v>0.37469303097345019</v>
      </c>
      <c r="HF803" s="531">
        <f>MAX(GZ800:GZ803)</f>
        <v>1.1043584070796459</v>
      </c>
      <c r="HG803" s="531">
        <f>MAX(HA800:HA803)</f>
        <v>0.39441371681415838</v>
      </c>
      <c r="HH803" s="584"/>
      <c r="HI803" s="527"/>
      <c r="HJ803" s="586">
        <f>SUM(HH801:HH803)</f>
        <v>1.913769489341439</v>
      </c>
      <c r="HK803" s="586">
        <f>SUM(HI801:HI803)</f>
        <v>1.8950858547515375</v>
      </c>
      <c r="HL803" s="531">
        <f>AVERAGE(HH801:HH803)</f>
        <v>0.95688474467071949</v>
      </c>
      <c r="HM803" s="531">
        <f>AVERAGE(HI801:HI803)</f>
        <v>0.94754292737576873</v>
      </c>
      <c r="HN803" s="531">
        <f>MAX(HH801:HH803)</f>
        <v>1.3129333419551021</v>
      </c>
      <c r="HO803" s="531">
        <f>MAX(HI801:HI803)</f>
        <v>1.0481351483873285</v>
      </c>
      <c r="HP803" s="286">
        <f>MIN(HH801:HH803)</f>
        <v>0.60083614738633684</v>
      </c>
      <c r="HQ803" s="286">
        <f>MIN(HI801:HI803)</f>
        <v>0.84695070636420899</v>
      </c>
      <c r="HR803" s="278">
        <f>HN803-HP803</f>
        <v>0.7120971945687653</v>
      </c>
      <c r="HS803" s="278">
        <f>HO803-HQ803</f>
        <v>0.20118444202311947</v>
      </c>
      <c r="HT803" s="393"/>
      <c r="HU803" s="520"/>
      <c r="HV803" s="393"/>
      <c r="HW803" s="520"/>
      <c r="HX803" s="393"/>
      <c r="HY803" s="520"/>
      <c r="HZ803" s="393"/>
      <c r="IA803" s="520"/>
      <c r="IB803" s="393"/>
      <c r="IC803" s="520"/>
      <c r="ID803" s="393"/>
      <c r="IE803" s="168"/>
      <c r="IF803" s="168"/>
      <c r="IG803" s="168">
        <v>6.9230936886381356</v>
      </c>
      <c r="IH803" s="168">
        <v>-5.6006747787610625</v>
      </c>
      <c r="II803" s="168"/>
      <c r="IJ803" s="168"/>
      <c r="IK803" s="168"/>
      <c r="IL803" s="168"/>
      <c r="IM803" s="168"/>
      <c r="IN803" s="462"/>
      <c r="IO803" s="462"/>
      <c r="IP803" s="390">
        <v>2</v>
      </c>
      <c r="IQ803" s="168"/>
      <c r="IR803" s="168"/>
      <c r="IS803" s="168"/>
      <c r="IT803" s="390"/>
      <c r="IU803" s="393"/>
      <c r="IV803" s="390"/>
      <c r="IW803" s="393"/>
      <c r="IX803" s="484"/>
      <c r="IY803" s="393"/>
      <c r="IZ803" s="168"/>
      <c r="JA803" s="168"/>
      <c r="JB803" s="177"/>
      <c r="JC803" s="177"/>
      <c r="JD803" s="177"/>
      <c r="JE803" s="168"/>
      <c r="JF803" s="168"/>
      <c r="JG803" s="168"/>
      <c r="JH803" s="168"/>
      <c r="JI803" s="168"/>
      <c r="JJ803" s="168"/>
      <c r="JK803" s="168"/>
      <c r="JL803" s="168"/>
      <c r="JM803" s="168"/>
      <c r="JN803" s="168"/>
      <c r="JO803" s="168"/>
      <c r="JP803" s="177"/>
      <c r="JQ803" s="177"/>
      <c r="JR803" s="177"/>
      <c r="JS803" s="168"/>
      <c r="JT803" s="168"/>
      <c r="JU803" s="393"/>
      <c r="JV803" s="168"/>
      <c r="JW803" s="168"/>
      <c r="JX803" s="168"/>
      <c r="JY803" s="393"/>
      <c r="JZ803" s="507"/>
      <c r="KA803" s="507"/>
      <c r="KB803" s="520"/>
      <c r="KC803" s="520"/>
      <c r="KD803" s="507"/>
      <c r="KE803" s="170"/>
      <c r="KF803" s="168"/>
      <c r="KG803" s="168"/>
      <c r="KH803" s="168"/>
      <c r="KI803" s="168"/>
      <c r="KJ803" s="168"/>
      <c r="KK803" s="169"/>
      <c r="KL803" s="168"/>
      <c r="KM803" s="168"/>
      <c r="KN803" s="168"/>
      <c r="KO803" s="168"/>
      <c r="KP803" s="168"/>
      <c r="KQ803" s="168"/>
      <c r="KR803" s="169"/>
      <c r="KS803" s="168"/>
      <c r="KT803" s="168"/>
      <c r="KU803" s="168"/>
      <c r="KV803" s="168"/>
      <c r="KW803" s="168"/>
      <c r="KX803" s="168"/>
      <c r="KY803" s="168"/>
      <c r="KZ803" s="168"/>
      <c r="LA803" s="169"/>
    </row>
    <row r="804" spans="1:313" x14ac:dyDescent="0.15">
      <c r="A804" s="214"/>
      <c r="B804" s="261" t="s">
        <v>326</v>
      </c>
      <c r="C804" s="10"/>
      <c r="D804" s="11"/>
      <c r="E804" s="12"/>
      <c r="F804" s="14"/>
      <c r="G804" s="13"/>
      <c r="H804" s="14" t="s">
        <v>375</v>
      </c>
      <c r="I804" s="596">
        <v>151</v>
      </c>
      <c r="J804" s="9">
        <v>1</v>
      </c>
      <c r="K804" s="14">
        <v>0</v>
      </c>
      <c r="L804" s="9">
        <v>1</v>
      </c>
      <c r="M804" s="14">
        <v>1</v>
      </c>
      <c r="N804" s="14">
        <v>1</v>
      </c>
      <c r="O804" s="14">
        <v>0</v>
      </c>
      <c r="P804" s="14"/>
      <c r="Q804" s="14">
        <v>1</v>
      </c>
      <c r="R804" s="14">
        <v>0</v>
      </c>
      <c r="S804" s="14">
        <v>0</v>
      </c>
      <c r="T804" s="14">
        <v>0</v>
      </c>
      <c r="U804" s="14">
        <v>0</v>
      </c>
      <c r="V804" s="14">
        <v>1</v>
      </c>
      <c r="W804" s="14">
        <v>0</v>
      </c>
      <c r="X804" s="14">
        <v>0</v>
      </c>
      <c r="Y804" s="14">
        <v>0</v>
      </c>
      <c r="Z804" s="14">
        <v>0</v>
      </c>
      <c r="AA804" s="9">
        <v>1</v>
      </c>
      <c r="AB804" s="15"/>
      <c r="AC804" s="15"/>
      <c r="AD804" s="15"/>
      <c r="AE804" s="15"/>
      <c r="AF804" s="15"/>
      <c r="AG804" s="15"/>
      <c r="AH804" s="54"/>
      <c r="AI804" s="15"/>
      <c r="AJ804" s="15"/>
      <c r="AK804" s="15"/>
      <c r="AL804" s="632"/>
      <c r="AM804" s="633"/>
      <c r="AN804" s="634"/>
      <c r="AO804" s="633"/>
      <c r="AP804" s="634"/>
      <c r="AQ804" s="634"/>
      <c r="AR804" s="634"/>
      <c r="AS804" s="634"/>
      <c r="AT804" s="634"/>
      <c r="AU804" s="634"/>
      <c r="AV804" s="634"/>
      <c r="AW804" s="634"/>
      <c r="AX804" s="634"/>
      <c r="AY804" s="634"/>
      <c r="AZ804" s="634"/>
      <c r="BA804" s="634"/>
      <c r="BB804" s="633"/>
      <c r="BC804" s="634"/>
      <c r="BD804" s="634"/>
      <c r="BE804" s="634"/>
      <c r="BF804" s="634"/>
      <c r="BG804" s="634"/>
      <c r="BH804" s="634"/>
      <c r="BI804" s="634"/>
      <c r="BJ804" s="634"/>
      <c r="BK804" s="634"/>
      <c r="BL804" s="634"/>
      <c r="BM804" s="634"/>
      <c r="BN804" s="573"/>
      <c r="BO804" s="573"/>
      <c r="BP804" s="64">
        <v>-1.2031587322134651</v>
      </c>
      <c r="BQ804" s="64">
        <v>11.990176991150443</v>
      </c>
      <c r="BR804" s="6"/>
      <c r="BS804" s="527"/>
      <c r="BT804" s="527"/>
      <c r="BU804" s="527"/>
      <c r="BV804" s="527"/>
      <c r="BW804" s="584"/>
      <c r="BX804" s="527"/>
      <c r="BY804" s="527"/>
      <c r="BZ804" s="527"/>
      <c r="CA804" s="527"/>
      <c r="CB804" s="584"/>
      <c r="CC804" s="527"/>
      <c r="CD804" s="584"/>
      <c r="CE804" s="527"/>
      <c r="CF804" s="584"/>
      <c r="CG804" s="527"/>
      <c r="CH804" s="584"/>
      <c r="CI804" s="527"/>
      <c r="CJ804" s="584"/>
      <c r="CK804" s="527"/>
      <c r="CL804" s="584"/>
      <c r="CO804" s="70"/>
      <c r="CP804" s="70"/>
      <c r="CQ804" s="70"/>
      <c r="CR804" s="70"/>
      <c r="CS804" s="70"/>
      <c r="CT804" s="70"/>
      <c r="CU804" s="70"/>
      <c r="CV804" s="70"/>
      <c r="CW804" s="70"/>
      <c r="CX804" s="70"/>
      <c r="CY804" s="70"/>
      <c r="CZ804" s="70"/>
      <c r="DA804" s="70"/>
      <c r="DB804" s="70"/>
      <c r="DC804" s="70"/>
      <c r="DH804" s="516"/>
      <c r="DI804" s="516"/>
      <c r="DJ804" s="105"/>
      <c r="DK804" s="105"/>
      <c r="DL804" s="105"/>
      <c r="DM804" s="105"/>
      <c r="DN804" s="105"/>
      <c r="DO804" s="105"/>
      <c r="DP804" s="105"/>
      <c r="DQ804" s="105"/>
      <c r="DR804" s="105"/>
      <c r="DS804" s="105"/>
      <c r="DT804" s="108" t="s">
        <v>442</v>
      </c>
      <c r="DU804" s="128">
        <v>-1.2031587322134651</v>
      </c>
      <c r="DV804" s="128">
        <v>11.990176991150443</v>
      </c>
      <c r="ER804" s="105">
        <v>3.6883718512117705</v>
      </c>
      <c r="ES804" s="105">
        <v>-14.553866150442479</v>
      </c>
      <c r="EV804" s="284"/>
      <c r="EW804" s="209"/>
      <c r="EX804" s="209"/>
      <c r="EY804" s="209"/>
      <c r="EZ804" s="209"/>
      <c r="FA804" s="209"/>
      <c r="FB804" s="209"/>
      <c r="FC804" s="209"/>
      <c r="FE804" s="141"/>
      <c r="FF804" s="141"/>
      <c r="FH804" s="141"/>
      <c r="FJ804" s="141"/>
      <c r="FK804" s="584"/>
      <c r="FL804" s="527"/>
      <c r="FM804" s="584"/>
      <c r="FN804" s="527"/>
      <c r="FO804" s="584"/>
      <c r="FP804" s="527"/>
      <c r="FQ804" s="284"/>
      <c r="FR804" s="284"/>
      <c r="FS804" s="285"/>
      <c r="FT804" s="279"/>
      <c r="FU804" s="285"/>
      <c r="FV804" s="279"/>
      <c r="FW804" s="285"/>
      <c r="FX804" s="279"/>
      <c r="FY804" s="285"/>
      <c r="FZ804" s="279"/>
      <c r="GA804" s="285"/>
      <c r="GB804" s="279"/>
      <c r="GC804" s="279"/>
      <c r="GD804" s="285"/>
      <c r="GE804" s="279"/>
      <c r="GF804" s="285"/>
      <c r="GG804" s="279"/>
      <c r="GH804" s="279"/>
      <c r="GI804" s="279"/>
      <c r="GJ804" s="279"/>
      <c r="GK804" s="279"/>
      <c r="GL804" s="279"/>
      <c r="GM804" s="279"/>
      <c r="GN804" s="279"/>
      <c r="GO804" s="279"/>
      <c r="GP804" s="209"/>
      <c r="GQ804" s="529"/>
      <c r="GR804" s="587"/>
      <c r="GS804" s="529"/>
      <c r="GT804" s="587"/>
      <c r="GU804" s="529"/>
      <c r="GV804" s="529"/>
      <c r="GW804" s="529"/>
      <c r="GX804" s="529"/>
      <c r="GY804" s="529"/>
      <c r="GZ804" s="587"/>
      <c r="HA804" s="529"/>
      <c r="HB804" s="587"/>
      <c r="HC804" s="529"/>
      <c r="HD804" s="529"/>
      <c r="HE804" s="529"/>
      <c r="HF804" s="529"/>
      <c r="HG804" s="529"/>
      <c r="HH804" s="584"/>
      <c r="HI804" s="527"/>
      <c r="HJ804" s="587"/>
      <c r="HK804" s="529"/>
      <c r="HL804" s="529"/>
      <c r="HM804" s="529"/>
      <c r="HN804" s="529"/>
      <c r="HO804" s="529"/>
      <c r="HP804" s="285"/>
      <c r="HQ804" s="208"/>
      <c r="HR804" s="208"/>
      <c r="HS804" s="208"/>
      <c r="IE804" s="159"/>
      <c r="IF804" s="159"/>
      <c r="IG804" s="159">
        <v>3.4122370602119587</v>
      </c>
      <c r="IH804" s="159">
        <v>-5.6006747787610625</v>
      </c>
      <c r="II804" s="159"/>
      <c r="IJ804" s="159"/>
      <c r="IK804" s="159"/>
      <c r="IL804" s="159"/>
      <c r="IM804" s="159"/>
      <c r="IQ804" s="159"/>
      <c r="IR804" s="159"/>
      <c r="IS804" s="159"/>
      <c r="IZ804" s="159"/>
      <c r="JA804" s="159"/>
      <c r="JB804" s="159"/>
      <c r="JC804" s="159"/>
      <c r="JD804" s="159"/>
      <c r="JE804" s="159"/>
      <c r="JF804" s="159"/>
      <c r="JG804" s="159"/>
      <c r="JH804" s="159"/>
      <c r="JI804" s="159"/>
      <c r="JJ804" s="159"/>
      <c r="JK804" s="159"/>
      <c r="JL804" s="159"/>
      <c r="JM804" s="159"/>
      <c r="JN804" s="159"/>
      <c r="JO804" s="159"/>
      <c r="JP804" s="159"/>
      <c r="JQ804" s="159"/>
      <c r="JR804" s="159"/>
      <c r="JS804" s="159"/>
      <c r="JT804" s="159"/>
      <c r="JV804" s="159"/>
      <c r="JW804" s="159"/>
      <c r="JX804" s="159"/>
      <c r="KE804" s="159"/>
      <c r="KF804" s="159"/>
      <c r="KG804" s="159"/>
      <c r="KH804" s="159"/>
      <c r="KI804" s="159"/>
      <c r="KJ804" s="159"/>
      <c r="KK804" s="159"/>
      <c r="KL804" s="159"/>
      <c r="KM804" s="159"/>
      <c r="KN804" s="159"/>
      <c r="KO804" s="159"/>
      <c r="KP804" s="159"/>
      <c r="KQ804" s="159"/>
      <c r="KR804" s="159"/>
      <c r="KS804" s="159"/>
      <c r="KT804" s="159"/>
      <c r="KU804" s="159"/>
      <c r="KV804" s="159"/>
      <c r="KW804" s="159"/>
      <c r="KX804" s="159"/>
      <c r="KY804" s="159"/>
      <c r="KZ804" s="159"/>
      <c r="LA804" s="159"/>
    </row>
    <row r="805" spans="1:313" x14ac:dyDescent="0.15">
      <c r="A805" s="214"/>
      <c r="B805" s="261" t="s">
        <v>327</v>
      </c>
      <c r="C805" s="10"/>
      <c r="D805" s="11"/>
      <c r="E805" s="12"/>
      <c r="F805" s="14"/>
      <c r="G805" s="13"/>
      <c r="H805" s="14"/>
      <c r="I805" s="596"/>
      <c r="J805" s="9">
        <v>1</v>
      </c>
      <c r="K805" s="14"/>
      <c r="L805" s="9"/>
      <c r="M805" s="14">
        <v>1</v>
      </c>
      <c r="N805" s="14">
        <v>1</v>
      </c>
      <c r="O805" s="14">
        <v>0</v>
      </c>
      <c r="P805" s="14"/>
      <c r="Q805" s="14">
        <v>1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1</v>
      </c>
      <c r="X805" s="14">
        <v>0</v>
      </c>
      <c r="Y805" s="14">
        <v>0</v>
      </c>
      <c r="Z805" s="14">
        <v>0</v>
      </c>
      <c r="AA805" s="9">
        <v>1</v>
      </c>
      <c r="AB805" s="15"/>
      <c r="AC805" s="15"/>
      <c r="AD805" s="15"/>
      <c r="AE805" s="15">
        <f>ABS(ER805-DU806)</f>
        <v>4.6548436197111114</v>
      </c>
      <c r="AF805" s="15">
        <f>ABS(ES805-DV806)</f>
        <v>26.622925884955755</v>
      </c>
      <c r="AG805" s="15">
        <f>SQRT(AE805^2+AF805^2)</f>
        <v>27.026796920830488</v>
      </c>
      <c r="AH805" s="54"/>
      <c r="AI805" s="15"/>
      <c r="AJ805" s="15"/>
      <c r="AK805" s="15"/>
      <c r="AL805" s="632"/>
      <c r="AM805" s="633"/>
      <c r="AN805" s="634"/>
      <c r="AO805" s="633"/>
      <c r="AP805" s="634"/>
      <c r="AQ805" s="634"/>
      <c r="AR805" s="634"/>
      <c r="AS805" s="634"/>
      <c r="AT805" s="634"/>
      <c r="AU805" s="634"/>
      <c r="AV805" s="634"/>
      <c r="AW805" s="634"/>
      <c r="AX805" s="634"/>
      <c r="AY805" s="634"/>
      <c r="AZ805" s="634"/>
      <c r="BA805" s="634"/>
      <c r="BB805" s="633"/>
      <c r="BC805" s="634"/>
      <c r="BD805" s="634"/>
      <c r="BE805" s="634"/>
      <c r="BF805" s="634"/>
      <c r="BG805" s="634"/>
      <c r="BH805" s="634"/>
      <c r="BI805" s="634"/>
      <c r="BJ805" s="634"/>
      <c r="BK805" s="634"/>
      <c r="BL805" s="634"/>
      <c r="BM805" s="634"/>
      <c r="BN805" s="573"/>
      <c r="BO805" s="573"/>
      <c r="BP805" s="64">
        <v>-1.084815250356403</v>
      </c>
      <c r="BQ805" s="64">
        <v>11.950735619469027</v>
      </c>
      <c r="BR805" s="6"/>
      <c r="BS805" s="527"/>
      <c r="BT805" s="527"/>
      <c r="BU805" s="527"/>
      <c r="BV805" s="527"/>
      <c r="BW805" s="584"/>
      <c r="BX805" s="527"/>
      <c r="BY805" s="527"/>
      <c r="BZ805" s="527"/>
      <c r="CA805" s="527"/>
      <c r="CB805" s="584"/>
      <c r="CC805" s="527"/>
      <c r="CD805" s="584"/>
      <c r="CE805" s="527"/>
      <c r="CF805" s="584"/>
      <c r="CG805" s="527"/>
      <c r="CH805" s="584"/>
      <c r="CI805" s="527"/>
      <c r="CJ805" s="584"/>
      <c r="CK805" s="527"/>
      <c r="CL805" s="584"/>
      <c r="CO805" s="70"/>
      <c r="CP805" s="70"/>
      <c r="CQ805" s="70"/>
      <c r="CR805" s="70"/>
      <c r="CS805" s="70"/>
      <c r="CT805" s="70"/>
      <c r="CU805" s="70"/>
      <c r="CV805" s="70"/>
      <c r="CW805" s="70"/>
      <c r="CX805" s="70"/>
      <c r="CY805" s="70"/>
      <c r="CZ805" s="70"/>
      <c r="DA805" s="70"/>
      <c r="DB805" s="70"/>
      <c r="DC805" s="70"/>
      <c r="DH805" s="516"/>
      <c r="DI805" s="516"/>
      <c r="DJ805" s="105"/>
      <c r="DK805" s="105"/>
      <c r="DL805" s="105"/>
      <c r="DM805" s="105"/>
      <c r="DN805" s="105"/>
      <c r="DO805" s="105"/>
      <c r="DP805" s="105"/>
      <c r="DQ805" s="105"/>
      <c r="DR805" s="105"/>
      <c r="DS805" s="105"/>
      <c r="DT805" s="108" t="s">
        <v>442</v>
      </c>
      <c r="DU805" s="128">
        <v>-1.084815250356403</v>
      </c>
      <c r="DV805" s="128">
        <v>11.950735619469027</v>
      </c>
      <c r="ER805" s="105">
        <v>3.6883718512117705</v>
      </c>
      <c r="ES805" s="105">
        <v>-14.711631637168143</v>
      </c>
      <c r="EV805" s="284"/>
      <c r="EW805" s="209"/>
      <c r="EX805" s="209"/>
      <c r="EY805" s="209"/>
      <c r="EZ805" s="209"/>
      <c r="FA805" s="209"/>
      <c r="FB805" s="209"/>
      <c r="FC805" s="209"/>
      <c r="FE805" s="141"/>
      <c r="FF805" s="141"/>
      <c r="FH805" s="141"/>
      <c r="FJ805" s="141"/>
      <c r="FK805" s="584"/>
      <c r="FL805" s="527"/>
      <c r="FM805" s="584"/>
      <c r="FN805" s="527"/>
      <c r="FO805" s="584"/>
      <c r="FP805" s="527"/>
      <c r="FQ805" s="284"/>
      <c r="FR805" s="209"/>
      <c r="FS805" s="285"/>
      <c r="FT805" s="279"/>
      <c r="FU805" s="285"/>
      <c r="FV805" s="279"/>
      <c r="FW805" s="285"/>
      <c r="FX805" s="279"/>
      <c r="FY805" s="285"/>
      <c r="FZ805" s="279"/>
      <c r="GA805" s="285"/>
      <c r="GB805" s="279"/>
      <c r="GC805" s="279"/>
      <c r="GD805" s="285"/>
      <c r="GE805" s="279"/>
      <c r="GF805" s="285"/>
      <c r="GG805" s="279"/>
      <c r="GH805" s="279"/>
      <c r="GI805" s="279"/>
      <c r="GJ805" s="279"/>
      <c r="GK805" s="279"/>
      <c r="GL805" s="279"/>
      <c r="GM805" s="279"/>
      <c r="GN805" s="279"/>
      <c r="GO805" s="279"/>
      <c r="GP805" s="209"/>
      <c r="GQ805" s="529"/>
      <c r="GR805" s="587"/>
      <c r="GS805" s="529"/>
      <c r="GT805" s="587"/>
      <c r="GU805" s="529"/>
      <c r="GV805" s="529"/>
      <c r="GW805" s="529"/>
      <c r="GX805" s="529"/>
      <c r="GY805" s="529"/>
      <c r="GZ805" s="587"/>
      <c r="HA805" s="529"/>
      <c r="HB805" s="587"/>
      <c r="HC805" s="529"/>
      <c r="HD805" s="529"/>
      <c r="HE805" s="529"/>
      <c r="HF805" s="529"/>
      <c r="HG805" s="529"/>
      <c r="HH805" s="584"/>
      <c r="HI805" s="527"/>
      <c r="HJ805" s="587"/>
      <c r="HK805" s="529"/>
      <c r="HL805" s="529"/>
      <c r="HM805" s="529"/>
      <c r="HN805" s="529"/>
      <c r="HO805" s="529"/>
      <c r="HP805" s="285"/>
      <c r="HQ805" s="208"/>
      <c r="HR805" s="208"/>
      <c r="HS805" s="208"/>
      <c r="IE805" s="159"/>
      <c r="IF805" s="159"/>
      <c r="IG805" s="159">
        <v>4.240641433211394</v>
      </c>
      <c r="IH805" s="159">
        <v>-6.389502212389381</v>
      </c>
      <c r="II805" s="159"/>
      <c r="IJ805" s="159"/>
      <c r="IK805" s="159"/>
      <c r="IL805" s="159"/>
      <c r="IM805" s="159"/>
      <c r="IQ805" s="159"/>
      <c r="IR805" s="159"/>
      <c r="IS805" s="159"/>
      <c r="IZ805" s="159"/>
      <c r="JA805" s="159"/>
      <c r="JB805" s="159"/>
      <c r="JC805" s="159"/>
      <c r="JD805" s="159"/>
      <c r="JE805" s="159"/>
      <c r="JF805" s="159"/>
      <c r="JG805" s="159"/>
      <c r="JH805" s="159"/>
      <c r="JI805" s="159"/>
      <c r="JJ805" s="159"/>
      <c r="JK805" s="159"/>
      <c r="JL805" s="159"/>
      <c r="JM805" s="159"/>
      <c r="JN805" s="159"/>
      <c r="JO805" s="159"/>
      <c r="JP805" s="159"/>
      <c r="JQ805" s="159"/>
      <c r="JR805" s="159"/>
      <c r="JS805" s="159"/>
      <c r="JT805" s="159"/>
      <c r="JV805" s="159"/>
      <c r="JW805" s="159"/>
      <c r="JX805" s="159"/>
      <c r="KE805" s="159"/>
      <c r="KF805" s="159"/>
      <c r="KG805" s="159"/>
      <c r="KH805" s="159"/>
      <c r="KI805" s="159"/>
      <c r="KJ805" s="159"/>
      <c r="KK805" s="159"/>
      <c r="KL805" s="159"/>
      <c r="KM805" s="159"/>
      <c r="KN805" s="159"/>
      <c r="KO805" s="159"/>
      <c r="KP805" s="159"/>
      <c r="KQ805" s="159"/>
      <c r="KR805" s="159"/>
      <c r="KS805" s="159"/>
      <c r="KT805" s="159"/>
      <c r="KU805" s="159"/>
      <c r="KV805" s="159"/>
      <c r="KW805" s="159"/>
      <c r="KX805" s="159"/>
      <c r="KY805" s="159"/>
      <c r="KZ805" s="159"/>
      <c r="LA805" s="159"/>
    </row>
    <row r="806" spans="1:313" x14ac:dyDescent="0.15">
      <c r="A806" s="214"/>
      <c r="B806" s="261" t="s">
        <v>328</v>
      </c>
      <c r="C806" s="10"/>
      <c r="D806" s="11"/>
      <c r="E806" s="12"/>
      <c r="F806" s="14"/>
      <c r="G806" s="13"/>
      <c r="H806" s="14"/>
      <c r="I806" s="596"/>
      <c r="J806" s="9">
        <v>1</v>
      </c>
      <c r="K806" s="14"/>
      <c r="L806" s="9"/>
      <c r="M806" s="14">
        <v>1</v>
      </c>
      <c r="N806" s="14">
        <v>0</v>
      </c>
      <c r="O806" s="14">
        <v>1</v>
      </c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9"/>
      <c r="AB806" s="15"/>
      <c r="AC806" s="15"/>
      <c r="AD806" s="15"/>
      <c r="AE806" s="15"/>
      <c r="AF806" s="15"/>
      <c r="AG806" s="15"/>
      <c r="AH806" s="15">
        <f>AM807-BP806</f>
        <v>3.8264392467116761</v>
      </c>
      <c r="AI806" s="15">
        <f>AN807-BQ806</f>
        <v>-16.210403761061947</v>
      </c>
      <c r="AJ806" s="15"/>
      <c r="AK806" s="15"/>
      <c r="AL806" s="632">
        <f>((AH806*AH807)+(AI806*AI807))/(SQRT(AH806^2+AI806^2)*SQRT(AH807^2+AI807^2))</f>
        <v>0.99909089454086419</v>
      </c>
      <c r="AM806" s="633"/>
      <c r="AN806" s="634"/>
      <c r="AO806" s="633"/>
      <c r="AP806" s="634"/>
      <c r="AQ806" s="634"/>
      <c r="AR806" s="634"/>
      <c r="AS806" s="634"/>
      <c r="AT806" s="634"/>
      <c r="AU806" s="634"/>
      <c r="AV806" s="634"/>
      <c r="AW806" s="634"/>
      <c r="AX806" s="634"/>
      <c r="AY806" s="634"/>
      <c r="AZ806" s="634"/>
      <c r="BA806" s="634"/>
      <c r="BB806" s="633"/>
      <c r="BC806" s="634"/>
      <c r="BD806" s="634"/>
      <c r="BE806" s="634"/>
      <c r="BF806" s="634"/>
      <c r="BG806" s="634"/>
      <c r="BH806" s="634"/>
      <c r="BI806" s="634"/>
      <c r="BJ806" s="634"/>
      <c r="BK806" s="634"/>
      <c r="BL806" s="634"/>
      <c r="BM806" s="634"/>
      <c r="BN806" s="573"/>
      <c r="BO806" s="573"/>
      <c r="BP806" s="64">
        <v>-0.96647176849934091</v>
      </c>
      <c r="BQ806" s="64">
        <v>11.911294247787612</v>
      </c>
      <c r="BR806" s="6"/>
      <c r="BS806" s="527"/>
      <c r="BT806" s="527"/>
      <c r="BU806" s="527"/>
      <c r="BV806" s="527"/>
      <c r="BW806" s="584"/>
      <c r="BX806" s="527"/>
      <c r="BY806" s="527"/>
      <c r="BZ806" s="527"/>
      <c r="CA806" s="527"/>
      <c r="CB806" s="584"/>
      <c r="CC806" s="527"/>
      <c r="CD806" s="584"/>
      <c r="CE806" s="527"/>
      <c r="CF806" s="584"/>
      <c r="CG806" s="527"/>
      <c r="CH806" s="584"/>
      <c r="CI806" s="527"/>
      <c r="CJ806" s="584"/>
      <c r="CK806" s="527"/>
      <c r="CL806" s="584"/>
      <c r="CO806" s="70"/>
      <c r="CP806" s="70"/>
      <c r="CQ806" s="70"/>
      <c r="CR806" s="70"/>
      <c r="CS806" s="70"/>
      <c r="CT806" s="70"/>
      <c r="CU806" s="70"/>
      <c r="CV806" s="70"/>
      <c r="CW806" s="70"/>
      <c r="CX806" s="70"/>
      <c r="CY806" s="70"/>
      <c r="CZ806" s="70"/>
      <c r="DA806" s="70"/>
      <c r="DB806" s="70"/>
      <c r="DC806" s="70"/>
      <c r="DH806" s="516"/>
      <c r="DI806" s="516"/>
      <c r="DJ806" s="105"/>
      <c r="DK806" s="105"/>
      <c r="DL806" s="105"/>
      <c r="DM806" s="105"/>
      <c r="DN806" s="105"/>
      <c r="DO806" s="105"/>
      <c r="DP806" s="105"/>
      <c r="DQ806" s="105"/>
      <c r="DR806" s="105"/>
      <c r="DS806" s="105"/>
      <c r="DT806" s="108" t="s">
        <v>442</v>
      </c>
      <c r="DU806" s="128">
        <v>-0.96647176849934091</v>
      </c>
      <c r="DV806" s="128">
        <v>11.911294247787612</v>
      </c>
      <c r="ER806" s="105">
        <v>3.6094761966403954</v>
      </c>
      <c r="ES806" s="105">
        <v>-11.990176991150443</v>
      </c>
      <c r="EV806" s="284"/>
      <c r="EW806" s="209"/>
      <c r="EX806" s="209"/>
      <c r="EY806" s="209"/>
      <c r="EZ806" s="209"/>
      <c r="FA806" s="209"/>
      <c r="FB806" s="209"/>
      <c r="FC806" s="209"/>
      <c r="FE806" s="141"/>
      <c r="FF806" s="141"/>
      <c r="FH806" s="141"/>
      <c r="FJ806" s="141"/>
      <c r="FK806" s="584"/>
      <c r="FL806" s="527"/>
      <c r="FM806" s="584"/>
      <c r="FN806" s="527"/>
      <c r="FO806" s="584"/>
      <c r="FP806" s="527"/>
      <c r="FQ806" s="284"/>
      <c r="FR806" s="209"/>
      <c r="FS806" s="285"/>
      <c r="FT806" s="279"/>
      <c r="FU806" s="285"/>
      <c r="FV806" s="279"/>
      <c r="FW806" s="285"/>
      <c r="FX806" s="279"/>
      <c r="FY806" s="285"/>
      <c r="FZ806" s="279"/>
      <c r="GA806" s="285"/>
      <c r="GB806" s="279"/>
      <c r="GC806" s="279"/>
      <c r="GD806" s="285"/>
      <c r="GE806" s="279"/>
      <c r="GF806" s="285"/>
      <c r="GG806" s="279"/>
      <c r="GH806" s="279"/>
      <c r="GI806" s="279"/>
      <c r="GJ806" s="279"/>
      <c r="GK806" s="279"/>
      <c r="GL806" s="279"/>
      <c r="GM806" s="279"/>
      <c r="GN806" s="279"/>
      <c r="GO806" s="279"/>
      <c r="GP806" s="209"/>
      <c r="GQ806" s="529"/>
      <c r="GR806" s="587"/>
      <c r="GS806" s="529"/>
      <c r="GT806" s="587"/>
      <c r="GU806" s="529"/>
      <c r="GV806" s="529"/>
      <c r="GW806" s="529"/>
      <c r="GX806" s="529"/>
      <c r="GY806" s="529"/>
      <c r="GZ806" s="587"/>
      <c r="HA806" s="529"/>
      <c r="HB806" s="587"/>
      <c r="HC806" s="529"/>
      <c r="HD806" s="529"/>
      <c r="HE806" s="529"/>
      <c r="HF806" s="529"/>
      <c r="HG806" s="529"/>
      <c r="HH806" s="584"/>
      <c r="HI806" s="527"/>
      <c r="HJ806" s="587"/>
      <c r="HK806" s="529"/>
      <c r="HL806" s="529"/>
      <c r="HM806" s="529"/>
      <c r="HN806" s="529"/>
      <c r="HO806" s="529"/>
      <c r="HP806" s="285"/>
      <c r="HQ806" s="208"/>
      <c r="HR806" s="208"/>
      <c r="HS806" s="208"/>
      <c r="IE806" s="159"/>
      <c r="IF806" s="159"/>
      <c r="IG806" s="159"/>
      <c r="IH806" s="159"/>
      <c r="II806" s="159"/>
      <c r="IJ806" s="159"/>
      <c r="IK806" s="159"/>
      <c r="IL806" s="159"/>
      <c r="IM806" s="159"/>
      <c r="IQ806" s="159"/>
      <c r="IR806" s="159"/>
      <c r="IS806" s="159"/>
      <c r="IZ806" s="159"/>
      <c r="JA806" s="159"/>
      <c r="JB806" s="159"/>
      <c r="JC806" s="159"/>
      <c r="JD806" s="159"/>
      <c r="JE806" s="159"/>
      <c r="JF806" s="159"/>
      <c r="JG806" s="159"/>
      <c r="JH806" s="159"/>
      <c r="JI806" s="159"/>
      <c r="JJ806" s="159"/>
      <c r="JK806" s="159"/>
      <c r="JL806" s="159"/>
      <c r="JM806" s="159"/>
      <c r="JN806" s="159"/>
      <c r="JO806" s="159"/>
      <c r="JP806" s="159"/>
      <c r="JQ806" s="159"/>
      <c r="JR806" s="159"/>
      <c r="JS806" s="159"/>
      <c r="JT806" s="159"/>
      <c r="JV806" s="159"/>
      <c r="JW806" s="159"/>
      <c r="JX806" s="159"/>
      <c r="KE806" s="159"/>
      <c r="KF806" s="159"/>
      <c r="KG806" s="159"/>
      <c r="KH806" s="159"/>
      <c r="KI806" s="159"/>
      <c r="KJ806" s="159"/>
      <c r="KK806" s="159"/>
      <c r="KL806" s="159"/>
      <c r="KM806" s="159"/>
      <c r="KN806" s="159"/>
      <c r="KO806" s="159"/>
      <c r="KP806" s="159"/>
      <c r="KQ806" s="159"/>
      <c r="KR806" s="159"/>
      <c r="KS806" s="159"/>
      <c r="KT806" s="159"/>
      <c r="KU806" s="159"/>
      <c r="KV806" s="159"/>
      <c r="KW806" s="159"/>
      <c r="KX806" s="159"/>
      <c r="KY806" s="159"/>
      <c r="KZ806" s="159"/>
      <c r="LA806" s="159"/>
    </row>
    <row r="807" spans="1:313" x14ac:dyDescent="0.15">
      <c r="A807" s="214"/>
      <c r="B807" s="261" t="s">
        <v>329</v>
      </c>
      <c r="C807" s="10">
        <v>0.23</v>
      </c>
      <c r="D807" s="11">
        <v>0.7665900000000001</v>
      </c>
      <c r="E807" s="12"/>
      <c r="F807" s="14"/>
      <c r="G807" s="13"/>
      <c r="H807" s="14"/>
      <c r="I807" s="596"/>
      <c r="J807" s="9">
        <v>2</v>
      </c>
      <c r="K807" s="14"/>
      <c r="L807" s="9"/>
      <c r="M807" s="14">
        <v>0</v>
      </c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9"/>
      <c r="AB807" s="15"/>
      <c r="AC807" s="15"/>
      <c r="AD807" s="15"/>
      <c r="AE807" s="15"/>
      <c r="AF807" s="15"/>
      <c r="AG807" s="15"/>
      <c r="AH807" s="54">
        <f>ER806-BP806</f>
        <v>4.5759479651397363</v>
      </c>
      <c r="AI807" s="54">
        <f>ES806-BQ806</f>
        <v>-23.901471238938058</v>
      </c>
      <c r="AJ807" s="15"/>
      <c r="AK807" s="15"/>
      <c r="AL807" s="635">
        <f>DEGREES(ACOS(AL806))</f>
        <v>2.4433049238254894</v>
      </c>
      <c r="AM807" s="633">
        <v>2.8599674782123352</v>
      </c>
      <c r="AN807" s="634">
        <v>-4.2991095132743364</v>
      </c>
      <c r="AO807" s="584"/>
      <c r="AP807" s="638">
        <f>ABS(11.88+AN807)</f>
        <v>7.5808904867256643</v>
      </c>
      <c r="AQ807" s="634"/>
      <c r="AR807" s="634"/>
      <c r="AS807" s="634"/>
      <c r="AT807" s="634"/>
      <c r="AU807" s="634"/>
      <c r="AV807" s="634"/>
      <c r="AW807" s="634"/>
      <c r="AX807" s="634"/>
      <c r="AY807" s="634"/>
      <c r="AZ807" s="634"/>
      <c r="BA807" s="634"/>
      <c r="BB807" s="634">
        <f>ABS(BQ807-AN807)</f>
        <v>7.6516261061946906</v>
      </c>
      <c r="BC807" s="527"/>
      <c r="BD807" s="634"/>
      <c r="BE807" s="634"/>
      <c r="BF807" s="634"/>
      <c r="BG807" s="634"/>
      <c r="BH807" s="634"/>
      <c r="BI807" s="634"/>
      <c r="BJ807" s="634"/>
      <c r="BK807" s="634"/>
      <c r="BL807" s="634"/>
      <c r="BM807" s="634"/>
      <c r="BN807" s="573"/>
      <c r="BO807" s="573"/>
      <c r="BP807" s="4">
        <v>3.4911327147833333</v>
      </c>
      <c r="BQ807" s="4">
        <v>-11.950735619469027</v>
      </c>
      <c r="BR807" s="6"/>
      <c r="BS807" s="527">
        <f>(BP806+BP807+BP808)/3</f>
        <v>1.3478007655943189</v>
      </c>
      <c r="BT807" s="527">
        <f>(BQ806+BQ807+BQ808)/3</f>
        <v>4.0493141592920363</v>
      </c>
      <c r="BU807" s="527"/>
      <c r="BV807" s="527"/>
      <c r="BW807" s="584"/>
      <c r="BX807" s="527"/>
      <c r="BY807" s="527"/>
      <c r="BZ807" s="527"/>
      <c r="CA807" s="527"/>
      <c r="CB807" s="584">
        <f>SQRT((BP806-BP807)^2+(BQ806-BQ807)^2)+SQRT((BP807-BP808)^2+(BQ807-BQ808)^2)+SQRT((BP808-BP806)^2+(BQ808-BQ806)^2)</f>
        <v>50.993888338485661</v>
      </c>
      <c r="CD807" s="584"/>
      <c r="CE807" s="527"/>
      <c r="CF807" s="584"/>
      <c r="CG807" s="527"/>
      <c r="CH807" s="584"/>
      <c r="CI807" s="527"/>
      <c r="CJ807" s="584"/>
      <c r="CK807" s="527"/>
      <c r="CL807" s="584"/>
      <c r="CO807" s="70"/>
      <c r="CP807" s="70"/>
      <c r="CQ807" s="70"/>
      <c r="CR807" s="97">
        <f>DEGREES(ACOS(((BP806-BP807)*(BP808-BP807)+(BQ806-BQ807)*(BQ808-BQ807))/(SQRT((BP806-BP807)^2+(BQ806-BQ807)^2)*SQRT((BP808-BP807)^2+(BQ808-BQ807)^2))))</f>
        <v>5.9099014308647089</v>
      </c>
      <c r="CS807" s="541"/>
      <c r="CT807" s="70"/>
      <c r="CU807" s="70"/>
      <c r="CV807" s="70"/>
      <c r="CW807" s="70"/>
      <c r="CX807" s="70"/>
      <c r="CY807" s="70"/>
      <c r="CZ807" s="70"/>
      <c r="DA807" s="70"/>
      <c r="DB807" s="70"/>
      <c r="DC807" s="70"/>
      <c r="DH807" s="516"/>
      <c r="DI807" s="516"/>
      <c r="DJ807" s="105"/>
      <c r="DK807" s="105"/>
      <c r="DL807" s="105"/>
      <c r="DM807" s="105"/>
      <c r="DN807" s="105"/>
      <c r="DO807" s="105"/>
      <c r="DP807" s="105"/>
      <c r="DQ807" s="105"/>
      <c r="DR807" s="105"/>
      <c r="DS807" s="105"/>
      <c r="DT807" s="108" t="s">
        <v>443</v>
      </c>
      <c r="DU807" s="105">
        <v>4.3589849150684561</v>
      </c>
      <c r="DV807" s="105">
        <v>-11.950735619469027</v>
      </c>
      <c r="ER807" s="128">
        <v>-1.3609500413562148</v>
      </c>
      <c r="ES807" s="128">
        <v>11.398556415929205</v>
      </c>
      <c r="EU807" s="518">
        <f>ABS(ER807)</f>
        <v>1.3609500413562148</v>
      </c>
      <c r="EV807" s="284"/>
      <c r="EW807" s="209"/>
      <c r="EX807" s="209"/>
      <c r="EY807" s="209"/>
      <c r="EZ807" s="209"/>
      <c r="FA807" s="209"/>
      <c r="FB807" s="209"/>
      <c r="FC807" s="209"/>
      <c r="FE807" s="141"/>
      <c r="FF807" s="141"/>
      <c r="FH807" s="141"/>
      <c r="FJ807" s="141"/>
      <c r="FK807" s="584"/>
      <c r="FL807" s="527"/>
      <c r="FM807" s="584"/>
      <c r="FN807" s="527"/>
      <c r="FO807" s="584"/>
      <c r="FP807" s="527"/>
      <c r="FQ807" s="284"/>
      <c r="FR807" s="209"/>
      <c r="FS807" s="285"/>
      <c r="FT807" s="279"/>
      <c r="FU807" s="285"/>
      <c r="FV807" s="279"/>
      <c r="FW807" s="285"/>
      <c r="FX807" s="279"/>
      <c r="FY807" s="285"/>
      <c r="FZ807" s="279"/>
      <c r="GA807" s="285"/>
      <c r="GB807" s="279"/>
      <c r="GC807" s="279"/>
      <c r="GD807" s="285"/>
      <c r="GE807" s="279"/>
      <c r="GF807" s="285"/>
      <c r="GG807" s="279"/>
      <c r="GH807" s="279"/>
      <c r="GI807" s="279"/>
      <c r="GJ807" s="279"/>
      <c r="GK807" s="279"/>
      <c r="GL807" s="279"/>
      <c r="GM807" s="279"/>
      <c r="GN807" s="279"/>
      <c r="GO807" s="279"/>
      <c r="GP807" s="209"/>
      <c r="GQ807" s="529"/>
      <c r="GR807" s="587">
        <v>0.74950871842806066</v>
      </c>
      <c r="GS807" s="532">
        <v>0.39447827285687387</v>
      </c>
      <c r="GT807" s="584"/>
      <c r="GU807" s="527"/>
      <c r="GV807" s="527"/>
      <c r="GW807" s="527"/>
      <c r="GX807" s="527"/>
      <c r="GY807" s="527"/>
      <c r="GZ807" s="587">
        <v>3.9441371681416371E-2</v>
      </c>
      <c r="HA807" s="532">
        <v>0.51273783185840749</v>
      </c>
      <c r="HB807" s="584"/>
      <c r="HC807" s="527"/>
      <c r="HD807" s="527"/>
      <c r="HE807" s="527"/>
      <c r="HF807" s="527"/>
      <c r="HG807" s="527"/>
      <c r="HH807" s="584">
        <v>0.75054576196244394</v>
      </c>
      <c r="HI807" s="527">
        <v>0.64692595555828702</v>
      </c>
      <c r="HJ807" s="584"/>
      <c r="HK807" s="527"/>
      <c r="HL807" s="527"/>
      <c r="HM807" s="527"/>
      <c r="HN807" s="527"/>
      <c r="HO807" s="527"/>
      <c r="HP807" s="285"/>
      <c r="HQ807" s="208"/>
      <c r="HR807" s="208"/>
      <c r="HS807" s="208"/>
      <c r="IE807" s="159"/>
      <c r="IF807" s="159"/>
      <c r="IG807" s="159"/>
      <c r="IH807" s="159"/>
      <c r="II807" s="175">
        <v>1</v>
      </c>
      <c r="IJ807" s="175">
        <v>0</v>
      </c>
      <c r="IK807" s="175">
        <v>0</v>
      </c>
      <c r="IL807" s="175">
        <v>1</v>
      </c>
      <c r="IM807" s="175">
        <v>0</v>
      </c>
      <c r="IN807" s="464"/>
      <c r="IO807" s="464"/>
      <c r="IP807" s="402"/>
      <c r="IQ807" s="175">
        <v>0</v>
      </c>
      <c r="IR807" s="175">
        <v>1</v>
      </c>
      <c r="IS807" s="175">
        <v>0</v>
      </c>
      <c r="IT807" s="402"/>
      <c r="IU807" s="416"/>
      <c r="IV807" s="402"/>
      <c r="IW807" s="416"/>
      <c r="IX807" s="483"/>
      <c r="IY807" s="416"/>
      <c r="IZ807" s="175">
        <v>1</v>
      </c>
      <c r="JA807" s="175">
        <v>0</v>
      </c>
      <c r="JB807" s="178">
        <v>0</v>
      </c>
      <c r="JC807" s="178">
        <v>0</v>
      </c>
      <c r="JD807" s="176">
        <v>0</v>
      </c>
      <c r="JE807" s="176">
        <v>0</v>
      </c>
      <c r="JF807" s="176">
        <v>0</v>
      </c>
      <c r="JG807" s="176">
        <v>0</v>
      </c>
      <c r="JH807" s="176">
        <v>1</v>
      </c>
      <c r="JI807" s="176">
        <v>0</v>
      </c>
      <c r="JJ807" s="176">
        <v>0</v>
      </c>
      <c r="JK807" s="176">
        <v>1</v>
      </c>
      <c r="JL807" s="176">
        <v>0</v>
      </c>
      <c r="JM807" s="176">
        <v>1</v>
      </c>
      <c r="JN807" s="176">
        <v>0</v>
      </c>
      <c r="JO807" s="176">
        <v>0</v>
      </c>
      <c r="JP807" s="176">
        <v>0</v>
      </c>
      <c r="JQ807" s="176">
        <v>0</v>
      </c>
      <c r="JR807" s="176">
        <v>0</v>
      </c>
      <c r="JS807" s="176">
        <v>0</v>
      </c>
      <c r="JT807" s="176">
        <v>0</v>
      </c>
      <c r="JU807" s="501">
        <v>1</v>
      </c>
      <c r="JV807" s="176">
        <v>0</v>
      </c>
      <c r="JW807" s="176">
        <v>0</v>
      </c>
      <c r="JX807" s="176">
        <v>0</v>
      </c>
      <c r="JY807" s="501"/>
      <c r="JZ807" s="405"/>
      <c r="KA807" s="405"/>
      <c r="KB807" s="405"/>
      <c r="KC807" s="405"/>
      <c r="KD807" s="405"/>
      <c r="KE807" s="162">
        <v>1</v>
      </c>
      <c r="KF807" s="175">
        <v>0</v>
      </c>
      <c r="KG807" s="175">
        <v>0</v>
      </c>
      <c r="KH807" s="175">
        <v>0</v>
      </c>
      <c r="KI807" s="175">
        <v>0</v>
      </c>
      <c r="KJ807" s="175">
        <v>1</v>
      </c>
      <c r="KK807" s="160">
        <v>0</v>
      </c>
      <c r="KL807" s="175">
        <v>1</v>
      </c>
      <c r="KM807" s="175">
        <v>0</v>
      </c>
      <c r="KN807" s="175">
        <v>0</v>
      </c>
      <c r="KO807" s="175">
        <v>0</v>
      </c>
      <c r="KP807" s="175">
        <v>0</v>
      </c>
      <c r="KQ807" s="175">
        <v>0</v>
      </c>
      <c r="KR807" s="160">
        <v>0</v>
      </c>
      <c r="KS807" s="159">
        <v>1</v>
      </c>
      <c r="KT807" s="159"/>
      <c r="KU807" s="159"/>
      <c r="KV807" s="159"/>
      <c r="KW807" s="159"/>
      <c r="KX807" s="159"/>
      <c r="KY807" s="159"/>
      <c r="KZ807" s="159"/>
      <c r="LA807" s="159"/>
    </row>
    <row r="808" spans="1:313" x14ac:dyDescent="0.15">
      <c r="A808" s="214"/>
      <c r="B808" s="261" t="s">
        <v>330</v>
      </c>
      <c r="C808" s="10">
        <v>1</v>
      </c>
      <c r="D808" s="11">
        <v>3.3330000000000002</v>
      </c>
      <c r="E808" s="12"/>
      <c r="F808" s="14"/>
      <c r="G808" s="13"/>
      <c r="H808" s="14"/>
      <c r="I808" s="596"/>
      <c r="J808" s="9">
        <v>3</v>
      </c>
      <c r="K808" s="14"/>
      <c r="L808" s="9"/>
      <c r="M808" s="14">
        <v>0</v>
      </c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9"/>
      <c r="AB808" s="15"/>
      <c r="AC808" s="15"/>
      <c r="AD808" s="15"/>
      <c r="AE808" s="15"/>
      <c r="AF808" s="15"/>
      <c r="AG808" s="15"/>
      <c r="AH808" s="54"/>
      <c r="AI808" s="15"/>
      <c r="AJ808" s="15"/>
      <c r="AK808" s="15"/>
      <c r="AL808" s="632"/>
      <c r="AM808" s="633">
        <v>1.7159804869274011</v>
      </c>
      <c r="AN808" s="634">
        <v>9.1503982300884967</v>
      </c>
      <c r="AO808" s="634">
        <f>ABS(11.88-AN808)</f>
        <v>2.7296017699115041</v>
      </c>
      <c r="AP808" s="527"/>
      <c r="AQ808" s="634"/>
      <c r="AR808" s="634"/>
      <c r="AS808" s="634"/>
      <c r="AT808" s="634"/>
      <c r="AU808" s="634"/>
      <c r="AV808" s="634"/>
      <c r="AW808" s="634"/>
      <c r="AX808" s="634"/>
      <c r="AY808" s="634"/>
      <c r="AZ808" s="634"/>
      <c r="BA808" s="634"/>
      <c r="BB808" s="584"/>
      <c r="BC808" s="634">
        <f>ABS(BQ808-AN808)</f>
        <v>3.0369856194690268</v>
      </c>
      <c r="BD808" s="634"/>
      <c r="BE808" s="634"/>
      <c r="BF808" s="634"/>
      <c r="BG808" s="634"/>
      <c r="BH808" s="634"/>
      <c r="BI808" s="634"/>
      <c r="BJ808" s="634"/>
      <c r="BK808" s="634"/>
      <c r="BL808" s="634"/>
      <c r="BM808" s="634"/>
      <c r="BN808" s="573"/>
      <c r="BO808" s="573"/>
      <c r="BP808" s="64">
        <v>1.5187413504989642</v>
      </c>
      <c r="BQ808" s="64">
        <v>12.187383849557524</v>
      </c>
      <c r="BR808" s="6"/>
      <c r="BS808" s="527"/>
      <c r="BT808" s="527"/>
      <c r="BU808" s="527"/>
      <c r="BV808" s="527"/>
      <c r="BW808" s="584"/>
      <c r="BX808" s="527"/>
      <c r="BY808" s="527"/>
      <c r="BZ808" s="527"/>
      <c r="CA808" s="527"/>
      <c r="CC808" s="584"/>
      <c r="CD808" s="584"/>
      <c r="CE808" s="584"/>
      <c r="CF808" s="584"/>
      <c r="CG808" s="527"/>
      <c r="CH808" s="584"/>
      <c r="CI808" s="527"/>
      <c r="CJ808" s="584"/>
      <c r="CK808" s="527"/>
      <c r="CL808" s="584"/>
      <c r="CO808" s="70"/>
      <c r="CP808" s="70"/>
      <c r="CQ808" s="70"/>
      <c r="CR808" s="285"/>
      <c r="CS808" s="542"/>
      <c r="CT808" s="70"/>
      <c r="CU808" s="70"/>
      <c r="CV808" s="70"/>
      <c r="CW808" s="70"/>
      <c r="CX808" s="70"/>
      <c r="CY808" s="70"/>
      <c r="CZ808" s="70"/>
      <c r="DA808" s="70"/>
      <c r="DB808" s="70"/>
      <c r="DC808" s="70"/>
      <c r="DH808" s="516"/>
      <c r="DI808" s="516"/>
      <c r="DJ808" s="105"/>
      <c r="DK808" s="105"/>
      <c r="DL808" s="105"/>
      <c r="DM808" s="105"/>
      <c r="DN808" s="105"/>
      <c r="DO808" s="105"/>
      <c r="DP808" s="105"/>
      <c r="DQ808" s="105"/>
      <c r="DR808" s="105"/>
      <c r="DS808" s="105"/>
      <c r="DT808" s="108" t="s">
        <v>445</v>
      </c>
      <c r="DU808" s="128">
        <v>0.65088915021384186</v>
      </c>
      <c r="DV808" s="128">
        <v>11.911294247787612</v>
      </c>
      <c r="ER808" s="105">
        <v>2.8599674782123352</v>
      </c>
      <c r="ES808" s="105">
        <v>-11.674646017699116</v>
      </c>
      <c r="ET808" s="518">
        <f>ABS(ER808)</f>
        <v>2.8599674782123352</v>
      </c>
      <c r="EV808" s="284"/>
      <c r="EW808" s="209"/>
      <c r="EX808" s="209"/>
      <c r="EY808" s="209"/>
      <c r="EZ808" s="209"/>
      <c r="FA808" s="209"/>
      <c r="FB808" s="209"/>
      <c r="FC808" s="209"/>
      <c r="FE808" s="151">
        <v>30.266463959336434</v>
      </c>
      <c r="FF808" s="141"/>
      <c r="FH808" s="516"/>
      <c r="FJ808" s="516"/>
      <c r="FL808" s="516"/>
      <c r="FN808" s="516"/>
      <c r="FQ808" s="284">
        <f>FE808/(D807+D808)</f>
        <v>7.3828026605920183</v>
      </c>
      <c r="FR808" s="209"/>
      <c r="FS808" s="285"/>
      <c r="FT808" s="279"/>
      <c r="FU808" s="285"/>
      <c r="FV808" s="279"/>
      <c r="FW808" s="285"/>
      <c r="FX808" s="279"/>
      <c r="FY808" s="285"/>
      <c r="FZ808" s="279"/>
      <c r="GA808" s="285"/>
      <c r="GB808" s="279"/>
      <c r="GC808" s="279"/>
      <c r="GD808" s="284">
        <f>FE808*(((ABS(DV807-AN807))/(ABS(DV806-DV807))))^2</f>
        <v>3.1121061063413324</v>
      </c>
      <c r="GE808" s="209"/>
      <c r="GF808" s="285"/>
      <c r="GG808" s="279"/>
      <c r="GH808" s="279"/>
      <c r="GI808" s="279"/>
      <c r="GJ808" s="279"/>
      <c r="GK808" s="279"/>
      <c r="GL808" s="279"/>
      <c r="GM808" s="279"/>
      <c r="GN808" s="279"/>
      <c r="GO808" s="279"/>
      <c r="GP808" s="284"/>
      <c r="GQ808" s="587"/>
      <c r="GR808" s="587">
        <v>1.4990174368561209</v>
      </c>
      <c r="GS808" s="529">
        <v>2.0118391915700569</v>
      </c>
      <c r="GT808" s="587"/>
      <c r="GU808" s="529"/>
      <c r="GV808" s="529"/>
      <c r="GW808" s="529"/>
      <c r="GX808" s="529"/>
      <c r="GY808" s="529"/>
      <c r="GZ808" s="587">
        <v>0.27608960176991104</v>
      </c>
      <c r="HA808" s="529">
        <v>0.51273783185840749</v>
      </c>
      <c r="HB808" s="587"/>
      <c r="HC808" s="529"/>
      <c r="HD808" s="529"/>
      <c r="HE808" s="529"/>
      <c r="HF808" s="529"/>
      <c r="HG808" s="529"/>
      <c r="HH808" s="584">
        <v>1.5242305416846109</v>
      </c>
      <c r="HI808" s="527">
        <v>2.0761495651701303</v>
      </c>
      <c r="HJ808" s="587"/>
      <c r="HK808" s="529"/>
      <c r="HL808" s="529"/>
      <c r="HM808" s="529"/>
      <c r="HN808" s="529"/>
      <c r="HO808" s="529"/>
      <c r="HP808" s="285"/>
      <c r="HQ808" s="208"/>
      <c r="HR808" s="208"/>
      <c r="HS808" s="208"/>
      <c r="IE808" s="159"/>
      <c r="IF808" s="159"/>
      <c r="IG808" s="159"/>
      <c r="IH808" s="159"/>
      <c r="II808" s="175">
        <v>0</v>
      </c>
      <c r="IJ808" s="175">
        <v>1</v>
      </c>
      <c r="IK808" s="175">
        <v>1</v>
      </c>
      <c r="IL808" s="175">
        <v>0</v>
      </c>
      <c r="IM808" s="175">
        <v>0</v>
      </c>
      <c r="IN808" s="464"/>
      <c r="IO808" s="464"/>
      <c r="IP808" s="402"/>
      <c r="IQ808" s="175">
        <v>1</v>
      </c>
      <c r="IR808" s="175">
        <v>0</v>
      </c>
      <c r="IS808" s="175">
        <v>0</v>
      </c>
      <c r="IT808" s="402"/>
      <c r="IU808" s="416"/>
      <c r="IV808" s="402"/>
      <c r="IW808" s="416"/>
      <c r="IX808" s="483"/>
      <c r="IY808" s="416"/>
      <c r="IZ808" s="175">
        <v>1</v>
      </c>
      <c r="JA808" s="175">
        <v>0</v>
      </c>
      <c r="JB808" s="178">
        <v>0</v>
      </c>
      <c r="JC808" s="178">
        <v>0</v>
      </c>
      <c r="JD808" s="178">
        <v>0</v>
      </c>
      <c r="JE808" s="178">
        <v>0</v>
      </c>
      <c r="JF808" s="178">
        <v>0</v>
      </c>
      <c r="JG808" s="178">
        <v>1</v>
      </c>
      <c r="JH808" s="178">
        <v>0</v>
      </c>
      <c r="JI808" s="178">
        <v>0</v>
      </c>
      <c r="JJ808" s="178">
        <v>0</v>
      </c>
      <c r="JK808" s="178">
        <v>1</v>
      </c>
      <c r="JL808" s="178">
        <v>0</v>
      </c>
      <c r="JM808" s="178">
        <v>1</v>
      </c>
      <c r="JN808" s="178">
        <v>0</v>
      </c>
      <c r="JO808" s="178">
        <v>0</v>
      </c>
      <c r="JP808" s="178">
        <v>0</v>
      </c>
      <c r="JQ808" s="178">
        <v>0</v>
      </c>
      <c r="JR808" s="178">
        <v>0</v>
      </c>
      <c r="JS808" s="178">
        <v>0</v>
      </c>
      <c r="JT808" s="178">
        <v>0</v>
      </c>
      <c r="JU808" s="513">
        <v>1</v>
      </c>
      <c r="JV808" s="178">
        <v>0</v>
      </c>
      <c r="JW808" s="178">
        <v>0</v>
      </c>
      <c r="JX808" s="178">
        <v>0</v>
      </c>
      <c r="JY808" s="513"/>
      <c r="JZ808" s="407"/>
      <c r="KA808" s="407"/>
      <c r="KB808" s="407"/>
      <c r="KC808" s="407"/>
      <c r="KD808" s="407"/>
      <c r="KE808" s="162">
        <v>0</v>
      </c>
      <c r="KF808" s="175">
        <v>0</v>
      </c>
      <c r="KG808" s="175">
        <v>1</v>
      </c>
      <c r="KH808" s="175">
        <v>0</v>
      </c>
      <c r="KI808" s="175">
        <v>0</v>
      </c>
      <c r="KJ808" s="175">
        <v>0</v>
      </c>
      <c r="KK808" s="160">
        <v>1</v>
      </c>
      <c r="KL808" s="175">
        <v>0</v>
      </c>
      <c r="KM808" s="175">
        <v>0</v>
      </c>
      <c r="KN808" s="175">
        <v>0</v>
      </c>
      <c r="KO808" s="175">
        <v>0</v>
      </c>
      <c r="KP808" s="175">
        <v>1</v>
      </c>
      <c r="KQ808" s="175">
        <v>0</v>
      </c>
      <c r="KR808" s="160">
        <v>0</v>
      </c>
      <c r="KS808" s="175">
        <v>0</v>
      </c>
      <c r="KT808" s="159"/>
      <c r="KU808" s="159"/>
      <c r="KV808" s="159"/>
      <c r="KW808" s="159"/>
      <c r="KX808" s="159"/>
      <c r="KY808" s="159"/>
      <c r="KZ808" s="159"/>
      <c r="LA808" s="159"/>
    </row>
    <row r="809" spans="1:313" s="520" customFormat="1" x14ac:dyDescent="0.15">
      <c r="A809" s="520" t="s">
        <v>593</v>
      </c>
      <c r="B809" s="259" t="s">
        <v>331</v>
      </c>
      <c r="C809" s="17"/>
      <c r="D809" s="18"/>
      <c r="E809" s="24"/>
      <c r="F809" s="20"/>
      <c r="G809" s="19"/>
      <c r="H809" s="20"/>
      <c r="I809" s="597"/>
      <c r="J809" s="16"/>
      <c r="K809" s="20"/>
      <c r="L809" s="16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16"/>
      <c r="AB809" s="20"/>
      <c r="AC809" s="20"/>
      <c r="AD809" s="20"/>
      <c r="AE809" s="20"/>
      <c r="AF809" s="20"/>
      <c r="AG809" s="20"/>
      <c r="AH809" s="58"/>
      <c r="AI809" s="20"/>
      <c r="AJ809" s="20"/>
      <c r="AK809" s="20"/>
      <c r="AL809" s="642"/>
      <c r="AM809" s="528"/>
      <c r="AN809" s="528"/>
      <c r="AO809" s="585"/>
      <c r="AP809" s="528"/>
      <c r="AQ809" s="528">
        <f>SUM(AO806:AO809)</f>
        <v>2.7296017699115041</v>
      </c>
      <c r="AR809" s="528">
        <f>SUM(AP806:AP809)</f>
        <v>7.5808904867256643</v>
      </c>
      <c r="AS809" s="528">
        <f>AVERAGE(AO806:AO809)</f>
        <v>2.7296017699115041</v>
      </c>
      <c r="AT809" s="528">
        <f>AVERAGE(AP806:AP809)</f>
        <v>7.5808904867256643</v>
      </c>
      <c r="AU809" s="528">
        <f>MAX(AO806:AO809)</f>
        <v>2.7296017699115041</v>
      </c>
      <c r="AV809" s="528">
        <f>MAX(AP806:AP809)</f>
        <v>7.5808904867256643</v>
      </c>
      <c r="AW809" s="528">
        <f>MIN(AO806:AO809)</f>
        <v>2.7296017699115041</v>
      </c>
      <c r="AX809" s="528">
        <f>MIN(AP806:AP809)</f>
        <v>7.5808904867256643</v>
      </c>
      <c r="AY809" s="528">
        <f>AU809-AW809</f>
        <v>0</v>
      </c>
      <c r="AZ809" s="528">
        <f>AV809-AX809</f>
        <v>0</v>
      </c>
      <c r="BA809" s="528"/>
      <c r="BB809" s="585"/>
      <c r="BC809" s="528"/>
      <c r="BD809" s="528">
        <f>SUM(BB806:BB809)</f>
        <v>7.6516261061946906</v>
      </c>
      <c r="BE809" s="528">
        <f>SUM(BC806:BC809)</f>
        <v>3.0369856194690268</v>
      </c>
      <c r="BF809" s="528">
        <f>AVERAGE(BB806:BB809)</f>
        <v>7.6516261061946906</v>
      </c>
      <c r="BG809" s="528">
        <f>AVERAGE(BC806:BC809)</f>
        <v>3.0369856194690268</v>
      </c>
      <c r="BH809" s="528">
        <f>MAX(BB806:BB809)</f>
        <v>7.6516261061946906</v>
      </c>
      <c r="BI809" s="528">
        <f>MAX(BC806:BC809)</f>
        <v>3.0369856194690268</v>
      </c>
      <c r="BJ809" s="528">
        <f>MIN(BB806:BB809)</f>
        <v>7.6516261061946906</v>
      </c>
      <c r="BK809" s="528">
        <f>MIN(BC806:BC809)</f>
        <v>3.0369856194690268</v>
      </c>
      <c r="BL809" s="528">
        <f>BH809-BJ809</f>
        <v>0</v>
      </c>
      <c r="BM809" s="528">
        <f>BI809-BK809</f>
        <v>0</v>
      </c>
      <c r="BR809" s="523"/>
      <c r="BS809" s="528"/>
      <c r="BT809" s="528"/>
      <c r="BU809" s="528"/>
      <c r="BV809" s="528"/>
      <c r="BW809" s="585">
        <f>AVERAGE(BS806:BS809)</f>
        <v>1.3478007655943189</v>
      </c>
      <c r="BX809" s="585">
        <f>AVERAGE(BT806:BT809)</f>
        <v>4.0493141592920363</v>
      </c>
      <c r="BY809" s="585"/>
      <c r="BZ809" s="585"/>
      <c r="CA809" s="528"/>
      <c r="CB809" s="585"/>
      <c r="CC809" s="528"/>
      <c r="CD809" s="585">
        <f>SUM(CB805:CB808)</f>
        <v>50.993888338485661</v>
      </c>
      <c r="CE809" s="585"/>
      <c r="CF809" s="585" t="e">
        <f ca="1">[1]!Mean(CB806:CB808)</f>
        <v>#NAME?</v>
      </c>
      <c r="CG809" s="585"/>
      <c r="CH809" s="585">
        <f>MAX(CB806:CB808)</f>
        <v>50.993888338485661</v>
      </c>
      <c r="CI809" s="585"/>
      <c r="CJ809" s="585">
        <f>MIN(CB806:CB808)</f>
        <v>50.993888338485661</v>
      </c>
      <c r="CK809" s="585"/>
      <c r="CL809" s="585"/>
      <c r="CM809" s="528"/>
      <c r="CN809" s="393"/>
      <c r="CT809" s="281"/>
      <c r="CU809" s="281"/>
      <c r="CV809" s="281">
        <f>AVERAGE(CR805:CR809)</f>
        <v>5.9099014308647089</v>
      </c>
      <c r="CW809" s="281"/>
      <c r="CX809" s="281">
        <f>MAX(CR805:CR809)</f>
        <v>5.9099014308647089</v>
      </c>
      <c r="CY809" s="281"/>
      <c r="CZ809" s="281">
        <f>MIN(CR806:CR809)</f>
        <v>5.9099014308647089</v>
      </c>
      <c r="DA809" s="281"/>
      <c r="DB809" s="281">
        <f>CX809-CZ809</f>
        <v>0</v>
      </c>
      <c r="DW809" s="523"/>
      <c r="DX809" s="523"/>
      <c r="DY809" s="523"/>
      <c r="DZ809" s="523"/>
      <c r="EA809" s="523"/>
      <c r="EB809" s="523"/>
      <c r="EC809" s="523"/>
      <c r="ED809" s="523"/>
      <c r="EE809" s="523"/>
      <c r="EF809" s="523"/>
      <c r="EG809" s="523"/>
      <c r="EH809" s="523"/>
      <c r="EI809" s="523"/>
      <c r="EJ809" s="523"/>
      <c r="EK809" s="523"/>
      <c r="EL809" s="523"/>
      <c r="EM809" s="523"/>
      <c r="EN809" s="523"/>
      <c r="EO809" s="523"/>
      <c r="EP809" s="523"/>
      <c r="EQ809" s="523"/>
      <c r="ET809" s="523"/>
      <c r="EU809" s="523"/>
      <c r="EV809" s="287">
        <f>SUM(ET806:ET809)</f>
        <v>2.8599674782123352</v>
      </c>
      <c r="EW809" s="281">
        <f>SUM(EU806:EU809)</f>
        <v>1.3609500413562148</v>
      </c>
      <c r="EX809" s="278">
        <f>AVERAGE(ET806:ET809)</f>
        <v>2.8599674782123352</v>
      </c>
      <c r="EY809" s="278">
        <f>AVERAGE(EU806:EU809)</f>
        <v>1.3609500413562148</v>
      </c>
      <c r="EZ809" s="281">
        <f>_xlfn.VAR.P(ET806:ET809)</f>
        <v>0</v>
      </c>
      <c r="FA809" s="281">
        <f>_xlfn.VAR.P(EU806:EU809)</f>
        <v>0</v>
      </c>
      <c r="FB809" s="281">
        <f>MAX(ET806:ET809)</f>
        <v>2.8599674782123352</v>
      </c>
      <c r="FC809" s="281">
        <f>MAX(EU806:EU809)</f>
        <v>1.3609500413562148</v>
      </c>
      <c r="FD809" s="523"/>
      <c r="FG809" s="521">
        <f>SUM(FE806:FE809)</f>
        <v>30.266463959336434</v>
      </c>
      <c r="FH809" s="521"/>
      <c r="FI809" s="521">
        <f>AVERAGE(FE806:FE809)</f>
        <v>30.266463959336434</v>
      </c>
      <c r="FJ809" s="521"/>
      <c r="FK809" s="521">
        <f>MAX(FE806:FE809)</f>
        <v>30.266463959336434</v>
      </c>
      <c r="FL809" s="521"/>
      <c r="FM809" s="521">
        <f>MIN(FE806:FE809)</f>
        <v>30.266463959336434</v>
      </c>
      <c r="FN809" s="521"/>
      <c r="FO809" s="521">
        <f>FK809-FM809</f>
        <v>0</v>
      </c>
      <c r="FQ809" s="284"/>
      <c r="FR809" s="284"/>
      <c r="FS809" s="278">
        <f>SUM(FQ806:FQ809)</f>
        <v>7.3828026605920183</v>
      </c>
      <c r="FT809" s="278"/>
      <c r="FU809" s="278">
        <f>AVERAGE(FQ806:FQ809)</f>
        <v>7.3828026605920183</v>
      </c>
      <c r="FV809" s="278"/>
      <c r="FW809" s="278">
        <f>MAX(FQ806:FQ809)</f>
        <v>7.3828026605920183</v>
      </c>
      <c r="FX809" s="278"/>
      <c r="FY809" s="278">
        <f>MIN(FQ806:FQ809)</f>
        <v>7.3828026605920183</v>
      </c>
      <c r="FZ809" s="278"/>
      <c r="GA809" s="278">
        <f>FW809-FY809</f>
        <v>0</v>
      </c>
      <c r="GB809" s="278"/>
      <c r="GC809" s="278"/>
      <c r="GD809" s="284"/>
      <c r="GE809" s="284"/>
      <c r="GF809" s="278">
        <f>SUM(GD806:GD809)</f>
        <v>3.1121061063413324</v>
      </c>
      <c r="GG809" s="278"/>
      <c r="GH809" s="278">
        <f>AVERAGE(GD806:GD809)</f>
        <v>3.1121061063413324</v>
      </c>
      <c r="GI809" s="278"/>
      <c r="GJ809" s="278">
        <f>MAX(GD806:GD809)</f>
        <v>3.1121061063413324</v>
      </c>
      <c r="GK809" s="278"/>
      <c r="GL809" s="278">
        <f>MIN(GD806:GD809)</f>
        <v>3.1121061063413324</v>
      </c>
      <c r="GM809" s="278"/>
      <c r="GN809" s="278">
        <f>GJ809-GL809</f>
        <v>0</v>
      </c>
      <c r="GO809" s="278"/>
      <c r="GP809" s="278"/>
      <c r="GQ809" s="531"/>
      <c r="GR809" s="585"/>
      <c r="GS809" s="528"/>
      <c r="GT809" s="586">
        <f>SUM(GR806:GR809)</f>
        <v>2.2485261552841815</v>
      </c>
      <c r="GU809" s="586">
        <f>SUM(GS806:GS809)</f>
        <v>2.4063174644269307</v>
      </c>
      <c r="GV809" s="531">
        <f>AVERAGE(GR806:GR809)</f>
        <v>1.1242630776420908</v>
      </c>
      <c r="GW809" s="531">
        <f>AVERAGE(GS806:GS809)</f>
        <v>1.2031587322134654</v>
      </c>
      <c r="GX809" s="531">
        <f>MAX(GR806:GR809)</f>
        <v>1.4990174368561209</v>
      </c>
      <c r="GY809" s="531">
        <f>MAX(GS806:GS809)</f>
        <v>2.0118391915700569</v>
      </c>
      <c r="GZ809" s="585"/>
      <c r="HA809" s="528"/>
      <c r="HB809" s="586">
        <f>SUM(GZ806:GZ809)</f>
        <v>0.31553097345132741</v>
      </c>
      <c r="HC809" s="586">
        <f>SUM(HA806:HA809)</f>
        <v>1.025475663716815</v>
      </c>
      <c r="HD809" s="531">
        <f>AVERAGE(GZ806:GZ809)</f>
        <v>0.15776548672566371</v>
      </c>
      <c r="HE809" s="531">
        <f>AVERAGE(HA806:HA809)</f>
        <v>0.51273783185840749</v>
      </c>
      <c r="HF809" s="531">
        <f>MAX(GZ806:GZ809)</f>
        <v>0.27608960176991104</v>
      </c>
      <c r="HG809" s="531">
        <f>MAX(HA806:HA809)</f>
        <v>0.51273783185840749</v>
      </c>
      <c r="HH809" s="585"/>
      <c r="HI809" s="528"/>
      <c r="HJ809" s="586">
        <f>SUM(HH807:HH809)</f>
        <v>2.2747763036470547</v>
      </c>
      <c r="HK809" s="586">
        <f>SUM(HI807:HI809)</f>
        <v>2.7230755207284174</v>
      </c>
      <c r="HL809" s="531">
        <f>AVERAGE(HH807:HH809)</f>
        <v>1.1373881518235274</v>
      </c>
      <c r="HM809" s="531">
        <f>AVERAGE(HI807:HI809)</f>
        <v>1.3615377603642087</v>
      </c>
      <c r="HN809" s="531">
        <f>MAX(HH807:HH809)</f>
        <v>1.5242305416846109</v>
      </c>
      <c r="HO809" s="531">
        <f>MAX(HI807:HI809)</f>
        <v>2.0761495651701303</v>
      </c>
      <c r="HP809" s="286">
        <f>MIN(HH807:HH809)</f>
        <v>0.75054576196244394</v>
      </c>
      <c r="HQ809" s="286">
        <f>MIN(HI807:HI809)</f>
        <v>0.64692595555828702</v>
      </c>
      <c r="HR809" s="278">
        <f>HN809-HP809</f>
        <v>0.77368477972216698</v>
      </c>
      <c r="HS809" s="278">
        <f>HO809-HQ809</f>
        <v>1.4292236096118431</v>
      </c>
      <c r="HT809" s="393"/>
      <c r="HV809" s="393"/>
      <c r="HX809" s="393"/>
      <c r="HZ809" s="393"/>
      <c r="IB809" s="393"/>
      <c r="ID809" s="393"/>
      <c r="IG809" s="520">
        <v>-1.28205438678484</v>
      </c>
      <c r="IH809" s="520">
        <v>-12.187383849557524</v>
      </c>
      <c r="IN809" s="462"/>
      <c r="IO809" s="462"/>
      <c r="IU809" s="393"/>
      <c r="IW809" s="393"/>
      <c r="IY809" s="393"/>
      <c r="JU809" s="393"/>
      <c r="JY809" s="393"/>
    </row>
    <row r="810" spans="1:313" x14ac:dyDescent="0.15">
      <c r="A810" s="4"/>
      <c r="B810" s="36"/>
      <c r="C810" s="10"/>
      <c r="D810" s="11"/>
      <c r="E810" s="12"/>
      <c r="F810" s="14"/>
      <c r="G810" s="13" t="s">
        <v>389</v>
      </c>
      <c r="H810" s="14"/>
      <c r="I810" s="596"/>
      <c r="J810" s="9"/>
      <c r="K810" s="14"/>
      <c r="L810" s="9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9"/>
      <c r="AB810" s="15"/>
      <c r="AC810" s="15"/>
      <c r="AD810" s="15"/>
      <c r="AE810" s="15"/>
      <c r="AF810" s="15"/>
      <c r="AG810" s="15"/>
      <c r="AH810" s="54"/>
      <c r="AI810" s="15"/>
      <c r="AJ810" s="15"/>
      <c r="AK810" s="15"/>
      <c r="AL810" s="54"/>
      <c r="BS810" s="530"/>
      <c r="BT810" s="530"/>
      <c r="BU810" s="530"/>
      <c r="BV810" s="530"/>
      <c r="BW810" s="584"/>
      <c r="BX810" s="530"/>
      <c r="BY810" s="530"/>
      <c r="BZ810" s="530"/>
      <c r="CA810" s="530"/>
      <c r="CB810" s="584"/>
      <c r="CC810" s="530"/>
      <c r="CD810" s="584"/>
      <c r="CE810" s="530"/>
      <c r="CF810" s="584"/>
      <c r="CG810" s="530"/>
      <c r="CH810" s="584"/>
      <c r="CI810" s="527"/>
      <c r="CJ810" s="584"/>
      <c r="CK810" s="527"/>
      <c r="CL810" s="584"/>
      <c r="CM810" s="271"/>
      <c r="CO810" s="70"/>
      <c r="CP810" s="70"/>
      <c r="CQ810" s="70"/>
      <c r="CR810" s="70"/>
      <c r="CS810" s="70"/>
      <c r="CT810" s="70"/>
      <c r="CU810" s="70"/>
      <c r="CV810" s="70"/>
      <c r="CW810" s="70"/>
      <c r="CX810" s="70"/>
      <c r="CY810" s="70"/>
      <c r="CZ810" s="70"/>
      <c r="DA810" s="70"/>
      <c r="DB810" s="70"/>
      <c r="DC810" s="70"/>
      <c r="FE810" s="141"/>
      <c r="FF810" s="151"/>
      <c r="FG810" s="521">
        <f>SUM(FE807:FE810)</f>
        <v>30.266463959336434</v>
      </c>
      <c r="FH810" s="151">
        <v>6102.0277178833539</v>
      </c>
      <c r="FI810" s="267">
        <v>2776.7599252723576</v>
      </c>
      <c r="FJ810" s="151">
        <v>2802.1828948451566</v>
      </c>
      <c r="FK810" s="584"/>
      <c r="FL810" s="527"/>
      <c r="FM810" s="584"/>
      <c r="FN810" s="530"/>
      <c r="FO810" s="584"/>
      <c r="FP810" s="530"/>
      <c r="FQ810" s="284"/>
      <c r="FR810" s="282"/>
      <c r="FS810" s="284"/>
      <c r="FT810" s="282"/>
      <c r="FU810" s="282"/>
      <c r="FV810" s="282"/>
      <c r="FW810" s="282"/>
      <c r="FX810" s="282"/>
      <c r="FY810" s="282"/>
      <c r="FZ810" s="282"/>
      <c r="GA810" s="282"/>
      <c r="GB810" s="282"/>
      <c r="GC810" s="282"/>
      <c r="GD810" s="284"/>
      <c r="GE810" s="282"/>
      <c r="GF810" s="284"/>
      <c r="GG810" s="282"/>
      <c r="GH810" s="282"/>
      <c r="GI810" s="282"/>
      <c r="GJ810" s="282"/>
      <c r="GK810" s="282"/>
      <c r="GL810" s="282"/>
      <c r="GM810" s="282"/>
      <c r="GN810" s="282"/>
      <c r="GO810" s="282"/>
      <c r="GP810" s="282"/>
      <c r="GQ810" s="532"/>
      <c r="GS810" s="141"/>
      <c r="GU810" s="141"/>
      <c r="GV810" s="141"/>
      <c r="GW810" s="141"/>
      <c r="HA810" s="141"/>
      <c r="HC810" s="141"/>
      <c r="HD810" s="141"/>
      <c r="HE810" s="141"/>
      <c r="HI810" s="141"/>
      <c r="HK810" s="516"/>
      <c r="HL810" s="516"/>
      <c r="HM810" s="516"/>
      <c r="HN810" s="516"/>
      <c r="HO810" s="516"/>
      <c r="HQ810" s="159"/>
      <c r="HR810" s="159"/>
      <c r="HS810" s="159"/>
      <c r="IE810" s="159"/>
      <c r="IF810" s="159"/>
      <c r="IG810" s="159"/>
      <c r="IH810" s="159"/>
      <c r="II810" s="159"/>
      <c r="IJ810" s="159"/>
      <c r="IK810" s="159"/>
      <c r="IL810" s="159"/>
      <c r="IM810" s="159"/>
      <c r="IQ810" s="159"/>
      <c r="IR810" s="159"/>
      <c r="IS810" s="159"/>
      <c r="IZ810" s="159"/>
      <c r="JA810" s="159"/>
      <c r="JB810" s="159"/>
      <c r="JC810" s="159"/>
      <c r="JD810" s="159"/>
      <c r="JE810" s="159"/>
      <c r="JF810" s="159"/>
      <c r="JG810" s="159"/>
      <c r="JH810" s="159"/>
      <c r="JI810" s="159"/>
      <c r="JJ810" s="159"/>
      <c r="JK810" s="159"/>
      <c r="JL810" s="159"/>
      <c r="JM810" s="159"/>
      <c r="JN810" s="159"/>
      <c r="JO810" s="159"/>
      <c r="JP810" s="159"/>
      <c r="JQ810" s="159"/>
      <c r="JR810" s="159"/>
      <c r="JS810" s="159"/>
      <c r="JT810" s="159"/>
      <c r="JV810" s="159"/>
      <c r="JW810" s="159"/>
      <c r="JX810" s="159"/>
      <c r="KE810" s="159"/>
      <c r="KF810" s="159"/>
      <c r="KG810" s="159"/>
      <c r="KH810" s="159"/>
      <c r="KI810" s="159"/>
      <c r="KJ810" s="159"/>
      <c r="KK810" s="159"/>
      <c r="KL810" s="159"/>
      <c r="KM810" s="159"/>
      <c r="KN810" s="159"/>
      <c r="KO810" s="159"/>
      <c r="KP810" s="159"/>
      <c r="KQ810" s="159"/>
      <c r="KR810" s="159"/>
      <c r="KS810" s="159"/>
      <c r="KT810" s="159"/>
      <c r="KU810" s="159"/>
      <c r="KV810" s="159"/>
      <c r="KW810" s="159"/>
      <c r="KX810" s="159"/>
      <c r="KY810" s="159"/>
      <c r="KZ810" s="159"/>
      <c r="LA810" s="159"/>
    </row>
    <row r="811" spans="1:313" x14ac:dyDescent="0.15">
      <c r="A811" s="4"/>
      <c r="B811" s="36"/>
      <c r="C811" s="10"/>
      <c r="D811" s="11"/>
      <c r="E811" s="12"/>
      <c r="F811" s="14"/>
      <c r="G811" s="13"/>
      <c r="H811" s="14"/>
      <c r="I811" s="596"/>
      <c r="J811" s="9"/>
      <c r="K811" s="14"/>
      <c r="L811" s="9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9"/>
      <c r="AB811" s="15"/>
      <c r="AC811" s="15"/>
      <c r="AD811" s="15"/>
      <c r="AE811" s="15"/>
      <c r="AF811" s="15"/>
      <c r="AG811" s="15"/>
      <c r="AH811" s="54"/>
      <c r="AI811" s="15"/>
      <c r="AJ811" s="15"/>
      <c r="AK811" s="15"/>
      <c r="AL811" s="54"/>
      <c r="BS811" s="527"/>
      <c r="BT811" s="527"/>
      <c r="BU811" s="527"/>
      <c r="BV811" s="527"/>
      <c r="BW811" s="584"/>
      <c r="BX811" s="527"/>
      <c r="BY811" s="527"/>
      <c r="BZ811" s="527"/>
      <c r="CA811" s="527"/>
      <c r="CB811" s="584"/>
      <c r="CC811" s="527"/>
      <c r="CD811" s="584"/>
      <c r="CE811" s="527"/>
      <c r="CF811" s="584"/>
      <c r="CG811" s="527"/>
      <c r="CH811" s="584"/>
      <c r="CI811" s="527"/>
      <c r="CJ811" s="584"/>
      <c r="CK811" s="527"/>
      <c r="CL811" s="584"/>
      <c r="CO811" s="70"/>
      <c r="CP811" s="70"/>
      <c r="CQ811" s="70"/>
      <c r="CR811" s="70"/>
      <c r="CS811" s="70"/>
      <c r="CT811" s="70"/>
      <c r="CU811" s="70"/>
      <c r="CV811" s="70"/>
      <c r="CW811" s="70"/>
      <c r="CX811" s="70"/>
      <c r="CY811" s="70"/>
      <c r="CZ811" s="70"/>
      <c r="DA811" s="70"/>
      <c r="DB811" s="70"/>
      <c r="DC811" s="70"/>
      <c r="FQ811" s="284"/>
      <c r="FR811" s="209"/>
    </row>
    <row r="812" spans="1:313" x14ac:dyDescent="0.15">
      <c r="A812" s="4"/>
      <c r="B812" s="36"/>
      <c r="C812" s="10"/>
      <c r="D812" s="11"/>
      <c r="E812" s="12"/>
      <c r="F812" s="14"/>
      <c r="G812" s="13"/>
      <c r="H812" s="14"/>
      <c r="I812" s="596"/>
      <c r="J812" s="9"/>
      <c r="K812" s="14"/>
      <c r="L812" s="9"/>
      <c r="M812" s="14"/>
      <c r="N812" s="14"/>
      <c r="O812" s="14"/>
      <c r="P812" s="14" t="s">
        <v>408</v>
      </c>
      <c r="Q812" s="14"/>
      <c r="R812" s="14" t="s">
        <v>345</v>
      </c>
      <c r="S812" s="14"/>
      <c r="T812" s="14"/>
      <c r="U812" s="14"/>
      <c r="V812" s="14"/>
      <c r="W812" s="14"/>
      <c r="X812" s="14"/>
      <c r="Y812" s="14"/>
      <c r="Z812" s="14"/>
      <c r="AA812" s="9"/>
      <c r="AB812" s="15"/>
      <c r="AC812" s="15"/>
      <c r="AD812" s="15"/>
      <c r="AE812" s="15"/>
      <c r="AF812" s="15"/>
      <c r="AG812" s="15"/>
      <c r="AH812" s="54"/>
      <c r="AI812" s="15"/>
      <c r="AJ812" s="15"/>
      <c r="AK812" s="15"/>
      <c r="AL812" s="54"/>
      <c r="BS812" s="527"/>
      <c r="BT812" s="527"/>
      <c r="BU812" s="527"/>
      <c r="BV812" s="527"/>
      <c r="BW812" s="584"/>
      <c r="BX812" s="527"/>
      <c r="BY812" s="527"/>
      <c r="BZ812" s="527"/>
      <c r="CA812" s="527"/>
      <c r="CB812" s="584"/>
      <c r="CC812" s="527"/>
      <c r="CD812" s="584"/>
      <c r="CE812" s="527"/>
      <c r="CF812" s="584"/>
      <c r="CG812" s="527"/>
      <c r="CH812" s="584"/>
      <c r="CI812" s="527"/>
      <c r="CJ812" s="584"/>
      <c r="CK812" s="527"/>
      <c r="CL812" s="584"/>
    </row>
    <row r="813" spans="1:313" x14ac:dyDescent="0.15">
      <c r="A813" s="4"/>
      <c r="B813" s="36"/>
      <c r="C813" s="10"/>
      <c r="D813" s="11"/>
      <c r="E813" s="12"/>
      <c r="F813" s="14"/>
      <c r="G813" s="13"/>
      <c r="H813" s="14"/>
      <c r="I813" s="596"/>
      <c r="J813" s="9"/>
      <c r="K813" s="14"/>
      <c r="L813" s="9"/>
      <c r="M813" s="14"/>
      <c r="N813" s="14" t="s">
        <v>411</v>
      </c>
      <c r="O813" s="14"/>
      <c r="P813" s="14">
        <v>9</v>
      </c>
      <c r="Q813" s="14"/>
      <c r="R813" s="14">
        <v>12</v>
      </c>
      <c r="S813" s="14"/>
      <c r="T813" s="14"/>
      <c r="U813" s="14"/>
      <c r="V813" s="14"/>
      <c r="W813" s="14"/>
      <c r="X813" s="14"/>
      <c r="Y813" s="14"/>
      <c r="Z813" s="14"/>
      <c r="AA813" s="9"/>
      <c r="AB813" s="15"/>
      <c r="AC813" s="15"/>
      <c r="AD813" s="15"/>
      <c r="AE813" s="15"/>
      <c r="AF813" s="15"/>
      <c r="AG813" s="15"/>
      <c r="AH813" s="54"/>
      <c r="AI813" s="15"/>
      <c r="AJ813" s="15"/>
      <c r="AK813" s="15"/>
      <c r="AL813" s="54"/>
      <c r="BS813" s="527"/>
      <c r="BT813" s="527"/>
      <c r="BU813" s="527"/>
      <c r="BV813" s="527"/>
      <c r="BW813" s="584"/>
      <c r="BX813" s="527"/>
      <c r="BY813" s="527"/>
      <c r="BZ813" s="527"/>
      <c r="CA813" s="527"/>
      <c r="CB813" s="584"/>
      <c r="CC813" s="527"/>
      <c r="CD813" s="584"/>
      <c r="CE813" s="527"/>
      <c r="CF813" s="584"/>
      <c r="CG813" s="527"/>
      <c r="CH813" s="584"/>
      <c r="CI813" s="527"/>
      <c r="CJ813" s="584"/>
      <c r="CK813" s="527"/>
      <c r="CL813" s="584"/>
    </row>
    <row r="814" spans="1:313" x14ac:dyDescent="0.15">
      <c r="A814" s="4"/>
      <c r="B814" s="36"/>
      <c r="C814" s="10"/>
      <c r="D814" s="11"/>
      <c r="E814" s="12"/>
      <c r="F814" s="14"/>
      <c r="G814" s="13"/>
      <c r="H814" s="14"/>
      <c r="I814" s="596"/>
      <c r="J814" s="9"/>
      <c r="K814" s="14"/>
      <c r="L814" s="9"/>
      <c r="M814" s="14"/>
      <c r="N814" s="14" t="s">
        <v>418</v>
      </c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9"/>
      <c r="AB814" s="15"/>
      <c r="AC814" s="15"/>
      <c r="AD814" s="15"/>
      <c r="AE814" s="15"/>
      <c r="AF814" s="15"/>
      <c r="AG814" s="15"/>
      <c r="AH814" s="54"/>
      <c r="AI814" s="15"/>
      <c r="AJ814" s="15"/>
      <c r="AK814" s="15"/>
      <c r="AL814" s="54"/>
      <c r="BS814" s="527"/>
      <c r="BT814" s="527"/>
      <c r="BU814" s="527"/>
      <c r="BV814" s="527"/>
      <c r="BW814" s="584"/>
      <c r="BX814" s="527"/>
      <c r="BY814" s="527"/>
      <c r="BZ814" s="527"/>
      <c r="CA814" s="527"/>
      <c r="CB814" s="584"/>
      <c r="CC814" s="527"/>
      <c r="CD814" s="584"/>
      <c r="CE814" s="527"/>
      <c r="CF814" s="584"/>
      <c r="CG814" s="527"/>
      <c r="CH814" s="584"/>
      <c r="CI814" s="527"/>
      <c r="CJ814" s="584"/>
      <c r="CK814" s="527"/>
      <c r="CL814" s="584"/>
    </row>
    <row r="815" spans="1:313" x14ac:dyDescent="0.15">
      <c r="A815" s="4"/>
      <c r="B815" s="36"/>
      <c r="C815" s="10"/>
      <c r="D815" s="11"/>
      <c r="E815" s="12"/>
      <c r="F815" s="14"/>
      <c r="G815" s="13"/>
      <c r="H815" s="14"/>
      <c r="I815" s="596"/>
      <c r="J815" s="9"/>
      <c r="K815" s="14"/>
      <c r="L815" s="9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9"/>
      <c r="AB815" s="15"/>
      <c r="AC815" s="15"/>
      <c r="AD815" s="15"/>
      <c r="AE815" s="15"/>
      <c r="AF815" s="15"/>
      <c r="AG815" s="15"/>
      <c r="AH815" s="54"/>
      <c r="AI815" s="15"/>
      <c r="AJ815" s="15"/>
      <c r="AK815" s="15"/>
      <c r="AL815" s="54"/>
      <c r="BS815" s="527"/>
      <c r="BT815" s="527"/>
      <c r="BU815" s="527"/>
      <c r="BV815" s="527"/>
      <c r="BW815" s="584"/>
      <c r="BX815" s="527"/>
      <c r="BY815" s="527"/>
      <c r="BZ815" s="527"/>
      <c r="CA815" s="527"/>
      <c r="CB815" s="584"/>
      <c r="CC815" s="527"/>
      <c r="CD815" s="584"/>
      <c r="CE815" s="527"/>
      <c r="CF815" s="584"/>
      <c r="CG815" s="527"/>
      <c r="CH815" s="584"/>
      <c r="CI815" s="527"/>
      <c r="CJ815" s="584"/>
      <c r="CK815" s="527"/>
      <c r="CL815" s="584"/>
    </row>
  </sheetData>
  <phoneticPr fontId="4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402"/>
  <sheetViews>
    <sheetView topLeftCell="A322" zoomScale="60" zoomScaleNormal="60" workbookViewId="0">
      <selection activeCell="G16" sqref="G16"/>
    </sheetView>
  </sheetViews>
  <sheetFormatPr defaultRowHeight="13.5" x14ac:dyDescent="0.15"/>
  <sheetData>
    <row r="1" spans="1:93" x14ac:dyDescent="0.15">
      <c r="A1" s="381"/>
      <c r="B1" s="435"/>
      <c r="C1" s="442"/>
      <c r="D1" s="380"/>
      <c r="E1" s="380"/>
      <c r="F1" s="379"/>
      <c r="G1" s="379"/>
      <c r="H1" s="381"/>
      <c r="I1" s="382"/>
      <c r="J1" s="381"/>
      <c r="K1" s="379"/>
      <c r="L1" s="383" t="s">
        <v>390</v>
      </c>
      <c r="M1" s="379"/>
      <c r="N1" s="384"/>
      <c r="O1" s="379"/>
      <c r="P1" s="379"/>
      <c r="Q1" s="379"/>
      <c r="R1" s="379"/>
      <c r="S1" s="379"/>
      <c r="T1" s="379"/>
      <c r="U1" s="379"/>
      <c r="V1" s="382"/>
      <c r="W1" s="379"/>
      <c r="X1" s="379"/>
      <c r="Y1" s="381"/>
      <c r="Z1" s="382" t="s">
        <v>595</v>
      </c>
      <c r="AA1" s="379"/>
      <c r="AB1" s="379"/>
      <c r="AC1" s="379"/>
      <c r="AD1" s="379"/>
      <c r="AE1" s="379"/>
      <c r="AF1" s="379"/>
      <c r="AG1" s="379"/>
      <c r="AH1" s="381"/>
      <c r="AI1" s="381"/>
      <c r="AJ1" s="381"/>
      <c r="AK1" s="381"/>
      <c r="AL1" s="382"/>
      <c r="AM1" s="383" t="s">
        <v>457</v>
      </c>
      <c r="AN1" s="379"/>
      <c r="AO1" s="382"/>
      <c r="AP1" s="382"/>
      <c r="AQ1" s="379"/>
      <c r="AR1" s="379"/>
      <c r="AS1" s="379"/>
      <c r="AT1" s="379"/>
      <c r="AU1" s="405"/>
      <c r="AV1" s="405"/>
      <c r="AW1" s="405"/>
      <c r="AX1" s="379"/>
      <c r="AY1" s="379"/>
      <c r="AZ1" s="379"/>
      <c r="BA1" s="379"/>
      <c r="BB1" s="379"/>
      <c r="BC1" s="379"/>
      <c r="BD1" s="379"/>
      <c r="BE1" s="379"/>
      <c r="BF1" s="379"/>
      <c r="BG1" s="379"/>
      <c r="BH1" s="379"/>
      <c r="BI1" s="405"/>
      <c r="BJ1" s="405"/>
      <c r="BK1" s="405"/>
      <c r="BL1" s="379"/>
      <c r="BM1" s="379"/>
      <c r="BN1" s="379"/>
      <c r="BO1" s="379"/>
      <c r="BP1" s="379"/>
      <c r="BQ1" s="379"/>
      <c r="BR1" s="383" t="s">
        <v>458</v>
      </c>
      <c r="BS1" s="379"/>
      <c r="BT1" s="379"/>
      <c r="BU1" s="379"/>
      <c r="BV1" s="379"/>
      <c r="BW1" s="379"/>
      <c r="BX1" s="381"/>
      <c r="BY1" s="379"/>
      <c r="BZ1" s="379"/>
      <c r="CA1" s="379"/>
      <c r="CB1" s="379"/>
      <c r="CC1" s="379"/>
      <c r="CD1" s="379"/>
      <c r="CE1" s="381"/>
      <c r="CF1" s="382" t="s">
        <v>459</v>
      </c>
      <c r="CG1" s="379"/>
      <c r="CH1" s="379"/>
      <c r="CI1" s="379"/>
      <c r="CJ1" s="379"/>
      <c r="CK1" s="379"/>
      <c r="CL1" s="379"/>
      <c r="CM1" s="379"/>
      <c r="CN1" s="381"/>
      <c r="CO1" s="379"/>
    </row>
    <row r="2" spans="1:93" x14ac:dyDescent="0.15">
      <c r="A2" s="381" t="s">
        <v>592</v>
      </c>
      <c r="B2" s="435"/>
      <c r="C2" s="442"/>
      <c r="D2" s="380" t="s">
        <v>334</v>
      </c>
      <c r="E2" s="380" t="s">
        <v>339</v>
      </c>
      <c r="F2" s="379" t="s">
        <v>340</v>
      </c>
      <c r="G2" s="379" t="s">
        <v>596</v>
      </c>
      <c r="H2" s="381" t="s">
        <v>597</v>
      </c>
      <c r="I2" s="382"/>
      <c r="J2" s="381"/>
      <c r="K2" s="379"/>
      <c r="L2" s="383" t="s">
        <v>598</v>
      </c>
      <c r="M2" s="379"/>
      <c r="N2" s="384" t="s">
        <v>392</v>
      </c>
      <c r="O2" s="383" t="s">
        <v>599</v>
      </c>
      <c r="P2" s="379"/>
      <c r="Q2" s="379"/>
      <c r="R2" s="383" t="s">
        <v>600</v>
      </c>
      <c r="S2" s="379"/>
      <c r="T2" s="379"/>
      <c r="U2" s="379"/>
      <c r="V2" s="381"/>
      <c r="W2" s="386" t="s">
        <v>395</v>
      </c>
      <c r="X2" s="379"/>
      <c r="Y2" s="381"/>
      <c r="Z2" s="386" t="s">
        <v>545</v>
      </c>
      <c r="AA2" s="379"/>
      <c r="AB2" s="383" t="s">
        <v>601</v>
      </c>
      <c r="AC2" s="379"/>
      <c r="AD2" s="379"/>
      <c r="AE2" s="383" t="s">
        <v>439</v>
      </c>
      <c r="AF2" s="379"/>
      <c r="AG2" s="383" t="s">
        <v>440</v>
      </c>
      <c r="AH2" s="381"/>
      <c r="AI2" s="381" t="s">
        <v>460</v>
      </c>
      <c r="AJ2" s="381"/>
      <c r="AK2" s="381"/>
      <c r="AL2" s="382"/>
      <c r="AM2" s="383" t="s">
        <v>457</v>
      </c>
      <c r="AN2" s="379"/>
      <c r="AO2" s="379"/>
      <c r="AP2" s="383" t="s">
        <v>457</v>
      </c>
      <c r="AQ2" s="379"/>
      <c r="AR2" s="379"/>
      <c r="AS2" s="383" t="s">
        <v>461</v>
      </c>
      <c r="AT2" s="379"/>
      <c r="AU2" s="405"/>
      <c r="AV2" s="405"/>
      <c r="AW2" s="405"/>
      <c r="AX2" s="379"/>
      <c r="AY2" s="387" t="s">
        <v>462</v>
      </c>
      <c r="AZ2" s="379"/>
      <c r="BA2" s="379"/>
      <c r="BB2" s="379"/>
      <c r="BC2" s="383" t="s">
        <v>463</v>
      </c>
      <c r="BD2" s="379"/>
      <c r="BE2" s="379"/>
      <c r="BF2" s="383" t="s">
        <v>464</v>
      </c>
      <c r="BG2" s="379"/>
      <c r="BH2" s="379"/>
      <c r="BI2" s="405"/>
      <c r="BJ2" s="405"/>
      <c r="BK2" s="405"/>
      <c r="BL2" s="379"/>
      <c r="BM2" s="379"/>
      <c r="BN2" s="383" t="s">
        <v>401</v>
      </c>
      <c r="BO2" s="379"/>
      <c r="BP2" s="379"/>
      <c r="BQ2" s="379"/>
      <c r="BR2" s="383" t="s">
        <v>465</v>
      </c>
      <c r="BS2" s="379"/>
      <c r="BT2" s="379"/>
      <c r="BU2" s="379"/>
      <c r="BV2" s="381"/>
      <c r="BW2" s="379" t="s">
        <v>466</v>
      </c>
      <c r="BX2" s="381"/>
      <c r="BY2" s="383" t="s">
        <v>467</v>
      </c>
      <c r="BZ2" s="382"/>
      <c r="CA2" s="379"/>
      <c r="CB2" s="379"/>
      <c r="CC2" s="379"/>
      <c r="CD2" s="379"/>
      <c r="CE2" s="381"/>
      <c r="CF2" s="382" t="s">
        <v>468</v>
      </c>
      <c r="CG2" s="379"/>
      <c r="CH2" s="379"/>
      <c r="CI2" s="379"/>
      <c r="CJ2" s="379"/>
      <c r="CK2" s="388"/>
      <c r="CL2" s="398"/>
      <c r="CM2" s="398"/>
      <c r="CN2" s="400"/>
      <c r="CO2" s="398" t="s">
        <v>469</v>
      </c>
    </row>
    <row r="3" spans="1:93" x14ac:dyDescent="0.15">
      <c r="A3" s="381"/>
      <c r="B3" s="435"/>
      <c r="C3" s="442"/>
      <c r="D3" s="380"/>
      <c r="E3" s="380"/>
      <c r="F3" s="379"/>
      <c r="G3" s="379"/>
      <c r="H3" s="381"/>
      <c r="I3" s="382" t="s">
        <v>602</v>
      </c>
      <c r="J3" s="381"/>
      <c r="K3" s="379"/>
      <c r="L3" s="383" t="s">
        <v>397</v>
      </c>
      <c r="M3" s="379" t="s">
        <v>398</v>
      </c>
      <c r="N3" s="384"/>
      <c r="O3" s="383" t="s">
        <v>399</v>
      </c>
      <c r="P3" s="379" t="s">
        <v>400</v>
      </c>
      <c r="Q3" s="379" t="s">
        <v>401</v>
      </c>
      <c r="R3" s="383" t="s">
        <v>402</v>
      </c>
      <c r="S3" s="379"/>
      <c r="T3" s="379" t="s">
        <v>403</v>
      </c>
      <c r="U3" s="379" t="s">
        <v>404</v>
      </c>
      <c r="V3" s="381"/>
      <c r="W3" s="382" t="s">
        <v>405</v>
      </c>
      <c r="X3" s="379" t="s">
        <v>406</v>
      </c>
      <c r="Y3" s="381" t="s">
        <v>407</v>
      </c>
      <c r="Z3" s="382" t="s">
        <v>414</v>
      </c>
      <c r="AA3" s="379" t="s">
        <v>415</v>
      </c>
      <c r="AB3" s="383" t="s">
        <v>603</v>
      </c>
      <c r="AC3" s="379" t="s">
        <v>604</v>
      </c>
      <c r="AD3" s="389" t="s">
        <v>441</v>
      </c>
      <c r="AE3" s="383" t="s">
        <v>414</v>
      </c>
      <c r="AF3" s="379" t="s">
        <v>415</v>
      </c>
      <c r="AG3" s="383" t="s">
        <v>414</v>
      </c>
      <c r="AH3" s="381" t="s">
        <v>415</v>
      </c>
      <c r="AI3" s="383" t="s">
        <v>414</v>
      </c>
      <c r="AJ3" s="381" t="s">
        <v>415</v>
      </c>
      <c r="AK3" s="623" t="s">
        <v>470</v>
      </c>
      <c r="AL3" s="624" t="s">
        <v>471</v>
      </c>
      <c r="AM3" s="383" t="s">
        <v>464</v>
      </c>
      <c r="AN3" s="379"/>
      <c r="AO3" s="379"/>
      <c r="AP3" s="383" t="s">
        <v>472</v>
      </c>
      <c r="AQ3" s="379" t="s">
        <v>473</v>
      </c>
      <c r="AR3" s="379" t="s">
        <v>474</v>
      </c>
      <c r="AS3" s="383" t="s">
        <v>475</v>
      </c>
      <c r="AT3" s="379" t="s">
        <v>476</v>
      </c>
      <c r="AU3" s="405" t="s">
        <v>477</v>
      </c>
      <c r="AV3" s="405" t="s">
        <v>478</v>
      </c>
      <c r="AW3" s="407" t="s">
        <v>479</v>
      </c>
      <c r="AX3" s="379" t="s">
        <v>480</v>
      </c>
      <c r="AY3" s="383" t="s">
        <v>481</v>
      </c>
      <c r="AZ3" s="379" t="s">
        <v>482</v>
      </c>
      <c r="BA3" s="379" t="s">
        <v>483</v>
      </c>
      <c r="BB3" s="379" t="s">
        <v>484</v>
      </c>
      <c r="BC3" s="383" t="s">
        <v>485</v>
      </c>
      <c r="BD3" s="379" t="s">
        <v>486</v>
      </c>
      <c r="BE3" s="379" t="s">
        <v>487</v>
      </c>
      <c r="BF3" s="383" t="s">
        <v>457</v>
      </c>
      <c r="BG3" s="379" t="s">
        <v>488</v>
      </c>
      <c r="BH3" s="379" t="s">
        <v>489</v>
      </c>
      <c r="BI3" s="405" t="s">
        <v>490</v>
      </c>
      <c r="BJ3" s="405" t="s">
        <v>491</v>
      </c>
      <c r="BK3" s="405" t="s">
        <v>492</v>
      </c>
      <c r="BL3" s="379" t="s">
        <v>493</v>
      </c>
      <c r="BM3" s="379" t="s">
        <v>494</v>
      </c>
      <c r="BN3" s="383" t="s">
        <v>495</v>
      </c>
      <c r="BO3" s="379" t="s">
        <v>400</v>
      </c>
      <c r="BP3" s="379" t="s">
        <v>399</v>
      </c>
      <c r="BQ3" s="379" t="s">
        <v>496</v>
      </c>
      <c r="BR3" s="383" t="s">
        <v>497</v>
      </c>
      <c r="BS3" s="379" t="s">
        <v>498</v>
      </c>
      <c r="BT3" s="379" t="s">
        <v>499</v>
      </c>
      <c r="BU3" s="379" t="s">
        <v>500</v>
      </c>
      <c r="BV3" s="381" t="s">
        <v>501</v>
      </c>
      <c r="BW3" s="379" t="s">
        <v>502</v>
      </c>
      <c r="BX3" s="381" t="s">
        <v>503</v>
      </c>
      <c r="BY3" s="383" t="s">
        <v>504</v>
      </c>
      <c r="BZ3" s="382"/>
      <c r="CA3" s="383" t="s">
        <v>505</v>
      </c>
      <c r="CB3" s="379"/>
      <c r="CC3" s="379"/>
      <c r="CD3" s="379"/>
      <c r="CE3" s="381"/>
      <c r="CF3" s="382"/>
      <c r="CG3" s="383" t="s">
        <v>506</v>
      </c>
      <c r="CH3" s="383"/>
      <c r="CI3" s="383"/>
      <c r="CJ3" s="383"/>
      <c r="CK3" s="383" t="s">
        <v>507</v>
      </c>
      <c r="CL3" s="383"/>
      <c r="CM3" s="383"/>
      <c r="CN3" s="385"/>
      <c r="CO3" s="382"/>
    </row>
    <row r="4" spans="1:93" x14ac:dyDescent="0.15">
      <c r="A4" s="392"/>
      <c r="B4" s="436" t="s">
        <v>605</v>
      </c>
      <c r="C4" s="443" t="s">
        <v>606</v>
      </c>
      <c r="D4" s="391"/>
      <c r="E4" s="391"/>
      <c r="F4" s="390"/>
      <c r="G4" s="390"/>
      <c r="H4" s="392"/>
      <c r="I4" s="390" t="s">
        <v>344</v>
      </c>
      <c r="J4" s="392" t="s">
        <v>345</v>
      </c>
      <c r="K4" s="390" t="s">
        <v>346</v>
      </c>
      <c r="L4" s="393"/>
      <c r="M4" s="390"/>
      <c r="N4" s="394"/>
      <c r="O4" s="393"/>
      <c r="P4" s="390"/>
      <c r="Q4" s="390"/>
      <c r="R4" s="393" t="s">
        <v>410</v>
      </c>
      <c r="S4" s="390" t="s">
        <v>411</v>
      </c>
      <c r="T4" s="390"/>
      <c r="U4" s="390" t="s">
        <v>412</v>
      </c>
      <c r="V4" s="392" t="s">
        <v>413</v>
      </c>
      <c r="W4" s="390"/>
      <c r="X4" s="390"/>
      <c r="Y4" s="392"/>
      <c r="Z4" s="390"/>
      <c r="AA4" s="390"/>
      <c r="AB4" s="393"/>
      <c r="AC4" s="390"/>
      <c r="AD4" s="390"/>
      <c r="AE4" s="393"/>
      <c r="AF4" s="390"/>
      <c r="AG4" s="393"/>
      <c r="AH4" s="392"/>
      <c r="AI4" s="381"/>
      <c r="AJ4" s="381"/>
      <c r="AK4" s="623"/>
      <c r="AL4" s="625"/>
      <c r="AM4" s="383" t="s">
        <v>508</v>
      </c>
      <c r="AN4" s="390" t="s">
        <v>509</v>
      </c>
      <c r="AO4" s="390" t="s">
        <v>510</v>
      </c>
      <c r="AP4" s="393"/>
      <c r="AQ4" s="390"/>
      <c r="AR4" s="390"/>
      <c r="AS4" s="393"/>
      <c r="AT4" s="390"/>
      <c r="AU4" s="406"/>
      <c r="AV4" s="406"/>
      <c r="AW4" s="406"/>
      <c r="AX4" s="390"/>
      <c r="AY4" s="393"/>
      <c r="AZ4" s="390"/>
      <c r="BA4" s="390"/>
      <c r="BB4" s="390"/>
      <c r="BC4" s="393"/>
      <c r="BD4" s="390"/>
      <c r="BE4" s="390"/>
      <c r="BF4" s="393"/>
      <c r="BG4" s="390"/>
      <c r="BH4" s="390"/>
      <c r="BI4" s="406"/>
      <c r="BJ4" s="406"/>
      <c r="BK4" s="406"/>
      <c r="BL4" s="390"/>
      <c r="BM4" s="390"/>
      <c r="BN4" s="393"/>
      <c r="BO4" s="390"/>
      <c r="BP4" s="390"/>
      <c r="BQ4" s="390"/>
      <c r="BR4" s="393"/>
      <c r="BS4" s="390"/>
      <c r="BT4" s="390"/>
      <c r="BU4" s="390"/>
      <c r="BV4" s="392"/>
      <c r="BW4" s="390"/>
      <c r="BX4" s="392"/>
      <c r="BY4" s="393" t="s">
        <v>497</v>
      </c>
      <c r="BZ4" s="390" t="s">
        <v>511</v>
      </c>
      <c r="CA4" s="393" t="s">
        <v>512</v>
      </c>
      <c r="CB4" s="390" t="s">
        <v>513</v>
      </c>
      <c r="CC4" s="390" t="s">
        <v>514</v>
      </c>
      <c r="CD4" s="390" t="s">
        <v>515</v>
      </c>
      <c r="CE4" s="392" t="s">
        <v>516</v>
      </c>
      <c r="CF4" s="390"/>
      <c r="CG4" s="395" t="s">
        <v>517</v>
      </c>
      <c r="CH4" s="395" t="s">
        <v>518</v>
      </c>
      <c r="CI4" s="395" t="s">
        <v>519</v>
      </c>
      <c r="CJ4" s="395" t="s">
        <v>520</v>
      </c>
      <c r="CK4" s="395" t="s">
        <v>517</v>
      </c>
      <c r="CL4" s="395" t="s">
        <v>518</v>
      </c>
      <c r="CM4" s="395" t="s">
        <v>519</v>
      </c>
      <c r="CN4" s="399" t="s">
        <v>520</v>
      </c>
      <c r="CO4" s="390"/>
    </row>
    <row r="5" spans="1:93" x14ac:dyDescent="0.15">
      <c r="A5" s="403">
        <v>2.165509259259259E-2</v>
      </c>
      <c r="B5" s="434"/>
      <c r="C5" s="444"/>
      <c r="D5" s="379" t="s">
        <v>335</v>
      </c>
      <c r="E5" s="380" t="s">
        <v>335</v>
      </c>
      <c r="F5" s="379" t="s">
        <v>335</v>
      </c>
      <c r="G5" s="379">
        <v>1</v>
      </c>
      <c r="H5" s="381">
        <v>1</v>
      </c>
      <c r="I5" s="379">
        <v>0</v>
      </c>
      <c r="J5" s="381">
        <v>1</v>
      </c>
      <c r="K5" s="402">
        <v>1</v>
      </c>
      <c r="L5" s="402">
        <v>1</v>
      </c>
      <c r="M5" s="402">
        <v>1</v>
      </c>
      <c r="N5" s="379"/>
      <c r="O5" s="379">
        <v>1</v>
      </c>
      <c r="P5" s="379">
        <v>0</v>
      </c>
      <c r="Q5" s="379">
        <v>0</v>
      </c>
      <c r="R5" s="379">
        <v>0</v>
      </c>
      <c r="S5" s="379">
        <v>1</v>
      </c>
      <c r="T5" s="379">
        <v>0</v>
      </c>
      <c r="U5" s="379">
        <v>0</v>
      </c>
      <c r="V5" s="379">
        <v>0</v>
      </c>
      <c r="W5" s="379">
        <v>0</v>
      </c>
      <c r="X5" s="379">
        <v>0</v>
      </c>
      <c r="Y5" s="381">
        <v>1</v>
      </c>
      <c r="Z5" s="379"/>
      <c r="AA5" s="379"/>
      <c r="AB5" s="379">
        <v>0.47990772904906637</v>
      </c>
      <c r="AC5" s="379">
        <v>12.586288819875778</v>
      </c>
      <c r="AD5" s="379" t="s">
        <v>442</v>
      </c>
      <c r="AE5" s="379">
        <v>0.47990772904906637</v>
      </c>
      <c r="AF5" s="379">
        <v>12.586288819875778</v>
      </c>
      <c r="AG5" s="379">
        <v>-3.4331860616587058</v>
      </c>
      <c r="AH5" s="379">
        <v>-14.062686335403727</v>
      </c>
      <c r="AI5" s="379"/>
      <c r="AJ5" s="379"/>
      <c r="AK5" s="396">
        <v>0</v>
      </c>
      <c r="AL5" s="397"/>
      <c r="AM5" s="397"/>
      <c r="AN5" s="379"/>
      <c r="AO5" s="379"/>
      <c r="AP5" s="379"/>
      <c r="AQ5" s="379"/>
      <c r="AR5" s="379"/>
      <c r="AS5" s="379"/>
      <c r="AT5" s="379"/>
      <c r="AU5" s="405"/>
      <c r="AV5" s="405"/>
      <c r="AW5" s="405"/>
      <c r="AX5" s="379"/>
      <c r="AY5" s="379"/>
      <c r="AZ5" s="379"/>
      <c r="BA5" s="379"/>
      <c r="BB5" s="379"/>
      <c r="BC5" s="379"/>
      <c r="BD5" s="379"/>
      <c r="BE5" s="379"/>
      <c r="BF5" s="379"/>
      <c r="BG5" s="379"/>
      <c r="BH5" s="379"/>
      <c r="BI5" s="405"/>
      <c r="BJ5" s="405"/>
      <c r="BK5" s="405"/>
      <c r="BL5" s="379"/>
      <c r="BM5" s="379"/>
      <c r="BN5" s="379"/>
      <c r="BO5" s="379"/>
      <c r="BP5" s="379"/>
      <c r="BQ5" s="379"/>
      <c r="BR5" s="383"/>
      <c r="BS5" s="379"/>
      <c r="BT5" s="379"/>
      <c r="BU5" s="379"/>
      <c r="BV5" s="379"/>
      <c r="BW5" s="379"/>
      <c r="BX5" s="381"/>
      <c r="BY5" s="379"/>
      <c r="BZ5" s="379"/>
      <c r="CA5" s="379"/>
      <c r="CB5" s="379"/>
      <c r="CC5" s="379"/>
      <c r="CD5" s="379"/>
      <c r="CE5" s="381"/>
      <c r="CF5" s="379">
        <v>1</v>
      </c>
      <c r="CG5" s="379"/>
      <c r="CH5" s="379"/>
      <c r="CI5" s="379"/>
      <c r="CJ5" s="379"/>
      <c r="CK5" s="379"/>
      <c r="CL5" s="379"/>
      <c r="CM5" s="379"/>
      <c r="CN5" s="381"/>
      <c r="CO5" s="379"/>
    </row>
    <row r="6" spans="1:93" x14ac:dyDescent="0.15">
      <c r="A6" s="401">
        <v>2.225694444444444E-2</v>
      </c>
      <c r="B6" s="435">
        <v>0.19</v>
      </c>
      <c r="C6" s="442">
        <v>0.63332699999999997</v>
      </c>
      <c r="D6" s="379"/>
      <c r="E6" s="380"/>
      <c r="F6" s="379"/>
      <c r="G6" s="379"/>
      <c r="H6" s="381">
        <v>2</v>
      </c>
      <c r="I6" s="379"/>
      <c r="J6" s="381"/>
      <c r="K6" s="379">
        <v>0</v>
      </c>
      <c r="L6" s="379"/>
      <c r="M6" s="379"/>
      <c r="N6" s="379"/>
      <c r="O6" s="379"/>
      <c r="P6" s="379"/>
      <c r="Q6" s="379"/>
      <c r="R6" s="379"/>
      <c r="S6" s="379"/>
      <c r="T6" s="379"/>
      <c r="U6" s="379"/>
      <c r="V6" s="379"/>
      <c r="W6" s="379"/>
      <c r="X6" s="379"/>
      <c r="Y6" s="381"/>
      <c r="Z6" s="383">
        <v>-3.4331860616587058</v>
      </c>
      <c r="AA6" s="379">
        <v>-4.8352018633540377</v>
      </c>
      <c r="AB6" s="379">
        <v>-5.574312852800694</v>
      </c>
      <c r="AC6" s="379">
        <v>-12.291009316770186</v>
      </c>
      <c r="AD6" s="379" t="s">
        <v>443</v>
      </c>
      <c r="AE6" s="379">
        <v>-4.0976736864958747</v>
      </c>
      <c r="AF6" s="379">
        <v>-12.069549689440993</v>
      </c>
      <c r="AG6" s="383">
        <v>0.84906752062527124</v>
      </c>
      <c r="AH6" s="379">
        <v>11.626630434782609</v>
      </c>
      <c r="AI6" s="379"/>
      <c r="AJ6" s="379"/>
      <c r="AK6" s="402">
        <v>1</v>
      </c>
      <c r="AL6" s="402"/>
      <c r="AM6" s="379"/>
      <c r="AN6" s="379"/>
      <c r="AO6" s="379"/>
      <c r="AP6" s="379"/>
      <c r="AQ6" s="379"/>
      <c r="AR6" s="379"/>
      <c r="AS6" s="379"/>
      <c r="AT6" s="379"/>
      <c r="AU6" s="405"/>
      <c r="AV6" s="405"/>
      <c r="AW6" s="405"/>
      <c r="AX6" s="379"/>
      <c r="AY6" s="379"/>
      <c r="AZ6" s="379"/>
      <c r="BA6" s="379"/>
      <c r="BB6" s="379"/>
      <c r="BC6" s="379"/>
      <c r="BD6" s="379"/>
      <c r="BE6" s="379"/>
      <c r="BF6" s="379"/>
      <c r="BG6" s="379"/>
      <c r="BH6" s="379"/>
      <c r="BI6" s="405"/>
      <c r="BJ6" s="405"/>
      <c r="BK6" s="405"/>
      <c r="BL6" s="379"/>
      <c r="BM6" s="379"/>
      <c r="BN6" s="379"/>
      <c r="BO6" s="379"/>
      <c r="BP6" s="379"/>
      <c r="BQ6" s="379"/>
      <c r="BR6" s="383"/>
      <c r="BS6" s="379"/>
      <c r="BT6" s="379"/>
      <c r="BU6" s="379"/>
      <c r="BV6" s="379">
        <v>1</v>
      </c>
      <c r="BW6" s="379">
        <v>1</v>
      </c>
      <c r="BX6" s="381">
        <v>0</v>
      </c>
      <c r="BY6" s="379"/>
      <c r="BZ6" s="379"/>
      <c r="CA6" s="379"/>
      <c r="CB6" s="379"/>
      <c r="CC6" s="379"/>
      <c r="CD6" s="379">
        <v>1</v>
      </c>
      <c r="CE6" s="381"/>
      <c r="CF6" s="379"/>
      <c r="CG6" s="379"/>
      <c r="CH6" s="379"/>
      <c r="CI6" s="379"/>
      <c r="CJ6" s="379"/>
      <c r="CK6" s="379"/>
      <c r="CL6" s="379"/>
      <c r="CM6" s="379"/>
      <c r="CN6" s="381"/>
      <c r="CO6" s="379" t="s">
        <v>521</v>
      </c>
    </row>
    <row r="7" spans="1:93" x14ac:dyDescent="0.15">
      <c r="A7" s="401">
        <v>3.412037037037037E-2</v>
      </c>
      <c r="B7" s="435"/>
      <c r="C7" s="442"/>
      <c r="D7" s="379"/>
      <c r="E7" s="380"/>
      <c r="F7" s="379" t="s">
        <v>347</v>
      </c>
      <c r="G7" s="379">
        <v>2</v>
      </c>
      <c r="H7" s="381">
        <v>1</v>
      </c>
      <c r="I7" s="379">
        <v>0</v>
      </c>
      <c r="J7" s="381">
        <v>1</v>
      </c>
      <c r="K7" s="402">
        <v>1</v>
      </c>
      <c r="L7" s="402">
        <v>1</v>
      </c>
      <c r="M7" s="402">
        <v>0</v>
      </c>
      <c r="N7" s="379"/>
      <c r="O7" s="379">
        <v>1</v>
      </c>
      <c r="P7" s="379">
        <v>0</v>
      </c>
      <c r="Q7" s="379">
        <v>0</v>
      </c>
      <c r="R7" s="379">
        <v>1</v>
      </c>
      <c r="S7" s="379">
        <v>0</v>
      </c>
      <c r="T7" s="379">
        <v>0</v>
      </c>
      <c r="U7" s="379">
        <v>0</v>
      </c>
      <c r="V7" s="379">
        <v>0</v>
      </c>
      <c r="W7" s="379">
        <v>1</v>
      </c>
      <c r="X7" s="379">
        <v>0</v>
      </c>
      <c r="Y7" s="381">
        <v>0</v>
      </c>
      <c r="Z7" s="379"/>
      <c r="AA7" s="379"/>
      <c r="AB7" s="379">
        <v>-1.0705633955709943</v>
      </c>
      <c r="AC7" s="379">
        <v>12.217189440993788</v>
      </c>
      <c r="AD7" s="402" t="s">
        <v>442</v>
      </c>
      <c r="AE7" s="379">
        <v>-1.0705633955709943</v>
      </c>
      <c r="AF7" s="379">
        <v>12.217189440993788</v>
      </c>
      <c r="AG7" s="383">
        <v>3.2855221450282235</v>
      </c>
      <c r="AH7" s="379">
        <v>-13.915046583850932</v>
      </c>
      <c r="AI7" s="379"/>
      <c r="AJ7" s="379"/>
      <c r="AK7" s="402">
        <v>0</v>
      </c>
      <c r="AL7" s="402"/>
      <c r="AM7" s="379"/>
      <c r="AN7" s="379"/>
      <c r="AO7" s="379"/>
      <c r="AP7" s="379"/>
      <c r="AQ7" s="379"/>
      <c r="AR7" s="379"/>
      <c r="AS7" s="379"/>
      <c r="AT7" s="379"/>
      <c r="AU7" s="405"/>
      <c r="AV7" s="405"/>
      <c r="AW7" s="405"/>
      <c r="AX7" s="379"/>
      <c r="AY7" s="379"/>
      <c r="AZ7" s="379"/>
      <c r="BA7" s="379"/>
      <c r="BB7" s="379"/>
      <c r="BC7" s="379"/>
      <c r="BD7" s="379"/>
      <c r="BE7" s="379"/>
      <c r="BF7" s="379"/>
      <c r="BG7" s="379"/>
      <c r="BH7" s="379"/>
      <c r="BI7" s="405"/>
      <c r="BJ7" s="405"/>
      <c r="BK7" s="405"/>
      <c r="BL7" s="379"/>
      <c r="BM7" s="379"/>
      <c r="BN7" s="379"/>
      <c r="BO7" s="379"/>
      <c r="BP7" s="379"/>
      <c r="BQ7" s="379"/>
      <c r="BR7" s="383"/>
      <c r="BS7" s="379"/>
      <c r="BT7" s="379"/>
      <c r="BU7" s="379"/>
      <c r="BV7" s="379"/>
      <c r="BW7" s="379"/>
      <c r="BX7" s="381"/>
      <c r="BY7" s="379"/>
      <c r="BZ7" s="379"/>
      <c r="CA7" s="379"/>
      <c r="CB7" s="379"/>
      <c r="CC7" s="379"/>
      <c r="CD7" s="379"/>
      <c r="CE7" s="381"/>
      <c r="CF7" s="379">
        <v>1</v>
      </c>
      <c r="CG7" s="379"/>
      <c r="CH7" s="379"/>
      <c r="CI7" s="379"/>
      <c r="CJ7" s="379"/>
      <c r="CK7" s="379"/>
      <c r="CL7" s="379"/>
      <c r="CM7" s="379"/>
      <c r="CN7" s="381"/>
      <c r="CO7" s="379"/>
    </row>
    <row r="8" spans="1:93" x14ac:dyDescent="0.15">
      <c r="A8" s="401">
        <v>3.4722222222222224E-2</v>
      </c>
      <c r="B8" s="435">
        <v>0.21</v>
      </c>
      <c r="C8" s="442">
        <v>0.69999299999999998</v>
      </c>
      <c r="D8" s="379"/>
      <c r="E8" s="380"/>
      <c r="F8" s="379"/>
      <c r="G8" s="379"/>
      <c r="H8" s="381">
        <v>2</v>
      </c>
      <c r="I8" s="379"/>
      <c r="J8" s="381"/>
      <c r="K8" s="402">
        <v>0</v>
      </c>
      <c r="L8" s="379"/>
      <c r="M8" s="379"/>
      <c r="N8" s="379"/>
      <c r="O8" s="379"/>
      <c r="P8" s="379"/>
      <c r="Q8" s="379"/>
      <c r="R8" s="379"/>
      <c r="S8" s="379"/>
      <c r="T8" s="379"/>
      <c r="U8" s="379"/>
      <c r="V8" s="379"/>
      <c r="W8" s="379"/>
      <c r="X8" s="379"/>
      <c r="Y8" s="381"/>
      <c r="Z8" s="379">
        <v>0.40607577073382539</v>
      </c>
      <c r="AA8" s="379">
        <v>-5.7210403726708075</v>
      </c>
      <c r="AB8" s="379">
        <v>0.70140360399478929</v>
      </c>
      <c r="AC8" s="379">
        <v>-13.545947204968945</v>
      </c>
      <c r="AD8" s="402" t="s">
        <v>443</v>
      </c>
      <c r="AE8" s="379">
        <v>2.2518747286148497</v>
      </c>
      <c r="AF8" s="379">
        <v>-13.915046583850932</v>
      </c>
      <c r="AG8" s="383">
        <v>-1.2182273122014762</v>
      </c>
      <c r="AH8" s="379">
        <v>11.478990683229814</v>
      </c>
      <c r="AI8" s="379"/>
      <c r="AJ8" s="379"/>
      <c r="AK8" s="402">
        <v>1</v>
      </c>
      <c r="AL8" s="402"/>
      <c r="AM8" s="402">
        <v>0</v>
      </c>
      <c r="AN8" s="402">
        <v>0</v>
      </c>
      <c r="AO8" s="402">
        <v>1</v>
      </c>
      <c r="AP8" s="402">
        <v>1</v>
      </c>
      <c r="AQ8" s="402">
        <v>0</v>
      </c>
      <c r="AR8" s="402">
        <v>0</v>
      </c>
      <c r="AS8" s="402">
        <v>0</v>
      </c>
      <c r="AT8" s="402">
        <v>0</v>
      </c>
      <c r="AU8" s="407">
        <v>0</v>
      </c>
      <c r="AV8" s="407">
        <v>1</v>
      </c>
      <c r="AW8" s="407"/>
      <c r="AX8" s="402">
        <v>0</v>
      </c>
      <c r="AY8" s="402">
        <v>0</v>
      </c>
      <c r="AZ8" s="402">
        <v>0</v>
      </c>
      <c r="BA8" s="402">
        <v>1</v>
      </c>
      <c r="BB8" s="402">
        <v>0</v>
      </c>
      <c r="BC8" s="402">
        <v>0</v>
      </c>
      <c r="BD8" s="402">
        <v>0</v>
      </c>
      <c r="BE8" s="402">
        <v>1</v>
      </c>
      <c r="BF8" s="402">
        <v>0</v>
      </c>
      <c r="BG8" s="402">
        <v>0</v>
      </c>
      <c r="BH8" s="402">
        <v>0</v>
      </c>
      <c r="BI8" s="407">
        <v>0</v>
      </c>
      <c r="BJ8" s="407">
        <v>0</v>
      </c>
      <c r="BK8" s="407">
        <v>0</v>
      </c>
      <c r="BL8" s="402">
        <v>0</v>
      </c>
      <c r="BM8" s="402">
        <v>1</v>
      </c>
      <c r="BN8" s="402">
        <v>0</v>
      </c>
      <c r="BO8" s="402">
        <v>0</v>
      </c>
      <c r="BP8" s="402">
        <v>1</v>
      </c>
      <c r="BQ8" s="402">
        <v>0</v>
      </c>
      <c r="BR8" s="416">
        <v>0</v>
      </c>
      <c r="BS8" s="402">
        <v>0</v>
      </c>
      <c r="BT8" s="402"/>
      <c r="BU8" s="402">
        <v>0</v>
      </c>
      <c r="BV8" s="402">
        <v>1</v>
      </c>
      <c r="BW8" s="402">
        <v>0</v>
      </c>
      <c r="BX8" s="381">
        <v>1</v>
      </c>
      <c r="BY8" s="402">
        <v>0</v>
      </c>
      <c r="BZ8" s="402">
        <v>0</v>
      </c>
      <c r="CA8" s="402">
        <v>0</v>
      </c>
      <c r="CB8" s="402">
        <v>0</v>
      </c>
      <c r="CC8" s="402">
        <v>0</v>
      </c>
      <c r="CD8" s="402">
        <v>0</v>
      </c>
      <c r="CE8" s="381">
        <v>1</v>
      </c>
      <c r="CF8" s="402">
        <v>0</v>
      </c>
      <c r="CG8" s="379"/>
      <c r="CH8" s="379"/>
      <c r="CI8" s="379"/>
      <c r="CJ8" s="379"/>
      <c r="CK8" s="379"/>
      <c r="CL8" s="379"/>
      <c r="CM8" s="379"/>
      <c r="CN8" s="381"/>
      <c r="CO8" s="379"/>
    </row>
    <row r="9" spans="1:93" x14ac:dyDescent="0.15">
      <c r="A9" s="401">
        <v>4.5925925925925926E-2</v>
      </c>
      <c r="B9" s="435"/>
      <c r="C9" s="442"/>
      <c r="D9" s="379"/>
      <c r="E9" s="380"/>
      <c r="F9" s="379" t="s">
        <v>348</v>
      </c>
      <c r="G9" s="379">
        <v>3</v>
      </c>
      <c r="H9" s="381">
        <v>1</v>
      </c>
      <c r="I9" s="379">
        <v>0</v>
      </c>
      <c r="J9" s="381">
        <v>1</v>
      </c>
      <c r="K9" s="402">
        <v>1</v>
      </c>
      <c r="L9" s="402">
        <v>1</v>
      </c>
      <c r="M9" s="402">
        <v>0</v>
      </c>
      <c r="N9" s="379"/>
      <c r="O9" s="379">
        <v>1</v>
      </c>
      <c r="P9" s="379">
        <v>0</v>
      </c>
      <c r="Q9" s="379">
        <v>0</v>
      </c>
      <c r="R9" s="379">
        <v>0</v>
      </c>
      <c r="S9" s="379">
        <v>0</v>
      </c>
      <c r="T9" s="379">
        <v>1</v>
      </c>
      <c r="U9" s="379">
        <v>0</v>
      </c>
      <c r="V9" s="379">
        <v>0</v>
      </c>
      <c r="W9" s="379">
        <v>1</v>
      </c>
      <c r="X9" s="379">
        <v>0</v>
      </c>
      <c r="Y9" s="381">
        <v>0</v>
      </c>
      <c r="Z9" s="404">
        <v>-0.77523556231003032</v>
      </c>
      <c r="AA9" s="404">
        <v>-6.0901397515527949</v>
      </c>
      <c r="AB9" s="379">
        <v>1.2182273122014762</v>
      </c>
      <c r="AC9" s="379">
        <v>12.291009316770186</v>
      </c>
      <c r="AD9" s="402" t="s">
        <v>442</v>
      </c>
      <c r="AE9" s="379">
        <v>1.2182273122014762</v>
      </c>
      <c r="AF9" s="379">
        <v>12.291009316770186</v>
      </c>
      <c r="AG9" s="379">
        <v>-4.0238417281806331</v>
      </c>
      <c r="AH9" s="379">
        <v>-14.28414596273292</v>
      </c>
      <c r="AI9" s="379"/>
      <c r="AJ9" s="379"/>
      <c r="AK9" s="402">
        <v>0</v>
      </c>
      <c r="AL9" s="402"/>
      <c r="AM9" s="379"/>
      <c r="AN9" s="379"/>
      <c r="AO9" s="379"/>
      <c r="AP9" s="379"/>
      <c r="AQ9" s="379"/>
      <c r="AR9" s="379"/>
      <c r="AS9" s="379"/>
      <c r="AT9" s="379"/>
      <c r="AU9" s="405"/>
      <c r="AV9" s="405"/>
      <c r="AW9" s="405"/>
      <c r="AX9" s="379"/>
      <c r="AY9" s="379"/>
      <c r="AZ9" s="379"/>
      <c r="BA9" s="379"/>
      <c r="BB9" s="379"/>
      <c r="BC9" s="379"/>
      <c r="BD9" s="379"/>
      <c r="BE9" s="379"/>
      <c r="BF9" s="379"/>
      <c r="BG9" s="379"/>
      <c r="BH9" s="379"/>
      <c r="BI9" s="405"/>
      <c r="BJ9" s="405"/>
      <c r="BK9" s="405"/>
      <c r="BL9" s="379"/>
      <c r="BM9" s="379"/>
      <c r="BN9" s="379"/>
      <c r="BO9" s="379"/>
      <c r="BP9" s="379"/>
      <c r="BQ9" s="379"/>
      <c r="BR9" s="383"/>
      <c r="BS9" s="379"/>
      <c r="BT9" s="379"/>
      <c r="BU9" s="379"/>
      <c r="BV9" s="379"/>
      <c r="BW9" s="379"/>
      <c r="BX9" s="381"/>
      <c r="BY9" s="379"/>
      <c r="BZ9" s="379"/>
      <c r="CA9" s="379"/>
      <c r="CB9" s="379"/>
      <c r="CC9" s="379"/>
      <c r="CD9" s="379"/>
      <c r="CE9" s="381"/>
      <c r="CF9" s="379"/>
      <c r="CG9" s="379"/>
      <c r="CH9" s="379"/>
      <c r="CI9" s="379"/>
      <c r="CJ9" s="379"/>
      <c r="CK9" s="379"/>
      <c r="CL9" s="379"/>
      <c r="CM9" s="379"/>
      <c r="CN9" s="381"/>
      <c r="CO9" s="379" t="s">
        <v>522</v>
      </c>
    </row>
    <row r="10" spans="1:93" x14ac:dyDescent="0.15">
      <c r="A10" s="401">
        <v>5.3773148148148153E-2</v>
      </c>
      <c r="B10" s="435"/>
      <c r="C10" s="442"/>
      <c r="D10" s="379"/>
      <c r="E10" s="380"/>
      <c r="F10" s="379"/>
      <c r="G10" s="379"/>
      <c r="H10" s="381">
        <v>1</v>
      </c>
      <c r="I10" s="379">
        <v>0</v>
      </c>
      <c r="J10" s="381">
        <v>1</v>
      </c>
      <c r="K10" s="402">
        <v>1</v>
      </c>
      <c r="L10" s="402">
        <v>1</v>
      </c>
      <c r="M10" s="402">
        <v>0</v>
      </c>
      <c r="N10" s="379"/>
      <c r="O10" s="379">
        <v>1</v>
      </c>
      <c r="P10" s="379">
        <v>0</v>
      </c>
      <c r="Q10" s="379">
        <v>0</v>
      </c>
      <c r="R10" s="379">
        <v>0</v>
      </c>
      <c r="S10" s="379">
        <v>0</v>
      </c>
      <c r="T10" s="379">
        <v>1</v>
      </c>
      <c r="U10" s="379">
        <v>0</v>
      </c>
      <c r="V10" s="379">
        <v>0</v>
      </c>
      <c r="W10" s="379">
        <v>0</v>
      </c>
      <c r="X10" s="379">
        <v>0</v>
      </c>
      <c r="Y10" s="381">
        <v>1</v>
      </c>
      <c r="Z10" s="379"/>
      <c r="AA10" s="379"/>
      <c r="AB10" s="379">
        <v>1.1443953538862399</v>
      </c>
      <c r="AC10" s="379">
        <v>12.217189440993788</v>
      </c>
      <c r="AD10" s="402" t="s">
        <v>442</v>
      </c>
      <c r="AE10" s="379">
        <v>1.1443953538862399</v>
      </c>
      <c r="AF10" s="379">
        <v>12.217189440993788</v>
      </c>
      <c r="AG10" s="379">
        <v>-3.7285138949196694</v>
      </c>
      <c r="AH10" s="379">
        <v>-13.250667701863355</v>
      </c>
      <c r="AI10" s="379"/>
      <c r="AJ10" s="379"/>
      <c r="AK10" s="379">
        <v>0</v>
      </c>
      <c r="AL10" s="379"/>
      <c r="AM10" s="379"/>
      <c r="AN10" s="379"/>
      <c r="AO10" s="379"/>
      <c r="AP10" s="379"/>
      <c r="AQ10" s="379"/>
      <c r="AR10" s="379"/>
      <c r="AS10" s="379"/>
      <c r="AT10" s="379"/>
      <c r="AU10" s="405"/>
      <c r="AV10" s="405"/>
      <c r="AW10" s="405"/>
      <c r="AX10" s="379"/>
      <c r="AY10" s="379"/>
      <c r="AZ10" s="379"/>
      <c r="BA10" s="379"/>
      <c r="BB10" s="379"/>
      <c r="BC10" s="379"/>
      <c r="BD10" s="379"/>
      <c r="BE10" s="379"/>
      <c r="BF10" s="379"/>
      <c r="BG10" s="379"/>
      <c r="BH10" s="379"/>
      <c r="BI10" s="405"/>
      <c r="BJ10" s="405"/>
      <c r="BK10" s="405"/>
      <c r="BL10" s="379"/>
      <c r="BM10" s="379"/>
      <c r="BN10" s="379"/>
      <c r="BO10" s="379"/>
      <c r="BP10" s="379"/>
      <c r="BQ10" s="379"/>
      <c r="BR10" s="383"/>
      <c r="BS10" s="379"/>
      <c r="BT10" s="379"/>
      <c r="BU10" s="379"/>
      <c r="BV10" s="379"/>
      <c r="BW10" s="379"/>
      <c r="BX10" s="381"/>
      <c r="BY10" s="379"/>
      <c r="BZ10" s="379"/>
      <c r="CA10" s="379"/>
      <c r="CB10" s="379"/>
      <c r="CC10" s="379"/>
      <c r="CD10" s="379"/>
      <c r="CE10" s="381"/>
      <c r="CF10" s="379"/>
      <c r="CG10" s="379"/>
      <c r="CH10" s="379"/>
      <c r="CI10" s="379"/>
      <c r="CJ10" s="379"/>
      <c r="CK10" s="379"/>
      <c r="CL10" s="379"/>
      <c r="CM10" s="379"/>
      <c r="CN10" s="381"/>
      <c r="CO10" s="379" t="s">
        <v>523</v>
      </c>
    </row>
    <row r="11" spans="1:93" x14ac:dyDescent="0.15">
      <c r="A11" s="401">
        <v>5.9108796296296291E-2</v>
      </c>
      <c r="B11" s="435"/>
      <c r="C11" s="442"/>
      <c r="D11" s="379"/>
      <c r="E11" s="380"/>
      <c r="F11" s="379"/>
      <c r="G11" s="379"/>
      <c r="H11" s="381">
        <v>1</v>
      </c>
      <c r="I11" s="379">
        <v>0</v>
      </c>
      <c r="J11" s="381">
        <v>1</v>
      </c>
      <c r="K11" s="402">
        <v>1</v>
      </c>
      <c r="L11" s="402">
        <v>0</v>
      </c>
      <c r="M11" s="402">
        <v>1</v>
      </c>
      <c r="N11" s="379"/>
      <c r="O11" s="379">
        <v>0</v>
      </c>
      <c r="P11" s="379">
        <v>0</v>
      </c>
      <c r="Q11" s="379">
        <v>1</v>
      </c>
      <c r="R11" s="379">
        <v>1</v>
      </c>
      <c r="S11" s="379">
        <v>0</v>
      </c>
      <c r="T11" s="379">
        <v>0</v>
      </c>
      <c r="U11" s="379">
        <v>0</v>
      </c>
      <c r="V11" s="379">
        <v>0</v>
      </c>
      <c r="W11" s="379">
        <v>0</v>
      </c>
      <c r="X11" s="379">
        <v>1</v>
      </c>
      <c r="Y11" s="381">
        <v>0</v>
      </c>
      <c r="Z11" s="379"/>
      <c r="AA11" s="379"/>
      <c r="AB11" s="379">
        <v>1.4397231871471992</v>
      </c>
      <c r="AC11" s="379">
        <v>12.143369565217391</v>
      </c>
      <c r="AD11" s="402" t="s">
        <v>442</v>
      </c>
      <c r="AE11" s="379">
        <v>1.4397231871471992</v>
      </c>
      <c r="AF11" s="379">
        <v>12.143369565217391</v>
      </c>
      <c r="AG11" s="379">
        <v>-3.6546819366044287</v>
      </c>
      <c r="AH11" s="379">
        <v>-12.364829192546585</v>
      </c>
      <c r="AI11" s="379"/>
      <c r="AJ11" s="379"/>
      <c r="AK11" s="379">
        <v>0</v>
      </c>
      <c r="AL11" s="379"/>
      <c r="AM11" s="379"/>
      <c r="AN11" s="379"/>
      <c r="AO11" s="379"/>
      <c r="AP11" s="379"/>
      <c r="AQ11" s="379"/>
      <c r="AR11" s="379"/>
      <c r="AS11" s="379"/>
      <c r="AT11" s="379"/>
      <c r="AU11" s="405"/>
      <c r="AV11" s="405"/>
      <c r="AW11" s="405"/>
      <c r="AX11" s="379"/>
      <c r="AY11" s="379"/>
      <c r="AZ11" s="379"/>
      <c r="BA11" s="379"/>
      <c r="BB11" s="379"/>
      <c r="BC11" s="379"/>
      <c r="BD11" s="379"/>
      <c r="BE11" s="379"/>
      <c r="BF11" s="379"/>
      <c r="BG11" s="379"/>
      <c r="BH11" s="379"/>
      <c r="BI11" s="405"/>
      <c r="BJ11" s="405"/>
      <c r="BK11" s="405"/>
      <c r="BL11" s="379"/>
      <c r="BM11" s="379"/>
      <c r="BN11" s="379"/>
      <c r="BO11" s="379"/>
      <c r="BP11" s="379"/>
      <c r="BQ11" s="379"/>
      <c r="BR11" s="383"/>
      <c r="BS11" s="379"/>
      <c r="BT11" s="379"/>
      <c r="BU11" s="379"/>
      <c r="BV11" s="379"/>
      <c r="BW11" s="379"/>
      <c r="BX11" s="381"/>
      <c r="BY11" s="379"/>
      <c r="BZ11" s="379"/>
      <c r="CA11" s="379"/>
      <c r="CB11" s="379"/>
      <c r="CC11" s="379"/>
      <c r="CD11" s="379"/>
      <c r="CE11" s="381"/>
      <c r="CF11" s="379"/>
      <c r="CG11" s="379"/>
      <c r="CH11" s="379"/>
      <c r="CI11" s="379"/>
      <c r="CJ11" s="379"/>
      <c r="CK11" s="379"/>
      <c r="CL11" s="379"/>
      <c r="CM11" s="379"/>
      <c r="CN11" s="381"/>
      <c r="CO11" s="379"/>
    </row>
    <row r="12" spans="1:93" x14ac:dyDescent="0.15">
      <c r="A12" s="401">
        <v>5.9722222222222225E-2</v>
      </c>
      <c r="B12" s="435">
        <v>0.23</v>
      </c>
      <c r="C12" s="442">
        <v>0.76665899999999998</v>
      </c>
      <c r="D12" s="379"/>
      <c r="E12" s="380"/>
      <c r="F12" s="379"/>
      <c r="G12" s="379"/>
      <c r="H12" s="381">
        <v>2</v>
      </c>
      <c r="I12" s="379"/>
      <c r="J12" s="381"/>
      <c r="K12" s="402">
        <v>0</v>
      </c>
      <c r="L12" s="379"/>
      <c r="M12" s="379"/>
      <c r="N12" s="379"/>
      <c r="O12" s="379"/>
      <c r="P12" s="379"/>
      <c r="Q12" s="379"/>
      <c r="R12" s="379"/>
      <c r="S12" s="379"/>
      <c r="T12" s="379"/>
      <c r="U12" s="379"/>
      <c r="V12" s="379"/>
      <c r="W12" s="379"/>
      <c r="X12" s="379"/>
      <c r="Y12" s="381"/>
      <c r="Z12" s="383">
        <v>-2.1042108119843679</v>
      </c>
      <c r="AA12" s="379">
        <v>-5.2043012422360251</v>
      </c>
      <c r="AB12" s="383">
        <v>-3.8023458532349106</v>
      </c>
      <c r="AC12" s="379">
        <v>-11.921909937888199</v>
      </c>
      <c r="AD12" s="402" t="s">
        <v>443</v>
      </c>
      <c r="AE12" s="379">
        <v>-2.9901943117672598</v>
      </c>
      <c r="AF12" s="379">
        <v>-11.921909937888199</v>
      </c>
      <c r="AG12" s="379">
        <v>0.77523556231003032</v>
      </c>
      <c r="AH12" s="379">
        <v>11.700450310559006</v>
      </c>
      <c r="AI12" s="379"/>
      <c r="AJ12" s="379"/>
      <c r="AK12" s="379">
        <v>1</v>
      </c>
      <c r="AL12" s="379"/>
      <c r="AM12" s="379">
        <v>1</v>
      </c>
      <c r="AN12" s="379">
        <v>0</v>
      </c>
      <c r="AO12" s="379">
        <v>0</v>
      </c>
      <c r="AP12" s="379">
        <v>1</v>
      </c>
      <c r="AQ12" s="379">
        <v>0</v>
      </c>
      <c r="AR12" s="379">
        <v>0</v>
      </c>
      <c r="AS12" s="379">
        <v>1</v>
      </c>
      <c r="AT12" s="379">
        <v>0</v>
      </c>
      <c r="AU12" s="405">
        <v>0</v>
      </c>
      <c r="AV12" s="405">
        <v>0</v>
      </c>
      <c r="AW12" s="405"/>
      <c r="AX12" s="379">
        <v>0</v>
      </c>
      <c r="AY12" s="379">
        <v>0</v>
      </c>
      <c r="AZ12" s="379">
        <v>0</v>
      </c>
      <c r="BA12" s="379">
        <v>1</v>
      </c>
      <c r="BB12" s="379">
        <v>0</v>
      </c>
      <c r="BC12" s="379">
        <v>0</v>
      </c>
      <c r="BD12" s="379">
        <v>1</v>
      </c>
      <c r="BE12" s="379">
        <v>0</v>
      </c>
      <c r="BF12" s="379">
        <v>1</v>
      </c>
      <c r="BG12" s="379">
        <v>0</v>
      </c>
      <c r="BH12" s="379">
        <v>0</v>
      </c>
      <c r="BI12" s="405">
        <v>0</v>
      </c>
      <c r="BJ12" s="405">
        <v>0</v>
      </c>
      <c r="BK12" s="405">
        <v>0</v>
      </c>
      <c r="BL12" s="379">
        <v>0</v>
      </c>
      <c r="BM12" s="379">
        <v>0</v>
      </c>
      <c r="BN12" s="379">
        <v>1</v>
      </c>
      <c r="BO12" s="379">
        <v>0</v>
      </c>
      <c r="BP12" s="379">
        <v>0</v>
      </c>
      <c r="BQ12" s="379">
        <v>0</v>
      </c>
      <c r="BR12" s="416">
        <v>1</v>
      </c>
      <c r="BS12" s="402">
        <v>0</v>
      </c>
      <c r="BT12" s="402"/>
      <c r="BU12" s="402">
        <v>0</v>
      </c>
      <c r="BV12" s="402">
        <v>0</v>
      </c>
      <c r="BW12" s="381">
        <v>1</v>
      </c>
      <c r="BX12" s="402">
        <v>0</v>
      </c>
      <c r="BY12" s="379">
        <v>1</v>
      </c>
      <c r="BZ12" s="379">
        <v>0</v>
      </c>
      <c r="CA12" s="379">
        <v>0</v>
      </c>
      <c r="CB12" s="379">
        <v>0</v>
      </c>
      <c r="CC12" s="379">
        <v>0</v>
      </c>
      <c r="CD12" s="381">
        <v>0</v>
      </c>
      <c r="CE12" s="402">
        <v>0</v>
      </c>
      <c r="CF12" s="402">
        <v>0</v>
      </c>
      <c r="CG12" s="379"/>
      <c r="CH12" s="379"/>
      <c r="CI12" s="379"/>
      <c r="CJ12" s="379"/>
      <c r="CK12" s="379"/>
      <c r="CL12" s="379"/>
      <c r="CM12" s="381"/>
      <c r="CN12" s="379"/>
      <c r="CO12" s="379" t="s">
        <v>524</v>
      </c>
    </row>
    <row r="13" spans="1:93" x14ac:dyDescent="0.15">
      <c r="A13" s="401">
        <v>6.0462962962962961E-2</v>
      </c>
      <c r="B13" s="435">
        <v>1.04</v>
      </c>
      <c r="C13" s="442">
        <v>1.1333333200000002</v>
      </c>
      <c r="D13" s="379"/>
      <c r="E13" s="380"/>
      <c r="F13" s="379"/>
      <c r="G13" s="379"/>
      <c r="H13" s="381">
        <v>3</v>
      </c>
      <c r="I13" s="379"/>
      <c r="J13" s="381"/>
      <c r="K13" s="402">
        <v>0</v>
      </c>
      <c r="L13" s="379"/>
      <c r="M13" s="379"/>
      <c r="N13" s="379"/>
      <c r="O13" s="379"/>
      <c r="P13" s="379"/>
      <c r="Q13" s="379"/>
      <c r="R13" s="379"/>
      <c r="S13" s="379"/>
      <c r="T13" s="379"/>
      <c r="U13" s="379"/>
      <c r="V13" s="379"/>
      <c r="W13" s="379"/>
      <c r="X13" s="379"/>
      <c r="Y13" s="381"/>
      <c r="Z13" s="379">
        <v>-2.2518747286148497</v>
      </c>
      <c r="AA13" s="379">
        <v>11.552810559006211</v>
      </c>
      <c r="AB13" s="379">
        <v>-2.178042770299609</v>
      </c>
      <c r="AC13" s="379">
        <v>12.217189440993788</v>
      </c>
      <c r="AD13" s="402" t="s">
        <v>444</v>
      </c>
      <c r="AE13" s="383">
        <v>-1.5135551454624401</v>
      </c>
      <c r="AF13" s="379">
        <v>12.80774844720497</v>
      </c>
      <c r="AG13" s="379">
        <v>-0.77523556231003032</v>
      </c>
      <c r="AH13" s="379">
        <v>-11.848090062111801</v>
      </c>
      <c r="AI13" s="379"/>
      <c r="AJ13" s="379"/>
      <c r="AK13" s="402">
        <v>0</v>
      </c>
      <c r="AL13" s="402">
        <v>1</v>
      </c>
      <c r="AM13" s="402">
        <v>1</v>
      </c>
      <c r="AN13" s="402">
        <v>0</v>
      </c>
      <c r="AO13" s="402">
        <v>0</v>
      </c>
      <c r="AP13" s="402">
        <v>0</v>
      </c>
      <c r="AQ13" s="402">
        <v>1</v>
      </c>
      <c r="AR13" s="402">
        <v>0</v>
      </c>
      <c r="AS13" s="402">
        <v>0</v>
      </c>
      <c r="AT13" s="402">
        <v>0</v>
      </c>
      <c r="AU13" s="407">
        <v>0</v>
      </c>
      <c r="AV13" s="407">
        <v>1</v>
      </c>
      <c r="AW13" s="407"/>
      <c r="AX13" s="402">
        <v>0</v>
      </c>
      <c r="AY13" s="402">
        <v>0</v>
      </c>
      <c r="AZ13" s="402">
        <v>1</v>
      </c>
      <c r="BA13" s="402">
        <v>0</v>
      </c>
      <c r="BB13" s="402">
        <v>0</v>
      </c>
      <c r="BC13" s="402">
        <v>0</v>
      </c>
      <c r="BD13" s="402">
        <v>1</v>
      </c>
      <c r="BE13" s="402">
        <v>0</v>
      </c>
      <c r="BF13" s="402">
        <v>0</v>
      </c>
      <c r="BG13" s="402">
        <v>0</v>
      </c>
      <c r="BH13" s="402">
        <v>0</v>
      </c>
      <c r="BI13" s="407">
        <v>0</v>
      </c>
      <c r="BJ13" s="407">
        <v>0</v>
      </c>
      <c r="BK13" s="407">
        <v>0</v>
      </c>
      <c r="BL13" s="402">
        <v>1</v>
      </c>
      <c r="BM13" s="402">
        <v>0</v>
      </c>
      <c r="BN13" s="402">
        <v>1</v>
      </c>
      <c r="BO13" s="402">
        <v>0</v>
      </c>
      <c r="BP13" s="402">
        <v>0</v>
      </c>
      <c r="BQ13" s="402">
        <v>0</v>
      </c>
      <c r="BR13" s="416">
        <v>1</v>
      </c>
      <c r="BS13" s="402">
        <v>0</v>
      </c>
      <c r="BT13" s="402"/>
      <c r="BU13" s="402">
        <v>0</v>
      </c>
      <c r="BV13" s="402">
        <v>0</v>
      </c>
      <c r="BW13" s="402">
        <v>1</v>
      </c>
      <c r="BX13" s="381">
        <v>0</v>
      </c>
      <c r="BY13" s="402">
        <v>1</v>
      </c>
      <c r="BZ13" s="402">
        <v>0</v>
      </c>
      <c r="CA13" s="402">
        <v>0</v>
      </c>
      <c r="CB13" s="402">
        <v>0</v>
      </c>
      <c r="CC13" s="402">
        <v>0</v>
      </c>
      <c r="CD13" s="402">
        <v>0</v>
      </c>
      <c r="CE13" s="381">
        <v>0</v>
      </c>
      <c r="CF13" s="402">
        <v>0</v>
      </c>
      <c r="CG13" s="379"/>
      <c r="CH13" s="379"/>
      <c r="CI13" s="379"/>
      <c r="CJ13" s="379"/>
      <c r="CK13" s="379"/>
      <c r="CL13" s="379"/>
      <c r="CM13" s="379"/>
      <c r="CN13" s="381"/>
      <c r="CO13" s="379"/>
    </row>
    <row r="14" spans="1:93" x14ac:dyDescent="0.15">
      <c r="A14" s="401">
        <v>6.1319444444444447E-2</v>
      </c>
      <c r="B14" s="435">
        <v>1.1399999999999999</v>
      </c>
      <c r="C14" s="442">
        <v>1.4666666199999998</v>
      </c>
      <c r="D14" s="379"/>
      <c r="E14" s="380"/>
      <c r="F14" s="379"/>
      <c r="G14" s="379"/>
      <c r="H14" s="381">
        <v>4</v>
      </c>
      <c r="I14" s="379"/>
      <c r="J14" s="381"/>
      <c r="K14" s="402">
        <v>0</v>
      </c>
      <c r="L14" s="379"/>
      <c r="M14" s="379"/>
      <c r="N14" s="379"/>
      <c r="O14" s="379"/>
      <c r="P14" s="379"/>
      <c r="Q14" s="379"/>
      <c r="R14" s="379"/>
      <c r="S14" s="379"/>
      <c r="T14" s="379"/>
      <c r="U14" s="379"/>
      <c r="V14" s="379"/>
      <c r="W14" s="379"/>
      <c r="X14" s="379"/>
      <c r="Y14" s="381"/>
      <c r="Z14" s="383">
        <v>2.6948664785062957</v>
      </c>
      <c r="AA14" s="379">
        <v>-6.6068788819875781</v>
      </c>
      <c r="AB14" s="379">
        <v>3.5808499782891876</v>
      </c>
      <c r="AC14" s="379">
        <v>-11.848090062111801</v>
      </c>
      <c r="AD14" s="402" t="s">
        <v>443</v>
      </c>
      <c r="AE14" s="379">
        <v>2.7686984368215368</v>
      </c>
      <c r="AF14" s="379">
        <v>-12.217189440993788</v>
      </c>
      <c r="AG14" s="383">
        <v>-0.92289947894051227</v>
      </c>
      <c r="AH14" s="379">
        <v>12.733928571428573</v>
      </c>
      <c r="AI14" s="379"/>
      <c r="AJ14" s="379"/>
      <c r="AK14" s="402">
        <v>0</v>
      </c>
      <c r="AL14" s="402">
        <v>1</v>
      </c>
      <c r="AM14" s="402">
        <v>1</v>
      </c>
      <c r="AN14" s="402">
        <v>0</v>
      </c>
      <c r="AO14" s="402">
        <v>0</v>
      </c>
      <c r="AP14" s="402">
        <v>0</v>
      </c>
      <c r="AQ14" s="402">
        <v>1</v>
      </c>
      <c r="AR14" s="402">
        <v>0</v>
      </c>
      <c r="AS14" s="402">
        <v>0</v>
      </c>
      <c r="AT14" s="402">
        <v>0</v>
      </c>
      <c r="AU14" s="407">
        <v>1</v>
      </c>
      <c r="AV14" s="407">
        <v>0</v>
      </c>
      <c r="AW14" s="407"/>
      <c r="AX14" s="402">
        <v>0</v>
      </c>
      <c r="AY14" s="402">
        <v>0</v>
      </c>
      <c r="AZ14" s="402">
        <v>1</v>
      </c>
      <c r="BA14" s="402">
        <v>0</v>
      </c>
      <c r="BB14" s="402">
        <v>0</v>
      </c>
      <c r="BC14" s="402">
        <v>0</v>
      </c>
      <c r="BD14" s="402">
        <v>1</v>
      </c>
      <c r="BE14" s="402">
        <v>0</v>
      </c>
      <c r="BF14" s="402">
        <v>1</v>
      </c>
      <c r="BG14" s="402">
        <v>0</v>
      </c>
      <c r="BH14" s="402">
        <v>0</v>
      </c>
      <c r="BI14" s="407">
        <v>0</v>
      </c>
      <c r="BJ14" s="407">
        <v>0</v>
      </c>
      <c r="BK14" s="407">
        <v>0</v>
      </c>
      <c r="BL14" s="402">
        <v>0</v>
      </c>
      <c r="BM14" s="402">
        <v>0</v>
      </c>
      <c r="BN14" s="402">
        <v>1</v>
      </c>
      <c r="BO14" s="402">
        <v>0</v>
      </c>
      <c r="BP14" s="402">
        <v>0</v>
      </c>
      <c r="BQ14" s="402">
        <v>0</v>
      </c>
      <c r="BR14" s="416">
        <v>1</v>
      </c>
      <c r="BS14" s="402">
        <v>0</v>
      </c>
      <c r="BT14" s="402"/>
      <c r="BU14" s="402">
        <v>0</v>
      </c>
      <c r="BV14" s="402">
        <v>0</v>
      </c>
      <c r="BW14" s="402">
        <v>1</v>
      </c>
      <c r="BX14" s="381">
        <v>0</v>
      </c>
      <c r="BY14" s="402">
        <v>1</v>
      </c>
      <c r="BZ14" s="402">
        <v>0</v>
      </c>
      <c r="CA14" s="402">
        <v>0</v>
      </c>
      <c r="CB14" s="402">
        <v>0</v>
      </c>
      <c r="CC14" s="402">
        <v>0</v>
      </c>
      <c r="CD14" s="402">
        <v>0</v>
      </c>
      <c r="CE14" s="381">
        <v>0</v>
      </c>
      <c r="CF14" s="402">
        <v>0</v>
      </c>
      <c r="CG14" s="379"/>
      <c r="CH14" s="379"/>
      <c r="CI14" s="379"/>
      <c r="CJ14" s="379"/>
      <c r="CK14" s="379"/>
      <c r="CL14" s="379"/>
      <c r="CM14" s="379"/>
      <c r="CN14" s="381"/>
      <c r="CO14" s="379" t="s">
        <v>525</v>
      </c>
    </row>
    <row r="15" spans="1:93" x14ac:dyDescent="0.15">
      <c r="A15" s="401">
        <v>6.2037037037037036E-2</v>
      </c>
      <c r="B15" s="435">
        <v>1.02</v>
      </c>
      <c r="C15" s="442">
        <v>1.0666666600000001</v>
      </c>
      <c r="D15" s="379"/>
      <c r="E15" s="380"/>
      <c r="F15" s="379"/>
      <c r="G15" s="379"/>
      <c r="H15" s="381">
        <v>5</v>
      </c>
      <c r="I15" s="379"/>
      <c r="J15" s="381"/>
      <c r="K15" s="402">
        <v>0</v>
      </c>
      <c r="L15" s="379"/>
      <c r="M15" s="379"/>
      <c r="N15" s="379"/>
      <c r="O15" s="379"/>
      <c r="P15" s="379"/>
      <c r="Q15" s="379"/>
      <c r="R15" s="379"/>
      <c r="S15" s="379"/>
      <c r="T15" s="379"/>
      <c r="U15" s="379"/>
      <c r="V15" s="379"/>
      <c r="W15" s="379"/>
      <c r="X15" s="379"/>
      <c r="Y15" s="381"/>
      <c r="Z15" s="379">
        <v>2.2518747286148502</v>
      </c>
      <c r="AA15" s="379">
        <v>11.774270186335404</v>
      </c>
      <c r="AB15" s="379">
        <v>1.0705633955709943</v>
      </c>
      <c r="AC15" s="379">
        <v>12.733928571428573</v>
      </c>
      <c r="AD15" s="402" t="s">
        <v>337</v>
      </c>
      <c r="AE15" s="383">
        <v>0.406075770733825</v>
      </c>
      <c r="AF15" s="379">
        <v>13.029208074534163</v>
      </c>
      <c r="AG15" s="379">
        <v>2.399538645245332</v>
      </c>
      <c r="AH15" s="379">
        <v>-11.995729813664596</v>
      </c>
      <c r="AI15" s="379"/>
      <c r="AJ15" s="379"/>
      <c r="AK15" s="402">
        <v>0</v>
      </c>
      <c r="AL15" s="402">
        <v>1</v>
      </c>
      <c r="AM15" s="402">
        <v>1</v>
      </c>
      <c r="AN15" s="402">
        <v>0</v>
      </c>
      <c r="AO15" s="402">
        <v>0</v>
      </c>
      <c r="AP15" s="402">
        <v>1</v>
      </c>
      <c r="AQ15" s="402">
        <v>0</v>
      </c>
      <c r="AR15" s="402">
        <v>0</v>
      </c>
      <c r="AS15" s="402">
        <v>0</v>
      </c>
      <c r="AT15" s="402">
        <v>0</v>
      </c>
      <c r="AU15" s="407">
        <v>0</v>
      </c>
      <c r="AV15" s="407">
        <v>0</v>
      </c>
      <c r="AW15" s="407"/>
      <c r="AX15" s="402">
        <v>1</v>
      </c>
      <c r="AY15" s="402">
        <v>1</v>
      </c>
      <c r="AZ15" s="402">
        <v>0</v>
      </c>
      <c r="BA15" s="402">
        <v>0</v>
      </c>
      <c r="BB15" s="402">
        <v>0</v>
      </c>
      <c r="BC15" s="402">
        <v>0</v>
      </c>
      <c r="BD15" s="402">
        <v>1</v>
      </c>
      <c r="BE15" s="402">
        <v>0</v>
      </c>
      <c r="BF15" s="402">
        <v>0</v>
      </c>
      <c r="BG15" s="402">
        <v>0</v>
      </c>
      <c r="BH15" s="402">
        <v>0</v>
      </c>
      <c r="BI15" s="407">
        <v>0</v>
      </c>
      <c r="BJ15" s="407">
        <v>0</v>
      </c>
      <c r="BK15" s="407">
        <v>0</v>
      </c>
      <c r="BL15" s="402">
        <v>1</v>
      </c>
      <c r="BM15" s="402">
        <v>0</v>
      </c>
      <c r="BN15" s="402">
        <v>1</v>
      </c>
      <c r="BO15" s="402">
        <v>0</v>
      </c>
      <c r="BP15" s="402">
        <v>0</v>
      </c>
      <c r="BQ15" s="402">
        <v>0</v>
      </c>
      <c r="BR15" s="416">
        <v>1</v>
      </c>
      <c r="BS15" s="402">
        <v>0</v>
      </c>
      <c r="BT15" s="402"/>
      <c r="BU15" s="402">
        <v>0</v>
      </c>
      <c r="BV15" s="402">
        <v>0</v>
      </c>
      <c r="BW15" s="402">
        <v>1</v>
      </c>
      <c r="BX15" s="381">
        <v>0</v>
      </c>
      <c r="BY15" s="402">
        <v>1</v>
      </c>
      <c r="BZ15" s="402">
        <v>0</v>
      </c>
      <c r="CA15" s="402">
        <v>0</v>
      </c>
      <c r="CB15" s="402">
        <v>0</v>
      </c>
      <c r="CC15" s="402">
        <v>0</v>
      </c>
      <c r="CD15" s="402">
        <v>0</v>
      </c>
      <c r="CE15" s="381">
        <v>0</v>
      </c>
      <c r="CF15" s="402">
        <v>0</v>
      </c>
      <c r="CG15" s="379"/>
      <c r="CH15" s="379"/>
      <c r="CI15" s="379"/>
      <c r="CJ15" s="379"/>
      <c r="CK15" s="379"/>
      <c r="CL15" s="379"/>
      <c r="CM15" s="379"/>
      <c r="CN15" s="381"/>
      <c r="CO15" s="379" t="s">
        <v>526</v>
      </c>
    </row>
    <row r="16" spans="1:93" x14ac:dyDescent="0.15">
      <c r="A16" s="401">
        <v>6.2731481481481485E-2</v>
      </c>
      <c r="B16" s="435">
        <v>1</v>
      </c>
      <c r="C16" s="442">
        <v>1</v>
      </c>
      <c r="D16" s="379"/>
      <c r="E16" s="380"/>
      <c r="F16" s="379"/>
      <c r="G16" s="379"/>
      <c r="H16" s="381">
        <v>6</v>
      </c>
      <c r="I16" s="379"/>
      <c r="J16" s="381"/>
      <c r="K16" s="402">
        <v>0</v>
      </c>
      <c r="L16" s="379"/>
      <c r="M16" s="379"/>
      <c r="N16" s="379"/>
      <c r="O16" s="379"/>
      <c r="P16" s="379"/>
      <c r="Q16" s="379"/>
      <c r="R16" s="379"/>
      <c r="S16" s="379"/>
      <c r="T16" s="379"/>
      <c r="U16" s="379"/>
      <c r="V16" s="379"/>
      <c r="W16" s="379"/>
      <c r="X16" s="379"/>
      <c r="Y16" s="381"/>
      <c r="Z16" s="379">
        <v>-2.9901943117672598</v>
      </c>
      <c r="AA16" s="379">
        <v>-11.109891304347826</v>
      </c>
      <c r="AB16" s="379">
        <v>-3.3593541033434646</v>
      </c>
      <c r="AC16" s="379">
        <v>-13.029208074534163</v>
      </c>
      <c r="AD16" s="402" t="s">
        <v>445</v>
      </c>
      <c r="AE16" s="379">
        <v>-2.2518747286148497</v>
      </c>
      <c r="AF16" s="379">
        <v>-12.881568322981368</v>
      </c>
      <c r="AG16" s="383">
        <v>0.92289947894051227</v>
      </c>
      <c r="AH16" s="379">
        <v>13.39830745341615</v>
      </c>
      <c r="AI16" s="379"/>
      <c r="AJ16" s="379"/>
      <c r="AK16" s="402">
        <v>0</v>
      </c>
      <c r="AL16" s="402">
        <v>1</v>
      </c>
      <c r="AM16" s="402">
        <v>1</v>
      </c>
      <c r="AN16" s="402">
        <v>0</v>
      </c>
      <c r="AO16" s="402">
        <v>0</v>
      </c>
      <c r="AP16" s="402">
        <v>1</v>
      </c>
      <c r="AQ16" s="402">
        <v>0</v>
      </c>
      <c r="AR16" s="402">
        <v>0</v>
      </c>
      <c r="AS16" s="402">
        <v>0</v>
      </c>
      <c r="AT16" s="402">
        <v>0</v>
      </c>
      <c r="AU16" s="407">
        <v>0</v>
      </c>
      <c r="AV16" s="407">
        <v>0</v>
      </c>
      <c r="AW16" s="407"/>
      <c r="AX16" s="402">
        <v>1</v>
      </c>
      <c r="AY16" s="402">
        <v>0</v>
      </c>
      <c r="AZ16" s="402">
        <v>1</v>
      </c>
      <c r="BA16" s="402">
        <v>0</v>
      </c>
      <c r="BB16" s="402">
        <v>0</v>
      </c>
      <c r="BC16" s="402">
        <v>0</v>
      </c>
      <c r="BD16" s="402">
        <v>1</v>
      </c>
      <c r="BE16" s="402">
        <v>0</v>
      </c>
      <c r="BF16" s="402">
        <v>1</v>
      </c>
      <c r="BG16" s="402">
        <v>0</v>
      </c>
      <c r="BH16" s="402">
        <v>0</v>
      </c>
      <c r="BI16" s="407">
        <v>0</v>
      </c>
      <c r="BJ16" s="407">
        <v>0</v>
      </c>
      <c r="BK16" s="407">
        <v>0</v>
      </c>
      <c r="BL16" s="402">
        <v>0</v>
      </c>
      <c r="BM16" s="402">
        <v>0</v>
      </c>
      <c r="BN16" s="402">
        <v>1</v>
      </c>
      <c r="BO16" s="402">
        <v>0</v>
      </c>
      <c r="BP16" s="402">
        <v>0</v>
      </c>
      <c r="BQ16" s="402">
        <v>0</v>
      </c>
      <c r="BR16" s="416">
        <v>1</v>
      </c>
      <c r="BS16" s="402">
        <v>0</v>
      </c>
      <c r="BT16" s="402"/>
      <c r="BU16" s="402">
        <v>0</v>
      </c>
      <c r="BV16" s="402">
        <v>0</v>
      </c>
      <c r="BW16" s="402">
        <v>0</v>
      </c>
      <c r="BX16" s="381">
        <v>0</v>
      </c>
      <c r="BY16" s="402">
        <v>0</v>
      </c>
      <c r="BZ16" s="402">
        <v>0</v>
      </c>
      <c r="CA16" s="402">
        <v>0</v>
      </c>
      <c r="CB16" s="402">
        <v>0</v>
      </c>
      <c r="CC16" s="402">
        <v>1</v>
      </c>
      <c r="CD16" s="402">
        <v>0</v>
      </c>
      <c r="CE16" s="381">
        <v>0</v>
      </c>
      <c r="CF16" s="402">
        <v>1</v>
      </c>
      <c r="CG16" s="379"/>
      <c r="CH16" s="379"/>
      <c r="CI16" s="379"/>
      <c r="CJ16" s="379"/>
      <c r="CK16" s="379"/>
      <c r="CL16" s="379"/>
      <c r="CM16" s="379"/>
      <c r="CN16" s="381"/>
      <c r="CO16" s="379" t="s">
        <v>527</v>
      </c>
    </row>
    <row r="17" spans="1:93" x14ac:dyDescent="0.15">
      <c r="A17" s="401">
        <v>6.3460648148148155E-2</v>
      </c>
      <c r="B17" s="435"/>
      <c r="C17" s="442"/>
      <c r="D17" s="379"/>
      <c r="E17" s="380"/>
      <c r="F17" s="379"/>
      <c r="G17" s="379"/>
      <c r="H17" s="381"/>
      <c r="I17" s="379"/>
      <c r="J17" s="381"/>
      <c r="K17" s="379"/>
      <c r="L17" s="379"/>
      <c r="M17" s="379"/>
      <c r="N17" s="379"/>
      <c r="O17" s="379"/>
      <c r="P17" s="379"/>
      <c r="Q17" s="379"/>
      <c r="R17" s="379"/>
      <c r="S17" s="379"/>
      <c r="T17" s="379"/>
      <c r="U17" s="379"/>
      <c r="V17" s="379"/>
      <c r="W17" s="379"/>
      <c r="X17" s="379"/>
      <c r="Y17" s="381"/>
      <c r="Z17" s="404">
        <v>1.0705633955709943</v>
      </c>
      <c r="AA17" s="404">
        <v>12.586288819875778</v>
      </c>
      <c r="AB17" s="379"/>
      <c r="AC17" s="379"/>
      <c r="AD17" s="379"/>
      <c r="AE17" s="379"/>
      <c r="AF17" s="379"/>
      <c r="AG17" s="379"/>
      <c r="AH17" s="381"/>
      <c r="AI17" s="382"/>
      <c r="AJ17" s="382"/>
      <c r="AK17" s="379"/>
      <c r="AL17" s="379"/>
      <c r="AM17" s="379"/>
      <c r="AN17" s="379"/>
      <c r="AO17" s="379"/>
      <c r="AP17" s="379"/>
      <c r="AQ17" s="379"/>
      <c r="AR17" s="379"/>
      <c r="AS17" s="379"/>
      <c r="AT17" s="379"/>
      <c r="AU17" s="405"/>
      <c r="AV17" s="405"/>
      <c r="AW17" s="405"/>
      <c r="AX17" s="379"/>
      <c r="AY17" s="379"/>
      <c r="AZ17" s="379"/>
      <c r="BA17" s="379"/>
      <c r="BB17" s="379"/>
      <c r="BC17" s="379"/>
      <c r="BD17" s="379"/>
      <c r="BE17" s="379"/>
      <c r="BF17" s="379"/>
      <c r="BG17" s="379"/>
      <c r="BH17" s="379"/>
      <c r="BI17" s="405"/>
      <c r="BJ17" s="405"/>
      <c r="BK17" s="405"/>
      <c r="BL17" s="379"/>
      <c r="BM17" s="379"/>
      <c r="BN17" s="379"/>
      <c r="BO17" s="379"/>
      <c r="BP17" s="379"/>
      <c r="BQ17" s="379"/>
      <c r="BR17" s="383"/>
      <c r="BS17" s="379"/>
      <c r="BT17" s="379"/>
      <c r="BU17" s="379"/>
      <c r="BV17" s="379"/>
      <c r="BW17" s="379"/>
      <c r="BX17" s="381"/>
      <c r="BY17" s="379"/>
      <c r="BZ17" s="379"/>
      <c r="CA17" s="379"/>
      <c r="CB17" s="379"/>
      <c r="CC17" s="379"/>
      <c r="CD17" s="379"/>
      <c r="CE17" s="381"/>
      <c r="CF17" s="379"/>
      <c r="CG17" s="379"/>
      <c r="CH17" s="379"/>
      <c r="CI17" s="379"/>
      <c r="CJ17" s="379"/>
      <c r="CK17" s="379"/>
      <c r="CL17" s="379"/>
      <c r="CM17" s="379"/>
      <c r="CN17" s="381"/>
      <c r="CO17" s="379" t="s">
        <v>528</v>
      </c>
    </row>
    <row r="18" spans="1:93" x14ac:dyDescent="0.15">
      <c r="A18" s="401">
        <v>7.8599537037037037E-2</v>
      </c>
      <c r="B18" s="435"/>
      <c r="C18" s="442"/>
      <c r="D18" s="379"/>
      <c r="E18" s="380"/>
      <c r="F18" s="379" t="s">
        <v>349</v>
      </c>
      <c r="G18" s="379">
        <v>4</v>
      </c>
      <c r="H18" s="381">
        <v>1</v>
      </c>
      <c r="I18" s="379">
        <v>0</v>
      </c>
      <c r="J18" s="381">
        <v>1</v>
      </c>
      <c r="K18" s="402">
        <v>1</v>
      </c>
      <c r="L18" s="402">
        <v>1</v>
      </c>
      <c r="M18" s="402">
        <v>0</v>
      </c>
      <c r="N18" s="379"/>
      <c r="O18" s="379">
        <v>1</v>
      </c>
      <c r="P18" s="379">
        <v>0</v>
      </c>
      <c r="Q18" s="379">
        <v>0</v>
      </c>
      <c r="R18" s="379">
        <v>1</v>
      </c>
      <c r="S18" s="379">
        <v>0</v>
      </c>
      <c r="T18" s="379">
        <v>0</v>
      </c>
      <c r="U18" s="379">
        <v>0</v>
      </c>
      <c r="V18" s="379">
        <v>0</v>
      </c>
      <c r="W18" s="379">
        <v>0</v>
      </c>
      <c r="X18" s="379">
        <v>0</v>
      </c>
      <c r="Y18" s="381">
        <v>1</v>
      </c>
      <c r="Z18" s="379"/>
      <c r="AA18" s="379"/>
      <c r="AB18" s="379">
        <v>-1.2182273122014762</v>
      </c>
      <c r="AC18" s="379">
        <v>12.069549689440993</v>
      </c>
      <c r="AD18" s="379" t="s">
        <v>442</v>
      </c>
      <c r="AE18" s="379">
        <v>-1.2182273122014762</v>
      </c>
      <c r="AF18" s="379">
        <v>12.069549689440993</v>
      </c>
      <c r="AG18" s="383">
        <v>3.5070180199739465</v>
      </c>
      <c r="AH18" s="379">
        <v>-13.98886645962733</v>
      </c>
      <c r="AI18" s="379"/>
      <c r="AJ18" s="379"/>
      <c r="AK18" s="402">
        <v>0</v>
      </c>
      <c r="AL18" s="402">
        <v>0</v>
      </c>
      <c r="AM18" s="379"/>
      <c r="AN18" s="379"/>
      <c r="AO18" s="379"/>
      <c r="AP18" s="379"/>
      <c r="AQ18" s="379"/>
      <c r="AR18" s="379"/>
      <c r="AS18" s="379"/>
      <c r="AT18" s="379"/>
      <c r="AU18" s="405"/>
      <c r="AV18" s="405"/>
      <c r="AW18" s="405"/>
      <c r="AX18" s="379"/>
      <c r="AY18" s="379"/>
      <c r="AZ18" s="379"/>
      <c r="BA18" s="379"/>
      <c r="BB18" s="379"/>
      <c r="BC18" s="379"/>
      <c r="BD18" s="379"/>
      <c r="BE18" s="379"/>
      <c r="BF18" s="379"/>
      <c r="BG18" s="379"/>
      <c r="BH18" s="379"/>
      <c r="BI18" s="405"/>
      <c r="BJ18" s="405"/>
      <c r="BK18" s="405"/>
      <c r="BL18" s="379"/>
      <c r="BM18" s="379"/>
      <c r="BN18" s="379"/>
      <c r="BO18" s="379"/>
      <c r="BP18" s="379"/>
      <c r="BQ18" s="379"/>
      <c r="BR18" s="383"/>
      <c r="BS18" s="379"/>
      <c r="BT18" s="379"/>
      <c r="BU18" s="379"/>
      <c r="BV18" s="379"/>
      <c r="BW18" s="379"/>
      <c r="BX18" s="381"/>
      <c r="BY18" s="379"/>
      <c r="BZ18" s="379"/>
      <c r="CA18" s="379"/>
      <c r="CB18" s="379"/>
      <c r="CC18" s="379"/>
      <c r="CD18" s="379"/>
      <c r="CE18" s="381"/>
      <c r="CF18" s="379"/>
      <c r="CG18" s="379"/>
      <c r="CH18" s="379"/>
      <c r="CI18" s="379"/>
      <c r="CJ18" s="379"/>
      <c r="CK18" s="379"/>
      <c r="CL18" s="379"/>
      <c r="CM18" s="379"/>
      <c r="CN18" s="381"/>
      <c r="CO18" s="379" t="s">
        <v>529</v>
      </c>
    </row>
    <row r="19" spans="1:93" x14ac:dyDescent="0.15">
      <c r="A19" s="401">
        <v>7.9247685185185185E-2</v>
      </c>
      <c r="B19" s="435">
        <v>0.26</v>
      </c>
      <c r="C19" s="442">
        <v>0.86665800000000004</v>
      </c>
      <c r="D19" s="379"/>
      <c r="E19" s="380"/>
      <c r="F19" s="379"/>
      <c r="G19" s="379"/>
      <c r="H19" s="381">
        <v>2</v>
      </c>
      <c r="I19" s="379"/>
      <c r="J19" s="381"/>
      <c r="K19" s="402">
        <v>0</v>
      </c>
      <c r="L19" s="379"/>
      <c r="M19" s="379"/>
      <c r="N19" s="379"/>
      <c r="O19" s="379"/>
      <c r="P19" s="379"/>
      <c r="Q19" s="379"/>
      <c r="R19" s="379"/>
      <c r="S19" s="379"/>
      <c r="T19" s="379"/>
      <c r="U19" s="379"/>
      <c r="V19" s="379"/>
      <c r="W19" s="379"/>
      <c r="X19" s="379"/>
      <c r="Y19" s="381"/>
      <c r="Z19" s="379">
        <v>2.621034520191055</v>
      </c>
      <c r="AA19" s="379">
        <v>-5.2781211180124226</v>
      </c>
      <c r="AB19" s="379">
        <v>4.3930015197568384</v>
      </c>
      <c r="AC19" s="379">
        <v>-13.472127329192547</v>
      </c>
      <c r="AD19" s="379" t="s">
        <v>443</v>
      </c>
      <c r="AE19" s="379">
        <v>4.0238417281806331</v>
      </c>
      <c r="AF19" s="379">
        <v>-13.472127329192547</v>
      </c>
      <c r="AG19" s="383">
        <v>-1.5135551454624401</v>
      </c>
      <c r="AH19" s="379">
        <v>11.036071428571429</v>
      </c>
      <c r="AI19" s="379"/>
      <c r="AJ19" s="379"/>
      <c r="AK19" s="402">
        <v>1</v>
      </c>
      <c r="AL19" s="402">
        <v>0</v>
      </c>
      <c r="AM19" s="402">
        <v>0</v>
      </c>
      <c r="AN19" s="402">
        <v>0</v>
      </c>
      <c r="AO19" s="402">
        <v>1</v>
      </c>
      <c r="AP19" s="402">
        <v>0</v>
      </c>
      <c r="AQ19" s="402">
        <v>1</v>
      </c>
      <c r="AR19" s="402">
        <v>0</v>
      </c>
      <c r="AS19" s="402">
        <v>1</v>
      </c>
      <c r="AT19" s="402">
        <v>0</v>
      </c>
      <c r="AU19" s="407">
        <v>0</v>
      </c>
      <c r="AV19" s="407">
        <v>0</v>
      </c>
      <c r="AW19" s="407"/>
      <c r="AX19" s="402">
        <v>0</v>
      </c>
      <c r="AY19" s="402">
        <v>0</v>
      </c>
      <c r="AZ19" s="402">
        <v>1</v>
      </c>
      <c r="BA19" s="402">
        <v>0</v>
      </c>
      <c r="BB19" s="402">
        <v>0</v>
      </c>
      <c r="BC19" s="402">
        <v>1</v>
      </c>
      <c r="BD19" s="402">
        <v>0</v>
      </c>
      <c r="BE19" s="402">
        <v>0</v>
      </c>
      <c r="BF19" s="402">
        <v>0</v>
      </c>
      <c r="BG19" s="402">
        <v>0</v>
      </c>
      <c r="BH19" s="402">
        <v>0</v>
      </c>
      <c r="BI19" s="407">
        <v>0</v>
      </c>
      <c r="BJ19" s="407">
        <v>0</v>
      </c>
      <c r="BK19" s="407">
        <v>0</v>
      </c>
      <c r="BL19" s="402">
        <v>0</v>
      </c>
      <c r="BM19" s="402">
        <v>1</v>
      </c>
      <c r="BN19" s="402">
        <v>0</v>
      </c>
      <c r="BO19" s="402">
        <v>0</v>
      </c>
      <c r="BP19" s="402">
        <v>0</v>
      </c>
      <c r="BQ19" s="402">
        <v>0</v>
      </c>
      <c r="BR19" s="416">
        <v>0</v>
      </c>
      <c r="BS19" s="402">
        <v>0</v>
      </c>
      <c r="BT19" s="402"/>
      <c r="BU19" s="402">
        <v>0</v>
      </c>
      <c r="BV19" s="402">
        <v>1</v>
      </c>
      <c r="BW19" s="402">
        <v>0</v>
      </c>
      <c r="BX19" s="381">
        <v>1</v>
      </c>
      <c r="BY19" s="402">
        <v>1</v>
      </c>
      <c r="BZ19" s="402">
        <v>0</v>
      </c>
      <c r="CA19" s="402">
        <v>0</v>
      </c>
      <c r="CB19" s="402">
        <v>0</v>
      </c>
      <c r="CC19" s="402">
        <v>0</v>
      </c>
      <c r="CD19" s="402">
        <v>0</v>
      </c>
      <c r="CE19" s="381">
        <v>0</v>
      </c>
      <c r="CF19" s="379"/>
      <c r="CG19" s="379"/>
      <c r="CH19" s="379"/>
      <c r="CI19" s="379"/>
      <c r="CJ19" s="379"/>
      <c r="CK19" s="379"/>
      <c r="CL19" s="379"/>
      <c r="CM19" s="379"/>
      <c r="CN19" s="381"/>
      <c r="CO19" s="379" t="s">
        <v>530</v>
      </c>
    </row>
    <row r="20" spans="1:93" x14ac:dyDescent="0.15">
      <c r="A20" s="401">
        <v>8.0868055555555554E-2</v>
      </c>
      <c r="B20" s="435">
        <v>2.2000000000000002</v>
      </c>
      <c r="C20" s="442">
        <v>2.6666000000000007</v>
      </c>
      <c r="D20" s="379"/>
      <c r="E20" s="380"/>
      <c r="F20" s="379"/>
      <c r="G20" s="379"/>
      <c r="H20" s="381">
        <v>3</v>
      </c>
      <c r="I20" s="379"/>
      <c r="J20" s="381"/>
      <c r="K20" s="402">
        <v>0</v>
      </c>
      <c r="L20" s="379"/>
      <c r="M20" s="379"/>
      <c r="N20" s="379"/>
      <c r="O20" s="379"/>
      <c r="P20" s="379"/>
      <c r="Q20" s="379"/>
      <c r="R20" s="379"/>
      <c r="S20" s="379"/>
      <c r="T20" s="379"/>
      <c r="U20" s="379"/>
      <c r="V20" s="379"/>
      <c r="W20" s="379"/>
      <c r="X20" s="379"/>
      <c r="Y20" s="381"/>
      <c r="Z20" s="379">
        <v>1.5135551454624401</v>
      </c>
      <c r="AA20" s="379">
        <v>6.5330590062111806</v>
      </c>
      <c r="AB20" s="379">
        <v>1.7350510204081631</v>
      </c>
      <c r="AC20" s="379">
        <v>9.3382142857142867</v>
      </c>
      <c r="AD20" s="402" t="s">
        <v>442</v>
      </c>
      <c r="AE20" s="379">
        <v>0.99673143725575331</v>
      </c>
      <c r="AF20" s="379">
        <v>9.7811335403726716</v>
      </c>
      <c r="AG20" s="383">
        <v>0.11074793747286148</v>
      </c>
      <c r="AH20" s="379">
        <v>-14.210326086956522</v>
      </c>
      <c r="AI20" s="379"/>
      <c r="AJ20" s="379"/>
      <c r="AK20" s="402">
        <v>0</v>
      </c>
      <c r="AL20" s="402">
        <v>1</v>
      </c>
      <c r="AM20" s="402">
        <v>0</v>
      </c>
      <c r="AN20" s="402">
        <v>1</v>
      </c>
      <c r="AO20" s="402">
        <v>0</v>
      </c>
      <c r="AP20" s="402">
        <v>1</v>
      </c>
      <c r="AQ20" s="402">
        <v>0</v>
      </c>
      <c r="AR20" s="402">
        <v>0</v>
      </c>
      <c r="AS20" s="402">
        <v>1</v>
      </c>
      <c r="AT20" s="402">
        <v>0</v>
      </c>
      <c r="AU20" s="407">
        <v>0</v>
      </c>
      <c r="AV20" s="407">
        <v>0</v>
      </c>
      <c r="AW20" s="407"/>
      <c r="AX20" s="402">
        <v>0</v>
      </c>
      <c r="AY20" s="402">
        <v>0</v>
      </c>
      <c r="AZ20" s="402">
        <v>0</v>
      </c>
      <c r="BA20" s="402">
        <v>0</v>
      </c>
      <c r="BB20" s="402">
        <v>1</v>
      </c>
      <c r="BC20" s="402">
        <v>0</v>
      </c>
      <c r="BD20" s="402">
        <v>0</v>
      </c>
      <c r="BE20" s="402">
        <v>1</v>
      </c>
      <c r="BF20" s="402">
        <v>1</v>
      </c>
      <c r="BG20" s="402">
        <v>0</v>
      </c>
      <c r="BH20" s="402">
        <v>0</v>
      </c>
      <c r="BI20" s="407">
        <v>0</v>
      </c>
      <c r="BJ20" s="407">
        <v>0</v>
      </c>
      <c r="BK20" s="407">
        <v>0</v>
      </c>
      <c r="BL20" s="402">
        <v>0</v>
      </c>
      <c r="BM20" s="402">
        <v>0</v>
      </c>
      <c r="BN20" s="402">
        <v>0</v>
      </c>
      <c r="BO20" s="402">
        <v>0</v>
      </c>
      <c r="BP20" s="402">
        <v>1</v>
      </c>
      <c r="BQ20" s="402">
        <v>0</v>
      </c>
      <c r="BR20" s="416">
        <v>0</v>
      </c>
      <c r="BS20" s="402">
        <v>1</v>
      </c>
      <c r="BT20" s="402"/>
      <c r="BU20" s="402">
        <v>0</v>
      </c>
      <c r="BV20" s="402">
        <v>0</v>
      </c>
      <c r="BW20" s="402">
        <v>1</v>
      </c>
      <c r="BX20" s="381">
        <v>0</v>
      </c>
      <c r="BY20" s="402">
        <v>1</v>
      </c>
      <c r="BZ20" s="402">
        <v>0</v>
      </c>
      <c r="CA20" s="402">
        <v>0</v>
      </c>
      <c r="CB20" s="402">
        <v>0</v>
      </c>
      <c r="CC20" s="402">
        <v>0</v>
      </c>
      <c r="CD20" s="402">
        <v>0</v>
      </c>
      <c r="CE20" s="381">
        <v>0</v>
      </c>
      <c r="CF20" s="402">
        <v>1</v>
      </c>
      <c r="CG20" s="379"/>
      <c r="CH20" s="379"/>
      <c r="CI20" s="379"/>
      <c r="CJ20" s="379"/>
      <c r="CK20" s="379"/>
      <c r="CL20" s="379"/>
      <c r="CM20" s="379"/>
      <c r="CN20" s="381"/>
      <c r="CO20" s="379" t="s">
        <v>531</v>
      </c>
    </row>
    <row r="21" spans="1:93" x14ac:dyDescent="0.15">
      <c r="A21" s="401">
        <v>8.1550925925925929E-2</v>
      </c>
      <c r="B21" s="435">
        <v>1.01</v>
      </c>
      <c r="C21" s="442">
        <v>1.03333333</v>
      </c>
      <c r="D21" s="379"/>
      <c r="E21" s="380"/>
      <c r="F21" s="379"/>
      <c r="G21" s="379"/>
      <c r="H21" s="381">
        <v>4</v>
      </c>
      <c r="I21" s="379"/>
      <c r="J21" s="381"/>
      <c r="K21" s="402">
        <v>0</v>
      </c>
      <c r="L21" s="379"/>
      <c r="M21" s="379"/>
      <c r="N21" s="379"/>
      <c r="O21" s="379"/>
      <c r="P21" s="379"/>
      <c r="Q21" s="379"/>
      <c r="R21" s="379"/>
      <c r="S21" s="379"/>
      <c r="T21" s="379"/>
      <c r="U21" s="379"/>
      <c r="V21" s="379"/>
      <c r="W21" s="379"/>
      <c r="X21" s="379"/>
      <c r="Y21" s="381"/>
      <c r="Z21" s="379">
        <v>2.3257066869300909</v>
      </c>
      <c r="AA21" s="379">
        <v>-6.2377795031055907</v>
      </c>
      <c r="AB21" s="379">
        <v>3.2116901867129828</v>
      </c>
      <c r="AC21" s="379">
        <v>-14.357965838509317</v>
      </c>
      <c r="AD21" s="402" t="s">
        <v>481</v>
      </c>
      <c r="AE21" s="379">
        <v>2.399538645245332</v>
      </c>
      <c r="AF21" s="379">
        <v>-14.57942546583851</v>
      </c>
      <c r="AG21" s="379">
        <v>0.47990772904906637</v>
      </c>
      <c r="AH21" s="379">
        <v>7.3450776397515529</v>
      </c>
      <c r="AI21" s="379"/>
      <c r="AJ21" s="379"/>
      <c r="AK21" s="402">
        <v>0</v>
      </c>
      <c r="AL21" s="402">
        <v>1</v>
      </c>
      <c r="AM21" s="402">
        <v>0</v>
      </c>
      <c r="AN21" s="402">
        <v>0</v>
      </c>
      <c r="AO21" s="402">
        <v>1</v>
      </c>
      <c r="AP21" s="402">
        <v>0</v>
      </c>
      <c r="AQ21" s="402">
        <v>1</v>
      </c>
      <c r="AR21" s="402">
        <v>0</v>
      </c>
      <c r="AS21" s="402">
        <v>1</v>
      </c>
      <c r="AT21" s="402">
        <v>0</v>
      </c>
      <c r="AU21" s="407">
        <v>0</v>
      </c>
      <c r="AV21" s="407">
        <v>0</v>
      </c>
      <c r="AW21" s="407"/>
      <c r="AX21" s="402">
        <v>0</v>
      </c>
      <c r="AY21" s="402">
        <v>1</v>
      </c>
      <c r="AZ21" s="402">
        <v>0</v>
      </c>
      <c r="BA21" s="402">
        <v>0</v>
      </c>
      <c r="BB21" s="402">
        <v>0</v>
      </c>
      <c r="BC21" s="402">
        <v>0</v>
      </c>
      <c r="BD21" s="402">
        <v>0</v>
      </c>
      <c r="BE21" s="402">
        <v>1</v>
      </c>
      <c r="BF21" s="402">
        <v>1</v>
      </c>
      <c r="BG21" s="402">
        <v>0</v>
      </c>
      <c r="BH21" s="402">
        <v>0</v>
      </c>
      <c r="BI21" s="407">
        <v>0</v>
      </c>
      <c r="BJ21" s="407">
        <v>0</v>
      </c>
      <c r="BK21" s="407">
        <v>0</v>
      </c>
      <c r="BL21" s="402">
        <v>0</v>
      </c>
      <c r="BM21" s="402">
        <v>0</v>
      </c>
      <c r="BN21" s="402">
        <v>0</v>
      </c>
      <c r="BO21" s="402">
        <v>0</v>
      </c>
      <c r="BP21" s="402">
        <v>1</v>
      </c>
      <c r="BQ21" s="402">
        <v>0</v>
      </c>
      <c r="BR21" s="416">
        <v>1</v>
      </c>
      <c r="BS21" s="402">
        <v>0</v>
      </c>
      <c r="BT21" s="402"/>
      <c r="BU21" s="402">
        <v>0</v>
      </c>
      <c r="BV21" s="402">
        <v>0</v>
      </c>
      <c r="BW21" s="402">
        <v>0</v>
      </c>
      <c r="BX21" s="381">
        <v>1</v>
      </c>
      <c r="BY21" s="402">
        <v>1</v>
      </c>
      <c r="BZ21" s="402">
        <v>0</v>
      </c>
      <c r="CA21" s="402">
        <v>0</v>
      </c>
      <c r="CB21" s="402">
        <v>0</v>
      </c>
      <c r="CC21" s="402">
        <v>0</v>
      </c>
      <c r="CD21" s="402">
        <v>0</v>
      </c>
      <c r="CE21" s="381">
        <v>0</v>
      </c>
      <c r="CF21" s="379"/>
      <c r="CG21" s="379"/>
      <c r="CH21" s="379"/>
      <c r="CI21" s="379"/>
      <c r="CJ21" s="379"/>
      <c r="CK21" s="379"/>
      <c r="CL21" s="379"/>
      <c r="CM21" s="379"/>
      <c r="CN21" s="381"/>
      <c r="CO21" s="379" t="s">
        <v>532</v>
      </c>
    </row>
    <row r="22" spans="1:93" x14ac:dyDescent="0.15">
      <c r="A22" s="401">
        <v>8.217592592592593E-2</v>
      </c>
      <c r="B22" s="435">
        <v>0.24</v>
      </c>
      <c r="C22" s="442">
        <v>0.79999199999999993</v>
      </c>
      <c r="D22" s="379"/>
      <c r="E22" s="380"/>
      <c r="F22" s="379"/>
      <c r="G22" s="379"/>
      <c r="H22" s="381">
        <v>5</v>
      </c>
      <c r="I22" s="379"/>
      <c r="J22" s="381"/>
      <c r="K22" s="402">
        <v>0</v>
      </c>
      <c r="L22" s="379"/>
      <c r="M22" s="379"/>
      <c r="N22" s="379"/>
      <c r="O22" s="379"/>
      <c r="P22" s="379"/>
      <c r="Q22" s="379"/>
      <c r="R22" s="379"/>
      <c r="S22" s="379"/>
      <c r="T22" s="379"/>
      <c r="U22" s="379"/>
      <c r="V22" s="379"/>
      <c r="W22" s="379"/>
      <c r="X22" s="379"/>
      <c r="Y22" s="381"/>
      <c r="Z22" s="379"/>
      <c r="AA22" s="379"/>
      <c r="AB22" s="379">
        <v>-1.8827149370386451</v>
      </c>
      <c r="AC22" s="379">
        <v>5.4257608695652175</v>
      </c>
      <c r="AD22" s="402" t="s">
        <v>337</v>
      </c>
      <c r="AE22" s="379">
        <v>-0.70140360399478929</v>
      </c>
      <c r="AF22" s="379">
        <v>5.8686801242236024</v>
      </c>
      <c r="AG22" s="383">
        <v>3.2855221450282235</v>
      </c>
      <c r="AH22" s="379">
        <v>-14.28414596273292</v>
      </c>
      <c r="AI22" s="379"/>
      <c r="AJ22" s="379"/>
      <c r="AK22" s="402">
        <v>0</v>
      </c>
      <c r="AL22" s="402">
        <v>1</v>
      </c>
      <c r="AM22" s="402">
        <v>0</v>
      </c>
      <c r="AN22" s="402">
        <v>0</v>
      </c>
      <c r="AO22" s="402">
        <v>1</v>
      </c>
      <c r="AP22" s="402">
        <v>0</v>
      </c>
      <c r="AQ22" s="402">
        <v>1</v>
      </c>
      <c r="AR22" s="402">
        <v>0</v>
      </c>
      <c r="AS22" s="402">
        <v>0</v>
      </c>
      <c r="AT22" s="402">
        <v>0</v>
      </c>
      <c r="AU22" s="407">
        <v>0</v>
      </c>
      <c r="AV22" s="407">
        <v>1</v>
      </c>
      <c r="AW22" s="407"/>
      <c r="AX22" s="402">
        <v>0</v>
      </c>
      <c r="AY22" s="402">
        <v>1</v>
      </c>
      <c r="AZ22" s="402">
        <v>0</v>
      </c>
      <c r="BA22" s="402">
        <v>0</v>
      </c>
      <c r="BB22" s="402">
        <v>0</v>
      </c>
      <c r="BC22" s="402">
        <v>0</v>
      </c>
      <c r="BD22" s="402">
        <v>0</v>
      </c>
      <c r="BE22" s="402">
        <v>1</v>
      </c>
      <c r="BF22" s="402">
        <v>0</v>
      </c>
      <c r="BG22" s="402">
        <v>0</v>
      </c>
      <c r="BH22" s="402">
        <v>1</v>
      </c>
      <c r="BI22" s="407">
        <v>0</v>
      </c>
      <c r="BJ22" s="407">
        <v>0</v>
      </c>
      <c r="BK22" s="407">
        <v>0</v>
      </c>
      <c r="BL22" s="402">
        <v>0</v>
      </c>
      <c r="BM22" s="402">
        <v>0</v>
      </c>
      <c r="BN22" s="402">
        <v>0</v>
      </c>
      <c r="BO22" s="402">
        <v>1</v>
      </c>
      <c r="BP22" s="402">
        <v>0</v>
      </c>
      <c r="BQ22" s="402">
        <v>0</v>
      </c>
      <c r="BR22" s="416">
        <v>0</v>
      </c>
      <c r="BS22" s="402">
        <v>1</v>
      </c>
      <c r="BT22" s="402"/>
      <c r="BU22" s="402">
        <v>0</v>
      </c>
      <c r="BV22" s="402">
        <v>0</v>
      </c>
      <c r="BW22" s="402">
        <v>0</v>
      </c>
      <c r="BX22" s="381">
        <v>1</v>
      </c>
      <c r="BY22" s="402">
        <v>1</v>
      </c>
      <c r="BZ22" s="402">
        <v>0</v>
      </c>
      <c r="CA22" s="402">
        <v>0</v>
      </c>
      <c r="CB22" s="402">
        <v>0</v>
      </c>
      <c r="CC22" s="402">
        <v>0</v>
      </c>
      <c r="CD22" s="402">
        <v>0</v>
      </c>
      <c r="CE22" s="381">
        <v>0</v>
      </c>
      <c r="CF22" s="402">
        <v>1</v>
      </c>
      <c r="CG22" s="379"/>
      <c r="CH22" s="379"/>
      <c r="CI22" s="379"/>
      <c r="CJ22" s="379"/>
      <c r="CK22" s="379"/>
      <c r="CL22" s="379"/>
      <c r="CM22" s="379"/>
      <c r="CN22" s="381"/>
      <c r="CO22" s="379" t="s">
        <v>533</v>
      </c>
    </row>
    <row r="23" spans="1:93" x14ac:dyDescent="0.15">
      <c r="A23" s="401">
        <v>8.3414351851851851E-2</v>
      </c>
      <c r="B23" s="435">
        <v>1.17</v>
      </c>
      <c r="C23" s="442">
        <v>1.5666666099999997</v>
      </c>
      <c r="D23" s="379"/>
      <c r="E23" s="380"/>
      <c r="F23" s="379"/>
      <c r="G23" s="379"/>
      <c r="H23" s="381">
        <v>6</v>
      </c>
      <c r="I23" s="379"/>
      <c r="J23" s="381"/>
      <c r="K23" s="402">
        <v>0</v>
      </c>
      <c r="L23" s="379"/>
      <c r="M23" s="379"/>
      <c r="N23" s="379"/>
      <c r="O23" s="379"/>
      <c r="P23" s="379"/>
      <c r="Q23" s="379"/>
      <c r="R23" s="379"/>
      <c r="S23" s="379"/>
      <c r="T23" s="379"/>
      <c r="U23" s="379"/>
      <c r="V23" s="379"/>
      <c r="W23" s="379"/>
      <c r="X23" s="379"/>
      <c r="Y23" s="381"/>
      <c r="Z23" s="379">
        <v>-2.621034520191055</v>
      </c>
      <c r="AA23" s="379">
        <v>-6.4592391304347831</v>
      </c>
      <c r="AB23" s="379">
        <v>-2.9901943117672598</v>
      </c>
      <c r="AC23" s="379">
        <v>-9.7811335403726716</v>
      </c>
      <c r="AD23" s="402" t="s">
        <v>337</v>
      </c>
      <c r="AE23" s="383">
        <v>-1.88271493703865</v>
      </c>
      <c r="AF23" s="379">
        <v>-10.593152173913044</v>
      </c>
      <c r="AG23" s="379">
        <v>-1.3658912288319582</v>
      </c>
      <c r="AH23" s="379">
        <v>3.5802639751552796</v>
      </c>
      <c r="AI23" s="379"/>
      <c r="AJ23" s="379"/>
      <c r="AK23" s="402">
        <v>0</v>
      </c>
      <c r="AL23" s="402">
        <v>1</v>
      </c>
      <c r="AM23" s="402">
        <v>0</v>
      </c>
      <c r="AN23" s="402">
        <v>1</v>
      </c>
      <c r="AO23" s="402">
        <v>0</v>
      </c>
      <c r="AP23" s="402">
        <v>1</v>
      </c>
      <c r="AQ23" s="402">
        <v>0</v>
      </c>
      <c r="AR23" s="402">
        <v>0</v>
      </c>
      <c r="AS23" s="402">
        <v>0</v>
      </c>
      <c r="AT23" s="402">
        <v>0</v>
      </c>
      <c r="AU23" s="407">
        <v>0</v>
      </c>
      <c r="AV23" s="407">
        <v>1</v>
      </c>
      <c r="AW23" s="407"/>
      <c r="AX23" s="402">
        <v>0</v>
      </c>
      <c r="AY23" s="402">
        <v>1</v>
      </c>
      <c r="AZ23" s="402">
        <v>0</v>
      </c>
      <c r="BA23" s="402">
        <v>0</v>
      </c>
      <c r="BB23" s="402">
        <v>0</v>
      </c>
      <c r="BC23" s="402">
        <v>0</v>
      </c>
      <c r="BD23" s="402">
        <v>1</v>
      </c>
      <c r="BE23" s="402">
        <v>0</v>
      </c>
      <c r="BF23" s="402">
        <v>1</v>
      </c>
      <c r="BG23" s="402">
        <v>0</v>
      </c>
      <c r="BH23" s="402">
        <v>0</v>
      </c>
      <c r="BI23" s="407">
        <v>0</v>
      </c>
      <c r="BJ23" s="407">
        <v>0</v>
      </c>
      <c r="BK23" s="407">
        <v>0</v>
      </c>
      <c r="BL23" s="402">
        <v>0</v>
      </c>
      <c r="BM23" s="402">
        <v>0</v>
      </c>
      <c r="BN23" s="402">
        <v>1</v>
      </c>
      <c r="BO23" s="402">
        <v>0</v>
      </c>
      <c r="BP23" s="402">
        <v>0</v>
      </c>
      <c r="BQ23" s="402">
        <v>0</v>
      </c>
      <c r="BR23" s="416">
        <v>0</v>
      </c>
      <c r="BS23" s="402">
        <v>1</v>
      </c>
      <c r="BT23" s="402"/>
      <c r="BU23" s="402">
        <v>0</v>
      </c>
      <c r="BV23" s="402">
        <v>0</v>
      </c>
      <c r="BW23" s="402">
        <v>1</v>
      </c>
      <c r="BX23" s="381">
        <v>0</v>
      </c>
      <c r="BY23" s="402">
        <v>1</v>
      </c>
      <c r="BZ23" s="402">
        <v>0</v>
      </c>
      <c r="CA23" s="402">
        <v>0</v>
      </c>
      <c r="CB23" s="402">
        <v>0</v>
      </c>
      <c r="CC23" s="402">
        <v>0</v>
      </c>
      <c r="CD23" s="402">
        <v>0</v>
      </c>
      <c r="CE23" s="381">
        <v>0</v>
      </c>
      <c r="CF23" s="379">
        <v>1</v>
      </c>
      <c r="CG23" s="379"/>
      <c r="CH23" s="379"/>
      <c r="CI23" s="379"/>
      <c r="CJ23" s="379"/>
      <c r="CK23" s="379"/>
      <c r="CL23" s="379"/>
      <c r="CM23" s="379"/>
      <c r="CN23" s="381"/>
      <c r="CO23" s="379" t="s">
        <v>534</v>
      </c>
    </row>
    <row r="24" spans="1:93" x14ac:dyDescent="0.15">
      <c r="A24" s="401">
        <v>8.3564814814814814E-2</v>
      </c>
      <c r="B24" s="435"/>
      <c r="C24" s="442"/>
      <c r="D24" s="379"/>
      <c r="E24" s="380"/>
      <c r="F24" s="379"/>
      <c r="G24" s="379"/>
      <c r="H24" s="381"/>
      <c r="I24" s="379"/>
      <c r="J24" s="381"/>
      <c r="K24" s="379"/>
      <c r="L24" s="379"/>
      <c r="M24" s="379"/>
      <c r="N24" s="379"/>
      <c r="O24" s="379"/>
      <c r="P24" s="379"/>
      <c r="Q24" s="379"/>
      <c r="R24" s="379"/>
      <c r="S24" s="379"/>
      <c r="T24" s="379"/>
      <c r="U24" s="379"/>
      <c r="V24" s="379"/>
      <c r="W24" s="379"/>
      <c r="X24" s="379"/>
      <c r="Y24" s="381"/>
      <c r="Z24" s="379">
        <v>3.7285138949196694</v>
      </c>
      <c r="AA24" s="379">
        <v>9.1905745341614917</v>
      </c>
      <c r="AB24" s="379"/>
      <c r="AC24" s="379"/>
      <c r="AD24" s="379"/>
      <c r="AE24" s="379"/>
      <c r="AF24" s="379"/>
      <c r="AG24" s="379"/>
      <c r="AH24" s="381"/>
      <c r="AI24" s="382"/>
      <c r="AJ24" s="382"/>
      <c r="AK24" s="379"/>
      <c r="AL24" s="379"/>
      <c r="AM24" s="379"/>
      <c r="AN24" s="379"/>
      <c r="AO24" s="379"/>
      <c r="AP24" s="379"/>
      <c r="AQ24" s="379"/>
      <c r="AR24" s="379"/>
      <c r="AS24" s="379"/>
      <c r="AT24" s="379"/>
      <c r="AU24" s="405"/>
      <c r="AV24" s="405"/>
      <c r="AW24" s="405"/>
      <c r="AX24" s="379"/>
      <c r="AY24" s="379"/>
      <c r="AZ24" s="379"/>
      <c r="BA24" s="379"/>
      <c r="BB24" s="379"/>
      <c r="BC24" s="379"/>
      <c r="BD24" s="379"/>
      <c r="BE24" s="379"/>
      <c r="BF24" s="379"/>
      <c r="BG24" s="379"/>
      <c r="BH24" s="379"/>
      <c r="BI24" s="405"/>
      <c r="BJ24" s="405"/>
      <c r="BK24" s="405"/>
      <c r="BL24" s="379"/>
      <c r="BM24" s="379"/>
      <c r="BN24" s="379"/>
      <c r="BO24" s="379"/>
      <c r="BP24" s="379"/>
      <c r="BQ24" s="379"/>
      <c r="BR24" s="383"/>
      <c r="BS24" s="379"/>
      <c r="BT24" s="379"/>
      <c r="BU24" s="379"/>
      <c r="BV24" s="379"/>
      <c r="BW24" s="379"/>
      <c r="BX24" s="381"/>
      <c r="BY24" s="379"/>
      <c r="BZ24" s="379"/>
      <c r="CA24" s="379"/>
      <c r="CB24" s="379"/>
      <c r="CC24" s="379"/>
      <c r="CD24" s="379"/>
      <c r="CE24" s="381"/>
      <c r="CF24" s="379"/>
      <c r="CG24" s="379"/>
      <c r="CH24" s="379"/>
      <c r="CI24" s="379"/>
      <c r="CJ24" s="379"/>
      <c r="CK24" s="379"/>
      <c r="CL24" s="379"/>
      <c r="CM24" s="379"/>
      <c r="CN24" s="381"/>
      <c r="CO24" s="379" t="s">
        <v>535</v>
      </c>
    </row>
    <row r="25" spans="1:93" x14ac:dyDescent="0.15">
      <c r="A25" s="401">
        <v>0.10024305555555556</v>
      </c>
      <c r="B25" s="435"/>
      <c r="C25" s="442"/>
      <c r="D25" s="379"/>
      <c r="E25" s="380"/>
      <c r="F25" s="379" t="s">
        <v>350</v>
      </c>
      <c r="G25" s="379">
        <v>5</v>
      </c>
      <c r="H25" s="381">
        <v>1</v>
      </c>
      <c r="I25" s="379">
        <v>0</v>
      </c>
      <c r="J25" s="381">
        <v>1</v>
      </c>
      <c r="K25" s="402">
        <v>1</v>
      </c>
      <c r="L25" s="402">
        <v>1</v>
      </c>
      <c r="M25" s="402">
        <v>0</v>
      </c>
      <c r="N25" s="379"/>
      <c r="O25" s="379">
        <v>1</v>
      </c>
      <c r="P25" s="379">
        <v>0</v>
      </c>
      <c r="Q25" s="379">
        <v>0</v>
      </c>
      <c r="R25" s="379">
        <v>0</v>
      </c>
      <c r="S25" s="379">
        <v>1</v>
      </c>
      <c r="T25" s="379">
        <v>0</v>
      </c>
      <c r="U25" s="379">
        <v>0</v>
      </c>
      <c r="V25" s="379">
        <v>0</v>
      </c>
      <c r="W25" s="379">
        <v>0</v>
      </c>
      <c r="X25" s="379">
        <v>0</v>
      </c>
      <c r="Y25" s="381">
        <v>1</v>
      </c>
      <c r="Z25" s="379"/>
      <c r="AA25" s="379"/>
      <c r="AB25" s="379">
        <v>1.4397231871471992</v>
      </c>
      <c r="AC25" s="379">
        <v>11.848090062111801</v>
      </c>
      <c r="AD25" s="379" t="s">
        <v>442</v>
      </c>
      <c r="AE25" s="379">
        <v>1.4397231871471992</v>
      </c>
      <c r="AF25" s="379">
        <v>11.848090062111801</v>
      </c>
      <c r="AG25" s="379">
        <v>-3.6546819366044287</v>
      </c>
      <c r="AH25" s="379">
        <v>-14.062686335403727</v>
      </c>
      <c r="AI25" s="379"/>
      <c r="AJ25" s="379"/>
      <c r="AK25" s="379">
        <v>0</v>
      </c>
      <c r="AL25" s="379">
        <v>0</v>
      </c>
      <c r="AM25" s="379"/>
      <c r="AN25" s="379"/>
      <c r="AO25" s="379"/>
      <c r="AP25" s="379"/>
      <c r="AQ25" s="379"/>
      <c r="AR25" s="379"/>
      <c r="AS25" s="379"/>
      <c r="AT25" s="379"/>
      <c r="AU25" s="405"/>
      <c r="AV25" s="405"/>
      <c r="AW25" s="405"/>
      <c r="AX25" s="379"/>
      <c r="AY25" s="379"/>
      <c r="AZ25" s="379"/>
      <c r="BA25" s="379"/>
      <c r="BB25" s="379"/>
      <c r="BC25" s="379"/>
      <c r="BD25" s="379"/>
      <c r="BE25" s="379"/>
      <c r="BF25" s="379"/>
      <c r="BG25" s="379"/>
      <c r="BH25" s="379"/>
      <c r="BI25" s="405"/>
      <c r="BJ25" s="405"/>
      <c r="BK25" s="405"/>
      <c r="BL25" s="379"/>
      <c r="BM25" s="379"/>
      <c r="BN25" s="379"/>
      <c r="BO25" s="379"/>
      <c r="BP25" s="379"/>
      <c r="BQ25" s="379"/>
      <c r="BR25" s="383"/>
      <c r="BS25" s="379"/>
      <c r="BT25" s="379"/>
      <c r="BU25" s="379"/>
      <c r="BV25" s="379"/>
      <c r="BW25" s="379"/>
      <c r="BX25" s="381"/>
      <c r="BY25" s="379"/>
      <c r="BZ25" s="379"/>
      <c r="CA25" s="379"/>
      <c r="CB25" s="379"/>
      <c r="CC25" s="379"/>
      <c r="CD25" s="379"/>
      <c r="CE25" s="381"/>
      <c r="CF25" s="379"/>
      <c r="CG25" s="379"/>
      <c r="CH25" s="379"/>
      <c r="CI25" s="379"/>
      <c r="CJ25" s="379"/>
      <c r="CK25" s="379"/>
      <c r="CL25" s="379"/>
      <c r="CM25" s="379"/>
      <c r="CN25" s="381"/>
      <c r="CO25" s="379"/>
    </row>
    <row r="26" spans="1:93" x14ac:dyDescent="0.15">
      <c r="A26" s="401">
        <v>0.10084490740740741</v>
      </c>
      <c r="B26" s="435"/>
      <c r="C26" s="442"/>
      <c r="D26" s="379"/>
      <c r="E26" s="380"/>
      <c r="F26" s="379"/>
      <c r="G26" s="379"/>
      <c r="H26" s="381"/>
      <c r="I26" s="379"/>
      <c r="J26" s="381"/>
      <c r="K26" s="379"/>
      <c r="L26" s="379"/>
      <c r="M26" s="379"/>
      <c r="N26" s="379"/>
      <c r="O26" s="379"/>
      <c r="P26" s="379"/>
      <c r="Q26" s="379"/>
      <c r="R26" s="379"/>
      <c r="S26" s="379"/>
      <c r="T26" s="379"/>
      <c r="U26" s="379"/>
      <c r="V26" s="379"/>
      <c r="W26" s="379"/>
      <c r="X26" s="379"/>
      <c r="Y26" s="381"/>
      <c r="Z26" s="379">
        <v>-3.8761778115501517</v>
      </c>
      <c r="AA26" s="379">
        <v>-5.8686801242236024</v>
      </c>
      <c r="AB26" s="379"/>
      <c r="AC26" s="379"/>
      <c r="AD26" s="379"/>
      <c r="AE26" s="379"/>
      <c r="AF26" s="379"/>
      <c r="AG26" s="379"/>
      <c r="AH26" s="381"/>
      <c r="AI26" s="382"/>
      <c r="AJ26" s="382"/>
      <c r="AK26" s="379"/>
      <c r="AL26" s="379"/>
      <c r="AM26" s="379"/>
      <c r="AN26" s="379"/>
      <c r="AO26" s="379"/>
      <c r="AP26" s="379"/>
      <c r="AQ26" s="379"/>
      <c r="AR26" s="379"/>
      <c r="AS26" s="379"/>
      <c r="AT26" s="379"/>
      <c r="AU26" s="405"/>
      <c r="AV26" s="405"/>
      <c r="AW26" s="405"/>
      <c r="AX26" s="379"/>
      <c r="AY26" s="379"/>
      <c r="AZ26" s="379"/>
      <c r="BA26" s="379"/>
      <c r="BB26" s="379"/>
      <c r="BC26" s="379"/>
      <c r="BD26" s="379"/>
      <c r="BE26" s="379"/>
      <c r="BF26" s="379"/>
      <c r="BG26" s="379"/>
      <c r="BH26" s="379"/>
      <c r="BI26" s="405"/>
      <c r="BJ26" s="405"/>
      <c r="BK26" s="405"/>
      <c r="BL26" s="379"/>
      <c r="BM26" s="379"/>
      <c r="BN26" s="379"/>
      <c r="BO26" s="379"/>
      <c r="BP26" s="379"/>
      <c r="BQ26" s="379"/>
      <c r="BR26" s="383"/>
      <c r="BS26" s="379"/>
      <c r="BT26" s="379"/>
      <c r="BU26" s="379"/>
      <c r="BV26" s="379"/>
      <c r="BW26" s="379"/>
      <c r="BX26" s="381"/>
      <c r="BY26" s="379"/>
      <c r="BZ26" s="379"/>
      <c r="CA26" s="379"/>
      <c r="CB26" s="379"/>
      <c r="CC26" s="379"/>
      <c r="CD26" s="379"/>
      <c r="CE26" s="381"/>
      <c r="CF26" s="379">
        <v>1</v>
      </c>
      <c r="CG26" s="379"/>
      <c r="CH26" s="379"/>
      <c r="CI26" s="379"/>
      <c r="CJ26" s="379"/>
      <c r="CK26" s="379"/>
      <c r="CL26" s="379"/>
      <c r="CM26" s="379"/>
      <c r="CN26" s="381"/>
      <c r="CO26" s="379" t="s">
        <v>536</v>
      </c>
    </row>
    <row r="27" spans="1:93" x14ac:dyDescent="0.15">
      <c r="A27" s="401">
        <v>0.14379629629629628</v>
      </c>
      <c r="B27" s="435"/>
      <c r="C27" s="442"/>
      <c r="D27" s="379"/>
      <c r="E27" s="380" t="s">
        <v>351</v>
      </c>
      <c r="F27" s="379" t="s">
        <v>335</v>
      </c>
      <c r="G27" s="379">
        <v>6</v>
      </c>
      <c r="H27" s="381">
        <v>1</v>
      </c>
      <c r="I27" s="379">
        <v>1</v>
      </c>
      <c r="J27" s="381">
        <v>0</v>
      </c>
      <c r="K27" s="402">
        <v>1</v>
      </c>
      <c r="L27" s="402">
        <v>1</v>
      </c>
      <c r="M27" s="402">
        <v>0</v>
      </c>
      <c r="N27" s="379"/>
      <c r="O27" s="379">
        <v>1</v>
      </c>
      <c r="P27" s="379">
        <v>0</v>
      </c>
      <c r="Q27" s="379">
        <v>0</v>
      </c>
      <c r="R27" s="379">
        <v>0</v>
      </c>
      <c r="S27" s="379">
        <v>1</v>
      </c>
      <c r="T27" s="379">
        <v>0</v>
      </c>
      <c r="U27" s="379">
        <v>0</v>
      </c>
      <c r="V27" s="379">
        <v>0</v>
      </c>
      <c r="W27" s="379">
        <v>0</v>
      </c>
      <c r="X27" s="379">
        <v>0</v>
      </c>
      <c r="Y27" s="381">
        <v>1</v>
      </c>
      <c r="Z27" s="379"/>
      <c r="AA27" s="379"/>
      <c r="AB27" s="379">
        <v>1.0705633955709943</v>
      </c>
      <c r="AC27" s="379">
        <v>12.291009316770186</v>
      </c>
      <c r="AD27" s="379" t="s">
        <v>442</v>
      </c>
      <c r="AE27" s="379">
        <v>1.0705633955709943</v>
      </c>
      <c r="AF27" s="379">
        <v>12.291009316770186</v>
      </c>
      <c r="AG27" s="379">
        <v>-3.4331860616587058</v>
      </c>
      <c r="AH27" s="379">
        <v>-12.291009316770186</v>
      </c>
      <c r="AI27" s="379"/>
      <c r="AJ27" s="379"/>
      <c r="AK27" s="379">
        <v>0</v>
      </c>
      <c r="AL27" s="379">
        <v>0</v>
      </c>
      <c r="AM27" s="379"/>
      <c r="AN27" s="379"/>
      <c r="AO27" s="379"/>
      <c r="AP27" s="379"/>
      <c r="AQ27" s="379"/>
      <c r="AR27" s="379"/>
      <c r="AS27" s="379"/>
      <c r="AT27" s="379"/>
      <c r="AU27" s="405"/>
      <c r="AV27" s="405"/>
      <c r="AW27" s="405"/>
      <c r="AX27" s="379"/>
      <c r="AY27" s="379"/>
      <c r="AZ27" s="379"/>
      <c r="BA27" s="379"/>
      <c r="BB27" s="379"/>
      <c r="BC27" s="379"/>
      <c r="BD27" s="379"/>
      <c r="BE27" s="379"/>
      <c r="BF27" s="379"/>
      <c r="BG27" s="379"/>
      <c r="BH27" s="379"/>
      <c r="BI27" s="405"/>
      <c r="BJ27" s="405"/>
      <c r="BK27" s="405"/>
      <c r="BL27" s="379"/>
      <c r="BM27" s="379"/>
      <c r="BN27" s="379"/>
      <c r="BO27" s="379"/>
      <c r="BP27" s="379"/>
      <c r="BQ27" s="379"/>
      <c r="BR27" s="383"/>
      <c r="BS27" s="379"/>
      <c r="BT27" s="379"/>
      <c r="BU27" s="379"/>
      <c r="BV27" s="379"/>
      <c r="BW27" s="379"/>
      <c r="BX27" s="381"/>
      <c r="BY27" s="379"/>
      <c r="BZ27" s="379"/>
      <c r="CA27" s="379"/>
      <c r="CB27" s="379"/>
      <c r="CC27" s="379"/>
      <c r="CD27" s="379"/>
      <c r="CE27" s="381"/>
      <c r="CF27" s="379"/>
      <c r="CG27" s="379"/>
      <c r="CH27" s="379"/>
      <c r="CI27" s="379"/>
      <c r="CJ27" s="379"/>
      <c r="CK27" s="379"/>
      <c r="CL27" s="379"/>
      <c r="CM27" s="379"/>
      <c r="CN27" s="381"/>
      <c r="CO27" s="379"/>
    </row>
    <row r="28" spans="1:93" x14ac:dyDescent="0.15">
      <c r="A28" s="401">
        <v>0.14405092592592592</v>
      </c>
      <c r="B28" s="435"/>
      <c r="C28" s="442"/>
      <c r="D28" s="379"/>
      <c r="E28" s="380"/>
      <c r="F28" s="379"/>
      <c r="G28" s="379"/>
      <c r="H28" s="381"/>
      <c r="I28" s="379"/>
      <c r="J28" s="381"/>
      <c r="K28" s="379"/>
      <c r="L28" s="379"/>
      <c r="M28" s="379"/>
      <c r="N28" s="379"/>
      <c r="O28" s="379"/>
      <c r="P28" s="379"/>
      <c r="Q28" s="379"/>
      <c r="R28" s="379"/>
      <c r="S28" s="379"/>
      <c r="T28" s="379"/>
      <c r="U28" s="379"/>
      <c r="V28" s="379"/>
      <c r="W28" s="379"/>
      <c r="X28" s="379"/>
      <c r="Y28" s="381"/>
      <c r="Z28" s="379">
        <v>-3.6546819366044287</v>
      </c>
      <c r="AA28" s="379">
        <v>-6.2377795031055907</v>
      </c>
      <c r="AB28" s="379"/>
      <c r="AC28" s="379"/>
      <c r="AD28" s="379"/>
      <c r="AE28" s="379"/>
      <c r="AF28" s="379"/>
      <c r="AG28" s="379"/>
      <c r="AH28" s="381"/>
      <c r="AI28" s="382"/>
      <c r="AJ28" s="382"/>
      <c r="AK28" s="379"/>
      <c r="AL28" s="379"/>
      <c r="AM28" s="379"/>
      <c r="AN28" s="379"/>
      <c r="AO28" s="379"/>
      <c r="AP28" s="379"/>
      <c r="AQ28" s="379"/>
      <c r="AR28" s="379"/>
      <c r="AS28" s="379"/>
      <c r="AT28" s="379"/>
      <c r="AU28" s="405"/>
      <c r="AV28" s="405"/>
      <c r="AW28" s="405"/>
      <c r="AX28" s="379"/>
      <c r="AY28" s="379"/>
      <c r="AZ28" s="379"/>
      <c r="BA28" s="379"/>
      <c r="BB28" s="379"/>
      <c r="BC28" s="379"/>
      <c r="BD28" s="379"/>
      <c r="BE28" s="379"/>
      <c r="BF28" s="379"/>
      <c r="BG28" s="379"/>
      <c r="BH28" s="379"/>
      <c r="BI28" s="405"/>
      <c r="BJ28" s="405"/>
      <c r="BK28" s="405"/>
      <c r="BL28" s="379"/>
      <c r="BM28" s="379"/>
      <c r="BN28" s="379"/>
      <c r="BO28" s="379"/>
      <c r="BP28" s="379"/>
      <c r="BQ28" s="379"/>
      <c r="BR28" s="383"/>
      <c r="BS28" s="379"/>
      <c r="BT28" s="379"/>
      <c r="BU28" s="379"/>
      <c r="BV28" s="379"/>
      <c r="BW28" s="379"/>
      <c r="BX28" s="381"/>
      <c r="BY28" s="379"/>
      <c r="BZ28" s="379"/>
      <c r="CA28" s="379"/>
      <c r="CB28" s="379"/>
      <c r="CC28" s="379"/>
      <c r="CD28" s="379"/>
      <c r="CE28" s="381"/>
      <c r="CF28" s="379"/>
      <c r="CG28" s="379"/>
      <c r="CH28" s="379"/>
      <c r="CI28" s="379"/>
      <c r="CJ28" s="379"/>
      <c r="CK28" s="379"/>
      <c r="CL28" s="379"/>
      <c r="CM28" s="379"/>
      <c r="CN28" s="381"/>
      <c r="CO28" s="379"/>
    </row>
    <row r="29" spans="1:93" x14ac:dyDescent="0.15">
      <c r="A29" s="401">
        <v>0.15655092592592593</v>
      </c>
      <c r="B29" s="435"/>
      <c r="C29" s="442"/>
      <c r="D29" s="379"/>
      <c r="E29" s="380"/>
      <c r="F29" s="379" t="s">
        <v>352</v>
      </c>
      <c r="G29" s="379">
        <v>7</v>
      </c>
      <c r="H29" s="381">
        <v>1</v>
      </c>
      <c r="I29" s="379">
        <v>1</v>
      </c>
      <c r="J29" s="381">
        <v>0</v>
      </c>
      <c r="K29" s="402">
        <v>1</v>
      </c>
      <c r="L29" s="402">
        <v>1</v>
      </c>
      <c r="M29" s="402">
        <v>0</v>
      </c>
      <c r="N29" s="379"/>
      <c r="O29" s="379">
        <v>1</v>
      </c>
      <c r="P29" s="379">
        <v>0</v>
      </c>
      <c r="Q29" s="379">
        <v>0</v>
      </c>
      <c r="R29" s="379">
        <v>1</v>
      </c>
      <c r="S29" s="379">
        <v>0</v>
      </c>
      <c r="T29" s="379">
        <v>0</v>
      </c>
      <c r="U29" s="379">
        <v>0</v>
      </c>
      <c r="V29" s="379">
        <v>0</v>
      </c>
      <c r="W29" s="379">
        <v>0</v>
      </c>
      <c r="X29" s="379">
        <v>0</v>
      </c>
      <c r="Y29" s="381">
        <v>1</v>
      </c>
      <c r="Z29" s="379"/>
      <c r="AA29" s="379"/>
      <c r="AB29" s="379">
        <v>-1.1443953538862353</v>
      </c>
      <c r="AC29" s="379">
        <v>12.291009316770186</v>
      </c>
      <c r="AD29" s="379" t="s">
        <v>442</v>
      </c>
      <c r="AE29" s="379">
        <v>-1.1443953538862353</v>
      </c>
      <c r="AF29" s="379">
        <v>12.291009316770186</v>
      </c>
      <c r="AG29" s="379">
        <v>3.5070180199739465</v>
      </c>
      <c r="AH29" s="379">
        <v>-12.438649068322983</v>
      </c>
      <c r="AI29" s="379"/>
      <c r="AJ29" s="379"/>
      <c r="AK29" s="379">
        <v>0</v>
      </c>
      <c r="AL29" s="379">
        <v>0</v>
      </c>
      <c r="AM29" s="379"/>
      <c r="AN29" s="379"/>
      <c r="AO29" s="379"/>
      <c r="AP29" s="379"/>
      <c r="AQ29" s="379"/>
      <c r="AR29" s="379"/>
      <c r="AS29" s="379"/>
      <c r="AT29" s="379"/>
      <c r="AU29" s="405"/>
      <c r="AV29" s="405"/>
      <c r="AW29" s="405"/>
      <c r="AX29" s="379"/>
      <c r="AY29" s="379"/>
      <c r="AZ29" s="379"/>
      <c r="BA29" s="379"/>
      <c r="BB29" s="379"/>
      <c r="BC29" s="379"/>
      <c r="BD29" s="379"/>
      <c r="BE29" s="379"/>
      <c r="BF29" s="379"/>
      <c r="BG29" s="379"/>
      <c r="BH29" s="379"/>
      <c r="BI29" s="405"/>
      <c r="BJ29" s="405"/>
      <c r="BK29" s="405"/>
      <c r="BL29" s="379"/>
      <c r="BM29" s="379"/>
      <c r="BN29" s="379"/>
      <c r="BO29" s="379"/>
      <c r="BP29" s="379"/>
      <c r="BQ29" s="379"/>
      <c r="BR29" s="383"/>
      <c r="BS29" s="379"/>
      <c r="BT29" s="379"/>
      <c r="BU29" s="379"/>
      <c r="BV29" s="379"/>
      <c r="BW29" s="379"/>
      <c r="BX29" s="381"/>
      <c r="BY29" s="379"/>
      <c r="BZ29" s="379"/>
      <c r="CA29" s="379"/>
      <c r="CB29" s="379"/>
      <c r="CC29" s="379"/>
      <c r="CD29" s="379"/>
      <c r="CE29" s="381"/>
      <c r="CF29" s="379"/>
      <c r="CG29" s="379"/>
      <c r="CH29" s="379"/>
      <c r="CI29" s="379"/>
      <c r="CJ29" s="379"/>
      <c r="CK29" s="379"/>
      <c r="CL29" s="379"/>
      <c r="CM29" s="379"/>
      <c r="CN29" s="381"/>
      <c r="CO29" s="379"/>
    </row>
    <row r="30" spans="1:93" x14ac:dyDescent="0.15">
      <c r="A30" s="401">
        <v>0.15711805555555555</v>
      </c>
      <c r="B30" s="435">
        <v>0.19</v>
      </c>
      <c r="C30" s="442">
        <v>0.63332699999999997</v>
      </c>
      <c r="D30" s="379"/>
      <c r="E30" s="380"/>
      <c r="F30" s="379"/>
      <c r="G30" s="379"/>
      <c r="H30" s="381">
        <v>2</v>
      </c>
      <c r="I30" s="379"/>
      <c r="J30" s="381"/>
      <c r="K30" s="402">
        <v>0</v>
      </c>
      <c r="L30" s="379"/>
      <c r="M30" s="379"/>
      <c r="N30" s="379"/>
      <c r="O30" s="379"/>
      <c r="P30" s="379"/>
      <c r="Q30" s="379"/>
      <c r="R30" s="379"/>
      <c r="S30" s="379"/>
      <c r="T30" s="379"/>
      <c r="U30" s="379"/>
      <c r="V30" s="379"/>
      <c r="W30" s="379"/>
      <c r="X30" s="379"/>
      <c r="Y30" s="381"/>
      <c r="Z30" s="379">
        <v>2.9901943117672598</v>
      </c>
      <c r="AA30" s="379">
        <v>-6.2377795031055907</v>
      </c>
      <c r="AB30" s="379">
        <v>4.5531866456922456</v>
      </c>
      <c r="AC30" s="379">
        <v>-11.850248538011696</v>
      </c>
      <c r="AD30" s="379" t="s">
        <v>445</v>
      </c>
      <c r="AE30" s="379">
        <v>3.7885293464156851</v>
      </c>
      <c r="AF30" s="379">
        <v>-12.058757309941521</v>
      </c>
      <c r="AG30" s="379">
        <v>-0.79941444924367666</v>
      </c>
      <c r="AH30" s="379">
        <v>11.572236842105264</v>
      </c>
      <c r="AI30" s="379"/>
      <c r="AJ30" s="379"/>
      <c r="AK30" s="379">
        <v>1</v>
      </c>
      <c r="AL30" s="379">
        <v>0</v>
      </c>
      <c r="AM30" s="379">
        <v>1</v>
      </c>
      <c r="AN30" s="379">
        <v>0</v>
      </c>
      <c r="AO30" s="379">
        <v>0</v>
      </c>
      <c r="AP30" s="379">
        <v>0</v>
      </c>
      <c r="AQ30" s="379">
        <v>1</v>
      </c>
      <c r="AR30" s="379">
        <v>0</v>
      </c>
      <c r="AS30" s="379">
        <v>1</v>
      </c>
      <c r="AT30" s="379">
        <v>0</v>
      </c>
      <c r="AU30" s="405">
        <v>0</v>
      </c>
      <c r="AV30" s="405">
        <v>0</v>
      </c>
      <c r="AW30" s="405"/>
      <c r="AX30" s="405">
        <v>0</v>
      </c>
      <c r="AY30" s="405">
        <v>0</v>
      </c>
      <c r="AZ30" s="405">
        <v>1</v>
      </c>
      <c r="BA30" s="405">
        <v>0</v>
      </c>
      <c r="BB30" s="405">
        <v>0</v>
      </c>
      <c r="BC30" s="405">
        <v>0</v>
      </c>
      <c r="BD30" s="405">
        <v>1</v>
      </c>
      <c r="BE30" s="405">
        <v>0</v>
      </c>
      <c r="BF30" s="405">
        <v>1</v>
      </c>
      <c r="BG30" s="405">
        <v>0</v>
      </c>
      <c r="BH30" s="405">
        <v>0</v>
      </c>
      <c r="BI30" s="405">
        <v>0</v>
      </c>
      <c r="BJ30" s="405">
        <v>0</v>
      </c>
      <c r="BK30" s="405">
        <v>0</v>
      </c>
      <c r="BL30" s="405">
        <v>0</v>
      </c>
      <c r="BM30" s="405">
        <v>0</v>
      </c>
      <c r="BN30" s="405">
        <v>1</v>
      </c>
      <c r="BO30" s="405">
        <v>0</v>
      </c>
      <c r="BP30" s="405">
        <v>0</v>
      </c>
      <c r="BQ30" s="405">
        <v>0</v>
      </c>
      <c r="BR30" s="416">
        <v>0</v>
      </c>
      <c r="BS30" s="402">
        <v>0</v>
      </c>
      <c r="BT30" s="402"/>
      <c r="BU30" s="402">
        <v>0</v>
      </c>
      <c r="BV30" s="402">
        <v>0</v>
      </c>
      <c r="BW30" s="402">
        <v>1</v>
      </c>
      <c r="BX30" s="381">
        <v>0</v>
      </c>
      <c r="BY30" s="405">
        <v>1</v>
      </c>
      <c r="BZ30" s="405">
        <v>0</v>
      </c>
      <c r="CA30" s="405">
        <v>0</v>
      </c>
      <c r="CB30" s="405">
        <v>0</v>
      </c>
      <c r="CC30" s="405">
        <v>0</v>
      </c>
      <c r="CD30" s="405">
        <v>0</v>
      </c>
      <c r="CE30" s="381">
        <v>0</v>
      </c>
      <c r="CF30" s="402">
        <v>0</v>
      </c>
      <c r="CG30" s="379"/>
      <c r="CH30" s="379"/>
      <c r="CI30" s="379"/>
      <c r="CJ30" s="379"/>
      <c r="CK30" s="379"/>
      <c r="CL30" s="379"/>
      <c r="CM30" s="379"/>
      <c r="CN30" s="381"/>
      <c r="CO30" s="379"/>
    </row>
    <row r="31" spans="1:93" x14ac:dyDescent="0.15">
      <c r="A31" s="401">
        <v>0.15834490740740739</v>
      </c>
      <c r="B31" s="435">
        <v>1.1599999999999999</v>
      </c>
      <c r="C31" s="442">
        <v>1.5333332799999999</v>
      </c>
      <c r="D31" s="379"/>
      <c r="E31" s="380"/>
      <c r="F31" s="379"/>
      <c r="G31" s="379"/>
      <c r="H31" s="381">
        <v>3</v>
      </c>
      <c r="I31" s="379"/>
      <c r="J31" s="381"/>
      <c r="K31" s="402">
        <v>0</v>
      </c>
      <c r="L31" s="379"/>
      <c r="M31" s="379"/>
      <c r="N31" s="379"/>
      <c r="O31" s="379"/>
      <c r="P31" s="379"/>
      <c r="Q31" s="379"/>
      <c r="R31" s="379"/>
      <c r="S31" s="379"/>
      <c r="T31" s="379"/>
      <c r="U31" s="379"/>
      <c r="V31" s="379"/>
      <c r="W31" s="379"/>
      <c r="X31" s="379"/>
      <c r="Y31" s="381"/>
      <c r="Z31" s="379">
        <v>-1.4945574485860043</v>
      </c>
      <c r="AA31" s="379">
        <v>5.8034941520467838</v>
      </c>
      <c r="AB31" s="379">
        <v>-3.3019292468760555</v>
      </c>
      <c r="AC31" s="379">
        <v>10.460190058479533</v>
      </c>
      <c r="AD31" s="379" t="s">
        <v>445</v>
      </c>
      <c r="AE31" s="379">
        <v>-2.3982433477310301</v>
      </c>
      <c r="AF31" s="379">
        <v>11.155219298245614</v>
      </c>
      <c r="AG31" s="379">
        <v>1.6335860484544698</v>
      </c>
      <c r="AH31" s="379">
        <v>-12.406271929824563</v>
      </c>
      <c r="AI31" s="379"/>
      <c r="AJ31" s="379"/>
      <c r="AK31" s="379">
        <v>0</v>
      </c>
      <c r="AL31" s="379">
        <v>1</v>
      </c>
      <c r="AM31" s="379">
        <v>1</v>
      </c>
      <c r="AN31" s="379">
        <v>0</v>
      </c>
      <c r="AO31" s="379">
        <v>0</v>
      </c>
      <c r="AP31" s="379">
        <v>0</v>
      </c>
      <c r="AQ31" s="379">
        <v>1</v>
      </c>
      <c r="AR31" s="379">
        <v>0</v>
      </c>
      <c r="AS31" s="379">
        <v>0</v>
      </c>
      <c r="AT31" s="379">
        <v>0</v>
      </c>
      <c r="AU31" s="405">
        <v>1</v>
      </c>
      <c r="AV31" s="405">
        <v>0</v>
      </c>
      <c r="AW31" s="405"/>
      <c r="AX31" s="405">
        <v>0</v>
      </c>
      <c r="AY31" s="405">
        <v>0</v>
      </c>
      <c r="AZ31" s="405">
        <v>1</v>
      </c>
      <c r="BA31" s="405">
        <v>0</v>
      </c>
      <c r="BB31" s="405">
        <v>0</v>
      </c>
      <c r="BC31" s="405">
        <v>0</v>
      </c>
      <c r="BD31" s="405">
        <v>1</v>
      </c>
      <c r="BE31" s="405">
        <v>0</v>
      </c>
      <c r="BF31" s="405">
        <v>1</v>
      </c>
      <c r="BG31" s="405">
        <v>0</v>
      </c>
      <c r="BH31" s="405">
        <v>0</v>
      </c>
      <c r="BI31" s="405">
        <v>0</v>
      </c>
      <c r="BJ31" s="405">
        <v>0</v>
      </c>
      <c r="BK31" s="405">
        <v>0</v>
      </c>
      <c r="BL31" s="405">
        <v>0</v>
      </c>
      <c r="BM31" s="405">
        <v>0</v>
      </c>
      <c r="BN31" s="405">
        <v>1</v>
      </c>
      <c r="BO31" s="405">
        <v>0</v>
      </c>
      <c r="BP31" s="405">
        <v>0</v>
      </c>
      <c r="BQ31" s="405">
        <v>0</v>
      </c>
      <c r="BR31" s="416">
        <v>1</v>
      </c>
      <c r="BS31" s="402">
        <v>0</v>
      </c>
      <c r="BT31" s="402"/>
      <c r="BU31" s="402">
        <v>0</v>
      </c>
      <c r="BV31" s="402">
        <v>0</v>
      </c>
      <c r="BW31" s="402">
        <v>1</v>
      </c>
      <c r="BX31" s="381">
        <v>0</v>
      </c>
      <c r="BY31" s="405">
        <v>1</v>
      </c>
      <c r="BZ31" s="405">
        <v>0</v>
      </c>
      <c r="CA31" s="405">
        <v>0</v>
      </c>
      <c r="CB31" s="405">
        <v>0</v>
      </c>
      <c r="CC31" s="405">
        <v>0</v>
      </c>
      <c r="CD31" s="405">
        <v>0</v>
      </c>
      <c r="CE31" s="381">
        <v>0</v>
      </c>
      <c r="CF31" s="402">
        <v>0</v>
      </c>
      <c r="CG31" s="379"/>
      <c r="CH31" s="379"/>
      <c r="CI31" s="379"/>
      <c r="CJ31" s="379"/>
      <c r="CK31" s="379"/>
      <c r="CL31" s="379"/>
      <c r="CM31" s="379"/>
      <c r="CN31" s="381"/>
      <c r="CO31" s="379"/>
    </row>
    <row r="32" spans="1:93" x14ac:dyDescent="0.15">
      <c r="A32" s="401">
        <v>0.15908564814814816</v>
      </c>
      <c r="B32" s="435">
        <v>1.04</v>
      </c>
      <c r="C32" s="442">
        <v>1.1333333200000002</v>
      </c>
      <c r="D32" s="379"/>
      <c r="E32" s="380"/>
      <c r="F32" s="379"/>
      <c r="G32" s="379"/>
      <c r="H32" s="381">
        <v>4</v>
      </c>
      <c r="I32" s="379"/>
      <c r="J32" s="381"/>
      <c r="K32" s="402">
        <v>0</v>
      </c>
      <c r="L32" s="379"/>
      <c r="M32" s="379"/>
      <c r="N32" s="379"/>
      <c r="O32" s="379"/>
      <c r="P32" s="379"/>
      <c r="Q32" s="379"/>
      <c r="R32" s="379"/>
      <c r="S32" s="379"/>
      <c r="T32" s="379"/>
      <c r="U32" s="379"/>
      <c r="V32" s="379"/>
      <c r="W32" s="379"/>
      <c r="X32" s="379"/>
      <c r="Y32" s="381"/>
      <c r="Z32" s="379">
        <v>2.4677576476652625</v>
      </c>
      <c r="AA32" s="379">
        <v>-6.2900146198830411</v>
      </c>
      <c r="AB32" s="379">
        <v>4.6227009456264776</v>
      </c>
      <c r="AC32" s="379">
        <v>-12.197763157894737</v>
      </c>
      <c r="AD32" s="379" t="s">
        <v>445</v>
      </c>
      <c r="AE32" s="379">
        <v>3.3714435468102901</v>
      </c>
      <c r="AF32" s="379">
        <v>-12.267266081871346</v>
      </c>
      <c r="AG32" s="379">
        <v>-1.3555288487175388</v>
      </c>
      <c r="AH32" s="379">
        <v>12.128260233918128</v>
      </c>
      <c r="AI32" s="379"/>
      <c r="AJ32" s="379"/>
      <c r="AK32" s="379">
        <v>0</v>
      </c>
      <c r="AL32" s="379">
        <v>1</v>
      </c>
      <c r="AM32" s="379">
        <v>1</v>
      </c>
      <c r="AN32" s="379">
        <v>0</v>
      </c>
      <c r="AO32" s="379">
        <v>0</v>
      </c>
      <c r="AP32" s="379">
        <v>0</v>
      </c>
      <c r="AQ32" s="379">
        <v>1</v>
      </c>
      <c r="AR32" s="379">
        <v>0</v>
      </c>
      <c r="AS32" s="379">
        <v>0</v>
      </c>
      <c r="AT32" s="379">
        <v>0</v>
      </c>
      <c r="AU32" s="405">
        <v>0</v>
      </c>
      <c r="AV32" s="405">
        <v>1</v>
      </c>
      <c r="AW32" s="405"/>
      <c r="AX32" s="405">
        <v>0</v>
      </c>
      <c r="AY32" s="405">
        <v>0</v>
      </c>
      <c r="AZ32" s="405">
        <v>1</v>
      </c>
      <c r="BA32" s="405">
        <v>0</v>
      </c>
      <c r="BB32" s="405">
        <v>0</v>
      </c>
      <c r="BC32" s="405">
        <v>0</v>
      </c>
      <c r="BD32" s="405">
        <v>1</v>
      </c>
      <c r="BE32" s="405">
        <v>0</v>
      </c>
      <c r="BF32" s="405">
        <v>1</v>
      </c>
      <c r="BG32" s="405">
        <v>0</v>
      </c>
      <c r="BH32" s="405">
        <v>0</v>
      </c>
      <c r="BI32" s="405">
        <v>0</v>
      </c>
      <c r="BJ32" s="405">
        <v>0</v>
      </c>
      <c r="BK32" s="405">
        <v>0</v>
      </c>
      <c r="BL32" s="405">
        <v>0</v>
      </c>
      <c r="BM32" s="405">
        <v>0</v>
      </c>
      <c r="BN32" s="405">
        <v>1</v>
      </c>
      <c r="BO32" s="405">
        <v>0</v>
      </c>
      <c r="BP32" s="405">
        <v>0</v>
      </c>
      <c r="BQ32" s="405">
        <v>0</v>
      </c>
      <c r="BR32" s="416">
        <v>1</v>
      </c>
      <c r="BS32" s="402">
        <v>0</v>
      </c>
      <c r="BT32" s="402"/>
      <c r="BU32" s="402">
        <v>0</v>
      </c>
      <c r="BV32" s="402">
        <v>0</v>
      </c>
      <c r="BW32" s="402">
        <v>1</v>
      </c>
      <c r="BX32" s="381">
        <v>0</v>
      </c>
      <c r="BY32" s="405">
        <v>1</v>
      </c>
      <c r="BZ32" s="405">
        <v>0</v>
      </c>
      <c r="CA32" s="405">
        <v>0</v>
      </c>
      <c r="CB32" s="405">
        <v>0</v>
      </c>
      <c r="CC32" s="405">
        <v>0</v>
      </c>
      <c r="CD32" s="405">
        <v>0</v>
      </c>
      <c r="CE32" s="381">
        <v>0</v>
      </c>
      <c r="CF32" s="402">
        <v>0</v>
      </c>
      <c r="CG32" s="379"/>
      <c r="CH32" s="379"/>
      <c r="CI32" s="379"/>
      <c r="CJ32" s="379"/>
      <c r="CK32" s="379"/>
      <c r="CL32" s="379"/>
      <c r="CM32" s="379"/>
      <c r="CN32" s="381"/>
      <c r="CO32" s="379"/>
    </row>
    <row r="33" spans="1:93" x14ac:dyDescent="0.15">
      <c r="A33" s="401">
        <v>0.15991898148148148</v>
      </c>
      <c r="B33" s="435">
        <v>1.1200000000000001</v>
      </c>
      <c r="C33" s="442">
        <v>1.3999999600000004</v>
      </c>
      <c r="D33" s="379"/>
      <c r="E33" s="380"/>
      <c r="F33" s="379"/>
      <c r="G33" s="379"/>
      <c r="H33" s="381">
        <v>5</v>
      </c>
      <c r="I33" s="379"/>
      <c r="J33" s="381"/>
      <c r="K33" s="402">
        <v>0</v>
      </c>
      <c r="L33" s="379"/>
      <c r="M33" s="379"/>
      <c r="N33" s="379"/>
      <c r="O33" s="379"/>
      <c r="P33" s="379"/>
      <c r="Q33" s="379"/>
      <c r="R33" s="379"/>
      <c r="S33" s="379"/>
      <c r="T33" s="379"/>
      <c r="U33" s="379"/>
      <c r="V33" s="379"/>
      <c r="W33" s="379"/>
      <c r="X33" s="379"/>
      <c r="Y33" s="381"/>
      <c r="Z33" s="379">
        <v>0.72990014930944391</v>
      </c>
      <c r="AA33" s="379">
        <v>7.8885818713450293</v>
      </c>
      <c r="AB33" s="379">
        <v>-0.59087154944097842</v>
      </c>
      <c r="AC33" s="379">
        <v>13.309809941520468</v>
      </c>
      <c r="AD33" s="379" t="s">
        <v>443</v>
      </c>
      <c r="AE33" s="379">
        <v>-1.4250431486517714</v>
      </c>
      <c r="AF33" s="379">
        <v>13.031798245614036</v>
      </c>
      <c r="AG33" s="379">
        <v>2.4677576476652625</v>
      </c>
      <c r="AH33" s="379">
        <v>-13.031798245614036</v>
      </c>
      <c r="AI33" s="379"/>
      <c r="AJ33" s="379"/>
      <c r="AK33" s="379">
        <v>0</v>
      </c>
      <c r="AL33" s="379">
        <v>1</v>
      </c>
      <c r="AM33" s="379">
        <v>0</v>
      </c>
      <c r="AN33" s="379">
        <v>1</v>
      </c>
      <c r="AO33" s="379">
        <v>0</v>
      </c>
      <c r="AP33" s="379">
        <v>1</v>
      </c>
      <c r="AQ33" s="379">
        <v>0</v>
      </c>
      <c r="AR33" s="379">
        <v>0</v>
      </c>
      <c r="AS33" s="379">
        <v>0</v>
      </c>
      <c r="AT33" s="379">
        <v>1</v>
      </c>
      <c r="AU33" s="405">
        <v>0</v>
      </c>
      <c r="AV33" s="405">
        <v>0</v>
      </c>
      <c r="AW33" s="405"/>
      <c r="AX33" s="405">
        <v>0</v>
      </c>
      <c r="AY33" s="405">
        <v>0</v>
      </c>
      <c r="AZ33" s="405">
        <v>0</v>
      </c>
      <c r="BA33" s="405">
        <v>1</v>
      </c>
      <c r="BB33" s="405">
        <v>0</v>
      </c>
      <c r="BC33" s="405">
        <v>0</v>
      </c>
      <c r="BD33" s="405">
        <v>1</v>
      </c>
      <c r="BE33" s="405">
        <v>0</v>
      </c>
      <c r="BF33" s="405">
        <v>1</v>
      </c>
      <c r="BG33" s="405">
        <v>0</v>
      </c>
      <c r="BH33" s="405">
        <v>0</v>
      </c>
      <c r="BI33" s="405">
        <v>0</v>
      </c>
      <c r="BJ33" s="405">
        <v>0</v>
      </c>
      <c r="BK33" s="405">
        <v>0</v>
      </c>
      <c r="BL33" s="405">
        <v>0</v>
      </c>
      <c r="BM33" s="405">
        <v>0</v>
      </c>
      <c r="BN33" s="405">
        <v>1</v>
      </c>
      <c r="BO33" s="405">
        <v>0</v>
      </c>
      <c r="BP33" s="405">
        <v>0</v>
      </c>
      <c r="BQ33" s="405">
        <v>0</v>
      </c>
      <c r="BR33" s="416">
        <v>1</v>
      </c>
      <c r="BS33" s="402">
        <v>0</v>
      </c>
      <c r="BT33" s="402"/>
      <c r="BU33" s="402">
        <v>0</v>
      </c>
      <c r="BV33" s="402">
        <v>0</v>
      </c>
      <c r="BW33" s="402">
        <v>0</v>
      </c>
      <c r="BX33" s="381">
        <v>1</v>
      </c>
      <c r="BY33" s="405">
        <v>1</v>
      </c>
      <c r="BZ33" s="405">
        <v>0</v>
      </c>
      <c r="CA33" s="405">
        <v>0</v>
      </c>
      <c r="CB33" s="405">
        <v>0</v>
      </c>
      <c r="CC33" s="405">
        <v>0</v>
      </c>
      <c r="CD33" s="405">
        <v>0</v>
      </c>
      <c r="CE33" s="381">
        <v>0</v>
      </c>
      <c r="CF33" s="402">
        <v>1</v>
      </c>
      <c r="CG33" s="379"/>
      <c r="CH33" s="379"/>
      <c r="CI33" s="379"/>
      <c r="CJ33" s="379"/>
      <c r="CK33" s="379"/>
      <c r="CL33" s="379"/>
      <c r="CM33" s="379"/>
      <c r="CN33" s="381"/>
      <c r="CO33" s="379"/>
    </row>
    <row r="34" spans="1:93" x14ac:dyDescent="0.15">
      <c r="A34" s="401">
        <v>0.16068287037037035</v>
      </c>
      <c r="B34" s="435">
        <v>1.03</v>
      </c>
      <c r="C34" s="442">
        <v>1.0999999900000001</v>
      </c>
      <c r="D34" s="379"/>
      <c r="E34" s="380"/>
      <c r="F34" s="379"/>
      <c r="G34" s="379"/>
      <c r="H34" s="381">
        <v>6</v>
      </c>
      <c r="I34" s="379"/>
      <c r="J34" s="381"/>
      <c r="K34" s="402">
        <v>0</v>
      </c>
      <c r="L34" s="379"/>
      <c r="M34" s="379"/>
      <c r="N34" s="379"/>
      <c r="O34" s="379"/>
      <c r="P34" s="379"/>
      <c r="Q34" s="379"/>
      <c r="R34" s="379"/>
      <c r="S34" s="379"/>
      <c r="T34" s="379"/>
      <c r="U34" s="379"/>
      <c r="V34" s="379"/>
      <c r="W34" s="379"/>
      <c r="X34" s="379"/>
      <c r="Y34" s="381"/>
      <c r="Z34" s="379">
        <v>-2.5372719475994954</v>
      </c>
      <c r="AA34" s="379">
        <v>-9.6956578947368417</v>
      </c>
      <c r="AB34" s="379">
        <v>-3.0933863470733574</v>
      </c>
      <c r="AC34" s="379">
        <v>-13.796330409356726</v>
      </c>
      <c r="AD34" s="379" t="s">
        <v>445</v>
      </c>
      <c r="AE34" s="379">
        <v>-2.1201861479940991</v>
      </c>
      <c r="AF34" s="379">
        <v>-14.143845029239767</v>
      </c>
      <c r="AG34" s="379">
        <v>-0.24330004976981462</v>
      </c>
      <c r="AH34" s="379">
        <v>13.240307017543859</v>
      </c>
      <c r="AI34" s="379"/>
      <c r="AJ34" s="379"/>
      <c r="AK34" s="379">
        <v>0</v>
      </c>
      <c r="AL34" s="379">
        <v>1</v>
      </c>
      <c r="AM34" s="379">
        <v>1</v>
      </c>
      <c r="AN34" s="379">
        <v>0</v>
      </c>
      <c r="AO34" s="379">
        <v>0</v>
      </c>
      <c r="AP34" s="379">
        <v>1</v>
      </c>
      <c r="AQ34" s="379">
        <v>0</v>
      </c>
      <c r="AR34" s="379">
        <v>0</v>
      </c>
      <c r="AS34" s="379">
        <v>0</v>
      </c>
      <c r="AT34" s="379">
        <v>0</v>
      </c>
      <c r="AU34" s="405">
        <v>0</v>
      </c>
      <c r="AV34" s="405">
        <v>0</v>
      </c>
      <c r="AW34" s="405"/>
      <c r="AX34" s="405">
        <v>1</v>
      </c>
      <c r="AY34" s="405">
        <v>0</v>
      </c>
      <c r="AZ34" s="405">
        <v>1</v>
      </c>
      <c r="BA34" s="405">
        <v>0</v>
      </c>
      <c r="BB34" s="405">
        <v>0</v>
      </c>
      <c r="BC34" s="405">
        <v>0</v>
      </c>
      <c r="BD34" s="405">
        <v>0</v>
      </c>
      <c r="BE34" s="405">
        <v>1</v>
      </c>
      <c r="BF34" s="405">
        <v>1</v>
      </c>
      <c r="BG34" s="405">
        <v>0</v>
      </c>
      <c r="BH34" s="405">
        <v>0</v>
      </c>
      <c r="BI34" s="405">
        <v>0</v>
      </c>
      <c r="BJ34" s="405">
        <v>0</v>
      </c>
      <c r="BK34" s="405">
        <v>0</v>
      </c>
      <c r="BL34" s="405">
        <v>0</v>
      </c>
      <c r="BM34" s="405">
        <v>0</v>
      </c>
      <c r="BN34" s="405">
        <v>1</v>
      </c>
      <c r="BO34" s="405">
        <v>0</v>
      </c>
      <c r="BP34" s="405">
        <v>0</v>
      </c>
      <c r="BQ34" s="405">
        <v>0</v>
      </c>
      <c r="BR34" s="416">
        <v>1</v>
      </c>
      <c r="BS34" s="402">
        <v>0</v>
      </c>
      <c r="BT34" s="402"/>
      <c r="BU34" s="402">
        <v>0</v>
      </c>
      <c r="BV34" s="402">
        <v>0</v>
      </c>
      <c r="BW34" s="402">
        <v>0</v>
      </c>
      <c r="BX34" s="381">
        <v>1</v>
      </c>
      <c r="BY34" s="405">
        <v>1</v>
      </c>
      <c r="BZ34" s="405">
        <v>0</v>
      </c>
      <c r="CA34" s="405">
        <v>0</v>
      </c>
      <c r="CB34" s="405">
        <v>0</v>
      </c>
      <c r="CC34" s="405">
        <v>0</v>
      </c>
      <c r="CD34" s="405">
        <v>0</v>
      </c>
      <c r="CE34" s="381">
        <v>0</v>
      </c>
      <c r="CF34" s="402">
        <v>0</v>
      </c>
      <c r="CG34" s="379"/>
      <c r="CH34" s="379"/>
      <c r="CI34" s="379"/>
      <c r="CJ34" s="379"/>
      <c r="CK34" s="379"/>
      <c r="CL34" s="379"/>
      <c r="CM34" s="379"/>
      <c r="CN34" s="381"/>
      <c r="CO34" s="379" t="s">
        <v>537</v>
      </c>
    </row>
    <row r="35" spans="1:93" x14ac:dyDescent="0.15">
      <c r="A35" s="401">
        <v>0.16181712962962963</v>
      </c>
      <c r="B35" s="435">
        <v>1.18</v>
      </c>
      <c r="C35" s="442">
        <v>1.5999999399999998</v>
      </c>
      <c r="D35" s="379"/>
      <c r="E35" s="380"/>
      <c r="F35" s="379"/>
      <c r="G35" s="379"/>
      <c r="H35" s="381">
        <v>7</v>
      </c>
      <c r="I35" s="379"/>
      <c r="J35" s="381"/>
      <c r="K35" s="402">
        <v>0</v>
      </c>
      <c r="L35" s="379"/>
      <c r="M35" s="379"/>
      <c r="N35" s="379"/>
      <c r="O35" s="379"/>
      <c r="P35" s="379"/>
      <c r="Q35" s="379"/>
      <c r="R35" s="379"/>
      <c r="S35" s="379"/>
      <c r="T35" s="379"/>
      <c r="U35" s="379"/>
      <c r="V35" s="379"/>
      <c r="W35" s="379"/>
      <c r="X35" s="379"/>
      <c r="Y35" s="381"/>
      <c r="Z35" s="379">
        <v>2.3287290477967972</v>
      </c>
      <c r="AA35" s="379">
        <v>6.3595175438596492</v>
      </c>
      <c r="AB35" s="379">
        <v>3.9970722462183832</v>
      </c>
      <c r="AC35" s="379">
        <v>12.128260233918128</v>
      </c>
      <c r="AD35" s="379" t="s">
        <v>443</v>
      </c>
      <c r="AE35" s="379">
        <v>3.0238720471391245</v>
      </c>
      <c r="AF35" s="379">
        <v>12.336769005847954</v>
      </c>
      <c r="AG35" s="379">
        <v>-1.7726146483229352</v>
      </c>
      <c r="AH35" s="379">
        <v>-14.074342105263158</v>
      </c>
      <c r="AI35" s="379"/>
      <c r="AJ35" s="379"/>
      <c r="AK35" s="379">
        <v>0</v>
      </c>
      <c r="AL35" s="379">
        <v>1</v>
      </c>
      <c r="AM35" s="379">
        <v>0</v>
      </c>
      <c r="AN35" s="379">
        <v>1</v>
      </c>
      <c r="AO35" s="379">
        <v>0</v>
      </c>
      <c r="AP35" s="379">
        <v>1</v>
      </c>
      <c r="AQ35" s="379">
        <v>0</v>
      </c>
      <c r="AR35" s="379">
        <v>0</v>
      </c>
      <c r="AS35" s="379">
        <v>1</v>
      </c>
      <c r="AT35" s="379">
        <v>0</v>
      </c>
      <c r="AU35" s="405">
        <v>0</v>
      </c>
      <c r="AV35" s="405">
        <v>0</v>
      </c>
      <c r="AW35" s="405"/>
      <c r="AX35" s="405">
        <v>0</v>
      </c>
      <c r="AY35" s="405">
        <v>0</v>
      </c>
      <c r="AZ35" s="405">
        <v>0</v>
      </c>
      <c r="BA35" s="405">
        <v>1</v>
      </c>
      <c r="BB35" s="405">
        <v>0</v>
      </c>
      <c r="BC35" s="405">
        <v>0</v>
      </c>
      <c r="BD35" s="405">
        <v>1</v>
      </c>
      <c r="BE35" s="405">
        <v>0</v>
      </c>
      <c r="BF35" s="405">
        <v>1</v>
      </c>
      <c r="BG35" s="405">
        <v>0</v>
      </c>
      <c r="BH35" s="405">
        <v>0</v>
      </c>
      <c r="BI35" s="405">
        <v>0</v>
      </c>
      <c r="BJ35" s="405">
        <v>0</v>
      </c>
      <c r="BK35" s="405">
        <v>0</v>
      </c>
      <c r="BL35" s="405">
        <v>0</v>
      </c>
      <c r="BM35" s="405">
        <v>0</v>
      </c>
      <c r="BN35" s="405">
        <v>1</v>
      </c>
      <c r="BO35" s="405">
        <v>0</v>
      </c>
      <c r="BP35" s="405">
        <v>0</v>
      </c>
      <c r="BQ35" s="405">
        <v>0</v>
      </c>
      <c r="BR35" s="416">
        <v>0</v>
      </c>
      <c r="BS35" s="402">
        <v>1</v>
      </c>
      <c r="BT35" s="402"/>
      <c r="BU35" s="402">
        <v>0</v>
      </c>
      <c r="BV35" s="402">
        <v>0</v>
      </c>
      <c r="BW35" s="402">
        <v>0</v>
      </c>
      <c r="BX35" s="381">
        <v>1</v>
      </c>
      <c r="BY35" s="405">
        <v>1</v>
      </c>
      <c r="BZ35" s="405">
        <v>0</v>
      </c>
      <c r="CA35" s="405">
        <v>0</v>
      </c>
      <c r="CB35" s="405">
        <v>0</v>
      </c>
      <c r="CC35" s="405">
        <v>0</v>
      </c>
      <c r="CD35" s="405">
        <v>0</v>
      </c>
      <c r="CE35" s="381">
        <v>0</v>
      </c>
      <c r="CF35" s="402">
        <v>1</v>
      </c>
      <c r="CG35" s="379"/>
      <c r="CH35" s="379"/>
      <c r="CI35" s="379"/>
      <c r="CJ35" s="379"/>
      <c r="CK35" s="379"/>
      <c r="CL35" s="379"/>
      <c r="CM35" s="379"/>
      <c r="CN35" s="381"/>
      <c r="CO35" s="379"/>
    </row>
    <row r="36" spans="1:93" x14ac:dyDescent="0.15">
      <c r="A36" s="401">
        <v>0.16214120370370369</v>
      </c>
      <c r="B36" s="435"/>
      <c r="C36" s="442"/>
      <c r="D36" s="379"/>
      <c r="E36" s="380"/>
      <c r="F36" s="379"/>
      <c r="G36" s="379"/>
      <c r="H36" s="381"/>
      <c r="I36" s="379"/>
      <c r="J36" s="381"/>
      <c r="K36" s="402"/>
      <c r="L36" s="379"/>
      <c r="M36" s="379"/>
      <c r="N36" s="379"/>
      <c r="O36" s="379"/>
      <c r="P36" s="379"/>
      <c r="Q36" s="379"/>
      <c r="R36" s="379"/>
      <c r="S36" s="379"/>
      <c r="T36" s="379"/>
      <c r="U36" s="379"/>
      <c r="V36" s="379"/>
      <c r="W36" s="379"/>
      <c r="X36" s="379"/>
      <c r="Y36" s="381"/>
      <c r="Z36" s="379">
        <v>2.9543577472048921</v>
      </c>
      <c r="AA36" s="379">
        <v>-6.7070321637426904</v>
      </c>
      <c r="AB36" s="379"/>
      <c r="AC36" s="379"/>
      <c r="AD36" s="379"/>
      <c r="AE36" s="379"/>
      <c r="AF36" s="379"/>
      <c r="AG36" s="379"/>
      <c r="AH36" s="381"/>
      <c r="AI36" s="382"/>
      <c r="AJ36" s="382"/>
      <c r="AK36" s="379"/>
      <c r="AL36" s="379"/>
      <c r="AM36" s="379"/>
      <c r="AN36" s="379"/>
      <c r="AO36" s="379"/>
      <c r="AP36" s="379"/>
      <c r="AQ36" s="379"/>
      <c r="AR36" s="379"/>
      <c r="AS36" s="379"/>
      <c r="AT36" s="379"/>
      <c r="AU36" s="405"/>
      <c r="AV36" s="405"/>
      <c r="AW36" s="405"/>
      <c r="AX36" s="379"/>
      <c r="AY36" s="379"/>
      <c r="AZ36" s="379"/>
      <c r="BA36" s="379"/>
      <c r="BB36" s="379"/>
      <c r="BC36" s="379"/>
      <c r="BD36" s="379"/>
      <c r="BE36" s="379"/>
      <c r="BF36" s="379"/>
      <c r="BG36" s="379"/>
      <c r="BH36" s="379"/>
      <c r="BI36" s="405"/>
      <c r="BJ36" s="405"/>
      <c r="BK36" s="405"/>
      <c r="BL36" s="379"/>
      <c r="BM36" s="379"/>
      <c r="BN36" s="379"/>
      <c r="BO36" s="379"/>
      <c r="BP36" s="379"/>
      <c r="BQ36" s="379"/>
      <c r="BR36" s="383"/>
      <c r="BS36" s="379"/>
      <c r="BT36" s="379"/>
      <c r="BU36" s="379"/>
      <c r="BV36" s="379"/>
      <c r="BW36" s="379"/>
      <c r="BX36" s="381"/>
      <c r="BY36" s="379"/>
      <c r="BZ36" s="379"/>
      <c r="CA36" s="379"/>
      <c r="CB36" s="379"/>
      <c r="CC36" s="379"/>
      <c r="CD36" s="379"/>
      <c r="CE36" s="381"/>
      <c r="CF36" s="379"/>
      <c r="CG36" s="379"/>
      <c r="CH36" s="379"/>
      <c r="CI36" s="379"/>
      <c r="CJ36" s="379"/>
      <c r="CK36" s="379"/>
      <c r="CL36" s="379"/>
      <c r="CM36" s="379"/>
      <c r="CN36" s="381"/>
      <c r="CO36" s="379"/>
    </row>
    <row r="37" spans="1:93" x14ac:dyDescent="0.15">
      <c r="A37" s="401">
        <v>0.17451388888888889</v>
      </c>
      <c r="B37" s="435"/>
      <c r="C37" s="442"/>
      <c r="D37" s="379"/>
      <c r="E37" s="380"/>
      <c r="F37" s="379" t="s">
        <v>353</v>
      </c>
      <c r="G37" s="379">
        <v>8</v>
      </c>
      <c r="H37" s="381">
        <v>1</v>
      </c>
      <c r="I37" s="379">
        <v>1</v>
      </c>
      <c r="J37" s="381">
        <v>0</v>
      </c>
      <c r="K37" s="402">
        <v>1</v>
      </c>
      <c r="L37" s="402">
        <v>1</v>
      </c>
      <c r="M37" s="402">
        <v>0</v>
      </c>
      <c r="N37" s="379"/>
      <c r="O37" s="379">
        <v>1</v>
      </c>
      <c r="P37" s="379">
        <v>0</v>
      </c>
      <c r="Q37" s="379">
        <v>0</v>
      </c>
      <c r="R37" s="379">
        <v>1</v>
      </c>
      <c r="S37" s="379">
        <v>0</v>
      </c>
      <c r="T37" s="379">
        <v>0</v>
      </c>
      <c r="U37" s="379">
        <v>0</v>
      </c>
      <c r="V37" s="379">
        <v>0</v>
      </c>
      <c r="W37" s="379">
        <v>0</v>
      </c>
      <c r="X37" s="379">
        <v>0</v>
      </c>
      <c r="Y37" s="381">
        <v>0</v>
      </c>
      <c r="Z37" s="379"/>
      <c r="AA37" s="379"/>
      <c r="AB37" s="379">
        <v>1.1099256143113487</v>
      </c>
      <c r="AC37" s="379">
        <v>12.171385542168673</v>
      </c>
      <c r="AD37" s="379" t="s">
        <v>442</v>
      </c>
      <c r="AE37" s="379">
        <v>1.1099256143113487</v>
      </c>
      <c r="AF37" s="379">
        <v>12.171385542168673</v>
      </c>
      <c r="AG37" s="379">
        <v>-3.6878173636796423</v>
      </c>
      <c r="AH37" s="379">
        <v>-12.672560240963854</v>
      </c>
      <c r="AI37" s="379"/>
      <c r="AJ37" s="379"/>
      <c r="AK37" s="379"/>
      <c r="AL37" s="379"/>
      <c r="AM37" s="379"/>
      <c r="AN37" s="379"/>
      <c r="AO37" s="379"/>
      <c r="AP37" s="379"/>
      <c r="AQ37" s="379"/>
      <c r="AR37" s="379"/>
      <c r="AS37" s="379"/>
      <c r="AT37" s="379"/>
      <c r="AU37" s="405"/>
      <c r="AV37" s="405"/>
      <c r="AW37" s="405"/>
      <c r="AX37" s="379"/>
      <c r="AY37" s="379"/>
      <c r="AZ37" s="379"/>
      <c r="BA37" s="379"/>
      <c r="BB37" s="379"/>
      <c r="BC37" s="379"/>
      <c r="BD37" s="379"/>
      <c r="BE37" s="379"/>
      <c r="BF37" s="379"/>
      <c r="BG37" s="379"/>
      <c r="BH37" s="379"/>
      <c r="BI37" s="405"/>
      <c r="BJ37" s="405"/>
      <c r="BK37" s="405"/>
      <c r="BL37" s="379"/>
      <c r="BM37" s="379"/>
      <c r="BN37" s="379"/>
      <c r="BO37" s="379"/>
      <c r="BP37" s="379"/>
      <c r="BQ37" s="379"/>
      <c r="BR37" s="383"/>
      <c r="BS37" s="379"/>
      <c r="BT37" s="379"/>
      <c r="BU37" s="379"/>
      <c r="BV37" s="379"/>
      <c r="BW37" s="379"/>
      <c r="BX37" s="381"/>
      <c r="BY37" s="379"/>
      <c r="BZ37" s="379"/>
      <c r="CA37" s="379"/>
      <c r="CB37" s="379"/>
      <c r="CC37" s="379"/>
      <c r="CD37" s="379"/>
      <c r="CE37" s="381"/>
      <c r="CF37" s="379">
        <v>1</v>
      </c>
      <c r="CG37" s="379"/>
      <c r="CH37" s="379"/>
      <c r="CI37" s="379"/>
      <c r="CJ37" s="379"/>
      <c r="CK37" s="379"/>
      <c r="CL37" s="379"/>
      <c r="CM37" s="379"/>
      <c r="CN37" s="381"/>
      <c r="CO37" s="379"/>
    </row>
    <row r="38" spans="1:93" x14ac:dyDescent="0.15">
      <c r="A38" s="401">
        <v>0.17511574074074074</v>
      </c>
      <c r="B38" s="435">
        <v>0.22</v>
      </c>
      <c r="C38" s="442">
        <v>0.73332600000000003</v>
      </c>
      <c r="D38" s="379"/>
      <c r="E38" s="380"/>
      <c r="F38" s="379"/>
      <c r="G38" s="379"/>
      <c r="H38" s="381">
        <v>2</v>
      </c>
      <c r="I38" s="379"/>
      <c r="J38" s="381"/>
      <c r="K38" s="402">
        <v>0</v>
      </c>
      <c r="L38" s="379"/>
      <c r="M38" s="379"/>
      <c r="N38" s="379"/>
      <c r="O38" s="379"/>
      <c r="P38" s="379"/>
      <c r="Q38" s="379"/>
      <c r="R38" s="379"/>
      <c r="S38" s="379"/>
      <c r="T38" s="379"/>
      <c r="U38" s="379"/>
      <c r="V38" s="379"/>
      <c r="W38" s="379"/>
      <c r="X38" s="379"/>
      <c r="Y38" s="381"/>
      <c r="Z38" s="379">
        <v>-3.6162092595305229</v>
      </c>
      <c r="AA38" s="379">
        <v>-5.8709036144578306</v>
      </c>
      <c r="AB38" s="379">
        <v>-6.0508848006005778</v>
      </c>
      <c r="AC38" s="379">
        <v>-12.028192771084337</v>
      </c>
      <c r="AD38" s="379" t="s">
        <v>443</v>
      </c>
      <c r="AE38" s="379">
        <v>-4.2606821968725965</v>
      </c>
      <c r="AF38" s="379">
        <v>-12.171385542168673</v>
      </c>
      <c r="AG38" s="379">
        <v>0.75188509356575228</v>
      </c>
      <c r="AH38" s="379">
        <v>11.527018072289156</v>
      </c>
      <c r="AI38" s="379"/>
      <c r="AJ38" s="379"/>
      <c r="AK38" s="379">
        <v>1</v>
      </c>
      <c r="AL38" s="379">
        <v>0</v>
      </c>
      <c r="AM38" s="379">
        <v>1</v>
      </c>
      <c r="AN38" s="379">
        <v>0</v>
      </c>
      <c r="AO38" s="379">
        <v>0</v>
      </c>
      <c r="AP38" s="379">
        <v>1</v>
      </c>
      <c r="AQ38" s="379">
        <v>0</v>
      </c>
      <c r="AR38" s="379">
        <v>0</v>
      </c>
      <c r="AS38" s="379">
        <v>0</v>
      </c>
      <c r="AT38" s="379">
        <v>0</v>
      </c>
      <c r="AU38" s="405">
        <v>0</v>
      </c>
      <c r="AV38" s="405">
        <v>1</v>
      </c>
      <c r="AW38" s="405"/>
      <c r="AX38" s="405">
        <v>0</v>
      </c>
      <c r="AY38" s="405">
        <v>0</v>
      </c>
      <c r="AZ38" s="405">
        <v>0</v>
      </c>
      <c r="BA38" s="405">
        <v>1</v>
      </c>
      <c r="BB38" s="405">
        <v>0</v>
      </c>
      <c r="BC38" s="405">
        <v>0</v>
      </c>
      <c r="BD38" s="405">
        <v>0</v>
      </c>
      <c r="BE38" s="405">
        <v>1</v>
      </c>
      <c r="BF38" s="405">
        <v>1</v>
      </c>
      <c r="BG38" s="405">
        <v>0</v>
      </c>
      <c r="BH38" s="405">
        <v>0</v>
      </c>
      <c r="BI38" s="405">
        <v>0</v>
      </c>
      <c r="BJ38" s="405">
        <v>0</v>
      </c>
      <c r="BK38" s="405">
        <v>0</v>
      </c>
      <c r="BL38" s="405">
        <v>0</v>
      </c>
      <c r="BM38" s="405">
        <v>0</v>
      </c>
      <c r="BN38" s="405">
        <v>0</v>
      </c>
      <c r="BO38" s="405">
        <v>0</v>
      </c>
      <c r="BP38" s="405">
        <v>1</v>
      </c>
      <c r="BQ38" s="405">
        <v>0</v>
      </c>
      <c r="BR38" s="416">
        <v>0</v>
      </c>
      <c r="BS38" s="402">
        <v>0</v>
      </c>
      <c r="BT38" s="402"/>
      <c r="BU38" s="402">
        <v>0</v>
      </c>
      <c r="BV38" s="402">
        <v>1</v>
      </c>
      <c r="BW38" s="402">
        <v>0</v>
      </c>
      <c r="BX38" s="381">
        <v>1</v>
      </c>
      <c r="BY38" s="405">
        <v>1</v>
      </c>
      <c r="BZ38" s="405">
        <v>0</v>
      </c>
      <c r="CA38" s="405">
        <v>0</v>
      </c>
      <c r="CB38" s="405">
        <v>0</v>
      </c>
      <c r="CC38" s="405">
        <v>0</v>
      </c>
      <c r="CD38" s="405">
        <v>0</v>
      </c>
      <c r="CE38" s="381">
        <v>0</v>
      </c>
      <c r="CF38" s="402">
        <v>0</v>
      </c>
      <c r="CG38" s="379"/>
      <c r="CH38" s="379"/>
      <c r="CI38" s="379"/>
      <c r="CJ38" s="379"/>
      <c r="CK38" s="379"/>
      <c r="CL38" s="379"/>
      <c r="CM38" s="379"/>
      <c r="CN38" s="381"/>
      <c r="CO38" s="379"/>
    </row>
    <row r="39" spans="1:93" x14ac:dyDescent="0.15">
      <c r="A39" s="401">
        <v>0.17596064814814816</v>
      </c>
      <c r="B39" s="435">
        <v>1.1299999999999999</v>
      </c>
      <c r="C39" s="442">
        <v>1.4333332899999998</v>
      </c>
      <c r="D39" s="379"/>
      <c r="E39" s="380"/>
      <c r="F39" s="379"/>
      <c r="G39" s="379"/>
      <c r="H39" s="381">
        <v>3</v>
      </c>
      <c r="I39" s="379"/>
      <c r="J39" s="381"/>
      <c r="K39" s="402">
        <v>0</v>
      </c>
      <c r="L39" s="379"/>
      <c r="M39" s="379"/>
      <c r="N39" s="379"/>
      <c r="O39" s="379"/>
      <c r="P39" s="379"/>
      <c r="Q39" s="379"/>
      <c r="R39" s="379"/>
      <c r="S39" s="379"/>
      <c r="T39" s="379"/>
      <c r="U39" s="379"/>
      <c r="V39" s="379"/>
      <c r="W39" s="379"/>
      <c r="X39" s="379"/>
      <c r="Y39" s="381"/>
      <c r="Z39" s="379">
        <v>-2.8285201138902112</v>
      </c>
      <c r="AA39" s="379">
        <v>6.5868674698795173</v>
      </c>
      <c r="AB39" s="379">
        <v>-2.5420876972937339</v>
      </c>
      <c r="AC39" s="379">
        <v>11.598614457831324</v>
      </c>
      <c r="AD39" s="379" t="s">
        <v>443</v>
      </c>
      <c r="AE39" s="379">
        <v>-1.754398551653422</v>
      </c>
      <c r="AF39" s="379">
        <v>11.813403614457831</v>
      </c>
      <c r="AG39" s="379">
        <v>-4.1890740927234766</v>
      </c>
      <c r="AH39" s="379">
        <v>-12.314578313253012</v>
      </c>
      <c r="AI39" s="379"/>
      <c r="AJ39" s="379"/>
      <c r="AK39" s="379">
        <v>0</v>
      </c>
      <c r="AL39" s="379">
        <v>1</v>
      </c>
      <c r="AM39" s="379">
        <v>0</v>
      </c>
      <c r="AN39" s="379">
        <v>1</v>
      </c>
      <c r="AO39" s="379">
        <v>0</v>
      </c>
      <c r="AP39" s="379">
        <v>0</v>
      </c>
      <c r="AQ39" s="379">
        <v>1</v>
      </c>
      <c r="AR39" s="379">
        <v>0</v>
      </c>
      <c r="AS39" s="379">
        <v>0</v>
      </c>
      <c r="AT39" s="379">
        <v>0</v>
      </c>
      <c r="AU39" s="405">
        <v>0</v>
      </c>
      <c r="AV39" s="405">
        <v>1</v>
      </c>
      <c r="AW39" s="405"/>
      <c r="AX39" s="405">
        <v>0</v>
      </c>
      <c r="AY39" s="405">
        <v>0</v>
      </c>
      <c r="AZ39" s="405">
        <v>1</v>
      </c>
      <c r="BA39" s="405">
        <v>0</v>
      </c>
      <c r="BB39" s="405">
        <v>0</v>
      </c>
      <c r="BC39" s="405">
        <v>0</v>
      </c>
      <c r="BD39" s="405">
        <v>1</v>
      </c>
      <c r="BE39" s="405">
        <v>0</v>
      </c>
      <c r="BF39" s="405">
        <v>1</v>
      </c>
      <c r="BG39" s="405">
        <v>0</v>
      </c>
      <c r="BH39" s="405">
        <v>0</v>
      </c>
      <c r="BI39" s="405">
        <v>0</v>
      </c>
      <c r="BJ39" s="405">
        <v>0</v>
      </c>
      <c r="BK39" s="405">
        <v>0</v>
      </c>
      <c r="BL39" s="405">
        <v>0</v>
      </c>
      <c r="BM39" s="405">
        <v>0</v>
      </c>
      <c r="BN39" s="405">
        <v>1</v>
      </c>
      <c r="BO39" s="405">
        <v>0</v>
      </c>
      <c r="BP39" s="405">
        <v>0</v>
      </c>
      <c r="BQ39" s="405">
        <v>0</v>
      </c>
      <c r="BR39" s="416">
        <v>1</v>
      </c>
      <c r="BS39" s="402">
        <v>0</v>
      </c>
      <c r="BT39" s="402"/>
      <c r="BU39" s="402">
        <v>0</v>
      </c>
      <c r="BV39" s="402">
        <v>0</v>
      </c>
      <c r="BW39" s="402">
        <v>1</v>
      </c>
      <c r="BX39" s="381">
        <v>0</v>
      </c>
      <c r="BY39" s="405">
        <v>1</v>
      </c>
      <c r="BZ39" s="405">
        <v>0</v>
      </c>
      <c r="CA39" s="405">
        <v>0</v>
      </c>
      <c r="CB39" s="405">
        <v>0</v>
      </c>
      <c r="CC39" s="405">
        <v>0</v>
      </c>
      <c r="CD39" s="405">
        <v>0</v>
      </c>
      <c r="CE39" s="381">
        <v>0</v>
      </c>
      <c r="CF39" s="402">
        <v>1</v>
      </c>
      <c r="CG39" s="379"/>
      <c r="CH39" s="379"/>
      <c r="CI39" s="379"/>
      <c r="CJ39" s="379"/>
      <c r="CK39" s="379"/>
      <c r="CL39" s="379"/>
      <c r="CM39" s="379"/>
      <c r="CN39" s="381"/>
      <c r="CO39" s="379"/>
    </row>
    <row r="40" spans="1:93" x14ac:dyDescent="0.15">
      <c r="A40" s="401">
        <v>0.17710648148148148</v>
      </c>
      <c r="B40" s="435">
        <v>1.0900000000000001</v>
      </c>
      <c r="C40" s="442">
        <v>1.2999999700000002</v>
      </c>
      <c r="D40" s="379"/>
      <c r="E40" s="380"/>
      <c r="F40" s="379"/>
      <c r="G40" s="379"/>
      <c r="H40" s="381">
        <v>4</v>
      </c>
      <c r="I40" s="379"/>
      <c r="J40" s="381"/>
      <c r="K40" s="379">
        <v>0</v>
      </c>
      <c r="L40" s="379"/>
      <c r="M40" s="379"/>
      <c r="N40" s="379"/>
      <c r="O40" s="379"/>
      <c r="P40" s="379"/>
      <c r="Q40" s="379"/>
      <c r="R40" s="379"/>
      <c r="S40" s="379"/>
      <c r="T40" s="379"/>
      <c r="U40" s="379"/>
      <c r="V40" s="379"/>
      <c r="W40" s="379"/>
      <c r="X40" s="379"/>
      <c r="Y40" s="381"/>
      <c r="Z40" s="379">
        <v>2.1124390723990198</v>
      </c>
      <c r="AA40" s="379">
        <v>-7.0164457831325295</v>
      </c>
      <c r="AB40" s="379">
        <v>3.5446011553814039</v>
      </c>
      <c r="AC40" s="379">
        <v>-13.030542168674698</v>
      </c>
      <c r="AD40" s="379" t="s">
        <v>443</v>
      </c>
      <c r="AE40" s="379">
        <v>2.4704795931446148</v>
      </c>
      <c r="AF40" s="379">
        <v>-13.030542168674698</v>
      </c>
      <c r="AG40" s="379">
        <v>-1.6111823433551835</v>
      </c>
      <c r="AH40" s="379">
        <v>12.242981927710842</v>
      </c>
      <c r="AI40" s="379"/>
      <c r="AJ40" s="379"/>
      <c r="AK40" s="379">
        <v>0</v>
      </c>
      <c r="AL40" s="379">
        <v>1</v>
      </c>
      <c r="AM40" s="379">
        <v>0</v>
      </c>
      <c r="AN40" s="379">
        <v>0</v>
      </c>
      <c r="AO40" s="379">
        <v>1</v>
      </c>
      <c r="AP40" s="379">
        <v>0</v>
      </c>
      <c r="AQ40" s="379">
        <v>1</v>
      </c>
      <c r="AR40" s="379">
        <v>0</v>
      </c>
      <c r="AS40" s="379">
        <v>0</v>
      </c>
      <c r="AT40" s="379">
        <v>0</v>
      </c>
      <c r="AU40" s="405">
        <v>0</v>
      </c>
      <c r="AV40" s="405">
        <v>1</v>
      </c>
      <c r="AW40" s="405"/>
      <c r="AX40" s="405">
        <v>0</v>
      </c>
      <c r="AY40" s="405">
        <v>0</v>
      </c>
      <c r="AZ40" s="405">
        <v>0</v>
      </c>
      <c r="BA40" s="405">
        <v>1</v>
      </c>
      <c r="BB40" s="405">
        <v>0</v>
      </c>
      <c r="BC40" s="405">
        <v>0</v>
      </c>
      <c r="BD40" s="405">
        <v>0</v>
      </c>
      <c r="BE40" s="405">
        <v>1</v>
      </c>
      <c r="BF40" s="405">
        <v>1</v>
      </c>
      <c r="BG40" s="405">
        <v>0</v>
      </c>
      <c r="BH40" s="405">
        <v>0</v>
      </c>
      <c r="BI40" s="405">
        <v>0</v>
      </c>
      <c r="BJ40" s="405">
        <v>0</v>
      </c>
      <c r="BK40" s="405">
        <v>0</v>
      </c>
      <c r="BL40" s="405">
        <v>0</v>
      </c>
      <c r="BM40" s="405">
        <v>0</v>
      </c>
      <c r="BN40" s="405">
        <v>0</v>
      </c>
      <c r="BO40" s="405">
        <v>1</v>
      </c>
      <c r="BP40" s="405">
        <v>0</v>
      </c>
      <c r="BQ40" s="405">
        <v>0</v>
      </c>
      <c r="BR40" s="416">
        <v>0</v>
      </c>
      <c r="BS40" s="402">
        <v>0</v>
      </c>
      <c r="BT40" s="402"/>
      <c r="BU40" s="402">
        <v>0</v>
      </c>
      <c r="BV40" s="402">
        <v>1</v>
      </c>
      <c r="BW40" s="402">
        <v>0</v>
      </c>
      <c r="BX40" s="381">
        <v>1</v>
      </c>
      <c r="BY40" s="405">
        <v>1</v>
      </c>
      <c r="BZ40" s="405">
        <v>0</v>
      </c>
      <c r="CA40" s="405">
        <v>0</v>
      </c>
      <c r="CB40" s="405">
        <v>0</v>
      </c>
      <c r="CC40" s="405">
        <v>0</v>
      </c>
      <c r="CD40" s="405">
        <v>0</v>
      </c>
      <c r="CE40" s="381">
        <v>0</v>
      </c>
      <c r="CF40" s="402">
        <v>0</v>
      </c>
      <c r="CG40" s="379"/>
      <c r="CH40" s="379"/>
      <c r="CI40" s="379"/>
      <c r="CJ40" s="379"/>
      <c r="CK40" s="379"/>
      <c r="CL40" s="379"/>
      <c r="CM40" s="379"/>
      <c r="CN40" s="381"/>
      <c r="CO40" s="379"/>
    </row>
    <row r="41" spans="1:93" x14ac:dyDescent="0.15">
      <c r="A41" s="401">
        <v>0.17811342592592594</v>
      </c>
      <c r="B41" s="435">
        <v>1.27</v>
      </c>
      <c r="C41" s="442">
        <v>1.89999991</v>
      </c>
      <c r="D41" s="379"/>
      <c r="E41" s="380"/>
      <c r="F41" s="379"/>
      <c r="G41" s="379"/>
      <c r="H41" s="381">
        <v>5</v>
      </c>
      <c r="I41" s="379"/>
      <c r="J41" s="381"/>
      <c r="K41" s="379">
        <v>0</v>
      </c>
      <c r="L41" s="379"/>
      <c r="M41" s="379"/>
      <c r="N41" s="379"/>
      <c r="O41" s="379"/>
      <c r="P41" s="379"/>
      <c r="Q41" s="379"/>
      <c r="R41" s="379"/>
      <c r="S41" s="379"/>
      <c r="T41" s="379"/>
      <c r="U41" s="379"/>
      <c r="V41" s="379"/>
      <c r="W41" s="379"/>
      <c r="X41" s="379"/>
      <c r="Y41" s="381"/>
      <c r="Z41" s="379">
        <v>-2.4704795931446148</v>
      </c>
      <c r="AA41" s="379">
        <v>9.5223192771084335</v>
      </c>
      <c r="AB41" s="379">
        <v>-3.2581687387849265</v>
      </c>
      <c r="AC41" s="379">
        <v>11.455421686746988</v>
      </c>
      <c r="AD41" s="379" t="s">
        <v>443</v>
      </c>
      <c r="AE41" s="379">
        <v>-2.3988714889954954</v>
      </c>
      <c r="AF41" s="379">
        <v>11.813403614457831</v>
      </c>
      <c r="AG41" s="379">
        <v>1.0383175101622293</v>
      </c>
      <c r="AH41" s="379">
        <v>-13.102138554216866</v>
      </c>
      <c r="AI41" s="379"/>
      <c r="AJ41" s="379"/>
      <c r="AK41" s="379">
        <v>0</v>
      </c>
      <c r="AL41" s="379">
        <v>1</v>
      </c>
      <c r="AM41" s="379">
        <v>0</v>
      </c>
      <c r="AN41" s="379">
        <v>1</v>
      </c>
      <c r="AO41" s="379">
        <v>0</v>
      </c>
      <c r="AP41" s="379">
        <v>0</v>
      </c>
      <c r="AQ41" s="379">
        <v>1</v>
      </c>
      <c r="AR41" s="379">
        <v>0</v>
      </c>
      <c r="AS41" s="379">
        <v>0</v>
      </c>
      <c r="AT41" s="379">
        <v>0</v>
      </c>
      <c r="AU41" s="405">
        <v>1</v>
      </c>
      <c r="AV41" s="405">
        <v>0</v>
      </c>
      <c r="AW41" s="405"/>
      <c r="AX41" s="405">
        <v>0</v>
      </c>
      <c r="AY41" s="405">
        <v>0</v>
      </c>
      <c r="AZ41" s="405">
        <v>1</v>
      </c>
      <c r="BA41" s="405">
        <v>0</v>
      </c>
      <c r="BB41" s="405">
        <v>0</v>
      </c>
      <c r="BC41" s="405">
        <v>0</v>
      </c>
      <c r="BD41" s="405">
        <v>1</v>
      </c>
      <c r="BE41" s="405">
        <v>0</v>
      </c>
      <c r="BF41" s="405">
        <v>1</v>
      </c>
      <c r="BG41" s="405">
        <v>0</v>
      </c>
      <c r="BH41" s="405">
        <v>0</v>
      </c>
      <c r="BI41" s="405">
        <v>0</v>
      </c>
      <c r="BJ41" s="405">
        <v>0</v>
      </c>
      <c r="BK41" s="405">
        <v>0</v>
      </c>
      <c r="BL41" s="405">
        <v>0</v>
      </c>
      <c r="BM41" s="405">
        <v>0</v>
      </c>
      <c r="BN41" s="405">
        <v>1</v>
      </c>
      <c r="BO41" s="405">
        <v>0</v>
      </c>
      <c r="BP41" s="405">
        <v>0</v>
      </c>
      <c r="BQ41" s="405">
        <v>0</v>
      </c>
      <c r="BR41" s="416">
        <v>1</v>
      </c>
      <c r="BS41" s="402">
        <v>0</v>
      </c>
      <c r="BT41" s="402"/>
      <c r="BU41" s="402">
        <v>0</v>
      </c>
      <c r="BV41" s="402">
        <v>0</v>
      </c>
      <c r="BW41" s="402">
        <v>1</v>
      </c>
      <c r="BX41" s="381">
        <v>0</v>
      </c>
      <c r="BY41" s="405">
        <v>1</v>
      </c>
      <c r="BZ41" s="405">
        <v>0</v>
      </c>
      <c r="CA41" s="405">
        <v>0</v>
      </c>
      <c r="CB41" s="405">
        <v>0</v>
      </c>
      <c r="CC41" s="405">
        <v>0</v>
      </c>
      <c r="CD41" s="405">
        <v>0</v>
      </c>
      <c r="CE41" s="381">
        <v>0</v>
      </c>
      <c r="CF41" s="402">
        <v>0</v>
      </c>
      <c r="CG41" s="379"/>
      <c r="CH41" s="379"/>
      <c r="CI41" s="379"/>
      <c r="CJ41" s="379"/>
      <c r="CK41" s="379"/>
      <c r="CL41" s="379"/>
      <c r="CM41" s="379"/>
      <c r="CN41" s="381"/>
      <c r="CO41" s="379" t="s">
        <v>538</v>
      </c>
    </row>
    <row r="42" spans="1:93" x14ac:dyDescent="0.15">
      <c r="A42" s="401">
        <v>0.17923611111111112</v>
      </c>
      <c r="B42" s="435">
        <v>1.07</v>
      </c>
      <c r="C42" s="442">
        <v>1.2333333100000001</v>
      </c>
      <c r="D42" s="379"/>
      <c r="E42" s="380"/>
      <c r="F42" s="379"/>
      <c r="G42" s="379"/>
      <c r="H42" s="381">
        <v>6</v>
      </c>
      <c r="I42" s="379"/>
      <c r="J42" s="381"/>
      <c r="K42" s="379">
        <v>0</v>
      </c>
      <c r="L42" s="379"/>
      <c r="M42" s="379"/>
      <c r="N42" s="379"/>
      <c r="O42" s="379"/>
      <c r="P42" s="379"/>
      <c r="Q42" s="379"/>
      <c r="R42" s="379"/>
      <c r="S42" s="379"/>
      <c r="T42" s="379"/>
      <c r="U42" s="379"/>
      <c r="V42" s="379"/>
      <c r="W42" s="379"/>
      <c r="X42" s="379"/>
      <c r="Y42" s="381"/>
      <c r="Z42" s="379">
        <v>-3.329776842934046</v>
      </c>
      <c r="AA42" s="379">
        <v>-6.4436746987951805</v>
      </c>
      <c r="AB42" s="379">
        <v>-3.5446011553814039</v>
      </c>
      <c r="AC42" s="379">
        <v>-13.316927710843373</v>
      </c>
      <c r="AD42" s="379" t="s">
        <v>445</v>
      </c>
      <c r="AE42" s="379">
        <v>-2.327263384846376</v>
      </c>
      <c r="AF42" s="379">
        <v>-13.245331325301205</v>
      </c>
      <c r="AG42" s="379">
        <v>-0.60866888526751373</v>
      </c>
      <c r="AH42" s="379">
        <v>11.956596385542168</v>
      </c>
      <c r="AI42" s="379"/>
      <c r="AJ42" s="379"/>
      <c r="AK42" s="379">
        <v>0</v>
      </c>
      <c r="AL42" s="379">
        <v>1</v>
      </c>
      <c r="AM42" s="379">
        <v>0</v>
      </c>
      <c r="AN42" s="379">
        <v>1</v>
      </c>
      <c r="AO42" s="379">
        <v>0</v>
      </c>
      <c r="AP42" s="379">
        <v>1</v>
      </c>
      <c r="AQ42" s="379">
        <v>0</v>
      </c>
      <c r="AR42" s="379">
        <v>0</v>
      </c>
      <c r="AS42" s="379">
        <v>1</v>
      </c>
      <c r="AT42" s="379">
        <v>0</v>
      </c>
      <c r="AU42" s="405">
        <v>0</v>
      </c>
      <c r="AV42" s="405">
        <v>0</v>
      </c>
      <c r="AW42" s="405"/>
      <c r="AX42" s="405">
        <v>0</v>
      </c>
      <c r="AY42" s="405">
        <v>0</v>
      </c>
      <c r="AZ42" s="405">
        <v>1</v>
      </c>
      <c r="BA42" s="405">
        <v>0</v>
      </c>
      <c r="BB42" s="405">
        <v>0</v>
      </c>
      <c r="BC42" s="405">
        <v>0</v>
      </c>
      <c r="BD42" s="405">
        <v>1</v>
      </c>
      <c r="BE42" s="405">
        <v>0</v>
      </c>
      <c r="BF42" s="405">
        <v>1</v>
      </c>
      <c r="BG42" s="405">
        <v>0</v>
      </c>
      <c r="BH42" s="405">
        <v>0</v>
      </c>
      <c r="BI42" s="405">
        <v>0</v>
      </c>
      <c r="BJ42" s="405">
        <v>0</v>
      </c>
      <c r="BK42" s="405">
        <v>0</v>
      </c>
      <c r="BL42" s="405">
        <v>0</v>
      </c>
      <c r="BM42" s="405">
        <v>0</v>
      </c>
      <c r="BN42" s="405">
        <v>1</v>
      </c>
      <c r="BO42" s="405">
        <v>0</v>
      </c>
      <c r="BP42" s="405">
        <v>0</v>
      </c>
      <c r="BQ42" s="405">
        <v>0</v>
      </c>
      <c r="BR42" s="416">
        <v>0</v>
      </c>
      <c r="BS42" s="402">
        <v>1</v>
      </c>
      <c r="BT42" s="402"/>
      <c r="BU42" s="402">
        <v>0</v>
      </c>
      <c r="BV42" s="402">
        <v>0</v>
      </c>
      <c r="BW42" s="402">
        <v>0</v>
      </c>
      <c r="BX42" s="381">
        <v>1</v>
      </c>
      <c r="BY42" s="405">
        <v>1</v>
      </c>
      <c r="BZ42" s="405">
        <v>0</v>
      </c>
      <c r="CA42" s="405">
        <v>0</v>
      </c>
      <c r="CB42" s="405">
        <v>0</v>
      </c>
      <c r="CC42" s="405">
        <v>0</v>
      </c>
      <c r="CD42" s="405">
        <v>0</v>
      </c>
      <c r="CE42" s="381">
        <v>0</v>
      </c>
      <c r="CF42" s="402">
        <v>1</v>
      </c>
      <c r="CG42" s="379"/>
      <c r="CH42" s="379"/>
      <c r="CI42" s="379"/>
      <c r="CJ42" s="379"/>
      <c r="CK42" s="379"/>
      <c r="CL42" s="379"/>
      <c r="CM42" s="379"/>
      <c r="CN42" s="381"/>
      <c r="CO42" s="379"/>
    </row>
    <row r="43" spans="1:93" x14ac:dyDescent="0.15">
      <c r="A43" s="401">
        <v>0.17997685185185186</v>
      </c>
      <c r="B43" s="435">
        <v>1.04</v>
      </c>
      <c r="C43" s="442">
        <v>1.1333333200000002</v>
      </c>
      <c r="D43" s="379"/>
      <c r="E43" s="380"/>
      <c r="F43" s="379"/>
      <c r="G43" s="379"/>
      <c r="H43" s="381">
        <v>7</v>
      </c>
      <c r="I43" s="379"/>
      <c r="J43" s="381"/>
      <c r="K43" s="379">
        <v>0</v>
      </c>
      <c r="L43" s="379"/>
      <c r="M43" s="379"/>
      <c r="N43" s="379"/>
      <c r="O43" s="379"/>
      <c r="P43" s="379"/>
      <c r="Q43" s="379"/>
      <c r="R43" s="379"/>
      <c r="S43" s="379"/>
      <c r="T43" s="379"/>
      <c r="U43" s="379"/>
      <c r="V43" s="379"/>
      <c r="W43" s="379"/>
      <c r="X43" s="379"/>
      <c r="Y43" s="381"/>
      <c r="Z43" s="379">
        <v>-2.8285201138902112</v>
      </c>
      <c r="AA43" s="379">
        <v>11.240632530120481</v>
      </c>
      <c r="AB43" s="379">
        <v>-3.1149525304866881</v>
      </c>
      <c r="AC43" s="379">
        <v>12.744156626506022</v>
      </c>
      <c r="AD43" s="379" t="s">
        <v>443</v>
      </c>
      <c r="AE43" s="379">
        <v>-2.0408309682498991</v>
      </c>
      <c r="AF43" s="379">
        <v>12.744156626506022</v>
      </c>
      <c r="AG43" s="379">
        <v>-1.8260066558025412</v>
      </c>
      <c r="AH43" s="379">
        <v>-13.388524096385542</v>
      </c>
      <c r="AI43" s="379"/>
      <c r="AJ43" s="379"/>
      <c r="AK43" s="379">
        <v>0</v>
      </c>
      <c r="AL43" s="379">
        <v>1</v>
      </c>
      <c r="AM43" s="379">
        <v>0</v>
      </c>
      <c r="AN43" s="379">
        <v>0</v>
      </c>
      <c r="AO43" s="379">
        <v>1</v>
      </c>
      <c r="AP43" s="379">
        <v>0</v>
      </c>
      <c r="AQ43" s="379">
        <v>1</v>
      </c>
      <c r="AR43" s="379">
        <v>0</v>
      </c>
      <c r="AS43" s="379">
        <v>0</v>
      </c>
      <c r="AT43" s="379">
        <v>0</v>
      </c>
      <c r="AU43" s="405">
        <v>0</v>
      </c>
      <c r="AV43" s="405">
        <v>1</v>
      </c>
      <c r="AW43" s="405"/>
      <c r="AX43" s="405">
        <v>0</v>
      </c>
      <c r="AY43" s="405">
        <v>0</v>
      </c>
      <c r="AZ43" s="405">
        <v>1</v>
      </c>
      <c r="BA43" s="405">
        <v>0</v>
      </c>
      <c r="BB43" s="405">
        <v>0</v>
      </c>
      <c r="BC43" s="405">
        <v>0</v>
      </c>
      <c r="BD43" s="405">
        <v>0</v>
      </c>
      <c r="BE43" s="405">
        <v>1</v>
      </c>
      <c r="BF43" s="405">
        <v>0</v>
      </c>
      <c r="BG43" s="405">
        <v>0</v>
      </c>
      <c r="BH43" s="405">
        <v>0</v>
      </c>
      <c r="BI43" s="405">
        <v>0</v>
      </c>
      <c r="BJ43" s="405">
        <v>0</v>
      </c>
      <c r="BK43" s="405">
        <v>0</v>
      </c>
      <c r="BL43" s="405">
        <v>0</v>
      </c>
      <c r="BM43" s="405">
        <v>1</v>
      </c>
      <c r="BN43" s="405">
        <v>0</v>
      </c>
      <c r="BO43" s="405">
        <v>1</v>
      </c>
      <c r="BP43" s="405">
        <v>0</v>
      </c>
      <c r="BQ43" s="405">
        <v>0</v>
      </c>
      <c r="BR43" s="416">
        <v>0</v>
      </c>
      <c r="BS43" s="402">
        <v>0</v>
      </c>
      <c r="BT43" s="402"/>
      <c r="BU43" s="402">
        <v>1</v>
      </c>
      <c r="BV43" s="402">
        <v>0</v>
      </c>
      <c r="BW43" s="402">
        <v>0</v>
      </c>
      <c r="BX43" s="381">
        <v>1</v>
      </c>
      <c r="BY43" s="405">
        <v>0</v>
      </c>
      <c r="BZ43" s="405">
        <v>0</v>
      </c>
      <c r="CA43" s="405">
        <v>0</v>
      </c>
      <c r="CB43" s="405">
        <v>0</v>
      </c>
      <c r="CC43" s="405">
        <v>1</v>
      </c>
      <c r="CD43" s="405">
        <v>0</v>
      </c>
      <c r="CE43" s="381">
        <v>0</v>
      </c>
      <c r="CF43" s="402">
        <v>0</v>
      </c>
      <c r="CG43" s="379"/>
      <c r="CH43" s="379"/>
      <c r="CI43" s="379"/>
      <c r="CJ43" s="379"/>
      <c r="CK43" s="379"/>
      <c r="CL43" s="379"/>
      <c r="CM43" s="379"/>
      <c r="CN43" s="381"/>
      <c r="CO43" s="379"/>
    </row>
    <row r="44" spans="1:93" x14ac:dyDescent="0.15">
      <c r="A44" s="401"/>
      <c r="B44" s="435"/>
      <c r="C44" s="442"/>
      <c r="D44" s="379"/>
      <c r="E44" s="380"/>
      <c r="F44" s="379"/>
      <c r="G44" s="379"/>
      <c r="H44" s="381"/>
      <c r="I44" s="379"/>
      <c r="J44" s="381"/>
      <c r="K44" s="379"/>
      <c r="L44" s="379"/>
      <c r="M44" s="379"/>
      <c r="N44" s="379"/>
      <c r="O44" s="379"/>
      <c r="P44" s="379"/>
      <c r="Q44" s="379"/>
      <c r="R44" s="379"/>
      <c r="S44" s="379"/>
      <c r="T44" s="379"/>
      <c r="U44" s="379"/>
      <c r="V44" s="379"/>
      <c r="W44" s="379"/>
      <c r="X44" s="379"/>
      <c r="Y44" s="381"/>
      <c r="Z44" s="379">
        <v>3.1865606346358075</v>
      </c>
      <c r="AA44" s="379">
        <v>-12.099789156626505</v>
      </c>
      <c r="AB44" s="379"/>
      <c r="AC44" s="379"/>
      <c r="AD44" s="379"/>
      <c r="AE44" s="379"/>
      <c r="AF44" s="379"/>
      <c r="AG44" s="379"/>
      <c r="AH44" s="379"/>
      <c r="AI44" s="379"/>
      <c r="AJ44" s="379"/>
      <c r="AK44" s="379"/>
      <c r="AL44" s="379"/>
      <c r="AM44" s="379"/>
      <c r="AN44" s="379"/>
      <c r="AO44" s="379"/>
      <c r="AP44" s="379"/>
      <c r="AQ44" s="379"/>
      <c r="AR44" s="379"/>
      <c r="AS44" s="379"/>
      <c r="AT44" s="379"/>
      <c r="AU44" s="405"/>
      <c r="AV44" s="405"/>
      <c r="AW44" s="405"/>
      <c r="AX44" s="405"/>
      <c r="AY44" s="405"/>
      <c r="AZ44" s="405"/>
      <c r="BA44" s="405"/>
      <c r="BB44" s="405"/>
      <c r="BC44" s="405"/>
      <c r="BD44" s="405"/>
      <c r="BE44" s="405"/>
      <c r="BF44" s="405"/>
      <c r="BG44" s="405"/>
      <c r="BH44" s="405"/>
      <c r="BI44" s="405"/>
      <c r="BJ44" s="405"/>
      <c r="BK44" s="405"/>
      <c r="BL44" s="405"/>
      <c r="BM44" s="405"/>
      <c r="BN44" s="405"/>
      <c r="BO44" s="405"/>
      <c r="BP44" s="405"/>
      <c r="BQ44" s="405"/>
      <c r="BR44" s="416"/>
      <c r="BS44" s="402"/>
      <c r="BT44" s="402"/>
      <c r="BU44" s="402"/>
      <c r="BV44" s="402"/>
      <c r="BW44" s="402"/>
      <c r="BX44" s="381"/>
      <c r="BY44" s="405"/>
      <c r="BZ44" s="405"/>
      <c r="CA44" s="405"/>
      <c r="CB44" s="405"/>
      <c r="CC44" s="405"/>
      <c r="CD44" s="405"/>
      <c r="CE44" s="381"/>
      <c r="CF44" s="402"/>
      <c r="CG44" s="379"/>
      <c r="CH44" s="379"/>
      <c r="CI44" s="379"/>
      <c r="CJ44" s="379"/>
      <c r="CK44" s="379"/>
      <c r="CL44" s="379"/>
      <c r="CM44" s="379"/>
      <c r="CN44" s="381"/>
      <c r="CO44" s="379"/>
    </row>
    <row r="45" spans="1:93" x14ac:dyDescent="0.15">
      <c r="A45" s="401">
        <v>0.19724537037037038</v>
      </c>
      <c r="B45" s="435"/>
      <c r="C45" s="442"/>
      <c r="D45" s="379"/>
      <c r="E45" s="380"/>
      <c r="F45" s="379" t="s">
        <v>354</v>
      </c>
      <c r="G45" s="379">
        <v>9</v>
      </c>
      <c r="H45" s="381">
        <v>1</v>
      </c>
      <c r="I45" s="379">
        <v>1</v>
      </c>
      <c r="J45" s="381">
        <v>0</v>
      </c>
      <c r="K45" s="402">
        <v>1</v>
      </c>
      <c r="L45" s="402">
        <v>1</v>
      </c>
      <c r="M45" s="402">
        <v>0</v>
      </c>
      <c r="N45" s="379"/>
      <c r="O45" s="379">
        <v>1</v>
      </c>
      <c r="P45" s="379">
        <v>0</v>
      </c>
      <c r="Q45" s="379">
        <v>0</v>
      </c>
      <c r="R45" s="379">
        <v>0</v>
      </c>
      <c r="S45" s="379">
        <v>1</v>
      </c>
      <c r="T45" s="379">
        <v>0</v>
      </c>
      <c r="U45" s="379">
        <v>0</v>
      </c>
      <c r="V45" s="379">
        <v>0</v>
      </c>
      <c r="W45" s="379"/>
      <c r="X45" s="379"/>
      <c r="Y45" s="381"/>
      <c r="Z45" s="379"/>
      <c r="AA45" s="379"/>
      <c r="AB45" s="379">
        <v>-1.3247499267587064</v>
      </c>
      <c r="AC45" s="379">
        <v>12.028192771084337</v>
      </c>
      <c r="AD45" s="379" t="s">
        <v>442</v>
      </c>
      <c r="AE45" s="379">
        <v>-1.3247499267587064</v>
      </c>
      <c r="AF45" s="379">
        <v>12.028192771084337</v>
      </c>
      <c r="AG45" s="379">
        <v>3.329776842934046</v>
      </c>
      <c r="AH45" s="379">
        <v>-12.529367469879517</v>
      </c>
      <c r="AI45" s="379"/>
      <c r="AJ45" s="379"/>
      <c r="AK45" s="379">
        <v>0</v>
      </c>
      <c r="AL45" s="379">
        <v>0</v>
      </c>
      <c r="AM45" s="379"/>
      <c r="AN45" s="379"/>
      <c r="AO45" s="379"/>
      <c r="AP45" s="379"/>
      <c r="AQ45" s="379"/>
      <c r="AR45" s="379"/>
      <c r="AS45" s="379"/>
      <c r="AT45" s="379"/>
      <c r="AU45" s="405"/>
      <c r="AV45" s="405"/>
      <c r="AW45" s="405"/>
      <c r="AX45" s="379"/>
      <c r="AY45" s="379"/>
      <c r="AZ45" s="379"/>
      <c r="BA45" s="379"/>
      <c r="BB45" s="379"/>
      <c r="BC45" s="379"/>
      <c r="BD45" s="379"/>
      <c r="BE45" s="379"/>
      <c r="BF45" s="379"/>
      <c r="BG45" s="379"/>
      <c r="BH45" s="379"/>
      <c r="BI45" s="405"/>
      <c r="BJ45" s="405"/>
      <c r="BK45" s="405"/>
      <c r="BL45" s="379"/>
      <c r="BM45" s="379"/>
      <c r="BN45" s="379"/>
      <c r="BO45" s="379"/>
      <c r="BP45" s="379"/>
      <c r="BQ45" s="379"/>
      <c r="BR45" s="416">
        <v>0</v>
      </c>
      <c r="BS45" s="402">
        <v>0</v>
      </c>
      <c r="BT45" s="402"/>
      <c r="BU45" s="402">
        <v>0</v>
      </c>
      <c r="BV45" s="402">
        <v>1</v>
      </c>
      <c r="BW45" s="402">
        <v>1</v>
      </c>
      <c r="BX45" s="381">
        <v>0</v>
      </c>
      <c r="BY45" s="379"/>
      <c r="BZ45" s="379"/>
      <c r="CA45" s="379"/>
      <c r="CB45" s="379"/>
      <c r="CC45" s="379"/>
      <c r="CD45" s="379"/>
      <c r="CE45" s="381"/>
      <c r="CF45" s="402">
        <v>1</v>
      </c>
      <c r="CG45" s="379"/>
      <c r="CH45" s="379"/>
      <c r="CI45" s="379"/>
      <c r="CJ45" s="379"/>
      <c r="CK45" s="379"/>
      <c r="CL45" s="379"/>
      <c r="CM45" s="379"/>
      <c r="CN45" s="381"/>
      <c r="CO45" s="379"/>
    </row>
    <row r="46" spans="1:93" x14ac:dyDescent="0.15">
      <c r="A46" s="381"/>
      <c r="B46" s="435"/>
      <c r="C46" s="442"/>
      <c r="D46" s="379"/>
      <c r="E46" s="380"/>
      <c r="F46" s="379"/>
      <c r="G46" s="379"/>
      <c r="H46" s="381"/>
      <c r="I46" s="379"/>
      <c r="J46" s="381"/>
      <c r="K46" s="379"/>
      <c r="L46" s="379"/>
      <c r="M46" s="379"/>
      <c r="N46" s="379"/>
      <c r="O46" s="379"/>
      <c r="P46" s="379"/>
      <c r="Q46" s="379"/>
      <c r="R46" s="379"/>
      <c r="S46" s="379"/>
      <c r="T46" s="379"/>
      <c r="U46" s="379"/>
      <c r="V46" s="379"/>
      <c r="W46" s="379"/>
      <c r="X46" s="379"/>
      <c r="Y46" s="381"/>
      <c r="Z46" s="379">
        <v>3.5855970399045316</v>
      </c>
      <c r="AA46" s="379">
        <v>-6.4627735978112177</v>
      </c>
      <c r="AB46" s="379"/>
      <c r="AC46" s="379"/>
      <c r="AD46" s="379"/>
      <c r="AE46" s="379"/>
      <c r="AF46" s="379"/>
      <c r="AG46" s="379"/>
      <c r="AH46" s="381"/>
      <c r="AI46" s="382"/>
      <c r="AJ46" s="382"/>
      <c r="AK46" s="379"/>
      <c r="AL46" s="379"/>
      <c r="AM46" s="379"/>
      <c r="AN46" s="379"/>
      <c r="AO46" s="379"/>
      <c r="AP46" s="379"/>
      <c r="AQ46" s="379"/>
      <c r="AR46" s="379"/>
      <c r="AS46" s="379"/>
      <c r="AT46" s="379"/>
      <c r="AU46" s="405"/>
      <c r="AV46" s="405"/>
      <c r="AW46" s="405"/>
      <c r="AX46" s="379"/>
      <c r="AY46" s="379"/>
      <c r="AZ46" s="379"/>
      <c r="BA46" s="379"/>
      <c r="BB46" s="379"/>
      <c r="BC46" s="379"/>
      <c r="BD46" s="379"/>
      <c r="BE46" s="379"/>
      <c r="BF46" s="379"/>
      <c r="BG46" s="379"/>
      <c r="BH46" s="379"/>
      <c r="BI46" s="405"/>
      <c r="BJ46" s="405"/>
      <c r="BK46" s="405"/>
      <c r="BL46" s="379"/>
      <c r="BM46" s="379"/>
      <c r="BN46" s="379"/>
      <c r="BO46" s="379"/>
      <c r="BP46" s="379"/>
      <c r="BQ46" s="379"/>
      <c r="BR46" s="383"/>
      <c r="BS46" s="379"/>
      <c r="BT46" s="379"/>
      <c r="BU46" s="379"/>
      <c r="BV46" s="379"/>
      <c r="BW46" s="379"/>
      <c r="BX46" s="381"/>
      <c r="BY46" s="379"/>
      <c r="BZ46" s="379"/>
      <c r="CA46" s="379"/>
      <c r="CB46" s="379"/>
      <c r="CC46" s="379"/>
      <c r="CD46" s="379"/>
      <c r="CE46" s="381"/>
      <c r="CF46" s="379"/>
      <c r="CG46" s="379"/>
      <c r="CH46" s="379"/>
      <c r="CI46" s="379"/>
      <c r="CJ46" s="379"/>
      <c r="CK46" s="379"/>
      <c r="CL46" s="379"/>
      <c r="CM46" s="379"/>
      <c r="CN46" s="381"/>
      <c r="CO46" s="379"/>
    </row>
    <row r="47" spans="1:93" x14ac:dyDescent="0.15">
      <c r="A47" s="439">
        <v>0.21116898148148147</v>
      </c>
      <c r="B47" s="435"/>
      <c r="C47" s="442"/>
      <c r="D47" s="379"/>
      <c r="E47" s="380"/>
      <c r="F47" s="379" t="s">
        <v>355</v>
      </c>
      <c r="G47" s="379">
        <v>10</v>
      </c>
      <c r="H47" s="381">
        <v>1</v>
      </c>
      <c r="I47" s="379">
        <v>1</v>
      </c>
      <c r="J47" s="381">
        <v>0</v>
      </c>
      <c r="K47" s="402">
        <v>1</v>
      </c>
      <c r="L47" s="402">
        <v>1</v>
      </c>
      <c r="M47" s="402">
        <v>0</v>
      </c>
      <c r="N47" s="379"/>
      <c r="O47" s="379">
        <v>1</v>
      </c>
      <c r="P47" s="379">
        <v>0</v>
      </c>
      <c r="Q47" s="379">
        <v>0</v>
      </c>
      <c r="R47" s="379">
        <v>1</v>
      </c>
      <c r="S47" s="379">
        <v>0</v>
      </c>
      <c r="T47" s="379">
        <v>0</v>
      </c>
      <c r="U47" s="379">
        <v>0</v>
      </c>
      <c r="V47" s="379">
        <v>0</v>
      </c>
      <c r="W47" s="379">
        <v>0</v>
      </c>
      <c r="X47" s="379">
        <v>0</v>
      </c>
      <c r="Y47" s="381">
        <v>1</v>
      </c>
      <c r="Z47" s="379"/>
      <c r="AA47" s="379"/>
      <c r="AB47" s="379">
        <v>0.93054369684688842</v>
      </c>
      <c r="AC47" s="379">
        <v>11.945025252525252</v>
      </c>
      <c r="AD47" s="379" t="s">
        <v>442</v>
      </c>
      <c r="AE47" s="379">
        <v>0.93054369684688842</v>
      </c>
      <c r="AF47" s="379">
        <v>11.945025252525252</v>
      </c>
      <c r="AG47" s="379">
        <v>-3.6321221715636614</v>
      </c>
      <c r="AH47" s="379">
        <v>-12.905429292929293</v>
      </c>
      <c r="AI47" s="379"/>
      <c r="AJ47" s="379"/>
      <c r="AK47" s="379">
        <v>0</v>
      </c>
      <c r="AL47" s="379">
        <v>0</v>
      </c>
      <c r="AM47" s="379"/>
      <c r="AN47" s="379"/>
      <c r="AO47" s="379"/>
      <c r="AP47" s="379"/>
      <c r="AQ47" s="379"/>
      <c r="AR47" s="379"/>
      <c r="AS47" s="379"/>
      <c r="AT47" s="379"/>
      <c r="AU47" s="405"/>
      <c r="AV47" s="405"/>
      <c r="AW47" s="405"/>
      <c r="AX47" s="379"/>
      <c r="AY47" s="379"/>
      <c r="AZ47" s="379"/>
      <c r="BA47" s="379"/>
      <c r="BB47" s="379"/>
      <c r="BC47" s="379"/>
      <c r="BD47" s="379"/>
      <c r="BE47" s="379"/>
      <c r="BF47" s="379"/>
      <c r="BG47" s="379"/>
      <c r="BH47" s="379"/>
      <c r="BI47" s="405"/>
      <c r="BJ47" s="405"/>
      <c r="BK47" s="405"/>
      <c r="BL47" s="379"/>
      <c r="BM47" s="379"/>
      <c r="BN47" s="379"/>
      <c r="BO47" s="379"/>
      <c r="BP47" s="379"/>
      <c r="BQ47" s="379"/>
      <c r="BR47" s="383"/>
      <c r="BS47" s="379"/>
      <c r="BT47" s="379"/>
      <c r="BU47" s="379"/>
      <c r="BV47" s="379"/>
      <c r="BW47" s="379"/>
      <c r="BX47" s="381"/>
      <c r="BY47" s="379"/>
      <c r="BZ47" s="379"/>
      <c r="CA47" s="379"/>
      <c r="CB47" s="379"/>
      <c r="CC47" s="379"/>
      <c r="CD47" s="379"/>
      <c r="CE47" s="381"/>
      <c r="CF47" s="379">
        <v>1</v>
      </c>
      <c r="CG47" s="379"/>
      <c r="CH47" s="379"/>
      <c r="CI47" s="379"/>
      <c r="CJ47" s="379"/>
      <c r="CK47" s="379"/>
      <c r="CL47" s="379"/>
      <c r="CM47" s="379"/>
      <c r="CN47" s="381"/>
      <c r="CO47" s="379"/>
    </row>
    <row r="48" spans="1:93" x14ac:dyDescent="0.15">
      <c r="A48" s="439">
        <v>0.21141203703703704</v>
      </c>
      <c r="B48" s="435">
        <v>0.21</v>
      </c>
      <c r="C48" s="442">
        <v>0.69999299999999998</v>
      </c>
      <c r="D48" s="379"/>
      <c r="E48" s="380"/>
      <c r="F48" s="379"/>
      <c r="G48" s="379"/>
      <c r="H48" s="381">
        <v>2</v>
      </c>
      <c r="I48" s="379"/>
      <c r="J48" s="381"/>
      <c r="K48" s="402">
        <v>0</v>
      </c>
      <c r="L48" s="379"/>
      <c r="M48" s="379"/>
      <c r="N48" s="379"/>
      <c r="O48" s="379"/>
      <c r="P48" s="379"/>
      <c r="Q48" s="379"/>
      <c r="R48" s="379"/>
      <c r="S48" s="379"/>
      <c r="T48" s="379"/>
      <c r="U48" s="379"/>
      <c r="V48" s="379"/>
      <c r="W48" s="379"/>
      <c r="X48" s="379"/>
      <c r="Y48" s="381"/>
      <c r="Z48" s="379">
        <v>-3.5120520171318046</v>
      </c>
      <c r="AA48" s="379">
        <v>-6.4227020202020197</v>
      </c>
      <c r="AB48" s="379">
        <v>-5.4932095652574384</v>
      </c>
      <c r="AC48" s="379">
        <v>-11.945025252525252</v>
      </c>
      <c r="AD48" s="379" t="s">
        <v>443</v>
      </c>
      <c r="AE48" s="379">
        <v>-4.1124027892910879</v>
      </c>
      <c r="AF48" s="379">
        <v>-12.005050505050505</v>
      </c>
      <c r="AG48" s="379">
        <v>0.69040338798317502</v>
      </c>
      <c r="AH48" s="379">
        <v>11.584873737373737</v>
      </c>
      <c r="AI48" s="379"/>
      <c r="AJ48" s="379"/>
      <c r="AK48" s="379">
        <v>1</v>
      </c>
      <c r="AL48" s="379">
        <v>0</v>
      </c>
      <c r="AM48" s="379">
        <v>0</v>
      </c>
      <c r="AN48" s="379">
        <v>0</v>
      </c>
      <c r="AO48" s="379">
        <v>1</v>
      </c>
      <c r="AP48" s="379">
        <v>1</v>
      </c>
      <c r="AQ48" s="379">
        <v>0</v>
      </c>
      <c r="AR48" s="379">
        <v>0</v>
      </c>
      <c r="AS48" s="379">
        <v>1</v>
      </c>
      <c r="AT48" s="379">
        <v>0</v>
      </c>
      <c r="AU48" s="405">
        <v>0</v>
      </c>
      <c r="AV48" s="405">
        <v>0</v>
      </c>
      <c r="AW48" s="405"/>
      <c r="AX48" s="405">
        <v>0</v>
      </c>
      <c r="AY48" s="405">
        <v>1</v>
      </c>
      <c r="AZ48" s="405">
        <v>0</v>
      </c>
      <c r="BA48" s="405">
        <v>0</v>
      </c>
      <c r="BB48" s="405">
        <v>0</v>
      </c>
      <c r="BC48" s="405">
        <v>0</v>
      </c>
      <c r="BD48" s="405">
        <v>0</v>
      </c>
      <c r="BE48" s="405">
        <v>1</v>
      </c>
      <c r="BF48" s="405">
        <v>0</v>
      </c>
      <c r="BG48" s="405">
        <v>0</v>
      </c>
      <c r="BH48" s="405">
        <v>0</v>
      </c>
      <c r="BI48" s="405">
        <v>0</v>
      </c>
      <c r="BJ48" s="405">
        <v>0</v>
      </c>
      <c r="BK48" s="405">
        <v>0</v>
      </c>
      <c r="BL48" s="405">
        <v>0</v>
      </c>
      <c r="BM48" s="405">
        <v>1</v>
      </c>
      <c r="BN48" s="405">
        <v>1</v>
      </c>
      <c r="BO48" s="405">
        <v>0</v>
      </c>
      <c r="BP48" s="405">
        <v>0</v>
      </c>
      <c r="BQ48" s="405">
        <v>0</v>
      </c>
      <c r="BR48" s="416">
        <v>0</v>
      </c>
      <c r="BS48" s="402">
        <v>0</v>
      </c>
      <c r="BT48" s="402"/>
      <c r="BU48" s="402">
        <v>0</v>
      </c>
      <c r="BV48" s="402">
        <v>1</v>
      </c>
      <c r="BW48" s="402">
        <v>0</v>
      </c>
      <c r="BX48" s="381">
        <v>1</v>
      </c>
      <c r="BY48" s="405">
        <v>0</v>
      </c>
      <c r="BZ48" s="405">
        <v>0</v>
      </c>
      <c r="CA48" s="405">
        <v>0</v>
      </c>
      <c r="CB48" s="405">
        <v>0</v>
      </c>
      <c r="CC48" s="405">
        <v>0</v>
      </c>
      <c r="CD48" s="405">
        <v>0</v>
      </c>
      <c r="CE48" s="381">
        <v>1</v>
      </c>
      <c r="CF48" s="402">
        <v>0</v>
      </c>
      <c r="CG48" s="379"/>
      <c r="CH48" s="379"/>
      <c r="CI48" s="379"/>
      <c r="CJ48" s="379"/>
      <c r="CK48" s="379"/>
      <c r="CL48" s="379"/>
      <c r="CM48" s="379"/>
      <c r="CN48" s="381"/>
      <c r="CO48" s="379"/>
    </row>
    <row r="49" spans="1:93" x14ac:dyDescent="0.15">
      <c r="A49" s="439">
        <v>0.23076388888888888</v>
      </c>
      <c r="B49" s="435"/>
      <c r="C49" s="442"/>
      <c r="D49" s="379"/>
      <c r="E49" s="380" t="s">
        <v>356</v>
      </c>
      <c r="F49" s="379" t="s">
        <v>335</v>
      </c>
      <c r="G49" s="379">
        <v>11</v>
      </c>
      <c r="H49" s="381">
        <v>1</v>
      </c>
      <c r="I49" s="379">
        <v>0</v>
      </c>
      <c r="J49" s="381">
        <v>1</v>
      </c>
      <c r="K49" s="402">
        <v>1</v>
      </c>
      <c r="L49" s="402">
        <v>1</v>
      </c>
      <c r="M49" s="402">
        <v>0</v>
      </c>
      <c r="N49" s="379"/>
      <c r="O49" s="379">
        <v>1</v>
      </c>
      <c r="P49" s="379">
        <v>0</v>
      </c>
      <c r="Q49" s="379">
        <v>0</v>
      </c>
      <c r="R49" s="379">
        <v>0</v>
      </c>
      <c r="S49" s="379">
        <v>0</v>
      </c>
      <c r="T49" s="379">
        <v>1</v>
      </c>
      <c r="U49" s="379">
        <v>0</v>
      </c>
      <c r="V49" s="379">
        <v>0</v>
      </c>
      <c r="W49" s="379">
        <v>0</v>
      </c>
      <c r="X49" s="379">
        <v>0</v>
      </c>
      <c r="Y49" s="381">
        <v>1</v>
      </c>
      <c r="Z49" s="408">
        <v>2.1312452411654541</v>
      </c>
      <c r="AA49" s="408">
        <v>-0.12005050505050505</v>
      </c>
      <c r="AB49" s="379">
        <v>-1.1106489284946732</v>
      </c>
      <c r="AC49" s="379">
        <v>-12.065075757575757</v>
      </c>
      <c r="AD49" s="379" t="s">
        <v>442</v>
      </c>
      <c r="AE49" s="379">
        <v>-1.1106489284946732</v>
      </c>
      <c r="AF49" s="379">
        <v>-12.065075757575757</v>
      </c>
      <c r="AG49" s="379">
        <v>4.1124027892910879</v>
      </c>
      <c r="AH49" s="379">
        <v>13.325606060606061</v>
      </c>
      <c r="AI49" s="379"/>
      <c r="AJ49" s="379"/>
      <c r="AK49" s="379"/>
      <c r="AL49" s="379"/>
      <c r="AM49" s="379"/>
      <c r="AN49" s="379"/>
      <c r="AO49" s="379"/>
      <c r="AP49" s="379"/>
      <c r="AQ49" s="379"/>
      <c r="AR49" s="379"/>
      <c r="AS49" s="379"/>
      <c r="AT49" s="379"/>
      <c r="AU49" s="405"/>
      <c r="AV49" s="405"/>
      <c r="AW49" s="405"/>
      <c r="AX49" s="379"/>
      <c r="AY49" s="379"/>
      <c r="AZ49" s="379"/>
      <c r="BA49" s="379"/>
      <c r="BB49" s="379"/>
      <c r="BC49" s="379"/>
      <c r="BD49" s="379"/>
      <c r="BE49" s="379"/>
      <c r="BF49" s="379"/>
      <c r="BG49" s="379"/>
      <c r="BH49" s="379"/>
      <c r="BI49" s="405"/>
      <c r="BJ49" s="405"/>
      <c r="BK49" s="405"/>
      <c r="BL49" s="379"/>
      <c r="BM49" s="379"/>
      <c r="BN49" s="379"/>
      <c r="BO49" s="379"/>
      <c r="BP49" s="379"/>
      <c r="BQ49" s="379"/>
      <c r="BR49" s="383"/>
      <c r="BS49" s="379"/>
      <c r="BT49" s="379"/>
      <c r="BU49" s="379"/>
      <c r="BV49" s="379"/>
      <c r="BW49" s="379"/>
      <c r="BX49" s="381"/>
      <c r="BY49" s="379"/>
      <c r="BZ49" s="379"/>
      <c r="CA49" s="379"/>
      <c r="CB49" s="379"/>
      <c r="CC49" s="379"/>
      <c r="CD49" s="379"/>
      <c r="CE49" s="381"/>
      <c r="CF49" s="379"/>
      <c r="CG49" s="379" t="s">
        <v>539</v>
      </c>
      <c r="CH49" s="379"/>
      <c r="CI49" s="379"/>
      <c r="CJ49" s="379"/>
      <c r="CK49" s="379"/>
      <c r="CL49" s="379"/>
      <c r="CM49" s="379"/>
      <c r="CN49" s="381"/>
      <c r="CO49" s="379"/>
    </row>
    <row r="50" spans="1:93" x14ac:dyDescent="0.15">
      <c r="A50" s="439">
        <v>0.2357060185185185</v>
      </c>
      <c r="B50" s="435"/>
      <c r="C50" s="442"/>
      <c r="D50" s="379"/>
      <c r="E50" s="380"/>
      <c r="F50" s="379"/>
      <c r="G50" s="379"/>
      <c r="H50" s="381">
        <v>1</v>
      </c>
      <c r="I50" s="379">
        <v>0</v>
      </c>
      <c r="J50" s="381">
        <v>1</v>
      </c>
      <c r="K50" s="402">
        <v>1</v>
      </c>
      <c r="L50" s="402">
        <v>0</v>
      </c>
      <c r="M50" s="402">
        <v>1</v>
      </c>
      <c r="N50" s="379"/>
      <c r="O50" s="379">
        <v>0</v>
      </c>
      <c r="P50" s="379">
        <v>0</v>
      </c>
      <c r="Q50" s="379">
        <v>1</v>
      </c>
      <c r="R50" s="379">
        <v>1</v>
      </c>
      <c r="S50" s="379">
        <v>0</v>
      </c>
      <c r="T50" s="379">
        <v>0</v>
      </c>
      <c r="U50" s="379">
        <v>0</v>
      </c>
      <c r="V50" s="379">
        <v>0</v>
      </c>
      <c r="W50" s="379">
        <v>0</v>
      </c>
      <c r="X50" s="379">
        <v>0</v>
      </c>
      <c r="Y50" s="381">
        <v>0</v>
      </c>
      <c r="Z50" s="379"/>
      <c r="AA50" s="379"/>
      <c r="AB50" s="379">
        <v>-0.81047354241503189</v>
      </c>
      <c r="AC50" s="379">
        <v>-12.065075757575757</v>
      </c>
      <c r="AD50" s="379" t="s">
        <v>442</v>
      </c>
      <c r="AE50" s="379">
        <v>-0.81047354241503189</v>
      </c>
      <c r="AF50" s="379">
        <v>-12.065075757575757</v>
      </c>
      <c r="AG50" s="379">
        <v>3.6921572487795893</v>
      </c>
      <c r="AH50" s="379">
        <v>12.185126262626262</v>
      </c>
      <c r="AI50" s="379"/>
      <c r="AJ50" s="379"/>
      <c r="AK50" s="379">
        <v>0</v>
      </c>
      <c r="AL50" s="379">
        <v>0</v>
      </c>
      <c r="AM50" s="379"/>
      <c r="AN50" s="379"/>
      <c r="AO50" s="379"/>
      <c r="AP50" s="379"/>
      <c r="AQ50" s="379"/>
      <c r="AR50" s="379"/>
      <c r="AS50" s="379"/>
      <c r="AT50" s="379"/>
      <c r="AU50" s="405"/>
      <c r="AV50" s="405"/>
      <c r="AW50" s="405"/>
      <c r="AX50" s="379"/>
      <c r="AY50" s="379"/>
      <c r="AZ50" s="379"/>
      <c r="BA50" s="379"/>
      <c r="BB50" s="379"/>
      <c r="BC50" s="379"/>
      <c r="BD50" s="379"/>
      <c r="BE50" s="379"/>
      <c r="BF50" s="379"/>
      <c r="BG50" s="379"/>
      <c r="BH50" s="379"/>
      <c r="BI50" s="405"/>
      <c r="BJ50" s="405"/>
      <c r="BK50" s="405"/>
      <c r="BL50" s="379"/>
      <c r="BM50" s="379"/>
      <c r="BN50" s="379"/>
      <c r="BO50" s="379"/>
      <c r="BP50" s="379"/>
      <c r="BQ50" s="379"/>
      <c r="BR50" s="383"/>
      <c r="BS50" s="379"/>
      <c r="BT50" s="379"/>
      <c r="BU50" s="379"/>
      <c r="BV50" s="379"/>
      <c r="BW50" s="379"/>
      <c r="BX50" s="381"/>
      <c r="BY50" s="379"/>
      <c r="BZ50" s="379"/>
      <c r="CA50" s="379"/>
      <c r="CB50" s="379"/>
      <c r="CC50" s="379"/>
      <c r="CD50" s="379"/>
      <c r="CE50" s="381"/>
      <c r="CF50" s="379"/>
      <c r="CG50" s="379"/>
      <c r="CH50" s="379"/>
      <c r="CI50" s="379"/>
      <c r="CJ50" s="379"/>
      <c r="CK50" s="379"/>
      <c r="CL50" s="379"/>
      <c r="CM50" s="379"/>
      <c r="CN50" s="381"/>
      <c r="CO50" s="379"/>
    </row>
    <row r="51" spans="1:93" x14ac:dyDescent="0.15">
      <c r="A51" s="439">
        <v>0.2363773148148148</v>
      </c>
      <c r="B51" s="435">
        <v>0.28000000000000003</v>
      </c>
      <c r="C51" s="442">
        <v>0.93332400000000004</v>
      </c>
      <c r="D51" s="379"/>
      <c r="E51" s="380"/>
      <c r="F51" s="379"/>
      <c r="G51" s="379"/>
      <c r="H51" s="381">
        <v>2</v>
      </c>
      <c r="I51" s="379"/>
      <c r="J51" s="381"/>
      <c r="K51" s="402">
        <v>0</v>
      </c>
      <c r="L51" s="379"/>
      <c r="M51" s="379"/>
      <c r="N51" s="379"/>
      <c r="O51" s="379"/>
      <c r="P51" s="379"/>
      <c r="Q51" s="379"/>
      <c r="R51" s="379"/>
      <c r="S51" s="379"/>
      <c r="T51" s="379"/>
      <c r="U51" s="379"/>
      <c r="V51" s="379"/>
      <c r="W51" s="379"/>
      <c r="X51" s="379"/>
      <c r="Y51" s="381"/>
      <c r="Z51" s="379">
        <v>2.0712101639495257</v>
      </c>
      <c r="AA51" s="379">
        <v>5.70239898989899</v>
      </c>
      <c r="AB51" s="379">
        <v>2.9717363221884501</v>
      </c>
      <c r="AC51" s="379">
        <v>11.885</v>
      </c>
      <c r="AD51" s="379" t="s">
        <v>443</v>
      </c>
      <c r="AE51" s="379">
        <v>3.6321221715636614</v>
      </c>
      <c r="AF51" s="379">
        <v>11.824974747474748</v>
      </c>
      <c r="AG51" s="379">
        <v>-9.0052615823892429E-2</v>
      </c>
      <c r="AH51" s="379">
        <v>-11.945025252525252</v>
      </c>
      <c r="AI51" s="379"/>
      <c r="AJ51" s="379"/>
      <c r="AK51" s="379">
        <v>1</v>
      </c>
      <c r="AL51" s="379">
        <v>0</v>
      </c>
      <c r="AM51" s="379">
        <v>0</v>
      </c>
      <c r="AN51" s="379">
        <v>0</v>
      </c>
      <c r="AO51" s="379">
        <v>1</v>
      </c>
      <c r="AP51" s="379">
        <v>0</v>
      </c>
      <c r="AQ51" s="379">
        <v>1</v>
      </c>
      <c r="AR51" s="379">
        <v>0</v>
      </c>
      <c r="AS51" s="379">
        <v>1</v>
      </c>
      <c r="AT51" s="379">
        <v>0</v>
      </c>
      <c r="AU51" s="405">
        <v>0</v>
      </c>
      <c r="AV51" s="405">
        <v>0</v>
      </c>
      <c r="AW51" s="405"/>
      <c r="AX51" s="405">
        <v>0</v>
      </c>
      <c r="AY51" s="405">
        <v>0</v>
      </c>
      <c r="AZ51" s="405">
        <v>0</v>
      </c>
      <c r="BA51" s="405">
        <v>1</v>
      </c>
      <c r="BB51" s="405">
        <v>0</v>
      </c>
      <c r="BC51" s="405">
        <v>1</v>
      </c>
      <c r="BD51" s="405">
        <v>0</v>
      </c>
      <c r="BE51" s="405">
        <v>0</v>
      </c>
      <c r="BF51" s="405">
        <v>0</v>
      </c>
      <c r="BG51" s="405">
        <v>0</v>
      </c>
      <c r="BH51" s="405">
        <v>0</v>
      </c>
      <c r="BI51" s="405">
        <v>0</v>
      </c>
      <c r="BJ51" s="405">
        <v>0</v>
      </c>
      <c r="BK51" s="405">
        <v>0</v>
      </c>
      <c r="BL51" s="405">
        <v>0</v>
      </c>
      <c r="BM51" s="405">
        <v>1</v>
      </c>
      <c r="BN51" s="405">
        <v>1</v>
      </c>
      <c r="BO51" s="405">
        <v>0</v>
      </c>
      <c r="BP51" s="405">
        <v>0</v>
      </c>
      <c r="BQ51" s="405">
        <v>0</v>
      </c>
      <c r="BR51" s="416">
        <v>0</v>
      </c>
      <c r="BS51" s="402">
        <v>0</v>
      </c>
      <c r="BT51" s="402"/>
      <c r="BU51" s="402">
        <v>0</v>
      </c>
      <c r="BV51" s="402">
        <v>1</v>
      </c>
      <c r="BW51" s="402">
        <v>0</v>
      </c>
      <c r="BX51" s="381">
        <v>1</v>
      </c>
      <c r="BY51" s="405">
        <v>1</v>
      </c>
      <c r="BZ51" s="405">
        <v>0</v>
      </c>
      <c r="CA51" s="405">
        <v>0</v>
      </c>
      <c r="CB51" s="405">
        <v>0</v>
      </c>
      <c r="CC51" s="405">
        <v>0</v>
      </c>
      <c r="CD51" s="405">
        <v>0</v>
      </c>
      <c r="CE51" s="381">
        <v>0</v>
      </c>
      <c r="CF51" s="402">
        <v>0</v>
      </c>
      <c r="CG51" s="379" t="s">
        <v>540</v>
      </c>
      <c r="CH51" s="379"/>
      <c r="CI51" s="379"/>
      <c r="CJ51" s="379"/>
      <c r="CK51" s="379"/>
      <c r="CL51" s="379"/>
      <c r="CM51" s="379"/>
      <c r="CN51" s="381"/>
      <c r="CO51" s="379"/>
    </row>
    <row r="52" spans="1:93" x14ac:dyDescent="0.15">
      <c r="A52" s="439">
        <v>0.23766203703703703</v>
      </c>
      <c r="B52" s="435">
        <v>2.21</v>
      </c>
      <c r="C52" s="442">
        <v>5.0333329300000003</v>
      </c>
      <c r="D52" s="379"/>
      <c r="E52" s="380"/>
      <c r="F52" s="379"/>
      <c r="G52" s="379"/>
      <c r="H52" s="381">
        <v>3</v>
      </c>
      <c r="I52" s="379"/>
      <c r="J52" s="381"/>
      <c r="K52" s="402">
        <v>0</v>
      </c>
      <c r="L52" s="379"/>
      <c r="M52" s="379"/>
      <c r="N52" s="379"/>
      <c r="O52" s="379"/>
      <c r="P52" s="379"/>
      <c r="Q52" s="379"/>
      <c r="R52" s="379"/>
      <c r="S52" s="379"/>
      <c r="T52" s="379"/>
      <c r="U52" s="379"/>
      <c r="V52" s="379"/>
      <c r="W52" s="379"/>
      <c r="X52" s="379"/>
      <c r="Y52" s="381"/>
      <c r="Z52" s="379">
        <v>-2.1912803183813825</v>
      </c>
      <c r="AA52" s="379">
        <v>-10.024217171717172</v>
      </c>
      <c r="AB52" s="379">
        <v>-1.891104932301741</v>
      </c>
      <c r="AC52" s="379">
        <v>-11.945025252525252</v>
      </c>
      <c r="AD52" s="379" t="s">
        <v>443</v>
      </c>
      <c r="AE52" s="379">
        <v>-0.93054369684688842</v>
      </c>
      <c r="AF52" s="379">
        <v>-11.885</v>
      </c>
      <c r="AG52" s="379">
        <v>1.2307190829265298</v>
      </c>
      <c r="AH52" s="379">
        <v>12.425227272727273</v>
      </c>
      <c r="AI52" s="379"/>
      <c r="AJ52" s="379"/>
      <c r="AK52" s="379">
        <v>0</v>
      </c>
      <c r="AL52" s="379">
        <v>1</v>
      </c>
      <c r="AM52" s="379">
        <v>0</v>
      </c>
      <c r="AN52" s="379">
        <v>1</v>
      </c>
      <c r="AO52" s="379">
        <v>0</v>
      </c>
      <c r="AP52" s="379">
        <v>1</v>
      </c>
      <c r="AQ52" s="379">
        <v>0</v>
      </c>
      <c r="AR52" s="379">
        <v>0</v>
      </c>
      <c r="AS52" s="379">
        <v>1</v>
      </c>
      <c r="AT52" s="379">
        <v>0</v>
      </c>
      <c r="AU52" s="405">
        <v>0</v>
      </c>
      <c r="AV52" s="405">
        <v>0</v>
      </c>
      <c r="AW52" s="405"/>
      <c r="AX52" s="405">
        <v>0</v>
      </c>
      <c r="AY52" s="405">
        <v>0</v>
      </c>
      <c r="AZ52" s="405">
        <v>0</v>
      </c>
      <c r="BA52" s="405">
        <v>1</v>
      </c>
      <c r="BB52" s="405">
        <v>0</v>
      </c>
      <c r="BC52" s="405">
        <v>0</v>
      </c>
      <c r="BD52" s="405">
        <v>1</v>
      </c>
      <c r="BE52" s="405">
        <v>0</v>
      </c>
      <c r="BF52" s="405">
        <v>1</v>
      </c>
      <c r="BG52" s="405">
        <v>0</v>
      </c>
      <c r="BH52" s="405">
        <v>0</v>
      </c>
      <c r="BI52" s="405">
        <v>0</v>
      </c>
      <c r="BJ52" s="405">
        <v>0</v>
      </c>
      <c r="BK52" s="405">
        <v>0</v>
      </c>
      <c r="BL52" s="405">
        <v>0</v>
      </c>
      <c r="BM52" s="405">
        <v>0</v>
      </c>
      <c r="BN52" s="405">
        <v>1</v>
      </c>
      <c r="BO52" s="405">
        <v>0</v>
      </c>
      <c r="BP52" s="405">
        <v>0</v>
      </c>
      <c r="BQ52" s="405">
        <v>0</v>
      </c>
      <c r="BR52" s="416">
        <v>0</v>
      </c>
      <c r="BS52" s="402">
        <v>1</v>
      </c>
      <c r="BT52" s="402"/>
      <c r="BU52" s="402">
        <v>0</v>
      </c>
      <c r="BV52" s="379"/>
      <c r="BW52" s="379">
        <v>1</v>
      </c>
      <c r="BX52" s="381">
        <v>0</v>
      </c>
      <c r="BY52" s="405">
        <v>0</v>
      </c>
      <c r="BZ52" s="405">
        <v>0</v>
      </c>
      <c r="CA52" s="405">
        <v>1</v>
      </c>
      <c r="CB52" s="405">
        <v>0</v>
      </c>
      <c r="CC52" s="405">
        <v>0</v>
      </c>
      <c r="CD52" s="405">
        <v>0</v>
      </c>
      <c r="CE52" s="381">
        <v>0</v>
      </c>
      <c r="CF52" s="402">
        <v>1</v>
      </c>
      <c r="CG52" s="379"/>
      <c r="CH52" s="379"/>
      <c r="CI52" s="379"/>
      <c r="CJ52" s="379"/>
      <c r="CK52" s="379"/>
      <c r="CL52" s="379"/>
      <c r="CM52" s="379"/>
      <c r="CN52" s="381"/>
      <c r="CO52" s="379"/>
    </row>
    <row r="53" spans="1:93" x14ac:dyDescent="0.15">
      <c r="A53" s="381"/>
      <c r="B53" s="435"/>
      <c r="C53" s="442"/>
      <c r="D53" s="379"/>
      <c r="E53" s="380"/>
      <c r="F53" s="379"/>
      <c r="G53" s="379"/>
      <c r="H53" s="381"/>
      <c r="I53" s="379"/>
      <c r="J53" s="381"/>
      <c r="K53" s="379"/>
      <c r="L53" s="379"/>
      <c r="M53" s="379"/>
      <c r="N53" s="379"/>
      <c r="O53" s="379"/>
      <c r="P53" s="379"/>
      <c r="Q53" s="379"/>
      <c r="R53" s="379"/>
      <c r="S53" s="379"/>
      <c r="T53" s="379"/>
      <c r="U53" s="379"/>
      <c r="V53" s="379"/>
      <c r="W53" s="379"/>
      <c r="X53" s="379"/>
      <c r="Y53" s="381"/>
      <c r="Z53" s="408">
        <v>1.0506138512787451</v>
      </c>
      <c r="AA53" s="408">
        <v>-6.0025252525252523E-2</v>
      </c>
      <c r="AB53" s="379"/>
      <c r="AC53" s="379"/>
      <c r="AD53" s="379"/>
      <c r="AE53" s="379"/>
      <c r="AF53" s="379"/>
      <c r="AG53" s="379"/>
      <c r="AH53" s="381"/>
      <c r="AI53" s="382"/>
      <c r="AJ53" s="382"/>
      <c r="AK53" s="379"/>
      <c r="AL53" s="379"/>
      <c r="AM53" s="379"/>
      <c r="AN53" s="379"/>
      <c r="AO53" s="379"/>
      <c r="AP53" s="379"/>
      <c r="AQ53" s="379"/>
      <c r="AR53" s="379"/>
      <c r="AS53" s="379"/>
      <c r="AT53" s="379"/>
      <c r="AU53" s="405"/>
      <c r="AV53" s="405"/>
      <c r="AW53" s="405"/>
      <c r="AX53" s="379"/>
      <c r="AY53" s="379"/>
      <c r="AZ53" s="379"/>
      <c r="BA53" s="379"/>
      <c r="BB53" s="379"/>
      <c r="BC53" s="379"/>
      <c r="BD53" s="379"/>
      <c r="BE53" s="379"/>
      <c r="BF53" s="379"/>
      <c r="BG53" s="379"/>
      <c r="BH53" s="379"/>
      <c r="BI53" s="405"/>
      <c r="BJ53" s="405"/>
      <c r="BK53" s="405"/>
      <c r="BL53" s="379"/>
      <c r="BM53" s="379"/>
      <c r="BN53" s="379"/>
      <c r="BO53" s="379"/>
      <c r="BP53" s="379"/>
      <c r="BQ53" s="379"/>
      <c r="BR53" s="383"/>
      <c r="BS53" s="379"/>
      <c r="BT53" s="379"/>
      <c r="BU53" s="379"/>
      <c r="BV53" s="379"/>
      <c r="BW53" s="379"/>
      <c r="BX53" s="381"/>
      <c r="BY53" s="379"/>
      <c r="BZ53" s="379"/>
      <c r="CA53" s="379"/>
      <c r="CB53" s="379"/>
      <c r="CC53" s="379"/>
      <c r="CD53" s="379"/>
      <c r="CE53" s="381"/>
      <c r="CF53" s="379"/>
      <c r="CG53" s="379" t="s">
        <v>539</v>
      </c>
      <c r="CH53" s="379"/>
      <c r="CI53" s="379"/>
      <c r="CJ53" s="379"/>
      <c r="CK53" s="379"/>
      <c r="CL53" s="379"/>
      <c r="CM53" s="379"/>
      <c r="CN53" s="381"/>
      <c r="CO53" s="379"/>
    </row>
    <row r="54" spans="1:93" x14ac:dyDescent="0.15">
      <c r="A54" s="401">
        <v>0.25103009259259262</v>
      </c>
      <c r="B54" s="435"/>
      <c r="C54" s="442"/>
      <c r="D54" s="379"/>
      <c r="E54" s="380"/>
      <c r="F54" s="379" t="s">
        <v>352</v>
      </c>
      <c r="G54" s="379">
        <v>12</v>
      </c>
      <c r="H54" s="381">
        <v>1</v>
      </c>
      <c r="I54" s="379">
        <v>0</v>
      </c>
      <c r="J54" s="381">
        <v>1</v>
      </c>
      <c r="K54" s="402">
        <v>1</v>
      </c>
      <c r="L54" s="402">
        <v>1</v>
      </c>
      <c r="M54" s="402">
        <v>0</v>
      </c>
      <c r="N54" s="402"/>
      <c r="O54" s="402">
        <v>1</v>
      </c>
      <c r="P54" s="402">
        <v>0</v>
      </c>
      <c r="Q54" s="402">
        <v>0</v>
      </c>
      <c r="R54" s="402">
        <v>0</v>
      </c>
      <c r="S54" s="402">
        <v>1</v>
      </c>
      <c r="T54" s="402">
        <v>0</v>
      </c>
      <c r="U54" s="402">
        <v>0</v>
      </c>
      <c r="V54" s="402">
        <v>0</v>
      </c>
      <c r="W54" s="402">
        <v>0</v>
      </c>
      <c r="X54" s="402">
        <v>0</v>
      </c>
      <c r="Y54" s="381">
        <v>0</v>
      </c>
      <c r="Z54" s="379"/>
      <c r="AA54" s="379"/>
      <c r="AB54" s="379">
        <v>0.9273503416758283</v>
      </c>
      <c r="AC54" s="379">
        <v>-12.222163120567377</v>
      </c>
      <c r="AD54" s="379" t="s">
        <v>442</v>
      </c>
      <c r="AE54" s="379">
        <v>0.9273503416758283</v>
      </c>
      <c r="AF54" s="379">
        <v>-12.222163120567377</v>
      </c>
      <c r="AG54" s="379">
        <v>-3.5407922136713443</v>
      </c>
      <c r="AH54" s="379">
        <v>13.444379432624114</v>
      </c>
      <c r="AI54" s="379"/>
      <c r="AJ54" s="379"/>
      <c r="AK54" s="379"/>
      <c r="AL54" s="379"/>
      <c r="AM54" s="379"/>
      <c r="AN54" s="379"/>
      <c r="AO54" s="379"/>
      <c r="AP54" s="379"/>
      <c r="AQ54" s="379"/>
      <c r="AR54" s="379"/>
      <c r="AS54" s="379"/>
      <c r="AT54" s="379"/>
      <c r="AU54" s="405"/>
      <c r="AV54" s="405"/>
      <c r="AW54" s="405"/>
      <c r="AX54" s="379"/>
      <c r="AY54" s="379"/>
      <c r="AZ54" s="379"/>
      <c r="BA54" s="379"/>
      <c r="BB54" s="379"/>
      <c r="BC54" s="379"/>
      <c r="BD54" s="379"/>
      <c r="BE54" s="379"/>
      <c r="BF54" s="379"/>
      <c r="BG54" s="379"/>
      <c r="BH54" s="379"/>
      <c r="BI54" s="405"/>
      <c r="BJ54" s="405"/>
      <c r="BK54" s="405"/>
      <c r="BL54" s="379"/>
      <c r="BM54" s="379"/>
      <c r="BN54" s="379"/>
      <c r="BO54" s="379"/>
      <c r="BP54" s="379"/>
      <c r="BQ54" s="379"/>
      <c r="BR54" s="383"/>
      <c r="BS54" s="379"/>
      <c r="BT54" s="379"/>
      <c r="BU54" s="379"/>
      <c r="BV54" s="379"/>
      <c r="BW54" s="379"/>
      <c r="BX54" s="381"/>
      <c r="BY54" s="379"/>
      <c r="BZ54" s="379"/>
      <c r="CA54" s="379"/>
      <c r="CB54" s="379"/>
      <c r="CC54" s="379"/>
      <c r="CD54" s="379"/>
      <c r="CE54" s="381"/>
      <c r="CF54" s="379">
        <v>1</v>
      </c>
      <c r="CG54" s="379"/>
      <c r="CH54" s="379"/>
      <c r="CI54" s="379"/>
      <c r="CJ54" s="379"/>
      <c r="CK54" s="379"/>
      <c r="CL54" s="379"/>
      <c r="CM54" s="379"/>
      <c r="CN54" s="381"/>
      <c r="CO54" s="379"/>
    </row>
    <row r="55" spans="1:93" x14ac:dyDescent="0.15">
      <c r="A55" s="381"/>
      <c r="B55" s="435"/>
      <c r="C55" s="442"/>
      <c r="D55" s="379"/>
      <c r="E55" s="380"/>
      <c r="F55" s="379"/>
      <c r="G55" s="379"/>
      <c r="H55" s="381"/>
      <c r="I55" s="379"/>
      <c r="J55" s="381"/>
      <c r="K55" s="379"/>
      <c r="L55" s="379"/>
      <c r="M55" s="379"/>
      <c r="N55" s="379"/>
      <c r="O55" s="379"/>
      <c r="P55" s="379"/>
      <c r="Q55" s="379"/>
      <c r="R55" s="379"/>
      <c r="S55" s="379"/>
      <c r="T55" s="379"/>
      <c r="U55" s="379"/>
      <c r="V55" s="379"/>
      <c r="W55" s="379"/>
      <c r="X55" s="379"/>
      <c r="Y55" s="381"/>
      <c r="Z55" s="379">
        <v>-4.1309242492832352</v>
      </c>
      <c r="AA55" s="379">
        <v>5.6896276595744686</v>
      </c>
      <c r="AB55" s="379"/>
      <c r="AC55" s="379"/>
      <c r="AD55" s="379"/>
      <c r="AE55" s="379"/>
      <c r="AF55" s="379"/>
      <c r="AG55" s="379"/>
      <c r="AH55" s="381"/>
      <c r="AI55" s="382"/>
      <c r="AJ55" s="382"/>
      <c r="AK55" s="379"/>
      <c r="AL55" s="379"/>
      <c r="AM55" s="379"/>
      <c r="AN55" s="379"/>
      <c r="AO55" s="379"/>
      <c r="AP55" s="379"/>
      <c r="AQ55" s="379"/>
      <c r="AR55" s="379"/>
      <c r="AS55" s="379"/>
      <c r="AT55" s="379"/>
      <c r="AU55" s="405"/>
      <c r="AV55" s="405"/>
      <c r="AW55" s="405"/>
      <c r="AX55" s="379"/>
      <c r="AY55" s="379"/>
      <c r="AZ55" s="379"/>
      <c r="BA55" s="379"/>
      <c r="BB55" s="379"/>
      <c r="BC55" s="379"/>
      <c r="BD55" s="379"/>
      <c r="BE55" s="379"/>
      <c r="BF55" s="379"/>
      <c r="BG55" s="379"/>
      <c r="BH55" s="379"/>
      <c r="BI55" s="405"/>
      <c r="BJ55" s="405"/>
      <c r="BK55" s="405"/>
      <c r="BL55" s="379"/>
      <c r="BM55" s="379"/>
      <c r="BN55" s="379"/>
      <c r="BO55" s="379"/>
      <c r="BP55" s="379"/>
      <c r="BQ55" s="379"/>
      <c r="BR55" s="383"/>
      <c r="BS55" s="379"/>
      <c r="BT55" s="379"/>
      <c r="BU55" s="379"/>
      <c r="BV55" s="379"/>
      <c r="BW55" s="379"/>
      <c r="BX55" s="381"/>
      <c r="BY55" s="379"/>
      <c r="BZ55" s="379"/>
      <c r="CA55" s="379"/>
      <c r="CB55" s="379"/>
      <c r="CC55" s="379"/>
      <c r="CD55" s="379"/>
      <c r="CE55" s="381"/>
      <c r="CF55" s="379"/>
      <c r="CG55" s="379"/>
      <c r="CH55" s="379"/>
      <c r="CI55" s="379"/>
      <c r="CJ55" s="379"/>
      <c r="CK55" s="379"/>
      <c r="CL55" s="379"/>
      <c r="CM55" s="379"/>
      <c r="CN55" s="381"/>
      <c r="CO55" s="379"/>
    </row>
    <row r="56" spans="1:93" x14ac:dyDescent="0.15">
      <c r="A56" s="401">
        <v>0.26473379629629629</v>
      </c>
      <c r="B56" s="435"/>
      <c r="C56" s="442"/>
      <c r="D56" s="379"/>
      <c r="E56" s="380"/>
      <c r="F56" s="379" t="s">
        <v>357</v>
      </c>
      <c r="G56" s="379">
        <v>13</v>
      </c>
      <c r="H56" s="381">
        <v>1</v>
      </c>
      <c r="I56" s="379">
        <v>0</v>
      </c>
      <c r="J56" s="381">
        <v>1</v>
      </c>
      <c r="K56" s="402">
        <v>1</v>
      </c>
      <c r="L56" s="402">
        <v>1</v>
      </c>
      <c r="M56" s="402">
        <v>0</v>
      </c>
      <c r="N56" s="379"/>
      <c r="O56" s="379">
        <v>1</v>
      </c>
      <c r="P56" s="379">
        <v>0</v>
      </c>
      <c r="Q56" s="379">
        <v>0</v>
      </c>
      <c r="R56" s="379">
        <v>0</v>
      </c>
      <c r="S56" s="379">
        <v>0</v>
      </c>
      <c r="T56" s="379">
        <v>1</v>
      </c>
      <c r="U56" s="379">
        <v>0</v>
      </c>
      <c r="V56" s="379">
        <v>0</v>
      </c>
      <c r="W56" s="379">
        <v>1</v>
      </c>
      <c r="X56" s="379">
        <v>0</v>
      </c>
      <c r="Y56" s="381">
        <v>0</v>
      </c>
      <c r="Z56" s="409">
        <v>0.75874118864385953</v>
      </c>
      <c r="AA56" s="409">
        <v>-4.2145390070921988E-2</v>
      </c>
      <c r="AB56" s="379">
        <v>-0.84304576515984386</v>
      </c>
      <c r="AC56" s="379">
        <v>-11.969290780141845</v>
      </c>
      <c r="AD56" s="379" t="s">
        <v>442</v>
      </c>
      <c r="AE56" s="379">
        <v>-0.84304576515984386</v>
      </c>
      <c r="AF56" s="379">
        <v>-11.969290780141845</v>
      </c>
      <c r="AG56" s="379">
        <v>4.0466196727672505</v>
      </c>
      <c r="AH56" s="379">
        <v>13.14936170212766</v>
      </c>
      <c r="AI56" s="379"/>
      <c r="AJ56" s="379"/>
      <c r="AK56" s="379"/>
      <c r="AL56" s="379"/>
      <c r="AM56" s="379"/>
      <c r="AN56" s="379"/>
      <c r="AO56" s="379"/>
      <c r="AP56" s="379"/>
      <c r="AQ56" s="379"/>
      <c r="AR56" s="379"/>
      <c r="AS56" s="379"/>
      <c r="AT56" s="379"/>
      <c r="AU56" s="405"/>
      <c r="AV56" s="405"/>
      <c r="AW56" s="405"/>
      <c r="AX56" s="379"/>
      <c r="AY56" s="379"/>
      <c r="AZ56" s="379"/>
      <c r="BA56" s="379"/>
      <c r="BB56" s="379"/>
      <c r="BC56" s="379"/>
      <c r="BD56" s="379"/>
      <c r="BE56" s="379"/>
      <c r="BF56" s="379"/>
      <c r="BG56" s="379"/>
      <c r="BH56" s="379"/>
      <c r="BI56" s="405"/>
      <c r="BJ56" s="405"/>
      <c r="BK56" s="405"/>
      <c r="BL56" s="379"/>
      <c r="BM56" s="379"/>
      <c r="BN56" s="379"/>
      <c r="BO56" s="379"/>
      <c r="BP56" s="379"/>
      <c r="BQ56" s="379"/>
      <c r="BR56" s="383"/>
      <c r="BS56" s="379"/>
      <c r="BT56" s="379"/>
      <c r="BU56" s="379"/>
      <c r="BV56" s="379"/>
      <c r="BW56" s="379"/>
      <c r="BX56" s="381"/>
      <c r="BY56" s="379"/>
      <c r="BZ56" s="379"/>
      <c r="CA56" s="379"/>
      <c r="CB56" s="379"/>
      <c r="CC56" s="379"/>
      <c r="CD56" s="379"/>
      <c r="CE56" s="381"/>
      <c r="CF56" s="379"/>
      <c r="CG56" s="379"/>
      <c r="CH56" s="379"/>
      <c r="CI56" s="379"/>
      <c r="CJ56" s="379"/>
      <c r="CK56" s="379"/>
      <c r="CL56" s="379"/>
      <c r="CM56" s="379"/>
      <c r="CN56" s="381"/>
      <c r="CO56" s="379" t="s">
        <v>541</v>
      </c>
    </row>
    <row r="57" spans="1:93" x14ac:dyDescent="0.15">
      <c r="A57" s="401">
        <v>0.27027777777777778</v>
      </c>
      <c r="B57" s="435"/>
      <c r="C57" s="442"/>
      <c r="D57" s="379"/>
      <c r="E57" s="380"/>
      <c r="F57" s="379"/>
      <c r="G57" s="379"/>
      <c r="H57" s="381">
        <v>1</v>
      </c>
      <c r="I57" s="379">
        <v>0</v>
      </c>
      <c r="J57" s="381">
        <v>1</v>
      </c>
      <c r="K57" s="402">
        <v>0</v>
      </c>
      <c r="L57" s="402">
        <v>1</v>
      </c>
      <c r="M57" s="402">
        <v>0</v>
      </c>
      <c r="N57" s="379"/>
      <c r="O57" s="379">
        <v>0</v>
      </c>
      <c r="P57" s="379">
        <v>0</v>
      </c>
      <c r="Q57" s="379">
        <v>1</v>
      </c>
      <c r="R57" s="379">
        <v>1</v>
      </c>
      <c r="S57" s="379">
        <v>0</v>
      </c>
      <c r="T57" s="379">
        <v>0</v>
      </c>
      <c r="U57" s="379">
        <v>0</v>
      </c>
      <c r="V57" s="379">
        <v>0</v>
      </c>
      <c r="W57" s="379">
        <v>1</v>
      </c>
      <c r="X57" s="379">
        <v>0</v>
      </c>
      <c r="Y57" s="381">
        <v>0</v>
      </c>
      <c r="Z57" s="379"/>
      <c r="AA57" s="379"/>
      <c r="AB57" s="379">
        <v>-0.67443661212787509</v>
      </c>
      <c r="AC57" s="379">
        <v>-11.885</v>
      </c>
      <c r="AD57" s="379" t="s">
        <v>442</v>
      </c>
      <c r="AE57" s="379">
        <v>-0.67443661212787509</v>
      </c>
      <c r="AF57" s="379">
        <v>-11.885</v>
      </c>
      <c r="AG57" s="379">
        <v>3.7094013667033132</v>
      </c>
      <c r="AH57" s="379">
        <v>12.053581560283689</v>
      </c>
      <c r="AI57" s="379"/>
      <c r="AJ57" s="379"/>
      <c r="AK57" s="379">
        <v>0</v>
      </c>
      <c r="AL57" s="379">
        <v>0</v>
      </c>
      <c r="AM57" s="379"/>
      <c r="AN57" s="379"/>
      <c r="AO57" s="379"/>
      <c r="AP57" s="379"/>
      <c r="AQ57" s="379"/>
      <c r="AR57" s="379"/>
      <c r="AS57" s="379"/>
      <c r="AT57" s="379"/>
      <c r="AU57" s="405"/>
      <c r="AV57" s="405"/>
      <c r="AW57" s="405"/>
      <c r="AX57" s="379"/>
      <c r="AY57" s="379"/>
      <c r="AZ57" s="379"/>
      <c r="BA57" s="379"/>
      <c r="BB57" s="379"/>
      <c r="BC57" s="379"/>
      <c r="BD57" s="379"/>
      <c r="BE57" s="379"/>
      <c r="BF57" s="379"/>
      <c r="BG57" s="379"/>
      <c r="BH57" s="379"/>
      <c r="BI57" s="405"/>
      <c r="BJ57" s="405"/>
      <c r="BK57" s="405"/>
      <c r="BL57" s="379"/>
      <c r="BM57" s="379"/>
      <c r="BN57" s="379"/>
      <c r="BO57" s="379"/>
      <c r="BP57" s="379"/>
      <c r="BQ57" s="379"/>
      <c r="BR57" s="383"/>
      <c r="BS57" s="379"/>
      <c r="BT57" s="379"/>
      <c r="BU57" s="379"/>
      <c r="BV57" s="379"/>
      <c r="BW57" s="379"/>
      <c r="BX57" s="381"/>
      <c r="BY57" s="379"/>
      <c r="BZ57" s="379"/>
      <c r="CA57" s="379"/>
      <c r="CB57" s="379"/>
      <c r="CC57" s="379"/>
      <c r="CD57" s="379"/>
      <c r="CE57" s="381"/>
      <c r="CF57" s="379"/>
      <c r="CG57" s="379"/>
      <c r="CH57" s="379"/>
      <c r="CI57" s="379"/>
      <c r="CJ57" s="379"/>
      <c r="CK57" s="379"/>
      <c r="CL57" s="379"/>
      <c r="CM57" s="379"/>
      <c r="CN57" s="381"/>
      <c r="CO57" s="379"/>
    </row>
    <row r="58" spans="1:93" x14ac:dyDescent="0.15">
      <c r="A58" s="401">
        <v>0.27094907407407409</v>
      </c>
      <c r="B58" s="435">
        <v>0.28000000000000003</v>
      </c>
      <c r="C58" s="442">
        <v>0.93332400000000004</v>
      </c>
      <c r="D58" s="379"/>
      <c r="E58" s="380"/>
      <c r="F58" s="379"/>
      <c r="G58" s="379"/>
      <c r="H58" s="381">
        <v>2</v>
      </c>
      <c r="I58" s="379"/>
      <c r="J58" s="381"/>
      <c r="K58" s="402">
        <v>0</v>
      </c>
      <c r="L58" s="379"/>
      <c r="M58" s="379"/>
      <c r="N58" s="379"/>
      <c r="O58" s="379"/>
      <c r="P58" s="379"/>
      <c r="Q58" s="379"/>
      <c r="R58" s="379"/>
      <c r="S58" s="379"/>
      <c r="T58" s="379"/>
      <c r="U58" s="379"/>
      <c r="V58" s="379"/>
      <c r="W58" s="379"/>
      <c r="X58" s="379"/>
      <c r="Y58" s="381"/>
      <c r="Z58" s="379">
        <v>0.42152288257992193</v>
      </c>
      <c r="AA58" s="379">
        <v>4.6359929078014188</v>
      </c>
      <c r="AB58" s="379">
        <v>1.0959594947077971</v>
      </c>
      <c r="AC58" s="379">
        <v>11.800709219858156</v>
      </c>
      <c r="AD58" s="379" t="s">
        <v>442</v>
      </c>
      <c r="AE58" s="379">
        <v>2.0233098363836253</v>
      </c>
      <c r="AF58" s="379">
        <v>11.969290780141845</v>
      </c>
      <c r="AG58" s="379">
        <v>-8.4304576515984386E-2</v>
      </c>
      <c r="AH58" s="379">
        <v>-11.800709219858156</v>
      </c>
      <c r="AI58" s="379"/>
      <c r="AJ58" s="379"/>
      <c r="AK58" s="379">
        <v>1</v>
      </c>
      <c r="AL58" s="379">
        <v>0</v>
      </c>
      <c r="AM58" s="379">
        <v>1</v>
      </c>
      <c r="AN58" s="379">
        <v>0</v>
      </c>
      <c r="AO58" s="379">
        <v>0</v>
      </c>
      <c r="AP58" s="379">
        <v>0</v>
      </c>
      <c r="AQ58" s="379">
        <v>1</v>
      </c>
      <c r="AR58" s="379">
        <v>0</v>
      </c>
      <c r="AS58" s="379">
        <v>1</v>
      </c>
      <c r="AT58" s="379">
        <v>0</v>
      </c>
      <c r="AU58" s="405">
        <v>0</v>
      </c>
      <c r="AV58" s="405">
        <v>0</v>
      </c>
      <c r="AW58" s="405"/>
      <c r="AX58" s="405">
        <v>0</v>
      </c>
      <c r="AY58" s="405">
        <v>0</v>
      </c>
      <c r="AZ58" s="405">
        <v>0</v>
      </c>
      <c r="BA58" s="405">
        <v>0</v>
      </c>
      <c r="BB58" s="405">
        <v>1</v>
      </c>
      <c r="BC58" s="405">
        <v>0</v>
      </c>
      <c r="BD58" s="405">
        <v>0</v>
      </c>
      <c r="BE58" s="405">
        <v>1</v>
      </c>
      <c r="BF58" s="405">
        <v>1</v>
      </c>
      <c r="BG58" s="405">
        <v>0</v>
      </c>
      <c r="BH58" s="405">
        <v>0</v>
      </c>
      <c r="BI58" s="405">
        <v>0</v>
      </c>
      <c r="BJ58" s="405">
        <v>0</v>
      </c>
      <c r="BK58" s="405">
        <v>0</v>
      </c>
      <c r="BL58" s="405">
        <v>0</v>
      </c>
      <c r="BM58" s="405">
        <v>0</v>
      </c>
      <c r="BN58" s="405">
        <v>1</v>
      </c>
      <c r="BO58" s="405">
        <v>0</v>
      </c>
      <c r="BP58" s="405">
        <v>0</v>
      </c>
      <c r="BQ58" s="405">
        <v>0</v>
      </c>
      <c r="BR58" s="416">
        <v>0</v>
      </c>
      <c r="BS58" s="402">
        <v>0</v>
      </c>
      <c r="BT58" s="402"/>
      <c r="BU58" s="402">
        <v>0</v>
      </c>
      <c r="BV58" s="402">
        <v>1</v>
      </c>
      <c r="BW58" s="402">
        <v>0</v>
      </c>
      <c r="BX58" s="381">
        <v>1</v>
      </c>
      <c r="BY58" s="405">
        <v>1</v>
      </c>
      <c r="BZ58" s="405">
        <v>0</v>
      </c>
      <c r="CA58" s="405">
        <v>0</v>
      </c>
      <c r="CB58" s="405">
        <v>0</v>
      </c>
      <c r="CC58" s="405">
        <v>0</v>
      </c>
      <c r="CD58" s="405">
        <v>0</v>
      </c>
      <c r="CE58" s="381">
        <v>0</v>
      </c>
      <c r="CF58" s="402">
        <v>0</v>
      </c>
      <c r="CG58" s="379"/>
      <c r="CH58" s="379"/>
      <c r="CI58" s="379"/>
      <c r="CJ58" s="379"/>
      <c r="CK58" s="379"/>
      <c r="CL58" s="379"/>
      <c r="CM58" s="379"/>
      <c r="CN58" s="381"/>
      <c r="CO58" s="379" t="s">
        <v>542</v>
      </c>
    </row>
    <row r="59" spans="1:93" x14ac:dyDescent="0.15">
      <c r="A59" s="401">
        <v>0.27171296296296293</v>
      </c>
      <c r="B59" s="435">
        <v>1.1599999999999999</v>
      </c>
      <c r="C59" s="442">
        <v>1.5333332799999999</v>
      </c>
      <c r="D59" s="379"/>
      <c r="E59" s="380"/>
      <c r="F59" s="379"/>
      <c r="G59" s="379"/>
      <c r="H59" s="381">
        <v>3</v>
      </c>
      <c r="I59" s="379"/>
      <c r="J59" s="381"/>
      <c r="K59" s="402">
        <v>0</v>
      </c>
      <c r="L59" s="379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79"/>
      <c r="Y59" s="381"/>
      <c r="Z59" s="379">
        <v>2.9085078898014616</v>
      </c>
      <c r="AA59" s="379">
        <v>-10.325620567375887</v>
      </c>
      <c r="AB59" s="379">
        <v>3.7094013667033132</v>
      </c>
      <c r="AC59" s="379">
        <v>-11.927145390070923</v>
      </c>
      <c r="AD59" s="379" t="s">
        <v>445</v>
      </c>
      <c r="AE59" s="379">
        <v>2.9506601780594535</v>
      </c>
      <c r="AF59" s="379">
        <v>-11.969290780141845</v>
      </c>
      <c r="AG59" s="379">
        <v>-0.50582745909590632</v>
      </c>
      <c r="AH59" s="379">
        <v>12.180017730496454</v>
      </c>
      <c r="AI59" s="379"/>
      <c r="AJ59" s="379"/>
      <c r="AK59" s="379">
        <v>0</v>
      </c>
      <c r="AL59" s="379">
        <v>1</v>
      </c>
      <c r="AM59" s="379">
        <v>1</v>
      </c>
      <c r="AN59" s="379">
        <v>0</v>
      </c>
      <c r="AO59" s="379">
        <v>0</v>
      </c>
      <c r="AP59" s="379">
        <v>0</v>
      </c>
      <c r="AQ59" s="379">
        <v>1</v>
      </c>
      <c r="AR59" s="379">
        <v>0</v>
      </c>
      <c r="AS59" s="379">
        <v>0</v>
      </c>
      <c r="AT59" s="379">
        <v>0</v>
      </c>
      <c r="AU59" s="405">
        <v>0</v>
      </c>
      <c r="AV59" s="405">
        <v>1</v>
      </c>
      <c r="AW59" s="405"/>
      <c r="AX59" s="405">
        <v>0</v>
      </c>
      <c r="AY59" s="405">
        <v>0</v>
      </c>
      <c r="AZ59" s="405">
        <v>1</v>
      </c>
      <c r="BA59" s="405">
        <v>0</v>
      </c>
      <c r="BB59" s="405">
        <v>0</v>
      </c>
      <c r="BC59" s="405">
        <v>0</v>
      </c>
      <c r="BD59" s="405">
        <v>1</v>
      </c>
      <c r="BE59" s="405">
        <v>0</v>
      </c>
      <c r="BF59" s="405">
        <v>1</v>
      </c>
      <c r="BG59" s="405">
        <v>0</v>
      </c>
      <c r="BH59" s="405">
        <v>0</v>
      </c>
      <c r="BI59" s="405">
        <v>0</v>
      </c>
      <c r="BJ59" s="405">
        <v>0</v>
      </c>
      <c r="BK59" s="405">
        <v>0</v>
      </c>
      <c r="BL59" s="405">
        <v>0</v>
      </c>
      <c r="BM59" s="405">
        <v>0</v>
      </c>
      <c r="BN59" s="405">
        <v>1</v>
      </c>
      <c r="BO59" s="405">
        <v>0</v>
      </c>
      <c r="BP59" s="405">
        <v>0</v>
      </c>
      <c r="BQ59" s="405">
        <v>0</v>
      </c>
      <c r="BR59" s="416">
        <v>1</v>
      </c>
      <c r="BS59" s="402">
        <v>0</v>
      </c>
      <c r="BT59" s="402"/>
      <c r="BU59" s="402">
        <v>0</v>
      </c>
      <c r="BV59" s="402">
        <v>0</v>
      </c>
      <c r="BW59" s="402">
        <v>1</v>
      </c>
      <c r="BX59" s="381">
        <v>0</v>
      </c>
      <c r="BY59" s="405">
        <v>1</v>
      </c>
      <c r="BZ59" s="405">
        <v>0</v>
      </c>
      <c r="CA59" s="405">
        <v>0</v>
      </c>
      <c r="CB59" s="405">
        <v>0</v>
      </c>
      <c r="CC59" s="405">
        <v>0</v>
      </c>
      <c r="CD59" s="405">
        <v>0</v>
      </c>
      <c r="CE59" s="381">
        <v>0</v>
      </c>
      <c r="CF59" s="402">
        <v>0</v>
      </c>
      <c r="CG59" s="379"/>
      <c r="CH59" s="379"/>
      <c r="CI59" s="379"/>
      <c r="CJ59" s="379"/>
      <c r="CK59" s="379"/>
      <c r="CL59" s="379"/>
      <c r="CM59" s="379"/>
      <c r="CN59" s="381"/>
      <c r="CO59" s="379"/>
    </row>
    <row r="60" spans="1:93" x14ac:dyDescent="0.15">
      <c r="A60" s="401">
        <v>0.27250000000000002</v>
      </c>
      <c r="B60" s="435">
        <v>1.08</v>
      </c>
      <c r="C60" s="442">
        <v>1.2666666400000002</v>
      </c>
      <c r="D60" s="379"/>
      <c r="E60" s="380"/>
      <c r="F60" s="379"/>
      <c r="G60" s="379"/>
      <c r="H60" s="381">
        <v>4</v>
      </c>
      <c r="I60" s="379"/>
      <c r="J60" s="381"/>
      <c r="K60" s="402">
        <v>0</v>
      </c>
      <c r="L60" s="379"/>
      <c r="M60" s="379"/>
      <c r="N60" s="379"/>
      <c r="O60" s="379"/>
      <c r="P60" s="379"/>
      <c r="Q60" s="379"/>
      <c r="R60" s="379"/>
      <c r="S60" s="379"/>
      <c r="T60" s="379"/>
      <c r="U60" s="379"/>
      <c r="V60" s="379"/>
      <c r="W60" s="379"/>
      <c r="X60" s="379"/>
      <c r="Y60" s="381"/>
      <c r="Z60" s="379">
        <v>1.2645686477397657</v>
      </c>
      <c r="AA60" s="379">
        <v>7.20686170212766</v>
      </c>
      <c r="AB60" s="379">
        <v>1.0959594947077971</v>
      </c>
      <c r="AC60" s="379">
        <v>11.927145390070923</v>
      </c>
      <c r="AD60" s="379" t="s">
        <v>443</v>
      </c>
      <c r="AE60" s="379">
        <v>-4.2152288257992193E-2</v>
      </c>
      <c r="AF60" s="379">
        <v>11.927145390070923</v>
      </c>
      <c r="AG60" s="379">
        <v>1.4331778007717346</v>
      </c>
      <c r="AH60" s="379">
        <v>-12.685762411347518</v>
      </c>
      <c r="AI60" s="379"/>
      <c r="AJ60" s="379"/>
      <c r="AK60" s="379">
        <v>0</v>
      </c>
      <c r="AL60" s="379">
        <v>1</v>
      </c>
      <c r="AM60" s="379">
        <v>0</v>
      </c>
      <c r="AN60" s="379">
        <v>1</v>
      </c>
      <c r="AO60" s="379">
        <v>0</v>
      </c>
      <c r="AP60" s="379">
        <v>1</v>
      </c>
      <c r="AQ60" s="379">
        <v>0</v>
      </c>
      <c r="AR60" s="379">
        <v>0</v>
      </c>
      <c r="AS60" s="379">
        <v>0</v>
      </c>
      <c r="AT60" s="379">
        <v>0</v>
      </c>
      <c r="AU60" s="405">
        <v>1</v>
      </c>
      <c r="AV60" s="405">
        <v>0</v>
      </c>
      <c r="AW60" s="405"/>
      <c r="AX60" s="405">
        <v>0</v>
      </c>
      <c r="AY60" s="405">
        <v>0</v>
      </c>
      <c r="AZ60" s="405">
        <v>1</v>
      </c>
      <c r="BA60" s="405">
        <v>0</v>
      </c>
      <c r="BB60" s="405">
        <v>0</v>
      </c>
      <c r="BC60" s="405">
        <v>0</v>
      </c>
      <c r="BD60" s="405">
        <v>1</v>
      </c>
      <c r="BE60" s="405">
        <v>0</v>
      </c>
      <c r="BF60" s="405">
        <v>1</v>
      </c>
      <c r="BG60" s="405">
        <v>0</v>
      </c>
      <c r="BH60" s="405">
        <v>0</v>
      </c>
      <c r="BI60" s="405">
        <v>0</v>
      </c>
      <c r="BJ60" s="405">
        <v>0</v>
      </c>
      <c r="BK60" s="405">
        <v>0</v>
      </c>
      <c r="BL60" s="405">
        <v>0</v>
      </c>
      <c r="BM60" s="405">
        <v>0</v>
      </c>
      <c r="BN60" s="405">
        <v>1</v>
      </c>
      <c r="BO60" s="405">
        <v>0</v>
      </c>
      <c r="BP60" s="405">
        <v>0</v>
      </c>
      <c r="BQ60" s="405">
        <v>0</v>
      </c>
      <c r="BR60" s="416">
        <v>1</v>
      </c>
      <c r="BS60" s="402">
        <v>0</v>
      </c>
      <c r="BT60" s="402"/>
      <c r="BU60" s="402">
        <v>0</v>
      </c>
      <c r="BV60" s="402">
        <v>0</v>
      </c>
      <c r="BW60" s="402">
        <v>1</v>
      </c>
      <c r="BX60" s="381">
        <v>0</v>
      </c>
      <c r="BY60" s="405">
        <v>1</v>
      </c>
      <c r="BZ60" s="405">
        <v>0</v>
      </c>
      <c r="CA60" s="405">
        <v>0</v>
      </c>
      <c r="CB60" s="405">
        <v>0</v>
      </c>
      <c r="CC60" s="405">
        <v>0</v>
      </c>
      <c r="CD60" s="405">
        <v>0</v>
      </c>
      <c r="CE60" s="381">
        <v>0</v>
      </c>
      <c r="CF60" s="402">
        <v>0</v>
      </c>
      <c r="CG60" s="379"/>
      <c r="CH60" s="379"/>
      <c r="CI60" s="379"/>
      <c r="CJ60" s="379"/>
      <c r="CK60" s="379"/>
      <c r="CL60" s="379"/>
      <c r="CM60" s="379"/>
      <c r="CN60" s="381"/>
      <c r="CO60" s="379"/>
    </row>
    <row r="61" spans="1:93" x14ac:dyDescent="0.15">
      <c r="A61" s="401">
        <v>0.27324074074074073</v>
      </c>
      <c r="B61" s="435">
        <v>1.04</v>
      </c>
      <c r="C61" s="442">
        <v>1.1333333200000002</v>
      </c>
      <c r="D61" s="379"/>
      <c r="E61" s="380"/>
      <c r="F61" s="379"/>
      <c r="G61" s="379"/>
      <c r="H61" s="381">
        <v>5</v>
      </c>
      <c r="I61" s="379"/>
      <c r="J61" s="381"/>
      <c r="K61" s="402">
        <v>0</v>
      </c>
      <c r="L61" s="379"/>
      <c r="M61" s="379"/>
      <c r="N61" s="379"/>
      <c r="O61" s="379"/>
      <c r="P61" s="379"/>
      <c r="Q61" s="379"/>
      <c r="R61" s="379"/>
      <c r="S61" s="379"/>
      <c r="T61" s="379"/>
      <c r="U61" s="379"/>
      <c r="V61" s="379"/>
      <c r="W61" s="379"/>
      <c r="X61" s="379"/>
      <c r="Y61" s="381"/>
      <c r="Z61" s="379">
        <v>2.782051025027485</v>
      </c>
      <c r="AA61" s="379">
        <v>-10.409911347517731</v>
      </c>
      <c r="AB61" s="379">
        <v>2.6134418719955161</v>
      </c>
      <c r="AC61" s="379">
        <v>-12.770053191489362</v>
      </c>
      <c r="AD61" s="379" t="s">
        <v>443</v>
      </c>
      <c r="AE61" s="379">
        <v>1.6860915303196899</v>
      </c>
      <c r="AF61" s="379">
        <v>-12.812198581560285</v>
      </c>
      <c r="AG61" s="379">
        <v>-0.54797974735389854</v>
      </c>
      <c r="AH61" s="379">
        <v>12.053581560283689</v>
      </c>
      <c r="AI61" s="379"/>
      <c r="AJ61" s="379"/>
      <c r="AK61" s="379">
        <v>0</v>
      </c>
      <c r="AL61" s="379">
        <v>1</v>
      </c>
      <c r="AM61" s="379">
        <v>1</v>
      </c>
      <c r="AN61" s="379">
        <v>0</v>
      </c>
      <c r="AO61" s="379">
        <v>0</v>
      </c>
      <c r="AP61" s="379">
        <v>0</v>
      </c>
      <c r="AQ61" s="379">
        <v>1</v>
      </c>
      <c r="AR61" s="379">
        <v>0</v>
      </c>
      <c r="AS61" s="379">
        <v>0</v>
      </c>
      <c r="AT61" s="379">
        <v>0</v>
      </c>
      <c r="AU61" s="405">
        <v>0</v>
      </c>
      <c r="AV61" s="405">
        <v>1</v>
      </c>
      <c r="AW61" s="405"/>
      <c r="AX61" s="405">
        <v>0</v>
      </c>
      <c r="AY61" s="405">
        <v>0</v>
      </c>
      <c r="AZ61" s="405">
        <v>1</v>
      </c>
      <c r="BA61" s="405">
        <v>0</v>
      </c>
      <c r="BB61" s="405">
        <v>0</v>
      </c>
      <c r="BC61" s="405">
        <v>0</v>
      </c>
      <c r="BD61" s="405">
        <v>1</v>
      </c>
      <c r="BE61" s="405">
        <v>0</v>
      </c>
      <c r="BF61" s="405">
        <v>1</v>
      </c>
      <c r="BG61" s="405">
        <v>0</v>
      </c>
      <c r="BH61" s="405">
        <v>0</v>
      </c>
      <c r="BI61" s="405">
        <v>0</v>
      </c>
      <c r="BJ61" s="405">
        <v>0</v>
      </c>
      <c r="BK61" s="405">
        <v>0</v>
      </c>
      <c r="BL61" s="405">
        <v>0</v>
      </c>
      <c r="BM61" s="405">
        <v>0</v>
      </c>
      <c r="BN61" s="405">
        <v>0</v>
      </c>
      <c r="BO61" s="405">
        <v>1</v>
      </c>
      <c r="BP61" s="405">
        <v>0</v>
      </c>
      <c r="BQ61" s="405">
        <v>0</v>
      </c>
      <c r="BR61" s="416">
        <v>0</v>
      </c>
      <c r="BS61" s="402">
        <v>0</v>
      </c>
      <c r="BT61" s="402"/>
      <c r="BU61" s="402">
        <v>1</v>
      </c>
      <c r="BV61" s="402">
        <v>0</v>
      </c>
      <c r="BW61" s="402">
        <v>1</v>
      </c>
      <c r="BX61" s="381">
        <v>0</v>
      </c>
      <c r="BY61" s="405">
        <v>1</v>
      </c>
      <c r="BZ61" s="405">
        <v>0</v>
      </c>
      <c r="CA61" s="405">
        <v>0</v>
      </c>
      <c r="CB61" s="405">
        <v>0</v>
      </c>
      <c r="CC61" s="405">
        <v>0</v>
      </c>
      <c r="CD61" s="405">
        <v>0</v>
      </c>
      <c r="CE61" s="381">
        <v>0</v>
      </c>
      <c r="CF61" s="402">
        <v>0</v>
      </c>
      <c r="CG61" s="379"/>
      <c r="CH61" s="379"/>
      <c r="CI61" s="379"/>
      <c r="CJ61" s="379"/>
      <c r="CK61" s="379"/>
      <c r="CL61" s="379"/>
      <c r="CM61" s="379"/>
      <c r="CN61" s="381"/>
      <c r="CO61" s="379"/>
    </row>
    <row r="62" spans="1:93" x14ac:dyDescent="0.15">
      <c r="A62" s="401">
        <v>0.27450231481481485</v>
      </c>
      <c r="B62" s="435">
        <v>1.19</v>
      </c>
      <c r="C62" s="442">
        <v>1.6333332699999998</v>
      </c>
      <c r="D62" s="379"/>
      <c r="E62" s="380"/>
      <c r="F62" s="379"/>
      <c r="G62" s="379"/>
      <c r="H62" s="381">
        <v>6</v>
      </c>
      <c r="I62" s="379"/>
      <c r="J62" s="381"/>
      <c r="K62" s="402">
        <v>0</v>
      </c>
      <c r="L62" s="379"/>
      <c r="M62" s="379"/>
      <c r="N62" s="379"/>
      <c r="O62" s="379"/>
      <c r="P62" s="379"/>
      <c r="Q62" s="379"/>
      <c r="R62" s="379"/>
      <c r="S62" s="379"/>
      <c r="T62" s="379"/>
      <c r="U62" s="379"/>
      <c r="V62" s="379"/>
      <c r="W62" s="379"/>
      <c r="X62" s="379"/>
      <c r="Y62" s="381"/>
      <c r="Z62" s="379">
        <v>-1.1802640712237815</v>
      </c>
      <c r="AA62" s="379">
        <v>9.9041666666666668</v>
      </c>
      <c r="AB62" s="379">
        <v>-1.6860915303196877</v>
      </c>
      <c r="AC62" s="379">
        <v>12.643617021276595</v>
      </c>
      <c r="AD62" s="379" t="s">
        <v>443</v>
      </c>
      <c r="AE62" s="379">
        <v>-3.1192693310914223</v>
      </c>
      <c r="AF62" s="379">
        <v>12.727907801418441</v>
      </c>
      <c r="AG62" s="379">
        <v>-3.1192693310914223</v>
      </c>
      <c r="AH62" s="379">
        <v>12.727907801418441</v>
      </c>
      <c r="AI62" s="379"/>
      <c r="AJ62" s="379"/>
      <c r="AK62" s="379">
        <v>0</v>
      </c>
      <c r="AL62" s="379">
        <v>1</v>
      </c>
      <c r="AM62" s="379">
        <v>0</v>
      </c>
      <c r="AN62" s="379">
        <v>1</v>
      </c>
      <c r="AO62" s="379">
        <v>0</v>
      </c>
      <c r="AP62" s="379">
        <v>1</v>
      </c>
      <c r="AQ62" s="379">
        <v>0</v>
      </c>
      <c r="AR62" s="379">
        <v>0</v>
      </c>
      <c r="AS62" s="379">
        <v>1</v>
      </c>
      <c r="AT62" s="379">
        <v>0</v>
      </c>
      <c r="AU62" s="405">
        <v>0</v>
      </c>
      <c r="AV62" s="405">
        <v>0</v>
      </c>
      <c r="AW62" s="405"/>
      <c r="AX62" s="405">
        <v>0</v>
      </c>
      <c r="AY62" s="405">
        <v>0</v>
      </c>
      <c r="AZ62" s="405">
        <v>1</v>
      </c>
      <c r="BA62" s="405">
        <v>0</v>
      </c>
      <c r="BB62" s="405">
        <v>0</v>
      </c>
      <c r="BC62" s="405">
        <v>0</v>
      </c>
      <c r="BD62" s="405">
        <v>1</v>
      </c>
      <c r="BE62" s="405">
        <v>0</v>
      </c>
      <c r="BF62" s="405">
        <v>1</v>
      </c>
      <c r="BG62" s="405">
        <v>0</v>
      </c>
      <c r="BH62" s="405">
        <v>0</v>
      </c>
      <c r="BI62" s="405">
        <v>0</v>
      </c>
      <c r="BJ62" s="405">
        <v>0</v>
      </c>
      <c r="BK62" s="405">
        <v>0</v>
      </c>
      <c r="BL62" s="405">
        <v>0</v>
      </c>
      <c r="BM62" s="405">
        <v>0</v>
      </c>
      <c r="BN62" s="405">
        <v>1</v>
      </c>
      <c r="BO62" s="405">
        <v>0</v>
      </c>
      <c r="BP62" s="405">
        <v>0</v>
      </c>
      <c r="BQ62" s="405">
        <v>0</v>
      </c>
      <c r="BR62" s="416">
        <v>1</v>
      </c>
      <c r="BS62" s="402">
        <v>0</v>
      </c>
      <c r="BT62" s="402"/>
      <c r="BU62" s="402">
        <v>0</v>
      </c>
      <c r="BV62" s="402">
        <v>0</v>
      </c>
      <c r="BW62" s="402">
        <v>1</v>
      </c>
      <c r="BX62" s="381">
        <v>0</v>
      </c>
      <c r="BY62" s="405">
        <v>1</v>
      </c>
      <c r="BZ62" s="405">
        <v>0</v>
      </c>
      <c r="CA62" s="405">
        <v>0</v>
      </c>
      <c r="CB62" s="405">
        <v>0</v>
      </c>
      <c r="CC62" s="405">
        <v>0</v>
      </c>
      <c r="CD62" s="405">
        <v>0</v>
      </c>
      <c r="CE62" s="381">
        <v>0</v>
      </c>
      <c r="CF62" s="402">
        <v>0</v>
      </c>
      <c r="CG62" s="379"/>
      <c r="CH62" s="379"/>
      <c r="CI62" s="379"/>
      <c r="CJ62" s="379"/>
      <c r="CK62" s="379"/>
      <c r="CL62" s="379"/>
      <c r="CM62" s="379"/>
      <c r="CN62" s="381"/>
      <c r="CO62" s="379"/>
    </row>
    <row r="63" spans="1:93" x14ac:dyDescent="0.15">
      <c r="A63" s="401">
        <v>0.27528935185185183</v>
      </c>
      <c r="B63" s="435">
        <v>1.08</v>
      </c>
      <c r="C63" s="442">
        <v>1.2666666400000002</v>
      </c>
      <c r="D63" s="379"/>
      <c r="E63" s="380"/>
      <c r="F63" s="379"/>
      <c r="G63" s="379"/>
      <c r="H63" s="381">
        <v>7</v>
      </c>
      <c r="I63" s="379"/>
      <c r="J63" s="381"/>
      <c r="K63" s="402">
        <v>0</v>
      </c>
      <c r="L63" s="379"/>
      <c r="M63" s="379"/>
      <c r="N63" s="379"/>
      <c r="O63" s="379"/>
      <c r="P63" s="379"/>
      <c r="Q63" s="379"/>
      <c r="R63" s="379"/>
      <c r="S63" s="379"/>
      <c r="T63" s="379"/>
      <c r="U63" s="379"/>
      <c r="V63" s="379"/>
      <c r="W63" s="379"/>
      <c r="X63" s="379"/>
      <c r="Y63" s="381"/>
      <c r="Z63" s="379">
        <v>3.2457261958653989</v>
      </c>
      <c r="AA63" s="379">
        <v>-6.4482446808510643</v>
      </c>
      <c r="AB63" s="379">
        <v>4.7210562848951261</v>
      </c>
      <c r="AC63" s="379">
        <v>-12.685762411347518</v>
      </c>
      <c r="AD63" s="379" t="s">
        <v>445</v>
      </c>
      <c r="AE63" s="379">
        <v>4.0466196727672505</v>
      </c>
      <c r="AF63" s="379">
        <v>-12.685762411347518</v>
      </c>
      <c r="AG63" s="379">
        <v>-1.6439392420616956</v>
      </c>
      <c r="AH63" s="379">
        <v>12.09572695035461</v>
      </c>
      <c r="AI63" s="379"/>
      <c r="AJ63" s="379"/>
      <c r="AK63" s="379">
        <v>0</v>
      </c>
      <c r="AL63" s="379">
        <v>1</v>
      </c>
      <c r="AM63" s="379">
        <v>1</v>
      </c>
      <c r="AN63" s="379">
        <v>0</v>
      </c>
      <c r="AO63" s="379">
        <v>0</v>
      </c>
      <c r="AP63" s="379">
        <v>0</v>
      </c>
      <c r="AQ63" s="379">
        <v>1</v>
      </c>
      <c r="AR63" s="379">
        <v>0</v>
      </c>
      <c r="AS63" s="379">
        <v>0</v>
      </c>
      <c r="AT63" s="379">
        <v>0</v>
      </c>
      <c r="AU63" s="405">
        <v>0</v>
      </c>
      <c r="AV63" s="405">
        <v>1</v>
      </c>
      <c r="AW63" s="405"/>
      <c r="AX63" s="405">
        <v>0</v>
      </c>
      <c r="AY63" s="405">
        <v>1</v>
      </c>
      <c r="AZ63" s="405">
        <v>0</v>
      </c>
      <c r="BA63" s="405">
        <v>0</v>
      </c>
      <c r="BB63" s="405">
        <v>0</v>
      </c>
      <c r="BC63" s="405">
        <v>0</v>
      </c>
      <c r="BD63" s="405">
        <v>1</v>
      </c>
      <c r="BE63" s="405">
        <v>0</v>
      </c>
      <c r="BF63" s="405">
        <v>1</v>
      </c>
      <c r="BG63" s="405">
        <v>0</v>
      </c>
      <c r="BH63" s="405">
        <v>0</v>
      </c>
      <c r="BI63" s="405">
        <v>0</v>
      </c>
      <c r="BJ63" s="405">
        <v>0</v>
      </c>
      <c r="BK63" s="405">
        <v>0</v>
      </c>
      <c r="BL63" s="405">
        <v>0</v>
      </c>
      <c r="BM63" s="405">
        <v>0</v>
      </c>
      <c r="BN63" s="405">
        <v>0</v>
      </c>
      <c r="BO63" s="405">
        <v>1</v>
      </c>
      <c r="BP63" s="405">
        <v>0</v>
      </c>
      <c r="BQ63" s="405">
        <v>0</v>
      </c>
      <c r="BR63" s="416">
        <v>1</v>
      </c>
      <c r="BS63" s="402">
        <v>0</v>
      </c>
      <c r="BT63" s="402"/>
      <c r="BU63" s="402">
        <v>0</v>
      </c>
      <c r="BV63" s="402">
        <v>0</v>
      </c>
      <c r="BW63" s="402">
        <v>1</v>
      </c>
      <c r="BX63" s="381">
        <v>0</v>
      </c>
      <c r="BY63" s="405">
        <v>1</v>
      </c>
      <c r="BZ63" s="405">
        <v>0</v>
      </c>
      <c r="CA63" s="405">
        <v>0</v>
      </c>
      <c r="CB63" s="405">
        <v>0</v>
      </c>
      <c r="CC63" s="405">
        <v>0</v>
      </c>
      <c r="CD63" s="405">
        <v>0</v>
      </c>
      <c r="CE63" s="381">
        <v>0</v>
      </c>
      <c r="CF63" s="402">
        <v>0</v>
      </c>
      <c r="CG63" s="379"/>
      <c r="CH63" s="379"/>
      <c r="CI63" s="379"/>
      <c r="CJ63" s="379"/>
      <c r="CK63" s="379"/>
      <c r="CL63" s="379"/>
      <c r="CM63" s="379"/>
      <c r="CN63" s="381"/>
      <c r="CO63" s="379"/>
    </row>
    <row r="64" spans="1:93" x14ac:dyDescent="0.15">
      <c r="A64" s="401">
        <v>0.27655092592592595</v>
      </c>
      <c r="B64" s="435">
        <v>1.19</v>
      </c>
      <c r="C64" s="442">
        <v>1.6333332699999998</v>
      </c>
      <c r="D64" s="379"/>
      <c r="E64" s="380"/>
      <c r="F64" s="379"/>
      <c r="G64" s="379"/>
      <c r="H64" s="381">
        <v>8</v>
      </c>
      <c r="I64" s="379"/>
      <c r="J64" s="381"/>
      <c r="K64" s="402">
        <v>0</v>
      </c>
      <c r="L64" s="379"/>
      <c r="M64" s="379"/>
      <c r="N64" s="379"/>
      <c r="O64" s="379"/>
      <c r="P64" s="379"/>
      <c r="Q64" s="379"/>
      <c r="R64" s="379"/>
      <c r="S64" s="379"/>
      <c r="T64" s="379"/>
      <c r="U64" s="379"/>
      <c r="V64" s="379"/>
      <c r="W64" s="379"/>
      <c r="X64" s="379"/>
      <c r="Y64" s="381"/>
      <c r="Z64" s="379">
        <v>-3.2878784841233912</v>
      </c>
      <c r="AA64" s="379">
        <v>11.168528368794327</v>
      </c>
      <c r="AB64" s="379">
        <v>-4.5524471318631567</v>
      </c>
      <c r="AC64" s="379">
        <v>12.980780141843972</v>
      </c>
      <c r="AD64" s="379" t="s">
        <v>443</v>
      </c>
      <c r="AE64" s="379">
        <v>-3.9623150962512663</v>
      </c>
      <c r="AF64" s="379">
        <v>12.854343971631206</v>
      </c>
      <c r="AG64" s="379">
        <v>2.2340712776735865</v>
      </c>
      <c r="AH64" s="379">
        <v>-12.727907801418441</v>
      </c>
      <c r="AI64" s="379"/>
      <c r="AJ64" s="379"/>
      <c r="AK64" s="379">
        <v>0</v>
      </c>
      <c r="AL64" s="379">
        <v>1</v>
      </c>
      <c r="AM64" s="379">
        <v>0</v>
      </c>
      <c r="AN64" s="379">
        <v>1</v>
      </c>
      <c r="AO64" s="379">
        <v>0</v>
      </c>
      <c r="AP64" s="379">
        <v>0</v>
      </c>
      <c r="AQ64" s="379">
        <v>1</v>
      </c>
      <c r="AR64" s="379">
        <v>0</v>
      </c>
      <c r="AS64" s="379">
        <v>0</v>
      </c>
      <c r="AT64" s="379">
        <v>0</v>
      </c>
      <c r="AU64" s="405">
        <v>0</v>
      </c>
      <c r="AV64" s="405">
        <v>1</v>
      </c>
      <c r="AW64" s="405"/>
      <c r="AX64" s="405">
        <v>0</v>
      </c>
      <c r="AY64" s="405">
        <v>1</v>
      </c>
      <c r="AZ64" s="405">
        <v>0</v>
      </c>
      <c r="BA64" s="405">
        <v>0</v>
      </c>
      <c r="BB64" s="405">
        <v>0</v>
      </c>
      <c r="BC64" s="405">
        <v>0</v>
      </c>
      <c r="BD64" s="405">
        <v>1</v>
      </c>
      <c r="BE64" s="405">
        <v>0</v>
      </c>
      <c r="BF64" s="405">
        <v>1</v>
      </c>
      <c r="BG64" s="405">
        <v>0</v>
      </c>
      <c r="BH64" s="405">
        <v>0</v>
      </c>
      <c r="BI64" s="405">
        <v>0</v>
      </c>
      <c r="BJ64" s="405">
        <v>0</v>
      </c>
      <c r="BK64" s="405">
        <v>0</v>
      </c>
      <c r="BL64" s="405">
        <v>0</v>
      </c>
      <c r="BM64" s="405">
        <v>0</v>
      </c>
      <c r="BN64" s="405">
        <v>1</v>
      </c>
      <c r="BO64" s="405">
        <v>0</v>
      </c>
      <c r="BP64" s="405">
        <v>0</v>
      </c>
      <c r="BQ64" s="405">
        <v>0</v>
      </c>
      <c r="BR64" s="416">
        <v>1</v>
      </c>
      <c r="BS64" s="402">
        <v>0</v>
      </c>
      <c r="BT64" s="402"/>
      <c r="BU64" s="402">
        <v>0</v>
      </c>
      <c r="BV64" s="402">
        <v>0</v>
      </c>
      <c r="BW64" s="402">
        <v>1</v>
      </c>
      <c r="BX64" s="381">
        <v>0</v>
      </c>
      <c r="BY64" s="405">
        <v>0</v>
      </c>
      <c r="BZ64" s="405">
        <v>0</v>
      </c>
      <c r="CA64" s="405">
        <v>0</v>
      </c>
      <c r="CB64" s="405">
        <v>0</v>
      </c>
      <c r="CC64" s="405">
        <v>1</v>
      </c>
      <c r="CD64" s="405">
        <v>0</v>
      </c>
      <c r="CE64" s="381">
        <v>0</v>
      </c>
      <c r="CF64" s="402">
        <v>1</v>
      </c>
      <c r="CG64" s="379"/>
      <c r="CH64" s="379"/>
      <c r="CI64" s="379"/>
      <c r="CJ64" s="379"/>
      <c r="CK64" s="379"/>
      <c r="CL64" s="379"/>
      <c r="CM64" s="379"/>
      <c r="CN64" s="381"/>
      <c r="CO64" s="379" t="s">
        <v>543</v>
      </c>
    </row>
    <row r="65" spans="1:93" x14ac:dyDescent="0.15">
      <c r="A65" s="381"/>
      <c r="B65" s="435"/>
      <c r="C65" s="442"/>
      <c r="D65" s="379"/>
      <c r="E65" s="380"/>
      <c r="F65" s="379"/>
      <c r="G65" s="379"/>
      <c r="H65" s="381"/>
      <c r="I65" s="379"/>
      <c r="J65" s="381"/>
      <c r="K65" s="379"/>
      <c r="L65" s="379"/>
      <c r="M65" s="379"/>
      <c r="N65" s="379"/>
      <c r="O65" s="379"/>
      <c r="P65" s="379"/>
      <c r="Q65" s="379"/>
      <c r="R65" s="379"/>
      <c r="S65" s="379"/>
      <c r="T65" s="379"/>
      <c r="U65" s="379"/>
      <c r="V65" s="379"/>
      <c r="W65" s="379"/>
      <c r="X65" s="379"/>
      <c r="Y65" s="381"/>
      <c r="Z65" s="379">
        <v>5.3533406087650084</v>
      </c>
      <c r="AA65" s="379">
        <v>-13.36008865248227</v>
      </c>
      <c r="AB65" s="379"/>
      <c r="AC65" s="379"/>
      <c r="AD65" s="379"/>
      <c r="AE65" s="379"/>
      <c r="AF65" s="379"/>
      <c r="AG65" s="379"/>
      <c r="AH65" s="381"/>
      <c r="AI65" s="382"/>
      <c r="AJ65" s="382"/>
      <c r="AK65" s="379"/>
      <c r="AL65" s="379"/>
      <c r="AM65" s="379"/>
      <c r="AN65" s="379"/>
      <c r="AO65" s="379"/>
      <c r="AP65" s="379"/>
      <c r="AQ65" s="379"/>
      <c r="AR65" s="379"/>
      <c r="AS65" s="379"/>
      <c r="AT65" s="379"/>
      <c r="AU65" s="405"/>
      <c r="AV65" s="405"/>
      <c r="AW65" s="405"/>
      <c r="AX65" s="379"/>
      <c r="AY65" s="379"/>
      <c r="AZ65" s="379"/>
      <c r="BA65" s="379"/>
      <c r="BB65" s="379"/>
      <c r="BC65" s="379"/>
      <c r="BD65" s="379"/>
      <c r="BE65" s="379"/>
      <c r="BF65" s="379"/>
      <c r="BG65" s="379"/>
      <c r="BH65" s="379"/>
      <c r="BI65" s="405"/>
      <c r="BJ65" s="405"/>
      <c r="BK65" s="405"/>
      <c r="BL65" s="379"/>
      <c r="BM65" s="379"/>
      <c r="BN65" s="379"/>
      <c r="BO65" s="379"/>
      <c r="BP65" s="379"/>
      <c r="BQ65" s="379"/>
      <c r="BR65" s="383"/>
      <c r="BS65" s="379"/>
      <c r="BT65" s="379"/>
      <c r="BU65" s="379"/>
      <c r="BV65" s="379"/>
      <c r="BW65" s="379"/>
      <c r="BX65" s="381"/>
      <c r="BY65" s="379"/>
      <c r="BZ65" s="379"/>
      <c r="CA65" s="379"/>
      <c r="CB65" s="379"/>
      <c r="CC65" s="379"/>
      <c r="CD65" s="379"/>
      <c r="CE65" s="381"/>
      <c r="CF65" s="379"/>
      <c r="CG65" s="379"/>
      <c r="CH65" s="379"/>
      <c r="CI65" s="379"/>
      <c r="CJ65" s="379"/>
      <c r="CK65" s="379"/>
      <c r="CL65" s="379"/>
      <c r="CM65" s="379"/>
      <c r="CN65" s="381"/>
      <c r="CO65" s="379"/>
    </row>
    <row r="66" spans="1:93" x14ac:dyDescent="0.15">
      <c r="A66" s="401">
        <v>0.29333333333333333</v>
      </c>
      <c r="B66" s="435"/>
      <c r="C66" s="442"/>
      <c r="D66" s="379"/>
      <c r="E66" s="380"/>
      <c r="F66" s="379" t="s">
        <v>358</v>
      </c>
      <c r="G66" s="379">
        <v>14</v>
      </c>
      <c r="H66" s="381">
        <v>1</v>
      </c>
      <c r="I66" s="379">
        <v>0</v>
      </c>
      <c r="J66" s="381">
        <v>1</v>
      </c>
      <c r="K66" s="402">
        <v>1</v>
      </c>
      <c r="L66" s="402">
        <v>1</v>
      </c>
      <c r="M66" s="402">
        <v>0</v>
      </c>
      <c r="N66" s="379"/>
      <c r="O66" s="379">
        <v>1</v>
      </c>
      <c r="P66" s="379">
        <v>0</v>
      </c>
      <c r="Q66" s="379">
        <v>0</v>
      </c>
      <c r="R66" s="379">
        <v>0</v>
      </c>
      <c r="S66" s="379">
        <v>0</v>
      </c>
      <c r="T66" s="379">
        <v>1</v>
      </c>
      <c r="U66" s="379">
        <v>0</v>
      </c>
      <c r="V66" s="379">
        <v>0</v>
      </c>
      <c r="W66" s="379">
        <v>1</v>
      </c>
      <c r="X66" s="379">
        <v>0</v>
      </c>
      <c r="Y66" s="381">
        <v>0</v>
      </c>
      <c r="Z66" s="409">
        <v>-0.59013203561189076</v>
      </c>
      <c r="AA66" s="409">
        <v>0</v>
      </c>
      <c r="AB66" s="379"/>
      <c r="AC66" s="379"/>
      <c r="AD66" s="379"/>
      <c r="AE66" s="379"/>
      <c r="AF66" s="379"/>
      <c r="AG66" s="379"/>
      <c r="AH66" s="381"/>
      <c r="AI66" s="382"/>
      <c r="AJ66" s="382"/>
      <c r="AK66" s="379"/>
      <c r="AL66" s="379"/>
      <c r="AM66" s="379"/>
      <c r="AN66" s="379"/>
      <c r="AO66" s="379"/>
      <c r="AP66" s="379"/>
      <c r="AQ66" s="379"/>
      <c r="AR66" s="379"/>
      <c r="AS66" s="379"/>
      <c r="AT66" s="379"/>
      <c r="AU66" s="405"/>
      <c r="AV66" s="405"/>
      <c r="AW66" s="405"/>
      <c r="AX66" s="379"/>
      <c r="AY66" s="379"/>
      <c r="AZ66" s="379"/>
      <c r="BA66" s="379"/>
      <c r="BB66" s="379"/>
      <c r="BC66" s="379"/>
      <c r="BD66" s="379"/>
      <c r="BE66" s="379"/>
      <c r="BF66" s="379"/>
      <c r="BG66" s="379"/>
      <c r="BH66" s="379"/>
      <c r="BI66" s="405"/>
      <c r="BJ66" s="405"/>
      <c r="BK66" s="405"/>
      <c r="BL66" s="379"/>
      <c r="BM66" s="379"/>
      <c r="BN66" s="379"/>
      <c r="BO66" s="379"/>
      <c r="BP66" s="379"/>
      <c r="BQ66" s="379"/>
      <c r="BR66" s="383"/>
      <c r="BS66" s="379"/>
      <c r="BT66" s="379"/>
      <c r="BU66" s="379"/>
      <c r="BV66" s="379"/>
      <c r="BW66" s="379"/>
      <c r="BX66" s="381"/>
      <c r="BY66" s="379"/>
      <c r="BZ66" s="379"/>
      <c r="CA66" s="379"/>
      <c r="CB66" s="379"/>
      <c r="CC66" s="379"/>
      <c r="CD66" s="379"/>
      <c r="CE66" s="381"/>
      <c r="CF66" s="379"/>
      <c r="CG66" s="379"/>
      <c r="CH66" s="379"/>
      <c r="CI66" s="379"/>
      <c r="CJ66" s="379"/>
      <c r="CK66" s="379"/>
      <c r="CL66" s="379"/>
      <c r="CM66" s="379"/>
      <c r="CN66" s="381"/>
      <c r="CO66" s="379" t="s">
        <v>512</v>
      </c>
    </row>
    <row r="67" spans="1:93" x14ac:dyDescent="0.15">
      <c r="A67" s="401">
        <v>0.29875000000000002</v>
      </c>
      <c r="B67" s="435"/>
      <c r="C67" s="442"/>
      <c r="D67" s="379"/>
      <c r="E67" s="380"/>
      <c r="F67" s="379"/>
      <c r="G67" s="379"/>
      <c r="H67" s="381">
        <v>1</v>
      </c>
      <c r="I67" s="379">
        <v>0</v>
      </c>
      <c r="J67" s="381">
        <v>1</v>
      </c>
      <c r="K67" s="402">
        <v>1</v>
      </c>
      <c r="L67" s="402">
        <v>0</v>
      </c>
      <c r="M67" s="402">
        <v>1</v>
      </c>
      <c r="N67" s="379"/>
      <c r="O67" s="379">
        <v>0</v>
      </c>
      <c r="P67" s="379">
        <v>0</v>
      </c>
      <c r="Q67" s="379">
        <v>1</v>
      </c>
      <c r="R67" s="379">
        <v>1</v>
      </c>
      <c r="S67" s="379">
        <v>0</v>
      </c>
      <c r="T67" s="379">
        <v>0</v>
      </c>
      <c r="U67" s="379">
        <v>0</v>
      </c>
      <c r="V67" s="379">
        <v>0</v>
      </c>
      <c r="W67" s="379">
        <v>0</v>
      </c>
      <c r="X67" s="379">
        <v>0</v>
      </c>
      <c r="Y67" s="381">
        <v>1</v>
      </c>
      <c r="Z67" s="379"/>
      <c r="AA67" s="379"/>
      <c r="AB67" s="379">
        <v>1.0959594947077971</v>
      </c>
      <c r="AC67" s="379">
        <v>-12.011436170212766</v>
      </c>
      <c r="AD67" s="379" t="s">
        <v>442</v>
      </c>
      <c r="AE67" s="379">
        <v>1.0959594947077971</v>
      </c>
      <c r="AF67" s="379">
        <v>-12.011436170212766</v>
      </c>
      <c r="AG67" s="379">
        <v>-3.6672490784453209</v>
      </c>
      <c r="AH67" s="379">
        <v>12.09572695035461</v>
      </c>
      <c r="AI67" s="379"/>
      <c r="AJ67" s="379"/>
      <c r="AK67" s="379"/>
      <c r="AL67" s="379"/>
      <c r="AM67" s="379"/>
      <c r="AN67" s="379"/>
      <c r="AO67" s="379"/>
      <c r="AP67" s="379"/>
      <c r="AQ67" s="379"/>
      <c r="AR67" s="379"/>
      <c r="AS67" s="379"/>
      <c r="AT67" s="379"/>
      <c r="AU67" s="405"/>
      <c r="AV67" s="405"/>
      <c r="AW67" s="405"/>
      <c r="AX67" s="379"/>
      <c r="AY67" s="379"/>
      <c r="AZ67" s="379"/>
      <c r="BA67" s="379"/>
      <c r="BB67" s="379"/>
      <c r="BC67" s="379"/>
      <c r="BD67" s="379"/>
      <c r="BE67" s="379"/>
      <c r="BF67" s="379"/>
      <c r="BG67" s="379"/>
      <c r="BH67" s="379"/>
      <c r="BI67" s="405"/>
      <c r="BJ67" s="405"/>
      <c r="BK67" s="405"/>
      <c r="BL67" s="379"/>
      <c r="BM67" s="379"/>
      <c r="BN67" s="379"/>
      <c r="BO67" s="379"/>
      <c r="BP67" s="379"/>
      <c r="BQ67" s="379"/>
      <c r="BR67" s="383"/>
      <c r="BS67" s="379"/>
      <c r="BT67" s="379"/>
      <c r="BU67" s="379"/>
      <c r="BV67" s="379"/>
      <c r="BW67" s="379"/>
      <c r="BX67" s="381"/>
      <c r="BY67" s="379"/>
      <c r="BZ67" s="379"/>
      <c r="CA67" s="379"/>
      <c r="CB67" s="379"/>
      <c r="CC67" s="379"/>
      <c r="CD67" s="379"/>
      <c r="CE67" s="381"/>
      <c r="CF67" s="379"/>
      <c r="CG67" s="379"/>
      <c r="CH67" s="379"/>
      <c r="CI67" s="379"/>
      <c r="CJ67" s="379"/>
      <c r="CK67" s="379"/>
      <c r="CL67" s="379"/>
      <c r="CM67" s="379"/>
      <c r="CN67" s="381"/>
      <c r="CO67" s="379"/>
    </row>
    <row r="68" spans="1:93" x14ac:dyDescent="0.15">
      <c r="A68" s="401">
        <v>0.29939814814814814</v>
      </c>
      <c r="B68" s="435">
        <v>0.26</v>
      </c>
      <c r="C68" s="442">
        <v>0.86665800000000004</v>
      </c>
      <c r="D68" s="379"/>
      <c r="E68" s="380"/>
      <c r="F68" s="379"/>
      <c r="G68" s="379"/>
      <c r="H68" s="381">
        <v>2</v>
      </c>
      <c r="I68" s="379"/>
      <c r="J68" s="381"/>
      <c r="K68" s="402">
        <v>0</v>
      </c>
      <c r="L68" s="379"/>
      <c r="M68" s="379"/>
      <c r="N68" s="379"/>
      <c r="O68" s="379"/>
      <c r="P68" s="379"/>
      <c r="Q68" s="379"/>
      <c r="R68" s="379"/>
      <c r="S68" s="379"/>
      <c r="T68" s="379"/>
      <c r="U68" s="379"/>
      <c r="V68" s="379"/>
      <c r="W68" s="379"/>
      <c r="X68" s="379"/>
      <c r="Y68" s="381"/>
      <c r="Z68" s="379">
        <v>-2.6134418719955161</v>
      </c>
      <c r="AA68" s="379">
        <v>5.2260283687943261</v>
      </c>
      <c r="AB68" s="379">
        <v>-4.3838379788311883</v>
      </c>
      <c r="AC68" s="379">
        <v>11.885</v>
      </c>
      <c r="AD68" s="379" t="s">
        <v>443</v>
      </c>
      <c r="AE68" s="379">
        <v>-3.5407922136713443</v>
      </c>
      <c r="AF68" s="379">
        <v>11.885</v>
      </c>
      <c r="AG68" s="379">
        <v>1.5174823772877191</v>
      </c>
      <c r="AH68" s="379">
        <v>-11.885</v>
      </c>
      <c r="AI68" s="379"/>
      <c r="AJ68" s="379"/>
      <c r="AK68" s="379">
        <v>1</v>
      </c>
      <c r="AL68" s="379">
        <v>0</v>
      </c>
      <c r="AM68" s="379">
        <v>1</v>
      </c>
      <c r="AN68" s="379">
        <v>0</v>
      </c>
      <c r="AO68" s="379">
        <v>0</v>
      </c>
      <c r="AP68" s="379">
        <v>0</v>
      </c>
      <c r="AQ68" s="379">
        <v>1</v>
      </c>
      <c r="AR68" s="379">
        <v>0</v>
      </c>
      <c r="AS68" s="379">
        <v>1</v>
      </c>
      <c r="AT68" s="379">
        <v>0</v>
      </c>
      <c r="AU68" s="405">
        <v>0</v>
      </c>
      <c r="AV68" s="405">
        <v>0</v>
      </c>
      <c r="AW68" s="405"/>
      <c r="AX68" s="405">
        <v>0</v>
      </c>
      <c r="AY68" s="405">
        <v>0</v>
      </c>
      <c r="AZ68" s="405">
        <v>0</v>
      </c>
      <c r="BA68" s="405">
        <v>1</v>
      </c>
      <c r="BB68" s="405">
        <v>0</v>
      </c>
      <c r="BC68" s="405">
        <v>0</v>
      </c>
      <c r="BD68" s="405">
        <v>1</v>
      </c>
      <c r="BE68" s="405">
        <v>0</v>
      </c>
      <c r="BF68" s="405">
        <v>1</v>
      </c>
      <c r="BG68" s="405">
        <v>0</v>
      </c>
      <c r="BH68" s="405">
        <v>0</v>
      </c>
      <c r="BI68" s="405">
        <v>0</v>
      </c>
      <c r="BJ68" s="405">
        <v>0</v>
      </c>
      <c r="BK68" s="405">
        <v>0</v>
      </c>
      <c r="BL68" s="405">
        <v>0</v>
      </c>
      <c r="BM68" s="405">
        <v>0</v>
      </c>
      <c r="BN68" s="405">
        <v>1</v>
      </c>
      <c r="BO68" s="405">
        <v>0</v>
      </c>
      <c r="BP68" s="405">
        <v>0</v>
      </c>
      <c r="BQ68" s="405">
        <v>0</v>
      </c>
      <c r="BR68" s="416">
        <v>1</v>
      </c>
      <c r="BS68" s="402">
        <v>0</v>
      </c>
      <c r="BT68" s="402"/>
      <c r="BU68" s="402">
        <v>0</v>
      </c>
      <c r="BV68" s="402">
        <v>0</v>
      </c>
      <c r="BW68" s="402">
        <v>1</v>
      </c>
      <c r="BX68" s="381">
        <v>0</v>
      </c>
      <c r="BY68" s="405">
        <v>1</v>
      </c>
      <c r="BZ68" s="405">
        <v>0</v>
      </c>
      <c r="CA68" s="405">
        <v>0</v>
      </c>
      <c r="CB68" s="405">
        <v>0</v>
      </c>
      <c r="CC68" s="405">
        <v>0</v>
      </c>
      <c r="CD68" s="405">
        <v>0</v>
      </c>
      <c r="CE68" s="381">
        <v>0</v>
      </c>
      <c r="CF68" s="402">
        <v>0</v>
      </c>
      <c r="CG68" s="379"/>
      <c r="CH68" s="379"/>
      <c r="CI68" s="379"/>
      <c r="CJ68" s="379"/>
      <c r="CK68" s="379"/>
      <c r="CL68" s="379"/>
      <c r="CM68" s="379"/>
      <c r="CN68" s="381"/>
      <c r="CO68" s="379"/>
    </row>
    <row r="69" spans="1:93" x14ac:dyDescent="0.15">
      <c r="A69" s="401">
        <v>0.30019675925925926</v>
      </c>
      <c r="B69" s="435">
        <v>1.0900000000000001</v>
      </c>
      <c r="C69" s="442">
        <v>1.2999999700000002</v>
      </c>
      <c r="D69" s="379"/>
      <c r="E69" s="380"/>
      <c r="F69" s="379"/>
      <c r="G69" s="379"/>
      <c r="H69" s="381">
        <v>3</v>
      </c>
      <c r="I69" s="379"/>
      <c r="J69" s="381"/>
      <c r="K69" s="402">
        <v>0</v>
      </c>
      <c r="L69" s="379"/>
      <c r="M69" s="379"/>
      <c r="N69" s="379"/>
      <c r="O69" s="379"/>
      <c r="P69" s="379"/>
      <c r="Q69" s="379"/>
      <c r="R69" s="379"/>
      <c r="S69" s="379"/>
      <c r="T69" s="379"/>
      <c r="U69" s="379"/>
      <c r="V69" s="379"/>
      <c r="W69" s="379"/>
      <c r="X69" s="379"/>
      <c r="Y69" s="381"/>
      <c r="Z69" s="379">
        <v>2.3605281424475599</v>
      </c>
      <c r="AA69" s="379">
        <v>-10.83136524822695</v>
      </c>
      <c r="AB69" s="379">
        <v>3.2878784841233912</v>
      </c>
      <c r="AC69" s="379">
        <v>-12.348599290780143</v>
      </c>
      <c r="AD69" s="379" t="s">
        <v>443</v>
      </c>
      <c r="AE69" s="379">
        <v>4.2573811140572113</v>
      </c>
      <c r="AF69" s="379">
        <v>-12.30645390070922</v>
      </c>
      <c r="AG69" s="379">
        <v>-2.2762235659315784</v>
      </c>
      <c r="AH69" s="379">
        <v>12.264308510638298</v>
      </c>
      <c r="AI69" s="379"/>
      <c r="AJ69" s="379"/>
      <c r="AK69" s="379">
        <v>0</v>
      </c>
      <c r="AL69" s="379">
        <v>1</v>
      </c>
      <c r="AM69" s="379">
        <v>1</v>
      </c>
      <c r="AN69" s="379">
        <v>0</v>
      </c>
      <c r="AO69" s="379">
        <v>0</v>
      </c>
      <c r="AP69" s="379">
        <v>1</v>
      </c>
      <c r="AQ69" s="379">
        <v>0</v>
      </c>
      <c r="AR69" s="379">
        <v>0</v>
      </c>
      <c r="AS69" s="409">
        <v>1</v>
      </c>
      <c r="AT69" s="379">
        <v>0</v>
      </c>
      <c r="AU69" s="405">
        <v>0</v>
      </c>
      <c r="AV69" s="405">
        <v>0</v>
      </c>
      <c r="AW69" s="405"/>
      <c r="AX69" s="405">
        <v>0</v>
      </c>
      <c r="AY69" s="405">
        <v>0</v>
      </c>
      <c r="AZ69" s="405">
        <v>1</v>
      </c>
      <c r="BA69" s="405">
        <v>0</v>
      </c>
      <c r="BB69" s="405">
        <v>0</v>
      </c>
      <c r="BC69" s="405">
        <v>1</v>
      </c>
      <c r="BD69" s="405">
        <v>0</v>
      </c>
      <c r="BE69" s="405">
        <v>0</v>
      </c>
      <c r="BF69" s="405">
        <v>1</v>
      </c>
      <c r="BG69" s="405">
        <v>0</v>
      </c>
      <c r="BH69" s="405">
        <v>0</v>
      </c>
      <c r="BI69" s="405">
        <v>0</v>
      </c>
      <c r="BJ69" s="405">
        <v>0</v>
      </c>
      <c r="BK69" s="405">
        <v>0</v>
      </c>
      <c r="BL69" s="405">
        <v>0</v>
      </c>
      <c r="BM69" s="405">
        <v>0</v>
      </c>
      <c r="BN69" s="405">
        <v>1</v>
      </c>
      <c r="BO69" s="405">
        <v>0</v>
      </c>
      <c r="BP69" s="405">
        <v>0</v>
      </c>
      <c r="BQ69" s="405">
        <v>0</v>
      </c>
      <c r="BR69" s="416">
        <v>1</v>
      </c>
      <c r="BS69" s="402">
        <v>0</v>
      </c>
      <c r="BT69" s="402"/>
      <c r="BU69" s="402">
        <v>0</v>
      </c>
      <c r="BV69" s="402">
        <v>0</v>
      </c>
      <c r="BW69" s="402">
        <v>0</v>
      </c>
      <c r="BX69" s="381">
        <v>1</v>
      </c>
      <c r="BY69" s="405">
        <v>1</v>
      </c>
      <c r="BZ69" s="405">
        <v>0</v>
      </c>
      <c r="CA69" s="405">
        <v>0</v>
      </c>
      <c r="CB69" s="405">
        <v>0</v>
      </c>
      <c r="CC69" s="405">
        <v>0</v>
      </c>
      <c r="CD69" s="405">
        <v>0</v>
      </c>
      <c r="CE69" s="381">
        <v>0</v>
      </c>
      <c r="CF69" s="402">
        <v>0</v>
      </c>
      <c r="CG69" s="379"/>
      <c r="CH69" s="379"/>
      <c r="CI69" s="379"/>
      <c r="CJ69" s="379"/>
      <c r="CK69" s="379"/>
      <c r="CL69" s="379"/>
      <c r="CM69" s="379"/>
      <c r="CN69" s="381"/>
      <c r="CO69" s="379"/>
    </row>
    <row r="70" spans="1:93" x14ac:dyDescent="0.15">
      <c r="A70" s="401">
        <v>0.30092592592592593</v>
      </c>
      <c r="B70" s="435">
        <v>1.03</v>
      </c>
      <c r="C70" s="442">
        <v>1.0999999900000001</v>
      </c>
      <c r="D70" s="379"/>
      <c r="E70" s="380"/>
      <c r="F70" s="379"/>
      <c r="G70" s="379"/>
      <c r="H70" s="381">
        <v>4</v>
      </c>
      <c r="I70" s="379"/>
      <c r="J70" s="381"/>
      <c r="K70" s="402">
        <v>0</v>
      </c>
      <c r="L70" s="379"/>
      <c r="M70" s="379"/>
      <c r="N70" s="379"/>
      <c r="O70" s="379"/>
      <c r="P70" s="379"/>
      <c r="Q70" s="379"/>
      <c r="R70" s="379"/>
      <c r="S70" s="379"/>
      <c r="T70" s="379"/>
      <c r="U70" s="379"/>
      <c r="V70" s="379"/>
      <c r="W70" s="379"/>
      <c r="X70" s="379"/>
      <c r="Y70" s="381"/>
      <c r="Z70" s="379">
        <v>0.50582745909590632</v>
      </c>
      <c r="AA70" s="379">
        <v>8.850531914893617</v>
      </c>
      <c r="AB70" s="379">
        <v>-0.29506601780594538</v>
      </c>
      <c r="AC70" s="379">
        <v>12.390744680851064</v>
      </c>
      <c r="AD70" s="379" t="s">
        <v>443</v>
      </c>
      <c r="AE70" s="379">
        <v>-1.053807206449805</v>
      </c>
      <c r="AF70" s="379">
        <v>12.559326241134752</v>
      </c>
      <c r="AG70" s="379">
        <v>3.920162807993274</v>
      </c>
      <c r="AH70" s="379">
        <v>-12.517180851063831</v>
      </c>
      <c r="AI70" s="379"/>
      <c r="AJ70" s="379"/>
      <c r="AK70" s="379">
        <v>0</v>
      </c>
      <c r="AL70" s="379">
        <v>1</v>
      </c>
      <c r="AM70" s="379">
        <v>0</v>
      </c>
      <c r="AN70" s="379">
        <v>1</v>
      </c>
      <c r="AO70" s="379">
        <v>0</v>
      </c>
      <c r="AP70" s="379">
        <v>1</v>
      </c>
      <c r="AQ70" s="379">
        <v>0</v>
      </c>
      <c r="AR70" s="379">
        <v>0</v>
      </c>
      <c r="AS70" s="379">
        <v>0</v>
      </c>
      <c r="AT70" s="379">
        <v>0</v>
      </c>
      <c r="AU70" s="405">
        <v>1</v>
      </c>
      <c r="AV70" s="405">
        <v>0</v>
      </c>
      <c r="AW70" s="405"/>
      <c r="AX70" s="405">
        <v>0</v>
      </c>
      <c r="AY70" s="405">
        <v>0</v>
      </c>
      <c r="AZ70" s="405">
        <v>1</v>
      </c>
      <c r="BA70" s="405">
        <v>0</v>
      </c>
      <c r="BB70" s="405">
        <v>0</v>
      </c>
      <c r="BC70" s="405">
        <v>0</v>
      </c>
      <c r="BD70" s="405">
        <v>1</v>
      </c>
      <c r="BE70" s="405">
        <v>0</v>
      </c>
      <c r="BF70" s="405">
        <v>1</v>
      </c>
      <c r="BG70" s="405">
        <v>0</v>
      </c>
      <c r="BH70" s="405">
        <v>0</v>
      </c>
      <c r="BI70" s="405">
        <v>0</v>
      </c>
      <c r="BJ70" s="405">
        <v>0</v>
      </c>
      <c r="BK70" s="405">
        <v>0</v>
      </c>
      <c r="BL70" s="405">
        <v>0</v>
      </c>
      <c r="BM70" s="405">
        <v>0</v>
      </c>
      <c r="BN70" s="405">
        <v>1</v>
      </c>
      <c r="BO70" s="405">
        <v>0</v>
      </c>
      <c r="BP70" s="405">
        <v>0</v>
      </c>
      <c r="BQ70" s="405">
        <v>0</v>
      </c>
      <c r="BR70" s="416">
        <v>1</v>
      </c>
      <c r="BS70" s="402">
        <v>0</v>
      </c>
      <c r="BT70" s="402"/>
      <c r="BU70" s="402">
        <v>0</v>
      </c>
      <c r="BV70" s="402">
        <v>0</v>
      </c>
      <c r="BW70" s="402">
        <v>1</v>
      </c>
      <c r="BX70" s="381">
        <v>0</v>
      </c>
      <c r="BY70" s="405">
        <v>1</v>
      </c>
      <c r="BZ70" s="405">
        <v>0</v>
      </c>
      <c r="CA70" s="405">
        <v>0</v>
      </c>
      <c r="CB70" s="405">
        <v>0</v>
      </c>
      <c r="CC70" s="405">
        <v>0</v>
      </c>
      <c r="CD70" s="405">
        <v>0</v>
      </c>
      <c r="CE70" s="381">
        <v>0</v>
      </c>
      <c r="CF70" s="402">
        <v>0</v>
      </c>
      <c r="CG70" s="379"/>
      <c r="CH70" s="379"/>
      <c r="CI70" s="379"/>
      <c r="CJ70" s="379"/>
      <c r="CK70" s="379"/>
      <c r="CL70" s="379"/>
      <c r="CM70" s="379"/>
      <c r="CN70" s="381"/>
      <c r="CO70" s="379"/>
    </row>
    <row r="71" spans="1:93" x14ac:dyDescent="0.15">
      <c r="A71" s="401">
        <v>0.30168981481481483</v>
      </c>
      <c r="B71" s="435">
        <v>1.06</v>
      </c>
      <c r="C71" s="442">
        <v>1.1999999800000003</v>
      </c>
      <c r="D71" s="379"/>
      <c r="E71" s="380"/>
      <c r="F71" s="379"/>
      <c r="G71" s="379"/>
      <c r="H71" s="381">
        <v>5</v>
      </c>
      <c r="I71" s="379"/>
      <c r="J71" s="381"/>
      <c r="K71" s="402">
        <v>0</v>
      </c>
      <c r="L71" s="379"/>
      <c r="M71" s="379"/>
      <c r="N71" s="379"/>
      <c r="O71" s="379"/>
      <c r="P71" s="379"/>
      <c r="Q71" s="379"/>
      <c r="R71" s="379"/>
      <c r="S71" s="379"/>
      <c r="T71" s="379"/>
      <c r="U71" s="379"/>
      <c r="V71" s="379"/>
      <c r="W71" s="379"/>
      <c r="X71" s="379"/>
      <c r="Y71" s="381"/>
      <c r="Z71" s="379">
        <v>-1.053807206449805</v>
      </c>
      <c r="AA71" s="379">
        <v>-6.532535460992908</v>
      </c>
      <c r="AB71" s="379">
        <v>-2.1497667011576018</v>
      </c>
      <c r="AC71" s="379">
        <v>-12.432890070921987</v>
      </c>
      <c r="AD71" s="379" t="s">
        <v>443</v>
      </c>
      <c r="AE71" s="379">
        <v>-1.3067209359977581</v>
      </c>
      <c r="AF71" s="379">
        <v>-12.601471631205674</v>
      </c>
      <c r="AG71" s="379">
        <v>-4.2152288257992193E-2</v>
      </c>
      <c r="AH71" s="379">
        <v>12.517180851063831</v>
      </c>
      <c r="AI71" s="379"/>
      <c r="AJ71" s="379"/>
      <c r="AK71" s="379">
        <v>0</v>
      </c>
      <c r="AL71" s="379">
        <v>1</v>
      </c>
      <c r="AM71" s="379">
        <v>1</v>
      </c>
      <c r="AN71" s="379">
        <v>0</v>
      </c>
      <c r="AO71" s="379">
        <v>0</v>
      </c>
      <c r="AP71" s="379">
        <v>1</v>
      </c>
      <c r="AQ71" s="379">
        <v>0</v>
      </c>
      <c r="AR71" s="379">
        <v>0</v>
      </c>
      <c r="AS71" s="412">
        <v>0</v>
      </c>
      <c r="AT71" s="379">
        <v>0</v>
      </c>
      <c r="AU71" s="405">
        <v>0</v>
      </c>
      <c r="AV71" s="410">
        <v>1</v>
      </c>
      <c r="AW71" s="410"/>
      <c r="AX71" s="405">
        <v>0</v>
      </c>
      <c r="AY71" s="405">
        <v>1</v>
      </c>
      <c r="AZ71" s="405">
        <v>0</v>
      </c>
      <c r="BA71" s="405">
        <v>0</v>
      </c>
      <c r="BB71" s="405">
        <v>0</v>
      </c>
      <c r="BC71" s="405">
        <v>0</v>
      </c>
      <c r="BD71" s="405">
        <v>1</v>
      </c>
      <c r="BE71" s="405">
        <v>0</v>
      </c>
      <c r="BF71" s="405">
        <v>1</v>
      </c>
      <c r="BG71" s="405">
        <v>0</v>
      </c>
      <c r="BH71" s="405">
        <v>0</v>
      </c>
      <c r="BI71" s="405">
        <v>0</v>
      </c>
      <c r="BJ71" s="405">
        <v>0</v>
      </c>
      <c r="BK71" s="405">
        <v>0</v>
      </c>
      <c r="BL71" s="405">
        <v>0</v>
      </c>
      <c r="BM71" s="405">
        <v>0</v>
      </c>
      <c r="BN71" s="405">
        <v>1</v>
      </c>
      <c r="BO71" s="405">
        <v>0</v>
      </c>
      <c r="BP71" s="405">
        <v>0</v>
      </c>
      <c r="BQ71" s="405">
        <v>0</v>
      </c>
      <c r="BR71" s="416">
        <v>0</v>
      </c>
      <c r="BS71" s="402">
        <v>1</v>
      </c>
      <c r="BT71" s="402"/>
      <c r="BU71" s="402">
        <v>0</v>
      </c>
      <c r="BV71" s="402">
        <v>0</v>
      </c>
      <c r="BW71" s="402">
        <v>1</v>
      </c>
      <c r="BX71" s="381">
        <v>0</v>
      </c>
      <c r="BY71" s="405">
        <v>1</v>
      </c>
      <c r="BZ71" s="405">
        <v>0</v>
      </c>
      <c r="CA71" s="405">
        <v>0</v>
      </c>
      <c r="CB71" s="405">
        <v>0</v>
      </c>
      <c r="CC71" s="405">
        <v>0</v>
      </c>
      <c r="CD71" s="405">
        <v>0</v>
      </c>
      <c r="CE71" s="381">
        <v>0</v>
      </c>
      <c r="CF71" s="402">
        <v>0</v>
      </c>
      <c r="CG71" s="379"/>
      <c r="CH71" s="379"/>
      <c r="CI71" s="379"/>
      <c r="CJ71" s="379"/>
      <c r="CK71" s="379"/>
      <c r="CL71" s="379"/>
      <c r="CM71" s="379"/>
      <c r="CN71" s="381"/>
      <c r="CO71" s="379"/>
    </row>
    <row r="72" spans="1:93" x14ac:dyDescent="0.15">
      <c r="A72" s="401">
        <v>0.30280092592592595</v>
      </c>
      <c r="B72" s="435">
        <v>1.04</v>
      </c>
      <c r="C72" s="442">
        <v>1.1333333200000002</v>
      </c>
      <c r="D72" s="379"/>
      <c r="E72" s="380"/>
      <c r="F72" s="379"/>
      <c r="G72" s="379"/>
      <c r="H72" s="381">
        <v>6</v>
      </c>
      <c r="I72" s="379"/>
      <c r="J72" s="381"/>
      <c r="K72" s="402">
        <v>0</v>
      </c>
      <c r="L72" s="379"/>
      <c r="M72" s="379"/>
      <c r="N72" s="379"/>
      <c r="O72" s="379"/>
      <c r="P72" s="379"/>
      <c r="Q72" s="379"/>
      <c r="R72" s="379"/>
      <c r="S72" s="379"/>
      <c r="T72" s="379"/>
      <c r="U72" s="379"/>
      <c r="V72" s="379"/>
      <c r="W72" s="379"/>
      <c r="X72" s="379"/>
      <c r="Y72" s="381"/>
      <c r="Z72" s="379">
        <v>-2.7398987367694927</v>
      </c>
      <c r="AA72" s="379">
        <v>7.9233333333333338</v>
      </c>
      <c r="AB72" s="379">
        <v>-2.4869850072215396</v>
      </c>
      <c r="AC72" s="379">
        <v>12.601471631205674</v>
      </c>
      <c r="AD72" s="379" t="s">
        <v>443</v>
      </c>
      <c r="AE72" s="379">
        <v>-2.1919189894155942</v>
      </c>
      <c r="AF72" s="379">
        <v>12.643617021276595</v>
      </c>
      <c r="AG72" s="379">
        <v>-0.71658890038586731</v>
      </c>
      <c r="AH72" s="379">
        <v>-12.517180851063831</v>
      </c>
      <c r="AI72" s="379"/>
      <c r="AJ72" s="379"/>
      <c r="AK72" s="379">
        <v>0</v>
      </c>
      <c r="AL72" s="379">
        <v>1</v>
      </c>
      <c r="AM72" s="409">
        <v>1</v>
      </c>
      <c r="AN72" s="409">
        <v>1</v>
      </c>
      <c r="AO72" s="379">
        <v>0</v>
      </c>
      <c r="AP72" s="379">
        <v>0</v>
      </c>
      <c r="AQ72" s="379">
        <v>1</v>
      </c>
      <c r="AR72" s="379">
        <v>0</v>
      </c>
      <c r="AS72" s="412">
        <v>0</v>
      </c>
      <c r="AT72" s="412">
        <v>1</v>
      </c>
      <c r="AU72" s="413">
        <v>0</v>
      </c>
      <c r="AV72" s="413">
        <v>0</v>
      </c>
      <c r="AW72" s="413"/>
      <c r="AX72" s="413">
        <v>0</v>
      </c>
      <c r="AY72" s="413">
        <v>0</v>
      </c>
      <c r="AZ72" s="413">
        <v>1</v>
      </c>
      <c r="BA72" s="413">
        <v>0</v>
      </c>
      <c r="BB72" s="413">
        <v>0</v>
      </c>
      <c r="BC72" s="413">
        <v>0</v>
      </c>
      <c r="BD72" s="413">
        <v>1</v>
      </c>
      <c r="BE72" s="413">
        <v>0</v>
      </c>
      <c r="BF72" s="413">
        <v>1</v>
      </c>
      <c r="BG72" s="413">
        <v>0</v>
      </c>
      <c r="BH72" s="413">
        <v>0</v>
      </c>
      <c r="BI72" s="413">
        <v>0</v>
      </c>
      <c r="BJ72" s="413">
        <v>0</v>
      </c>
      <c r="BK72" s="413">
        <v>0</v>
      </c>
      <c r="BL72" s="413">
        <v>0</v>
      </c>
      <c r="BM72" s="413">
        <v>0</v>
      </c>
      <c r="BN72" s="413">
        <v>1</v>
      </c>
      <c r="BO72" s="413">
        <v>0</v>
      </c>
      <c r="BP72" s="413">
        <v>0</v>
      </c>
      <c r="BQ72" s="413">
        <v>0</v>
      </c>
      <c r="BR72" s="416">
        <v>1</v>
      </c>
      <c r="BS72" s="402">
        <v>0</v>
      </c>
      <c r="BT72" s="402"/>
      <c r="BU72" s="402">
        <v>0</v>
      </c>
      <c r="BV72" s="402">
        <v>0</v>
      </c>
      <c r="BW72" s="402">
        <v>1</v>
      </c>
      <c r="BX72" s="381">
        <v>0</v>
      </c>
      <c r="BY72" s="413">
        <v>0</v>
      </c>
      <c r="BZ72" s="413">
        <v>0</v>
      </c>
      <c r="CA72" s="413">
        <v>1</v>
      </c>
      <c r="CB72" s="413">
        <v>0</v>
      </c>
      <c r="CC72" s="413">
        <v>0</v>
      </c>
      <c r="CD72" s="413">
        <v>0</v>
      </c>
      <c r="CE72" s="381">
        <v>0</v>
      </c>
      <c r="CF72" s="402">
        <v>1</v>
      </c>
      <c r="CG72" s="379"/>
      <c r="CH72" s="379"/>
      <c r="CI72" s="379"/>
      <c r="CJ72" s="379"/>
      <c r="CK72" s="379"/>
      <c r="CL72" s="379"/>
      <c r="CM72" s="379"/>
      <c r="CN72" s="381"/>
      <c r="CO72" s="379"/>
    </row>
    <row r="73" spans="1:93" x14ac:dyDescent="0.15">
      <c r="A73" s="381"/>
      <c r="B73" s="435"/>
      <c r="C73" s="442"/>
      <c r="D73" s="379"/>
      <c r="E73" s="380"/>
      <c r="F73" s="379"/>
      <c r="G73" s="379"/>
      <c r="H73" s="381"/>
      <c r="I73" s="379"/>
      <c r="J73" s="381"/>
      <c r="K73" s="379"/>
      <c r="L73" s="379"/>
      <c r="M73" s="379"/>
      <c r="N73" s="379"/>
      <c r="O73" s="379"/>
      <c r="P73" s="379"/>
      <c r="Q73" s="379"/>
      <c r="R73" s="379"/>
      <c r="S73" s="379"/>
      <c r="T73" s="379"/>
      <c r="U73" s="379"/>
      <c r="V73" s="379"/>
      <c r="W73" s="379"/>
      <c r="X73" s="379"/>
      <c r="Y73" s="381"/>
      <c r="Z73" s="379">
        <v>1.053807206449805</v>
      </c>
      <c r="AA73" s="379">
        <v>0</v>
      </c>
      <c r="AB73" s="379"/>
      <c r="AC73" s="379"/>
      <c r="AD73" s="379"/>
      <c r="AE73" s="379"/>
      <c r="AF73" s="379"/>
      <c r="AG73" s="379"/>
      <c r="AH73" s="381"/>
      <c r="AI73" s="382"/>
      <c r="AJ73" s="382"/>
      <c r="AK73" s="379"/>
      <c r="AL73" s="379"/>
      <c r="AM73" s="379"/>
      <c r="AN73" s="379"/>
      <c r="AO73" s="379"/>
      <c r="AP73" s="379"/>
      <c r="AQ73" s="379"/>
      <c r="AR73" s="379"/>
      <c r="AS73" s="379"/>
      <c r="AT73" s="379"/>
      <c r="AU73" s="405"/>
      <c r="AV73" s="405"/>
      <c r="AW73" s="405"/>
      <c r="AX73" s="379"/>
      <c r="AY73" s="379"/>
      <c r="AZ73" s="379"/>
      <c r="BA73" s="379"/>
      <c r="BB73" s="379"/>
      <c r="BC73" s="379"/>
      <c r="BD73" s="379"/>
      <c r="BE73" s="379"/>
      <c r="BF73" s="379"/>
      <c r="BG73" s="379"/>
      <c r="BH73" s="379"/>
      <c r="BI73" s="405"/>
      <c r="BJ73" s="405"/>
      <c r="BK73" s="405"/>
      <c r="BL73" s="379"/>
      <c r="BM73" s="379"/>
      <c r="BN73" s="379"/>
      <c r="BO73" s="379"/>
      <c r="BP73" s="379"/>
      <c r="BQ73" s="379"/>
      <c r="BR73" s="383"/>
      <c r="BS73" s="379"/>
      <c r="BT73" s="379"/>
      <c r="BU73" s="379"/>
      <c r="BV73" s="379"/>
      <c r="BW73" s="379"/>
      <c r="BX73" s="381"/>
      <c r="BY73" s="379"/>
      <c r="BZ73" s="379"/>
      <c r="CA73" s="379"/>
      <c r="CB73" s="379"/>
      <c r="CC73" s="379"/>
      <c r="CD73" s="379"/>
      <c r="CE73" s="381"/>
      <c r="CF73" s="379"/>
      <c r="CG73" s="379"/>
      <c r="CH73" s="379"/>
      <c r="CI73" s="379"/>
      <c r="CJ73" s="379"/>
      <c r="CK73" s="379"/>
      <c r="CL73" s="379"/>
      <c r="CM73" s="379"/>
      <c r="CN73" s="381"/>
      <c r="CO73" s="379"/>
    </row>
    <row r="74" spans="1:93" x14ac:dyDescent="0.15">
      <c r="A74" s="401">
        <v>0.31822916666666667</v>
      </c>
      <c r="B74" s="435"/>
      <c r="C74" s="442"/>
      <c r="D74" s="379"/>
      <c r="E74" s="380"/>
      <c r="F74" s="379" t="s">
        <v>350</v>
      </c>
      <c r="G74" s="379">
        <v>15</v>
      </c>
      <c r="H74" s="381">
        <v>1</v>
      </c>
      <c r="I74" s="379">
        <v>0</v>
      </c>
      <c r="J74" s="381">
        <v>1</v>
      </c>
      <c r="K74" s="402">
        <v>1</v>
      </c>
      <c r="L74" s="402">
        <v>1</v>
      </c>
      <c r="M74" s="402">
        <v>0</v>
      </c>
      <c r="N74" s="379"/>
      <c r="O74" s="379">
        <v>1</v>
      </c>
      <c r="P74" s="379">
        <v>0</v>
      </c>
      <c r="Q74" s="379">
        <v>0</v>
      </c>
      <c r="R74" s="379">
        <v>0</v>
      </c>
      <c r="S74" s="379">
        <v>1</v>
      </c>
      <c r="T74" s="379">
        <v>0</v>
      </c>
      <c r="U74" s="379">
        <v>0</v>
      </c>
      <c r="V74" s="379">
        <v>0</v>
      </c>
      <c r="W74" s="379">
        <v>1</v>
      </c>
      <c r="X74" s="379">
        <v>0</v>
      </c>
      <c r="Y74" s="381">
        <v>0</v>
      </c>
      <c r="Z74" s="379"/>
      <c r="AA74" s="379"/>
      <c r="AB74" s="379">
        <v>-0.80089347690185175</v>
      </c>
      <c r="AC74" s="379">
        <v>-11.927145390070899</v>
      </c>
      <c r="AD74" s="379" t="s">
        <v>442</v>
      </c>
      <c r="AE74" s="379">
        <v>-0.80089347690185175</v>
      </c>
      <c r="AF74" s="379">
        <v>-11.927145390070899</v>
      </c>
      <c r="AG74" s="379">
        <v>3.7937059432192974</v>
      </c>
      <c r="AH74" s="379">
        <v>13.402234042553191</v>
      </c>
      <c r="AI74" s="379"/>
      <c r="AJ74" s="379"/>
      <c r="AK74" s="379"/>
      <c r="AL74" s="379"/>
      <c r="AM74" s="379"/>
      <c r="AN74" s="379"/>
      <c r="AO74" s="379"/>
      <c r="AP74" s="379"/>
      <c r="AQ74" s="379"/>
      <c r="AR74" s="379"/>
      <c r="AS74" s="379"/>
      <c r="AT74" s="379"/>
      <c r="AU74" s="405"/>
      <c r="AV74" s="405"/>
      <c r="AW74" s="405"/>
      <c r="AX74" s="379"/>
      <c r="AY74" s="379"/>
      <c r="AZ74" s="379"/>
      <c r="BA74" s="379"/>
      <c r="BB74" s="379"/>
      <c r="BC74" s="379"/>
      <c r="BD74" s="379"/>
      <c r="BE74" s="379"/>
      <c r="BF74" s="379"/>
      <c r="BG74" s="379"/>
      <c r="BH74" s="379"/>
      <c r="BI74" s="405"/>
      <c r="BJ74" s="405"/>
      <c r="BK74" s="405"/>
      <c r="BL74" s="379"/>
      <c r="BM74" s="379"/>
      <c r="BN74" s="379"/>
      <c r="BO74" s="379"/>
      <c r="BP74" s="379"/>
      <c r="BQ74" s="379"/>
      <c r="BR74" s="383"/>
      <c r="BS74" s="379"/>
      <c r="BT74" s="379"/>
      <c r="BU74" s="379"/>
      <c r="BV74" s="379"/>
      <c r="BW74" s="379"/>
      <c r="BX74" s="381"/>
      <c r="BY74" s="379"/>
      <c r="BZ74" s="379"/>
      <c r="CA74" s="379"/>
      <c r="CB74" s="379"/>
      <c r="CC74" s="379"/>
      <c r="CD74" s="379"/>
      <c r="CE74" s="381"/>
      <c r="CF74" s="379"/>
      <c r="CG74" s="379"/>
      <c r="CH74" s="379"/>
      <c r="CI74" s="379"/>
      <c r="CJ74" s="379"/>
      <c r="CK74" s="379"/>
      <c r="CL74" s="379"/>
      <c r="CM74" s="379"/>
      <c r="CN74" s="381"/>
      <c r="CO74" s="379"/>
    </row>
    <row r="75" spans="1:93" x14ac:dyDescent="0.15">
      <c r="A75" s="381"/>
      <c r="B75" s="435"/>
      <c r="C75" s="442"/>
      <c r="D75" s="379"/>
      <c r="E75" s="380"/>
      <c r="F75" s="379"/>
      <c r="G75" s="379"/>
      <c r="H75" s="381"/>
      <c r="I75" s="379"/>
      <c r="J75" s="381"/>
      <c r="K75" s="379"/>
      <c r="L75" s="379"/>
      <c r="M75" s="379"/>
      <c r="N75" s="379"/>
      <c r="O75" s="379"/>
      <c r="P75" s="379"/>
      <c r="Q75" s="379"/>
      <c r="R75" s="379"/>
      <c r="S75" s="379"/>
      <c r="T75" s="379"/>
      <c r="U75" s="379"/>
      <c r="V75" s="379"/>
      <c r="W75" s="379"/>
      <c r="X75" s="379"/>
      <c r="Y75" s="381"/>
      <c r="Z75" s="379">
        <v>0.63228432386988287</v>
      </c>
      <c r="AA75" s="379">
        <v>6.2796631205673759</v>
      </c>
      <c r="AB75" s="379"/>
      <c r="AC75" s="379"/>
      <c r="AD75" s="379"/>
      <c r="AE75" s="379"/>
      <c r="AF75" s="379"/>
      <c r="AG75" s="379"/>
      <c r="AH75" s="381"/>
      <c r="AI75" s="382"/>
      <c r="AJ75" s="382"/>
      <c r="AK75" s="379"/>
      <c r="AL75" s="379"/>
      <c r="AM75" s="379"/>
      <c r="AN75" s="379"/>
      <c r="AO75" s="379"/>
      <c r="AP75" s="379"/>
      <c r="AQ75" s="379"/>
      <c r="AR75" s="379"/>
      <c r="AS75" s="379"/>
      <c r="AT75" s="379"/>
      <c r="AU75" s="405"/>
      <c r="AV75" s="405"/>
      <c r="AW75" s="405"/>
      <c r="AX75" s="379"/>
      <c r="AY75" s="379"/>
      <c r="AZ75" s="379"/>
      <c r="BA75" s="379"/>
      <c r="BB75" s="379"/>
      <c r="BC75" s="379"/>
      <c r="BD75" s="379"/>
      <c r="BE75" s="379"/>
      <c r="BF75" s="379"/>
      <c r="BG75" s="379"/>
      <c r="BH75" s="379"/>
      <c r="BI75" s="405"/>
      <c r="BJ75" s="405"/>
      <c r="BK75" s="405"/>
      <c r="BL75" s="379"/>
      <c r="BM75" s="379"/>
      <c r="BN75" s="379"/>
      <c r="BO75" s="379"/>
      <c r="BP75" s="379"/>
      <c r="BQ75" s="379"/>
      <c r="BR75" s="383"/>
      <c r="BS75" s="379"/>
      <c r="BT75" s="379"/>
      <c r="BU75" s="379"/>
      <c r="BV75" s="379"/>
      <c r="BW75" s="379"/>
      <c r="BX75" s="381"/>
      <c r="BY75" s="379"/>
      <c r="BZ75" s="379"/>
      <c r="CA75" s="379"/>
      <c r="CB75" s="379"/>
      <c r="CC75" s="379"/>
      <c r="CD75" s="379"/>
      <c r="CE75" s="381"/>
      <c r="CF75" s="379"/>
      <c r="CG75" s="379"/>
      <c r="CH75" s="379"/>
      <c r="CI75" s="379"/>
      <c r="CJ75" s="379"/>
      <c r="CK75" s="379"/>
      <c r="CL75" s="379"/>
      <c r="CM75" s="379"/>
      <c r="CN75" s="381"/>
      <c r="CO75" s="379"/>
    </row>
    <row r="76" spans="1:93" x14ac:dyDescent="0.15">
      <c r="A76" s="401">
        <v>0.37115740740740738</v>
      </c>
      <c r="B76" s="435"/>
      <c r="C76" s="442"/>
      <c r="D76" s="379"/>
      <c r="E76" s="380" t="s">
        <v>359</v>
      </c>
      <c r="F76" s="379" t="s">
        <v>335</v>
      </c>
      <c r="G76" s="379">
        <v>16</v>
      </c>
      <c r="H76" s="381">
        <v>1</v>
      </c>
      <c r="I76" s="379">
        <v>1</v>
      </c>
      <c r="J76" s="381">
        <v>0</v>
      </c>
      <c r="K76" s="402">
        <v>1</v>
      </c>
      <c r="L76" s="402">
        <v>1</v>
      </c>
      <c r="M76" s="402">
        <v>0</v>
      </c>
      <c r="N76" s="379"/>
      <c r="O76" s="379">
        <v>1</v>
      </c>
      <c r="P76" s="379">
        <v>0</v>
      </c>
      <c r="Q76" s="379">
        <v>0</v>
      </c>
      <c r="R76" s="379">
        <v>1</v>
      </c>
      <c r="S76" s="379">
        <v>0</v>
      </c>
      <c r="T76" s="379">
        <v>0</v>
      </c>
      <c r="U76" s="379">
        <v>0</v>
      </c>
      <c r="V76" s="379">
        <v>0</v>
      </c>
      <c r="W76" s="379">
        <v>0</v>
      </c>
      <c r="X76" s="379">
        <v>0</v>
      </c>
      <c r="Y76" s="381">
        <v>1</v>
      </c>
      <c r="Z76" s="379"/>
      <c r="AA76" s="379"/>
      <c r="AB76" s="379">
        <v>-0.98277894119618014</v>
      </c>
      <c r="AC76" s="379">
        <v>-11.931791338582677</v>
      </c>
      <c r="AD76" s="379" t="s">
        <v>442</v>
      </c>
      <c r="AE76" s="379">
        <v>-0.98277894119618014</v>
      </c>
      <c r="AF76" s="379">
        <v>-11.931791338582677</v>
      </c>
      <c r="AG76" s="379">
        <v>3.6971207787856302</v>
      </c>
      <c r="AH76" s="379">
        <v>13.054783464566928</v>
      </c>
      <c r="AI76" s="379"/>
      <c r="AJ76" s="379"/>
      <c r="AK76" s="379"/>
      <c r="AL76" s="379"/>
      <c r="AM76" s="379"/>
      <c r="AN76" s="379"/>
      <c r="AO76" s="379"/>
      <c r="AP76" s="379"/>
      <c r="AQ76" s="379"/>
      <c r="AR76" s="379"/>
      <c r="AS76" s="379"/>
      <c r="AT76" s="379"/>
      <c r="AU76" s="405"/>
      <c r="AV76" s="405"/>
      <c r="AW76" s="405"/>
      <c r="AX76" s="379"/>
      <c r="AY76" s="379"/>
      <c r="AZ76" s="379"/>
      <c r="BA76" s="379"/>
      <c r="BB76" s="379"/>
      <c r="BC76" s="379"/>
      <c r="BD76" s="379"/>
      <c r="BE76" s="379"/>
      <c r="BF76" s="379"/>
      <c r="BG76" s="379"/>
      <c r="BH76" s="379"/>
      <c r="BI76" s="405"/>
      <c r="BJ76" s="405"/>
      <c r="BK76" s="405"/>
      <c r="BL76" s="379"/>
      <c r="BM76" s="379"/>
      <c r="BN76" s="379"/>
      <c r="BO76" s="379"/>
      <c r="BP76" s="379"/>
      <c r="BQ76" s="379"/>
      <c r="BR76" s="383"/>
      <c r="BS76" s="379"/>
      <c r="BT76" s="379"/>
      <c r="BU76" s="379"/>
      <c r="BV76" s="379"/>
      <c r="BW76" s="379"/>
      <c r="BX76" s="381"/>
      <c r="BY76" s="379"/>
      <c r="BZ76" s="379"/>
      <c r="CA76" s="379"/>
      <c r="CB76" s="379"/>
      <c r="CC76" s="379"/>
      <c r="CD76" s="379"/>
      <c r="CE76" s="381"/>
      <c r="CF76" s="379"/>
      <c r="CG76" s="379"/>
      <c r="CH76" s="379"/>
      <c r="CI76" s="379"/>
      <c r="CJ76" s="379"/>
      <c r="CK76" s="379"/>
      <c r="CL76" s="379"/>
      <c r="CM76" s="379"/>
      <c r="CN76" s="381"/>
      <c r="CO76" s="379"/>
    </row>
    <row r="77" spans="1:93" x14ac:dyDescent="0.15">
      <c r="A77" s="401">
        <v>0.37174768518518514</v>
      </c>
      <c r="B77" s="435">
        <v>0.21</v>
      </c>
      <c r="C77" s="442">
        <v>0.69999299999999998</v>
      </c>
      <c r="D77" s="379"/>
      <c r="E77" s="380"/>
      <c r="F77" s="379"/>
      <c r="G77" s="379"/>
      <c r="H77" s="381">
        <v>2</v>
      </c>
      <c r="I77" s="379"/>
      <c r="J77" s="381"/>
      <c r="K77" s="402">
        <v>0</v>
      </c>
      <c r="L77" s="379"/>
      <c r="M77" s="379"/>
      <c r="N77" s="379"/>
      <c r="O77" s="379"/>
      <c r="P77" s="379"/>
      <c r="Q77" s="379"/>
      <c r="R77" s="379"/>
      <c r="S77" s="379"/>
      <c r="T77" s="379"/>
      <c r="U77" s="379"/>
      <c r="V77" s="379"/>
      <c r="W77" s="379"/>
      <c r="X77" s="379"/>
      <c r="Y77" s="381"/>
      <c r="Z77" s="379">
        <v>0.88519805341783608</v>
      </c>
      <c r="AA77" s="379">
        <v>5.4789007092198583</v>
      </c>
      <c r="AB77" s="379">
        <v>2.6207438431898136</v>
      </c>
      <c r="AC77" s="379">
        <v>12.446496062992125</v>
      </c>
      <c r="AD77" s="379" t="s">
        <v>443</v>
      </c>
      <c r="AE77" s="379">
        <v>3.6035227843859938</v>
      </c>
      <c r="AF77" s="379">
        <v>12.118956692913384</v>
      </c>
      <c r="AG77" s="379">
        <v>-1.1231759327956345</v>
      </c>
      <c r="AH77" s="379">
        <v>-11.744625984251968</v>
      </c>
      <c r="AI77" s="379"/>
      <c r="AJ77" s="379"/>
      <c r="AK77" s="379">
        <v>1</v>
      </c>
      <c r="AL77" s="379">
        <v>0</v>
      </c>
      <c r="AM77" s="379">
        <v>1</v>
      </c>
      <c r="AN77" s="379">
        <v>0</v>
      </c>
      <c r="AO77" s="379">
        <v>0</v>
      </c>
      <c r="AP77" s="379">
        <v>0</v>
      </c>
      <c r="AQ77" s="379">
        <v>1</v>
      </c>
      <c r="AR77" s="379">
        <v>0</v>
      </c>
      <c r="AS77" s="379">
        <v>1</v>
      </c>
      <c r="AT77" s="379">
        <v>0</v>
      </c>
      <c r="AU77" s="405">
        <v>0</v>
      </c>
      <c r="AV77" s="405">
        <v>0</v>
      </c>
      <c r="AW77" s="405"/>
      <c r="AX77" s="405">
        <v>0</v>
      </c>
      <c r="AY77" s="405">
        <v>0</v>
      </c>
      <c r="AZ77" s="405">
        <v>1</v>
      </c>
      <c r="BA77" s="405">
        <v>0</v>
      </c>
      <c r="BB77" s="405">
        <v>0</v>
      </c>
      <c r="BC77" s="405">
        <v>0</v>
      </c>
      <c r="BD77" s="405">
        <v>1</v>
      </c>
      <c r="BE77" s="405">
        <v>0</v>
      </c>
      <c r="BF77" s="405">
        <v>1</v>
      </c>
      <c r="BG77" s="405">
        <v>0</v>
      </c>
      <c r="BH77" s="405">
        <v>0</v>
      </c>
      <c r="BI77" s="405">
        <v>0</v>
      </c>
      <c r="BJ77" s="405">
        <v>0</v>
      </c>
      <c r="BK77" s="405">
        <v>0</v>
      </c>
      <c r="BL77" s="405">
        <v>0</v>
      </c>
      <c r="BM77" s="405">
        <v>0</v>
      </c>
      <c r="BN77" s="405">
        <v>0</v>
      </c>
      <c r="BO77" s="405">
        <v>1</v>
      </c>
      <c r="BP77" s="405">
        <v>0</v>
      </c>
      <c r="BQ77" s="405">
        <v>0</v>
      </c>
      <c r="BR77" s="416">
        <v>1</v>
      </c>
      <c r="BS77" s="402">
        <v>0</v>
      </c>
      <c r="BT77" s="402"/>
      <c r="BU77" s="402">
        <v>0</v>
      </c>
      <c r="BV77" s="402">
        <v>0</v>
      </c>
      <c r="BW77" s="402">
        <v>1</v>
      </c>
      <c r="BX77" s="381">
        <v>0</v>
      </c>
      <c r="BY77" s="405">
        <v>1</v>
      </c>
      <c r="BZ77" s="405">
        <v>0</v>
      </c>
      <c r="CA77" s="405">
        <v>0</v>
      </c>
      <c r="CB77" s="405">
        <v>0</v>
      </c>
      <c r="CC77" s="405">
        <v>0</v>
      </c>
      <c r="CD77" s="405">
        <v>0</v>
      </c>
      <c r="CE77" s="381">
        <v>0</v>
      </c>
      <c r="CF77" s="402">
        <v>0</v>
      </c>
      <c r="CG77" s="379"/>
      <c r="CH77" s="379"/>
      <c r="CI77" s="379"/>
      <c r="CJ77" s="379"/>
      <c r="CK77" s="379"/>
      <c r="CL77" s="379"/>
      <c r="CM77" s="379"/>
      <c r="CN77" s="381"/>
      <c r="CO77" s="379"/>
    </row>
    <row r="78" spans="1:93" x14ac:dyDescent="0.15">
      <c r="A78" s="401">
        <v>0.37293981481481481</v>
      </c>
      <c r="B78" s="435">
        <v>1.1299999999999999</v>
      </c>
      <c r="C78" s="442">
        <v>1.4333332899999998</v>
      </c>
      <c r="D78" s="379"/>
      <c r="E78" s="380"/>
      <c r="F78" s="379"/>
      <c r="G78" s="379"/>
      <c r="H78" s="381">
        <v>3</v>
      </c>
      <c r="I78" s="379"/>
      <c r="J78" s="381"/>
      <c r="K78" s="402">
        <v>0</v>
      </c>
      <c r="L78" s="379"/>
      <c r="M78" s="379"/>
      <c r="N78" s="379"/>
      <c r="O78" s="379"/>
      <c r="P78" s="379"/>
      <c r="Q78" s="379"/>
      <c r="R78" s="379"/>
      <c r="S78" s="379"/>
      <c r="T78" s="379"/>
      <c r="U78" s="379"/>
      <c r="V78" s="379"/>
      <c r="W78" s="379"/>
      <c r="X78" s="379"/>
      <c r="Y78" s="381"/>
      <c r="Z78" s="379">
        <v>1.0763769355958164</v>
      </c>
      <c r="AA78" s="379">
        <v>-6.316830708661417</v>
      </c>
      <c r="AB78" s="379">
        <v>0.60838696359763533</v>
      </c>
      <c r="AC78" s="379">
        <v>-10.995964566929134</v>
      </c>
      <c r="AD78" s="379" t="s">
        <v>443</v>
      </c>
      <c r="AE78" s="379">
        <v>0</v>
      </c>
      <c r="AF78" s="379">
        <v>-11.417086614173227</v>
      </c>
      <c r="AG78" s="379">
        <v>0</v>
      </c>
      <c r="AH78" s="379">
        <v>12.86761811023622</v>
      </c>
      <c r="AI78" s="379"/>
      <c r="AJ78" s="379"/>
      <c r="AK78" s="379">
        <v>0</v>
      </c>
      <c r="AL78" s="379">
        <v>1</v>
      </c>
      <c r="AM78" s="379">
        <v>0</v>
      </c>
      <c r="AN78" s="379">
        <v>1</v>
      </c>
      <c r="AO78" s="379">
        <v>0</v>
      </c>
      <c r="AP78" s="379">
        <v>0</v>
      </c>
      <c r="AQ78" s="379">
        <v>1</v>
      </c>
      <c r="AR78" s="379">
        <v>0</v>
      </c>
      <c r="AS78" s="379">
        <v>0</v>
      </c>
      <c r="AT78" s="379">
        <v>0</v>
      </c>
      <c r="AU78" s="405">
        <v>1</v>
      </c>
      <c r="AV78" s="405">
        <v>0</v>
      </c>
      <c r="AW78" s="405"/>
      <c r="AX78" s="405">
        <v>0</v>
      </c>
      <c r="AY78" s="405">
        <v>0</v>
      </c>
      <c r="AZ78" s="405">
        <v>1</v>
      </c>
      <c r="BA78" s="405">
        <v>0</v>
      </c>
      <c r="BB78" s="405">
        <v>0</v>
      </c>
      <c r="BC78" s="405">
        <v>0</v>
      </c>
      <c r="BD78" s="405">
        <v>1</v>
      </c>
      <c r="BE78" s="405">
        <v>0</v>
      </c>
      <c r="BF78" s="405">
        <v>1</v>
      </c>
      <c r="BG78" s="405">
        <v>0</v>
      </c>
      <c r="BH78" s="405">
        <v>0</v>
      </c>
      <c r="BI78" s="405">
        <v>0</v>
      </c>
      <c r="BJ78" s="405">
        <v>0</v>
      </c>
      <c r="BK78" s="405">
        <v>0</v>
      </c>
      <c r="BL78" s="405">
        <v>0</v>
      </c>
      <c r="BM78" s="405">
        <v>0</v>
      </c>
      <c r="BN78" s="405">
        <v>1</v>
      </c>
      <c r="BO78" s="405">
        <v>0</v>
      </c>
      <c r="BP78" s="405">
        <v>0</v>
      </c>
      <c r="BQ78" s="405">
        <v>0</v>
      </c>
      <c r="BR78" s="416">
        <v>0</v>
      </c>
      <c r="BS78" s="402">
        <v>1</v>
      </c>
      <c r="BT78" s="402"/>
      <c r="BU78" s="402">
        <v>0</v>
      </c>
      <c r="BV78" s="402">
        <v>0</v>
      </c>
      <c r="BW78" s="402">
        <v>1</v>
      </c>
      <c r="BX78" s="381">
        <v>0</v>
      </c>
      <c r="BY78" s="405">
        <v>1</v>
      </c>
      <c r="BZ78" s="405">
        <v>0</v>
      </c>
      <c r="CA78" s="405">
        <v>0</v>
      </c>
      <c r="CB78" s="405">
        <v>0</v>
      </c>
      <c r="CC78" s="405">
        <v>0</v>
      </c>
      <c r="CD78" s="405">
        <v>0</v>
      </c>
      <c r="CE78" s="381">
        <v>0</v>
      </c>
      <c r="CF78" s="402">
        <v>1</v>
      </c>
      <c r="CG78" s="379"/>
      <c r="CH78" s="379"/>
      <c r="CI78" s="379"/>
      <c r="CJ78" s="379"/>
      <c r="CK78" s="379"/>
      <c r="CL78" s="379"/>
      <c r="CM78" s="379"/>
      <c r="CN78" s="381"/>
      <c r="CO78" s="379"/>
    </row>
    <row r="79" spans="1:93" x14ac:dyDescent="0.15">
      <c r="A79" s="401">
        <v>0.37369212962962961</v>
      </c>
      <c r="B79" s="435">
        <v>1.05</v>
      </c>
      <c r="C79" s="442">
        <v>1.1666666500000002</v>
      </c>
      <c r="D79" s="379"/>
      <c r="E79" s="380"/>
      <c r="F79" s="379"/>
      <c r="G79" s="379"/>
      <c r="H79" s="381">
        <v>4</v>
      </c>
      <c r="I79" s="379"/>
      <c r="J79" s="381"/>
      <c r="K79" s="402">
        <v>0</v>
      </c>
      <c r="L79" s="379"/>
      <c r="M79" s="379"/>
      <c r="N79" s="379"/>
      <c r="O79" s="379"/>
      <c r="P79" s="379"/>
      <c r="Q79" s="379"/>
      <c r="R79" s="379"/>
      <c r="S79" s="379"/>
      <c r="T79" s="379"/>
      <c r="U79" s="379"/>
      <c r="V79" s="379"/>
      <c r="W79" s="379"/>
      <c r="X79" s="379"/>
      <c r="Y79" s="381"/>
      <c r="Z79" s="379">
        <v>-2.5739448459899958</v>
      </c>
      <c r="AA79" s="379">
        <v>7.8141535433070866</v>
      </c>
      <c r="AB79" s="379">
        <v>-4.8670957087810827</v>
      </c>
      <c r="AC79" s="379">
        <v>13.429114173228346</v>
      </c>
      <c r="AD79" s="379" t="s">
        <v>445</v>
      </c>
      <c r="AE79" s="379">
        <v>-3.5567237871861757</v>
      </c>
      <c r="AF79" s="379">
        <v>13.5226968503937</v>
      </c>
      <c r="AG79" s="379">
        <v>0.46798997199818104</v>
      </c>
      <c r="AH79" s="379">
        <v>-12.072165354330709</v>
      </c>
      <c r="AI79" s="379"/>
      <c r="AJ79" s="379"/>
      <c r="AK79" s="379">
        <v>0</v>
      </c>
      <c r="AL79" s="379">
        <v>1</v>
      </c>
      <c r="AM79" s="409">
        <v>1</v>
      </c>
      <c r="AN79" s="379">
        <v>0</v>
      </c>
      <c r="AO79" s="409">
        <v>1</v>
      </c>
      <c r="AP79" s="412">
        <v>0</v>
      </c>
      <c r="AQ79" s="412">
        <v>1</v>
      </c>
      <c r="AR79" s="412">
        <v>0</v>
      </c>
      <c r="AS79" s="412">
        <v>0</v>
      </c>
      <c r="AT79" s="412">
        <v>0</v>
      </c>
      <c r="AU79" s="413">
        <v>0</v>
      </c>
      <c r="AV79" s="413">
        <v>1</v>
      </c>
      <c r="AW79" s="413"/>
      <c r="AX79" s="413">
        <v>0</v>
      </c>
      <c r="AY79" s="413">
        <v>1</v>
      </c>
      <c r="AZ79" s="413">
        <v>0</v>
      </c>
      <c r="BA79" s="413">
        <v>0</v>
      </c>
      <c r="BB79" s="413">
        <v>0</v>
      </c>
      <c r="BC79" s="413">
        <v>0</v>
      </c>
      <c r="BD79" s="413">
        <v>0</v>
      </c>
      <c r="BE79" s="413">
        <v>1</v>
      </c>
      <c r="BF79" s="413">
        <v>1</v>
      </c>
      <c r="BG79" s="413">
        <v>0</v>
      </c>
      <c r="BH79" s="413">
        <v>0</v>
      </c>
      <c r="BI79" s="413">
        <v>0</v>
      </c>
      <c r="BJ79" s="413">
        <v>0</v>
      </c>
      <c r="BK79" s="413">
        <v>0</v>
      </c>
      <c r="BL79" s="413">
        <v>0</v>
      </c>
      <c r="BM79" s="413">
        <v>0</v>
      </c>
      <c r="BN79" s="413">
        <v>0</v>
      </c>
      <c r="BO79" s="413">
        <v>1</v>
      </c>
      <c r="BP79" s="413">
        <v>0</v>
      </c>
      <c r="BQ79" s="413">
        <v>0</v>
      </c>
      <c r="BR79" s="416">
        <v>0</v>
      </c>
      <c r="BS79" s="402">
        <v>0</v>
      </c>
      <c r="BT79" s="402"/>
      <c r="BU79" s="402">
        <v>0</v>
      </c>
      <c r="BV79" s="402">
        <v>1</v>
      </c>
      <c r="BW79" s="402">
        <v>0</v>
      </c>
      <c r="BX79" s="381">
        <v>1</v>
      </c>
      <c r="BY79" s="413">
        <v>1</v>
      </c>
      <c r="BZ79" s="413">
        <v>0</v>
      </c>
      <c r="CA79" s="413">
        <v>0</v>
      </c>
      <c r="CB79" s="413">
        <v>0</v>
      </c>
      <c r="CC79" s="413">
        <v>0</v>
      </c>
      <c r="CD79" s="413">
        <v>0</v>
      </c>
      <c r="CE79" s="381">
        <v>0</v>
      </c>
      <c r="CF79" s="402">
        <v>0</v>
      </c>
      <c r="CG79" s="379"/>
      <c r="CH79" s="379"/>
      <c r="CI79" s="379"/>
      <c r="CJ79" s="379"/>
      <c r="CK79" s="379"/>
      <c r="CL79" s="379"/>
      <c r="CM79" s="379"/>
      <c r="CN79" s="381"/>
      <c r="CO79" s="379"/>
    </row>
    <row r="80" spans="1:93" x14ac:dyDescent="0.15">
      <c r="A80" s="401">
        <v>0.37503472222222217</v>
      </c>
      <c r="B80" s="435">
        <v>1.26</v>
      </c>
      <c r="C80" s="442">
        <v>1.86666658</v>
      </c>
      <c r="D80" s="379"/>
      <c r="E80" s="380"/>
      <c r="F80" s="379"/>
      <c r="G80" s="379"/>
      <c r="H80" s="381">
        <v>5</v>
      </c>
      <c r="I80" s="379"/>
      <c r="J80" s="381"/>
      <c r="K80" s="402">
        <v>0</v>
      </c>
      <c r="L80" s="379"/>
      <c r="M80" s="379"/>
      <c r="N80" s="379"/>
      <c r="O80" s="379"/>
      <c r="P80" s="379"/>
      <c r="Q80" s="379"/>
      <c r="R80" s="379"/>
      <c r="S80" s="379"/>
      <c r="T80" s="379"/>
      <c r="U80" s="379"/>
      <c r="V80" s="379"/>
      <c r="W80" s="379"/>
      <c r="X80" s="379"/>
      <c r="Y80" s="381"/>
      <c r="Z80" s="379">
        <v>-4.0715127563841751</v>
      </c>
      <c r="AA80" s="379">
        <v>-3.6029330708661416</v>
      </c>
      <c r="AB80" s="379">
        <v>-3.650321781585812</v>
      </c>
      <c r="AC80" s="379">
        <v>-6.2700393700787398</v>
      </c>
      <c r="AD80" s="379" t="s">
        <v>443</v>
      </c>
      <c r="AE80" s="379">
        <v>-3.0419348179881767</v>
      </c>
      <c r="AF80" s="379">
        <v>-7.0187007874015741</v>
      </c>
      <c r="AG80" s="379">
        <v>-0.79558295239690779</v>
      </c>
      <c r="AH80" s="379">
        <v>12.774035433070866</v>
      </c>
      <c r="AI80" s="379"/>
      <c r="AJ80" s="379"/>
      <c r="AK80" s="379">
        <v>0</v>
      </c>
      <c r="AL80" s="379">
        <v>1</v>
      </c>
      <c r="AM80" s="379">
        <v>0</v>
      </c>
      <c r="AN80" s="379">
        <v>1</v>
      </c>
      <c r="AO80" s="379">
        <v>0</v>
      </c>
      <c r="AP80" s="412">
        <v>1</v>
      </c>
      <c r="AQ80" s="412">
        <v>0</v>
      </c>
      <c r="AR80" s="412">
        <v>0</v>
      </c>
      <c r="AS80" s="412">
        <v>0</v>
      </c>
      <c r="AT80" s="412">
        <v>0</v>
      </c>
      <c r="AU80" s="413">
        <v>1</v>
      </c>
      <c r="AV80" s="413">
        <v>0</v>
      </c>
      <c r="AW80" s="413"/>
      <c r="AX80" s="413">
        <v>0</v>
      </c>
      <c r="AY80" s="413">
        <v>0</v>
      </c>
      <c r="AZ80" s="413">
        <v>1</v>
      </c>
      <c r="BA80" s="413">
        <v>0</v>
      </c>
      <c r="BB80" s="413">
        <v>0</v>
      </c>
      <c r="BC80" s="413">
        <v>0</v>
      </c>
      <c r="BD80" s="413">
        <v>1</v>
      </c>
      <c r="BE80" s="413">
        <v>0</v>
      </c>
      <c r="BF80" s="413">
        <v>0</v>
      </c>
      <c r="BG80" s="413">
        <v>1</v>
      </c>
      <c r="BH80" s="413">
        <v>0</v>
      </c>
      <c r="BI80" s="413">
        <v>0</v>
      </c>
      <c r="BJ80" s="413">
        <v>0</v>
      </c>
      <c r="BK80" s="413">
        <v>0</v>
      </c>
      <c r="BL80" s="413">
        <v>0</v>
      </c>
      <c r="BM80" s="413">
        <v>0</v>
      </c>
      <c r="BN80" s="413">
        <v>1</v>
      </c>
      <c r="BO80" s="413">
        <v>0</v>
      </c>
      <c r="BP80" s="413">
        <v>0</v>
      </c>
      <c r="BQ80" s="413">
        <v>0</v>
      </c>
      <c r="BR80" s="417">
        <v>1</v>
      </c>
      <c r="BS80" s="414">
        <v>1</v>
      </c>
      <c r="BT80" s="414"/>
      <c r="BU80" s="402">
        <v>0</v>
      </c>
      <c r="BV80" s="402">
        <v>0</v>
      </c>
      <c r="BW80" s="402">
        <v>0</v>
      </c>
      <c r="BX80" s="381">
        <v>0</v>
      </c>
      <c r="BY80" s="413">
        <v>1</v>
      </c>
      <c r="BZ80" s="413">
        <v>0</v>
      </c>
      <c r="CA80" s="413">
        <v>0</v>
      </c>
      <c r="CB80" s="413">
        <v>0</v>
      </c>
      <c r="CC80" s="413">
        <v>0</v>
      </c>
      <c r="CD80" s="413">
        <v>0</v>
      </c>
      <c r="CE80" s="381">
        <v>0</v>
      </c>
      <c r="CF80" s="402">
        <v>1</v>
      </c>
      <c r="CG80" s="379"/>
      <c r="CH80" s="379"/>
      <c r="CI80" s="379"/>
      <c r="CJ80" s="379"/>
      <c r="CK80" s="379"/>
      <c r="CL80" s="379"/>
      <c r="CM80" s="379"/>
      <c r="CN80" s="381"/>
      <c r="CO80" s="379"/>
    </row>
    <row r="81" spans="1:93" x14ac:dyDescent="0.15">
      <c r="A81" s="381"/>
      <c r="B81" s="435"/>
      <c r="C81" s="442"/>
      <c r="D81" s="379"/>
      <c r="E81" s="380"/>
      <c r="F81" s="379"/>
      <c r="G81" s="379"/>
      <c r="H81" s="381"/>
      <c r="I81" s="379"/>
      <c r="J81" s="381"/>
      <c r="K81" s="379"/>
      <c r="L81" s="379"/>
      <c r="M81" s="379"/>
      <c r="N81" s="379"/>
      <c r="O81" s="379"/>
      <c r="P81" s="379"/>
      <c r="Q81" s="379"/>
      <c r="R81" s="379"/>
      <c r="S81" s="379"/>
      <c r="T81" s="379"/>
      <c r="U81" s="379"/>
      <c r="V81" s="379"/>
      <c r="W81" s="379"/>
      <c r="X81" s="379"/>
      <c r="Y81" s="381"/>
      <c r="Z81" s="379">
        <v>-3.2291308067874493</v>
      </c>
      <c r="AA81" s="379">
        <v>11.791417322834645</v>
      </c>
      <c r="AB81" s="379"/>
      <c r="AC81" s="379"/>
      <c r="AD81" s="379"/>
      <c r="AE81" s="379">
        <v>-0.65518596079745339</v>
      </c>
      <c r="AF81" s="379">
        <v>12.774035433070866</v>
      </c>
      <c r="AG81" s="379">
        <v>-1.357170918794725</v>
      </c>
      <c r="AH81" s="379">
        <v>-5.3810039370078737</v>
      </c>
      <c r="AI81" s="379"/>
      <c r="AJ81" s="379"/>
      <c r="AK81" s="379">
        <v>0</v>
      </c>
      <c r="AL81" s="379">
        <v>1</v>
      </c>
      <c r="AM81" s="379">
        <v>0</v>
      </c>
      <c r="AN81" s="379">
        <v>0</v>
      </c>
      <c r="AO81" s="379">
        <v>0</v>
      </c>
      <c r="AP81" s="412">
        <v>0</v>
      </c>
      <c r="AQ81" s="412">
        <v>0</v>
      </c>
      <c r="AR81" s="412">
        <v>0</v>
      </c>
      <c r="AS81" s="412">
        <v>0</v>
      </c>
      <c r="AT81" s="412">
        <v>0</v>
      </c>
      <c r="AU81" s="413">
        <v>0</v>
      </c>
      <c r="AV81" s="413">
        <v>0</v>
      </c>
      <c r="AW81" s="413"/>
      <c r="AX81" s="413">
        <v>0</v>
      </c>
      <c r="AY81" s="413">
        <v>0</v>
      </c>
      <c r="AZ81" s="413">
        <v>0</v>
      </c>
      <c r="BA81" s="413">
        <v>0</v>
      </c>
      <c r="BB81" s="413">
        <v>0</v>
      </c>
      <c r="BC81" s="413">
        <v>0</v>
      </c>
      <c r="BD81" s="413">
        <v>0</v>
      </c>
      <c r="BE81" s="413">
        <v>1</v>
      </c>
      <c r="BF81" s="413">
        <v>0</v>
      </c>
      <c r="BG81" s="413">
        <v>0</v>
      </c>
      <c r="BH81" s="413">
        <v>0</v>
      </c>
      <c r="BI81" s="413">
        <v>0</v>
      </c>
      <c r="BJ81" s="413">
        <v>0</v>
      </c>
      <c r="BK81" s="413">
        <v>0</v>
      </c>
      <c r="BL81" s="413">
        <v>0</v>
      </c>
      <c r="BM81" s="413">
        <v>0</v>
      </c>
      <c r="BN81" s="413">
        <v>0</v>
      </c>
      <c r="BO81" s="413">
        <v>0</v>
      </c>
      <c r="BP81" s="413">
        <v>0</v>
      </c>
      <c r="BQ81" s="413">
        <v>0</v>
      </c>
      <c r="BR81" s="416">
        <v>0</v>
      </c>
      <c r="BS81" s="402">
        <v>0</v>
      </c>
      <c r="BT81" s="402"/>
      <c r="BU81" s="402">
        <v>1</v>
      </c>
      <c r="BV81" s="402">
        <v>0</v>
      </c>
      <c r="BW81" s="402">
        <v>0</v>
      </c>
      <c r="BX81" s="381">
        <v>1</v>
      </c>
      <c r="BY81" s="413">
        <v>0</v>
      </c>
      <c r="BZ81" s="413">
        <v>0</v>
      </c>
      <c r="CA81" s="413">
        <v>0</v>
      </c>
      <c r="CB81" s="413">
        <v>0</v>
      </c>
      <c r="CC81" s="413">
        <v>0</v>
      </c>
      <c r="CD81" s="413">
        <v>1</v>
      </c>
      <c r="CE81" s="381">
        <v>0</v>
      </c>
      <c r="CF81" s="402">
        <v>0</v>
      </c>
      <c r="CG81" s="379"/>
      <c r="CH81" s="379"/>
      <c r="CI81" s="379"/>
      <c r="CJ81" s="379"/>
      <c r="CK81" s="379"/>
      <c r="CL81" s="379"/>
      <c r="CM81" s="379"/>
      <c r="CN81" s="381"/>
      <c r="CO81" s="379"/>
    </row>
    <row r="82" spans="1:93" x14ac:dyDescent="0.15">
      <c r="A82" s="401">
        <v>0.38907407407407407</v>
      </c>
      <c r="B82" s="435"/>
      <c r="C82" s="442"/>
      <c r="D82" s="379"/>
      <c r="E82" s="380"/>
      <c r="F82" s="379" t="s">
        <v>352</v>
      </c>
      <c r="G82" s="379">
        <v>17</v>
      </c>
      <c r="H82" s="381">
        <v>1</v>
      </c>
      <c r="I82" s="379">
        <v>1</v>
      </c>
      <c r="J82" s="381">
        <v>0</v>
      </c>
      <c r="K82" s="402">
        <v>1</v>
      </c>
      <c r="L82" s="402">
        <v>1</v>
      </c>
      <c r="M82" s="402">
        <v>0</v>
      </c>
      <c r="N82" s="379"/>
      <c r="O82" s="379">
        <v>1</v>
      </c>
      <c r="P82" s="379">
        <v>0</v>
      </c>
      <c r="Q82" s="379">
        <v>0</v>
      </c>
      <c r="R82" s="379">
        <v>0</v>
      </c>
      <c r="S82" s="379">
        <v>0</v>
      </c>
      <c r="T82" s="379">
        <v>1</v>
      </c>
      <c r="U82" s="379">
        <v>0</v>
      </c>
      <c r="V82" s="379">
        <v>0</v>
      </c>
      <c r="W82" s="379">
        <v>1</v>
      </c>
      <c r="X82" s="379">
        <v>0</v>
      </c>
      <c r="Y82" s="381">
        <v>0</v>
      </c>
      <c r="Z82" s="411">
        <v>-0.5147889691979991</v>
      </c>
      <c r="AA82" s="411">
        <v>0</v>
      </c>
      <c r="AB82" s="379">
        <v>0.79558295239690779</v>
      </c>
      <c r="AC82" s="379">
        <v>-11.978582677165354</v>
      </c>
      <c r="AD82" s="379" t="s">
        <v>442</v>
      </c>
      <c r="AE82" s="379">
        <v>0.79558295239690779</v>
      </c>
      <c r="AF82" s="379">
        <v>-11.978582677165354</v>
      </c>
      <c r="AG82" s="379">
        <v>-3.8375177703850847</v>
      </c>
      <c r="AH82" s="379">
        <v>13.148366141732282</v>
      </c>
      <c r="AI82" s="379"/>
      <c r="AJ82" s="379"/>
      <c r="AK82" s="379">
        <v>0</v>
      </c>
      <c r="AL82" s="379">
        <v>0</v>
      </c>
      <c r="AM82" s="379"/>
      <c r="AN82" s="379"/>
      <c r="AO82" s="379"/>
      <c r="AP82" s="379"/>
      <c r="AQ82" s="379"/>
      <c r="AR82" s="379"/>
      <c r="AS82" s="379"/>
      <c r="AT82" s="379"/>
      <c r="AU82" s="405"/>
      <c r="AV82" s="405"/>
      <c r="AW82" s="405"/>
      <c r="AX82" s="379"/>
      <c r="AY82" s="379"/>
      <c r="AZ82" s="379"/>
      <c r="BA82" s="379"/>
      <c r="BB82" s="379"/>
      <c r="BC82" s="379"/>
      <c r="BD82" s="379"/>
      <c r="BE82" s="379"/>
      <c r="BF82" s="379"/>
      <c r="BG82" s="379"/>
      <c r="BH82" s="379"/>
      <c r="BI82" s="405"/>
      <c r="BJ82" s="405"/>
      <c r="BK82" s="405"/>
      <c r="BL82" s="379"/>
      <c r="BM82" s="379"/>
      <c r="BN82" s="379"/>
      <c r="BO82" s="379"/>
      <c r="BP82" s="379"/>
      <c r="BQ82" s="379"/>
      <c r="BR82" s="383"/>
      <c r="BS82" s="379"/>
      <c r="BT82" s="379"/>
      <c r="BU82" s="379"/>
      <c r="BV82" s="379"/>
      <c r="BW82" s="379"/>
      <c r="BX82" s="381"/>
      <c r="BY82" s="379"/>
      <c r="BZ82" s="379"/>
      <c r="CA82" s="379"/>
      <c r="CB82" s="379"/>
      <c r="CC82" s="379"/>
      <c r="CD82" s="379"/>
      <c r="CE82" s="381"/>
      <c r="CF82" s="379"/>
      <c r="CG82" s="379"/>
      <c r="CH82" s="379"/>
      <c r="CI82" s="379"/>
      <c r="CJ82" s="379"/>
      <c r="CK82" s="379"/>
      <c r="CL82" s="379"/>
      <c r="CM82" s="379"/>
      <c r="CN82" s="381"/>
      <c r="CO82" s="379" t="s">
        <v>544</v>
      </c>
    </row>
    <row r="83" spans="1:93" x14ac:dyDescent="0.15">
      <c r="A83" s="401">
        <v>0.39452546296296293</v>
      </c>
      <c r="B83" s="435"/>
      <c r="C83" s="442"/>
      <c r="D83" s="379"/>
      <c r="E83" s="380"/>
      <c r="F83" s="379"/>
      <c r="G83" s="379"/>
      <c r="H83" s="381">
        <v>1</v>
      </c>
      <c r="I83" s="379">
        <v>1</v>
      </c>
      <c r="J83" s="381">
        <v>0</v>
      </c>
      <c r="K83" s="402">
        <v>1</v>
      </c>
      <c r="L83" s="402">
        <v>0</v>
      </c>
      <c r="M83" s="402">
        <v>1</v>
      </c>
      <c r="N83" s="379"/>
      <c r="O83" s="379">
        <v>0</v>
      </c>
      <c r="P83" s="379">
        <v>0</v>
      </c>
      <c r="Q83" s="379">
        <v>1</v>
      </c>
      <c r="R83" s="379">
        <v>1</v>
      </c>
      <c r="S83" s="379">
        <v>0</v>
      </c>
      <c r="T83" s="379">
        <v>0</v>
      </c>
      <c r="U83" s="379">
        <v>0</v>
      </c>
      <c r="V83" s="379">
        <v>0</v>
      </c>
      <c r="W83" s="379">
        <v>0</v>
      </c>
      <c r="X83" s="379">
        <v>0</v>
      </c>
      <c r="Y83" s="381">
        <v>1</v>
      </c>
      <c r="Z83" s="379"/>
      <c r="AA83" s="379"/>
      <c r="AB83" s="379">
        <v>0.84238194959672585</v>
      </c>
      <c r="AC83" s="379">
        <v>-11.978582677165354</v>
      </c>
      <c r="AD83" s="379" t="s">
        <v>442</v>
      </c>
      <c r="AE83" s="379">
        <v>0.84238194959672585</v>
      </c>
      <c r="AF83" s="379">
        <v>-11.978582677165354</v>
      </c>
      <c r="AG83" s="379">
        <v>-3.4631257927865398</v>
      </c>
      <c r="AH83" s="379">
        <v>12.118956692913384</v>
      </c>
      <c r="AI83" s="379"/>
      <c r="AJ83" s="379"/>
      <c r="AK83" s="379">
        <v>0</v>
      </c>
      <c r="AL83" s="379">
        <v>0</v>
      </c>
      <c r="AM83" s="379"/>
      <c r="AN83" s="379"/>
      <c r="AO83" s="379"/>
      <c r="AP83" s="379"/>
      <c r="AQ83" s="379"/>
      <c r="AR83" s="379"/>
      <c r="AS83" s="379"/>
      <c r="AT83" s="379"/>
      <c r="AU83" s="405"/>
      <c r="AV83" s="405"/>
      <c r="AW83" s="405"/>
      <c r="AX83" s="379"/>
      <c r="AY83" s="379"/>
      <c r="AZ83" s="379"/>
      <c r="BA83" s="379"/>
      <c r="BB83" s="379"/>
      <c r="BC83" s="379"/>
      <c r="BD83" s="379"/>
      <c r="BE83" s="379"/>
      <c r="BF83" s="379"/>
      <c r="BG83" s="379"/>
      <c r="BH83" s="379"/>
      <c r="BI83" s="405"/>
      <c r="BJ83" s="405"/>
      <c r="BK83" s="405"/>
      <c r="BL83" s="379"/>
      <c r="BM83" s="379"/>
      <c r="BN83" s="379"/>
      <c r="BO83" s="379"/>
      <c r="BP83" s="379"/>
      <c r="BQ83" s="379"/>
      <c r="BR83" s="383"/>
      <c r="BS83" s="379"/>
      <c r="BT83" s="379"/>
      <c r="BU83" s="379"/>
      <c r="BV83" s="379"/>
      <c r="BW83" s="379"/>
      <c r="BX83" s="381"/>
      <c r="BY83" s="379"/>
      <c r="BZ83" s="379"/>
      <c r="CA83" s="379"/>
      <c r="CB83" s="379"/>
      <c r="CC83" s="379"/>
      <c r="CD83" s="379"/>
      <c r="CE83" s="381"/>
      <c r="CF83" s="379"/>
      <c r="CG83" s="379"/>
      <c r="CH83" s="379"/>
      <c r="CI83" s="379"/>
      <c r="CJ83" s="379"/>
      <c r="CK83" s="379"/>
      <c r="CL83" s="379"/>
      <c r="CM83" s="379"/>
      <c r="CN83" s="381"/>
      <c r="CO83" s="379"/>
    </row>
    <row r="84" spans="1:93" x14ac:dyDescent="0.15">
      <c r="A84" s="401">
        <v>0.39515046296296297</v>
      </c>
      <c r="B84" s="435">
        <v>0.24</v>
      </c>
      <c r="C84" s="442">
        <v>0.79999199999999993</v>
      </c>
      <c r="D84" s="379"/>
      <c r="E84" s="380"/>
      <c r="F84" s="379"/>
      <c r="G84" s="379"/>
      <c r="H84" s="381">
        <v>2</v>
      </c>
      <c r="I84" s="379"/>
      <c r="J84" s="381"/>
      <c r="K84" s="402">
        <v>0</v>
      </c>
      <c r="L84" s="379"/>
      <c r="M84" s="379"/>
      <c r="N84" s="379"/>
      <c r="O84" s="379"/>
      <c r="P84" s="379"/>
      <c r="Q84" s="379"/>
      <c r="R84" s="379"/>
      <c r="S84" s="379"/>
      <c r="T84" s="379"/>
      <c r="U84" s="379"/>
      <c r="V84" s="379"/>
      <c r="W84" s="379"/>
      <c r="X84" s="379"/>
      <c r="Y84" s="381"/>
      <c r="Z84" s="379">
        <v>-2.8079398319890863</v>
      </c>
      <c r="AA84" s="379">
        <v>5.3810039370078737</v>
      </c>
      <c r="AB84" s="379">
        <v>-4.4927037311825382</v>
      </c>
      <c r="AC84" s="379">
        <v>11.136338582677165</v>
      </c>
      <c r="AD84" s="379" t="s">
        <v>443</v>
      </c>
      <c r="AE84" s="379">
        <v>-3.4163267955867216</v>
      </c>
      <c r="AF84" s="379">
        <v>11.323503937007873</v>
      </c>
      <c r="AG84" s="379">
        <v>0.60838696359763533</v>
      </c>
      <c r="AH84" s="379">
        <v>-11.557460629921259</v>
      </c>
      <c r="AI84" s="379"/>
      <c r="AJ84" s="379"/>
      <c r="AK84" s="379">
        <v>1</v>
      </c>
      <c r="AL84" s="379">
        <v>0</v>
      </c>
      <c r="AM84" s="379">
        <v>1</v>
      </c>
      <c r="AN84" s="379">
        <v>0</v>
      </c>
      <c r="AO84" s="379">
        <v>0</v>
      </c>
      <c r="AP84" s="379">
        <v>0</v>
      </c>
      <c r="AQ84" s="379">
        <v>1</v>
      </c>
      <c r="AR84" s="379">
        <v>0</v>
      </c>
      <c r="AS84" s="379">
        <v>1</v>
      </c>
      <c r="AT84" s="379">
        <v>0</v>
      </c>
      <c r="AU84" s="405">
        <v>0</v>
      </c>
      <c r="AV84" s="405">
        <v>0</v>
      </c>
      <c r="AW84" s="405"/>
      <c r="AX84" s="405">
        <v>0</v>
      </c>
      <c r="AY84" s="405">
        <v>0</v>
      </c>
      <c r="AZ84" s="405">
        <v>0</v>
      </c>
      <c r="BA84" s="405">
        <v>1</v>
      </c>
      <c r="BB84" s="405">
        <v>0</v>
      </c>
      <c r="BC84" s="405">
        <v>0</v>
      </c>
      <c r="BD84" s="405">
        <v>1</v>
      </c>
      <c r="BE84" s="405">
        <v>0</v>
      </c>
      <c r="BF84" s="405">
        <v>1</v>
      </c>
      <c r="BG84" s="405">
        <v>0</v>
      </c>
      <c r="BH84" s="405">
        <v>0</v>
      </c>
      <c r="BI84" s="405">
        <v>0</v>
      </c>
      <c r="BJ84" s="405">
        <v>0</v>
      </c>
      <c r="BK84" s="405">
        <v>0</v>
      </c>
      <c r="BL84" s="405">
        <v>0</v>
      </c>
      <c r="BM84" s="405">
        <v>0</v>
      </c>
      <c r="BN84" s="405">
        <v>0</v>
      </c>
      <c r="BO84" s="405">
        <v>1</v>
      </c>
      <c r="BP84" s="405">
        <v>0</v>
      </c>
      <c r="BQ84" s="405">
        <v>0</v>
      </c>
      <c r="BR84" s="416">
        <v>1</v>
      </c>
      <c r="BS84" s="402">
        <v>0</v>
      </c>
      <c r="BT84" s="402"/>
      <c r="BU84" s="402">
        <v>0</v>
      </c>
      <c r="BV84" s="402">
        <v>0</v>
      </c>
      <c r="BW84" s="402">
        <v>1</v>
      </c>
      <c r="BX84" s="381">
        <v>0</v>
      </c>
      <c r="BY84" s="405">
        <v>1</v>
      </c>
      <c r="BZ84" s="405">
        <v>0</v>
      </c>
      <c r="CA84" s="405">
        <v>0</v>
      </c>
      <c r="CB84" s="405">
        <v>0</v>
      </c>
      <c r="CC84" s="405">
        <v>0</v>
      </c>
      <c r="CD84" s="405">
        <v>0</v>
      </c>
      <c r="CE84" s="381">
        <v>0</v>
      </c>
      <c r="CF84" s="402">
        <v>0</v>
      </c>
      <c r="CG84" s="379"/>
      <c r="CH84" s="379"/>
      <c r="CI84" s="379"/>
      <c r="CJ84" s="379"/>
      <c r="CK84" s="379"/>
      <c r="CL84" s="379"/>
      <c r="CM84" s="379"/>
      <c r="CN84" s="381"/>
      <c r="CO84" s="379"/>
    </row>
    <row r="85" spans="1:93" x14ac:dyDescent="0.15">
      <c r="A85" s="401">
        <v>0.39612268518518517</v>
      </c>
      <c r="B85" s="435">
        <v>1.24</v>
      </c>
      <c r="C85" s="442">
        <v>1.7999999199999999</v>
      </c>
      <c r="D85" s="379"/>
      <c r="E85" s="380"/>
      <c r="F85" s="379"/>
      <c r="G85" s="379"/>
      <c r="H85" s="381">
        <v>3</v>
      </c>
      <c r="I85" s="379"/>
      <c r="J85" s="381"/>
      <c r="K85" s="402">
        <v>0</v>
      </c>
      <c r="L85" s="379"/>
      <c r="M85" s="379"/>
      <c r="N85" s="379"/>
      <c r="O85" s="379"/>
      <c r="P85" s="379"/>
      <c r="Q85" s="379"/>
      <c r="R85" s="379"/>
      <c r="S85" s="379"/>
      <c r="T85" s="379"/>
      <c r="U85" s="379"/>
      <c r="V85" s="379"/>
      <c r="W85" s="379"/>
      <c r="X85" s="379"/>
      <c r="Y85" s="381"/>
      <c r="Z85" s="379">
        <v>-1.2167739271952707</v>
      </c>
      <c r="AA85" s="379">
        <v>-11.183129921259843</v>
      </c>
      <c r="AB85" s="379">
        <v>-1.2635729243950888</v>
      </c>
      <c r="AC85" s="379">
        <v>-12.399704724409448</v>
      </c>
      <c r="AD85" s="379" t="s">
        <v>443</v>
      </c>
      <c r="AE85" s="379">
        <v>-0.14039699159945432</v>
      </c>
      <c r="AF85" s="379">
        <v>-12.54007874015748</v>
      </c>
      <c r="AG85" s="379">
        <v>-0.14039699159945432</v>
      </c>
      <c r="AH85" s="379">
        <v>12.774035433070866</v>
      </c>
      <c r="AI85" s="379"/>
      <c r="AJ85" s="379"/>
      <c r="AK85" s="379">
        <v>0</v>
      </c>
      <c r="AL85" s="379">
        <v>1</v>
      </c>
      <c r="AM85" s="379">
        <v>1</v>
      </c>
      <c r="AN85" s="379">
        <v>0</v>
      </c>
      <c r="AO85" s="379">
        <v>0</v>
      </c>
      <c r="AP85" s="379">
        <v>1</v>
      </c>
      <c r="AQ85" s="379">
        <v>0</v>
      </c>
      <c r="AR85" s="379">
        <v>0</v>
      </c>
      <c r="AS85" s="379">
        <v>0</v>
      </c>
      <c r="AT85" s="379">
        <v>1</v>
      </c>
      <c r="AU85" s="405">
        <v>0</v>
      </c>
      <c r="AV85" s="405">
        <v>0</v>
      </c>
      <c r="AW85" s="405"/>
      <c r="AX85" s="405">
        <v>0</v>
      </c>
      <c r="AY85" s="405">
        <v>0</v>
      </c>
      <c r="AZ85" s="405">
        <v>1</v>
      </c>
      <c r="BA85" s="405">
        <v>0</v>
      </c>
      <c r="BB85" s="405">
        <v>0</v>
      </c>
      <c r="BC85" s="405">
        <v>0</v>
      </c>
      <c r="BD85" s="405">
        <v>1</v>
      </c>
      <c r="BE85" s="405">
        <v>0</v>
      </c>
      <c r="BF85" s="405">
        <v>1</v>
      </c>
      <c r="BG85" s="405">
        <v>0</v>
      </c>
      <c r="BH85" s="405">
        <v>0</v>
      </c>
      <c r="BI85" s="405">
        <v>0</v>
      </c>
      <c r="BJ85" s="405">
        <v>0</v>
      </c>
      <c r="BK85" s="405">
        <v>0</v>
      </c>
      <c r="BL85" s="405">
        <v>0</v>
      </c>
      <c r="BM85" s="405">
        <v>0</v>
      </c>
      <c r="BN85" s="405">
        <v>1</v>
      </c>
      <c r="BO85" s="405">
        <v>0</v>
      </c>
      <c r="BP85" s="405">
        <v>0</v>
      </c>
      <c r="BQ85" s="405">
        <v>0</v>
      </c>
      <c r="BR85" s="416">
        <v>0</v>
      </c>
      <c r="BS85" s="402">
        <v>1</v>
      </c>
      <c r="BT85" s="402"/>
      <c r="BU85" s="402">
        <v>0</v>
      </c>
      <c r="BV85" s="402">
        <v>0</v>
      </c>
      <c r="BW85" s="402">
        <v>1</v>
      </c>
      <c r="BX85" s="381">
        <v>0</v>
      </c>
      <c r="BY85" s="405">
        <v>1</v>
      </c>
      <c r="BZ85" s="405">
        <v>0</v>
      </c>
      <c r="CA85" s="405">
        <v>0</v>
      </c>
      <c r="CB85" s="405">
        <v>0</v>
      </c>
      <c r="CC85" s="405">
        <v>0</v>
      </c>
      <c r="CD85" s="405">
        <v>0</v>
      </c>
      <c r="CE85" s="381">
        <v>0</v>
      </c>
      <c r="CF85" s="402">
        <v>0</v>
      </c>
      <c r="CG85" s="379"/>
      <c r="CH85" s="379"/>
      <c r="CI85" s="379"/>
      <c r="CJ85" s="379"/>
      <c r="CK85" s="379"/>
      <c r="CL85" s="379"/>
      <c r="CM85" s="379"/>
      <c r="CN85" s="381"/>
      <c r="CO85" s="379"/>
    </row>
    <row r="86" spans="1:93" x14ac:dyDescent="0.15">
      <c r="A86" s="401">
        <v>0.39724537037037039</v>
      </c>
      <c r="B86" s="435">
        <v>1.07</v>
      </c>
      <c r="C86" s="442">
        <v>1.2333333100000001</v>
      </c>
      <c r="D86" s="379"/>
      <c r="E86" s="380"/>
      <c r="F86" s="379"/>
      <c r="G86" s="379"/>
      <c r="H86" s="381">
        <v>4</v>
      </c>
      <c r="I86" s="379"/>
      <c r="J86" s="381"/>
      <c r="K86" s="402">
        <v>0</v>
      </c>
      <c r="L86" s="379"/>
      <c r="M86" s="379"/>
      <c r="N86" s="379"/>
      <c r="O86" s="379"/>
      <c r="P86" s="379"/>
      <c r="Q86" s="379"/>
      <c r="R86" s="379"/>
      <c r="S86" s="379"/>
      <c r="T86" s="379"/>
      <c r="U86" s="379"/>
      <c r="V86" s="379"/>
      <c r="W86" s="379"/>
      <c r="X86" s="379"/>
      <c r="Y86" s="381"/>
      <c r="Z86" s="379">
        <v>-2.5271458487901777</v>
      </c>
      <c r="AA86" s="379">
        <v>6.129665354330708</v>
      </c>
      <c r="AB86" s="379">
        <v>-2.9483368235885399</v>
      </c>
      <c r="AC86" s="379">
        <v>12.961200787401575</v>
      </c>
      <c r="AD86" s="411" t="s">
        <v>443</v>
      </c>
      <c r="AE86" s="379">
        <v>-2.1059548739918146</v>
      </c>
      <c r="AF86" s="379">
        <v>13.148366141732282</v>
      </c>
      <c r="AG86" s="379">
        <v>0.70198495799727156</v>
      </c>
      <c r="AH86" s="379">
        <v>-12.54007874015748</v>
      </c>
      <c r="AI86" s="379"/>
      <c r="AJ86" s="379"/>
      <c r="AK86" s="379">
        <v>0</v>
      </c>
      <c r="AL86" s="379">
        <v>1</v>
      </c>
      <c r="AM86" s="379">
        <v>1</v>
      </c>
      <c r="AN86" s="379">
        <v>0</v>
      </c>
      <c r="AO86" s="379">
        <v>0</v>
      </c>
      <c r="AP86" s="379">
        <v>0</v>
      </c>
      <c r="AQ86" s="379">
        <v>1</v>
      </c>
      <c r="AR86" s="379">
        <v>0</v>
      </c>
      <c r="AS86" s="379">
        <v>0</v>
      </c>
      <c r="AT86" s="379">
        <v>0</v>
      </c>
      <c r="AU86" s="415">
        <v>1</v>
      </c>
      <c r="AV86" s="415">
        <v>1</v>
      </c>
      <c r="AW86" s="415"/>
      <c r="AX86" s="405">
        <v>0</v>
      </c>
      <c r="AY86" s="405">
        <v>0</v>
      </c>
      <c r="AZ86" s="405">
        <v>1</v>
      </c>
      <c r="BA86" s="405">
        <v>0</v>
      </c>
      <c r="BB86" s="405">
        <v>0</v>
      </c>
      <c r="BC86" s="405">
        <v>0</v>
      </c>
      <c r="BD86" s="405">
        <v>1</v>
      </c>
      <c r="BE86" s="405">
        <v>0</v>
      </c>
      <c r="BF86" s="405">
        <v>1</v>
      </c>
      <c r="BG86" s="405">
        <v>0</v>
      </c>
      <c r="BH86" s="405">
        <v>0</v>
      </c>
      <c r="BI86" s="405">
        <v>0</v>
      </c>
      <c r="BJ86" s="405">
        <v>0</v>
      </c>
      <c r="BK86" s="405">
        <v>0</v>
      </c>
      <c r="BL86" s="405">
        <v>0</v>
      </c>
      <c r="BM86" s="405">
        <v>0</v>
      </c>
      <c r="BN86" s="405">
        <v>1</v>
      </c>
      <c r="BO86" s="405">
        <v>0</v>
      </c>
      <c r="BP86" s="405">
        <v>0</v>
      </c>
      <c r="BQ86" s="405">
        <v>0</v>
      </c>
      <c r="BR86" s="416">
        <v>1</v>
      </c>
      <c r="BS86" s="402">
        <v>0</v>
      </c>
      <c r="BT86" s="402"/>
      <c r="BU86" s="402">
        <v>0</v>
      </c>
      <c r="BV86" s="402">
        <v>0</v>
      </c>
      <c r="BW86" s="402">
        <v>1</v>
      </c>
      <c r="BX86" s="381">
        <v>0</v>
      </c>
      <c r="BY86" s="405">
        <v>1</v>
      </c>
      <c r="BZ86" s="405">
        <v>0</v>
      </c>
      <c r="CA86" s="405">
        <v>0</v>
      </c>
      <c r="CB86" s="405">
        <v>0</v>
      </c>
      <c r="CC86" s="405">
        <v>0</v>
      </c>
      <c r="CD86" s="405">
        <v>0</v>
      </c>
      <c r="CE86" s="381">
        <v>0</v>
      </c>
      <c r="CF86" s="402">
        <v>0</v>
      </c>
      <c r="CG86" s="379"/>
      <c r="CH86" s="379"/>
      <c r="CI86" s="379"/>
      <c r="CJ86" s="379"/>
      <c r="CK86" s="379"/>
      <c r="CL86" s="379"/>
      <c r="CM86" s="379"/>
      <c r="CN86" s="381"/>
      <c r="CO86" s="379"/>
    </row>
    <row r="87" spans="1:93" x14ac:dyDescent="0.15">
      <c r="A87" s="401">
        <v>0.39805555555555555</v>
      </c>
      <c r="B87" s="435">
        <v>1.1000000000000001</v>
      </c>
      <c r="C87" s="442">
        <v>1.3333333000000003</v>
      </c>
      <c r="D87" s="379"/>
      <c r="E87" s="380"/>
      <c r="F87" s="379"/>
      <c r="G87" s="379"/>
      <c r="H87" s="381">
        <v>5</v>
      </c>
      <c r="I87" s="379"/>
      <c r="J87" s="381"/>
      <c r="K87" s="402">
        <v>0</v>
      </c>
      <c r="L87" s="379"/>
      <c r="M87" s="379"/>
      <c r="N87" s="379"/>
      <c r="O87" s="379"/>
      <c r="P87" s="379"/>
      <c r="Q87" s="379"/>
      <c r="R87" s="379"/>
      <c r="S87" s="379"/>
      <c r="T87" s="379"/>
      <c r="U87" s="379"/>
      <c r="V87" s="379"/>
      <c r="W87" s="379"/>
      <c r="X87" s="379"/>
      <c r="Y87" s="381"/>
      <c r="Z87" s="379">
        <v>-2.1527538711916328</v>
      </c>
      <c r="AA87" s="379">
        <v>-7.3930314960629913</v>
      </c>
      <c r="AB87" s="379">
        <v>-1.3103719215949068</v>
      </c>
      <c r="AC87" s="379">
        <v>-12.586870078740157</v>
      </c>
      <c r="AD87" s="411" t="s">
        <v>445</v>
      </c>
      <c r="AE87" s="379">
        <v>-0.14039699159945432</v>
      </c>
      <c r="AF87" s="379">
        <v>-12.54007874015748</v>
      </c>
      <c r="AG87" s="379">
        <v>-0.74878395519708962</v>
      </c>
      <c r="AH87" s="379">
        <v>12.86761811023622</v>
      </c>
      <c r="AI87" s="379"/>
      <c r="AJ87" s="379"/>
      <c r="AK87" s="379">
        <v>0</v>
      </c>
      <c r="AL87" s="379">
        <v>1</v>
      </c>
      <c r="AM87" s="379">
        <v>1</v>
      </c>
      <c r="AN87" s="379">
        <v>0</v>
      </c>
      <c r="AO87" s="379">
        <v>0</v>
      </c>
      <c r="AP87" s="379">
        <v>1</v>
      </c>
      <c r="AQ87" s="379">
        <v>0</v>
      </c>
      <c r="AR87" s="379">
        <v>0</v>
      </c>
      <c r="AS87" s="379">
        <v>1</v>
      </c>
      <c r="AT87" s="379">
        <v>0</v>
      </c>
      <c r="AU87" s="405">
        <v>0</v>
      </c>
      <c r="AV87" s="405">
        <v>0</v>
      </c>
      <c r="AW87" s="405"/>
      <c r="AX87" s="405">
        <v>0</v>
      </c>
      <c r="AY87" s="405">
        <v>0</v>
      </c>
      <c r="AZ87" s="405">
        <v>1</v>
      </c>
      <c r="BA87" s="405">
        <v>0</v>
      </c>
      <c r="BB87" s="405">
        <v>0</v>
      </c>
      <c r="BC87" s="405">
        <v>0</v>
      </c>
      <c r="BD87" s="405">
        <v>1</v>
      </c>
      <c r="BE87" s="405">
        <v>0</v>
      </c>
      <c r="BF87" s="405">
        <v>1</v>
      </c>
      <c r="BG87" s="405">
        <v>0</v>
      </c>
      <c r="BH87" s="405">
        <v>0</v>
      </c>
      <c r="BI87" s="405">
        <v>0</v>
      </c>
      <c r="BJ87" s="405">
        <v>0</v>
      </c>
      <c r="BK87" s="405">
        <v>0</v>
      </c>
      <c r="BL87" s="405">
        <v>0</v>
      </c>
      <c r="BM87" s="405">
        <v>0</v>
      </c>
      <c r="BN87" s="405">
        <v>1</v>
      </c>
      <c r="BO87" s="405">
        <v>0</v>
      </c>
      <c r="BP87" s="405">
        <v>0</v>
      </c>
      <c r="BQ87" s="405">
        <v>0</v>
      </c>
      <c r="BR87" s="416">
        <v>1</v>
      </c>
      <c r="BS87" s="402">
        <v>0</v>
      </c>
      <c r="BT87" s="402"/>
      <c r="BU87" s="402">
        <v>0</v>
      </c>
      <c r="BV87" s="402">
        <v>0</v>
      </c>
      <c r="BW87" s="402">
        <v>1</v>
      </c>
      <c r="BX87" s="381">
        <v>0</v>
      </c>
      <c r="BY87" s="405">
        <v>1</v>
      </c>
      <c r="BZ87" s="405">
        <v>0</v>
      </c>
      <c r="CA87" s="405">
        <v>0</v>
      </c>
      <c r="CB87" s="405">
        <v>0</v>
      </c>
      <c r="CC87" s="405">
        <v>0</v>
      </c>
      <c r="CD87" s="405">
        <v>0</v>
      </c>
      <c r="CE87" s="381">
        <v>0</v>
      </c>
      <c r="CF87" s="402">
        <v>1</v>
      </c>
      <c r="CG87" s="379"/>
      <c r="CH87" s="379"/>
      <c r="CI87" s="379"/>
      <c r="CJ87" s="379"/>
      <c r="CK87" s="379"/>
      <c r="CL87" s="379"/>
      <c r="CM87" s="379"/>
      <c r="CN87" s="381"/>
      <c r="CO87" s="379"/>
    </row>
    <row r="88" spans="1:93" x14ac:dyDescent="0.15">
      <c r="A88" s="401">
        <v>0.39884259259259264</v>
      </c>
      <c r="B88" s="435">
        <v>1.08</v>
      </c>
      <c r="C88" s="442">
        <v>1.2666666400000002</v>
      </c>
      <c r="D88" s="379"/>
      <c r="E88" s="380"/>
      <c r="F88" s="379"/>
      <c r="G88" s="379"/>
      <c r="H88" s="381">
        <v>6</v>
      </c>
      <c r="I88" s="379"/>
      <c r="J88" s="381"/>
      <c r="K88" s="402">
        <v>0</v>
      </c>
      <c r="L88" s="379"/>
      <c r="M88" s="379"/>
      <c r="N88" s="379"/>
      <c r="O88" s="379"/>
      <c r="P88" s="379"/>
      <c r="Q88" s="379"/>
      <c r="R88" s="379"/>
      <c r="S88" s="379"/>
      <c r="T88" s="379"/>
      <c r="U88" s="379"/>
      <c r="V88" s="379"/>
      <c r="W88" s="379"/>
      <c r="X88" s="379"/>
      <c r="Y88" s="381"/>
      <c r="Z88" s="379">
        <v>-2.6675428403896317</v>
      </c>
      <c r="AA88" s="379">
        <v>11.183129921259843</v>
      </c>
      <c r="AB88" s="379">
        <v>-3.1823318095876312</v>
      </c>
      <c r="AC88" s="379">
        <v>12.914409448818898</v>
      </c>
      <c r="AD88" s="411" t="s">
        <v>445</v>
      </c>
      <c r="AE88" s="379">
        <v>-2.1527538711916301</v>
      </c>
      <c r="AF88" s="379">
        <v>13.195157480314959</v>
      </c>
      <c r="AG88" s="379">
        <v>0.5147889691979991</v>
      </c>
      <c r="AH88" s="379">
        <v>-12.493287401574802</v>
      </c>
      <c r="AI88" s="379"/>
      <c r="AJ88" s="379"/>
      <c r="AK88" s="379">
        <v>0</v>
      </c>
      <c r="AL88" s="379">
        <v>1</v>
      </c>
      <c r="AM88" s="379">
        <v>1</v>
      </c>
      <c r="AN88" s="379">
        <v>0</v>
      </c>
      <c r="AO88" s="379">
        <v>0</v>
      </c>
      <c r="AP88" s="379">
        <v>0</v>
      </c>
      <c r="AQ88" s="379">
        <v>1</v>
      </c>
      <c r="AR88" s="379">
        <v>0</v>
      </c>
      <c r="AS88" s="379">
        <v>0</v>
      </c>
      <c r="AT88" s="379">
        <v>0</v>
      </c>
      <c r="AU88" s="405">
        <v>0</v>
      </c>
      <c r="AV88" s="405">
        <v>1</v>
      </c>
      <c r="AW88" s="405"/>
      <c r="AX88" s="405">
        <v>0</v>
      </c>
      <c r="AY88" s="405">
        <v>0</v>
      </c>
      <c r="AZ88" s="405">
        <v>1</v>
      </c>
      <c r="BA88" s="405">
        <v>0</v>
      </c>
      <c r="BB88" s="405">
        <v>0</v>
      </c>
      <c r="BC88" s="405">
        <v>0</v>
      </c>
      <c r="BD88" s="405">
        <v>1</v>
      </c>
      <c r="BE88" s="405">
        <v>0</v>
      </c>
      <c r="BF88" s="405">
        <v>1</v>
      </c>
      <c r="BG88" s="405">
        <v>0</v>
      </c>
      <c r="BH88" s="405">
        <v>0</v>
      </c>
      <c r="BI88" s="405">
        <v>0</v>
      </c>
      <c r="BJ88" s="405">
        <v>0</v>
      </c>
      <c r="BK88" s="405">
        <v>0</v>
      </c>
      <c r="BL88" s="405">
        <v>0</v>
      </c>
      <c r="BM88" s="405">
        <v>0</v>
      </c>
      <c r="BN88" s="405">
        <v>1</v>
      </c>
      <c r="BO88" s="405">
        <v>0</v>
      </c>
      <c r="BP88" s="405">
        <v>0</v>
      </c>
      <c r="BQ88" s="405">
        <v>0</v>
      </c>
      <c r="BR88" s="416">
        <v>1</v>
      </c>
      <c r="BS88" s="402">
        <v>0</v>
      </c>
      <c r="BT88" s="402"/>
      <c r="BU88" s="402">
        <v>0</v>
      </c>
      <c r="BV88" s="402">
        <v>0</v>
      </c>
      <c r="BW88" s="402">
        <v>1</v>
      </c>
      <c r="BX88" s="381">
        <v>0</v>
      </c>
      <c r="BY88" s="405">
        <v>1</v>
      </c>
      <c r="BZ88" s="405">
        <v>0</v>
      </c>
      <c r="CA88" s="405">
        <v>0</v>
      </c>
      <c r="CB88" s="405">
        <v>0</v>
      </c>
      <c r="CC88" s="405">
        <v>0</v>
      </c>
      <c r="CD88" s="405">
        <v>0</v>
      </c>
      <c r="CE88" s="381">
        <v>0</v>
      </c>
      <c r="CF88" s="402">
        <v>0</v>
      </c>
      <c r="CG88" s="379"/>
      <c r="CH88" s="379"/>
      <c r="CI88" s="379"/>
      <c r="CJ88" s="379"/>
      <c r="CK88" s="379"/>
      <c r="CL88" s="379"/>
      <c r="CM88" s="379"/>
      <c r="CN88" s="381"/>
      <c r="CO88" s="379"/>
    </row>
    <row r="89" spans="1:93" x14ac:dyDescent="0.15">
      <c r="A89" s="401">
        <v>0.40003472222222225</v>
      </c>
      <c r="B89" s="435">
        <v>1.1299999999999999</v>
      </c>
      <c r="C89" s="442">
        <v>1.4333332899999998</v>
      </c>
      <c r="D89" s="379"/>
      <c r="E89" s="380"/>
      <c r="F89" s="379"/>
      <c r="G89" s="379"/>
      <c r="H89" s="381">
        <v>7</v>
      </c>
      <c r="I89" s="379"/>
      <c r="J89" s="381"/>
      <c r="K89" s="402">
        <v>0</v>
      </c>
      <c r="L89" s="379"/>
      <c r="M89" s="379"/>
      <c r="N89" s="379"/>
      <c r="O89" s="379"/>
      <c r="P89" s="379"/>
      <c r="Q89" s="379"/>
      <c r="R89" s="379"/>
      <c r="S89" s="379"/>
      <c r="T89" s="379"/>
      <c r="U89" s="379"/>
      <c r="V89" s="379"/>
      <c r="W89" s="379"/>
      <c r="X89" s="379"/>
      <c r="Y89" s="381"/>
      <c r="Z89" s="379">
        <v>-1.0763769355958164</v>
      </c>
      <c r="AA89" s="379">
        <v>-5.1938385826771647</v>
      </c>
      <c r="AB89" s="379">
        <v>0</v>
      </c>
      <c r="AC89" s="379">
        <v>-11.276712598425195</v>
      </c>
      <c r="AD89" s="379" t="s">
        <v>443</v>
      </c>
      <c r="AE89" s="379">
        <v>1.0763769355958164</v>
      </c>
      <c r="AF89" s="379">
        <v>-11.604251968503936</v>
      </c>
      <c r="AG89" s="379">
        <v>-1.0295779383959982</v>
      </c>
      <c r="AH89" s="379">
        <v>13.148366141732282</v>
      </c>
      <c r="AI89" s="379"/>
      <c r="AJ89" s="379"/>
      <c r="AK89" s="379">
        <v>0</v>
      </c>
      <c r="AL89" s="379">
        <v>1</v>
      </c>
      <c r="AM89" s="379">
        <v>0</v>
      </c>
      <c r="AN89" s="379">
        <v>1</v>
      </c>
      <c r="AO89" s="379">
        <v>0</v>
      </c>
      <c r="AP89" s="379">
        <v>1</v>
      </c>
      <c r="AQ89" s="379">
        <v>0</v>
      </c>
      <c r="AR89" s="379">
        <v>0</v>
      </c>
      <c r="AS89" s="379">
        <v>0</v>
      </c>
      <c r="AT89" s="379">
        <v>0</v>
      </c>
      <c r="AU89" s="405">
        <v>1</v>
      </c>
      <c r="AV89" s="405">
        <v>0</v>
      </c>
      <c r="AW89" s="405"/>
      <c r="AX89" s="405">
        <v>0</v>
      </c>
      <c r="AY89" s="405">
        <v>0</v>
      </c>
      <c r="AZ89" s="405">
        <v>1</v>
      </c>
      <c r="BA89" s="405">
        <v>0</v>
      </c>
      <c r="BB89" s="405">
        <v>0</v>
      </c>
      <c r="BC89" s="405">
        <v>0</v>
      </c>
      <c r="BD89" s="405">
        <v>1</v>
      </c>
      <c r="BE89" s="405">
        <v>0</v>
      </c>
      <c r="BF89" s="405">
        <v>1</v>
      </c>
      <c r="BG89" s="405">
        <v>0</v>
      </c>
      <c r="BH89" s="405">
        <v>0</v>
      </c>
      <c r="BI89" s="405">
        <v>0</v>
      </c>
      <c r="BJ89" s="405">
        <v>0</v>
      </c>
      <c r="BK89" s="405">
        <v>0</v>
      </c>
      <c r="BL89" s="405">
        <v>0</v>
      </c>
      <c r="BM89" s="405">
        <v>0</v>
      </c>
      <c r="BN89" s="405">
        <v>1</v>
      </c>
      <c r="BO89" s="405">
        <v>0</v>
      </c>
      <c r="BP89" s="405">
        <v>0</v>
      </c>
      <c r="BQ89" s="405">
        <v>0</v>
      </c>
      <c r="BR89" s="416">
        <v>0</v>
      </c>
      <c r="BS89" s="402">
        <v>1</v>
      </c>
      <c r="BT89" s="402"/>
      <c r="BU89" s="402">
        <v>0</v>
      </c>
      <c r="BV89" s="402">
        <v>0</v>
      </c>
      <c r="BW89" s="402">
        <v>1</v>
      </c>
      <c r="BX89" s="381">
        <v>0</v>
      </c>
      <c r="BY89" s="405">
        <v>0</v>
      </c>
      <c r="BZ89" s="405">
        <v>0</v>
      </c>
      <c r="CA89" s="405">
        <v>0</v>
      </c>
      <c r="CB89" s="405">
        <v>0</v>
      </c>
      <c r="CC89" s="405">
        <v>0</v>
      </c>
      <c r="CD89" s="405">
        <v>1</v>
      </c>
      <c r="CE89" s="381">
        <v>0</v>
      </c>
      <c r="CF89" s="402">
        <v>1</v>
      </c>
      <c r="CG89" s="379"/>
      <c r="CH89" s="379"/>
      <c r="CI89" s="379"/>
      <c r="CJ89" s="379"/>
      <c r="CK89" s="379"/>
      <c r="CL89" s="379"/>
      <c r="CM89" s="379"/>
      <c r="CN89" s="381"/>
      <c r="CO89" s="379"/>
    </row>
    <row r="90" spans="1:93" x14ac:dyDescent="0.15">
      <c r="A90" s="381"/>
      <c r="B90" s="435"/>
      <c r="C90" s="442"/>
      <c r="D90" s="379"/>
      <c r="E90" s="380"/>
      <c r="F90" s="379"/>
      <c r="G90" s="379"/>
      <c r="H90" s="381"/>
      <c r="I90" s="379"/>
      <c r="J90" s="381"/>
      <c r="K90" s="379"/>
      <c r="L90" s="379"/>
      <c r="M90" s="379"/>
      <c r="N90" s="379"/>
      <c r="O90" s="379"/>
      <c r="P90" s="379"/>
      <c r="Q90" s="379"/>
      <c r="R90" s="379"/>
      <c r="S90" s="379"/>
      <c r="T90" s="379"/>
      <c r="U90" s="379"/>
      <c r="V90" s="379"/>
      <c r="W90" s="379"/>
      <c r="X90" s="379"/>
      <c r="Y90" s="381"/>
      <c r="Z90" s="379">
        <v>3.3695277983869034</v>
      </c>
      <c r="AA90" s="379">
        <v>6.7847440944881887</v>
      </c>
      <c r="AB90" s="379"/>
      <c r="AC90" s="379"/>
      <c r="AD90" s="379"/>
      <c r="AE90" s="379"/>
      <c r="AF90" s="379"/>
      <c r="AG90" s="379"/>
      <c r="AH90" s="381"/>
      <c r="AI90" s="382"/>
      <c r="AJ90" s="382"/>
      <c r="AK90" s="379"/>
      <c r="AL90" s="379"/>
      <c r="AM90" s="379"/>
      <c r="AN90" s="379"/>
      <c r="AO90" s="379"/>
      <c r="AP90" s="379"/>
      <c r="AQ90" s="379"/>
      <c r="AR90" s="379"/>
      <c r="AS90" s="379"/>
      <c r="AT90" s="379"/>
      <c r="AU90" s="405"/>
      <c r="AV90" s="405"/>
      <c r="AW90" s="405"/>
      <c r="AX90" s="379"/>
      <c r="AY90" s="379"/>
      <c r="AZ90" s="379"/>
      <c r="BA90" s="379"/>
      <c r="BB90" s="379"/>
      <c r="BC90" s="379"/>
      <c r="BD90" s="379"/>
      <c r="BE90" s="379"/>
      <c r="BF90" s="379"/>
      <c r="BG90" s="379"/>
      <c r="BH90" s="379"/>
      <c r="BI90" s="405"/>
      <c r="BJ90" s="405"/>
      <c r="BK90" s="405"/>
      <c r="BL90" s="379"/>
      <c r="BM90" s="379"/>
      <c r="BN90" s="379"/>
      <c r="BO90" s="379"/>
      <c r="BP90" s="379"/>
      <c r="BQ90" s="379"/>
      <c r="BR90" s="383"/>
      <c r="BS90" s="379"/>
      <c r="BT90" s="379"/>
      <c r="BU90" s="379"/>
      <c r="BV90" s="379"/>
      <c r="BW90" s="379"/>
      <c r="BX90" s="381"/>
      <c r="BY90" s="379"/>
      <c r="BZ90" s="379"/>
      <c r="CA90" s="379"/>
      <c r="CB90" s="379"/>
      <c r="CC90" s="379"/>
      <c r="CD90" s="379"/>
      <c r="CE90" s="381"/>
      <c r="CF90" s="379"/>
      <c r="CG90" s="379"/>
      <c r="CH90" s="379"/>
      <c r="CI90" s="379"/>
      <c r="CJ90" s="379"/>
      <c r="CK90" s="379"/>
      <c r="CL90" s="379"/>
      <c r="CM90" s="379"/>
      <c r="CN90" s="381"/>
      <c r="CO90" s="379" t="s">
        <v>545</v>
      </c>
    </row>
    <row r="91" spans="1:93" x14ac:dyDescent="0.15">
      <c r="A91" s="401">
        <v>0.41409722222222217</v>
      </c>
      <c r="B91" s="435"/>
      <c r="C91" s="442"/>
      <c r="D91" s="379"/>
      <c r="E91" s="380"/>
      <c r="F91" s="379" t="s">
        <v>353</v>
      </c>
      <c r="G91" s="379">
        <v>18</v>
      </c>
      <c r="H91" s="381">
        <v>1</v>
      </c>
      <c r="I91" s="379">
        <v>1</v>
      </c>
      <c r="J91" s="381">
        <v>0</v>
      </c>
      <c r="K91" s="402">
        <v>1</v>
      </c>
      <c r="L91" s="402">
        <v>1</v>
      </c>
      <c r="M91" s="402">
        <v>0</v>
      </c>
      <c r="N91" s="379"/>
      <c r="O91" s="379">
        <v>1</v>
      </c>
      <c r="P91" s="379">
        <v>0</v>
      </c>
      <c r="Q91" s="379">
        <v>0</v>
      </c>
      <c r="R91" s="379">
        <v>1</v>
      </c>
      <c r="S91" s="379">
        <v>0</v>
      </c>
      <c r="T91" s="379">
        <v>0</v>
      </c>
      <c r="U91" s="379">
        <v>0</v>
      </c>
      <c r="V91" s="379">
        <v>0</v>
      </c>
      <c r="W91" s="379">
        <v>1</v>
      </c>
      <c r="X91" s="379">
        <v>0</v>
      </c>
      <c r="Y91" s="381">
        <v>0</v>
      </c>
      <c r="Z91" s="379"/>
      <c r="AA91" s="379"/>
      <c r="AB91" s="379"/>
      <c r="AC91" s="379"/>
      <c r="AD91" s="379"/>
      <c r="AE91" s="379">
        <v>-0.88918094679654391</v>
      </c>
      <c r="AF91" s="379">
        <v>-12.072165354330709</v>
      </c>
      <c r="AG91" s="379">
        <v>3.5099247899863579</v>
      </c>
      <c r="AH91" s="379">
        <v>13.054783464566928</v>
      </c>
      <c r="AI91" s="379"/>
      <c r="AJ91" s="379"/>
      <c r="AK91" s="379"/>
      <c r="AL91" s="379"/>
      <c r="AM91" s="379"/>
      <c r="AN91" s="379"/>
      <c r="AO91" s="379"/>
      <c r="AP91" s="379"/>
      <c r="AQ91" s="379"/>
      <c r="AR91" s="379"/>
      <c r="AS91" s="379"/>
      <c r="AT91" s="379"/>
      <c r="AU91" s="405"/>
      <c r="AV91" s="405"/>
      <c r="AW91" s="405"/>
      <c r="AX91" s="379"/>
      <c r="AY91" s="379"/>
      <c r="AZ91" s="379"/>
      <c r="BA91" s="379"/>
      <c r="BB91" s="379"/>
      <c r="BC91" s="379"/>
      <c r="BD91" s="379"/>
      <c r="BE91" s="379"/>
      <c r="BF91" s="379"/>
      <c r="BG91" s="379"/>
      <c r="BH91" s="379"/>
      <c r="BI91" s="405"/>
      <c r="BJ91" s="405"/>
      <c r="BK91" s="405"/>
      <c r="BL91" s="379"/>
      <c r="BM91" s="379"/>
      <c r="BN91" s="379"/>
      <c r="BO91" s="379"/>
      <c r="BP91" s="379"/>
      <c r="BQ91" s="379"/>
      <c r="BR91" s="383"/>
      <c r="BS91" s="379"/>
      <c r="BT91" s="379"/>
      <c r="BU91" s="379"/>
      <c r="BV91" s="379"/>
      <c r="BW91" s="379"/>
      <c r="BX91" s="381"/>
      <c r="BY91" s="379"/>
      <c r="BZ91" s="379"/>
      <c r="CA91" s="379"/>
      <c r="CB91" s="379"/>
      <c r="CC91" s="379"/>
      <c r="CD91" s="379"/>
      <c r="CE91" s="381"/>
      <c r="CF91" s="379">
        <v>1</v>
      </c>
      <c r="CG91" s="379"/>
      <c r="CH91" s="379"/>
      <c r="CI91" s="379"/>
      <c r="CJ91" s="379"/>
      <c r="CK91" s="379"/>
      <c r="CL91" s="379"/>
      <c r="CM91" s="379"/>
      <c r="CN91" s="381"/>
      <c r="CO91" s="379"/>
    </row>
    <row r="92" spans="1:93" x14ac:dyDescent="0.15">
      <c r="A92" s="401">
        <v>0.41467592592592589</v>
      </c>
      <c r="B92" s="435">
        <v>0.2</v>
      </c>
      <c r="C92" s="442">
        <v>0.66666000000000003</v>
      </c>
      <c r="D92" s="379"/>
      <c r="E92" s="380"/>
      <c r="F92" s="379"/>
      <c r="G92" s="379"/>
      <c r="H92" s="381">
        <v>2</v>
      </c>
      <c r="I92" s="379"/>
      <c r="J92" s="381"/>
      <c r="K92" s="402">
        <v>0</v>
      </c>
      <c r="L92" s="379"/>
      <c r="M92" s="379"/>
      <c r="N92" s="379"/>
      <c r="O92" s="379"/>
      <c r="P92" s="379"/>
      <c r="Q92" s="379"/>
      <c r="R92" s="379"/>
      <c r="S92" s="379"/>
      <c r="T92" s="379"/>
      <c r="U92" s="379"/>
      <c r="V92" s="379"/>
      <c r="W92" s="379"/>
      <c r="X92" s="379"/>
      <c r="Y92" s="381"/>
      <c r="Z92" s="379">
        <v>4.6798997199818101E-2</v>
      </c>
      <c r="AA92" s="379">
        <v>5.4745866141732282</v>
      </c>
      <c r="AB92" s="379">
        <v>1.0295779383959982</v>
      </c>
      <c r="AC92" s="379">
        <v>12.118956692913384</v>
      </c>
      <c r="AD92" s="379" t="s">
        <v>443</v>
      </c>
      <c r="AE92" s="379">
        <v>3.4631257927865398</v>
      </c>
      <c r="AF92" s="379">
        <v>12.072165354330709</v>
      </c>
      <c r="AG92" s="379">
        <v>-0.84238194959672585</v>
      </c>
      <c r="AH92" s="379">
        <v>-11.557460629921259</v>
      </c>
      <c r="AI92" s="379"/>
      <c r="AJ92" s="379"/>
      <c r="AK92" s="379">
        <v>1</v>
      </c>
      <c r="AL92" s="379">
        <v>0</v>
      </c>
      <c r="AM92" s="379">
        <v>0</v>
      </c>
      <c r="AN92" s="379">
        <v>0</v>
      </c>
      <c r="AO92" s="379">
        <v>1</v>
      </c>
      <c r="AP92" s="379">
        <v>0</v>
      </c>
      <c r="AQ92" s="379">
        <v>1</v>
      </c>
      <c r="AR92" s="379">
        <v>0</v>
      </c>
      <c r="AS92" s="379">
        <v>0</v>
      </c>
      <c r="AT92" s="379">
        <v>0</v>
      </c>
      <c r="AU92" s="405">
        <v>0</v>
      </c>
      <c r="AV92" s="405">
        <v>1</v>
      </c>
      <c r="AW92" s="405"/>
      <c r="AX92" s="405">
        <v>0</v>
      </c>
      <c r="AY92" s="405">
        <v>0</v>
      </c>
      <c r="AZ92" s="405">
        <v>1</v>
      </c>
      <c r="BA92" s="405">
        <v>0</v>
      </c>
      <c r="BB92" s="405">
        <v>0</v>
      </c>
      <c r="BC92" s="405">
        <v>0</v>
      </c>
      <c r="BD92" s="405">
        <v>0</v>
      </c>
      <c r="BE92" s="405">
        <v>1</v>
      </c>
      <c r="BF92" s="405">
        <v>0</v>
      </c>
      <c r="BG92" s="405">
        <v>0</v>
      </c>
      <c r="BH92" s="405">
        <v>0</v>
      </c>
      <c r="BI92" s="405">
        <v>0</v>
      </c>
      <c r="BJ92" s="405">
        <v>0</v>
      </c>
      <c r="BK92" s="405">
        <v>0</v>
      </c>
      <c r="BL92" s="405">
        <v>0</v>
      </c>
      <c r="BM92" s="405">
        <v>1</v>
      </c>
      <c r="BN92" s="405">
        <v>0</v>
      </c>
      <c r="BO92" s="405">
        <v>1</v>
      </c>
      <c r="BP92" s="405">
        <v>0</v>
      </c>
      <c r="BQ92" s="405">
        <v>0</v>
      </c>
      <c r="BR92" s="416">
        <v>0</v>
      </c>
      <c r="BS92" s="402">
        <v>0</v>
      </c>
      <c r="BT92" s="402"/>
      <c r="BU92" s="402">
        <v>0</v>
      </c>
      <c r="BV92" s="402">
        <v>1</v>
      </c>
      <c r="BW92" s="402">
        <v>0</v>
      </c>
      <c r="BX92" s="381">
        <v>1</v>
      </c>
      <c r="BY92" s="405">
        <v>1</v>
      </c>
      <c r="BZ92" s="405">
        <v>0</v>
      </c>
      <c r="CA92" s="405">
        <v>0</v>
      </c>
      <c r="CB92" s="405">
        <v>0</v>
      </c>
      <c r="CC92" s="405">
        <v>0</v>
      </c>
      <c r="CD92" s="405">
        <v>0</v>
      </c>
      <c r="CE92" s="381">
        <v>0</v>
      </c>
      <c r="CF92" s="402">
        <v>0</v>
      </c>
      <c r="CG92" s="379"/>
      <c r="CH92" s="379"/>
      <c r="CI92" s="379"/>
      <c r="CJ92" s="379"/>
      <c r="CK92" s="379"/>
      <c r="CL92" s="379"/>
      <c r="CM92" s="379"/>
      <c r="CN92" s="381"/>
      <c r="CO92" s="379"/>
    </row>
    <row r="93" spans="1:93" x14ac:dyDescent="0.15">
      <c r="A93" s="401">
        <v>0.41604166666666664</v>
      </c>
      <c r="B93" s="435">
        <v>1.28</v>
      </c>
      <c r="C93" s="442">
        <v>1.9333332400000001</v>
      </c>
      <c r="D93" s="379"/>
      <c r="E93" s="380"/>
      <c r="F93" s="379"/>
      <c r="G93" s="379"/>
      <c r="H93" s="381">
        <v>3</v>
      </c>
      <c r="I93" s="379"/>
      <c r="J93" s="381"/>
      <c r="K93" s="402">
        <v>0</v>
      </c>
      <c r="L93" s="379"/>
      <c r="M93" s="379"/>
      <c r="N93" s="379"/>
      <c r="O93" s="379"/>
      <c r="P93" s="379"/>
      <c r="Q93" s="379"/>
      <c r="R93" s="379"/>
      <c r="S93" s="379"/>
      <c r="T93" s="379"/>
      <c r="U93" s="379"/>
      <c r="V93" s="379"/>
      <c r="W93" s="379"/>
      <c r="X93" s="379"/>
      <c r="Y93" s="381"/>
      <c r="Z93" s="379">
        <v>2.4335478543905413</v>
      </c>
      <c r="AA93" s="379">
        <v>-6.5975787401574797</v>
      </c>
      <c r="AB93" s="379">
        <v>2.7611408347892681</v>
      </c>
      <c r="AC93" s="379">
        <v>-7.4866141732283458</v>
      </c>
      <c r="AD93" s="379" t="s">
        <v>443</v>
      </c>
      <c r="AE93" s="379">
        <v>1.9655578823923603</v>
      </c>
      <c r="AF93" s="379">
        <v>-7.533405511811023</v>
      </c>
      <c r="AG93" s="379">
        <v>-0.65518596079745339</v>
      </c>
      <c r="AH93" s="379">
        <v>13.148366141732282</v>
      </c>
      <c r="AI93" s="379"/>
      <c r="AJ93" s="379"/>
      <c r="AK93" s="379">
        <v>0</v>
      </c>
      <c r="AL93" s="379">
        <v>1</v>
      </c>
      <c r="AM93" s="379">
        <v>0</v>
      </c>
      <c r="AN93" s="379">
        <v>1</v>
      </c>
      <c r="AO93" s="379">
        <v>0</v>
      </c>
      <c r="AP93" s="379">
        <v>0</v>
      </c>
      <c r="AQ93" s="379">
        <v>1</v>
      </c>
      <c r="AR93" s="379">
        <v>0</v>
      </c>
      <c r="AS93" s="379">
        <v>0</v>
      </c>
      <c r="AT93" s="379">
        <v>0</v>
      </c>
      <c r="AU93" s="405">
        <v>1</v>
      </c>
      <c r="AV93" s="405">
        <v>0</v>
      </c>
      <c r="AW93" s="405"/>
      <c r="AX93" s="405">
        <v>0</v>
      </c>
      <c r="AY93" s="405">
        <v>0</v>
      </c>
      <c r="AZ93" s="405">
        <v>1</v>
      </c>
      <c r="BA93" s="405">
        <v>0</v>
      </c>
      <c r="BB93" s="405">
        <v>0</v>
      </c>
      <c r="BC93" s="405">
        <v>0</v>
      </c>
      <c r="BD93" s="405">
        <v>1</v>
      </c>
      <c r="BE93" s="405">
        <v>0</v>
      </c>
      <c r="BF93" s="405">
        <v>0</v>
      </c>
      <c r="BG93" s="405">
        <v>0</v>
      </c>
      <c r="BH93" s="405">
        <v>0</v>
      </c>
      <c r="BI93" s="405">
        <v>0</v>
      </c>
      <c r="BJ93" s="405">
        <v>0</v>
      </c>
      <c r="BK93" s="405">
        <v>1</v>
      </c>
      <c r="BL93" s="405">
        <v>0</v>
      </c>
      <c r="BM93" s="405">
        <v>0</v>
      </c>
      <c r="BN93" s="405">
        <v>0</v>
      </c>
      <c r="BO93" s="405">
        <v>1</v>
      </c>
      <c r="BP93" s="405">
        <v>0</v>
      </c>
      <c r="BQ93" s="405">
        <v>0</v>
      </c>
      <c r="BR93" s="416">
        <v>0</v>
      </c>
      <c r="BS93" s="402">
        <v>1</v>
      </c>
      <c r="BT93" s="402"/>
      <c r="BU93" s="402">
        <v>0</v>
      </c>
      <c r="BV93" s="402">
        <v>0</v>
      </c>
      <c r="BW93" s="402">
        <v>1</v>
      </c>
      <c r="BX93" s="381">
        <v>0</v>
      </c>
      <c r="BY93" s="405">
        <v>0</v>
      </c>
      <c r="BZ93" s="405">
        <v>0</v>
      </c>
      <c r="CA93" s="405">
        <v>0</v>
      </c>
      <c r="CB93" s="405">
        <v>0</v>
      </c>
      <c r="CC93" s="405">
        <v>0</v>
      </c>
      <c r="CD93" s="405">
        <v>1</v>
      </c>
      <c r="CE93" s="381">
        <v>0</v>
      </c>
      <c r="CF93" s="402">
        <v>1</v>
      </c>
      <c r="CG93" s="379"/>
      <c r="CH93" s="379"/>
      <c r="CI93" s="379"/>
      <c r="CJ93" s="379"/>
      <c r="CK93" s="379"/>
      <c r="CL93" s="379"/>
      <c r="CM93" s="379"/>
      <c r="CN93" s="381"/>
      <c r="CO93" s="379"/>
    </row>
    <row r="94" spans="1:93" x14ac:dyDescent="0.15">
      <c r="A94" s="381"/>
      <c r="B94" s="435"/>
      <c r="C94" s="442"/>
      <c r="D94" s="379"/>
      <c r="E94" s="380"/>
      <c r="F94" s="379"/>
      <c r="G94" s="379"/>
      <c r="H94" s="381"/>
      <c r="I94" s="379"/>
      <c r="J94" s="381"/>
      <c r="K94" s="402">
        <v>0</v>
      </c>
      <c r="L94" s="379"/>
      <c r="M94" s="379"/>
      <c r="N94" s="379"/>
      <c r="O94" s="379"/>
      <c r="P94" s="379"/>
      <c r="Q94" s="379"/>
      <c r="R94" s="379"/>
      <c r="S94" s="379"/>
      <c r="T94" s="379"/>
      <c r="U94" s="379"/>
      <c r="V94" s="379"/>
      <c r="W94" s="379"/>
      <c r="X94" s="379"/>
      <c r="Y94" s="381"/>
      <c r="Z94" s="379">
        <v>-3.0419348179881767</v>
      </c>
      <c r="AA94" s="379">
        <v>2.3863582677165351</v>
      </c>
      <c r="AB94" s="379"/>
      <c r="AC94" s="379"/>
      <c r="AD94" s="379"/>
      <c r="AE94" s="379"/>
      <c r="AF94" s="379"/>
      <c r="AG94" s="379"/>
      <c r="AH94" s="381"/>
      <c r="AI94" s="382"/>
      <c r="AJ94" s="382"/>
      <c r="AK94" s="379"/>
      <c r="AL94" s="379"/>
      <c r="AM94" s="379"/>
      <c r="AN94" s="379"/>
      <c r="AO94" s="379"/>
      <c r="AP94" s="379"/>
      <c r="AQ94" s="379"/>
      <c r="AR94" s="379"/>
      <c r="AS94" s="379"/>
      <c r="AT94" s="379"/>
      <c r="AU94" s="405"/>
      <c r="AV94" s="405"/>
      <c r="AW94" s="405"/>
      <c r="AX94" s="379"/>
      <c r="AY94" s="379"/>
      <c r="AZ94" s="379"/>
      <c r="BA94" s="379"/>
      <c r="BB94" s="379"/>
      <c r="BC94" s="379"/>
      <c r="BD94" s="379"/>
      <c r="BE94" s="379"/>
      <c r="BF94" s="379"/>
      <c r="BG94" s="379"/>
      <c r="BH94" s="379"/>
      <c r="BI94" s="405"/>
      <c r="BJ94" s="405"/>
      <c r="BK94" s="405"/>
      <c r="BL94" s="379"/>
      <c r="BM94" s="379"/>
      <c r="BN94" s="379"/>
      <c r="BO94" s="379"/>
      <c r="BP94" s="379"/>
      <c r="BQ94" s="379"/>
      <c r="BR94" s="416">
        <v>0</v>
      </c>
      <c r="BS94" s="402">
        <v>0</v>
      </c>
      <c r="BT94" s="402"/>
      <c r="BU94" s="402">
        <v>0</v>
      </c>
      <c r="BV94" s="402">
        <v>1</v>
      </c>
      <c r="BW94" s="402">
        <v>0</v>
      </c>
      <c r="BX94" s="381">
        <v>0</v>
      </c>
      <c r="BY94" s="405">
        <v>0</v>
      </c>
      <c r="BZ94" s="405">
        <v>0</v>
      </c>
      <c r="CA94" s="405">
        <v>0</v>
      </c>
      <c r="CB94" s="405">
        <v>0</v>
      </c>
      <c r="CC94" s="405">
        <v>0</v>
      </c>
      <c r="CD94" s="405">
        <v>1</v>
      </c>
      <c r="CE94" s="381">
        <v>0</v>
      </c>
      <c r="CF94" s="402">
        <v>0</v>
      </c>
      <c r="CG94" s="379"/>
      <c r="CH94" s="379"/>
      <c r="CI94" s="379"/>
      <c r="CJ94" s="379"/>
      <c r="CK94" s="379"/>
      <c r="CL94" s="379"/>
      <c r="CM94" s="379"/>
      <c r="CN94" s="381"/>
      <c r="CO94" s="379"/>
    </row>
    <row r="95" spans="1:93" x14ac:dyDescent="0.15">
      <c r="A95" s="401">
        <v>0.42865740740740743</v>
      </c>
      <c r="B95" s="435"/>
      <c r="C95" s="442"/>
      <c r="D95" s="379"/>
      <c r="E95" s="380"/>
      <c r="F95" s="379" t="s">
        <v>360</v>
      </c>
      <c r="G95" s="379">
        <v>19</v>
      </c>
      <c r="H95" s="381">
        <v>1</v>
      </c>
      <c r="I95" s="379">
        <v>1</v>
      </c>
      <c r="J95" s="381">
        <v>0</v>
      </c>
      <c r="K95" s="402">
        <v>1</v>
      </c>
      <c r="L95" s="402">
        <v>1</v>
      </c>
      <c r="M95" s="402">
        <v>0</v>
      </c>
      <c r="N95" s="379"/>
      <c r="O95" s="379">
        <v>1</v>
      </c>
      <c r="P95" s="379">
        <v>0</v>
      </c>
      <c r="Q95" s="379">
        <v>0</v>
      </c>
      <c r="R95" s="379">
        <v>0</v>
      </c>
      <c r="S95" s="379">
        <v>0</v>
      </c>
      <c r="T95" s="379">
        <v>1</v>
      </c>
      <c r="U95" s="379">
        <v>0</v>
      </c>
      <c r="V95" s="379">
        <v>0</v>
      </c>
      <c r="W95" s="379">
        <v>0</v>
      </c>
      <c r="X95" s="379">
        <v>0</v>
      </c>
      <c r="Y95" s="381">
        <v>1</v>
      </c>
      <c r="Z95" s="411">
        <v>-2.2463518655912691</v>
      </c>
      <c r="AA95" s="411">
        <v>0</v>
      </c>
      <c r="AB95" s="379">
        <v>0.98277894119618014</v>
      </c>
      <c r="AC95" s="379">
        <v>-11.885</v>
      </c>
      <c r="AD95" s="379" t="s">
        <v>442</v>
      </c>
      <c r="AE95" s="379">
        <v>0.98277894119618014</v>
      </c>
      <c r="AF95" s="379">
        <v>-11.885</v>
      </c>
      <c r="AG95" s="379">
        <v>-3.5567237871861757</v>
      </c>
      <c r="AH95" s="379">
        <v>13.00799212598425</v>
      </c>
      <c r="AI95" s="379"/>
      <c r="AJ95" s="379"/>
      <c r="AK95" s="379"/>
      <c r="AL95" s="379"/>
      <c r="AM95" s="379"/>
      <c r="AN95" s="379"/>
      <c r="AO95" s="379"/>
      <c r="AP95" s="379"/>
      <c r="AQ95" s="379"/>
      <c r="AR95" s="379"/>
      <c r="AS95" s="379"/>
      <c r="AT95" s="379"/>
      <c r="AU95" s="405"/>
      <c r="AV95" s="405"/>
      <c r="AW95" s="405"/>
      <c r="AX95" s="379"/>
      <c r="AY95" s="379"/>
      <c r="AZ95" s="379"/>
      <c r="BA95" s="379"/>
      <c r="BB95" s="379"/>
      <c r="BC95" s="379"/>
      <c r="BD95" s="379"/>
      <c r="BE95" s="379"/>
      <c r="BF95" s="379"/>
      <c r="BG95" s="379"/>
      <c r="BH95" s="379"/>
      <c r="BI95" s="405"/>
      <c r="BJ95" s="405"/>
      <c r="BK95" s="405"/>
      <c r="BL95" s="379"/>
      <c r="BM95" s="379"/>
      <c r="BN95" s="379"/>
      <c r="BO95" s="379"/>
      <c r="BP95" s="379"/>
      <c r="BQ95" s="379"/>
      <c r="BR95" s="383"/>
      <c r="BS95" s="379"/>
      <c r="BT95" s="379"/>
      <c r="BU95" s="379"/>
      <c r="BV95" s="379"/>
      <c r="BW95" s="379"/>
      <c r="BX95" s="381"/>
      <c r="BY95" s="379"/>
      <c r="BZ95" s="379"/>
      <c r="CA95" s="379"/>
      <c r="CB95" s="379"/>
      <c r="CC95" s="379"/>
      <c r="CD95" s="379"/>
      <c r="CE95" s="381"/>
      <c r="CF95" s="379"/>
      <c r="CG95" s="379"/>
      <c r="CH95" s="379"/>
      <c r="CI95" s="379"/>
      <c r="CJ95" s="379"/>
      <c r="CK95" s="379"/>
      <c r="CL95" s="379"/>
      <c r="CM95" s="379"/>
      <c r="CN95" s="381"/>
      <c r="CO95" s="379"/>
    </row>
    <row r="96" spans="1:93" x14ac:dyDescent="0.15">
      <c r="A96" s="401">
        <v>0.43613425925925925</v>
      </c>
      <c r="B96" s="435"/>
      <c r="C96" s="442"/>
      <c r="D96" s="379"/>
      <c r="E96" s="380"/>
      <c r="F96" s="379"/>
      <c r="G96" s="379"/>
      <c r="H96" s="381">
        <v>1</v>
      </c>
      <c r="I96" s="379">
        <v>1</v>
      </c>
      <c r="J96" s="381">
        <v>0</v>
      </c>
      <c r="K96" s="402">
        <v>1</v>
      </c>
      <c r="L96" s="402">
        <v>0</v>
      </c>
      <c r="M96" s="402">
        <v>1</v>
      </c>
      <c r="N96" s="379"/>
      <c r="O96" s="379">
        <v>0</v>
      </c>
      <c r="P96" s="379">
        <v>0</v>
      </c>
      <c r="Q96" s="379">
        <v>1</v>
      </c>
      <c r="R96" s="379">
        <v>1</v>
      </c>
      <c r="S96" s="379">
        <v>0</v>
      </c>
      <c r="T96" s="379">
        <v>0</v>
      </c>
      <c r="U96" s="379">
        <v>0</v>
      </c>
      <c r="V96" s="379">
        <v>0</v>
      </c>
      <c r="W96" s="379">
        <v>0</v>
      </c>
      <c r="X96" s="379">
        <v>0</v>
      </c>
      <c r="Y96" s="381">
        <v>1</v>
      </c>
      <c r="Z96" s="379"/>
      <c r="AA96" s="379"/>
      <c r="AB96" s="379"/>
      <c r="AC96" s="379"/>
      <c r="AD96" s="379"/>
      <c r="AE96" s="379"/>
      <c r="AF96" s="379"/>
      <c r="AG96" s="379"/>
      <c r="AH96" s="381"/>
      <c r="AI96" s="382"/>
      <c r="AJ96" s="382"/>
      <c r="AK96" s="379"/>
      <c r="AL96" s="379"/>
      <c r="AM96" s="379"/>
      <c r="AN96" s="379"/>
      <c r="AO96" s="379"/>
      <c r="AP96" s="379"/>
      <c r="AQ96" s="379"/>
      <c r="AR96" s="379"/>
      <c r="AS96" s="379"/>
      <c r="AT96" s="379"/>
      <c r="AU96" s="405"/>
      <c r="AV96" s="405"/>
      <c r="AW96" s="405"/>
      <c r="AX96" s="379"/>
      <c r="AY96" s="379"/>
      <c r="AZ96" s="379"/>
      <c r="BA96" s="379"/>
      <c r="BB96" s="379"/>
      <c r="BC96" s="379"/>
      <c r="BD96" s="379"/>
      <c r="BE96" s="379"/>
      <c r="BF96" s="379"/>
      <c r="BG96" s="379"/>
      <c r="BH96" s="379"/>
      <c r="BI96" s="405"/>
      <c r="BJ96" s="405"/>
      <c r="BK96" s="405"/>
      <c r="BL96" s="379"/>
      <c r="BM96" s="379"/>
      <c r="BN96" s="379"/>
      <c r="BO96" s="379"/>
      <c r="BP96" s="379"/>
      <c r="BQ96" s="379"/>
      <c r="BR96" s="383"/>
      <c r="BS96" s="379"/>
      <c r="BT96" s="379"/>
      <c r="BU96" s="379"/>
      <c r="BV96" s="379"/>
      <c r="BW96" s="379"/>
      <c r="BX96" s="381"/>
      <c r="BY96" s="379"/>
      <c r="BZ96" s="379"/>
      <c r="CA96" s="379"/>
      <c r="CB96" s="379"/>
      <c r="CC96" s="379"/>
      <c r="CD96" s="379"/>
      <c r="CE96" s="381"/>
      <c r="CF96" s="379"/>
      <c r="CG96" s="379"/>
      <c r="CH96" s="379"/>
      <c r="CI96" s="379"/>
      <c r="CJ96" s="379"/>
      <c r="CK96" s="379"/>
      <c r="CL96" s="379"/>
      <c r="CM96" s="379"/>
      <c r="CN96" s="381"/>
      <c r="CO96" s="379"/>
    </row>
    <row r="97" spans="1:93" x14ac:dyDescent="0.15">
      <c r="A97" s="401">
        <v>0.43643518518518515</v>
      </c>
      <c r="B97" s="435">
        <v>0.22</v>
      </c>
      <c r="C97" s="442">
        <v>0.73332600000000003</v>
      </c>
      <c r="D97" s="379"/>
      <c r="E97" s="380"/>
      <c r="F97" s="379"/>
      <c r="G97" s="379"/>
      <c r="H97" s="381">
        <v>2</v>
      </c>
      <c r="I97" s="379"/>
      <c r="J97" s="381"/>
      <c r="K97" s="402">
        <v>0</v>
      </c>
      <c r="L97" s="379"/>
      <c r="M97" s="379"/>
      <c r="N97" s="379"/>
      <c r="O97" s="379"/>
      <c r="P97" s="379"/>
      <c r="Q97" s="379"/>
      <c r="R97" s="379"/>
      <c r="S97" s="379"/>
      <c r="T97" s="379"/>
      <c r="U97" s="379"/>
      <c r="V97" s="379"/>
      <c r="W97" s="379"/>
      <c r="X97" s="379"/>
      <c r="Y97" s="381"/>
      <c r="Z97" s="379">
        <v>-3.2291308067874493</v>
      </c>
      <c r="AA97" s="379">
        <v>5.3342125984251965</v>
      </c>
      <c r="AB97" s="379">
        <v>-4.7734977143814463</v>
      </c>
      <c r="AC97" s="379">
        <v>11.604251968503936</v>
      </c>
      <c r="AD97" s="379" t="s">
        <v>443</v>
      </c>
      <c r="AE97" s="379">
        <v>-3.4631257927865398</v>
      </c>
      <c r="AF97" s="379">
        <v>11.510669291338582</v>
      </c>
      <c r="AG97" s="379">
        <v>1.1231759327956345</v>
      </c>
      <c r="AH97" s="379">
        <v>-11.744625984251968</v>
      </c>
      <c r="AI97" s="379"/>
      <c r="AJ97" s="379"/>
      <c r="AK97" s="379">
        <v>1</v>
      </c>
      <c r="AL97" s="379">
        <v>0</v>
      </c>
      <c r="AM97" s="379">
        <v>1</v>
      </c>
      <c r="AN97" s="379">
        <v>0</v>
      </c>
      <c r="AO97" s="379">
        <v>0</v>
      </c>
      <c r="AP97" s="379">
        <v>0</v>
      </c>
      <c r="AQ97" s="379">
        <v>1</v>
      </c>
      <c r="AR97" s="379">
        <v>0</v>
      </c>
      <c r="AS97" s="379">
        <v>1</v>
      </c>
      <c r="AT97" s="379">
        <v>0</v>
      </c>
      <c r="AU97" s="405">
        <v>0</v>
      </c>
      <c r="AV97" s="405">
        <v>0</v>
      </c>
      <c r="AW97" s="405"/>
      <c r="AX97" s="405">
        <v>0</v>
      </c>
      <c r="AY97" s="405">
        <v>0</v>
      </c>
      <c r="AZ97" s="405">
        <v>0</v>
      </c>
      <c r="BA97" s="405">
        <v>1</v>
      </c>
      <c r="BB97" s="405">
        <v>0</v>
      </c>
      <c r="BC97" s="405">
        <v>0</v>
      </c>
      <c r="BD97" s="405">
        <v>1</v>
      </c>
      <c r="BE97" s="405">
        <v>0</v>
      </c>
      <c r="BF97" s="405">
        <v>1</v>
      </c>
      <c r="BG97" s="405">
        <v>0</v>
      </c>
      <c r="BH97" s="405">
        <v>0</v>
      </c>
      <c r="BI97" s="405">
        <v>0</v>
      </c>
      <c r="BJ97" s="405">
        <v>0</v>
      </c>
      <c r="BK97" s="405">
        <v>0</v>
      </c>
      <c r="BL97" s="405">
        <v>0</v>
      </c>
      <c r="BM97" s="405">
        <v>0</v>
      </c>
      <c r="BN97" s="405">
        <v>0</v>
      </c>
      <c r="BO97" s="405">
        <v>1</v>
      </c>
      <c r="BP97" s="405">
        <v>0</v>
      </c>
      <c r="BQ97" s="405">
        <v>0</v>
      </c>
      <c r="BR97" s="416">
        <v>1</v>
      </c>
      <c r="BS97" s="402">
        <v>0</v>
      </c>
      <c r="BT97" s="402"/>
      <c r="BU97" s="402">
        <v>0</v>
      </c>
      <c r="BV97" s="402">
        <v>0</v>
      </c>
      <c r="BW97" s="402">
        <v>1</v>
      </c>
      <c r="BX97" s="381">
        <v>0</v>
      </c>
      <c r="BY97" s="405">
        <v>1</v>
      </c>
      <c r="BZ97" s="405">
        <v>0</v>
      </c>
      <c r="CA97" s="405">
        <v>0</v>
      </c>
      <c r="CB97" s="405">
        <v>0</v>
      </c>
      <c r="CC97" s="405">
        <v>0</v>
      </c>
      <c r="CD97" s="405">
        <v>0</v>
      </c>
      <c r="CE97" s="381">
        <v>0</v>
      </c>
      <c r="CF97" s="402">
        <v>0</v>
      </c>
      <c r="CG97" s="379"/>
      <c r="CH97" s="379"/>
      <c r="CI97" s="379"/>
      <c r="CJ97" s="379"/>
      <c r="CK97" s="379"/>
      <c r="CL97" s="379"/>
      <c r="CM97" s="379"/>
      <c r="CN97" s="381"/>
      <c r="CO97" s="379"/>
    </row>
    <row r="98" spans="1:93" x14ac:dyDescent="0.15">
      <c r="A98" s="401">
        <v>0.43759259259259259</v>
      </c>
      <c r="B98" s="435">
        <v>1.1000000000000001</v>
      </c>
      <c r="C98" s="442">
        <v>1.3333333000000003</v>
      </c>
      <c r="D98" s="379"/>
      <c r="E98" s="380"/>
      <c r="F98" s="379"/>
      <c r="G98" s="379"/>
      <c r="H98" s="381">
        <v>3</v>
      </c>
      <c r="I98" s="379"/>
      <c r="J98" s="381"/>
      <c r="K98" s="402">
        <v>0</v>
      </c>
      <c r="L98" s="379"/>
      <c r="M98" s="379"/>
      <c r="N98" s="379"/>
      <c r="O98" s="379"/>
      <c r="P98" s="379"/>
      <c r="Q98" s="379"/>
      <c r="R98" s="379"/>
      <c r="S98" s="379"/>
      <c r="T98" s="379"/>
      <c r="U98" s="379"/>
      <c r="V98" s="379"/>
      <c r="W98" s="379"/>
      <c r="X98" s="379"/>
      <c r="Y98" s="381"/>
      <c r="Z98" s="379">
        <v>1.1699749299954525</v>
      </c>
      <c r="AA98" s="379">
        <v>-5.7553346456692909</v>
      </c>
      <c r="AB98" s="379">
        <v>2.8547388291889044</v>
      </c>
      <c r="AC98" s="379">
        <v>-10.153720472440945</v>
      </c>
      <c r="AD98" s="379" t="s">
        <v>445</v>
      </c>
      <c r="AE98" s="379">
        <v>2.2931508627910873</v>
      </c>
      <c r="AF98" s="379">
        <v>-10.528051181102361</v>
      </c>
      <c r="AG98" s="379">
        <v>-1.4975679103941792</v>
      </c>
      <c r="AH98" s="379">
        <v>11.885</v>
      </c>
      <c r="AI98" s="379"/>
      <c r="AJ98" s="379"/>
      <c r="AK98" s="379">
        <v>0</v>
      </c>
      <c r="AL98" s="379">
        <v>1</v>
      </c>
      <c r="AM98" s="379">
        <v>1</v>
      </c>
      <c r="AN98" s="379">
        <v>0</v>
      </c>
      <c r="AO98" s="379">
        <v>0</v>
      </c>
      <c r="AP98" s="379">
        <v>0</v>
      </c>
      <c r="AQ98" s="379">
        <v>1</v>
      </c>
      <c r="AR98" s="379">
        <v>0</v>
      </c>
      <c r="AS98" s="379">
        <v>0</v>
      </c>
      <c r="AT98" s="379">
        <v>0</v>
      </c>
      <c r="AU98" s="405">
        <v>1</v>
      </c>
      <c r="AV98" s="405">
        <v>0</v>
      </c>
      <c r="AW98" s="405"/>
      <c r="AX98" s="405">
        <v>0</v>
      </c>
      <c r="AY98" s="405">
        <v>1</v>
      </c>
      <c r="AZ98" s="405">
        <v>0</v>
      </c>
      <c r="BA98" s="405">
        <v>0</v>
      </c>
      <c r="BB98" s="405">
        <v>0</v>
      </c>
      <c r="BC98" s="405">
        <v>0</v>
      </c>
      <c r="BD98" s="405">
        <v>1</v>
      </c>
      <c r="BE98" s="405">
        <v>0</v>
      </c>
      <c r="BF98" s="405">
        <v>1</v>
      </c>
      <c r="BG98" s="405">
        <v>0</v>
      </c>
      <c r="BH98" s="405">
        <v>0</v>
      </c>
      <c r="BI98" s="405">
        <v>0</v>
      </c>
      <c r="BJ98" s="405">
        <v>0</v>
      </c>
      <c r="BK98" s="405">
        <v>0</v>
      </c>
      <c r="BL98" s="405">
        <v>0</v>
      </c>
      <c r="BM98" s="405">
        <v>0</v>
      </c>
      <c r="BN98" s="405">
        <v>1</v>
      </c>
      <c r="BO98" s="405">
        <v>0</v>
      </c>
      <c r="BP98" s="405">
        <v>0</v>
      </c>
      <c r="BQ98" s="405">
        <v>0</v>
      </c>
      <c r="BR98" s="416">
        <v>1</v>
      </c>
      <c r="BS98" s="402">
        <v>0</v>
      </c>
      <c r="BT98" s="402"/>
      <c r="BU98" s="402">
        <v>0</v>
      </c>
      <c r="BV98" s="402">
        <v>0</v>
      </c>
      <c r="BW98" s="402">
        <v>1</v>
      </c>
      <c r="BX98" s="381">
        <v>0</v>
      </c>
      <c r="BY98" s="405">
        <v>1</v>
      </c>
      <c r="BZ98" s="405">
        <v>0</v>
      </c>
      <c r="CA98" s="405">
        <v>0</v>
      </c>
      <c r="CB98" s="405">
        <v>0</v>
      </c>
      <c r="CC98" s="405">
        <v>0</v>
      </c>
      <c r="CD98" s="405">
        <v>0</v>
      </c>
      <c r="CE98" s="381">
        <v>0</v>
      </c>
      <c r="CF98" s="402">
        <v>0</v>
      </c>
      <c r="CG98" s="379"/>
      <c r="CH98" s="379"/>
      <c r="CI98" s="379"/>
      <c r="CJ98" s="379"/>
      <c r="CK98" s="379"/>
      <c r="CL98" s="379"/>
      <c r="CM98" s="379"/>
      <c r="CN98" s="381"/>
      <c r="CO98" s="379" t="s">
        <v>546</v>
      </c>
    </row>
    <row r="99" spans="1:93" x14ac:dyDescent="0.15">
      <c r="A99" s="401">
        <v>0.43832175925925926</v>
      </c>
      <c r="B99" s="435">
        <v>1.02</v>
      </c>
      <c r="C99" s="442">
        <v>1.0666666600000001</v>
      </c>
      <c r="D99" s="379"/>
      <c r="E99" s="380"/>
      <c r="F99" s="379"/>
      <c r="G99" s="379"/>
      <c r="H99" s="381">
        <v>4</v>
      </c>
      <c r="I99" s="379"/>
      <c r="J99" s="381"/>
      <c r="K99" s="402">
        <v>0</v>
      </c>
      <c r="L99" s="379"/>
      <c r="M99" s="379"/>
      <c r="N99" s="379"/>
      <c r="O99" s="379"/>
      <c r="P99" s="379"/>
      <c r="Q99" s="379"/>
      <c r="R99" s="379"/>
      <c r="S99" s="379"/>
      <c r="T99" s="379"/>
      <c r="U99" s="379"/>
      <c r="V99" s="379"/>
      <c r="W99" s="379"/>
      <c r="X99" s="379"/>
      <c r="Y99" s="381"/>
      <c r="Z99" s="379">
        <v>-1.7315628963932699</v>
      </c>
      <c r="AA99" s="379">
        <v>8.0013188976377947</v>
      </c>
      <c r="AB99" s="379">
        <v>-2.9483368235885403</v>
      </c>
      <c r="AC99" s="379">
        <v>11.885</v>
      </c>
      <c r="AD99" s="379" t="s">
        <v>443</v>
      </c>
      <c r="AE99" s="379">
        <v>-2.0591558767919964</v>
      </c>
      <c r="AF99" s="379">
        <v>12.306122047244093</v>
      </c>
      <c r="AG99" s="379">
        <v>1.5443669075939974</v>
      </c>
      <c r="AH99" s="379">
        <v>-11.885</v>
      </c>
      <c r="AI99" s="379"/>
      <c r="AJ99" s="379"/>
      <c r="AK99" s="379">
        <v>0</v>
      </c>
      <c r="AL99" s="379">
        <v>1</v>
      </c>
      <c r="AM99" s="379">
        <v>1</v>
      </c>
      <c r="AN99" s="379">
        <v>0</v>
      </c>
      <c r="AO99" s="379">
        <v>0</v>
      </c>
      <c r="AP99" s="379">
        <v>0</v>
      </c>
      <c r="AQ99" s="379">
        <v>1</v>
      </c>
      <c r="AR99" s="379">
        <v>0</v>
      </c>
      <c r="AS99" s="379">
        <v>0</v>
      </c>
      <c r="AT99" s="379">
        <v>0</v>
      </c>
      <c r="AU99" s="405">
        <v>1</v>
      </c>
      <c r="AV99" s="405">
        <v>0</v>
      </c>
      <c r="AW99" s="405"/>
      <c r="AX99" s="405">
        <v>0</v>
      </c>
      <c r="AY99" s="405">
        <v>0</v>
      </c>
      <c r="AZ99" s="405">
        <v>1</v>
      </c>
      <c r="BA99" s="405">
        <v>0</v>
      </c>
      <c r="BB99" s="405">
        <v>0</v>
      </c>
      <c r="BC99" s="405">
        <v>0</v>
      </c>
      <c r="BD99" s="405">
        <v>1</v>
      </c>
      <c r="BE99" s="405">
        <v>0</v>
      </c>
      <c r="BF99" s="415">
        <v>1</v>
      </c>
      <c r="BG99" s="405">
        <v>0</v>
      </c>
      <c r="BH99" s="405">
        <v>0</v>
      </c>
      <c r="BI99" s="405">
        <v>0</v>
      </c>
      <c r="BJ99" s="405">
        <v>0</v>
      </c>
      <c r="BK99" s="405">
        <v>0</v>
      </c>
      <c r="BL99" s="415">
        <v>1</v>
      </c>
      <c r="BM99" s="405">
        <v>0</v>
      </c>
      <c r="BN99" s="405">
        <v>1</v>
      </c>
      <c r="BO99" s="405">
        <v>0</v>
      </c>
      <c r="BP99" s="405">
        <v>0</v>
      </c>
      <c r="BQ99" s="405">
        <v>0</v>
      </c>
      <c r="BR99" s="416">
        <v>1</v>
      </c>
      <c r="BS99" s="402">
        <v>0</v>
      </c>
      <c r="BT99" s="402"/>
      <c r="BU99" s="402">
        <v>0</v>
      </c>
      <c r="BV99" s="402">
        <v>0</v>
      </c>
      <c r="BW99" s="402">
        <v>1</v>
      </c>
      <c r="BX99" s="381">
        <v>0</v>
      </c>
      <c r="BY99" s="405">
        <v>1</v>
      </c>
      <c r="BZ99" s="405">
        <v>0</v>
      </c>
      <c r="CA99" s="405">
        <v>0</v>
      </c>
      <c r="CB99" s="405">
        <v>0</v>
      </c>
      <c r="CC99" s="405">
        <v>0</v>
      </c>
      <c r="CD99" s="405">
        <v>0</v>
      </c>
      <c r="CE99" s="381">
        <v>0</v>
      </c>
      <c r="CF99" s="402">
        <v>1</v>
      </c>
      <c r="CG99" s="379"/>
      <c r="CH99" s="379"/>
      <c r="CI99" s="379"/>
      <c r="CJ99" s="379"/>
      <c r="CK99" s="379"/>
      <c r="CL99" s="379"/>
      <c r="CM99" s="379"/>
      <c r="CN99" s="381"/>
      <c r="CO99" s="379"/>
    </row>
    <row r="100" spans="1:93" x14ac:dyDescent="0.15">
      <c r="A100" s="401">
        <v>0.43899305555555551</v>
      </c>
      <c r="B100" s="435">
        <v>0.28000000000000003</v>
      </c>
      <c r="C100" s="442">
        <v>0.93332400000000004</v>
      </c>
      <c r="D100" s="379"/>
      <c r="E100" s="380"/>
      <c r="F100" s="379"/>
      <c r="G100" s="379"/>
      <c r="H100" s="381">
        <v>5</v>
      </c>
      <c r="I100" s="379"/>
      <c r="J100" s="381"/>
      <c r="K100" s="402">
        <v>0</v>
      </c>
      <c r="L100" s="379"/>
      <c r="M100" s="379"/>
      <c r="N100" s="379"/>
      <c r="O100" s="379"/>
      <c r="P100" s="379"/>
      <c r="Q100" s="379"/>
      <c r="R100" s="379"/>
      <c r="S100" s="379"/>
      <c r="T100" s="379"/>
      <c r="U100" s="379"/>
      <c r="V100" s="379"/>
      <c r="W100" s="379"/>
      <c r="X100" s="379"/>
      <c r="Y100" s="381"/>
      <c r="Z100" s="379">
        <v>-1.7315628963932699</v>
      </c>
      <c r="AA100" s="379">
        <v>-7.0187007874015741</v>
      </c>
      <c r="AB100" s="379">
        <v>-1.4039699159945431</v>
      </c>
      <c r="AC100" s="379">
        <v>-12.165748031496062</v>
      </c>
      <c r="AD100" s="379" t="s">
        <v>445</v>
      </c>
      <c r="AE100" s="379">
        <v>-0.42119097479836293</v>
      </c>
      <c r="AF100" s="379">
        <v>-12.352913385826771</v>
      </c>
      <c r="AG100" s="379">
        <v>-2.2463518655912691</v>
      </c>
      <c r="AH100" s="379">
        <v>12.212539370078739</v>
      </c>
      <c r="AI100" s="379"/>
      <c r="AJ100" s="379"/>
      <c r="AK100" s="379">
        <v>0</v>
      </c>
      <c r="AL100" s="379">
        <v>1</v>
      </c>
      <c r="AM100" s="379">
        <v>1</v>
      </c>
      <c r="AN100" s="379">
        <v>0</v>
      </c>
      <c r="AO100" s="379">
        <v>0</v>
      </c>
      <c r="AP100" s="379">
        <v>1</v>
      </c>
      <c r="AQ100" s="379">
        <v>0</v>
      </c>
      <c r="AR100" s="379">
        <v>0</v>
      </c>
      <c r="AS100" s="411">
        <v>1</v>
      </c>
      <c r="AT100" s="379">
        <v>0</v>
      </c>
      <c r="AU100" s="405">
        <v>0</v>
      </c>
      <c r="AV100" s="405">
        <v>0</v>
      </c>
      <c r="AW100" s="405"/>
      <c r="AX100" s="405">
        <v>0</v>
      </c>
      <c r="AY100" s="405">
        <v>1</v>
      </c>
      <c r="AZ100" s="405">
        <v>0</v>
      </c>
      <c r="BA100" s="405">
        <v>0</v>
      </c>
      <c r="BB100" s="405">
        <v>0</v>
      </c>
      <c r="BC100" s="405">
        <v>1</v>
      </c>
      <c r="BD100" s="405">
        <v>0</v>
      </c>
      <c r="BE100" s="405">
        <v>0</v>
      </c>
      <c r="BF100" s="405">
        <v>1</v>
      </c>
      <c r="BG100" s="405">
        <v>0</v>
      </c>
      <c r="BH100" s="405">
        <v>0</v>
      </c>
      <c r="BI100" s="405">
        <v>0</v>
      </c>
      <c r="BJ100" s="405">
        <v>0</v>
      </c>
      <c r="BK100" s="405">
        <v>0</v>
      </c>
      <c r="BL100" s="405">
        <v>0</v>
      </c>
      <c r="BM100" s="405">
        <v>0</v>
      </c>
      <c r="BN100" s="405">
        <v>1</v>
      </c>
      <c r="BO100" s="405">
        <v>0</v>
      </c>
      <c r="BP100" s="405">
        <v>0</v>
      </c>
      <c r="BQ100" s="405">
        <v>0</v>
      </c>
      <c r="BR100" s="416">
        <v>0</v>
      </c>
      <c r="BS100" s="402">
        <v>0</v>
      </c>
      <c r="BT100" s="402"/>
      <c r="BU100" s="402">
        <v>0</v>
      </c>
      <c r="BV100" s="402">
        <v>1</v>
      </c>
      <c r="BW100" s="402">
        <v>0</v>
      </c>
      <c r="BX100" s="381">
        <v>1</v>
      </c>
      <c r="BY100" s="405">
        <v>1</v>
      </c>
      <c r="BZ100" s="405">
        <v>0</v>
      </c>
      <c r="CA100" s="405">
        <v>1</v>
      </c>
      <c r="CB100" s="405">
        <v>0</v>
      </c>
      <c r="CC100" s="405">
        <v>0</v>
      </c>
      <c r="CD100" s="405">
        <v>0</v>
      </c>
      <c r="CE100" s="381">
        <v>0</v>
      </c>
      <c r="CF100" s="402">
        <v>1</v>
      </c>
      <c r="CG100" s="379"/>
      <c r="CH100" s="379"/>
      <c r="CI100" s="379"/>
      <c r="CJ100" s="379"/>
      <c r="CK100" s="379"/>
      <c r="CL100" s="379"/>
      <c r="CM100" s="379"/>
      <c r="CN100" s="381"/>
      <c r="CO100" s="379"/>
    </row>
    <row r="101" spans="1:93" x14ac:dyDescent="0.15">
      <c r="A101" s="381" t="s">
        <v>593</v>
      </c>
      <c r="B101" s="435"/>
      <c r="C101" s="442"/>
      <c r="D101" s="379"/>
      <c r="E101" s="380"/>
      <c r="F101" s="379"/>
      <c r="G101" s="379"/>
      <c r="H101" s="381"/>
      <c r="I101" s="379"/>
      <c r="J101" s="381"/>
      <c r="K101" s="379"/>
      <c r="L101" s="379"/>
      <c r="M101" s="379"/>
      <c r="N101" s="379"/>
      <c r="O101" s="379"/>
      <c r="P101" s="379"/>
      <c r="Q101" s="379"/>
      <c r="R101" s="379"/>
      <c r="S101" s="379"/>
      <c r="T101" s="379"/>
      <c r="U101" s="379"/>
      <c r="V101" s="379"/>
      <c r="W101" s="379"/>
      <c r="X101" s="379"/>
      <c r="Y101" s="381"/>
      <c r="Z101" s="411">
        <v>0.65518596079745339</v>
      </c>
      <c r="AA101" s="411">
        <v>0</v>
      </c>
      <c r="AB101" s="379" t="s">
        <v>337</v>
      </c>
      <c r="AC101" s="379"/>
      <c r="AD101" s="379"/>
      <c r="AE101" s="379"/>
      <c r="AF101" s="379"/>
      <c r="AG101" s="379"/>
      <c r="AH101" s="381"/>
      <c r="AI101" s="382"/>
      <c r="AJ101" s="382"/>
      <c r="AK101" s="379"/>
      <c r="AL101" s="379"/>
      <c r="AM101" s="379"/>
      <c r="AN101" s="379"/>
      <c r="AO101" s="379"/>
      <c r="AP101" s="379"/>
      <c r="AQ101" s="379"/>
      <c r="AR101" s="379"/>
      <c r="AS101" s="379"/>
      <c r="AT101" s="379"/>
      <c r="AU101" s="405"/>
      <c r="AV101" s="405"/>
      <c r="AW101" s="405"/>
      <c r="AX101" s="379"/>
      <c r="AY101" s="379"/>
      <c r="AZ101" s="379"/>
      <c r="BA101" s="379"/>
      <c r="BB101" s="379"/>
      <c r="BC101" s="379"/>
      <c r="BD101" s="379"/>
      <c r="BE101" s="379"/>
      <c r="BF101" s="379"/>
      <c r="BG101" s="379"/>
      <c r="BH101" s="379"/>
      <c r="BI101" s="405"/>
      <c r="BJ101" s="405"/>
      <c r="BK101" s="405"/>
      <c r="BL101" s="379"/>
      <c r="BM101" s="379"/>
      <c r="BN101" s="379"/>
      <c r="BO101" s="379"/>
      <c r="BP101" s="379"/>
      <c r="BQ101" s="379"/>
      <c r="BR101" s="383"/>
      <c r="BS101" s="379"/>
      <c r="BT101" s="379"/>
      <c r="BU101" s="379"/>
      <c r="BV101" s="379"/>
      <c r="BW101" s="379"/>
      <c r="BX101" s="381"/>
      <c r="BY101" s="379"/>
      <c r="BZ101" s="379"/>
      <c r="CA101" s="379"/>
      <c r="CB101" s="379"/>
      <c r="CC101" s="379"/>
      <c r="CD101" s="379"/>
      <c r="CE101" s="381"/>
      <c r="CF101" s="379"/>
      <c r="CG101" s="379"/>
      <c r="CH101" s="379"/>
      <c r="CI101" s="379"/>
      <c r="CJ101" s="379"/>
      <c r="CK101" s="379"/>
      <c r="CL101" s="379"/>
      <c r="CM101" s="379"/>
      <c r="CN101" s="381"/>
      <c r="CO101" s="379" t="s">
        <v>547</v>
      </c>
    </row>
    <row r="102" spans="1:93" x14ac:dyDescent="0.15">
      <c r="A102" s="401">
        <v>0.45358796296296294</v>
      </c>
      <c r="B102" s="435"/>
      <c r="C102" s="442"/>
      <c r="D102" s="379"/>
      <c r="E102" s="380"/>
      <c r="F102" s="379" t="s">
        <v>355</v>
      </c>
      <c r="G102" s="379">
        <v>20</v>
      </c>
      <c r="H102" s="381">
        <v>1</v>
      </c>
      <c r="I102" s="379">
        <v>1</v>
      </c>
      <c r="J102" s="381">
        <v>0</v>
      </c>
      <c r="K102" s="402">
        <v>1</v>
      </c>
      <c r="L102" s="402">
        <v>1</v>
      </c>
      <c r="M102" s="402">
        <v>0</v>
      </c>
      <c r="N102" s="379"/>
      <c r="O102" s="379">
        <v>1</v>
      </c>
      <c r="P102" s="379">
        <v>0</v>
      </c>
      <c r="Q102" s="379">
        <v>0</v>
      </c>
      <c r="R102" s="379">
        <v>1</v>
      </c>
      <c r="S102" s="379">
        <v>0</v>
      </c>
      <c r="T102" s="379">
        <v>0</v>
      </c>
      <c r="U102" s="379">
        <v>0</v>
      </c>
      <c r="V102" s="379">
        <v>0</v>
      </c>
      <c r="W102" s="379">
        <v>0</v>
      </c>
      <c r="X102" s="379">
        <v>0</v>
      </c>
      <c r="Y102" s="381">
        <v>1</v>
      </c>
      <c r="Z102" s="379"/>
      <c r="AA102" s="379"/>
      <c r="AB102" s="379">
        <v>-0.93597994399636208</v>
      </c>
      <c r="AC102" s="379">
        <v>-11.931791338582677</v>
      </c>
      <c r="AD102" s="379" t="s">
        <v>442</v>
      </c>
      <c r="AE102" s="379">
        <v>-0.93597994399636208</v>
      </c>
      <c r="AF102" s="379">
        <v>-11.931791338582677</v>
      </c>
      <c r="AG102" s="379">
        <v>3.4631257927865398</v>
      </c>
      <c r="AH102" s="379">
        <v>13.00799212598425</v>
      </c>
      <c r="AI102" s="379"/>
      <c r="AJ102" s="379"/>
      <c r="AK102" s="379"/>
      <c r="AL102" s="379"/>
      <c r="AM102" s="379"/>
      <c r="AN102" s="379"/>
      <c r="AO102" s="379"/>
      <c r="AP102" s="379"/>
      <c r="AQ102" s="379"/>
      <c r="AR102" s="379"/>
      <c r="AS102" s="379"/>
      <c r="AT102" s="379"/>
      <c r="AU102" s="405"/>
      <c r="AV102" s="405"/>
      <c r="AW102" s="405"/>
      <c r="AX102" s="379"/>
      <c r="AY102" s="379"/>
      <c r="AZ102" s="379"/>
      <c r="BA102" s="379"/>
      <c r="BB102" s="379"/>
      <c r="BC102" s="379"/>
      <c r="BD102" s="379"/>
      <c r="BE102" s="379"/>
      <c r="BF102" s="379"/>
      <c r="BG102" s="379"/>
      <c r="BH102" s="379"/>
      <c r="BI102" s="405"/>
      <c r="BJ102" s="405"/>
      <c r="BK102" s="405"/>
      <c r="BL102" s="379"/>
      <c r="BM102" s="379"/>
      <c r="BN102" s="379"/>
      <c r="BO102" s="379"/>
      <c r="BP102" s="379"/>
      <c r="BQ102" s="379"/>
      <c r="BR102" s="383"/>
      <c r="BS102" s="379"/>
      <c r="BT102" s="379"/>
      <c r="BU102" s="379"/>
      <c r="BV102" s="379"/>
      <c r="BW102" s="379"/>
      <c r="BX102" s="381"/>
      <c r="BY102" s="379"/>
      <c r="BZ102" s="379"/>
      <c r="CA102" s="379"/>
      <c r="CB102" s="379"/>
      <c r="CC102" s="379"/>
      <c r="CD102" s="379"/>
      <c r="CE102" s="381"/>
      <c r="CF102" s="379">
        <v>1</v>
      </c>
      <c r="CG102" s="379"/>
      <c r="CH102" s="379"/>
      <c r="CI102" s="379"/>
      <c r="CJ102" s="379"/>
      <c r="CK102" s="379"/>
      <c r="CL102" s="379"/>
      <c r="CM102" s="379"/>
      <c r="CN102" s="381"/>
      <c r="CO102" s="379"/>
    </row>
    <row r="103" spans="1:93" x14ac:dyDescent="0.15">
      <c r="A103" s="401">
        <v>0.45420138888888889</v>
      </c>
      <c r="B103" s="435">
        <v>0.23</v>
      </c>
      <c r="C103" s="442">
        <v>0.76665899999999998</v>
      </c>
      <c r="D103" s="379"/>
      <c r="E103" s="380"/>
      <c r="F103" s="379"/>
      <c r="G103" s="379"/>
      <c r="H103" s="381">
        <v>2</v>
      </c>
      <c r="I103" s="379"/>
      <c r="J103" s="381"/>
      <c r="K103" s="402">
        <v>0</v>
      </c>
      <c r="L103" s="379"/>
      <c r="M103" s="379"/>
      <c r="N103" s="379"/>
      <c r="O103" s="379"/>
      <c r="P103" s="379"/>
      <c r="Q103" s="379"/>
      <c r="R103" s="379"/>
      <c r="S103" s="379"/>
      <c r="T103" s="379"/>
      <c r="U103" s="379"/>
      <c r="V103" s="379"/>
      <c r="W103" s="379"/>
      <c r="X103" s="379"/>
      <c r="Y103" s="381"/>
      <c r="Z103" s="379">
        <v>3.4163267955867216</v>
      </c>
      <c r="AA103" s="379">
        <v>5.240629921259842</v>
      </c>
      <c r="AB103" s="379">
        <v>5.990271641576717</v>
      </c>
      <c r="AC103" s="379">
        <v>11.838208661417323</v>
      </c>
      <c r="AD103" s="379" t="s">
        <v>443</v>
      </c>
      <c r="AE103" s="379">
        <v>4.8202967115812649</v>
      </c>
      <c r="AF103" s="379">
        <v>12.072165354330709</v>
      </c>
      <c r="AG103" s="379">
        <v>-0.84238194959672585</v>
      </c>
      <c r="AH103" s="379">
        <v>-11.604251968503936</v>
      </c>
      <c r="AI103" s="379"/>
      <c r="AJ103" s="379"/>
      <c r="AK103" s="379">
        <v>1</v>
      </c>
      <c r="AL103" s="379">
        <v>0</v>
      </c>
      <c r="AM103" s="411">
        <v>1</v>
      </c>
      <c r="AN103" s="379">
        <v>0</v>
      </c>
      <c r="AO103" s="411">
        <v>1</v>
      </c>
      <c r="AP103" s="379">
        <v>1</v>
      </c>
      <c r="AQ103" s="412">
        <v>0</v>
      </c>
      <c r="AR103" s="412">
        <v>0</v>
      </c>
      <c r="AS103" s="412">
        <v>0</v>
      </c>
      <c r="AT103" s="412">
        <v>0</v>
      </c>
      <c r="AU103" s="413">
        <v>0</v>
      </c>
      <c r="AV103" s="405">
        <v>1</v>
      </c>
      <c r="AW103" s="405"/>
      <c r="AX103" s="405">
        <v>0</v>
      </c>
      <c r="AY103" s="405">
        <v>0</v>
      </c>
      <c r="AZ103" s="405">
        <v>0</v>
      </c>
      <c r="BA103" s="405">
        <v>1</v>
      </c>
      <c r="BB103" s="405">
        <v>0</v>
      </c>
      <c r="BC103" s="405">
        <v>0</v>
      </c>
      <c r="BD103" s="405">
        <v>0</v>
      </c>
      <c r="BE103" s="405">
        <v>1</v>
      </c>
      <c r="BF103" s="405">
        <v>1</v>
      </c>
      <c r="BG103" s="405">
        <v>0</v>
      </c>
      <c r="BH103" s="405">
        <v>0</v>
      </c>
      <c r="BI103" s="405">
        <v>0</v>
      </c>
      <c r="BJ103" s="405">
        <v>0</v>
      </c>
      <c r="BK103" s="405">
        <v>0</v>
      </c>
      <c r="BL103" s="405">
        <v>0</v>
      </c>
      <c r="BM103" s="415">
        <v>1</v>
      </c>
      <c r="BN103" s="405">
        <v>0</v>
      </c>
      <c r="BO103" s="405">
        <v>0</v>
      </c>
      <c r="BP103" s="405">
        <v>1</v>
      </c>
      <c r="BQ103" s="405">
        <v>0</v>
      </c>
      <c r="BR103" s="416">
        <v>0</v>
      </c>
      <c r="BS103" s="402">
        <v>0</v>
      </c>
      <c r="BT103" s="402"/>
      <c r="BU103" s="402">
        <v>0</v>
      </c>
      <c r="BV103" s="402">
        <v>1</v>
      </c>
      <c r="BW103" s="402">
        <v>0</v>
      </c>
      <c r="BX103" s="381">
        <v>1</v>
      </c>
      <c r="BY103" s="405">
        <v>1</v>
      </c>
      <c r="BZ103" s="405">
        <v>0</v>
      </c>
      <c r="CA103" s="405">
        <v>0</v>
      </c>
      <c r="CB103" s="405">
        <v>0</v>
      </c>
      <c r="CC103" s="405">
        <v>0</v>
      </c>
      <c r="CD103" s="405">
        <v>0</v>
      </c>
      <c r="CE103" s="381">
        <v>0</v>
      </c>
      <c r="CF103" s="402">
        <v>0</v>
      </c>
      <c r="CG103" s="379"/>
      <c r="CH103" s="379"/>
      <c r="CI103" s="379"/>
      <c r="CJ103" s="379"/>
      <c r="CK103" s="379"/>
      <c r="CL103" s="379"/>
      <c r="CM103" s="379"/>
      <c r="CN103" s="381"/>
      <c r="CO103" s="379"/>
    </row>
    <row r="104" spans="1:93" x14ac:dyDescent="0.15">
      <c r="A104" s="401">
        <v>0.45505787037037032</v>
      </c>
      <c r="B104" s="435">
        <v>1.1399999999999999</v>
      </c>
      <c r="C104" s="442">
        <v>1.4666666199999998</v>
      </c>
      <c r="D104" s="379"/>
      <c r="E104" s="380"/>
      <c r="F104" s="379"/>
      <c r="G104" s="379"/>
      <c r="H104" s="381">
        <v>3</v>
      </c>
      <c r="I104" s="379"/>
      <c r="J104" s="381"/>
      <c r="K104" s="402">
        <v>0</v>
      </c>
      <c r="L104" s="379"/>
      <c r="M104" s="379"/>
      <c r="N104" s="379"/>
      <c r="O104" s="379"/>
      <c r="P104" s="379"/>
      <c r="Q104" s="379"/>
      <c r="R104" s="379"/>
      <c r="S104" s="379"/>
      <c r="T104" s="379"/>
      <c r="U104" s="379"/>
      <c r="V104" s="379"/>
      <c r="W104" s="379"/>
      <c r="X104" s="379"/>
      <c r="Y104" s="381"/>
      <c r="Z104" s="379">
        <v>1.4975679103941792</v>
      </c>
      <c r="AA104" s="379">
        <v>-6.1764566929133853</v>
      </c>
      <c r="AB104" s="379">
        <v>1.4975679103941792</v>
      </c>
      <c r="AC104" s="379">
        <v>-6.1764566929133853</v>
      </c>
      <c r="AD104" s="379" t="s">
        <v>445</v>
      </c>
      <c r="AE104" s="379">
        <v>9.3597994399636203E-2</v>
      </c>
      <c r="AF104" s="379">
        <v>-11.931791338582677</v>
      </c>
      <c r="AG104" s="379">
        <v>1.0295779383959982</v>
      </c>
      <c r="AH104" s="379">
        <v>-12.025374015748032</v>
      </c>
      <c r="AI104" s="379"/>
      <c r="AJ104" s="379"/>
      <c r="AK104" s="379">
        <v>0</v>
      </c>
      <c r="AL104" s="379">
        <v>1</v>
      </c>
      <c r="AM104" s="379">
        <v>0</v>
      </c>
      <c r="AN104" s="379">
        <v>1</v>
      </c>
      <c r="AO104" s="379">
        <v>0</v>
      </c>
      <c r="AP104" s="379">
        <v>1</v>
      </c>
      <c r="AQ104" s="412">
        <v>0</v>
      </c>
      <c r="AR104" s="412">
        <v>0</v>
      </c>
      <c r="AS104" s="412">
        <v>0</v>
      </c>
      <c r="AT104" s="412">
        <v>1</v>
      </c>
      <c r="AU104" s="413">
        <v>0</v>
      </c>
      <c r="AV104" s="413">
        <v>0</v>
      </c>
      <c r="AW104" s="413"/>
      <c r="AX104" s="413">
        <v>0</v>
      </c>
      <c r="AY104" s="413">
        <v>1</v>
      </c>
      <c r="AZ104" s="413">
        <v>0</v>
      </c>
      <c r="BA104" s="413">
        <v>0</v>
      </c>
      <c r="BB104" s="413">
        <v>0</v>
      </c>
      <c r="BC104" s="413">
        <v>0</v>
      </c>
      <c r="BD104" s="413">
        <v>1</v>
      </c>
      <c r="BE104" s="413">
        <v>0</v>
      </c>
      <c r="BF104" s="413">
        <v>1</v>
      </c>
      <c r="BG104" s="413">
        <v>0</v>
      </c>
      <c r="BH104" s="413">
        <v>0</v>
      </c>
      <c r="BI104" s="413">
        <v>0</v>
      </c>
      <c r="BJ104" s="413">
        <v>0</v>
      </c>
      <c r="BK104" s="413">
        <v>0</v>
      </c>
      <c r="BL104" s="413">
        <v>0</v>
      </c>
      <c r="BM104" s="413">
        <v>0</v>
      </c>
      <c r="BN104" s="413">
        <v>1</v>
      </c>
      <c r="BO104" s="413">
        <v>0</v>
      </c>
      <c r="BP104" s="413">
        <v>0</v>
      </c>
      <c r="BQ104" s="413">
        <v>0</v>
      </c>
      <c r="BR104" s="417">
        <v>1</v>
      </c>
      <c r="BS104" s="414">
        <v>1</v>
      </c>
      <c r="BT104" s="402"/>
      <c r="BU104" s="402">
        <v>0</v>
      </c>
      <c r="BV104" s="402">
        <v>0</v>
      </c>
      <c r="BW104" s="402">
        <v>1</v>
      </c>
      <c r="BX104" s="381">
        <v>0</v>
      </c>
      <c r="BY104" s="413">
        <v>0</v>
      </c>
      <c r="BZ104" s="413">
        <v>0</v>
      </c>
      <c r="CA104" s="413">
        <v>0</v>
      </c>
      <c r="CB104" s="413">
        <v>0</v>
      </c>
      <c r="CC104" s="413">
        <v>0</v>
      </c>
      <c r="CD104" s="413">
        <v>1</v>
      </c>
      <c r="CE104" s="381">
        <v>0</v>
      </c>
      <c r="CF104" s="402">
        <v>1</v>
      </c>
      <c r="CG104" s="379"/>
      <c r="CH104" s="379"/>
      <c r="CI104" s="379"/>
      <c r="CJ104" s="379"/>
      <c r="CK104" s="379"/>
      <c r="CL104" s="379"/>
      <c r="CM104" s="379"/>
      <c r="CN104" s="381"/>
      <c r="CO104" s="379"/>
    </row>
    <row r="105" spans="1:93" x14ac:dyDescent="0.15">
      <c r="A105" s="381" t="s">
        <v>593</v>
      </c>
      <c r="B105" s="435"/>
      <c r="C105" s="442"/>
      <c r="D105" s="379"/>
      <c r="E105" s="380"/>
      <c r="F105" s="379"/>
      <c r="G105" s="379"/>
      <c r="H105" s="381"/>
      <c r="I105" s="379"/>
      <c r="J105" s="381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  <c r="U105" s="379"/>
      <c r="V105" s="379"/>
      <c r="W105" s="379"/>
      <c r="X105" s="379"/>
      <c r="Y105" s="381"/>
      <c r="Z105" s="379">
        <v>3.0419348179881767</v>
      </c>
      <c r="AA105" s="379">
        <v>11.604251968503936</v>
      </c>
      <c r="AB105" s="379"/>
      <c r="AC105" s="379"/>
      <c r="AD105" s="379"/>
      <c r="AE105" s="379"/>
      <c r="AF105" s="379"/>
      <c r="AG105" s="379"/>
      <c r="AH105" s="381"/>
      <c r="AI105" s="382"/>
      <c r="AJ105" s="382"/>
      <c r="AK105" s="379"/>
      <c r="AL105" s="379"/>
      <c r="AM105" s="379"/>
      <c r="AN105" s="379"/>
      <c r="AO105" s="379"/>
      <c r="AP105" s="379"/>
      <c r="AQ105" s="379"/>
      <c r="AR105" s="379"/>
      <c r="AS105" s="379"/>
      <c r="AT105" s="379"/>
      <c r="AU105" s="405"/>
      <c r="AV105" s="405"/>
      <c r="AW105" s="405"/>
      <c r="AX105" s="379"/>
      <c r="AY105" s="379"/>
      <c r="AZ105" s="379"/>
      <c r="BA105" s="379"/>
      <c r="BB105" s="379"/>
      <c r="BC105" s="379"/>
      <c r="BD105" s="379"/>
      <c r="BE105" s="379"/>
      <c r="BF105" s="379"/>
      <c r="BG105" s="379"/>
      <c r="BH105" s="379"/>
      <c r="BI105" s="405"/>
      <c r="BJ105" s="405"/>
      <c r="BK105" s="405"/>
      <c r="BL105" s="379"/>
      <c r="BM105" s="379"/>
      <c r="BN105" s="379"/>
      <c r="BO105" s="379"/>
      <c r="BP105" s="379"/>
      <c r="BQ105" s="379"/>
      <c r="BR105" s="383">
        <v>0</v>
      </c>
      <c r="BS105" s="402">
        <v>0</v>
      </c>
      <c r="BT105" s="402"/>
      <c r="BU105" s="402">
        <v>1</v>
      </c>
      <c r="BV105" s="402">
        <v>0</v>
      </c>
      <c r="BW105" s="402">
        <v>0</v>
      </c>
      <c r="BX105" s="381">
        <v>1</v>
      </c>
      <c r="BY105" s="379"/>
      <c r="BZ105" s="379"/>
      <c r="CA105" s="379"/>
      <c r="CB105" s="379"/>
      <c r="CC105" s="379"/>
      <c r="CD105" s="379"/>
      <c r="CE105" s="381"/>
      <c r="CF105" s="379"/>
      <c r="CG105" s="379"/>
      <c r="CH105" s="379"/>
      <c r="CI105" s="379"/>
      <c r="CJ105" s="379"/>
      <c r="CK105" s="379"/>
      <c r="CL105" s="379"/>
      <c r="CM105" s="379"/>
      <c r="CN105" s="381"/>
      <c r="CO105" s="379"/>
    </row>
    <row r="106" spans="1:93" x14ac:dyDescent="0.15">
      <c r="A106" s="418" t="s">
        <v>0</v>
      </c>
      <c r="B106" s="435"/>
      <c r="C106" s="442"/>
      <c r="D106" s="379"/>
      <c r="E106" s="380" t="s">
        <v>361</v>
      </c>
      <c r="F106" s="379" t="s">
        <v>335</v>
      </c>
      <c r="G106" s="379">
        <v>21</v>
      </c>
      <c r="H106" s="381">
        <v>1</v>
      </c>
      <c r="I106" s="379">
        <v>0</v>
      </c>
      <c r="J106" s="381">
        <v>1</v>
      </c>
      <c r="K106" s="402">
        <v>1</v>
      </c>
      <c r="L106" s="402">
        <v>1</v>
      </c>
      <c r="M106" s="402">
        <v>0</v>
      </c>
      <c r="N106" s="379"/>
      <c r="O106" s="379">
        <v>1</v>
      </c>
      <c r="P106" s="379">
        <v>0</v>
      </c>
      <c r="Q106" s="379">
        <v>0</v>
      </c>
      <c r="R106" s="379">
        <v>0</v>
      </c>
      <c r="S106" s="379">
        <v>1</v>
      </c>
      <c r="T106" s="379">
        <v>0</v>
      </c>
      <c r="U106" s="379">
        <v>0</v>
      </c>
      <c r="V106" s="379">
        <v>0</v>
      </c>
      <c r="W106" s="379">
        <v>0</v>
      </c>
      <c r="X106" s="379">
        <v>0</v>
      </c>
      <c r="Y106" s="381">
        <v>1</v>
      </c>
      <c r="Z106" s="379"/>
      <c r="AA106" s="379"/>
      <c r="AB106" s="379">
        <v>0.98277894119618014</v>
      </c>
      <c r="AC106" s="379">
        <v>11.978582677165354</v>
      </c>
      <c r="AD106" s="379" t="s">
        <v>442</v>
      </c>
      <c r="AE106" s="379">
        <v>0.98277894119618014</v>
      </c>
      <c r="AF106" s="379">
        <v>11.978582677165354</v>
      </c>
      <c r="AG106" s="379">
        <v>-4.0715127563841751</v>
      </c>
      <c r="AH106" s="379">
        <v>-13.382322834645668</v>
      </c>
      <c r="AI106" s="379"/>
      <c r="AJ106" s="379"/>
      <c r="AK106" s="379">
        <v>0</v>
      </c>
      <c r="AL106" s="379">
        <v>0</v>
      </c>
      <c r="AM106" s="379"/>
      <c r="AN106" s="379"/>
      <c r="AO106" s="379"/>
      <c r="AP106" s="379"/>
      <c r="AQ106" s="379"/>
      <c r="AR106" s="379"/>
      <c r="AS106" s="379"/>
      <c r="AT106" s="379"/>
      <c r="AU106" s="405"/>
      <c r="AV106" s="405"/>
      <c r="AW106" s="405"/>
      <c r="AX106" s="379"/>
      <c r="AY106" s="379"/>
      <c r="AZ106" s="379"/>
      <c r="BA106" s="379"/>
      <c r="BB106" s="379"/>
      <c r="BC106" s="379"/>
      <c r="BD106" s="379"/>
      <c r="BE106" s="379"/>
      <c r="BF106" s="379"/>
      <c r="BG106" s="379"/>
      <c r="BH106" s="379"/>
      <c r="BI106" s="405"/>
      <c r="BJ106" s="405"/>
      <c r="BK106" s="405"/>
      <c r="BL106" s="379"/>
      <c r="BM106" s="379"/>
      <c r="BN106" s="379"/>
      <c r="BO106" s="379"/>
      <c r="BP106" s="379"/>
      <c r="BQ106" s="379"/>
      <c r="BR106" s="383"/>
      <c r="BS106" s="379"/>
      <c r="BT106" s="379"/>
      <c r="BU106" s="379"/>
      <c r="BV106" s="379"/>
      <c r="BW106" s="379"/>
      <c r="BX106" s="381"/>
      <c r="BY106" s="379"/>
      <c r="BZ106" s="379"/>
      <c r="CA106" s="379"/>
      <c r="CB106" s="379"/>
      <c r="CC106" s="379"/>
      <c r="CD106" s="379"/>
      <c r="CE106" s="381"/>
      <c r="CF106" s="379">
        <v>1</v>
      </c>
      <c r="CG106" s="379"/>
      <c r="CH106" s="379"/>
      <c r="CI106" s="379"/>
      <c r="CJ106" s="379"/>
      <c r="CK106" s="379"/>
      <c r="CL106" s="379"/>
      <c r="CM106" s="379"/>
      <c r="CN106" s="381"/>
      <c r="CO106" s="379"/>
    </row>
    <row r="107" spans="1:93" x14ac:dyDescent="0.15">
      <c r="A107" s="418" t="s">
        <v>593</v>
      </c>
      <c r="B107" s="435"/>
      <c r="C107" s="442"/>
      <c r="D107" s="379"/>
      <c r="E107" s="380"/>
      <c r="F107" s="379"/>
      <c r="G107" s="379"/>
      <c r="H107" s="381"/>
      <c r="I107" s="379"/>
      <c r="J107" s="381"/>
      <c r="K107" s="379"/>
      <c r="L107" s="379"/>
      <c r="M107" s="379"/>
      <c r="N107" s="379"/>
      <c r="O107" s="379"/>
      <c r="P107" s="379"/>
      <c r="Q107" s="379"/>
      <c r="R107" s="379"/>
      <c r="S107" s="379"/>
      <c r="T107" s="379"/>
      <c r="U107" s="379"/>
      <c r="V107" s="379"/>
      <c r="W107" s="379"/>
      <c r="X107" s="379"/>
      <c r="Y107" s="381"/>
      <c r="Z107" s="379">
        <v>-3.9779147619845387</v>
      </c>
      <c r="AA107" s="379">
        <v>-4.3983858267716531</v>
      </c>
      <c r="AB107" s="379"/>
      <c r="AC107" s="379"/>
      <c r="AD107" s="379"/>
      <c r="AE107" s="379"/>
      <c r="AF107" s="379"/>
      <c r="AG107" s="379"/>
      <c r="AH107" s="381"/>
      <c r="AI107" s="382"/>
      <c r="AJ107" s="382"/>
      <c r="AK107" s="379"/>
      <c r="AL107" s="379"/>
      <c r="AM107" s="379"/>
      <c r="AN107" s="379"/>
      <c r="AO107" s="379"/>
      <c r="AP107" s="379"/>
      <c r="AQ107" s="379"/>
      <c r="AR107" s="379"/>
      <c r="AS107" s="379"/>
      <c r="AT107" s="379"/>
      <c r="AU107" s="405"/>
      <c r="AV107" s="405"/>
      <c r="AW107" s="405"/>
      <c r="AX107" s="379"/>
      <c r="AY107" s="379"/>
      <c r="AZ107" s="379"/>
      <c r="BA107" s="379"/>
      <c r="BB107" s="379"/>
      <c r="BC107" s="379"/>
      <c r="BD107" s="379"/>
      <c r="BE107" s="379"/>
      <c r="BF107" s="379"/>
      <c r="BG107" s="379"/>
      <c r="BH107" s="379"/>
      <c r="BI107" s="405"/>
      <c r="BJ107" s="405"/>
      <c r="BK107" s="405"/>
      <c r="BL107" s="379"/>
      <c r="BM107" s="379"/>
      <c r="BN107" s="379"/>
      <c r="BO107" s="379"/>
      <c r="BP107" s="379"/>
      <c r="BQ107" s="379"/>
      <c r="BR107" s="383">
        <v>0</v>
      </c>
      <c r="BS107" s="379">
        <v>0</v>
      </c>
      <c r="BT107" s="379"/>
      <c r="BU107" s="379">
        <v>0</v>
      </c>
      <c r="BV107" s="379">
        <v>1</v>
      </c>
      <c r="BW107" s="379">
        <v>0</v>
      </c>
      <c r="BX107" s="381">
        <v>0</v>
      </c>
      <c r="BY107" s="402">
        <v>0</v>
      </c>
      <c r="BZ107" s="402">
        <v>0</v>
      </c>
      <c r="CA107" s="402">
        <v>0</v>
      </c>
      <c r="CB107" s="402">
        <v>0</v>
      </c>
      <c r="CC107" s="402">
        <v>0</v>
      </c>
      <c r="CD107" s="402">
        <v>1</v>
      </c>
      <c r="CE107" s="381">
        <v>0</v>
      </c>
      <c r="CF107" s="379"/>
      <c r="CG107" s="379"/>
      <c r="CH107" s="379"/>
      <c r="CI107" s="379"/>
      <c r="CJ107" s="379"/>
      <c r="CK107" s="379"/>
      <c r="CL107" s="379"/>
      <c r="CM107" s="379"/>
      <c r="CN107" s="381"/>
      <c r="CO107" s="379"/>
    </row>
    <row r="108" spans="1:93" x14ac:dyDescent="0.15">
      <c r="A108" s="401">
        <v>0.48890046296296297</v>
      </c>
      <c r="B108" s="435"/>
      <c r="C108" s="442"/>
      <c r="D108" s="379"/>
      <c r="E108" s="380"/>
      <c r="F108" s="379" t="s">
        <v>347</v>
      </c>
      <c r="G108" s="379">
        <v>22</v>
      </c>
      <c r="H108" s="381">
        <v>1</v>
      </c>
      <c r="I108" s="379">
        <v>0</v>
      </c>
      <c r="J108" s="381">
        <v>1</v>
      </c>
      <c r="K108" s="402">
        <v>1</v>
      </c>
      <c r="L108" s="402">
        <v>1</v>
      </c>
      <c r="M108" s="402">
        <v>0</v>
      </c>
      <c r="N108" s="379"/>
      <c r="O108" s="379"/>
      <c r="P108" s="379"/>
      <c r="Q108" s="379"/>
      <c r="R108" s="379"/>
      <c r="S108" s="379"/>
      <c r="T108" s="379"/>
      <c r="U108" s="379"/>
      <c r="V108" s="379"/>
      <c r="W108" s="379"/>
      <c r="X108" s="379"/>
      <c r="Y108" s="381"/>
      <c r="Z108" s="379"/>
      <c r="AA108" s="379"/>
      <c r="AB108" s="379">
        <v>-1.1699749299954525</v>
      </c>
      <c r="AC108" s="379">
        <v>12.025374015748032</v>
      </c>
      <c r="AD108" s="379" t="s">
        <v>442</v>
      </c>
      <c r="AE108" s="379">
        <v>-1.1699749299954525</v>
      </c>
      <c r="AF108" s="379">
        <v>12.025374015748032</v>
      </c>
      <c r="AG108" s="379">
        <v>3.5099247899863579</v>
      </c>
      <c r="AH108" s="379">
        <v>-14.505314960629921</v>
      </c>
      <c r="AI108" s="379"/>
      <c r="AJ108" s="379"/>
      <c r="AK108" s="379"/>
      <c r="AL108" s="379"/>
      <c r="AM108" s="379"/>
      <c r="AN108" s="379"/>
      <c r="AO108" s="379"/>
      <c r="AP108" s="379"/>
      <c r="AQ108" s="379"/>
      <c r="AR108" s="379"/>
      <c r="AS108" s="379"/>
      <c r="AT108" s="379"/>
      <c r="AU108" s="405"/>
      <c r="AV108" s="405"/>
      <c r="AW108" s="405"/>
      <c r="AX108" s="379"/>
      <c r="AY108" s="379"/>
      <c r="AZ108" s="379"/>
      <c r="BA108" s="379"/>
      <c r="BB108" s="379"/>
      <c r="BC108" s="379"/>
      <c r="BD108" s="379"/>
      <c r="BE108" s="379"/>
      <c r="BF108" s="379"/>
      <c r="BG108" s="379"/>
      <c r="BH108" s="379"/>
      <c r="BI108" s="405"/>
      <c r="BJ108" s="405"/>
      <c r="BK108" s="405"/>
      <c r="BL108" s="379"/>
      <c r="BM108" s="379"/>
      <c r="BN108" s="379"/>
      <c r="BO108" s="379"/>
      <c r="BP108" s="379"/>
      <c r="BQ108" s="379"/>
      <c r="BR108" s="383"/>
      <c r="BS108" s="379"/>
      <c r="BT108" s="379"/>
      <c r="BU108" s="379"/>
      <c r="BV108" s="379"/>
      <c r="BW108" s="379"/>
      <c r="BX108" s="381"/>
      <c r="BY108" s="379"/>
      <c r="BZ108" s="379"/>
      <c r="CA108" s="379"/>
      <c r="CB108" s="379"/>
      <c r="CC108" s="379"/>
      <c r="CD108" s="379"/>
      <c r="CE108" s="381"/>
      <c r="CF108" s="379">
        <v>0</v>
      </c>
      <c r="CG108" s="379"/>
      <c r="CH108" s="379"/>
      <c r="CI108" s="379"/>
      <c r="CJ108" s="379"/>
      <c r="CK108" s="379"/>
      <c r="CL108" s="379"/>
      <c r="CM108" s="379"/>
      <c r="CN108" s="381"/>
      <c r="CO108" s="379"/>
    </row>
    <row r="109" spans="1:93" x14ac:dyDescent="0.15">
      <c r="A109" s="401">
        <v>0.48916666666666669</v>
      </c>
      <c r="B109" s="435">
        <v>0.23</v>
      </c>
      <c r="C109" s="442">
        <v>0.76665899999999998</v>
      </c>
      <c r="D109" s="379"/>
      <c r="E109" s="380"/>
      <c r="F109" s="379"/>
      <c r="G109" s="379"/>
      <c r="H109" s="381">
        <v>2</v>
      </c>
      <c r="I109" s="379"/>
      <c r="J109" s="381"/>
      <c r="K109" s="402">
        <v>0</v>
      </c>
      <c r="L109" s="379"/>
      <c r="M109" s="379"/>
      <c r="N109" s="379"/>
      <c r="O109" s="379"/>
      <c r="P109" s="379"/>
      <c r="Q109" s="379"/>
      <c r="R109" s="379"/>
      <c r="S109" s="379"/>
      <c r="T109" s="379"/>
      <c r="U109" s="379"/>
      <c r="V109" s="379"/>
      <c r="W109" s="379"/>
      <c r="X109" s="379"/>
      <c r="Y109" s="381"/>
      <c r="Z109" s="379">
        <v>0.60838696359763533</v>
      </c>
      <c r="AA109" s="379">
        <v>-5.8021259842519681</v>
      </c>
      <c r="AB109" s="379">
        <v>1.2635729243950888</v>
      </c>
      <c r="AC109" s="379">
        <v>-13.663070866141732</v>
      </c>
      <c r="AD109" s="379" t="s">
        <v>443</v>
      </c>
      <c r="AE109" s="379">
        <v>2.6675428403896317</v>
      </c>
      <c r="AF109" s="379">
        <v>-13.850236220472441</v>
      </c>
      <c r="AG109" s="379">
        <v>-1.4975679103941792</v>
      </c>
      <c r="AH109" s="379">
        <v>11.276712598425195</v>
      </c>
      <c r="AI109" s="379"/>
      <c r="AJ109" s="379"/>
      <c r="AK109" s="379">
        <v>1</v>
      </c>
      <c r="AL109" s="379">
        <v>0</v>
      </c>
      <c r="AM109" s="379">
        <v>1</v>
      </c>
      <c r="AN109" s="379">
        <v>0</v>
      </c>
      <c r="AO109" s="379">
        <v>0</v>
      </c>
      <c r="AP109" s="379">
        <v>1</v>
      </c>
      <c r="AQ109" s="379">
        <v>0</v>
      </c>
      <c r="AR109" s="379">
        <v>0</v>
      </c>
      <c r="AS109" s="379">
        <v>0</v>
      </c>
      <c r="AT109" s="379">
        <v>0</v>
      </c>
      <c r="AU109" s="405">
        <v>0</v>
      </c>
      <c r="AV109" s="405">
        <v>1</v>
      </c>
      <c r="AW109" s="405"/>
      <c r="AX109" s="405">
        <v>0</v>
      </c>
      <c r="AY109" s="405">
        <v>0</v>
      </c>
      <c r="AZ109" s="405">
        <v>0</v>
      </c>
      <c r="BA109" s="405">
        <v>1</v>
      </c>
      <c r="BB109" s="405">
        <v>0</v>
      </c>
      <c r="BC109" s="405">
        <v>0</v>
      </c>
      <c r="BD109" s="405">
        <v>0</v>
      </c>
      <c r="BE109" s="405">
        <v>1</v>
      </c>
      <c r="BF109" s="405">
        <v>1</v>
      </c>
      <c r="BG109" s="405">
        <v>0</v>
      </c>
      <c r="BH109" s="405">
        <v>0</v>
      </c>
      <c r="BI109" s="405">
        <v>0</v>
      </c>
      <c r="BJ109" s="405">
        <v>0</v>
      </c>
      <c r="BK109" s="405">
        <v>0</v>
      </c>
      <c r="BL109" s="405">
        <v>0</v>
      </c>
      <c r="BM109" s="405">
        <v>0</v>
      </c>
      <c r="BN109" s="405">
        <v>1</v>
      </c>
      <c r="BO109" s="405">
        <v>0</v>
      </c>
      <c r="BP109" s="405">
        <v>0</v>
      </c>
      <c r="BQ109" s="405">
        <v>0</v>
      </c>
      <c r="BR109" s="383">
        <v>0</v>
      </c>
      <c r="BS109" s="402">
        <v>0</v>
      </c>
      <c r="BT109" s="402">
        <v>1</v>
      </c>
      <c r="BU109" s="402">
        <v>0</v>
      </c>
      <c r="BV109" s="402">
        <v>0</v>
      </c>
      <c r="BW109" s="402">
        <v>0</v>
      </c>
      <c r="BX109" s="381">
        <v>1</v>
      </c>
      <c r="BY109" s="402">
        <v>0</v>
      </c>
      <c r="BZ109" s="402">
        <v>0</v>
      </c>
      <c r="CA109" s="402">
        <v>0</v>
      </c>
      <c r="CB109" s="402">
        <v>0</v>
      </c>
      <c r="CC109" s="402">
        <v>0</v>
      </c>
      <c r="CD109" s="402">
        <v>0</v>
      </c>
      <c r="CE109" s="381">
        <v>0</v>
      </c>
      <c r="CF109" s="402">
        <v>0</v>
      </c>
      <c r="CG109" s="379"/>
      <c r="CH109" s="379"/>
      <c r="CI109" s="379"/>
      <c r="CJ109" s="379"/>
      <c r="CK109" s="379"/>
      <c r="CL109" s="379"/>
      <c r="CM109" s="379"/>
      <c r="CN109" s="381"/>
      <c r="CO109" s="379"/>
    </row>
    <row r="110" spans="1:93" x14ac:dyDescent="0.15">
      <c r="A110" s="401">
        <v>0.49027777777777781</v>
      </c>
      <c r="B110" s="435">
        <v>1.1599999999999999</v>
      </c>
      <c r="C110" s="442">
        <v>1.5333332799999999</v>
      </c>
      <c r="D110" s="379"/>
      <c r="E110" s="380"/>
      <c r="F110" s="379"/>
      <c r="G110" s="379"/>
      <c r="H110" s="381">
        <v>3</v>
      </c>
      <c r="I110" s="379"/>
      <c r="J110" s="381"/>
      <c r="K110" s="402">
        <v>0</v>
      </c>
      <c r="L110" s="379"/>
      <c r="M110" s="379"/>
      <c r="N110" s="379"/>
      <c r="O110" s="379"/>
      <c r="P110" s="379"/>
      <c r="Q110" s="379"/>
      <c r="R110" s="379"/>
      <c r="S110" s="379"/>
      <c r="T110" s="379"/>
      <c r="U110" s="379"/>
      <c r="V110" s="379"/>
      <c r="W110" s="379"/>
      <c r="X110" s="379"/>
      <c r="Y110" s="381"/>
      <c r="Z110" s="379">
        <v>-0.74878395519708962</v>
      </c>
      <c r="AA110" s="379">
        <v>7.5801968503937003</v>
      </c>
      <c r="AB110" s="379">
        <v>-1.1231759327956345</v>
      </c>
      <c r="AC110" s="379">
        <v>11.37029527559055</v>
      </c>
      <c r="AD110" s="379" t="s">
        <v>445</v>
      </c>
      <c r="AE110" s="379">
        <v>-1.6379649019936335</v>
      </c>
      <c r="AF110" s="379">
        <v>11.604251968503936</v>
      </c>
      <c r="AG110" s="379">
        <v>4.6798997199818101E-2</v>
      </c>
      <c r="AH110" s="379">
        <v>-13.382322834645668</v>
      </c>
      <c r="AI110" s="379"/>
      <c r="AJ110" s="379"/>
      <c r="AK110" s="379">
        <v>0</v>
      </c>
      <c r="AL110" s="379">
        <v>1</v>
      </c>
      <c r="AM110" s="379">
        <v>0</v>
      </c>
      <c r="AN110" s="379">
        <v>1</v>
      </c>
      <c r="AO110" s="379">
        <v>0</v>
      </c>
      <c r="AP110" s="379">
        <v>1</v>
      </c>
      <c r="AQ110" s="379">
        <v>0</v>
      </c>
      <c r="AR110" s="379">
        <v>0</v>
      </c>
      <c r="AS110" s="379">
        <v>0</v>
      </c>
      <c r="AT110" s="379">
        <v>1</v>
      </c>
      <c r="AU110" s="405">
        <v>0</v>
      </c>
      <c r="AV110" s="405">
        <v>0</v>
      </c>
      <c r="AW110" s="405"/>
      <c r="AX110" s="405">
        <v>0</v>
      </c>
      <c r="AY110" s="405">
        <v>0</v>
      </c>
      <c r="AZ110" s="405">
        <v>1</v>
      </c>
      <c r="BA110" s="405">
        <v>0</v>
      </c>
      <c r="BB110" s="405">
        <v>0</v>
      </c>
      <c r="BC110" s="405">
        <v>0</v>
      </c>
      <c r="BD110" s="405">
        <v>1</v>
      </c>
      <c r="BE110" s="405">
        <v>0</v>
      </c>
      <c r="BF110" s="405">
        <v>1</v>
      </c>
      <c r="BG110" s="405">
        <v>0</v>
      </c>
      <c r="BH110" s="405">
        <v>0</v>
      </c>
      <c r="BI110" s="405">
        <v>0</v>
      </c>
      <c r="BJ110" s="405">
        <v>0</v>
      </c>
      <c r="BK110" s="405">
        <v>0</v>
      </c>
      <c r="BL110" s="405">
        <v>0</v>
      </c>
      <c r="BM110" s="405">
        <v>0</v>
      </c>
      <c r="BN110" s="405">
        <v>1</v>
      </c>
      <c r="BO110" s="405">
        <v>0</v>
      </c>
      <c r="BP110" s="405">
        <v>0</v>
      </c>
      <c r="BQ110" s="405">
        <v>0</v>
      </c>
      <c r="BR110" s="383">
        <v>0</v>
      </c>
      <c r="BS110" s="402">
        <v>1</v>
      </c>
      <c r="BT110" s="402">
        <v>0</v>
      </c>
      <c r="BU110" s="402">
        <v>0</v>
      </c>
      <c r="BV110" s="402">
        <v>0</v>
      </c>
      <c r="BW110" s="402">
        <v>1</v>
      </c>
      <c r="BX110" s="381">
        <v>0</v>
      </c>
      <c r="BY110" s="402">
        <v>0</v>
      </c>
      <c r="BZ110" s="402">
        <v>0</v>
      </c>
      <c r="CA110" s="402">
        <v>0</v>
      </c>
      <c r="CB110" s="402">
        <v>1</v>
      </c>
      <c r="CC110" s="402">
        <v>0</v>
      </c>
      <c r="CD110" s="402">
        <v>0</v>
      </c>
      <c r="CE110" s="381">
        <v>0</v>
      </c>
      <c r="CF110" s="402">
        <v>1</v>
      </c>
      <c r="CG110" s="379"/>
      <c r="CH110" s="379"/>
      <c r="CI110" s="379"/>
      <c r="CJ110" s="379"/>
      <c r="CK110" s="379"/>
      <c r="CL110" s="379"/>
      <c r="CM110" s="379"/>
      <c r="CN110" s="381"/>
      <c r="CO110" s="379"/>
    </row>
    <row r="111" spans="1:93" x14ac:dyDescent="0.15">
      <c r="A111" s="418" t="s">
        <v>593</v>
      </c>
      <c r="B111" s="435"/>
      <c r="C111" s="442"/>
      <c r="D111" s="379"/>
      <c r="E111" s="380"/>
      <c r="F111" s="379"/>
      <c r="G111" s="379"/>
      <c r="H111" s="381"/>
      <c r="I111" s="379"/>
      <c r="J111" s="381"/>
      <c r="K111" s="379"/>
      <c r="L111" s="379"/>
      <c r="M111" s="379"/>
      <c r="N111" s="379"/>
      <c r="O111" s="379"/>
      <c r="P111" s="379"/>
      <c r="Q111" s="379"/>
      <c r="R111" s="379"/>
      <c r="S111" s="379"/>
      <c r="T111" s="379"/>
      <c r="U111" s="379"/>
      <c r="V111" s="379"/>
      <c r="W111" s="379"/>
      <c r="X111" s="379"/>
      <c r="Y111" s="381"/>
      <c r="Z111" s="411">
        <v>4.67989971998181</v>
      </c>
      <c r="AA111" s="411">
        <v>-11.183129921259843</v>
      </c>
      <c r="AB111" s="379"/>
      <c r="AC111" s="379"/>
      <c r="AD111" s="379"/>
      <c r="AE111" s="379"/>
      <c r="AF111" s="379"/>
      <c r="AG111" s="379"/>
      <c r="AH111" s="381"/>
      <c r="AI111" s="382"/>
      <c r="AJ111" s="382"/>
      <c r="AK111" s="379"/>
      <c r="AL111" s="379"/>
      <c r="AM111" s="379"/>
      <c r="AN111" s="379"/>
      <c r="AO111" s="379"/>
      <c r="AP111" s="379"/>
      <c r="AQ111" s="379"/>
      <c r="AR111" s="379"/>
      <c r="AS111" s="379"/>
      <c r="AT111" s="379"/>
      <c r="AU111" s="405"/>
      <c r="AV111" s="405"/>
      <c r="AW111" s="405"/>
      <c r="AX111" s="379"/>
      <c r="AY111" s="379"/>
      <c r="AZ111" s="379"/>
      <c r="BA111" s="379"/>
      <c r="BB111" s="379"/>
      <c r="BC111" s="379"/>
      <c r="BD111" s="379"/>
      <c r="BE111" s="379"/>
      <c r="BF111" s="379"/>
      <c r="BG111" s="379"/>
      <c r="BH111" s="379"/>
      <c r="BI111" s="405"/>
      <c r="BJ111" s="405"/>
      <c r="BK111" s="405"/>
      <c r="BL111" s="379"/>
      <c r="BM111" s="379"/>
      <c r="BN111" s="379"/>
      <c r="BO111" s="379"/>
      <c r="BP111" s="379"/>
      <c r="BQ111" s="379"/>
      <c r="BR111" s="383">
        <v>1</v>
      </c>
      <c r="BS111" s="402">
        <v>0</v>
      </c>
      <c r="BT111" s="379">
        <v>0</v>
      </c>
      <c r="BU111" s="402">
        <v>0</v>
      </c>
      <c r="BV111" s="402">
        <v>0</v>
      </c>
      <c r="BW111" s="402">
        <v>1</v>
      </c>
      <c r="BX111" s="381">
        <v>0</v>
      </c>
      <c r="BY111" s="379"/>
      <c r="BZ111" s="379"/>
      <c r="CA111" s="379"/>
      <c r="CB111" s="379"/>
      <c r="CC111" s="379"/>
      <c r="CD111" s="379"/>
      <c r="CE111" s="381"/>
      <c r="CF111" s="379"/>
      <c r="CG111" s="379"/>
      <c r="CH111" s="379"/>
      <c r="CI111" s="379"/>
      <c r="CJ111" s="379"/>
      <c r="CK111" s="379"/>
      <c r="CL111" s="379"/>
      <c r="CM111" s="379"/>
      <c r="CN111" s="381"/>
      <c r="CO111" s="379"/>
    </row>
    <row r="112" spans="1:93" x14ac:dyDescent="0.15">
      <c r="A112" s="401">
        <v>0.87946759259259266</v>
      </c>
      <c r="B112" s="435"/>
      <c r="C112" s="442"/>
      <c r="D112" s="379"/>
      <c r="E112" s="380"/>
      <c r="F112" s="379" t="s">
        <v>357</v>
      </c>
      <c r="G112" s="379">
        <v>23</v>
      </c>
      <c r="H112" s="381">
        <v>1</v>
      </c>
      <c r="I112" s="379">
        <v>0</v>
      </c>
      <c r="J112" s="381">
        <v>1</v>
      </c>
      <c r="K112" s="402">
        <v>1</v>
      </c>
      <c r="L112" s="379">
        <v>1</v>
      </c>
      <c r="M112" s="379">
        <v>0</v>
      </c>
      <c r="N112" s="379"/>
      <c r="O112" s="379">
        <v>1</v>
      </c>
      <c r="P112" s="379">
        <v>0</v>
      </c>
      <c r="Q112" s="379">
        <v>0</v>
      </c>
      <c r="R112" s="379">
        <v>1</v>
      </c>
      <c r="S112" s="379">
        <v>0</v>
      </c>
      <c r="T112" s="379">
        <v>0</v>
      </c>
      <c r="U112" s="379">
        <v>0</v>
      </c>
      <c r="V112" s="379">
        <v>0</v>
      </c>
      <c r="W112" s="379">
        <v>0</v>
      </c>
      <c r="X112" s="379">
        <v>0</v>
      </c>
      <c r="Y112" s="381">
        <v>1</v>
      </c>
      <c r="Z112" s="379"/>
      <c r="AA112" s="379"/>
      <c r="AB112" s="379"/>
      <c r="AC112" s="379"/>
      <c r="AD112" s="379"/>
      <c r="AE112" s="379">
        <v>1.1231759327956345</v>
      </c>
      <c r="AF112" s="379">
        <v>11.978582677165354</v>
      </c>
      <c r="AG112" s="379">
        <v>-4.0247137591843565</v>
      </c>
      <c r="AH112" s="379">
        <v>-13.475905511811023</v>
      </c>
      <c r="AI112" s="379"/>
      <c r="AJ112" s="379"/>
      <c r="AK112" s="379"/>
      <c r="AL112" s="379"/>
      <c r="AM112" s="379"/>
      <c r="AN112" s="379"/>
      <c r="AO112" s="379"/>
      <c r="AP112" s="379"/>
      <c r="AQ112" s="379"/>
      <c r="AR112" s="379"/>
      <c r="AS112" s="379"/>
      <c r="AT112" s="379"/>
      <c r="AU112" s="405"/>
      <c r="AV112" s="405"/>
      <c r="AW112" s="405"/>
      <c r="AX112" s="379"/>
      <c r="AY112" s="379"/>
      <c r="AZ112" s="379"/>
      <c r="BA112" s="379"/>
      <c r="BB112" s="379"/>
      <c r="BC112" s="379"/>
      <c r="BD112" s="379"/>
      <c r="BE112" s="379"/>
      <c r="BF112" s="379"/>
      <c r="BG112" s="379"/>
      <c r="BH112" s="379"/>
      <c r="BI112" s="405"/>
      <c r="BJ112" s="405"/>
      <c r="BK112" s="405"/>
      <c r="BL112" s="379"/>
      <c r="BM112" s="379"/>
      <c r="BN112" s="379"/>
      <c r="BO112" s="379"/>
      <c r="BP112" s="379"/>
      <c r="BQ112" s="379"/>
      <c r="BR112" s="383"/>
      <c r="BS112" s="379"/>
      <c r="BT112" s="379"/>
      <c r="BU112" s="379"/>
      <c r="BV112" s="379"/>
      <c r="BW112" s="379"/>
      <c r="BX112" s="381"/>
      <c r="BY112" s="379"/>
      <c r="BZ112" s="379"/>
      <c r="CA112" s="379"/>
      <c r="CB112" s="379"/>
      <c r="CC112" s="379"/>
      <c r="CD112" s="379"/>
      <c r="CE112" s="381"/>
      <c r="CF112" s="379"/>
      <c r="CG112" s="379"/>
      <c r="CH112" s="379"/>
      <c r="CI112" s="379"/>
      <c r="CJ112" s="379"/>
      <c r="CK112" s="379"/>
      <c r="CL112" s="379"/>
      <c r="CM112" s="379"/>
      <c r="CN112" s="381"/>
      <c r="CO112" s="379"/>
    </row>
    <row r="113" spans="1:93" x14ac:dyDescent="0.15">
      <c r="A113" s="401">
        <v>0.50506944444444446</v>
      </c>
      <c r="B113" s="435">
        <v>0.22</v>
      </c>
      <c r="C113" s="442">
        <v>0.73332600000000003</v>
      </c>
      <c r="D113" s="379"/>
      <c r="E113" s="380"/>
      <c r="F113" s="379"/>
      <c r="G113" s="379"/>
      <c r="H113" s="381">
        <v>2</v>
      </c>
      <c r="I113" s="379"/>
      <c r="J113" s="381"/>
      <c r="K113" s="402">
        <v>0</v>
      </c>
      <c r="L113" s="379"/>
      <c r="M113" s="379"/>
      <c r="N113" s="379"/>
      <c r="O113" s="379"/>
      <c r="P113" s="379"/>
      <c r="Q113" s="379"/>
      <c r="R113" s="379"/>
      <c r="S113" s="379"/>
      <c r="T113" s="379"/>
      <c r="U113" s="379"/>
      <c r="V113" s="379"/>
      <c r="W113" s="379"/>
      <c r="X113" s="379"/>
      <c r="Y113" s="381"/>
      <c r="Z113" s="379">
        <v>-3.135532812387813</v>
      </c>
      <c r="AA113" s="379">
        <v>-6.4572047244094488</v>
      </c>
      <c r="AB113" s="379">
        <v>-5.2414876863796271</v>
      </c>
      <c r="AC113" s="379">
        <v>-12.774035433070866</v>
      </c>
      <c r="AD113" s="379" t="s">
        <v>443</v>
      </c>
      <c r="AE113" s="379">
        <v>-4.2119097479836292</v>
      </c>
      <c r="AF113" s="379">
        <v>-12.961200787401575</v>
      </c>
      <c r="AG113" s="379">
        <v>0.93597994399636208</v>
      </c>
      <c r="AH113" s="379">
        <v>11.604251968503936</v>
      </c>
      <c r="AI113" s="379"/>
      <c r="AJ113" s="379"/>
      <c r="AK113" s="379">
        <v>1</v>
      </c>
      <c r="AL113" s="379">
        <v>0</v>
      </c>
      <c r="AM113" s="379">
        <v>1</v>
      </c>
      <c r="AN113" s="379">
        <v>0</v>
      </c>
      <c r="AO113" s="379">
        <v>0</v>
      </c>
      <c r="AP113" s="379">
        <v>1</v>
      </c>
      <c r="AQ113" s="379">
        <v>0</v>
      </c>
      <c r="AR113" s="379">
        <v>0</v>
      </c>
      <c r="AS113" s="379">
        <v>1</v>
      </c>
      <c r="AT113" s="379">
        <v>0</v>
      </c>
      <c r="AU113" s="405">
        <v>0</v>
      </c>
      <c r="AV113" s="405">
        <v>0</v>
      </c>
      <c r="AW113" s="405"/>
      <c r="AX113" s="405">
        <v>0</v>
      </c>
      <c r="AY113" s="405">
        <v>0</v>
      </c>
      <c r="AZ113" s="405">
        <v>1</v>
      </c>
      <c r="BA113" s="405">
        <v>0</v>
      </c>
      <c r="BB113" s="405">
        <v>0</v>
      </c>
      <c r="BC113" s="405">
        <v>0</v>
      </c>
      <c r="BD113" s="405">
        <v>1</v>
      </c>
      <c r="BE113" s="405">
        <v>0</v>
      </c>
      <c r="BF113" s="405">
        <v>1</v>
      </c>
      <c r="BG113" s="405">
        <v>0</v>
      </c>
      <c r="BH113" s="405">
        <v>0</v>
      </c>
      <c r="BI113" s="405">
        <v>0</v>
      </c>
      <c r="BJ113" s="405">
        <v>0</v>
      </c>
      <c r="BK113" s="405">
        <v>0</v>
      </c>
      <c r="BL113" s="405">
        <v>0</v>
      </c>
      <c r="BM113" s="405">
        <v>0</v>
      </c>
      <c r="BN113" s="405">
        <v>1</v>
      </c>
      <c r="BO113" s="405">
        <v>0</v>
      </c>
      <c r="BP113" s="405">
        <v>0</v>
      </c>
      <c r="BQ113" s="405">
        <v>0</v>
      </c>
      <c r="BR113" s="383">
        <v>1</v>
      </c>
      <c r="BS113" s="402">
        <v>0</v>
      </c>
      <c r="BT113" s="402">
        <v>0</v>
      </c>
      <c r="BU113" s="402">
        <v>0</v>
      </c>
      <c r="BV113" s="402">
        <v>0</v>
      </c>
      <c r="BW113" s="402">
        <v>1</v>
      </c>
      <c r="BX113" s="381">
        <v>0</v>
      </c>
      <c r="BY113" s="402">
        <v>1</v>
      </c>
      <c r="BZ113" s="402">
        <v>0</v>
      </c>
      <c r="CA113" s="402">
        <v>0</v>
      </c>
      <c r="CB113" s="402">
        <v>0</v>
      </c>
      <c r="CC113" s="402">
        <v>0</v>
      </c>
      <c r="CD113" s="402">
        <v>0</v>
      </c>
      <c r="CE113" s="381">
        <v>0</v>
      </c>
      <c r="CF113" s="402">
        <v>0</v>
      </c>
      <c r="CG113" s="379"/>
      <c r="CH113" s="379"/>
      <c r="CI113" s="379"/>
      <c r="CJ113" s="379"/>
      <c r="CK113" s="379"/>
      <c r="CL113" s="379"/>
      <c r="CM113" s="379"/>
      <c r="CN113" s="381"/>
      <c r="CO113" s="379"/>
    </row>
    <row r="114" spans="1:93" x14ac:dyDescent="0.15">
      <c r="A114" s="401">
        <v>0.5050810185185185</v>
      </c>
      <c r="B114" s="435">
        <v>1.01</v>
      </c>
      <c r="C114" s="442">
        <v>1.03333333</v>
      </c>
      <c r="D114" s="379"/>
      <c r="E114" s="380"/>
      <c r="F114" s="379"/>
      <c r="G114" s="379"/>
      <c r="H114" s="381">
        <v>3</v>
      </c>
      <c r="I114" s="379"/>
      <c r="J114" s="381"/>
      <c r="K114" s="402">
        <v>0</v>
      </c>
      <c r="L114" s="379"/>
      <c r="M114" s="379"/>
      <c r="N114" s="379"/>
      <c r="O114" s="379"/>
      <c r="P114" s="379"/>
      <c r="Q114" s="379"/>
      <c r="R114" s="379"/>
      <c r="S114" s="379"/>
      <c r="T114" s="379"/>
      <c r="U114" s="379"/>
      <c r="V114" s="379"/>
      <c r="W114" s="379"/>
      <c r="X114" s="379"/>
      <c r="Y114" s="381"/>
      <c r="Z114" s="379">
        <v>-3.3227288011870852</v>
      </c>
      <c r="AA114" s="379">
        <v>9.8261811023622041</v>
      </c>
      <c r="AB114" s="379">
        <v>-3.2291308067874493</v>
      </c>
      <c r="AC114" s="379">
        <v>13.241948818897637</v>
      </c>
      <c r="AD114" s="379" t="s">
        <v>443</v>
      </c>
      <c r="AE114" s="379">
        <v>-2.339949859990905</v>
      </c>
      <c r="AF114" s="379">
        <v>12.86761811023622</v>
      </c>
      <c r="AG114" s="379">
        <v>-2.1527538711916328</v>
      </c>
      <c r="AH114" s="379">
        <v>-12.072165354330709</v>
      </c>
      <c r="AI114" s="379"/>
      <c r="AJ114" s="379"/>
      <c r="AK114" s="379">
        <v>0</v>
      </c>
      <c r="AL114" s="379">
        <v>1</v>
      </c>
      <c r="AM114" s="379">
        <v>1</v>
      </c>
      <c r="AN114" s="379">
        <v>0</v>
      </c>
      <c r="AO114" s="379">
        <v>0</v>
      </c>
      <c r="AP114" s="379">
        <v>0</v>
      </c>
      <c r="AQ114" s="379">
        <v>1</v>
      </c>
      <c r="AR114" s="379">
        <v>0</v>
      </c>
      <c r="AS114" s="379">
        <v>0</v>
      </c>
      <c r="AT114" s="379">
        <v>0</v>
      </c>
      <c r="AU114" s="405">
        <v>0</v>
      </c>
      <c r="AV114" s="405">
        <v>1</v>
      </c>
      <c r="AW114" s="405"/>
      <c r="AX114" s="405">
        <v>0</v>
      </c>
      <c r="AY114" s="405">
        <v>0</v>
      </c>
      <c r="AZ114" s="405">
        <v>1</v>
      </c>
      <c r="BA114" s="405">
        <v>0</v>
      </c>
      <c r="BB114" s="405">
        <v>0</v>
      </c>
      <c r="BC114" s="405">
        <v>0</v>
      </c>
      <c r="BD114" s="405">
        <v>1</v>
      </c>
      <c r="BE114" s="405">
        <v>0</v>
      </c>
      <c r="BF114" s="405">
        <v>1</v>
      </c>
      <c r="BG114" s="405">
        <v>0</v>
      </c>
      <c r="BH114" s="405">
        <v>0</v>
      </c>
      <c r="BI114" s="405">
        <v>0</v>
      </c>
      <c r="BJ114" s="405">
        <v>0</v>
      </c>
      <c r="BK114" s="405">
        <v>0</v>
      </c>
      <c r="BL114" s="405">
        <v>0</v>
      </c>
      <c r="BM114" s="405">
        <v>0</v>
      </c>
      <c r="BN114" s="405">
        <v>0</v>
      </c>
      <c r="BO114" s="405">
        <v>1</v>
      </c>
      <c r="BP114" s="405">
        <v>0</v>
      </c>
      <c r="BQ114" s="405">
        <v>0</v>
      </c>
      <c r="BR114" s="417">
        <v>1</v>
      </c>
      <c r="BS114" s="407">
        <v>0</v>
      </c>
      <c r="BT114" s="414">
        <v>1</v>
      </c>
      <c r="BU114" s="407">
        <v>0</v>
      </c>
      <c r="BV114" s="414">
        <v>0</v>
      </c>
      <c r="BW114" s="407">
        <v>1</v>
      </c>
      <c r="BX114" s="381">
        <v>0</v>
      </c>
      <c r="BY114" s="402">
        <v>1</v>
      </c>
      <c r="BZ114" s="402">
        <v>0</v>
      </c>
      <c r="CA114" s="402">
        <v>0</v>
      </c>
      <c r="CB114" s="402">
        <v>0</v>
      </c>
      <c r="CC114" s="402">
        <v>0</v>
      </c>
      <c r="CD114" s="402">
        <v>0</v>
      </c>
      <c r="CE114" s="381">
        <v>0</v>
      </c>
      <c r="CF114" s="402">
        <v>0</v>
      </c>
      <c r="CG114" s="379"/>
      <c r="CH114" s="379"/>
      <c r="CI114" s="379"/>
      <c r="CJ114" s="379"/>
      <c r="CK114" s="379"/>
      <c r="CL114" s="379"/>
      <c r="CM114" s="379"/>
      <c r="CN114" s="381"/>
      <c r="CO114" s="379"/>
    </row>
    <row r="115" spans="1:93" x14ac:dyDescent="0.15">
      <c r="A115" s="401">
        <v>0.5071296296296296</v>
      </c>
      <c r="B115" s="435">
        <v>2.27</v>
      </c>
      <c r="C115" s="442">
        <v>2.8999991000000001</v>
      </c>
      <c r="D115" s="379"/>
      <c r="E115" s="380"/>
      <c r="F115" s="379"/>
      <c r="G115" s="379"/>
      <c r="H115" s="381">
        <v>4</v>
      </c>
      <c r="I115" s="379"/>
      <c r="J115" s="381"/>
      <c r="K115" s="402">
        <v>0</v>
      </c>
      <c r="L115" s="379"/>
      <c r="M115" s="379"/>
      <c r="N115" s="379"/>
      <c r="O115" s="379"/>
      <c r="P115" s="379"/>
      <c r="Q115" s="379"/>
      <c r="R115" s="379"/>
      <c r="S115" s="379"/>
      <c r="T115" s="379"/>
      <c r="U115" s="379"/>
      <c r="V115" s="379"/>
      <c r="W115" s="379"/>
      <c r="X115" s="379"/>
      <c r="Y115" s="381"/>
      <c r="Z115" s="379">
        <v>2.339949859990905</v>
      </c>
      <c r="AA115" s="379">
        <v>-10.949173228346456</v>
      </c>
      <c r="AB115" s="379">
        <v>3.135532812387813</v>
      </c>
      <c r="AC115" s="379">
        <v>-11.791417322834645</v>
      </c>
      <c r="AD115" s="379" t="s">
        <v>443</v>
      </c>
      <c r="AE115" s="379">
        <v>2.2931508627910873</v>
      </c>
      <c r="AF115" s="379">
        <v>-11.978582677165354</v>
      </c>
      <c r="AG115" s="379">
        <v>-0.98277894119618014</v>
      </c>
      <c r="AH115" s="379">
        <v>13.101574803149605</v>
      </c>
      <c r="AI115" s="379"/>
      <c r="AJ115" s="379"/>
      <c r="AK115" s="379">
        <v>0</v>
      </c>
      <c r="AL115" s="379">
        <v>1</v>
      </c>
      <c r="AM115" s="379">
        <v>1</v>
      </c>
      <c r="AN115" s="379">
        <v>0</v>
      </c>
      <c r="AO115" s="379">
        <v>0</v>
      </c>
      <c r="AP115" s="379">
        <v>0</v>
      </c>
      <c r="AQ115" s="379">
        <v>1</v>
      </c>
      <c r="AR115" s="379">
        <v>0</v>
      </c>
      <c r="AS115" s="379">
        <v>0</v>
      </c>
      <c r="AT115" s="379">
        <v>0</v>
      </c>
      <c r="AU115" s="405">
        <v>0</v>
      </c>
      <c r="AV115" s="405">
        <v>1</v>
      </c>
      <c r="AW115" s="405"/>
      <c r="AX115" s="405">
        <v>0</v>
      </c>
      <c r="AY115" s="405">
        <v>0</v>
      </c>
      <c r="AZ115" s="405">
        <v>1</v>
      </c>
      <c r="BA115" s="405">
        <v>0</v>
      </c>
      <c r="BB115" s="405">
        <v>0</v>
      </c>
      <c r="BC115" s="405">
        <v>0</v>
      </c>
      <c r="BD115" s="405">
        <v>0</v>
      </c>
      <c r="BE115" s="405">
        <v>1</v>
      </c>
      <c r="BF115" s="405">
        <v>1</v>
      </c>
      <c r="BG115" s="405">
        <v>0</v>
      </c>
      <c r="BH115" s="405">
        <v>0</v>
      </c>
      <c r="BI115" s="405">
        <v>0</v>
      </c>
      <c r="BJ115" s="405">
        <v>0</v>
      </c>
      <c r="BK115" s="405">
        <v>0</v>
      </c>
      <c r="BL115" s="405">
        <v>0</v>
      </c>
      <c r="BM115" s="405">
        <v>0</v>
      </c>
      <c r="BN115" s="405">
        <v>1</v>
      </c>
      <c r="BO115" s="405">
        <v>0</v>
      </c>
      <c r="BP115" s="405">
        <v>0</v>
      </c>
      <c r="BQ115" s="405">
        <v>0</v>
      </c>
      <c r="BR115" s="383">
        <v>1</v>
      </c>
      <c r="BS115" s="407">
        <v>0</v>
      </c>
      <c r="BT115" s="407">
        <v>0</v>
      </c>
      <c r="BU115" s="407">
        <v>0</v>
      </c>
      <c r="BV115" s="407">
        <v>0</v>
      </c>
      <c r="BW115" s="407">
        <v>1</v>
      </c>
      <c r="BX115" s="381">
        <v>0</v>
      </c>
      <c r="BY115" s="402">
        <v>1</v>
      </c>
      <c r="BZ115" s="402">
        <v>0</v>
      </c>
      <c r="CA115" s="402">
        <v>0</v>
      </c>
      <c r="CB115" s="402">
        <v>0</v>
      </c>
      <c r="CC115" s="402">
        <v>0</v>
      </c>
      <c r="CD115" s="402">
        <v>0</v>
      </c>
      <c r="CE115" s="381">
        <v>0</v>
      </c>
      <c r="CF115" s="402">
        <v>0</v>
      </c>
      <c r="CG115" s="379"/>
      <c r="CH115" s="379"/>
      <c r="CI115" s="379"/>
      <c r="CJ115" s="379"/>
      <c r="CK115" s="379"/>
      <c r="CL115" s="379"/>
      <c r="CM115" s="379"/>
      <c r="CN115" s="381"/>
      <c r="CO115" s="379"/>
    </row>
    <row r="116" spans="1:93" x14ac:dyDescent="0.15">
      <c r="A116" s="401">
        <v>0.50792824074074072</v>
      </c>
      <c r="B116" s="435">
        <v>1.0900000000000001</v>
      </c>
      <c r="C116" s="442">
        <v>1.2999999700000002</v>
      </c>
      <c r="D116" s="379"/>
      <c r="E116" s="380"/>
      <c r="F116" s="379"/>
      <c r="G116" s="379"/>
      <c r="H116" s="381">
        <v>5</v>
      </c>
      <c r="I116" s="379"/>
      <c r="J116" s="381"/>
      <c r="K116" s="402">
        <v>0</v>
      </c>
      <c r="L116" s="379"/>
      <c r="M116" s="379"/>
      <c r="N116" s="379"/>
      <c r="O116" s="379"/>
      <c r="P116" s="379"/>
      <c r="Q116" s="379"/>
      <c r="R116" s="379"/>
      <c r="S116" s="379"/>
      <c r="T116" s="379"/>
      <c r="U116" s="379"/>
      <c r="V116" s="379"/>
      <c r="W116" s="379"/>
      <c r="X116" s="379"/>
      <c r="Y116" s="381"/>
      <c r="Z116" s="379">
        <v>-2.0123568795921782</v>
      </c>
      <c r="AA116" s="379">
        <v>7.6269881889763775</v>
      </c>
      <c r="AB116" s="379">
        <v>-3.5567237871861757</v>
      </c>
      <c r="AC116" s="379">
        <v>12.212539370078739</v>
      </c>
      <c r="AD116" s="379" t="s">
        <v>443</v>
      </c>
      <c r="AE116" s="379">
        <v>-2.6207438431898136</v>
      </c>
      <c r="AF116" s="379">
        <v>12.633661417322834</v>
      </c>
      <c r="AG116" s="379">
        <v>1.0295779383959982</v>
      </c>
      <c r="AH116" s="379">
        <v>-12.820826771653543</v>
      </c>
      <c r="AI116" s="379"/>
      <c r="AJ116" s="379"/>
      <c r="AK116" s="379">
        <v>0</v>
      </c>
      <c r="AL116" s="379">
        <v>1</v>
      </c>
      <c r="AM116" s="379">
        <v>1</v>
      </c>
      <c r="AN116" s="379">
        <v>0</v>
      </c>
      <c r="AO116" s="379">
        <v>0</v>
      </c>
      <c r="AP116" s="379">
        <v>0</v>
      </c>
      <c r="AQ116" s="379">
        <v>1</v>
      </c>
      <c r="AR116" s="379">
        <v>0</v>
      </c>
      <c r="AS116" s="379">
        <v>0</v>
      </c>
      <c r="AT116" s="379">
        <v>0</v>
      </c>
      <c r="AU116" s="405">
        <v>1</v>
      </c>
      <c r="AV116" s="405">
        <v>0</v>
      </c>
      <c r="AW116" s="405"/>
      <c r="AX116" s="405">
        <v>0</v>
      </c>
      <c r="AY116" s="405">
        <v>0</v>
      </c>
      <c r="AZ116" s="405">
        <v>1</v>
      </c>
      <c r="BA116" s="405">
        <v>0</v>
      </c>
      <c r="BB116" s="405">
        <v>0</v>
      </c>
      <c r="BC116" s="405">
        <v>0</v>
      </c>
      <c r="BD116" s="405">
        <v>1</v>
      </c>
      <c r="BE116" s="405">
        <v>0</v>
      </c>
      <c r="BF116" s="405">
        <v>1</v>
      </c>
      <c r="BG116" s="405">
        <v>0</v>
      </c>
      <c r="BH116" s="405">
        <v>0</v>
      </c>
      <c r="BI116" s="405">
        <v>0</v>
      </c>
      <c r="BJ116" s="405">
        <v>0</v>
      </c>
      <c r="BK116" s="405">
        <v>0</v>
      </c>
      <c r="BL116" s="405">
        <v>0</v>
      </c>
      <c r="BM116" s="405">
        <v>0</v>
      </c>
      <c r="BN116" s="405">
        <v>1</v>
      </c>
      <c r="BO116" s="405">
        <v>0</v>
      </c>
      <c r="BP116" s="405">
        <v>0</v>
      </c>
      <c r="BQ116" s="405">
        <v>0</v>
      </c>
      <c r="BR116" s="383">
        <v>0</v>
      </c>
      <c r="BS116" s="407">
        <v>1</v>
      </c>
      <c r="BT116" s="407">
        <v>0</v>
      </c>
      <c r="BU116" s="407">
        <v>0</v>
      </c>
      <c r="BV116" s="407">
        <v>0</v>
      </c>
      <c r="BW116" s="407">
        <v>1</v>
      </c>
      <c r="BX116" s="381">
        <v>0</v>
      </c>
      <c r="BY116" s="402">
        <v>1</v>
      </c>
      <c r="BZ116" s="402">
        <v>0</v>
      </c>
      <c r="CA116" s="402">
        <v>0</v>
      </c>
      <c r="CB116" s="402">
        <v>0</v>
      </c>
      <c r="CC116" s="402">
        <v>0</v>
      </c>
      <c r="CD116" s="402">
        <v>0</v>
      </c>
      <c r="CE116" s="381">
        <v>0</v>
      </c>
      <c r="CF116" s="402">
        <v>0</v>
      </c>
      <c r="CG116" s="379"/>
      <c r="CH116" s="379"/>
      <c r="CI116" s="379"/>
      <c r="CJ116" s="379"/>
      <c r="CK116" s="379"/>
      <c r="CL116" s="379"/>
      <c r="CM116" s="379"/>
      <c r="CN116" s="381"/>
      <c r="CO116" s="379"/>
    </row>
    <row r="117" spans="1:93" x14ac:dyDescent="0.15">
      <c r="A117" s="401">
        <v>0.5090972222222222</v>
      </c>
      <c r="B117" s="435">
        <v>1.1100000000000001</v>
      </c>
      <c r="C117" s="442">
        <v>1.3666666300000003</v>
      </c>
      <c r="D117" s="379"/>
      <c r="E117" s="380"/>
      <c r="F117" s="379"/>
      <c r="G117" s="379"/>
      <c r="H117" s="381">
        <v>6</v>
      </c>
      <c r="I117" s="379"/>
      <c r="J117" s="381"/>
      <c r="K117" s="402">
        <v>0</v>
      </c>
      <c r="L117" s="379"/>
      <c r="M117" s="379"/>
      <c r="N117" s="379"/>
      <c r="O117" s="379"/>
      <c r="P117" s="379"/>
      <c r="Q117" s="379"/>
      <c r="R117" s="379"/>
      <c r="S117" s="379"/>
      <c r="T117" s="379"/>
      <c r="U117" s="379"/>
      <c r="V117" s="379"/>
      <c r="W117" s="379"/>
      <c r="X117" s="379"/>
      <c r="Y117" s="381"/>
      <c r="Z117" s="379">
        <v>-0.98277894119618014</v>
      </c>
      <c r="AA117" s="379">
        <v>-6.3636220472440943</v>
      </c>
      <c r="AB117" s="379">
        <v>0</v>
      </c>
      <c r="AC117" s="379">
        <v>-12.86761811023622</v>
      </c>
      <c r="AD117" s="379" t="s">
        <v>443</v>
      </c>
      <c r="AE117" s="379">
        <v>0.88918094679654391</v>
      </c>
      <c r="AF117" s="379">
        <v>-12.86761811023622</v>
      </c>
      <c r="AG117" s="379">
        <v>-1.3103719215949068</v>
      </c>
      <c r="AH117" s="379">
        <v>12.774035433070866</v>
      </c>
      <c r="AI117" s="379"/>
      <c r="AJ117" s="379"/>
      <c r="AK117" s="379">
        <v>0</v>
      </c>
      <c r="AL117" s="379">
        <v>1</v>
      </c>
      <c r="AM117" s="379">
        <v>1</v>
      </c>
      <c r="AN117" s="379">
        <v>0</v>
      </c>
      <c r="AO117" s="379">
        <v>0</v>
      </c>
      <c r="AP117" s="379">
        <v>1</v>
      </c>
      <c r="AQ117" s="379">
        <v>0</v>
      </c>
      <c r="AR117" s="379">
        <v>0</v>
      </c>
      <c r="AS117" s="379">
        <v>1</v>
      </c>
      <c r="AT117" s="379">
        <v>0</v>
      </c>
      <c r="AU117" s="405">
        <v>0</v>
      </c>
      <c r="AV117" s="405">
        <v>0</v>
      </c>
      <c r="AW117" s="405"/>
      <c r="AX117" s="405">
        <v>0</v>
      </c>
      <c r="AY117" s="405">
        <v>0</v>
      </c>
      <c r="AZ117" s="405">
        <v>1</v>
      </c>
      <c r="BA117" s="405">
        <v>0</v>
      </c>
      <c r="BB117" s="405">
        <v>0</v>
      </c>
      <c r="BC117" s="405">
        <v>0</v>
      </c>
      <c r="BD117" s="405">
        <v>1</v>
      </c>
      <c r="BE117" s="405">
        <v>0</v>
      </c>
      <c r="BF117" s="405">
        <v>1</v>
      </c>
      <c r="BG117" s="405">
        <v>0</v>
      </c>
      <c r="BH117" s="405">
        <v>0</v>
      </c>
      <c r="BI117" s="405">
        <v>0</v>
      </c>
      <c r="BJ117" s="405">
        <v>0</v>
      </c>
      <c r="BK117" s="405">
        <v>0</v>
      </c>
      <c r="BL117" s="405">
        <v>0</v>
      </c>
      <c r="BM117" s="405">
        <v>0</v>
      </c>
      <c r="BN117" s="405">
        <v>1</v>
      </c>
      <c r="BO117" s="405">
        <v>0</v>
      </c>
      <c r="BP117" s="405">
        <v>0</v>
      </c>
      <c r="BQ117" s="405">
        <v>0</v>
      </c>
      <c r="BR117" s="383">
        <v>1</v>
      </c>
      <c r="BS117" s="407">
        <v>0</v>
      </c>
      <c r="BT117" s="407">
        <v>0</v>
      </c>
      <c r="BU117" s="407">
        <v>0</v>
      </c>
      <c r="BV117" s="407">
        <v>0</v>
      </c>
      <c r="BW117" s="407">
        <v>1</v>
      </c>
      <c r="BX117" s="381">
        <v>0</v>
      </c>
      <c r="BY117" s="402">
        <v>1</v>
      </c>
      <c r="BZ117" s="402">
        <v>0</v>
      </c>
      <c r="CA117" s="402">
        <v>0</v>
      </c>
      <c r="CB117" s="402">
        <v>0</v>
      </c>
      <c r="CC117" s="402">
        <v>0</v>
      </c>
      <c r="CD117" s="402">
        <v>0</v>
      </c>
      <c r="CE117" s="381">
        <v>0</v>
      </c>
      <c r="CF117" s="402">
        <v>0</v>
      </c>
      <c r="CG117" s="379"/>
      <c r="CH117" s="379"/>
      <c r="CI117" s="379"/>
      <c r="CJ117" s="379"/>
      <c r="CK117" s="379"/>
      <c r="CL117" s="379"/>
      <c r="CM117" s="379"/>
      <c r="CN117" s="381"/>
      <c r="CO117" s="379"/>
    </row>
    <row r="118" spans="1:93" x14ac:dyDescent="0.15">
      <c r="A118" s="401">
        <v>0.5098611111111111</v>
      </c>
      <c r="B118" s="435">
        <v>1.06</v>
      </c>
      <c r="C118" s="442">
        <v>1.1999999800000003</v>
      </c>
      <c r="D118" s="379"/>
      <c r="E118" s="380"/>
      <c r="F118" s="379"/>
      <c r="G118" s="379"/>
      <c r="H118" s="381">
        <v>7</v>
      </c>
      <c r="I118" s="379"/>
      <c r="J118" s="381"/>
      <c r="K118" s="402">
        <v>0</v>
      </c>
      <c r="L118" s="379"/>
      <c r="M118" s="379"/>
      <c r="N118" s="379"/>
      <c r="O118" s="379"/>
      <c r="P118" s="379"/>
      <c r="Q118" s="379"/>
      <c r="R118" s="379"/>
      <c r="S118" s="379"/>
      <c r="T118" s="379"/>
      <c r="U118" s="379"/>
      <c r="V118" s="379"/>
      <c r="W118" s="379"/>
      <c r="X118" s="379"/>
      <c r="Y118" s="381"/>
      <c r="Z118" s="379">
        <v>-2.8547388291889044</v>
      </c>
      <c r="AA118" s="379">
        <v>11.089547244094488</v>
      </c>
      <c r="AB118" s="379">
        <v>-3.3695277983869034</v>
      </c>
      <c r="AC118" s="379">
        <v>12.586870078740157</v>
      </c>
      <c r="AD118" s="379" t="s">
        <v>443</v>
      </c>
      <c r="AE118" s="379">
        <v>-2.4803468515903595</v>
      </c>
      <c r="AF118" s="379">
        <v>12.774035433070866</v>
      </c>
      <c r="AG118" s="379">
        <v>0.5147889691979991</v>
      </c>
      <c r="AH118" s="379">
        <v>-12.586870078740157</v>
      </c>
      <c r="AI118" s="379"/>
      <c r="AJ118" s="379"/>
      <c r="AK118" s="379">
        <v>0</v>
      </c>
      <c r="AL118" s="379">
        <v>1</v>
      </c>
      <c r="AM118" s="379">
        <v>1</v>
      </c>
      <c r="AN118" s="379">
        <v>0</v>
      </c>
      <c r="AO118" s="379">
        <v>0</v>
      </c>
      <c r="AP118" s="379">
        <v>0</v>
      </c>
      <c r="AQ118" s="379">
        <v>1</v>
      </c>
      <c r="AR118" s="379">
        <v>0</v>
      </c>
      <c r="AS118" s="379">
        <v>0</v>
      </c>
      <c r="AT118" s="379">
        <v>0</v>
      </c>
      <c r="AU118" s="405">
        <v>1</v>
      </c>
      <c r="AV118" s="405">
        <v>0</v>
      </c>
      <c r="AW118" s="405"/>
      <c r="AX118" s="405">
        <v>0</v>
      </c>
      <c r="AY118" s="405">
        <v>0</v>
      </c>
      <c r="AZ118" s="405">
        <v>1</v>
      </c>
      <c r="BA118" s="405">
        <v>0</v>
      </c>
      <c r="BB118" s="405">
        <v>0</v>
      </c>
      <c r="BC118" s="405">
        <v>0</v>
      </c>
      <c r="BD118" s="405">
        <v>1</v>
      </c>
      <c r="BE118" s="405">
        <v>0</v>
      </c>
      <c r="BF118" s="405">
        <v>1</v>
      </c>
      <c r="BG118" s="405">
        <v>0</v>
      </c>
      <c r="BH118" s="405">
        <v>0</v>
      </c>
      <c r="BI118" s="405">
        <v>0</v>
      </c>
      <c r="BJ118" s="405">
        <v>0</v>
      </c>
      <c r="BK118" s="405">
        <v>0</v>
      </c>
      <c r="BL118" s="405">
        <v>0</v>
      </c>
      <c r="BM118" s="405">
        <v>0</v>
      </c>
      <c r="BN118" s="405">
        <v>1</v>
      </c>
      <c r="BO118" s="405">
        <v>0</v>
      </c>
      <c r="BP118" s="405">
        <v>0</v>
      </c>
      <c r="BQ118" s="405">
        <v>0</v>
      </c>
      <c r="BR118" s="383">
        <v>1</v>
      </c>
      <c r="BS118" s="407">
        <v>0</v>
      </c>
      <c r="BT118" s="407">
        <v>0</v>
      </c>
      <c r="BU118" s="407">
        <v>0</v>
      </c>
      <c r="BV118" s="407">
        <v>0</v>
      </c>
      <c r="BW118" s="407">
        <v>1</v>
      </c>
      <c r="BX118" s="381">
        <v>0</v>
      </c>
      <c r="BY118" s="402">
        <v>1</v>
      </c>
      <c r="BZ118" s="402">
        <v>0</v>
      </c>
      <c r="CA118" s="402">
        <v>0</v>
      </c>
      <c r="CB118" s="402">
        <v>0</v>
      </c>
      <c r="CC118" s="402">
        <v>0</v>
      </c>
      <c r="CD118" s="402">
        <v>0</v>
      </c>
      <c r="CE118" s="381">
        <v>0</v>
      </c>
      <c r="CF118" s="402">
        <v>0</v>
      </c>
      <c r="CG118" s="379"/>
      <c r="CH118" s="379"/>
      <c r="CI118" s="379"/>
      <c r="CJ118" s="379"/>
      <c r="CK118" s="379"/>
      <c r="CL118" s="379"/>
      <c r="CM118" s="379"/>
      <c r="CN118" s="381"/>
      <c r="CO118" s="379"/>
    </row>
    <row r="119" spans="1:93" x14ac:dyDescent="0.15">
      <c r="A119" s="401">
        <v>0.51063657407407403</v>
      </c>
      <c r="B119" s="435">
        <v>1.07</v>
      </c>
      <c r="C119" s="442">
        <v>1.2333333100000001</v>
      </c>
      <c r="D119" s="379"/>
      <c r="E119" s="380"/>
      <c r="F119" s="379"/>
      <c r="G119" s="379"/>
      <c r="H119" s="381">
        <v>8</v>
      </c>
      <c r="I119" s="379"/>
      <c r="J119" s="381"/>
      <c r="K119" s="402">
        <v>0</v>
      </c>
      <c r="L119" s="379"/>
      <c r="M119" s="379"/>
      <c r="N119" s="379"/>
      <c r="O119" s="379"/>
      <c r="P119" s="379"/>
      <c r="Q119" s="379"/>
      <c r="R119" s="379"/>
      <c r="S119" s="379"/>
      <c r="T119" s="379"/>
      <c r="U119" s="379"/>
      <c r="V119" s="379"/>
      <c r="W119" s="379"/>
      <c r="X119" s="379"/>
      <c r="Y119" s="381"/>
      <c r="Z119" s="379">
        <v>0.93597994399636208</v>
      </c>
      <c r="AA119" s="379">
        <v>-11.463877952755904</v>
      </c>
      <c r="AB119" s="379">
        <v>1.1231759327956345</v>
      </c>
      <c r="AC119" s="379">
        <v>-12.86761811023622</v>
      </c>
      <c r="AD119" s="379" t="s">
        <v>443</v>
      </c>
      <c r="AE119" s="379">
        <v>2.1995528683914509</v>
      </c>
      <c r="AF119" s="379">
        <v>-12.914409448818898</v>
      </c>
      <c r="AG119" s="379">
        <v>-1.6379649019936335</v>
      </c>
      <c r="AH119" s="379">
        <v>12.961200787401575</v>
      </c>
      <c r="AI119" s="379"/>
      <c r="AJ119" s="379"/>
      <c r="AK119" s="379">
        <v>0</v>
      </c>
      <c r="AL119" s="379">
        <v>1</v>
      </c>
      <c r="AM119" s="379">
        <v>1</v>
      </c>
      <c r="AN119" s="379">
        <v>0</v>
      </c>
      <c r="AO119" s="379">
        <v>0</v>
      </c>
      <c r="AP119" s="379">
        <v>1</v>
      </c>
      <c r="AQ119" s="379">
        <v>0</v>
      </c>
      <c r="AR119" s="379">
        <v>0</v>
      </c>
      <c r="AS119" s="379">
        <v>1</v>
      </c>
      <c r="AT119" s="379">
        <v>0</v>
      </c>
      <c r="AU119" s="405">
        <v>0</v>
      </c>
      <c r="AV119" s="405">
        <v>0</v>
      </c>
      <c r="AW119" s="405"/>
      <c r="AX119" s="405">
        <v>0</v>
      </c>
      <c r="AY119" s="405">
        <v>0</v>
      </c>
      <c r="AZ119" s="405">
        <v>1</v>
      </c>
      <c r="BA119" s="405">
        <v>0</v>
      </c>
      <c r="BB119" s="405">
        <v>0</v>
      </c>
      <c r="BC119" s="405">
        <v>0</v>
      </c>
      <c r="BD119" s="405">
        <v>1</v>
      </c>
      <c r="BE119" s="405">
        <v>0</v>
      </c>
      <c r="BF119" s="405">
        <v>1</v>
      </c>
      <c r="BG119" s="405">
        <v>0</v>
      </c>
      <c r="BH119" s="405">
        <v>0</v>
      </c>
      <c r="BI119" s="405">
        <v>0</v>
      </c>
      <c r="BJ119" s="405">
        <v>0</v>
      </c>
      <c r="BK119" s="405">
        <v>0</v>
      </c>
      <c r="BL119" s="405">
        <v>0</v>
      </c>
      <c r="BM119" s="405">
        <v>0</v>
      </c>
      <c r="BN119" s="405">
        <v>1</v>
      </c>
      <c r="BO119" s="405">
        <v>0</v>
      </c>
      <c r="BP119" s="405">
        <v>0</v>
      </c>
      <c r="BQ119" s="405">
        <v>0</v>
      </c>
      <c r="BR119" s="383">
        <v>0</v>
      </c>
      <c r="BS119" s="407">
        <v>0</v>
      </c>
      <c r="BT119" s="407">
        <v>1</v>
      </c>
      <c r="BU119" s="407">
        <v>0</v>
      </c>
      <c r="BV119" s="407">
        <v>0</v>
      </c>
      <c r="BW119" s="407">
        <v>1</v>
      </c>
      <c r="BX119" s="381">
        <v>0</v>
      </c>
      <c r="BY119" s="402">
        <v>0</v>
      </c>
      <c r="BZ119" s="402">
        <v>0</v>
      </c>
      <c r="CA119" s="402">
        <v>0</v>
      </c>
      <c r="CB119" s="402">
        <v>1</v>
      </c>
      <c r="CC119" s="402">
        <v>0</v>
      </c>
      <c r="CD119" s="402">
        <v>0</v>
      </c>
      <c r="CE119" s="381">
        <v>0</v>
      </c>
      <c r="CF119" s="402">
        <v>1</v>
      </c>
      <c r="CG119" s="379"/>
      <c r="CH119" s="379"/>
      <c r="CI119" s="379"/>
      <c r="CJ119" s="379"/>
      <c r="CK119" s="379"/>
      <c r="CL119" s="379"/>
      <c r="CM119" s="379"/>
      <c r="CN119" s="381"/>
      <c r="CO119" s="379"/>
    </row>
    <row r="120" spans="1:93" x14ac:dyDescent="0.15">
      <c r="A120" s="418" t="s">
        <v>594</v>
      </c>
      <c r="B120" s="435"/>
      <c r="C120" s="442"/>
      <c r="D120" s="379"/>
      <c r="E120" s="380"/>
      <c r="F120" s="379"/>
      <c r="G120" s="379"/>
      <c r="H120" s="381"/>
      <c r="I120" s="379"/>
      <c r="J120" s="381"/>
      <c r="K120" s="379"/>
      <c r="L120" s="379"/>
      <c r="M120" s="379"/>
      <c r="N120" s="379"/>
      <c r="O120" s="379"/>
      <c r="P120" s="379"/>
      <c r="Q120" s="379"/>
      <c r="R120" s="379"/>
      <c r="S120" s="379"/>
      <c r="T120" s="379"/>
      <c r="U120" s="379"/>
      <c r="V120" s="379"/>
      <c r="W120" s="379"/>
      <c r="X120" s="379"/>
      <c r="Y120" s="381"/>
      <c r="Z120" s="379">
        <v>-4.5863017255821745</v>
      </c>
      <c r="AA120" s="379">
        <v>10.434468503937007</v>
      </c>
      <c r="AB120" s="379"/>
      <c r="AC120" s="379"/>
      <c r="AD120" s="379"/>
      <c r="AE120" s="379"/>
      <c r="AF120" s="379"/>
      <c r="AG120" s="379"/>
      <c r="AH120" s="381"/>
      <c r="AI120" s="382"/>
      <c r="AJ120" s="382"/>
      <c r="AK120" s="379"/>
      <c r="AL120" s="379"/>
      <c r="AM120" s="379"/>
      <c r="AN120" s="379"/>
      <c r="AO120" s="379"/>
      <c r="AP120" s="379"/>
      <c r="AQ120" s="379"/>
      <c r="AR120" s="379"/>
      <c r="AS120" s="379"/>
      <c r="AT120" s="379"/>
      <c r="AU120" s="405"/>
      <c r="AV120" s="405"/>
      <c r="AW120" s="405"/>
      <c r="AX120" s="379"/>
      <c r="AY120" s="379"/>
      <c r="AZ120" s="379"/>
      <c r="BA120" s="379"/>
      <c r="BB120" s="379"/>
      <c r="BC120" s="379"/>
      <c r="BD120" s="379"/>
      <c r="BE120" s="379"/>
      <c r="BF120" s="379"/>
      <c r="BG120" s="379"/>
      <c r="BH120" s="379"/>
      <c r="BI120" s="405"/>
      <c r="BJ120" s="405"/>
      <c r="BK120" s="405"/>
      <c r="BL120" s="379"/>
      <c r="BM120" s="379"/>
      <c r="BN120" s="379"/>
      <c r="BO120" s="379"/>
      <c r="BP120" s="379"/>
      <c r="BQ120" s="379"/>
      <c r="BR120" s="383"/>
      <c r="BS120" s="379"/>
      <c r="BT120" s="379"/>
      <c r="BU120" s="379"/>
      <c r="BV120" s="379"/>
      <c r="BW120" s="379"/>
      <c r="BX120" s="381"/>
      <c r="BY120" s="379"/>
      <c r="BZ120" s="379"/>
      <c r="CA120" s="379"/>
      <c r="CB120" s="379"/>
      <c r="CC120" s="379"/>
      <c r="CD120" s="379"/>
      <c r="CE120" s="381"/>
      <c r="CF120" s="379"/>
      <c r="CG120" s="379"/>
      <c r="CH120" s="379"/>
      <c r="CI120" s="379"/>
      <c r="CJ120" s="379"/>
      <c r="CK120" s="379"/>
      <c r="CL120" s="379"/>
      <c r="CM120" s="379"/>
      <c r="CN120" s="381"/>
      <c r="CO120" s="379" t="s">
        <v>460</v>
      </c>
    </row>
    <row r="121" spans="1:93" x14ac:dyDescent="0.15">
      <c r="A121" s="401">
        <v>0.52578703703703711</v>
      </c>
      <c r="B121" s="435"/>
      <c r="C121" s="442"/>
      <c r="D121" s="379"/>
      <c r="E121" s="380"/>
      <c r="F121" s="379" t="s">
        <v>358</v>
      </c>
      <c r="G121" s="379">
        <v>24</v>
      </c>
      <c r="H121" s="381">
        <v>1</v>
      </c>
      <c r="I121" s="379">
        <v>0</v>
      </c>
      <c r="J121" s="381">
        <v>1</v>
      </c>
      <c r="K121" s="402">
        <v>1</v>
      </c>
      <c r="L121" s="402">
        <v>1</v>
      </c>
      <c r="M121" s="402">
        <v>0</v>
      </c>
      <c r="N121" s="379"/>
      <c r="O121" s="379">
        <v>1</v>
      </c>
      <c r="P121" s="379">
        <v>0</v>
      </c>
      <c r="Q121" s="379">
        <v>0</v>
      </c>
      <c r="R121" s="379">
        <v>1</v>
      </c>
      <c r="S121" s="379">
        <v>0</v>
      </c>
      <c r="T121" s="379">
        <v>0</v>
      </c>
      <c r="U121" s="379">
        <v>0</v>
      </c>
      <c r="V121" s="379">
        <v>0</v>
      </c>
      <c r="W121" s="379">
        <v>0</v>
      </c>
      <c r="X121" s="379">
        <v>0</v>
      </c>
      <c r="Y121" s="381">
        <v>1</v>
      </c>
      <c r="Z121" s="379"/>
      <c r="AA121" s="379"/>
      <c r="AB121" s="379">
        <v>-0.74878395519708962</v>
      </c>
      <c r="AC121" s="379">
        <v>12.212539370078739</v>
      </c>
      <c r="AD121" s="379" t="s">
        <v>442</v>
      </c>
      <c r="AE121" s="379">
        <v>-0.74878395519708962</v>
      </c>
      <c r="AF121" s="379">
        <v>12.212539370078739</v>
      </c>
      <c r="AG121" s="379">
        <v>3.5567237871861757</v>
      </c>
      <c r="AH121" s="379">
        <v>-13.5226968503937</v>
      </c>
      <c r="AI121" s="379"/>
      <c r="AJ121" s="379"/>
      <c r="AK121" s="379">
        <v>0</v>
      </c>
      <c r="AL121" s="379">
        <v>0</v>
      </c>
      <c r="AM121" s="379"/>
      <c r="AN121" s="379"/>
      <c r="AO121" s="379"/>
      <c r="AP121" s="379"/>
      <c r="AQ121" s="379"/>
      <c r="AR121" s="379"/>
      <c r="AS121" s="379"/>
      <c r="AT121" s="379"/>
      <c r="AU121" s="405"/>
      <c r="AV121" s="405"/>
      <c r="AW121" s="405"/>
      <c r="AX121" s="379"/>
      <c r="AY121" s="379"/>
      <c r="AZ121" s="379"/>
      <c r="BA121" s="379"/>
      <c r="BB121" s="379"/>
      <c r="BC121" s="379"/>
      <c r="BD121" s="379"/>
      <c r="BE121" s="379"/>
      <c r="BF121" s="379"/>
      <c r="BG121" s="379"/>
      <c r="BH121" s="379"/>
      <c r="BI121" s="405"/>
      <c r="BJ121" s="405"/>
      <c r="BK121" s="405"/>
      <c r="BL121" s="379"/>
      <c r="BM121" s="379"/>
      <c r="BN121" s="379"/>
      <c r="BO121" s="379"/>
      <c r="BP121" s="379"/>
      <c r="BQ121" s="379"/>
      <c r="BR121" s="383"/>
      <c r="BS121" s="379"/>
      <c r="BT121" s="379"/>
      <c r="BU121" s="379"/>
      <c r="BV121" s="379"/>
      <c r="BW121" s="379"/>
      <c r="BX121" s="381"/>
      <c r="BY121" s="379"/>
      <c r="BZ121" s="379"/>
      <c r="CA121" s="379"/>
      <c r="CB121" s="379"/>
      <c r="CC121" s="379"/>
      <c r="CD121" s="379"/>
      <c r="CE121" s="381"/>
      <c r="CF121" s="379"/>
      <c r="CG121" s="379"/>
      <c r="CH121" s="379"/>
      <c r="CI121" s="379"/>
      <c r="CJ121" s="379"/>
      <c r="CK121" s="379"/>
      <c r="CL121" s="379"/>
      <c r="CM121" s="379"/>
      <c r="CN121" s="381"/>
      <c r="CO121" s="379"/>
    </row>
    <row r="122" spans="1:93" x14ac:dyDescent="0.15">
      <c r="A122" s="401">
        <v>0.52601851851851855</v>
      </c>
      <c r="B122" s="435">
        <v>0.2</v>
      </c>
      <c r="C122" s="442">
        <v>0.66666000000000003</v>
      </c>
      <c r="D122" s="379"/>
      <c r="E122" s="380"/>
      <c r="F122" s="379"/>
      <c r="G122" s="379"/>
      <c r="H122" s="381">
        <v>2</v>
      </c>
      <c r="I122" s="379"/>
      <c r="J122" s="381"/>
      <c r="K122" s="402">
        <v>0</v>
      </c>
      <c r="L122" s="379"/>
      <c r="M122" s="379"/>
      <c r="N122" s="379"/>
      <c r="O122" s="379"/>
      <c r="P122" s="379"/>
      <c r="Q122" s="379"/>
      <c r="R122" s="379"/>
      <c r="S122" s="379"/>
      <c r="T122" s="379"/>
      <c r="U122" s="379"/>
      <c r="V122" s="379"/>
      <c r="W122" s="379"/>
      <c r="X122" s="379"/>
      <c r="Y122" s="381"/>
      <c r="Z122" s="379">
        <v>3.6035227843859938</v>
      </c>
      <c r="AA122" s="379">
        <v>-6.316830708661417</v>
      </c>
      <c r="AB122" s="379">
        <v>5.9434726443768993</v>
      </c>
      <c r="AC122" s="379">
        <v>-12.586870078740157</v>
      </c>
      <c r="AD122" s="379" t="s">
        <v>443</v>
      </c>
      <c r="AE122" s="379">
        <v>4.4927037311825382</v>
      </c>
      <c r="AF122" s="379">
        <v>-12.86761811023622</v>
      </c>
      <c r="AG122" s="379">
        <v>-1.4975679103941792</v>
      </c>
      <c r="AH122" s="379">
        <v>11.651043307086614</v>
      </c>
      <c r="AI122" s="379"/>
      <c r="AJ122" s="379"/>
      <c r="AK122" s="379">
        <v>1</v>
      </c>
      <c r="AL122" s="379">
        <v>0</v>
      </c>
      <c r="AM122" s="379">
        <v>0</v>
      </c>
      <c r="AN122" s="379">
        <v>0</v>
      </c>
      <c r="AO122" s="379">
        <v>1</v>
      </c>
      <c r="AP122" s="379">
        <v>0</v>
      </c>
      <c r="AQ122" s="379">
        <v>1</v>
      </c>
      <c r="AR122" s="379">
        <v>0</v>
      </c>
      <c r="AS122" s="379">
        <v>0</v>
      </c>
      <c r="AT122" s="379">
        <v>0</v>
      </c>
      <c r="AU122" s="405">
        <v>0</v>
      </c>
      <c r="AV122" s="405">
        <v>1</v>
      </c>
      <c r="AW122" s="405"/>
      <c r="AX122" s="405">
        <v>0</v>
      </c>
      <c r="AY122" s="405">
        <v>0</v>
      </c>
      <c r="AZ122" s="405">
        <v>0</v>
      </c>
      <c r="BA122" s="405">
        <v>1</v>
      </c>
      <c r="BB122" s="405">
        <v>0</v>
      </c>
      <c r="BC122" s="405">
        <v>0</v>
      </c>
      <c r="BD122" s="405">
        <v>0</v>
      </c>
      <c r="BE122" s="405">
        <v>1</v>
      </c>
      <c r="BF122" s="415">
        <v>1</v>
      </c>
      <c r="BG122" s="405">
        <v>0</v>
      </c>
      <c r="BH122" s="405">
        <v>0</v>
      </c>
      <c r="BI122" s="405">
        <v>0</v>
      </c>
      <c r="BJ122" s="405">
        <v>0</v>
      </c>
      <c r="BK122" s="405">
        <v>0</v>
      </c>
      <c r="BL122" s="405">
        <v>0</v>
      </c>
      <c r="BM122" s="413">
        <v>0</v>
      </c>
      <c r="BN122" s="405">
        <v>0</v>
      </c>
      <c r="BO122" s="405">
        <v>1</v>
      </c>
      <c r="BP122" s="405">
        <v>0</v>
      </c>
      <c r="BQ122" s="405">
        <v>0</v>
      </c>
      <c r="BR122" s="383"/>
      <c r="BS122" s="379"/>
      <c r="BT122" s="379"/>
      <c r="BU122" s="379"/>
      <c r="BV122" s="379"/>
      <c r="BW122" s="379"/>
      <c r="BX122" s="381"/>
      <c r="BY122" s="379"/>
      <c r="BZ122" s="379"/>
      <c r="CA122" s="379"/>
      <c r="CB122" s="379"/>
      <c r="CC122" s="379"/>
      <c r="CD122" s="379"/>
      <c r="CE122" s="381"/>
      <c r="CF122" s="379">
        <v>1</v>
      </c>
      <c r="CG122" s="379"/>
      <c r="CH122" s="379"/>
      <c r="CI122" s="379"/>
      <c r="CJ122" s="379"/>
      <c r="CK122" s="379"/>
      <c r="CL122" s="379"/>
      <c r="CM122" s="379"/>
      <c r="CN122" s="381"/>
      <c r="CO122" s="379"/>
    </row>
    <row r="123" spans="1:93" x14ac:dyDescent="0.15">
      <c r="A123" s="418" t="s">
        <v>593</v>
      </c>
      <c r="B123" s="435"/>
      <c r="C123" s="442"/>
      <c r="D123" s="379"/>
      <c r="E123" s="380"/>
      <c r="F123" s="379"/>
      <c r="G123" s="379"/>
      <c r="H123" s="381"/>
      <c r="I123" s="379"/>
      <c r="J123" s="381"/>
      <c r="K123" s="379"/>
      <c r="L123" s="379"/>
      <c r="M123" s="379"/>
      <c r="N123" s="379"/>
      <c r="O123" s="379"/>
      <c r="P123" s="379"/>
      <c r="Q123" s="379"/>
      <c r="R123" s="379"/>
      <c r="S123" s="379"/>
      <c r="T123" s="379"/>
      <c r="U123" s="379"/>
      <c r="V123" s="379"/>
      <c r="W123" s="379"/>
      <c r="X123" s="379"/>
      <c r="Y123" s="381"/>
      <c r="Z123" s="379">
        <v>4.2587087451834478</v>
      </c>
      <c r="AA123" s="379">
        <v>8.56281496062992</v>
      </c>
      <c r="AB123" s="379"/>
      <c r="AC123" s="379"/>
      <c r="AD123" s="379"/>
      <c r="AE123" s="379"/>
      <c r="AF123" s="379"/>
      <c r="AG123" s="379"/>
      <c r="AH123" s="381"/>
      <c r="AI123" s="382"/>
      <c r="AJ123" s="382"/>
      <c r="AK123" s="379"/>
      <c r="AL123" s="379"/>
      <c r="AM123" s="379"/>
      <c r="AN123" s="379"/>
      <c r="AO123" s="379"/>
      <c r="AP123" s="379"/>
      <c r="AQ123" s="379"/>
      <c r="AR123" s="379"/>
      <c r="AS123" s="379"/>
      <c r="AT123" s="379"/>
      <c r="AU123" s="405"/>
      <c r="AV123" s="405"/>
      <c r="AW123" s="405"/>
      <c r="AX123" s="379"/>
      <c r="AY123" s="379"/>
      <c r="AZ123" s="379"/>
      <c r="BA123" s="379"/>
      <c r="BB123" s="379"/>
      <c r="BC123" s="379"/>
      <c r="BD123" s="379"/>
      <c r="BE123" s="379"/>
      <c r="BF123" s="379"/>
      <c r="BG123" s="379"/>
      <c r="BH123" s="379"/>
      <c r="BI123" s="405"/>
      <c r="BJ123" s="405"/>
      <c r="BK123" s="405"/>
      <c r="BL123" s="379"/>
      <c r="BM123" s="379"/>
      <c r="BN123" s="379"/>
      <c r="BO123" s="379"/>
      <c r="BP123" s="379"/>
      <c r="BQ123" s="379"/>
      <c r="BR123" s="383">
        <v>0</v>
      </c>
      <c r="BS123" s="379">
        <v>0</v>
      </c>
      <c r="BT123" s="379">
        <v>0</v>
      </c>
      <c r="BU123" s="402">
        <v>0</v>
      </c>
      <c r="BV123" s="402">
        <v>1</v>
      </c>
      <c r="BW123" s="402">
        <v>1</v>
      </c>
      <c r="BX123" s="381">
        <v>0</v>
      </c>
      <c r="BY123" s="402">
        <v>0</v>
      </c>
      <c r="BZ123" s="402">
        <v>0</v>
      </c>
      <c r="CA123" s="402">
        <v>0</v>
      </c>
      <c r="CB123" s="402">
        <v>1</v>
      </c>
      <c r="CC123" s="402">
        <v>0</v>
      </c>
      <c r="CD123" s="402">
        <v>0</v>
      </c>
      <c r="CE123" s="381">
        <v>0</v>
      </c>
      <c r="CF123" s="402">
        <v>0</v>
      </c>
      <c r="CG123" s="379"/>
      <c r="CH123" s="379"/>
      <c r="CI123" s="379"/>
      <c r="CJ123" s="379"/>
      <c r="CK123" s="379"/>
      <c r="CL123" s="379"/>
      <c r="CM123" s="379"/>
      <c r="CN123" s="381"/>
      <c r="CO123" s="379"/>
    </row>
    <row r="124" spans="1:93" x14ac:dyDescent="0.15">
      <c r="A124" s="401">
        <v>0.54056712962962961</v>
      </c>
      <c r="B124" s="435"/>
      <c r="C124" s="442"/>
      <c r="D124" s="379"/>
      <c r="E124" s="380"/>
      <c r="F124" s="379" t="s">
        <v>350</v>
      </c>
      <c r="G124" s="379">
        <v>25</v>
      </c>
      <c r="H124" s="381">
        <v>1</v>
      </c>
      <c r="I124" s="379">
        <v>0</v>
      </c>
      <c r="J124" s="381">
        <v>1</v>
      </c>
      <c r="K124" s="379">
        <v>1</v>
      </c>
      <c r="L124" s="379">
        <v>0</v>
      </c>
      <c r="M124" s="379">
        <v>0</v>
      </c>
      <c r="N124" s="379"/>
      <c r="O124" s="379">
        <v>1</v>
      </c>
      <c r="P124" s="379">
        <v>0</v>
      </c>
      <c r="Q124" s="379">
        <v>0</v>
      </c>
      <c r="R124" s="379">
        <v>1</v>
      </c>
      <c r="S124" s="379">
        <v>0</v>
      </c>
      <c r="T124" s="379">
        <v>0</v>
      </c>
      <c r="U124" s="379">
        <v>0</v>
      </c>
      <c r="V124" s="379">
        <v>0</v>
      </c>
      <c r="W124" s="379">
        <v>1</v>
      </c>
      <c r="X124" s="379">
        <v>0</v>
      </c>
      <c r="Y124" s="381">
        <v>0</v>
      </c>
      <c r="Z124" s="379"/>
      <c r="AA124" s="379"/>
      <c r="AB124" s="379">
        <v>1.0763769355958164</v>
      </c>
      <c r="AC124" s="379">
        <v>11.885</v>
      </c>
      <c r="AD124" s="379" t="s">
        <v>442</v>
      </c>
      <c r="AE124" s="379">
        <v>1.0763769355958164</v>
      </c>
      <c r="AF124" s="379">
        <v>11.885</v>
      </c>
      <c r="AG124" s="379">
        <v>-3.8843167675849024</v>
      </c>
      <c r="AH124" s="379">
        <v>-13.475905511811023</v>
      </c>
      <c r="AI124" s="379"/>
      <c r="AJ124" s="379"/>
      <c r="AK124" s="379">
        <v>0</v>
      </c>
      <c r="AL124" s="379">
        <v>0</v>
      </c>
      <c r="AM124" s="379"/>
      <c r="AN124" s="379"/>
      <c r="AO124" s="379"/>
      <c r="AP124" s="379"/>
      <c r="AQ124" s="379"/>
      <c r="AR124" s="379"/>
      <c r="AS124" s="379"/>
      <c r="AT124" s="379"/>
      <c r="AU124" s="405"/>
      <c r="AV124" s="405"/>
      <c r="AW124" s="405"/>
      <c r="AX124" s="379"/>
      <c r="AY124" s="379"/>
      <c r="AZ124" s="379"/>
      <c r="BA124" s="379"/>
      <c r="BB124" s="379"/>
      <c r="BC124" s="379"/>
      <c r="BD124" s="379"/>
      <c r="BE124" s="379"/>
      <c r="BF124" s="379"/>
      <c r="BG124" s="379"/>
      <c r="BH124" s="379"/>
      <c r="BI124" s="405"/>
      <c r="BJ124" s="405"/>
      <c r="BK124" s="405"/>
      <c r="BL124" s="379"/>
      <c r="BM124" s="379"/>
      <c r="BN124" s="379"/>
      <c r="BO124" s="379"/>
      <c r="BP124" s="379"/>
      <c r="BQ124" s="379"/>
      <c r="BR124" s="383"/>
      <c r="BS124" s="379"/>
      <c r="BT124" s="379"/>
      <c r="BU124" s="379"/>
      <c r="BV124" s="379"/>
      <c r="BW124" s="379"/>
      <c r="BX124" s="381"/>
      <c r="BY124" s="379"/>
      <c r="BZ124" s="379"/>
      <c r="CA124" s="379"/>
      <c r="CB124" s="379"/>
      <c r="CC124" s="379"/>
      <c r="CD124" s="379"/>
      <c r="CE124" s="381"/>
      <c r="CF124" s="402">
        <v>1</v>
      </c>
      <c r="CG124" s="379"/>
      <c r="CH124" s="379"/>
      <c r="CI124" s="379"/>
      <c r="CJ124" s="379"/>
      <c r="CK124" s="379"/>
      <c r="CL124" s="379"/>
      <c r="CM124" s="379"/>
      <c r="CN124" s="381"/>
      <c r="CO124" s="379"/>
    </row>
    <row r="125" spans="1:93" x14ac:dyDescent="0.15">
      <c r="A125" s="401">
        <v>0.54112268518518525</v>
      </c>
      <c r="B125" s="435">
        <v>0.18</v>
      </c>
      <c r="C125" s="442">
        <v>0.59999399999999992</v>
      </c>
      <c r="D125" s="379"/>
      <c r="E125" s="380"/>
      <c r="F125" s="379"/>
      <c r="G125" s="379"/>
      <c r="H125" s="381">
        <v>2</v>
      </c>
      <c r="I125" s="379"/>
      <c r="J125" s="381"/>
      <c r="K125" s="379">
        <v>0</v>
      </c>
      <c r="L125" s="379"/>
      <c r="M125" s="379"/>
      <c r="N125" s="379"/>
      <c r="O125" s="379"/>
      <c r="P125" s="379"/>
      <c r="Q125" s="379"/>
      <c r="R125" s="379"/>
      <c r="S125" s="379"/>
      <c r="T125" s="379"/>
      <c r="U125" s="379"/>
      <c r="V125" s="379"/>
      <c r="W125" s="379"/>
      <c r="X125" s="379"/>
      <c r="Y125" s="381"/>
      <c r="Z125" s="379">
        <v>-1.2167739271952707</v>
      </c>
      <c r="AA125" s="379">
        <v>-6.129665354330708</v>
      </c>
      <c r="AB125" s="379">
        <v>-2.3867488571907232</v>
      </c>
      <c r="AC125" s="379">
        <v>-12.680452755905511</v>
      </c>
      <c r="AD125" s="379" t="s">
        <v>443</v>
      </c>
      <c r="AE125" s="379">
        <v>-3.650321781585812</v>
      </c>
      <c r="AF125" s="379">
        <v>-12.774035433070866</v>
      </c>
      <c r="AG125" s="379">
        <v>0.46798997199818104</v>
      </c>
      <c r="AH125" s="379">
        <v>11.557460629921259</v>
      </c>
      <c r="AI125" s="379"/>
      <c r="AJ125" s="379"/>
      <c r="AK125" s="379">
        <v>1</v>
      </c>
      <c r="AL125" s="379">
        <v>0</v>
      </c>
      <c r="AM125" s="379">
        <v>1</v>
      </c>
      <c r="AN125" s="379">
        <v>0</v>
      </c>
      <c r="AO125" s="379">
        <v>0</v>
      </c>
      <c r="AP125" s="379">
        <v>0</v>
      </c>
      <c r="AQ125" s="379">
        <v>1</v>
      </c>
      <c r="AR125" s="379">
        <v>0</v>
      </c>
      <c r="AS125" s="379">
        <v>1</v>
      </c>
      <c r="AT125" s="379">
        <v>0</v>
      </c>
      <c r="AU125" s="405">
        <v>0</v>
      </c>
      <c r="AV125" s="405">
        <v>0</v>
      </c>
      <c r="AW125" s="405"/>
      <c r="AX125" s="405">
        <v>0</v>
      </c>
      <c r="AY125" s="405">
        <v>0</v>
      </c>
      <c r="AZ125" s="405">
        <v>1</v>
      </c>
      <c r="BA125" s="405">
        <v>0</v>
      </c>
      <c r="BB125" s="405">
        <v>0</v>
      </c>
      <c r="BC125" s="405">
        <v>1</v>
      </c>
      <c r="BD125" s="405">
        <v>0</v>
      </c>
      <c r="BE125" s="405">
        <v>0</v>
      </c>
      <c r="BF125" s="405">
        <v>1</v>
      </c>
      <c r="BG125" s="405">
        <v>0</v>
      </c>
      <c r="BH125" s="405">
        <v>0</v>
      </c>
      <c r="BI125" s="405">
        <v>0</v>
      </c>
      <c r="BJ125" s="405">
        <v>0</v>
      </c>
      <c r="BK125" s="405">
        <v>0</v>
      </c>
      <c r="BL125" s="405">
        <v>0</v>
      </c>
      <c r="BM125" s="405">
        <v>0</v>
      </c>
      <c r="BN125" s="405">
        <v>1</v>
      </c>
      <c r="BO125" s="405">
        <v>0</v>
      </c>
      <c r="BP125" s="405">
        <v>0</v>
      </c>
      <c r="BQ125" s="405">
        <v>0</v>
      </c>
      <c r="BR125" s="383">
        <v>1</v>
      </c>
      <c r="BS125" s="402">
        <v>0</v>
      </c>
      <c r="BT125" s="402">
        <v>0</v>
      </c>
      <c r="BU125" s="402">
        <v>0</v>
      </c>
      <c r="BV125" s="402">
        <v>0</v>
      </c>
      <c r="BW125" s="402">
        <v>1</v>
      </c>
      <c r="BX125" s="381">
        <v>0</v>
      </c>
      <c r="BY125" s="402">
        <v>0</v>
      </c>
      <c r="BZ125" s="402">
        <v>0</v>
      </c>
      <c r="CA125" s="402">
        <v>0</v>
      </c>
      <c r="CB125" s="402">
        <v>0</v>
      </c>
      <c r="CC125" s="402">
        <v>1</v>
      </c>
      <c r="CD125" s="402">
        <v>0</v>
      </c>
      <c r="CE125" s="381">
        <v>0</v>
      </c>
      <c r="CF125" s="402">
        <v>0</v>
      </c>
      <c r="CG125" s="379"/>
      <c r="CH125" s="379"/>
      <c r="CI125" s="379"/>
      <c r="CJ125" s="379"/>
      <c r="CK125" s="379"/>
      <c r="CL125" s="379"/>
      <c r="CM125" s="379"/>
      <c r="CN125" s="381"/>
      <c r="CO125" s="379"/>
    </row>
    <row r="126" spans="1:93" x14ac:dyDescent="0.15">
      <c r="A126" s="418" t="s">
        <v>593</v>
      </c>
      <c r="B126" s="435"/>
      <c r="C126" s="442"/>
      <c r="D126" s="379"/>
      <c r="E126" s="380"/>
      <c r="F126" s="379"/>
      <c r="G126" s="379"/>
      <c r="H126" s="381"/>
      <c r="I126" s="379"/>
      <c r="J126" s="381"/>
      <c r="K126" s="379"/>
      <c r="L126" s="379"/>
      <c r="M126" s="379"/>
      <c r="N126" s="379"/>
      <c r="O126" s="379"/>
      <c r="P126" s="379"/>
      <c r="Q126" s="379"/>
      <c r="R126" s="379"/>
      <c r="S126" s="379"/>
      <c r="T126" s="379"/>
      <c r="U126" s="379"/>
      <c r="V126" s="379"/>
      <c r="W126" s="379"/>
      <c r="X126" s="379"/>
      <c r="Y126" s="381"/>
      <c r="Z126" s="379">
        <v>1.825160890792906</v>
      </c>
      <c r="AA126" s="379">
        <v>17.546751968503937</v>
      </c>
      <c r="AB126" s="379"/>
      <c r="AC126" s="379"/>
      <c r="AD126" s="379"/>
      <c r="AE126" s="379"/>
      <c r="AF126" s="379"/>
      <c r="AG126" s="379"/>
      <c r="AH126" s="381"/>
      <c r="AI126" s="382"/>
      <c r="AJ126" s="382"/>
      <c r="AK126" s="379"/>
      <c r="AL126" s="379"/>
      <c r="AM126" s="379"/>
      <c r="AN126" s="379"/>
      <c r="AO126" s="379"/>
      <c r="AP126" s="379"/>
      <c r="AQ126" s="379"/>
      <c r="AR126" s="379"/>
      <c r="AS126" s="379"/>
      <c r="AT126" s="379"/>
      <c r="AU126" s="405"/>
      <c r="AV126" s="405"/>
      <c r="AW126" s="405"/>
      <c r="AX126" s="379"/>
      <c r="AY126" s="379"/>
      <c r="AZ126" s="379"/>
      <c r="BA126" s="379"/>
      <c r="BB126" s="379"/>
      <c r="BC126" s="379"/>
      <c r="BD126" s="379"/>
      <c r="BE126" s="379"/>
      <c r="BF126" s="379"/>
      <c r="BG126" s="379"/>
      <c r="BH126" s="379"/>
      <c r="BI126" s="405"/>
      <c r="BJ126" s="405"/>
      <c r="BK126" s="405"/>
      <c r="BL126" s="379"/>
      <c r="BM126" s="379"/>
      <c r="BN126" s="379"/>
      <c r="BO126" s="379"/>
      <c r="BP126" s="379"/>
      <c r="BQ126" s="379"/>
      <c r="BR126" s="383"/>
      <c r="BS126" s="379"/>
      <c r="BT126" s="379"/>
      <c r="BU126" s="379"/>
      <c r="BV126" s="379"/>
      <c r="BW126" s="379"/>
      <c r="BX126" s="381"/>
      <c r="BY126" s="379"/>
      <c r="BZ126" s="379"/>
      <c r="CA126" s="379"/>
      <c r="CB126" s="379"/>
      <c r="CC126" s="379"/>
      <c r="CD126" s="379"/>
      <c r="CE126" s="381"/>
      <c r="CF126" s="379"/>
      <c r="CG126" s="379"/>
      <c r="CH126" s="379"/>
      <c r="CI126" s="379"/>
      <c r="CJ126" s="379"/>
      <c r="CK126" s="379"/>
      <c r="CL126" s="379"/>
      <c r="CM126" s="379"/>
      <c r="CN126" s="381"/>
      <c r="CO126" s="379"/>
    </row>
    <row r="127" spans="1:93" x14ac:dyDescent="0.15">
      <c r="A127" s="401">
        <v>0.6055787037037037</v>
      </c>
      <c r="B127" s="435"/>
      <c r="C127" s="442"/>
      <c r="D127" s="379"/>
      <c r="E127" s="380" t="s">
        <v>362</v>
      </c>
      <c r="F127" s="379" t="s">
        <v>335</v>
      </c>
      <c r="G127" s="379">
        <v>26</v>
      </c>
      <c r="H127" s="381">
        <v>1</v>
      </c>
      <c r="I127" s="379">
        <v>1</v>
      </c>
      <c r="J127" s="381">
        <v>0</v>
      </c>
      <c r="K127" s="402">
        <v>1</v>
      </c>
      <c r="L127" s="402">
        <v>1</v>
      </c>
      <c r="M127" s="402">
        <v>0</v>
      </c>
      <c r="N127" s="379"/>
      <c r="O127" s="379">
        <v>1</v>
      </c>
      <c r="P127" s="379">
        <v>0</v>
      </c>
      <c r="Q127" s="379">
        <v>0</v>
      </c>
      <c r="R127" s="379">
        <v>0</v>
      </c>
      <c r="S127" s="379">
        <v>0</v>
      </c>
      <c r="T127" s="379">
        <v>0</v>
      </c>
      <c r="U127" s="379">
        <v>0</v>
      </c>
      <c r="V127" s="379">
        <v>1</v>
      </c>
      <c r="W127" s="379">
        <v>1</v>
      </c>
      <c r="X127" s="379">
        <v>0</v>
      </c>
      <c r="Y127" s="381">
        <v>0</v>
      </c>
      <c r="Z127" s="411">
        <v>-0.98277894119618014</v>
      </c>
      <c r="AA127" s="411">
        <v>-6.5975787401574797</v>
      </c>
      <c r="AB127" s="379">
        <v>1.4975679103941792</v>
      </c>
      <c r="AC127" s="379">
        <v>11.978582677165354</v>
      </c>
      <c r="AD127" s="379" t="s">
        <v>442</v>
      </c>
      <c r="AE127" s="379">
        <v>1.4975679103941792</v>
      </c>
      <c r="AF127" s="379">
        <v>11.978582677165354</v>
      </c>
      <c r="AG127" s="379">
        <v>-4.0715127563841751</v>
      </c>
      <c r="AH127" s="379">
        <v>-12.86761811023622</v>
      </c>
      <c r="AI127" s="379"/>
      <c r="AJ127" s="379"/>
      <c r="AK127" s="379">
        <v>0</v>
      </c>
      <c r="AL127" s="379">
        <v>0</v>
      </c>
      <c r="AM127" s="379"/>
      <c r="AN127" s="379"/>
      <c r="AO127" s="379"/>
      <c r="AP127" s="379"/>
      <c r="AQ127" s="379"/>
      <c r="AR127" s="379"/>
      <c r="AS127" s="379"/>
      <c r="AT127" s="379"/>
      <c r="AU127" s="405"/>
      <c r="AV127" s="405"/>
      <c r="AW127" s="405"/>
      <c r="AX127" s="379"/>
      <c r="AY127" s="379"/>
      <c r="AZ127" s="379"/>
      <c r="BA127" s="379"/>
      <c r="BB127" s="379"/>
      <c r="BC127" s="379"/>
      <c r="BD127" s="379"/>
      <c r="BE127" s="379"/>
      <c r="BF127" s="379"/>
      <c r="BG127" s="379"/>
      <c r="BH127" s="379"/>
      <c r="BI127" s="405"/>
      <c r="BJ127" s="405"/>
      <c r="BK127" s="405"/>
      <c r="BL127" s="379"/>
      <c r="BM127" s="379"/>
      <c r="BN127" s="379"/>
      <c r="BO127" s="379"/>
      <c r="BP127" s="379"/>
      <c r="BQ127" s="379"/>
      <c r="BR127" s="383"/>
      <c r="BS127" s="379"/>
      <c r="BT127" s="379"/>
      <c r="BU127" s="379"/>
      <c r="BV127" s="379"/>
      <c r="BW127" s="379"/>
      <c r="BX127" s="381"/>
      <c r="BY127" s="379"/>
      <c r="BZ127" s="379"/>
      <c r="CA127" s="379"/>
      <c r="CB127" s="379"/>
      <c r="CC127" s="379"/>
      <c r="CD127" s="379"/>
      <c r="CE127" s="381"/>
      <c r="CF127" s="379"/>
      <c r="CG127" s="379"/>
      <c r="CH127" s="379"/>
      <c r="CI127" s="379"/>
      <c r="CJ127" s="379"/>
      <c r="CK127" s="379"/>
      <c r="CL127" s="379"/>
      <c r="CM127" s="379"/>
      <c r="CN127" s="381"/>
      <c r="CO127" s="379"/>
    </row>
    <row r="128" spans="1:93" x14ac:dyDescent="0.15">
      <c r="A128" s="401">
        <v>0.60990740740740745</v>
      </c>
      <c r="B128" s="435"/>
      <c r="C128" s="442"/>
      <c r="D128" s="379"/>
      <c r="E128" s="380"/>
      <c r="F128" s="379"/>
      <c r="G128" s="379"/>
      <c r="H128" s="381">
        <v>1</v>
      </c>
      <c r="I128" s="379">
        <v>1</v>
      </c>
      <c r="J128" s="381">
        <v>0</v>
      </c>
      <c r="K128" s="402">
        <v>1</v>
      </c>
      <c r="L128" s="402">
        <v>0</v>
      </c>
      <c r="M128" s="402">
        <v>1</v>
      </c>
      <c r="N128" s="379"/>
      <c r="O128" s="379">
        <v>0</v>
      </c>
      <c r="P128" s="379">
        <v>0</v>
      </c>
      <c r="Q128" s="379">
        <v>1</v>
      </c>
      <c r="R128" s="379">
        <v>1</v>
      </c>
      <c r="S128" s="379">
        <v>0</v>
      </c>
      <c r="T128" s="379">
        <v>0</v>
      </c>
      <c r="U128" s="379">
        <v>0</v>
      </c>
      <c r="V128" s="379">
        <v>0</v>
      </c>
      <c r="W128" s="379">
        <v>1</v>
      </c>
      <c r="X128" s="379">
        <v>0</v>
      </c>
      <c r="Y128" s="381">
        <v>0</v>
      </c>
      <c r="Z128" s="379"/>
      <c r="AA128" s="379"/>
      <c r="AB128" s="379">
        <v>1.1231759327956345</v>
      </c>
      <c r="AC128" s="379">
        <v>12.025374015748032</v>
      </c>
      <c r="AD128" s="379" t="s">
        <v>442</v>
      </c>
      <c r="AE128" s="379">
        <v>1.1231759327956345</v>
      </c>
      <c r="AF128" s="379">
        <v>12.025374015748032</v>
      </c>
      <c r="AG128" s="379">
        <v>-4.0715127563841751</v>
      </c>
      <c r="AH128" s="379">
        <v>-12.961200787401575</v>
      </c>
      <c r="AI128" s="379"/>
      <c r="AJ128" s="379"/>
      <c r="AK128" s="379"/>
      <c r="AL128" s="379"/>
      <c r="AM128" s="379"/>
      <c r="AN128" s="379"/>
      <c r="AO128" s="379"/>
      <c r="AP128" s="379"/>
      <c r="AQ128" s="379"/>
      <c r="AR128" s="379"/>
      <c r="AS128" s="379"/>
      <c r="AT128" s="379"/>
      <c r="AU128" s="405"/>
      <c r="AV128" s="405"/>
      <c r="AW128" s="405"/>
      <c r="AX128" s="379"/>
      <c r="AY128" s="379"/>
      <c r="AZ128" s="379"/>
      <c r="BA128" s="379"/>
      <c r="BB128" s="379"/>
      <c r="BC128" s="379"/>
      <c r="BD128" s="379"/>
      <c r="BE128" s="379"/>
      <c r="BF128" s="379"/>
      <c r="BG128" s="379"/>
      <c r="BH128" s="379"/>
      <c r="BI128" s="405"/>
      <c r="BJ128" s="405"/>
      <c r="BK128" s="405"/>
      <c r="BL128" s="379"/>
      <c r="BM128" s="379"/>
      <c r="BN128" s="379"/>
      <c r="BO128" s="379"/>
      <c r="BP128" s="379"/>
      <c r="BQ128" s="379"/>
      <c r="BR128" s="383"/>
      <c r="BS128" s="379"/>
      <c r="BT128" s="379"/>
      <c r="BU128" s="379"/>
      <c r="BV128" s="379"/>
      <c r="BW128" s="379"/>
      <c r="BX128" s="381"/>
      <c r="BY128" s="379"/>
      <c r="BZ128" s="379"/>
      <c r="CA128" s="379"/>
      <c r="CB128" s="379"/>
      <c r="CC128" s="379"/>
      <c r="CD128" s="379"/>
      <c r="CE128" s="381"/>
      <c r="CF128" s="379">
        <v>1</v>
      </c>
      <c r="CG128" s="379"/>
      <c r="CH128" s="379"/>
      <c r="CI128" s="379"/>
      <c r="CJ128" s="379"/>
      <c r="CK128" s="379"/>
      <c r="CL128" s="379"/>
      <c r="CM128" s="379"/>
      <c r="CN128" s="381"/>
      <c r="CO128" s="379"/>
    </row>
    <row r="129" spans="1:93" x14ac:dyDescent="0.15">
      <c r="A129" s="401">
        <v>0.61054398148148148</v>
      </c>
      <c r="B129" s="435">
        <v>0.25</v>
      </c>
      <c r="C129" s="442">
        <v>0.83332499999999998</v>
      </c>
      <c r="D129" s="379"/>
      <c r="E129" s="380"/>
      <c r="F129" s="379"/>
      <c r="G129" s="379"/>
      <c r="H129" s="381">
        <v>2</v>
      </c>
      <c r="I129" s="379"/>
      <c r="J129" s="381"/>
      <c r="K129" s="402">
        <v>0</v>
      </c>
      <c r="L129" s="379"/>
      <c r="M129" s="379"/>
      <c r="N129" s="379"/>
      <c r="O129" s="379"/>
      <c r="P129" s="379"/>
      <c r="Q129" s="379"/>
      <c r="R129" s="379"/>
      <c r="S129" s="379"/>
      <c r="T129" s="379"/>
      <c r="U129" s="379"/>
      <c r="V129" s="379"/>
      <c r="W129" s="379"/>
      <c r="X129" s="379"/>
      <c r="Y129" s="381"/>
      <c r="Z129" s="379">
        <v>-1.4507689131943613</v>
      </c>
      <c r="AA129" s="379">
        <v>-5.427795275590551</v>
      </c>
      <c r="AB129" s="379">
        <v>-2.339949859990905</v>
      </c>
      <c r="AC129" s="379">
        <v>-11.978582677165354</v>
      </c>
      <c r="AD129" s="379" t="s">
        <v>443</v>
      </c>
      <c r="AE129" s="379">
        <v>-3.4631257927865398</v>
      </c>
      <c r="AF129" s="379">
        <v>-12.165748031496062</v>
      </c>
      <c r="AG129" s="379">
        <v>0.74878395519708962</v>
      </c>
      <c r="AH129" s="379">
        <v>11.510669291338582</v>
      </c>
      <c r="AI129" s="379"/>
      <c r="AJ129" s="379"/>
      <c r="AK129" s="379">
        <v>1</v>
      </c>
      <c r="AL129" s="379">
        <v>0</v>
      </c>
      <c r="AM129" s="379">
        <v>1</v>
      </c>
      <c r="AN129" s="379">
        <v>0</v>
      </c>
      <c r="AO129" s="379">
        <v>0</v>
      </c>
      <c r="AP129" s="379">
        <v>0</v>
      </c>
      <c r="AQ129" s="379">
        <v>1</v>
      </c>
      <c r="AR129" s="379">
        <v>0</v>
      </c>
      <c r="AS129" s="379">
        <v>0</v>
      </c>
      <c r="AT129" s="379">
        <v>1</v>
      </c>
      <c r="AU129" s="405">
        <v>0</v>
      </c>
      <c r="AV129" s="405">
        <v>0</v>
      </c>
      <c r="AW129" s="405"/>
      <c r="AX129" s="405">
        <v>0</v>
      </c>
      <c r="AY129" s="405">
        <v>0</v>
      </c>
      <c r="AZ129" s="405">
        <v>1</v>
      </c>
      <c r="BA129" s="405">
        <v>0</v>
      </c>
      <c r="BB129" s="405">
        <v>0</v>
      </c>
      <c r="BC129" s="405">
        <v>1</v>
      </c>
      <c r="BD129" s="405">
        <v>0</v>
      </c>
      <c r="BE129" s="405">
        <v>0</v>
      </c>
      <c r="BF129" s="405">
        <v>1</v>
      </c>
      <c r="BG129" s="405">
        <v>0</v>
      </c>
      <c r="BH129" s="405">
        <v>0</v>
      </c>
      <c r="BI129" s="405">
        <v>0</v>
      </c>
      <c r="BJ129" s="405">
        <v>0</v>
      </c>
      <c r="BK129" s="405">
        <v>0</v>
      </c>
      <c r="BL129" s="405">
        <v>0</v>
      </c>
      <c r="BM129" s="405">
        <v>0</v>
      </c>
      <c r="BN129" s="405">
        <v>0</v>
      </c>
      <c r="BO129" s="405">
        <v>1</v>
      </c>
      <c r="BP129" s="405">
        <v>0</v>
      </c>
      <c r="BQ129" s="405">
        <v>0</v>
      </c>
      <c r="BR129" s="383">
        <v>1</v>
      </c>
      <c r="BS129" s="402">
        <v>0</v>
      </c>
      <c r="BT129" s="402">
        <v>0</v>
      </c>
      <c r="BU129" s="402">
        <v>0</v>
      </c>
      <c r="BV129" s="402">
        <v>1</v>
      </c>
      <c r="BW129" s="402">
        <v>1</v>
      </c>
      <c r="BX129" s="381">
        <v>0</v>
      </c>
      <c r="BY129" s="402">
        <v>0</v>
      </c>
      <c r="BZ129" s="402">
        <v>0</v>
      </c>
      <c r="CA129" s="402">
        <v>0</v>
      </c>
      <c r="CB129" s="402">
        <v>1</v>
      </c>
      <c r="CC129" s="402">
        <v>0</v>
      </c>
      <c r="CD129" s="402">
        <v>0</v>
      </c>
      <c r="CE129" s="381">
        <v>0</v>
      </c>
      <c r="CF129" s="402">
        <v>0</v>
      </c>
      <c r="CG129" s="379"/>
      <c r="CH129" s="379"/>
      <c r="CI129" s="379"/>
      <c r="CJ129" s="379"/>
      <c r="CK129" s="379"/>
      <c r="CL129" s="379"/>
      <c r="CM129" s="379"/>
      <c r="CN129" s="381"/>
      <c r="CO129" s="379"/>
    </row>
    <row r="130" spans="1:93" x14ac:dyDescent="0.15">
      <c r="A130" s="418" t="s">
        <v>593</v>
      </c>
      <c r="B130" s="435"/>
      <c r="C130" s="442"/>
      <c r="D130" s="379"/>
      <c r="E130" s="380"/>
      <c r="F130" s="379"/>
      <c r="G130" s="379"/>
      <c r="H130" s="381"/>
      <c r="I130" s="379"/>
      <c r="J130" s="381"/>
      <c r="K130" s="379"/>
      <c r="L130" s="379"/>
      <c r="M130" s="379"/>
      <c r="N130" s="379"/>
      <c r="O130" s="379"/>
      <c r="P130" s="379"/>
      <c r="Q130" s="379"/>
      <c r="R130" s="379"/>
      <c r="S130" s="379"/>
      <c r="T130" s="379"/>
      <c r="U130" s="379"/>
      <c r="V130" s="379"/>
      <c r="W130" s="379"/>
      <c r="X130" s="379"/>
      <c r="Y130" s="381"/>
      <c r="Z130" s="379">
        <v>8.049427518368713</v>
      </c>
      <c r="AA130" s="379">
        <v>8.9839370078740153</v>
      </c>
      <c r="AB130" s="379"/>
      <c r="AC130" s="379"/>
      <c r="AD130" s="379"/>
      <c r="AE130" s="379"/>
      <c r="AF130" s="379"/>
      <c r="AG130" s="379"/>
      <c r="AH130" s="381"/>
      <c r="AI130" s="382"/>
      <c r="AJ130" s="382"/>
      <c r="AK130" s="379"/>
      <c r="AL130" s="379"/>
      <c r="AM130" s="379"/>
      <c r="AN130" s="379"/>
      <c r="AO130" s="379"/>
      <c r="AP130" s="379"/>
      <c r="AQ130" s="379"/>
      <c r="AR130" s="379"/>
      <c r="AS130" s="379"/>
      <c r="AT130" s="379"/>
      <c r="AU130" s="405"/>
      <c r="AV130" s="405"/>
      <c r="AW130" s="405"/>
      <c r="AX130" s="379"/>
      <c r="AY130" s="379"/>
      <c r="AZ130" s="379"/>
      <c r="BA130" s="379"/>
      <c r="BB130" s="379"/>
      <c r="BC130" s="379"/>
      <c r="BD130" s="379"/>
      <c r="BE130" s="379"/>
      <c r="BF130" s="379"/>
      <c r="BG130" s="379"/>
      <c r="BH130" s="379"/>
      <c r="BI130" s="405"/>
      <c r="BJ130" s="405"/>
      <c r="BK130" s="405"/>
      <c r="BL130" s="379"/>
      <c r="BM130" s="379"/>
      <c r="BN130" s="379"/>
      <c r="BO130" s="379"/>
      <c r="BP130" s="379"/>
      <c r="BQ130" s="379"/>
      <c r="BR130" s="383"/>
      <c r="BS130" s="379"/>
      <c r="BT130" s="379"/>
      <c r="BU130" s="379"/>
      <c r="BV130" s="379"/>
      <c r="BW130" s="379"/>
      <c r="BX130" s="381"/>
      <c r="BY130" s="379"/>
      <c r="BZ130" s="379"/>
      <c r="CA130" s="379"/>
      <c r="CB130" s="379"/>
      <c r="CC130" s="379"/>
      <c r="CD130" s="379"/>
      <c r="CE130" s="381"/>
      <c r="CF130" s="379"/>
      <c r="CG130" s="379"/>
      <c r="CH130" s="379"/>
      <c r="CI130" s="379"/>
      <c r="CJ130" s="379"/>
      <c r="CK130" s="379"/>
      <c r="CL130" s="379"/>
      <c r="CM130" s="379"/>
      <c r="CN130" s="381"/>
      <c r="CO130" s="379"/>
    </row>
    <row r="131" spans="1:93" x14ac:dyDescent="0.15">
      <c r="A131" s="401">
        <v>0.62437500000000001</v>
      </c>
      <c r="B131" s="435"/>
      <c r="C131" s="442"/>
      <c r="D131" s="379"/>
      <c r="E131" s="380"/>
      <c r="F131" s="379" t="s">
        <v>352</v>
      </c>
      <c r="G131" s="379">
        <v>27</v>
      </c>
      <c r="H131" s="381">
        <v>1</v>
      </c>
      <c r="I131" s="379">
        <v>1</v>
      </c>
      <c r="J131" s="381">
        <v>0</v>
      </c>
      <c r="K131" s="402">
        <v>1</v>
      </c>
      <c r="L131" s="402">
        <v>1</v>
      </c>
      <c r="M131" s="402">
        <v>0</v>
      </c>
      <c r="N131" s="379"/>
      <c r="O131" s="379">
        <v>1</v>
      </c>
      <c r="P131" s="379">
        <v>0</v>
      </c>
      <c r="Q131" s="379">
        <v>0</v>
      </c>
      <c r="R131" s="379">
        <v>1</v>
      </c>
      <c r="S131" s="379">
        <v>0</v>
      </c>
      <c r="T131" s="379">
        <v>0</v>
      </c>
      <c r="U131" s="379">
        <v>0</v>
      </c>
      <c r="V131" s="379">
        <v>0</v>
      </c>
      <c r="W131" s="379">
        <v>0</v>
      </c>
      <c r="X131" s="379">
        <v>0</v>
      </c>
      <c r="Y131" s="381">
        <v>1</v>
      </c>
      <c r="Z131" s="379"/>
      <c r="AA131" s="379"/>
      <c r="AB131" s="379">
        <v>-1.4507689131943613</v>
      </c>
      <c r="AC131" s="379">
        <v>12.118956692913384</v>
      </c>
      <c r="AD131" s="379" t="s">
        <v>442</v>
      </c>
      <c r="AE131" s="379">
        <v>-1.4507689131943613</v>
      </c>
      <c r="AF131" s="379">
        <v>12.118956692913384</v>
      </c>
      <c r="AG131" s="379">
        <v>3.6971207787856302</v>
      </c>
      <c r="AH131" s="379">
        <v>-13.101574803149605</v>
      </c>
      <c r="AI131" s="379"/>
      <c r="AJ131" s="379"/>
      <c r="AK131" s="379">
        <v>0</v>
      </c>
      <c r="AL131" s="379">
        <v>0</v>
      </c>
      <c r="AM131" s="379"/>
      <c r="AN131" s="379"/>
      <c r="AO131" s="379"/>
      <c r="AP131" s="379"/>
      <c r="AQ131" s="379"/>
      <c r="AR131" s="379"/>
      <c r="AS131" s="379"/>
      <c r="AT131" s="379"/>
      <c r="AU131" s="405"/>
      <c r="AV131" s="405"/>
      <c r="AW131" s="405"/>
      <c r="AX131" s="379"/>
      <c r="AY131" s="379"/>
      <c r="AZ131" s="379"/>
      <c r="BA131" s="379"/>
      <c r="BB131" s="379"/>
      <c r="BC131" s="379"/>
      <c r="BD131" s="379"/>
      <c r="BE131" s="379"/>
      <c r="BF131" s="379"/>
      <c r="BG131" s="379"/>
      <c r="BH131" s="379"/>
      <c r="BI131" s="405"/>
      <c r="BJ131" s="405"/>
      <c r="BK131" s="405"/>
      <c r="BL131" s="379"/>
      <c r="BM131" s="379"/>
      <c r="BN131" s="379"/>
      <c r="BO131" s="379"/>
      <c r="BP131" s="379"/>
      <c r="BQ131" s="379"/>
      <c r="BR131" s="383"/>
      <c r="BS131" s="379"/>
      <c r="BT131" s="379"/>
      <c r="BU131" s="379"/>
      <c r="BV131" s="379"/>
      <c r="BW131" s="379"/>
      <c r="BX131" s="381"/>
      <c r="BY131" s="379"/>
      <c r="BZ131" s="379"/>
      <c r="CA131" s="379"/>
      <c r="CB131" s="379"/>
      <c r="CC131" s="379"/>
      <c r="CD131" s="379"/>
      <c r="CE131" s="381"/>
      <c r="CF131" s="379">
        <v>1</v>
      </c>
      <c r="CG131" s="379"/>
      <c r="CH131" s="379"/>
      <c r="CI131" s="379"/>
      <c r="CJ131" s="379"/>
      <c r="CK131" s="379"/>
      <c r="CL131" s="379"/>
      <c r="CM131" s="379"/>
      <c r="CN131" s="381"/>
      <c r="CO131" s="379"/>
    </row>
    <row r="132" spans="1:93" x14ac:dyDescent="0.15">
      <c r="A132" s="401">
        <v>0.62460648148148146</v>
      </c>
      <c r="B132" s="435">
        <v>0.2</v>
      </c>
      <c r="C132" s="442">
        <v>0.66666000000000003</v>
      </c>
      <c r="D132" s="379"/>
      <c r="E132" s="380"/>
      <c r="F132" s="379"/>
      <c r="G132" s="379"/>
      <c r="H132" s="381">
        <v>2</v>
      </c>
      <c r="I132" s="379"/>
      <c r="J132" s="381"/>
      <c r="K132" s="402">
        <v>0</v>
      </c>
      <c r="L132" s="379"/>
      <c r="M132" s="379"/>
      <c r="N132" s="379"/>
      <c r="O132" s="379"/>
      <c r="P132" s="379"/>
      <c r="Q132" s="379"/>
      <c r="R132" s="379"/>
      <c r="S132" s="379"/>
      <c r="T132" s="379"/>
      <c r="U132" s="379"/>
      <c r="V132" s="379"/>
      <c r="W132" s="379"/>
      <c r="X132" s="379"/>
      <c r="Y132" s="381"/>
      <c r="Z132" s="379">
        <v>2.8547388291889044</v>
      </c>
      <c r="AA132" s="379">
        <v>-6.129665354330708</v>
      </c>
      <c r="AB132" s="379">
        <v>4.8202967115812649</v>
      </c>
      <c r="AC132" s="379">
        <v>-12.493287401574802</v>
      </c>
      <c r="AD132" s="379" t="s">
        <v>443</v>
      </c>
      <c r="AE132" s="379">
        <v>3.5567237871861757</v>
      </c>
      <c r="AF132" s="379">
        <v>-12.586870078740157</v>
      </c>
      <c r="AG132" s="379">
        <v>-0.84238194959672585</v>
      </c>
      <c r="AH132" s="379">
        <v>11.557460629921259</v>
      </c>
      <c r="AI132" s="379"/>
      <c r="AJ132" s="379"/>
      <c r="AK132" s="379">
        <v>1</v>
      </c>
      <c r="AL132" s="379">
        <v>0</v>
      </c>
      <c r="AM132" s="379">
        <v>0</v>
      </c>
      <c r="AN132" s="379">
        <v>0</v>
      </c>
      <c r="AO132" s="379">
        <v>1</v>
      </c>
      <c r="AP132" s="379">
        <v>0</v>
      </c>
      <c r="AQ132" s="379">
        <v>1</v>
      </c>
      <c r="AR132" s="379">
        <v>0</v>
      </c>
      <c r="AS132" s="379">
        <v>1</v>
      </c>
      <c r="AT132" s="379">
        <v>0</v>
      </c>
      <c r="AU132" s="405">
        <v>0</v>
      </c>
      <c r="AV132" s="405">
        <v>0</v>
      </c>
      <c r="AW132" s="405"/>
      <c r="AX132" s="405">
        <v>0</v>
      </c>
      <c r="AY132" s="405">
        <v>0</v>
      </c>
      <c r="AZ132" s="405">
        <v>1</v>
      </c>
      <c r="BA132" s="405">
        <v>0</v>
      </c>
      <c r="BB132" s="405">
        <v>0</v>
      </c>
      <c r="BC132" s="405">
        <v>0</v>
      </c>
      <c r="BD132" s="405">
        <v>0</v>
      </c>
      <c r="BE132" s="405">
        <v>1</v>
      </c>
      <c r="BF132" s="405">
        <v>1</v>
      </c>
      <c r="BG132" s="405">
        <v>0</v>
      </c>
      <c r="BH132" s="405">
        <v>0</v>
      </c>
      <c r="BI132" s="405">
        <v>0</v>
      </c>
      <c r="BJ132" s="405">
        <v>0</v>
      </c>
      <c r="BK132" s="405">
        <v>0</v>
      </c>
      <c r="BL132" s="405">
        <v>0</v>
      </c>
      <c r="BM132" s="405">
        <v>0</v>
      </c>
      <c r="BN132" s="405">
        <v>0</v>
      </c>
      <c r="BO132" s="405">
        <v>0</v>
      </c>
      <c r="BP132" s="405">
        <v>1</v>
      </c>
      <c r="BQ132" s="405">
        <v>0</v>
      </c>
      <c r="BR132" s="383">
        <v>0</v>
      </c>
      <c r="BS132" s="402">
        <v>0</v>
      </c>
      <c r="BT132" s="402">
        <v>0</v>
      </c>
      <c r="BU132" s="402">
        <v>0</v>
      </c>
      <c r="BV132" s="402">
        <v>1</v>
      </c>
      <c r="BW132" s="402">
        <v>1</v>
      </c>
      <c r="BX132" s="381">
        <v>0</v>
      </c>
      <c r="BY132" s="402">
        <v>1</v>
      </c>
      <c r="BZ132" s="402">
        <v>0</v>
      </c>
      <c r="CA132" s="402">
        <v>0</v>
      </c>
      <c r="CB132" s="402">
        <v>0</v>
      </c>
      <c r="CC132" s="402">
        <v>0</v>
      </c>
      <c r="CD132" s="402">
        <v>0</v>
      </c>
      <c r="CE132" s="381">
        <v>0</v>
      </c>
      <c r="CF132" s="402">
        <v>0</v>
      </c>
      <c r="CG132" s="379"/>
      <c r="CH132" s="379"/>
      <c r="CI132" s="379"/>
      <c r="CJ132" s="379"/>
      <c r="CK132" s="379"/>
      <c r="CL132" s="379"/>
      <c r="CM132" s="379"/>
      <c r="CN132" s="381"/>
      <c r="CO132" s="379"/>
    </row>
    <row r="133" spans="1:93" x14ac:dyDescent="0.15">
      <c r="A133" s="401">
        <v>0.62594907407407407</v>
      </c>
      <c r="B133" s="435">
        <v>1.24</v>
      </c>
      <c r="C133" s="442">
        <v>1.7999999199999999</v>
      </c>
      <c r="D133" s="379"/>
      <c r="E133" s="380"/>
      <c r="F133" s="379"/>
      <c r="G133" s="379"/>
      <c r="H133" s="381">
        <v>3</v>
      </c>
      <c r="I133" s="379"/>
      <c r="J133" s="381"/>
      <c r="K133" s="402">
        <v>0</v>
      </c>
      <c r="L133" s="379"/>
      <c r="M133" s="379"/>
      <c r="N133" s="379"/>
      <c r="O133" s="379"/>
      <c r="P133" s="379"/>
      <c r="Q133" s="379"/>
      <c r="R133" s="379"/>
      <c r="S133" s="379"/>
      <c r="T133" s="379"/>
      <c r="U133" s="379"/>
      <c r="V133" s="379"/>
      <c r="W133" s="379"/>
      <c r="X133" s="379"/>
      <c r="Y133" s="381"/>
      <c r="Z133" s="379">
        <v>3.1823318095876312</v>
      </c>
      <c r="AA133" s="379">
        <v>5.5681692913385827</v>
      </c>
      <c r="AB133" s="379">
        <v>3.135532812387813</v>
      </c>
      <c r="AC133" s="379">
        <v>8.6563976377952745</v>
      </c>
      <c r="AD133" s="379" t="s">
        <v>443</v>
      </c>
      <c r="AE133" s="379">
        <v>2.3867488571907232</v>
      </c>
      <c r="AF133" s="379">
        <v>8.8435629921259835</v>
      </c>
      <c r="AG133" s="379">
        <v>0.18719598879927241</v>
      </c>
      <c r="AH133" s="379">
        <v>-12.86761811023622</v>
      </c>
      <c r="AI133" s="379"/>
      <c r="AJ133" s="379"/>
      <c r="AK133" s="379">
        <v>0</v>
      </c>
      <c r="AL133" s="379">
        <v>1</v>
      </c>
      <c r="AM133" s="379">
        <v>0</v>
      </c>
      <c r="AN133" s="379">
        <v>1</v>
      </c>
      <c r="AO133" s="379">
        <v>0</v>
      </c>
      <c r="AP133" s="379">
        <v>1</v>
      </c>
      <c r="AQ133" s="379">
        <v>0</v>
      </c>
      <c r="AR133" s="379">
        <v>0</v>
      </c>
      <c r="AS133" s="379">
        <v>0</v>
      </c>
      <c r="AT133" s="379">
        <v>0</v>
      </c>
      <c r="AU133" s="405">
        <v>1</v>
      </c>
      <c r="AV133" s="405">
        <v>0</v>
      </c>
      <c r="AW133" s="405"/>
      <c r="AX133" s="405">
        <v>0</v>
      </c>
      <c r="AY133" s="405">
        <v>0</v>
      </c>
      <c r="AZ133" s="405">
        <v>1</v>
      </c>
      <c r="BA133" s="405">
        <v>0</v>
      </c>
      <c r="BB133" s="405">
        <v>0</v>
      </c>
      <c r="BC133" s="405">
        <v>0</v>
      </c>
      <c r="BD133" s="405">
        <v>1</v>
      </c>
      <c r="BE133" s="405">
        <v>0</v>
      </c>
      <c r="BF133" s="405">
        <v>0</v>
      </c>
      <c r="BG133" s="405">
        <v>1</v>
      </c>
      <c r="BH133" s="405">
        <v>0</v>
      </c>
      <c r="BI133" s="405">
        <v>0</v>
      </c>
      <c r="BJ133" s="405">
        <v>0</v>
      </c>
      <c r="BK133" s="405">
        <v>0</v>
      </c>
      <c r="BL133" s="405">
        <v>0</v>
      </c>
      <c r="BM133" s="405">
        <v>0</v>
      </c>
      <c r="BN133" s="405">
        <v>1</v>
      </c>
      <c r="BO133" s="405">
        <v>0</v>
      </c>
      <c r="BP133" s="405">
        <v>0</v>
      </c>
      <c r="BQ133" s="405">
        <v>0</v>
      </c>
      <c r="BR133" s="383">
        <v>0</v>
      </c>
      <c r="BS133" s="402">
        <v>1</v>
      </c>
      <c r="BT133" s="402">
        <v>0</v>
      </c>
      <c r="BU133" s="402">
        <v>0</v>
      </c>
      <c r="BV133" s="402">
        <v>0</v>
      </c>
      <c r="BW133" s="402">
        <v>1</v>
      </c>
      <c r="BX133" s="381">
        <v>0</v>
      </c>
      <c r="BY133" s="402">
        <v>0</v>
      </c>
      <c r="BZ133" s="402">
        <v>0</v>
      </c>
      <c r="CA133" s="402">
        <v>0</v>
      </c>
      <c r="CB133" s="402">
        <v>0</v>
      </c>
      <c r="CC133" s="402">
        <v>0</v>
      </c>
      <c r="CD133" s="402">
        <v>1</v>
      </c>
      <c r="CE133" s="381">
        <v>0</v>
      </c>
      <c r="CF133" s="402">
        <v>1</v>
      </c>
      <c r="CG133" s="379"/>
      <c r="CH133" s="379"/>
      <c r="CI133" s="379"/>
      <c r="CJ133" s="379"/>
      <c r="CK133" s="379"/>
      <c r="CL133" s="379"/>
      <c r="CM133" s="379"/>
      <c r="CN133" s="381"/>
      <c r="CO133" s="379"/>
    </row>
    <row r="134" spans="1:93" x14ac:dyDescent="0.15">
      <c r="A134" s="401">
        <v>0.62671296296296297</v>
      </c>
      <c r="B134" s="435">
        <v>1.06</v>
      </c>
      <c r="C134" s="442">
        <v>1.1999999800000003</v>
      </c>
      <c r="D134" s="379"/>
      <c r="E134" s="380"/>
      <c r="F134" s="379"/>
      <c r="G134" s="379"/>
      <c r="H134" s="381">
        <v>4</v>
      </c>
      <c r="I134" s="379"/>
      <c r="J134" s="381"/>
      <c r="K134" s="402">
        <v>0</v>
      </c>
      <c r="L134" s="379"/>
      <c r="M134" s="379"/>
      <c r="N134" s="379"/>
      <c r="O134" s="379"/>
      <c r="P134" s="379"/>
      <c r="Q134" s="379"/>
      <c r="R134" s="379"/>
      <c r="S134" s="379"/>
      <c r="T134" s="379"/>
      <c r="U134" s="379"/>
      <c r="V134" s="379"/>
      <c r="W134" s="379"/>
      <c r="X134" s="379"/>
      <c r="Y134" s="381"/>
      <c r="Z134" s="379">
        <v>-2.9951358207883585</v>
      </c>
      <c r="AA134" s="379">
        <v>-5.7085433070866136</v>
      </c>
      <c r="AB134" s="379">
        <v>-5.8966736471770806</v>
      </c>
      <c r="AC134" s="379">
        <v>-12.259330708661416</v>
      </c>
      <c r="AD134" s="379" t="s">
        <v>443</v>
      </c>
      <c r="AE134" s="379">
        <v>-4.67989971998181</v>
      </c>
      <c r="AF134" s="379">
        <v>-12.165748031496062</v>
      </c>
      <c r="AG134" s="379">
        <v>1.3103719215949068</v>
      </c>
      <c r="AH134" s="379">
        <v>11.183129921259843</v>
      </c>
      <c r="AI134" s="379"/>
      <c r="AJ134" s="379"/>
      <c r="AK134" s="379">
        <v>0</v>
      </c>
      <c r="AL134" s="379">
        <v>1</v>
      </c>
      <c r="AM134" s="379">
        <v>0</v>
      </c>
      <c r="AN134" s="379">
        <v>0</v>
      </c>
      <c r="AO134" s="379">
        <v>1</v>
      </c>
      <c r="AP134" s="379">
        <v>1</v>
      </c>
      <c r="AQ134" s="379">
        <v>0</v>
      </c>
      <c r="AR134" s="379">
        <v>0</v>
      </c>
      <c r="AS134" s="379">
        <v>1</v>
      </c>
      <c r="AT134" s="379">
        <v>0</v>
      </c>
      <c r="AU134" s="405">
        <v>0</v>
      </c>
      <c r="AV134" s="405">
        <v>0</v>
      </c>
      <c r="AW134" s="405"/>
      <c r="AX134" s="405">
        <v>0</v>
      </c>
      <c r="AY134" s="405">
        <v>0</v>
      </c>
      <c r="AZ134" s="405">
        <v>1</v>
      </c>
      <c r="BA134" s="405">
        <v>0</v>
      </c>
      <c r="BB134" s="405">
        <v>0</v>
      </c>
      <c r="BC134" s="405">
        <v>0</v>
      </c>
      <c r="BD134" s="405">
        <v>0</v>
      </c>
      <c r="BE134" s="405">
        <v>1</v>
      </c>
      <c r="BF134" s="415">
        <v>1</v>
      </c>
      <c r="BG134" s="405">
        <v>0</v>
      </c>
      <c r="BH134" s="405">
        <v>0</v>
      </c>
      <c r="BI134" s="405">
        <v>0</v>
      </c>
      <c r="BJ134" s="405">
        <v>0</v>
      </c>
      <c r="BK134" s="405">
        <v>0</v>
      </c>
      <c r="BL134" s="405">
        <v>0</v>
      </c>
      <c r="BM134" s="415">
        <v>1</v>
      </c>
      <c r="BN134" s="405">
        <v>0</v>
      </c>
      <c r="BO134" s="405">
        <v>0</v>
      </c>
      <c r="BP134" s="405">
        <v>1</v>
      </c>
      <c r="BQ134" s="405">
        <v>0</v>
      </c>
      <c r="BR134" s="383">
        <v>0</v>
      </c>
      <c r="BS134" s="402">
        <v>0</v>
      </c>
      <c r="BT134" s="402">
        <v>1</v>
      </c>
      <c r="BU134" s="402">
        <v>0</v>
      </c>
      <c r="BV134" s="402">
        <v>0</v>
      </c>
      <c r="BW134" s="402">
        <v>0</v>
      </c>
      <c r="BX134" s="381">
        <v>1</v>
      </c>
      <c r="BY134" s="402">
        <v>0</v>
      </c>
      <c r="BZ134" s="402">
        <v>0</v>
      </c>
      <c r="CA134" s="402">
        <v>0</v>
      </c>
      <c r="CB134" s="402">
        <v>0</v>
      </c>
      <c r="CC134" s="402">
        <v>0</v>
      </c>
      <c r="CD134" s="402">
        <v>0</v>
      </c>
      <c r="CE134" s="381">
        <v>1</v>
      </c>
      <c r="CF134" s="402">
        <v>0</v>
      </c>
      <c r="CG134" s="379"/>
      <c r="CH134" s="379"/>
      <c r="CI134" s="379"/>
      <c r="CJ134" s="379"/>
      <c r="CK134" s="379"/>
      <c r="CL134" s="379"/>
      <c r="CM134" s="379"/>
      <c r="CN134" s="381"/>
      <c r="CO134" s="379"/>
    </row>
    <row r="135" spans="1:93" x14ac:dyDescent="0.15">
      <c r="A135" s="418" t="s">
        <v>593</v>
      </c>
      <c r="B135" s="435"/>
      <c r="C135" s="442"/>
      <c r="D135" s="379"/>
      <c r="E135" s="380"/>
      <c r="F135" s="379"/>
      <c r="G135" s="379"/>
      <c r="H135" s="381"/>
      <c r="I135" s="379"/>
      <c r="J135" s="381"/>
      <c r="K135" s="379"/>
      <c r="L135" s="379"/>
      <c r="M135" s="379"/>
      <c r="N135" s="379"/>
      <c r="O135" s="379"/>
      <c r="P135" s="379"/>
      <c r="Q135" s="379"/>
      <c r="R135" s="379"/>
      <c r="S135" s="379"/>
      <c r="T135" s="379"/>
      <c r="U135" s="379"/>
      <c r="V135" s="379"/>
      <c r="W135" s="379"/>
      <c r="X135" s="379"/>
      <c r="Y135" s="381"/>
      <c r="Z135" s="379">
        <v>5.1946886891798094</v>
      </c>
      <c r="AA135" s="379">
        <v>16.096220472440944</v>
      </c>
      <c r="AB135" s="379"/>
      <c r="AC135" s="379"/>
      <c r="AD135" s="379"/>
      <c r="AE135" s="379"/>
      <c r="AF135" s="379"/>
      <c r="AG135" s="379"/>
      <c r="AH135" s="381"/>
      <c r="AI135" s="382"/>
      <c r="AJ135" s="382"/>
      <c r="AK135" s="379"/>
      <c r="AL135" s="379"/>
      <c r="AM135" s="379"/>
      <c r="AN135" s="379"/>
      <c r="AO135" s="379"/>
      <c r="AP135" s="379"/>
      <c r="AQ135" s="379"/>
      <c r="AR135" s="379"/>
      <c r="AS135" s="379"/>
      <c r="AT135" s="379"/>
      <c r="AU135" s="405"/>
      <c r="AV135" s="405"/>
      <c r="AW135" s="405"/>
      <c r="AX135" s="379"/>
      <c r="AY135" s="379"/>
      <c r="AZ135" s="379"/>
      <c r="BA135" s="379"/>
      <c r="BB135" s="379"/>
      <c r="BC135" s="379"/>
      <c r="BD135" s="379"/>
      <c r="BE135" s="379"/>
      <c r="BF135" s="379"/>
      <c r="BG135" s="379"/>
      <c r="BH135" s="379"/>
      <c r="BI135" s="405"/>
      <c r="BJ135" s="405"/>
      <c r="BK135" s="405"/>
      <c r="BL135" s="379"/>
      <c r="BM135" s="379"/>
      <c r="BN135" s="379"/>
      <c r="BO135" s="379"/>
      <c r="BP135" s="379"/>
      <c r="BQ135" s="379"/>
      <c r="BR135" s="383"/>
      <c r="BS135" s="379"/>
      <c r="BT135" s="379"/>
      <c r="BU135" s="379"/>
      <c r="BV135" s="379"/>
      <c r="BW135" s="379"/>
      <c r="BX135" s="381"/>
      <c r="BY135" s="379"/>
      <c r="BZ135" s="379"/>
      <c r="CA135" s="379"/>
      <c r="CB135" s="379"/>
      <c r="CC135" s="379"/>
      <c r="CD135" s="379"/>
      <c r="CE135" s="381"/>
      <c r="CF135" s="379"/>
      <c r="CG135" s="379"/>
      <c r="CH135" s="379"/>
      <c r="CI135" s="379"/>
      <c r="CJ135" s="379"/>
      <c r="CK135" s="379"/>
      <c r="CL135" s="379"/>
      <c r="CM135" s="379"/>
      <c r="CN135" s="381"/>
      <c r="CO135" s="379"/>
    </row>
    <row r="136" spans="1:93" x14ac:dyDescent="0.15">
      <c r="A136" s="401">
        <v>0.64262731481481483</v>
      </c>
      <c r="B136" s="435"/>
      <c r="C136" s="442"/>
      <c r="D136" s="379"/>
      <c r="E136" s="380"/>
      <c r="F136" s="379" t="s">
        <v>353</v>
      </c>
      <c r="G136" s="379">
        <v>28</v>
      </c>
      <c r="H136" s="381">
        <v>1</v>
      </c>
      <c r="I136" s="379">
        <v>1</v>
      </c>
      <c r="J136" s="381">
        <v>0</v>
      </c>
      <c r="K136" s="402">
        <v>1</v>
      </c>
      <c r="L136" s="402">
        <v>1</v>
      </c>
      <c r="M136" s="402">
        <v>0</v>
      </c>
      <c r="N136" s="379"/>
      <c r="O136" s="379">
        <v>1</v>
      </c>
      <c r="P136" s="379">
        <v>0</v>
      </c>
      <c r="Q136" s="379">
        <v>0</v>
      </c>
      <c r="R136" s="379">
        <v>0</v>
      </c>
      <c r="S136" s="379">
        <v>0</v>
      </c>
      <c r="T136" s="379">
        <v>0</v>
      </c>
      <c r="U136" s="379">
        <v>1</v>
      </c>
      <c r="V136" s="379">
        <v>0</v>
      </c>
      <c r="W136" s="379">
        <v>0</v>
      </c>
      <c r="X136" s="379">
        <v>0</v>
      </c>
      <c r="Y136" s="381">
        <v>1</v>
      </c>
      <c r="Z136" s="411">
        <v>-5.0074927003805367</v>
      </c>
      <c r="AA136" s="411">
        <v>-6.1764566929133853</v>
      </c>
      <c r="AB136" s="379">
        <v>1.3103719215949068</v>
      </c>
      <c r="AC136" s="379">
        <v>11.885</v>
      </c>
      <c r="AD136" s="379" t="s">
        <v>442</v>
      </c>
      <c r="AE136" s="379">
        <v>1.3103719215949068</v>
      </c>
      <c r="AF136" s="379">
        <v>11.885</v>
      </c>
      <c r="AG136" s="379">
        <v>-3.7907187731852665</v>
      </c>
      <c r="AH136" s="379">
        <v>-12.961200787401575</v>
      </c>
      <c r="AI136" s="379"/>
      <c r="AJ136" s="379"/>
      <c r="AK136" s="379">
        <v>0</v>
      </c>
      <c r="AL136" s="379">
        <v>0</v>
      </c>
      <c r="AM136" s="379"/>
      <c r="AN136" s="379"/>
      <c r="AO136" s="379"/>
      <c r="AP136" s="379"/>
      <c r="AQ136" s="379"/>
      <c r="AR136" s="379"/>
      <c r="AS136" s="379"/>
      <c r="AT136" s="379"/>
      <c r="AU136" s="405"/>
      <c r="AV136" s="405"/>
      <c r="AW136" s="405"/>
      <c r="AX136" s="379"/>
      <c r="AY136" s="379"/>
      <c r="AZ136" s="379"/>
      <c r="BA136" s="379"/>
      <c r="BB136" s="379"/>
      <c r="BC136" s="379"/>
      <c r="BD136" s="379"/>
      <c r="BE136" s="379"/>
      <c r="BF136" s="379"/>
      <c r="BG136" s="379"/>
      <c r="BH136" s="379"/>
      <c r="BI136" s="405"/>
      <c r="BJ136" s="405"/>
      <c r="BK136" s="405"/>
      <c r="BL136" s="379"/>
      <c r="BM136" s="379"/>
      <c r="BN136" s="379"/>
      <c r="BO136" s="379"/>
      <c r="BP136" s="379"/>
      <c r="BQ136" s="379"/>
      <c r="BR136" s="383"/>
      <c r="BS136" s="379"/>
      <c r="BT136" s="379"/>
      <c r="BU136" s="379"/>
      <c r="BV136" s="379"/>
      <c r="BW136" s="379"/>
      <c r="BX136" s="381"/>
      <c r="BY136" s="379"/>
      <c r="BZ136" s="379"/>
      <c r="CA136" s="379"/>
      <c r="CB136" s="379"/>
      <c r="CC136" s="379"/>
      <c r="CD136" s="379"/>
      <c r="CE136" s="381"/>
      <c r="CF136" s="379"/>
      <c r="CG136" s="379"/>
      <c r="CH136" s="379"/>
      <c r="CI136" s="379"/>
      <c r="CJ136" s="379"/>
      <c r="CK136" s="379"/>
      <c r="CL136" s="379"/>
      <c r="CM136" s="379"/>
      <c r="CN136" s="381"/>
      <c r="CO136" s="379"/>
    </row>
    <row r="137" spans="1:93" x14ac:dyDescent="0.15">
      <c r="A137" s="401">
        <v>0.64887731481481481</v>
      </c>
      <c r="B137" s="435"/>
      <c r="C137" s="442"/>
      <c r="D137" s="379"/>
      <c r="E137" s="380"/>
      <c r="F137" s="379"/>
      <c r="G137" s="379"/>
      <c r="H137" s="381">
        <v>1</v>
      </c>
      <c r="I137" s="379">
        <v>1</v>
      </c>
      <c r="J137" s="381">
        <v>0</v>
      </c>
      <c r="K137" s="402">
        <v>1</v>
      </c>
      <c r="L137" s="402">
        <v>0</v>
      </c>
      <c r="M137" s="402">
        <v>1</v>
      </c>
      <c r="N137" s="379"/>
      <c r="O137" s="379">
        <v>0</v>
      </c>
      <c r="P137" s="379">
        <v>0</v>
      </c>
      <c r="Q137" s="379">
        <v>1</v>
      </c>
      <c r="R137" s="379">
        <v>1</v>
      </c>
      <c r="S137" s="379">
        <v>0</v>
      </c>
      <c r="T137" s="379">
        <v>0</v>
      </c>
      <c r="U137" s="379">
        <v>0</v>
      </c>
      <c r="V137" s="379">
        <v>0</v>
      </c>
      <c r="W137" s="379">
        <v>0</v>
      </c>
      <c r="X137" s="379">
        <v>1</v>
      </c>
      <c r="Y137" s="381">
        <v>0</v>
      </c>
      <c r="Z137" s="379"/>
      <c r="AA137" s="379"/>
      <c r="AB137" s="379">
        <v>1.1231759327956345</v>
      </c>
      <c r="AC137" s="379">
        <v>12.025374015748032</v>
      </c>
      <c r="AD137" s="379" t="s">
        <v>442</v>
      </c>
      <c r="AE137" s="379">
        <v>1.1231759327956345</v>
      </c>
      <c r="AF137" s="379">
        <v>12.025374015748032</v>
      </c>
      <c r="AG137" s="379">
        <v>-3.8375177703850847</v>
      </c>
      <c r="AH137" s="379">
        <v>-12.914409448818898</v>
      </c>
      <c r="AI137" s="379"/>
      <c r="AJ137" s="379"/>
      <c r="AK137" s="379">
        <v>0</v>
      </c>
      <c r="AL137" s="379">
        <v>0</v>
      </c>
      <c r="AM137" s="379"/>
      <c r="AN137" s="379"/>
      <c r="AO137" s="379"/>
      <c r="AP137" s="379"/>
      <c r="AQ137" s="379"/>
      <c r="AR137" s="379"/>
      <c r="AS137" s="379"/>
      <c r="AT137" s="379"/>
      <c r="AU137" s="405"/>
      <c r="AV137" s="405"/>
      <c r="AW137" s="405"/>
      <c r="AX137" s="379"/>
      <c r="AY137" s="379"/>
      <c r="AZ137" s="379"/>
      <c r="BA137" s="379"/>
      <c r="BB137" s="379"/>
      <c r="BC137" s="379"/>
      <c r="BD137" s="379"/>
      <c r="BE137" s="379"/>
      <c r="BF137" s="379"/>
      <c r="BG137" s="379"/>
      <c r="BH137" s="379"/>
      <c r="BI137" s="405"/>
      <c r="BJ137" s="405"/>
      <c r="BK137" s="405"/>
      <c r="BL137" s="379"/>
      <c r="BM137" s="379"/>
      <c r="BN137" s="379"/>
      <c r="BO137" s="379"/>
      <c r="BP137" s="379"/>
      <c r="BQ137" s="379"/>
      <c r="BR137" s="383"/>
      <c r="BS137" s="379"/>
      <c r="BT137" s="379"/>
      <c r="BU137" s="379"/>
      <c r="BV137" s="379"/>
      <c r="BW137" s="379"/>
      <c r="BX137" s="381"/>
      <c r="BY137" s="379"/>
      <c r="BZ137" s="379"/>
      <c r="CA137" s="379"/>
      <c r="CB137" s="379"/>
      <c r="CC137" s="379"/>
      <c r="CD137" s="379"/>
      <c r="CE137" s="381"/>
      <c r="CF137" s="379"/>
      <c r="CG137" s="379"/>
      <c r="CH137" s="379"/>
      <c r="CI137" s="379"/>
      <c r="CJ137" s="379"/>
      <c r="CK137" s="379"/>
      <c r="CL137" s="379"/>
      <c r="CM137" s="379"/>
      <c r="CN137" s="381"/>
      <c r="CO137" s="379"/>
    </row>
    <row r="138" spans="1:93" x14ac:dyDescent="0.15">
      <c r="A138" s="401">
        <v>0.64954861111111117</v>
      </c>
      <c r="B138" s="435">
        <v>0.28000000000000003</v>
      </c>
      <c r="C138" s="442">
        <v>0.93332400000000004</v>
      </c>
      <c r="D138" s="379"/>
      <c r="E138" s="380"/>
      <c r="F138" s="379"/>
      <c r="G138" s="379"/>
      <c r="H138" s="381">
        <v>2</v>
      </c>
      <c r="I138" s="379"/>
      <c r="J138" s="381"/>
      <c r="K138" s="402">
        <v>0</v>
      </c>
      <c r="L138" s="379"/>
      <c r="M138" s="379"/>
      <c r="N138" s="379"/>
      <c r="O138" s="379"/>
      <c r="P138" s="379"/>
      <c r="Q138" s="379"/>
      <c r="R138" s="379"/>
      <c r="S138" s="379"/>
      <c r="T138" s="379"/>
      <c r="U138" s="379"/>
      <c r="V138" s="379"/>
      <c r="W138" s="379"/>
      <c r="X138" s="379"/>
      <c r="Y138" s="381"/>
      <c r="Z138" s="379">
        <v>-1.5443669075939974</v>
      </c>
      <c r="AA138" s="379">
        <v>-6.129665354330708</v>
      </c>
      <c r="AB138" s="379">
        <v>-2.1527538711916328</v>
      </c>
      <c r="AC138" s="379">
        <v>-11.931791338582677</v>
      </c>
      <c r="AD138" s="379" t="s">
        <v>443</v>
      </c>
      <c r="AE138" s="379">
        <v>-3.3695277983869034</v>
      </c>
      <c r="AF138" s="379">
        <v>-11.931791338582677</v>
      </c>
      <c r="AG138" s="379">
        <v>0.74878395519708962</v>
      </c>
      <c r="AH138" s="379">
        <v>11.744625984251968</v>
      </c>
      <c r="AI138" s="379"/>
      <c r="AJ138" s="379"/>
      <c r="AK138" s="379">
        <v>1</v>
      </c>
      <c r="AL138" s="379">
        <v>0</v>
      </c>
      <c r="AM138" s="379">
        <v>1</v>
      </c>
      <c r="AN138" s="379">
        <v>0</v>
      </c>
      <c r="AO138" s="379">
        <v>0</v>
      </c>
      <c r="AP138" s="379">
        <v>0</v>
      </c>
      <c r="AQ138" s="379">
        <v>1</v>
      </c>
      <c r="AR138" s="379">
        <v>0</v>
      </c>
      <c r="AS138" s="379">
        <v>0</v>
      </c>
      <c r="AT138" s="379">
        <v>0</v>
      </c>
      <c r="AU138" s="405">
        <v>0</v>
      </c>
      <c r="AV138" s="405">
        <v>0</v>
      </c>
      <c r="AW138" s="405"/>
      <c r="AX138" s="405">
        <v>1</v>
      </c>
      <c r="AY138" s="405">
        <v>0</v>
      </c>
      <c r="AZ138" s="405">
        <v>1</v>
      </c>
      <c r="BA138" s="405">
        <v>0</v>
      </c>
      <c r="BB138" s="405">
        <v>0</v>
      </c>
      <c r="BC138" s="405">
        <v>1</v>
      </c>
      <c r="BD138" s="405">
        <v>0</v>
      </c>
      <c r="BE138" s="405">
        <v>0</v>
      </c>
      <c r="BF138" s="405">
        <v>1</v>
      </c>
      <c r="BG138" s="405">
        <v>0</v>
      </c>
      <c r="BH138" s="405">
        <v>0</v>
      </c>
      <c r="BI138" s="405">
        <v>0</v>
      </c>
      <c r="BJ138" s="405">
        <v>0</v>
      </c>
      <c r="BK138" s="405">
        <v>0</v>
      </c>
      <c r="BL138" s="405">
        <v>0</v>
      </c>
      <c r="BM138" s="405">
        <v>0</v>
      </c>
      <c r="BN138" s="405">
        <v>1</v>
      </c>
      <c r="BO138" s="405">
        <v>0</v>
      </c>
      <c r="BP138" s="405">
        <v>0</v>
      </c>
      <c r="BQ138" s="405">
        <v>0</v>
      </c>
      <c r="BR138" s="383">
        <v>0</v>
      </c>
      <c r="BS138" s="402">
        <v>0</v>
      </c>
      <c r="BT138" s="402">
        <v>1</v>
      </c>
      <c r="BU138" s="402">
        <v>0</v>
      </c>
      <c r="BV138" s="402">
        <v>0</v>
      </c>
      <c r="BW138" s="402">
        <v>1</v>
      </c>
      <c r="BX138" s="381">
        <v>0</v>
      </c>
      <c r="BY138" s="402">
        <v>1</v>
      </c>
      <c r="BZ138" s="402">
        <v>0</v>
      </c>
      <c r="CA138" s="402">
        <v>0</v>
      </c>
      <c r="CB138" s="402">
        <v>0</v>
      </c>
      <c r="CC138" s="402">
        <v>0</v>
      </c>
      <c r="CD138" s="402">
        <v>0</v>
      </c>
      <c r="CE138" s="381">
        <v>0</v>
      </c>
      <c r="CF138" s="402">
        <v>0</v>
      </c>
      <c r="CG138" s="379"/>
      <c r="CH138" s="379"/>
      <c r="CI138" s="379"/>
      <c r="CJ138" s="379"/>
      <c r="CK138" s="379"/>
      <c r="CL138" s="379"/>
      <c r="CM138" s="379"/>
      <c r="CN138" s="381"/>
      <c r="CO138" s="379"/>
    </row>
    <row r="139" spans="1:93" x14ac:dyDescent="0.15">
      <c r="A139" s="401">
        <v>0.65031249999999996</v>
      </c>
      <c r="B139" s="435">
        <v>1.06</v>
      </c>
      <c r="C139" s="442">
        <v>1.1999999800000003</v>
      </c>
      <c r="D139" s="379"/>
      <c r="E139" s="380"/>
      <c r="F139" s="379"/>
      <c r="G139" s="379"/>
      <c r="H139" s="381">
        <v>3</v>
      </c>
      <c r="I139" s="379"/>
      <c r="J139" s="381"/>
      <c r="K139" s="402">
        <v>0</v>
      </c>
      <c r="L139" s="379"/>
      <c r="M139" s="379"/>
      <c r="N139" s="379"/>
      <c r="O139" s="379"/>
      <c r="P139" s="379"/>
      <c r="Q139" s="379"/>
      <c r="R139" s="379"/>
      <c r="S139" s="379"/>
      <c r="T139" s="379"/>
      <c r="U139" s="379"/>
      <c r="V139" s="379"/>
      <c r="W139" s="379"/>
      <c r="X139" s="379"/>
      <c r="Y139" s="381"/>
      <c r="Z139" s="379">
        <v>-0.18719598879927241</v>
      </c>
      <c r="AA139" s="379">
        <v>6.4104133858267716</v>
      </c>
      <c r="AB139" s="379">
        <v>0.84238194959672585</v>
      </c>
      <c r="AC139" s="379">
        <v>12.165748031496062</v>
      </c>
      <c r="AD139" s="379" t="s">
        <v>443</v>
      </c>
      <c r="AE139" s="379">
        <v>-0.37439197759854481</v>
      </c>
      <c r="AF139" s="379">
        <v>12.306122047244093</v>
      </c>
      <c r="AG139" s="379">
        <v>-0.84238194959672585</v>
      </c>
      <c r="AH139" s="379">
        <v>-12.118956692913384</v>
      </c>
      <c r="AI139" s="379"/>
      <c r="AJ139" s="379"/>
      <c r="AK139" s="379">
        <v>0</v>
      </c>
      <c r="AL139" s="379">
        <v>1</v>
      </c>
      <c r="AM139" s="379">
        <v>1</v>
      </c>
      <c r="AN139" s="379">
        <v>0</v>
      </c>
      <c r="AO139" s="379">
        <v>1</v>
      </c>
      <c r="AP139" s="379">
        <v>1</v>
      </c>
      <c r="AQ139" s="379">
        <v>0</v>
      </c>
      <c r="AR139" s="379">
        <v>0</v>
      </c>
      <c r="AS139" s="379">
        <v>1</v>
      </c>
      <c r="AT139" s="379">
        <v>0</v>
      </c>
      <c r="AU139" s="405">
        <v>0</v>
      </c>
      <c r="AV139" s="405">
        <v>0</v>
      </c>
      <c r="AW139" s="405"/>
      <c r="AX139" s="405">
        <v>0</v>
      </c>
      <c r="AY139" s="405">
        <v>0</v>
      </c>
      <c r="AZ139" s="405">
        <v>1</v>
      </c>
      <c r="BA139" s="405">
        <v>0</v>
      </c>
      <c r="BB139" s="405">
        <v>0</v>
      </c>
      <c r="BC139" s="405">
        <v>0</v>
      </c>
      <c r="BD139" s="405">
        <v>1</v>
      </c>
      <c r="BE139" s="405">
        <v>0</v>
      </c>
      <c r="BF139" s="405">
        <v>1</v>
      </c>
      <c r="BG139" s="405">
        <v>0</v>
      </c>
      <c r="BH139" s="405">
        <v>0</v>
      </c>
      <c r="BI139" s="405">
        <v>0</v>
      </c>
      <c r="BJ139" s="405">
        <v>0</v>
      </c>
      <c r="BK139" s="405">
        <v>0</v>
      </c>
      <c r="BL139" s="405">
        <v>0</v>
      </c>
      <c r="BM139" s="405">
        <v>0</v>
      </c>
      <c r="BN139" s="405">
        <v>1</v>
      </c>
      <c r="BO139" s="405">
        <v>0</v>
      </c>
      <c r="BP139" s="405">
        <v>0</v>
      </c>
      <c r="BQ139" s="405">
        <v>0</v>
      </c>
      <c r="BR139" s="383">
        <v>0</v>
      </c>
      <c r="BS139" s="402">
        <v>1</v>
      </c>
      <c r="BT139" s="402">
        <v>0</v>
      </c>
      <c r="BU139" s="402">
        <v>0</v>
      </c>
      <c r="BV139" s="402">
        <v>0</v>
      </c>
      <c r="BW139" s="402">
        <v>1</v>
      </c>
      <c r="BX139" s="381">
        <v>0</v>
      </c>
      <c r="BY139" s="402">
        <v>1</v>
      </c>
      <c r="BZ139" s="402">
        <v>0</v>
      </c>
      <c r="CA139" s="402">
        <v>0</v>
      </c>
      <c r="CB139" s="402">
        <v>0</v>
      </c>
      <c r="CC139" s="402">
        <v>0</v>
      </c>
      <c r="CD139" s="402">
        <v>0</v>
      </c>
      <c r="CE139" s="381">
        <v>0</v>
      </c>
      <c r="CF139" s="402">
        <v>0</v>
      </c>
      <c r="CG139" s="379"/>
      <c r="CH139" s="379"/>
      <c r="CI139" s="379"/>
      <c r="CJ139" s="379"/>
      <c r="CK139" s="379"/>
      <c r="CL139" s="379"/>
      <c r="CM139" s="379"/>
      <c r="CN139" s="381"/>
      <c r="CO139" s="379"/>
    </row>
    <row r="140" spans="1:93" x14ac:dyDescent="0.15">
      <c r="A140" s="401">
        <v>0.65144675925925932</v>
      </c>
      <c r="B140" s="435">
        <v>1.08</v>
      </c>
      <c r="C140" s="442">
        <v>1.2666666400000002</v>
      </c>
      <c r="D140" s="379"/>
      <c r="E140" s="380"/>
      <c r="F140" s="379"/>
      <c r="G140" s="379"/>
      <c r="H140" s="381">
        <v>4</v>
      </c>
      <c r="I140" s="379"/>
      <c r="J140" s="381"/>
      <c r="K140" s="402">
        <v>0</v>
      </c>
      <c r="L140" s="379"/>
      <c r="M140" s="379"/>
      <c r="N140" s="379"/>
      <c r="O140" s="379"/>
      <c r="P140" s="379"/>
      <c r="Q140" s="379"/>
      <c r="R140" s="379"/>
      <c r="S140" s="379"/>
      <c r="T140" s="379"/>
      <c r="U140" s="379"/>
      <c r="V140" s="379"/>
      <c r="W140" s="379"/>
      <c r="X140" s="379"/>
      <c r="Y140" s="381"/>
      <c r="Z140" s="379">
        <v>1.5911659047938156</v>
      </c>
      <c r="AA140" s="379">
        <v>-6.7379527559055115</v>
      </c>
      <c r="AB140" s="379">
        <v>1.825160890792906</v>
      </c>
      <c r="AC140" s="379">
        <v>-12.025374015748032</v>
      </c>
      <c r="AD140" s="379" t="s">
        <v>443</v>
      </c>
      <c r="AE140" s="379">
        <v>0.98277894119618014</v>
      </c>
      <c r="AF140" s="379">
        <v>-12.072165354330709</v>
      </c>
      <c r="AG140" s="379">
        <v>-0.74878395519708962</v>
      </c>
      <c r="AH140" s="379">
        <v>12.820826771653543</v>
      </c>
      <c r="AI140" s="379"/>
      <c r="AJ140" s="379"/>
      <c r="AK140" s="379">
        <v>0</v>
      </c>
      <c r="AL140" s="379">
        <v>1</v>
      </c>
      <c r="AM140" s="379">
        <v>1</v>
      </c>
      <c r="AN140" s="379">
        <v>0</v>
      </c>
      <c r="AO140" s="379">
        <v>0</v>
      </c>
      <c r="AP140" s="379">
        <v>0</v>
      </c>
      <c r="AQ140" s="379">
        <v>1</v>
      </c>
      <c r="AR140" s="379">
        <v>0</v>
      </c>
      <c r="AS140" s="379">
        <v>0</v>
      </c>
      <c r="AT140" s="379">
        <v>0</v>
      </c>
      <c r="AU140" s="405">
        <v>1</v>
      </c>
      <c r="AV140" s="405">
        <v>0</v>
      </c>
      <c r="AW140" s="405"/>
      <c r="AX140" s="405">
        <v>0</v>
      </c>
      <c r="AY140" s="405">
        <v>0</v>
      </c>
      <c r="AZ140" s="405">
        <v>1</v>
      </c>
      <c r="BA140" s="405">
        <v>0</v>
      </c>
      <c r="BB140" s="405">
        <v>0</v>
      </c>
      <c r="BC140" s="405">
        <v>0</v>
      </c>
      <c r="BD140" s="405">
        <v>1</v>
      </c>
      <c r="BE140" s="405">
        <v>0</v>
      </c>
      <c r="BF140" s="405">
        <v>1</v>
      </c>
      <c r="BG140" s="405">
        <v>0</v>
      </c>
      <c r="BH140" s="405">
        <v>0</v>
      </c>
      <c r="BI140" s="405">
        <v>0</v>
      </c>
      <c r="BJ140" s="405">
        <v>0</v>
      </c>
      <c r="BK140" s="405">
        <v>0</v>
      </c>
      <c r="BL140" s="405">
        <v>0</v>
      </c>
      <c r="BM140" s="405">
        <v>0</v>
      </c>
      <c r="BN140" s="405">
        <v>1</v>
      </c>
      <c r="BO140" s="405">
        <v>0</v>
      </c>
      <c r="BP140" s="405">
        <v>0</v>
      </c>
      <c r="BQ140" s="405">
        <v>0</v>
      </c>
      <c r="BR140" s="383">
        <v>1</v>
      </c>
      <c r="BS140" s="402">
        <v>0</v>
      </c>
      <c r="BT140" s="402">
        <v>0</v>
      </c>
      <c r="BU140" s="402">
        <v>0</v>
      </c>
      <c r="BV140" s="402">
        <v>0</v>
      </c>
      <c r="BW140" s="402">
        <v>1</v>
      </c>
      <c r="BX140" s="381">
        <v>0</v>
      </c>
      <c r="BY140" s="402">
        <v>1</v>
      </c>
      <c r="BZ140" s="402">
        <v>0</v>
      </c>
      <c r="CA140" s="402">
        <v>0</v>
      </c>
      <c r="CB140" s="402">
        <v>0</v>
      </c>
      <c r="CC140" s="402">
        <v>0</v>
      </c>
      <c r="CD140" s="402">
        <v>0</v>
      </c>
      <c r="CE140" s="381">
        <v>0</v>
      </c>
      <c r="CF140" s="402">
        <v>0</v>
      </c>
      <c r="CG140" s="379"/>
      <c r="CH140" s="379"/>
      <c r="CI140" s="379"/>
      <c r="CJ140" s="379"/>
      <c r="CK140" s="379"/>
      <c r="CL140" s="379"/>
      <c r="CM140" s="379"/>
      <c r="CN140" s="381"/>
      <c r="CO140" s="379"/>
    </row>
    <row r="141" spans="1:93" x14ac:dyDescent="0.15">
      <c r="A141" s="401">
        <v>0.65216435185185184</v>
      </c>
      <c r="B141" s="435">
        <v>1.0209999999999999</v>
      </c>
      <c r="C141" s="442">
        <v>1.0699999929999997</v>
      </c>
      <c r="D141" s="379"/>
      <c r="E141" s="380"/>
      <c r="F141" s="379"/>
      <c r="G141" s="379"/>
      <c r="H141" s="381">
        <v>5</v>
      </c>
      <c r="I141" s="379"/>
      <c r="J141" s="381"/>
      <c r="K141" s="402">
        <v>0</v>
      </c>
      <c r="L141" s="379"/>
      <c r="M141" s="379"/>
      <c r="N141" s="379"/>
      <c r="O141" s="379"/>
      <c r="P141" s="379"/>
      <c r="Q141" s="379"/>
      <c r="R141" s="379"/>
      <c r="S141" s="379"/>
      <c r="T141" s="379"/>
      <c r="U141" s="379"/>
      <c r="V141" s="379"/>
      <c r="W141" s="379"/>
      <c r="X141" s="379"/>
      <c r="Y141" s="381"/>
      <c r="Z141" s="379">
        <v>-2.3867488571907232</v>
      </c>
      <c r="AA141" s="379">
        <v>8.749980314960629</v>
      </c>
      <c r="AB141" s="379">
        <v>-3.0887338151879948</v>
      </c>
      <c r="AC141" s="379">
        <v>12.259330708661416</v>
      </c>
      <c r="AD141" s="379" t="s">
        <v>443</v>
      </c>
      <c r="AE141" s="379">
        <v>-2.1995528683914509</v>
      </c>
      <c r="AF141" s="379">
        <v>12.633661417322834</v>
      </c>
      <c r="AG141" s="379">
        <v>0.46798997199818104</v>
      </c>
      <c r="AH141" s="379">
        <v>-12.306122047244093</v>
      </c>
      <c r="AI141" s="379"/>
      <c r="AJ141" s="379"/>
      <c r="AK141" s="379">
        <v>0</v>
      </c>
      <c r="AL141" s="379">
        <v>1</v>
      </c>
      <c r="AM141" s="379">
        <v>1</v>
      </c>
      <c r="AN141" s="379">
        <v>0</v>
      </c>
      <c r="AO141" s="379">
        <v>0</v>
      </c>
      <c r="AP141" s="379">
        <v>0</v>
      </c>
      <c r="AQ141" s="379">
        <v>1</v>
      </c>
      <c r="AR141" s="379">
        <v>0</v>
      </c>
      <c r="AS141" s="379">
        <v>0</v>
      </c>
      <c r="AT141" s="379">
        <v>0</v>
      </c>
      <c r="AU141" s="405">
        <v>1</v>
      </c>
      <c r="AV141" s="405">
        <v>0</v>
      </c>
      <c r="AW141" s="405"/>
      <c r="AX141" s="405">
        <v>0</v>
      </c>
      <c r="AY141" s="405">
        <v>0</v>
      </c>
      <c r="AZ141" s="405">
        <v>1</v>
      </c>
      <c r="BA141" s="405">
        <v>0</v>
      </c>
      <c r="BB141" s="405">
        <v>0</v>
      </c>
      <c r="BC141" s="405">
        <v>0</v>
      </c>
      <c r="BD141" s="405">
        <v>1</v>
      </c>
      <c r="BE141" s="405">
        <v>0</v>
      </c>
      <c r="BF141" s="405">
        <v>1</v>
      </c>
      <c r="BG141" s="405">
        <v>0</v>
      </c>
      <c r="BH141" s="405">
        <v>0</v>
      </c>
      <c r="BI141" s="405">
        <v>0</v>
      </c>
      <c r="BJ141" s="405">
        <v>0</v>
      </c>
      <c r="BK141" s="405">
        <v>0</v>
      </c>
      <c r="BL141" s="405">
        <v>0</v>
      </c>
      <c r="BM141" s="405">
        <v>0</v>
      </c>
      <c r="BN141" s="405">
        <v>1</v>
      </c>
      <c r="BO141" s="405">
        <v>0</v>
      </c>
      <c r="BP141" s="405">
        <v>0</v>
      </c>
      <c r="BQ141" s="405">
        <v>0</v>
      </c>
      <c r="BR141" s="383">
        <v>1</v>
      </c>
      <c r="BS141" s="402">
        <v>0</v>
      </c>
      <c r="BT141" s="402">
        <v>0</v>
      </c>
      <c r="BU141" s="402">
        <v>0</v>
      </c>
      <c r="BV141" s="402">
        <v>0</v>
      </c>
      <c r="BW141" s="402">
        <v>1</v>
      </c>
      <c r="BX141" s="381">
        <v>0</v>
      </c>
      <c r="BY141" s="402">
        <v>1</v>
      </c>
      <c r="BZ141" s="402">
        <v>0</v>
      </c>
      <c r="CA141" s="402">
        <v>0</v>
      </c>
      <c r="CB141" s="402">
        <v>0</v>
      </c>
      <c r="CC141" s="402">
        <v>0</v>
      </c>
      <c r="CD141" s="402">
        <v>0</v>
      </c>
      <c r="CE141" s="381">
        <v>0</v>
      </c>
      <c r="CF141" s="402">
        <v>0</v>
      </c>
      <c r="CG141" s="379"/>
      <c r="CH141" s="379"/>
      <c r="CI141" s="379"/>
      <c r="CJ141" s="379"/>
      <c r="CK141" s="379"/>
      <c r="CL141" s="379"/>
      <c r="CM141" s="379"/>
      <c r="CN141" s="381"/>
      <c r="CO141" s="379"/>
    </row>
    <row r="142" spans="1:93" x14ac:dyDescent="0.15">
      <c r="A142" s="401">
        <v>0.65292824074074074</v>
      </c>
      <c r="B142" s="435">
        <v>1.06</v>
      </c>
      <c r="C142" s="442">
        <v>1.1999999800000003</v>
      </c>
      <c r="D142" s="379"/>
      <c r="E142" s="380"/>
      <c r="F142" s="379"/>
      <c r="G142" s="379"/>
      <c r="H142" s="381">
        <v>6</v>
      </c>
      <c r="I142" s="379"/>
      <c r="J142" s="381"/>
      <c r="K142" s="402">
        <v>0</v>
      </c>
      <c r="L142" s="379"/>
      <c r="M142" s="379"/>
      <c r="N142" s="379"/>
      <c r="O142" s="379"/>
      <c r="P142" s="379"/>
      <c r="Q142" s="379"/>
      <c r="R142" s="379"/>
      <c r="S142" s="379"/>
      <c r="T142" s="379"/>
      <c r="U142" s="379"/>
      <c r="V142" s="379"/>
      <c r="W142" s="379"/>
      <c r="X142" s="379"/>
      <c r="Y142" s="381"/>
      <c r="Z142" s="379">
        <v>0.42119097479836293</v>
      </c>
      <c r="AA142" s="379">
        <v>-7.3930314960629913</v>
      </c>
      <c r="AB142" s="379">
        <v>1.4507689131943613</v>
      </c>
      <c r="AC142" s="379">
        <v>-12.165748031496062</v>
      </c>
      <c r="AD142" s="379" t="s">
        <v>443</v>
      </c>
      <c r="AE142" s="379">
        <v>2.339949859990905</v>
      </c>
      <c r="AF142" s="379">
        <v>-12.352913385826771</v>
      </c>
      <c r="AG142" s="379">
        <v>-1.2635729243950888</v>
      </c>
      <c r="AH142" s="379">
        <v>12.961200787401575</v>
      </c>
      <c r="AI142" s="379"/>
      <c r="AJ142" s="379"/>
      <c r="AK142" s="379">
        <v>0</v>
      </c>
      <c r="AL142" s="379">
        <v>1</v>
      </c>
      <c r="AM142" s="379">
        <v>0</v>
      </c>
      <c r="AN142" s="379">
        <v>1</v>
      </c>
      <c r="AO142" s="379">
        <v>0</v>
      </c>
      <c r="AP142" s="379">
        <v>1</v>
      </c>
      <c r="AQ142" s="379">
        <v>0</v>
      </c>
      <c r="AR142" s="379">
        <v>0</v>
      </c>
      <c r="AS142" s="379">
        <v>1</v>
      </c>
      <c r="AT142" s="379">
        <v>0</v>
      </c>
      <c r="AU142" s="405">
        <v>0</v>
      </c>
      <c r="AV142" s="405">
        <v>0</v>
      </c>
      <c r="AW142" s="405"/>
      <c r="AX142" s="405">
        <v>0</v>
      </c>
      <c r="AY142" s="405">
        <v>0</v>
      </c>
      <c r="AZ142" s="405">
        <v>1</v>
      </c>
      <c r="BA142" s="405">
        <v>0</v>
      </c>
      <c r="BB142" s="405">
        <v>0</v>
      </c>
      <c r="BC142" s="405">
        <v>0</v>
      </c>
      <c r="BD142" s="405">
        <v>1</v>
      </c>
      <c r="BE142" s="405">
        <v>0</v>
      </c>
      <c r="BF142" s="405">
        <v>1</v>
      </c>
      <c r="BG142" s="405">
        <v>0</v>
      </c>
      <c r="BH142" s="405">
        <v>0</v>
      </c>
      <c r="BI142" s="405">
        <v>0</v>
      </c>
      <c r="BJ142" s="405">
        <v>0</v>
      </c>
      <c r="BK142" s="405">
        <v>0</v>
      </c>
      <c r="BL142" s="405">
        <v>0</v>
      </c>
      <c r="BM142" s="405">
        <v>0</v>
      </c>
      <c r="BN142" s="405">
        <v>1</v>
      </c>
      <c r="BO142" s="405">
        <v>0</v>
      </c>
      <c r="BP142" s="405">
        <v>0</v>
      </c>
      <c r="BQ142" s="405">
        <v>0</v>
      </c>
      <c r="BR142" s="383">
        <v>1</v>
      </c>
      <c r="BS142" s="402">
        <v>0</v>
      </c>
      <c r="BT142" s="402">
        <v>0</v>
      </c>
      <c r="BU142" s="402">
        <v>0</v>
      </c>
      <c r="BV142" s="402">
        <v>0</v>
      </c>
      <c r="BW142" s="402">
        <v>1</v>
      </c>
      <c r="BX142" s="381">
        <v>0</v>
      </c>
      <c r="BY142" s="402">
        <v>1</v>
      </c>
      <c r="BZ142" s="402">
        <v>0</v>
      </c>
      <c r="CA142" s="402">
        <v>0</v>
      </c>
      <c r="CB142" s="402">
        <v>0</v>
      </c>
      <c r="CC142" s="402">
        <v>0</v>
      </c>
      <c r="CD142" s="402">
        <v>0</v>
      </c>
      <c r="CE142" s="381">
        <v>0</v>
      </c>
      <c r="CF142" s="402">
        <v>1</v>
      </c>
      <c r="CG142" s="379"/>
      <c r="CH142" s="379"/>
      <c r="CI142" s="379"/>
      <c r="CJ142" s="379"/>
      <c r="CK142" s="379"/>
      <c r="CL142" s="379"/>
      <c r="CM142" s="379"/>
      <c r="CN142" s="381"/>
      <c r="CO142" s="379" t="s">
        <v>548</v>
      </c>
    </row>
    <row r="143" spans="1:93" x14ac:dyDescent="0.15">
      <c r="A143" s="401">
        <v>0.65364583333333337</v>
      </c>
      <c r="B143" s="435">
        <v>1.02</v>
      </c>
      <c r="C143" s="442">
        <v>1.0666666600000001</v>
      </c>
      <c r="D143" s="379"/>
      <c r="E143" s="380"/>
      <c r="F143" s="379"/>
      <c r="G143" s="379"/>
      <c r="H143" s="381">
        <v>7</v>
      </c>
      <c r="I143" s="379"/>
      <c r="J143" s="381"/>
      <c r="K143" s="402">
        <v>0</v>
      </c>
      <c r="L143" s="379"/>
      <c r="M143" s="379"/>
      <c r="N143" s="379"/>
      <c r="O143" s="379"/>
      <c r="P143" s="379"/>
      <c r="Q143" s="379"/>
      <c r="R143" s="379"/>
      <c r="S143" s="379"/>
      <c r="T143" s="379"/>
      <c r="U143" s="379"/>
      <c r="V143" s="379"/>
      <c r="W143" s="379"/>
      <c r="X143" s="379"/>
      <c r="Y143" s="381"/>
      <c r="Z143" s="379">
        <v>-3.0419348179881767</v>
      </c>
      <c r="AA143" s="379">
        <v>10.949173228346456</v>
      </c>
      <c r="AB143" s="379">
        <v>-4.2587087451834478</v>
      </c>
      <c r="AC143" s="379">
        <v>13.195157480314959</v>
      </c>
      <c r="AD143" s="379" t="s">
        <v>443</v>
      </c>
      <c r="AE143" s="379">
        <v>-3.4163267955867216</v>
      </c>
      <c r="AF143" s="379">
        <v>13.288740157480314</v>
      </c>
      <c r="AG143" s="379">
        <v>1.2635729243950888</v>
      </c>
      <c r="AH143" s="379">
        <v>-12.165748031496062</v>
      </c>
      <c r="AI143" s="379"/>
      <c r="AJ143" s="379"/>
      <c r="AK143" s="379">
        <v>0</v>
      </c>
      <c r="AL143" s="379">
        <v>1</v>
      </c>
      <c r="AM143" s="379">
        <v>1</v>
      </c>
      <c r="AN143" s="379">
        <v>0</v>
      </c>
      <c r="AO143" s="379">
        <v>0</v>
      </c>
      <c r="AP143" s="379">
        <v>0</v>
      </c>
      <c r="AQ143" s="379">
        <v>1</v>
      </c>
      <c r="AR143" s="379">
        <v>0</v>
      </c>
      <c r="AS143" s="379">
        <v>1</v>
      </c>
      <c r="AT143" s="379">
        <v>0</v>
      </c>
      <c r="AU143" s="405">
        <v>0</v>
      </c>
      <c r="AV143" s="405">
        <v>0</v>
      </c>
      <c r="AW143" s="405"/>
      <c r="AX143" s="405">
        <v>0</v>
      </c>
      <c r="AY143" s="405">
        <v>0</v>
      </c>
      <c r="AZ143" s="405">
        <v>1</v>
      </c>
      <c r="BA143" s="405">
        <v>0</v>
      </c>
      <c r="BB143" s="405">
        <v>0</v>
      </c>
      <c r="BC143" s="405">
        <v>0</v>
      </c>
      <c r="BD143" s="405">
        <v>1</v>
      </c>
      <c r="BE143" s="405">
        <v>0</v>
      </c>
      <c r="BF143" s="405">
        <v>1</v>
      </c>
      <c r="BG143" s="405">
        <v>0</v>
      </c>
      <c r="BH143" s="405">
        <v>0</v>
      </c>
      <c r="BI143" s="405">
        <v>0</v>
      </c>
      <c r="BJ143" s="405">
        <v>0</v>
      </c>
      <c r="BK143" s="405">
        <v>0</v>
      </c>
      <c r="BL143" s="405">
        <v>0</v>
      </c>
      <c r="BM143" s="405">
        <v>0</v>
      </c>
      <c r="BN143" s="405">
        <v>1</v>
      </c>
      <c r="BO143" s="405">
        <v>0</v>
      </c>
      <c r="BP143" s="405">
        <v>0</v>
      </c>
      <c r="BQ143" s="405">
        <v>0</v>
      </c>
      <c r="BR143" s="383">
        <v>1</v>
      </c>
      <c r="BS143" s="402">
        <v>0</v>
      </c>
      <c r="BT143" s="402">
        <v>0</v>
      </c>
      <c r="BU143" s="402">
        <v>0</v>
      </c>
      <c r="BV143" s="402">
        <v>0</v>
      </c>
      <c r="BW143" s="402">
        <v>1</v>
      </c>
      <c r="BX143" s="381">
        <v>0</v>
      </c>
      <c r="BY143" s="402">
        <v>1</v>
      </c>
      <c r="BZ143" s="402">
        <v>0</v>
      </c>
      <c r="CA143" s="402">
        <v>0</v>
      </c>
      <c r="CB143" s="402">
        <v>0</v>
      </c>
      <c r="CC143" s="402">
        <v>0</v>
      </c>
      <c r="CD143" s="402">
        <v>0</v>
      </c>
      <c r="CE143" s="381">
        <v>0</v>
      </c>
      <c r="CF143" s="402">
        <v>0</v>
      </c>
      <c r="CG143" s="379"/>
      <c r="CH143" s="379"/>
      <c r="CI143" s="379"/>
      <c r="CJ143" s="379"/>
      <c r="CK143" s="379"/>
      <c r="CL143" s="379"/>
      <c r="CM143" s="379"/>
      <c r="CN143" s="381"/>
      <c r="CO143" s="379"/>
    </row>
    <row r="144" spans="1:93" x14ac:dyDescent="0.15">
      <c r="A144" s="401">
        <v>0.65439814814814812</v>
      </c>
      <c r="B144" s="435">
        <v>1.05</v>
      </c>
      <c r="C144" s="442">
        <v>1.1666666500000002</v>
      </c>
      <c r="D144" s="379"/>
      <c r="E144" s="380"/>
      <c r="F144" s="379"/>
      <c r="G144" s="379"/>
      <c r="H144" s="381">
        <v>8</v>
      </c>
      <c r="I144" s="379"/>
      <c r="J144" s="381"/>
      <c r="K144" s="402">
        <v>0</v>
      </c>
      <c r="L144" s="379"/>
      <c r="M144" s="379"/>
      <c r="N144" s="379"/>
      <c r="O144" s="379"/>
      <c r="P144" s="379"/>
      <c r="Q144" s="379"/>
      <c r="R144" s="379"/>
      <c r="S144" s="379"/>
      <c r="T144" s="379"/>
      <c r="U144" s="379"/>
      <c r="V144" s="379"/>
      <c r="W144" s="379"/>
      <c r="X144" s="379"/>
      <c r="Y144" s="381"/>
      <c r="Z144" s="379">
        <v>1.2167739271952707</v>
      </c>
      <c r="AA144" s="379">
        <v>-11.510669291338582</v>
      </c>
      <c r="AB144" s="379">
        <v>1.8719598879927242</v>
      </c>
      <c r="AC144" s="379">
        <v>-12.118956692913384</v>
      </c>
      <c r="AD144" s="379" t="s">
        <v>445</v>
      </c>
      <c r="AE144" s="379">
        <v>2.9015378263887226</v>
      </c>
      <c r="AF144" s="379">
        <v>-12.259330708661416</v>
      </c>
      <c r="AG144" s="379">
        <v>-3.0887338151879948</v>
      </c>
      <c r="AH144" s="379">
        <v>13.335531496062991</v>
      </c>
      <c r="AI144" s="379"/>
      <c r="AJ144" s="379"/>
      <c r="AK144" s="379">
        <v>0</v>
      </c>
      <c r="AL144" s="379">
        <v>1</v>
      </c>
      <c r="AM144" s="379">
        <v>1</v>
      </c>
      <c r="AN144" s="379">
        <v>0</v>
      </c>
      <c r="AO144" s="379">
        <v>0</v>
      </c>
      <c r="AP144" s="379">
        <v>1</v>
      </c>
      <c r="AQ144" s="379">
        <v>0</v>
      </c>
      <c r="AR144" s="379">
        <v>0</v>
      </c>
      <c r="AS144" s="379">
        <v>1</v>
      </c>
      <c r="AT144" s="379">
        <v>0</v>
      </c>
      <c r="AU144" s="405">
        <v>0</v>
      </c>
      <c r="AV144" s="405">
        <v>0</v>
      </c>
      <c r="AW144" s="405"/>
      <c r="AX144" s="405">
        <v>0</v>
      </c>
      <c r="AY144" s="405">
        <v>1</v>
      </c>
      <c r="AZ144" s="405">
        <v>0</v>
      </c>
      <c r="BA144" s="405">
        <v>0</v>
      </c>
      <c r="BB144" s="405">
        <v>0</v>
      </c>
      <c r="BC144" s="405">
        <v>0</v>
      </c>
      <c r="BD144" s="405">
        <v>1</v>
      </c>
      <c r="BE144" s="405">
        <v>0</v>
      </c>
      <c r="BF144" s="415">
        <v>1</v>
      </c>
      <c r="BG144" s="405">
        <v>0</v>
      </c>
      <c r="BH144" s="405">
        <v>0</v>
      </c>
      <c r="BI144" s="405">
        <v>0</v>
      </c>
      <c r="BJ144" s="405">
        <v>0</v>
      </c>
      <c r="BK144" s="405">
        <v>0</v>
      </c>
      <c r="BL144" s="415">
        <v>1</v>
      </c>
      <c r="BM144" s="405">
        <v>0</v>
      </c>
      <c r="BN144" s="405">
        <v>1</v>
      </c>
      <c r="BO144" s="405">
        <v>0</v>
      </c>
      <c r="BP144" s="405">
        <v>0</v>
      </c>
      <c r="BQ144" s="405">
        <v>0</v>
      </c>
      <c r="BR144" s="383">
        <v>1</v>
      </c>
      <c r="BS144" s="402">
        <v>0</v>
      </c>
      <c r="BT144" s="402">
        <v>0</v>
      </c>
      <c r="BU144" s="402">
        <v>0</v>
      </c>
      <c r="BV144" s="402">
        <v>0</v>
      </c>
      <c r="BW144" s="402">
        <v>1</v>
      </c>
      <c r="BX144" s="381">
        <v>0</v>
      </c>
      <c r="BY144" s="402">
        <v>1</v>
      </c>
      <c r="BZ144" s="402">
        <v>0</v>
      </c>
      <c r="CA144" s="402">
        <v>0</v>
      </c>
      <c r="CB144" s="402">
        <v>0</v>
      </c>
      <c r="CC144" s="402">
        <v>0</v>
      </c>
      <c r="CD144" s="402">
        <v>0</v>
      </c>
      <c r="CE144" s="381">
        <v>0</v>
      </c>
      <c r="CF144" s="402">
        <v>0</v>
      </c>
      <c r="CG144" s="379"/>
      <c r="CH144" s="379"/>
      <c r="CI144" s="379"/>
      <c r="CJ144" s="379"/>
      <c r="CK144" s="379"/>
      <c r="CL144" s="379"/>
      <c r="CM144" s="379"/>
      <c r="CN144" s="381"/>
      <c r="CO144" s="379"/>
    </row>
    <row r="145" spans="1:93" x14ac:dyDescent="0.15">
      <c r="A145" s="401">
        <v>0.65513888888888883</v>
      </c>
      <c r="B145" s="435">
        <v>1.04</v>
      </c>
      <c r="C145" s="442">
        <v>1.1333333200000002</v>
      </c>
      <c r="D145" s="379"/>
      <c r="E145" s="380"/>
      <c r="F145" s="379"/>
      <c r="G145" s="379"/>
      <c r="H145" s="381">
        <v>9</v>
      </c>
      <c r="I145" s="379"/>
      <c r="J145" s="381"/>
      <c r="K145" s="402">
        <v>0</v>
      </c>
      <c r="L145" s="379"/>
      <c r="M145" s="379"/>
      <c r="N145" s="379"/>
      <c r="O145" s="379"/>
      <c r="P145" s="379"/>
      <c r="Q145" s="379"/>
      <c r="R145" s="379"/>
      <c r="S145" s="379"/>
      <c r="T145" s="379"/>
      <c r="U145" s="379"/>
      <c r="V145" s="379"/>
      <c r="W145" s="379"/>
      <c r="X145" s="379"/>
      <c r="Y145" s="381"/>
      <c r="Z145" s="379">
        <v>0.65518596079745339</v>
      </c>
      <c r="AA145" s="379">
        <v>8.6563976377952745</v>
      </c>
      <c r="AB145" s="379">
        <v>4.6798997199818101E-2</v>
      </c>
      <c r="AC145" s="379">
        <v>12.914409448818898</v>
      </c>
      <c r="AD145" s="379" t="s">
        <v>443</v>
      </c>
      <c r="AE145" s="379">
        <v>-1.4507689131943613</v>
      </c>
      <c r="AF145" s="379">
        <v>13.054783464566928</v>
      </c>
      <c r="AG145" s="379">
        <v>1.1231759327956345</v>
      </c>
      <c r="AH145" s="379">
        <v>-12.118956692913384</v>
      </c>
      <c r="AI145" s="379"/>
      <c r="AJ145" s="379"/>
      <c r="AK145" s="379">
        <v>0</v>
      </c>
      <c r="AL145" s="379">
        <v>1</v>
      </c>
      <c r="AM145" s="379">
        <v>1</v>
      </c>
      <c r="AN145" s="379">
        <v>0</v>
      </c>
      <c r="AO145" s="379">
        <v>0</v>
      </c>
      <c r="AP145" s="379">
        <v>1</v>
      </c>
      <c r="AQ145" s="379">
        <v>0</v>
      </c>
      <c r="AR145" s="379">
        <v>0</v>
      </c>
      <c r="AS145" s="379">
        <v>1</v>
      </c>
      <c r="AT145" s="379">
        <v>0</v>
      </c>
      <c r="AU145" s="405">
        <v>0</v>
      </c>
      <c r="AV145" s="405">
        <v>0</v>
      </c>
      <c r="AW145" s="405"/>
      <c r="AX145" s="405">
        <v>0</v>
      </c>
      <c r="AY145" s="405">
        <v>0</v>
      </c>
      <c r="AZ145" s="405">
        <v>1</v>
      </c>
      <c r="BA145" s="405">
        <v>0</v>
      </c>
      <c r="BB145" s="405">
        <v>0</v>
      </c>
      <c r="BC145" s="405">
        <v>0</v>
      </c>
      <c r="BD145" s="405">
        <v>1</v>
      </c>
      <c r="BE145" s="405">
        <v>0</v>
      </c>
      <c r="BF145" s="405">
        <v>1</v>
      </c>
      <c r="BG145" s="405">
        <v>0</v>
      </c>
      <c r="BH145" s="405">
        <v>0</v>
      </c>
      <c r="BI145" s="405">
        <v>0</v>
      </c>
      <c r="BJ145" s="405">
        <v>0</v>
      </c>
      <c r="BK145" s="405">
        <v>0</v>
      </c>
      <c r="BL145" s="405">
        <v>0</v>
      </c>
      <c r="BM145" s="405">
        <v>0</v>
      </c>
      <c r="BN145" s="405">
        <v>1</v>
      </c>
      <c r="BO145" s="405">
        <v>0</v>
      </c>
      <c r="BP145" s="405">
        <v>0</v>
      </c>
      <c r="BQ145" s="405">
        <v>0</v>
      </c>
      <c r="BR145" s="383">
        <v>1</v>
      </c>
      <c r="BS145" s="402">
        <v>0</v>
      </c>
      <c r="BT145" s="402">
        <v>0</v>
      </c>
      <c r="BU145" s="402">
        <v>0</v>
      </c>
      <c r="BV145" s="402">
        <v>0</v>
      </c>
      <c r="BW145" s="402">
        <v>1</v>
      </c>
      <c r="BX145" s="381">
        <v>0</v>
      </c>
      <c r="BY145" s="402">
        <v>1</v>
      </c>
      <c r="BZ145" s="402">
        <v>0</v>
      </c>
      <c r="CA145" s="402">
        <v>0</v>
      </c>
      <c r="CB145" s="402">
        <v>0</v>
      </c>
      <c r="CC145" s="402">
        <v>0</v>
      </c>
      <c r="CD145" s="402">
        <v>0</v>
      </c>
      <c r="CE145" s="381">
        <v>0</v>
      </c>
      <c r="CF145" s="402">
        <v>0</v>
      </c>
      <c r="CG145" s="379"/>
      <c r="CH145" s="379"/>
      <c r="CI145" s="379"/>
      <c r="CJ145" s="379"/>
      <c r="CK145" s="379"/>
      <c r="CL145" s="379"/>
      <c r="CM145" s="379"/>
      <c r="CN145" s="381"/>
      <c r="CO145" s="379"/>
    </row>
    <row r="146" spans="1:93" x14ac:dyDescent="0.15">
      <c r="A146" s="401">
        <v>0.65627314814814819</v>
      </c>
      <c r="B146" s="435">
        <v>1.08</v>
      </c>
      <c r="C146" s="442">
        <v>1.2666666400000002</v>
      </c>
      <c r="D146" s="379"/>
      <c r="E146" s="380"/>
      <c r="F146" s="379"/>
      <c r="G146" s="379"/>
      <c r="H146" s="381">
        <v>10</v>
      </c>
      <c r="I146" s="379"/>
      <c r="J146" s="381"/>
      <c r="K146" s="402">
        <v>0</v>
      </c>
      <c r="L146" s="379"/>
      <c r="M146" s="379"/>
      <c r="N146" s="379"/>
      <c r="O146" s="379"/>
      <c r="P146" s="379"/>
      <c r="Q146" s="379"/>
      <c r="R146" s="379"/>
      <c r="S146" s="379"/>
      <c r="T146" s="379"/>
      <c r="U146" s="379"/>
      <c r="V146" s="379"/>
      <c r="W146" s="379"/>
      <c r="X146" s="379"/>
      <c r="Y146" s="381"/>
      <c r="Z146" s="379">
        <v>-2.9015378263887226</v>
      </c>
      <c r="AA146" s="379">
        <v>-6.6911614173228342</v>
      </c>
      <c r="AB146" s="379">
        <v>-2.5739448459899958</v>
      </c>
      <c r="AC146" s="379">
        <v>-12.072165354330709</v>
      </c>
      <c r="AD146" s="379" t="s">
        <v>443</v>
      </c>
      <c r="AE146" s="379">
        <v>-1.9187588851925423</v>
      </c>
      <c r="AF146" s="379">
        <v>-12.306122047244093</v>
      </c>
      <c r="AG146" s="379">
        <v>0.56158796639781727</v>
      </c>
      <c r="AH146" s="379">
        <v>12.306122047244093</v>
      </c>
      <c r="AI146" s="379"/>
      <c r="AJ146" s="379"/>
      <c r="AK146" s="379">
        <v>0</v>
      </c>
      <c r="AL146" s="379">
        <v>1</v>
      </c>
      <c r="AM146" s="379">
        <v>1</v>
      </c>
      <c r="AN146" s="379">
        <v>0</v>
      </c>
      <c r="AO146" s="379">
        <v>0</v>
      </c>
      <c r="AP146" s="379">
        <v>1</v>
      </c>
      <c r="AQ146" s="379">
        <v>0</v>
      </c>
      <c r="AR146" s="379">
        <v>0</v>
      </c>
      <c r="AS146" s="379">
        <v>1</v>
      </c>
      <c r="AT146" s="379">
        <v>0</v>
      </c>
      <c r="AU146" s="405">
        <v>0</v>
      </c>
      <c r="AV146" s="405">
        <v>0</v>
      </c>
      <c r="AW146" s="405"/>
      <c r="AX146" s="405">
        <v>0</v>
      </c>
      <c r="AY146" s="405">
        <v>0</v>
      </c>
      <c r="AZ146" s="405">
        <v>1</v>
      </c>
      <c r="BA146" s="405">
        <v>0</v>
      </c>
      <c r="BB146" s="405">
        <v>0</v>
      </c>
      <c r="BC146" s="405">
        <v>0</v>
      </c>
      <c r="BD146" s="405">
        <v>1</v>
      </c>
      <c r="BE146" s="405">
        <v>0</v>
      </c>
      <c r="BF146" s="405">
        <v>1</v>
      </c>
      <c r="BG146" s="405">
        <v>0</v>
      </c>
      <c r="BH146" s="405">
        <v>0</v>
      </c>
      <c r="BI146" s="405">
        <v>0</v>
      </c>
      <c r="BJ146" s="405">
        <v>0</v>
      </c>
      <c r="BK146" s="405">
        <v>0</v>
      </c>
      <c r="BL146" s="405">
        <v>0</v>
      </c>
      <c r="BM146" s="405">
        <v>0</v>
      </c>
      <c r="BN146" s="405">
        <v>1</v>
      </c>
      <c r="BO146" s="405">
        <v>0</v>
      </c>
      <c r="BP146" s="405">
        <v>0</v>
      </c>
      <c r="BQ146" s="405">
        <v>0</v>
      </c>
      <c r="BR146" s="383">
        <v>1</v>
      </c>
      <c r="BS146" s="402">
        <v>0</v>
      </c>
      <c r="BT146" s="402">
        <v>0</v>
      </c>
      <c r="BU146" s="402">
        <v>0</v>
      </c>
      <c r="BV146" s="402">
        <v>0</v>
      </c>
      <c r="BW146" s="402">
        <v>1</v>
      </c>
      <c r="BX146" s="381">
        <v>0</v>
      </c>
      <c r="BY146" s="402">
        <v>1</v>
      </c>
      <c r="BZ146" s="402">
        <v>0</v>
      </c>
      <c r="CA146" s="402">
        <v>0</v>
      </c>
      <c r="CB146" s="402">
        <v>0</v>
      </c>
      <c r="CC146" s="402">
        <v>0</v>
      </c>
      <c r="CD146" s="402">
        <v>0</v>
      </c>
      <c r="CE146" s="381">
        <v>0</v>
      </c>
      <c r="CF146" s="402">
        <v>0</v>
      </c>
      <c r="CG146" s="379"/>
      <c r="CH146" s="379"/>
      <c r="CI146" s="379"/>
      <c r="CJ146" s="379"/>
      <c r="CK146" s="379"/>
      <c r="CL146" s="379"/>
      <c r="CM146" s="379"/>
      <c r="CN146" s="381"/>
      <c r="CO146" s="379"/>
    </row>
    <row r="147" spans="1:93" x14ac:dyDescent="0.15">
      <c r="A147" s="401">
        <v>0.65697916666666667</v>
      </c>
      <c r="B147" s="435">
        <v>1.01</v>
      </c>
      <c r="C147" s="442">
        <v>1.03333333</v>
      </c>
      <c r="D147" s="379"/>
      <c r="E147" s="380"/>
      <c r="F147" s="379"/>
      <c r="G147" s="379"/>
      <c r="H147" s="381">
        <v>11</v>
      </c>
      <c r="I147" s="379"/>
      <c r="J147" s="381"/>
      <c r="K147" s="402">
        <v>0</v>
      </c>
      <c r="L147" s="379"/>
      <c r="M147" s="379"/>
      <c r="N147" s="379"/>
      <c r="O147" s="379"/>
      <c r="P147" s="379"/>
      <c r="Q147" s="379"/>
      <c r="R147" s="379"/>
      <c r="S147" s="379"/>
      <c r="T147" s="379"/>
      <c r="U147" s="379"/>
      <c r="V147" s="379"/>
      <c r="W147" s="379"/>
      <c r="X147" s="379"/>
      <c r="Y147" s="381"/>
      <c r="Z147" s="379">
        <v>2.339949859990905</v>
      </c>
      <c r="AA147" s="379">
        <v>10.200511811023622</v>
      </c>
      <c r="AB147" s="379">
        <v>3.1823318095876312</v>
      </c>
      <c r="AC147" s="379">
        <v>12.446496062992125</v>
      </c>
      <c r="AD147" s="379" t="s">
        <v>443</v>
      </c>
      <c r="AE147" s="379">
        <v>2.2463518655912691</v>
      </c>
      <c r="AF147" s="379">
        <v>12.727244094488189</v>
      </c>
      <c r="AG147" s="379">
        <v>-2.6675428403896317</v>
      </c>
      <c r="AH147" s="379">
        <v>-12.633661417322834</v>
      </c>
      <c r="AI147" s="379"/>
      <c r="AJ147" s="379"/>
      <c r="AK147" s="379">
        <v>0</v>
      </c>
      <c r="AL147" s="379">
        <v>1</v>
      </c>
      <c r="AM147" s="379">
        <v>1</v>
      </c>
      <c r="AN147" s="379">
        <v>0</v>
      </c>
      <c r="AO147" s="379">
        <v>0</v>
      </c>
      <c r="AP147" s="379">
        <v>1</v>
      </c>
      <c r="AQ147" s="379">
        <v>0</v>
      </c>
      <c r="AR147" s="379">
        <v>0</v>
      </c>
      <c r="AS147" s="379">
        <v>1</v>
      </c>
      <c r="AT147" s="379">
        <v>0</v>
      </c>
      <c r="AU147" s="405">
        <v>0</v>
      </c>
      <c r="AV147" s="405">
        <v>0</v>
      </c>
      <c r="AW147" s="405"/>
      <c r="AX147" s="405">
        <v>0</v>
      </c>
      <c r="AY147" s="405">
        <v>1</v>
      </c>
      <c r="AZ147" s="405">
        <v>0</v>
      </c>
      <c r="BA147" s="405">
        <v>0</v>
      </c>
      <c r="BB147" s="405">
        <v>0</v>
      </c>
      <c r="BC147" s="405">
        <v>0</v>
      </c>
      <c r="BD147" s="405">
        <v>1</v>
      </c>
      <c r="BE147" s="405">
        <v>0</v>
      </c>
      <c r="BF147" s="405">
        <v>0</v>
      </c>
      <c r="BG147" s="405">
        <v>0</v>
      </c>
      <c r="BH147" s="405">
        <v>0</v>
      </c>
      <c r="BI147" s="405">
        <v>0</v>
      </c>
      <c r="BJ147" s="405">
        <v>0</v>
      </c>
      <c r="BK147" s="405">
        <v>0</v>
      </c>
      <c r="BL147" s="405">
        <v>1</v>
      </c>
      <c r="BM147" s="379"/>
      <c r="BN147" s="405">
        <v>1</v>
      </c>
      <c r="BO147" s="405">
        <v>0</v>
      </c>
      <c r="BP147" s="405">
        <v>0</v>
      </c>
      <c r="BQ147" s="405">
        <v>0</v>
      </c>
      <c r="BR147" s="383">
        <v>1</v>
      </c>
      <c r="BS147" s="402">
        <v>0</v>
      </c>
      <c r="BT147" s="402">
        <v>0</v>
      </c>
      <c r="BU147" s="402">
        <v>0</v>
      </c>
      <c r="BV147" s="402">
        <v>0</v>
      </c>
      <c r="BW147" s="402">
        <v>1</v>
      </c>
      <c r="BX147" s="381">
        <v>0</v>
      </c>
      <c r="BY147" s="402">
        <v>1</v>
      </c>
      <c r="BZ147" s="402">
        <v>0</v>
      </c>
      <c r="CA147" s="402">
        <v>0</v>
      </c>
      <c r="CB147" s="402">
        <v>0</v>
      </c>
      <c r="CC147" s="402">
        <v>0</v>
      </c>
      <c r="CD147" s="402">
        <v>0</v>
      </c>
      <c r="CE147" s="381">
        <v>0</v>
      </c>
      <c r="CF147" s="402">
        <v>0</v>
      </c>
      <c r="CG147" s="379"/>
      <c r="CH147" s="379"/>
      <c r="CI147" s="379"/>
      <c r="CJ147" s="379"/>
      <c r="CK147" s="379"/>
      <c r="CL147" s="379"/>
      <c r="CM147" s="379"/>
      <c r="CN147" s="381"/>
      <c r="CO147" s="379"/>
    </row>
    <row r="148" spans="1:93" x14ac:dyDescent="0.15">
      <c r="A148" s="401">
        <v>0.65774305555555557</v>
      </c>
      <c r="B148" s="435">
        <v>1.07</v>
      </c>
      <c r="C148" s="442">
        <v>1.2333333100000001</v>
      </c>
      <c r="D148" s="379"/>
      <c r="E148" s="380"/>
      <c r="F148" s="379"/>
      <c r="G148" s="379"/>
      <c r="H148" s="381">
        <v>12</v>
      </c>
      <c r="I148" s="379"/>
      <c r="J148" s="381"/>
      <c r="K148" s="402">
        <v>0</v>
      </c>
      <c r="L148" s="379"/>
      <c r="M148" s="379"/>
      <c r="N148" s="379"/>
      <c r="O148" s="379"/>
      <c r="P148" s="379"/>
      <c r="Q148" s="379"/>
      <c r="R148" s="379"/>
      <c r="S148" s="379"/>
      <c r="T148" s="379"/>
      <c r="U148" s="379"/>
      <c r="V148" s="379"/>
      <c r="W148" s="379"/>
      <c r="X148" s="379"/>
      <c r="Y148" s="381"/>
      <c r="Z148" s="379">
        <v>2.7143418375894499</v>
      </c>
      <c r="AA148" s="379">
        <v>-10.855590551181102</v>
      </c>
      <c r="AB148" s="379">
        <v>2.7143418375894499</v>
      </c>
      <c r="AC148" s="379">
        <v>-12.54007874015748</v>
      </c>
      <c r="AD148" s="379" t="s">
        <v>443</v>
      </c>
      <c r="AE148" s="379">
        <v>1.7783618935930878</v>
      </c>
      <c r="AF148" s="379">
        <v>-12.633661417322834</v>
      </c>
      <c r="AG148" s="379">
        <v>-4.6798997199818101E-2</v>
      </c>
      <c r="AH148" s="379">
        <v>12.914409448818898</v>
      </c>
      <c r="AI148" s="379"/>
      <c r="AJ148" s="379"/>
      <c r="AK148" s="379">
        <v>0</v>
      </c>
      <c r="AL148" s="379">
        <v>1</v>
      </c>
      <c r="AM148" s="379">
        <v>0</v>
      </c>
      <c r="AN148" s="379">
        <v>0</v>
      </c>
      <c r="AO148" s="379">
        <v>0</v>
      </c>
      <c r="AP148" s="379">
        <v>0</v>
      </c>
      <c r="AQ148" s="379">
        <v>1</v>
      </c>
      <c r="AR148" s="379">
        <v>0</v>
      </c>
      <c r="AS148" s="379">
        <v>1</v>
      </c>
      <c r="AT148" s="379">
        <v>0</v>
      </c>
      <c r="AU148" s="405">
        <v>0</v>
      </c>
      <c r="AV148" s="405">
        <v>0</v>
      </c>
      <c r="AW148" s="405"/>
      <c r="AX148" s="405">
        <v>0</v>
      </c>
      <c r="AY148" s="405">
        <v>0</v>
      </c>
      <c r="AZ148" s="405">
        <v>1</v>
      </c>
      <c r="BA148" s="405">
        <v>0</v>
      </c>
      <c r="BB148" s="405">
        <v>0</v>
      </c>
      <c r="BC148" s="405">
        <v>0</v>
      </c>
      <c r="BD148" s="405">
        <v>1</v>
      </c>
      <c r="BE148" s="405">
        <v>0</v>
      </c>
      <c r="BF148" s="405">
        <v>1</v>
      </c>
      <c r="BG148" s="405">
        <v>0</v>
      </c>
      <c r="BH148" s="405">
        <v>0</v>
      </c>
      <c r="BI148" s="405">
        <v>0</v>
      </c>
      <c r="BJ148" s="405">
        <v>0</v>
      </c>
      <c r="BK148" s="405">
        <v>0</v>
      </c>
      <c r="BL148" s="405">
        <v>0</v>
      </c>
      <c r="BM148" s="405">
        <v>0</v>
      </c>
      <c r="BN148" s="405">
        <v>0</v>
      </c>
      <c r="BO148" s="405">
        <v>1</v>
      </c>
      <c r="BP148" s="405">
        <v>0</v>
      </c>
      <c r="BQ148" s="405">
        <v>0</v>
      </c>
      <c r="BR148" s="383">
        <v>1</v>
      </c>
      <c r="BS148" s="402">
        <v>0</v>
      </c>
      <c r="BT148" s="402">
        <v>0</v>
      </c>
      <c r="BU148" s="402">
        <v>0</v>
      </c>
      <c r="BV148" s="402">
        <v>0</v>
      </c>
      <c r="BW148" s="402">
        <v>1</v>
      </c>
      <c r="BX148" s="381">
        <v>0</v>
      </c>
      <c r="BY148" s="402">
        <v>1</v>
      </c>
      <c r="BZ148" s="402">
        <v>0</v>
      </c>
      <c r="CA148" s="402">
        <v>0</v>
      </c>
      <c r="CB148" s="402">
        <v>0</v>
      </c>
      <c r="CC148" s="402">
        <v>0</v>
      </c>
      <c r="CD148" s="402">
        <v>0</v>
      </c>
      <c r="CE148" s="381">
        <v>0</v>
      </c>
      <c r="CF148" s="402">
        <v>0</v>
      </c>
      <c r="CG148" s="379"/>
      <c r="CH148" s="379"/>
      <c r="CI148" s="379"/>
      <c r="CJ148" s="379"/>
      <c r="CK148" s="379"/>
      <c r="CL148" s="379"/>
      <c r="CM148" s="379"/>
      <c r="CN148" s="381"/>
      <c r="CO148" s="379"/>
    </row>
    <row r="149" spans="1:93" x14ac:dyDescent="0.15">
      <c r="A149" s="401">
        <v>0.65856481481481477</v>
      </c>
      <c r="B149" s="435">
        <v>1.1100000000000001</v>
      </c>
      <c r="C149" s="442">
        <v>1.3666666300000003</v>
      </c>
      <c r="D149" s="379"/>
      <c r="E149" s="380"/>
      <c r="F149" s="379"/>
      <c r="G149" s="379"/>
      <c r="H149" s="381">
        <v>13</v>
      </c>
      <c r="I149" s="379"/>
      <c r="J149" s="381"/>
      <c r="K149" s="402">
        <v>0</v>
      </c>
      <c r="L149" s="379"/>
      <c r="M149" s="379"/>
      <c r="N149" s="379"/>
      <c r="O149" s="379"/>
      <c r="P149" s="379"/>
      <c r="Q149" s="379"/>
      <c r="R149" s="379"/>
      <c r="S149" s="379"/>
      <c r="T149" s="379"/>
      <c r="U149" s="379"/>
      <c r="V149" s="379"/>
      <c r="W149" s="379"/>
      <c r="X149" s="379"/>
      <c r="Y149" s="381"/>
      <c r="Z149" s="379">
        <v>-2.0123568795921782</v>
      </c>
      <c r="AA149" s="379">
        <v>7.1122834645669286</v>
      </c>
      <c r="AB149" s="379">
        <v>-3.3695277983869034</v>
      </c>
      <c r="AC149" s="379">
        <v>11.276712598425195</v>
      </c>
      <c r="AD149" s="379" t="s">
        <v>337</v>
      </c>
      <c r="AE149" s="379">
        <v>-2.339949859990905</v>
      </c>
      <c r="AF149" s="379">
        <v>11.744625984251968</v>
      </c>
      <c r="AG149" s="379">
        <v>0.79558295239690779</v>
      </c>
      <c r="AH149" s="379">
        <v>-12.212539370078739</v>
      </c>
      <c r="AI149" s="379"/>
      <c r="AJ149" s="379"/>
      <c r="AK149" s="379">
        <v>0</v>
      </c>
      <c r="AL149" s="379">
        <v>1</v>
      </c>
      <c r="AM149" s="379">
        <v>1</v>
      </c>
      <c r="AN149" s="379">
        <v>0</v>
      </c>
      <c r="AO149" s="379">
        <v>0</v>
      </c>
      <c r="AP149" s="379">
        <v>0</v>
      </c>
      <c r="AQ149" s="379">
        <v>1</v>
      </c>
      <c r="AR149" s="379">
        <v>0</v>
      </c>
      <c r="AS149" s="379">
        <v>0</v>
      </c>
      <c r="AT149" s="379">
        <v>0</v>
      </c>
      <c r="AU149" s="405">
        <v>1</v>
      </c>
      <c r="AV149" s="405">
        <v>0</v>
      </c>
      <c r="AW149" s="405"/>
      <c r="AX149" s="405">
        <v>0</v>
      </c>
      <c r="AY149" s="405">
        <v>1</v>
      </c>
      <c r="AZ149" s="405">
        <v>0</v>
      </c>
      <c r="BA149" s="405">
        <v>0</v>
      </c>
      <c r="BB149" s="405">
        <v>0</v>
      </c>
      <c r="BC149" s="405">
        <v>0</v>
      </c>
      <c r="BD149" s="405">
        <v>1</v>
      </c>
      <c r="BE149" s="405">
        <v>0</v>
      </c>
      <c r="BF149" s="405">
        <v>1</v>
      </c>
      <c r="BG149" s="405">
        <v>0</v>
      </c>
      <c r="BH149" s="405">
        <v>0</v>
      </c>
      <c r="BI149" s="405">
        <v>0</v>
      </c>
      <c r="BJ149" s="405">
        <v>0</v>
      </c>
      <c r="BK149" s="405">
        <v>0</v>
      </c>
      <c r="BL149" s="405">
        <v>0</v>
      </c>
      <c r="BM149" s="405">
        <v>0</v>
      </c>
      <c r="BN149" s="405">
        <v>0</v>
      </c>
      <c r="BO149" s="405">
        <v>1</v>
      </c>
      <c r="BP149" s="405">
        <v>0</v>
      </c>
      <c r="BQ149" s="405">
        <v>0</v>
      </c>
      <c r="BR149" s="383">
        <v>1</v>
      </c>
      <c r="BS149" s="402">
        <v>0</v>
      </c>
      <c r="BT149" s="402">
        <v>0</v>
      </c>
      <c r="BU149" s="402">
        <v>0</v>
      </c>
      <c r="BV149" s="402">
        <v>0</v>
      </c>
      <c r="BW149" s="402">
        <v>0</v>
      </c>
      <c r="BX149" s="381">
        <v>0</v>
      </c>
      <c r="BY149" s="402">
        <v>1</v>
      </c>
      <c r="BZ149" s="402">
        <v>0</v>
      </c>
      <c r="CA149" s="402">
        <v>0</v>
      </c>
      <c r="CB149" s="402">
        <v>0</v>
      </c>
      <c r="CC149" s="402">
        <v>0</v>
      </c>
      <c r="CD149" s="402">
        <v>0</v>
      </c>
      <c r="CE149" s="381">
        <v>0</v>
      </c>
      <c r="CF149" s="402">
        <v>0</v>
      </c>
      <c r="CG149" s="379"/>
      <c r="CH149" s="379"/>
      <c r="CI149" s="379"/>
      <c r="CJ149" s="379"/>
      <c r="CK149" s="379"/>
      <c r="CL149" s="379"/>
      <c r="CM149" s="379"/>
      <c r="CN149" s="381"/>
      <c r="CO149" s="379"/>
    </row>
    <row r="150" spans="1:93" x14ac:dyDescent="0.15">
      <c r="A150" s="401">
        <v>0.65976851851851859</v>
      </c>
      <c r="B150" s="435">
        <v>1.1399999999999999</v>
      </c>
      <c r="C150" s="442">
        <v>1.4666666199999998</v>
      </c>
      <c r="D150" s="379"/>
      <c r="E150" s="380"/>
      <c r="F150" s="379"/>
      <c r="G150" s="379"/>
      <c r="H150" s="381">
        <v>14</v>
      </c>
      <c r="I150" s="379"/>
      <c r="J150" s="381"/>
      <c r="K150" s="402">
        <v>0</v>
      </c>
      <c r="L150" s="379"/>
      <c r="M150" s="379"/>
      <c r="N150" s="379"/>
      <c r="O150" s="379"/>
      <c r="P150" s="379"/>
      <c r="Q150" s="379"/>
      <c r="R150" s="379"/>
      <c r="S150" s="379"/>
      <c r="T150" s="379"/>
      <c r="U150" s="379"/>
      <c r="V150" s="379"/>
      <c r="W150" s="379"/>
      <c r="X150" s="379"/>
      <c r="Y150" s="381"/>
      <c r="Z150" s="379">
        <v>2.7143418375894499</v>
      </c>
      <c r="AA150" s="379">
        <v>-8.1416929133858265</v>
      </c>
      <c r="AB150" s="379">
        <v>4.0715127563841751</v>
      </c>
      <c r="AC150" s="379">
        <v>-11.417086614173227</v>
      </c>
      <c r="AD150" s="379"/>
      <c r="AE150" s="379">
        <v>3.2759298039872671</v>
      </c>
      <c r="AF150" s="379">
        <v>-11.744625984251968</v>
      </c>
      <c r="AG150" s="379">
        <v>-1.4507689131943613</v>
      </c>
      <c r="AH150" s="379">
        <v>12.446496062992125</v>
      </c>
      <c r="AI150" s="379"/>
      <c r="AJ150" s="379"/>
      <c r="AK150" s="379">
        <v>0</v>
      </c>
      <c r="AL150" s="379">
        <v>1</v>
      </c>
      <c r="AM150" s="379">
        <v>0</v>
      </c>
      <c r="AN150" s="379">
        <v>1</v>
      </c>
      <c r="AO150" s="379">
        <v>0</v>
      </c>
      <c r="AP150" s="379">
        <v>0</v>
      </c>
      <c r="AQ150" s="379">
        <v>1</v>
      </c>
      <c r="AR150" s="379">
        <v>0</v>
      </c>
      <c r="AS150" s="379">
        <v>0</v>
      </c>
      <c r="AT150" s="379">
        <v>0</v>
      </c>
      <c r="AU150" s="405">
        <v>1</v>
      </c>
      <c r="AV150" s="405">
        <v>0</v>
      </c>
      <c r="AW150" s="405"/>
      <c r="AX150" s="405">
        <v>0</v>
      </c>
      <c r="AY150" s="405">
        <v>0</v>
      </c>
      <c r="AZ150" s="405">
        <v>1</v>
      </c>
      <c r="BA150" s="405">
        <v>0</v>
      </c>
      <c r="BB150" s="405">
        <v>0</v>
      </c>
      <c r="BC150" s="405">
        <v>0</v>
      </c>
      <c r="BD150" s="405">
        <v>1</v>
      </c>
      <c r="BE150" s="405">
        <v>0</v>
      </c>
      <c r="BF150" s="405">
        <v>1</v>
      </c>
      <c r="BG150" s="405">
        <v>0</v>
      </c>
      <c r="BH150" s="405">
        <v>0</v>
      </c>
      <c r="BI150" s="405">
        <v>0</v>
      </c>
      <c r="BJ150" s="405">
        <v>0</v>
      </c>
      <c r="BK150" s="405">
        <v>0</v>
      </c>
      <c r="BL150" s="405">
        <v>0</v>
      </c>
      <c r="BM150" s="405">
        <v>0</v>
      </c>
      <c r="BN150" s="405">
        <v>1</v>
      </c>
      <c r="BO150" s="405">
        <v>0</v>
      </c>
      <c r="BP150" s="405">
        <v>0</v>
      </c>
      <c r="BQ150" s="405">
        <v>0</v>
      </c>
      <c r="BR150" s="383">
        <v>0</v>
      </c>
      <c r="BS150" s="402">
        <v>1</v>
      </c>
      <c r="BT150" s="402">
        <v>0</v>
      </c>
      <c r="BU150" s="402">
        <v>0</v>
      </c>
      <c r="BV150" s="402">
        <v>0</v>
      </c>
      <c r="BW150" s="402">
        <v>1</v>
      </c>
      <c r="BX150" s="381">
        <v>0</v>
      </c>
      <c r="BY150" s="402">
        <v>0</v>
      </c>
      <c r="BZ150" s="402">
        <v>0</v>
      </c>
      <c r="CA150" s="402">
        <v>0</v>
      </c>
      <c r="CB150" s="402">
        <v>0</v>
      </c>
      <c r="CC150" s="402">
        <v>0</v>
      </c>
      <c r="CD150" s="402">
        <v>1</v>
      </c>
      <c r="CE150" s="381">
        <v>0</v>
      </c>
      <c r="CF150" s="402">
        <v>1</v>
      </c>
      <c r="CG150" s="379"/>
      <c r="CH150" s="379"/>
      <c r="CI150" s="379"/>
      <c r="CJ150" s="379"/>
      <c r="CK150" s="379"/>
      <c r="CL150" s="379"/>
      <c r="CM150" s="379"/>
      <c r="CN150" s="381"/>
      <c r="CO150" s="379"/>
    </row>
    <row r="151" spans="1:93" x14ac:dyDescent="0.15">
      <c r="A151" s="418" t="s">
        <v>593</v>
      </c>
      <c r="B151" s="435"/>
      <c r="C151" s="442"/>
      <c r="D151" s="379"/>
      <c r="E151" s="380"/>
      <c r="F151" s="379"/>
      <c r="G151" s="379"/>
      <c r="H151" s="381"/>
      <c r="I151" s="379"/>
      <c r="J151" s="381"/>
      <c r="K151" s="379"/>
      <c r="L151" s="379"/>
      <c r="M151" s="379"/>
      <c r="N151" s="379"/>
      <c r="O151" s="379"/>
      <c r="P151" s="379"/>
      <c r="Q151" s="379"/>
      <c r="R151" s="379"/>
      <c r="S151" s="379"/>
      <c r="T151" s="379"/>
      <c r="U151" s="379"/>
      <c r="V151" s="379"/>
      <c r="W151" s="379"/>
      <c r="X151" s="379"/>
      <c r="Y151" s="381"/>
      <c r="Z151" s="379">
        <v>3.135532812387813</v>
      </c>
      <c r="AA151" s="379">
        <v>10.71521653543307</v>
      </c>
      <c r="AB151" s="379"/>
      <c r="AC151" s="379"/>
      <c r="AD151" s="379"/>
      <c r="AE151" s="379"/>
      <c r="AF151" s="379"/>
      <c r="AG151" s="379"/>
      <c r="AH151" s="381"/>
      <c r="AI151" s="382"/>
      <c r="AJ151" s="382"/>
      <c r="AK151" s="379"/>
      <c r="AL151" s="379"/>
      <c r="AM151" s="379"/>
      <c r="AN151" s="379"/>
      <c r="AO151" s="379"/>
      <c r="AP151" s="379"/>
      <c r="AQ151" s="379"/>
      <c r="AR151" s="379"/>
      <c r="AS151" s="379"/>
      <c r="AT151" s="379"/>
      <c r="AU151" s="405"/>
      <c r="AV151" s="405"/>
      <c r="AW151" s="405"/>
      <c r="AX151" s="379"/>
      <c r="AY151" s="379"/>
      <c r="AZ151" s="379"/>
      <c r="BA151" s="379"/>
      <c r="BB151" s="379"/>
      <c r="BC151" s="379"/>
      <c r="BD151" s="379"/>
      <c r="BE151" s="379"/>
      <c r="BF151" s="379"/>
      <c r="BG151" s="379"/>
      <c r="BH151" s="379"/>
      <c r="BI151" s="405"/>
      <c r="BJ151" s="405"/>
      <c r="BK151" s="405"/>
      <c r="BL151" s="379"/>
      <c r="BM151" s="379"/>
      <c r="BN151" s="379"/>
      <c r="BO151" s="379"/>
      <c r="BP151" s="379"/>
      <c r="BQ151" s="379"/>
      <c r="BR151" s="383"/>
      <c r="BS151" s="379"/>
      <c r="BT151" s="379"/>
      <c r="BU151" s="379"/>
      <c r="BV151" s="379"/>
      <c r="BW151" s="379"/>
      <c r="BX151" s="381"/>
      <c r="BY151" s="379"/>
      <c r="BZ151" s="379"/>
      <c r="CA151" s="379"/>
      <c r="CB151" s="379"/>
      <c r="CC151" s="379"/>
      <c r="CD151" s="379"/>
      <c r="CE151" s="381"/>
      <c r="CF151" s="379"/>
      <c r="CG151" s="379"/>
      <c r="CH151" s="379"/>
      <c r="CI151" s="379"/>
      <c r="CJ151" s="379"/>
      <c r="CK151" s="379"/>
      <c r="CL151" s="379"/>
      <c r="CM151" s="379"/>
      <c r="CN151" s="381"/>
      <c r="CO151" s="379"/>
    </row>
    <row r="152" spans="1:93" x14ac:dyDescent="0.15">
      <c r="A152" s="401">
        <v>0.6752893518518519</v>
      </c>
      <c r="B152" s="435"/>
      <c r="C152" s="442"/>
      <c r="D152" s="379"/>
      <c r="E152" s="380"/>
      <c r="F152" s="379" t="s">
        <v>354</v>
      </c>
      <c r="G152" s="379">
        <v>29</v>
      </c>
      <c r="H152" s="381">
        <v>1</v>
      </c>
      <c r="I152" s="379">
        <v>1</v>
      </c>
      <c r="J152" s="381">
        <v>0</v>
      </c>
      <c r="K152" s="402">
        <v>1</v>
      </c>
      <c r="L152" s="402">
        <v>1</v>
      </c>
      <c r="M152" s="402">
        <v>0</v>
      </c>
      <c r="N152" s="402">
        <v>0</v>
      </c>
      <c r="O152" s="402">
        <v>1</v>
      </c>
      <c r="P152" s="402">
        <v>0</v>
      </c>
      <c r="Q152" s="402">
        <v>0</v>
      </c>
      <c r="R152" s="402">
        <v>0</v>
      </c>
      <c r="S152" s="402">
        <v>0</v>
      </c>
      <c r="T152" s="402">
        <v>0</v>
      </c>
      <c r="U152" s="402">
        <v>1</v>
      </c>
      <c r="V152" s="402">
        <v>0</v>
      </c>
      <c r="W152" s="402">
        <v>1</v>
      </c>
      <c r="X152" s="402">
        <v>0</v>
      </c>
      <c r="Y152" s="381">
        <v>0</v>
      </c>
      <c r="Z152" s="411">
        <v>-0.46798997199818104</v>
      </c>
      <c r="AA152" s="411">
        <v>-5.2874212598425192</v>
      </c>
      <c r="AB152" s="379"/>
      <c r="AC152" s="379"/>
      <c r="AD152" s="379"/>
      <c r="AE152" s="379"/>
      <c r="AF152" s="379"/>
      <c r="AG152" s="379"/>
      <c r="AH152" s="381"/>
      <c r="AI152" s="382"/>
      <c r="AJ152" s="382"/>
      <c r="AK152" s="379"/>
      <c r="AL152" s="379"/>
      <c r="AM152" s="379"/>
      <c r="AN152" s="379"/>
      <c r="AO152" s="379"/>
      <c r="AP152" s="379"/>
      <c r="AQ152" s="379"/>
      <c r="AR152" s="379"/>
      <c r="AS152" s="379"/>
      <c r="AT152" s="379"/>
      <c r="AU152" s="405"/>
      <c r="AV152" s="405"/>
      <c r="AW152" s="405"/>
      <c r="AX152" s="379"/>
      <c r="AY152" s="379"/>
      <c r="AZ152" s="379"/>
      <c r="BA152" s="379"/>
      <c r="BB152" s="379"/>
      <c r="BC152" s="379"/>
      <c r="BD152" s="379"/>
      <c r="BE152" s="379"/>
      <c r="BF152" s="379"/>
      <c r="BG152" s="379"/>
      <c r="BH152" s="379"/>
      <c r="BI152" s="405"/>
      <c r="BJ152" s="405"/>
      <c r="BK152" s="405"/>
      <c r="BL152" s="379"/>
      <c r="BM152" s="379"/>
      <c r="BN152" s="379"/>
      <c r="BO152" s="379"/>
      <c r="BP152" s="379"/>
      <c r="BQ152" s="379"/>
      <c r="BR152" s="383"/>
      <c r="BS152" s="379"/>
      <c r="BT152" s="379"/>
      <c r="BU152" s="379"/>
      <c r="BV152" s="379"/>
      <c r="BW152" s="379"/>
      <c r="BX152" s="381"/>
      <c r="BY152" s="379"/>
      <c r="BZ152" s="379"/>
      <c r="CA152" s="379"/>
      <c r="CB152" s="379"/>
      <c r="CC152" s="379"/>
      <c r="CD152" s="379"/>
      <c r="CE152" s="381"/>
      <c r="CF152" s="379"/>
      <c r="CG152" s="379"/>
      <c r="CH152" s="379"/>
      <c r="CI152" s="379"/>
      <c r="CJ152" s="379"/>
      <c r="CK152" s="379"/>
      <c r="CL152" s="379"/>
      <c r="CM152" s="379"/>
      <c r="CN152" s="381"/>
      <c r="CO152" s="379"/>
    </row>
    <row r="153" spans="1:93" x14ac:dyDescent="0.15">
      <c r="A153" s="401">
        <v>0.6815162037037038</v>
      </c>
      <c r="B153" s="435"/>
      <c r="C153" s="442"/>
      <c r="D153" s="379"/>
      <c r="E153" s="380"/>
      <c r="F153" s="379"/>
      <c r="G153" s="379"/>
      <c r="H153" s="381">
        <v>1</v>
      </c>
      <c r="I153" s="379">
        <v>1</v>
      </c>
      <c r="J153" s="381">
        <v>0</v>
      </c>
      <c r="K153" s="402">
        <v>1</v>
      </c>
      <c r="L153" s="402">
        <v>0</v>
      </c>
      <c r="M153" s="402">
        <v>1</v>
      </c>
      <c r="N153" s="402">
        <v>0</v>
      </c>
      <c r="O153" s="402">
        <v>0</v>
      </c>
      <c r="P153" s="402">
        <v>0</v>
      </c>
      <c r="Q153" s="402">
        <v>0</v>
      </c>
      <c r="R153" s="402">
        <v>0</v>
      </c>
      <c r="S153" s="402">
        <v>0</v>
      </c>
      <c r="T153" s="402">
        <v>0</v>
      </c>
      <c r="U153" s="402">
        <v>0</v>
      </c>
      <c r="V153" s="402">
        <v>0</v>
      </c>
      <c r="W153" s="402">
        <v>0</v>
      </c>
      <c r="X153" s="402">
        <v>0</v>
      </c>
      <c r="Y153" s="381">
        <v>1</v>
      </c>
      <c r="Z153" s="379"/>
      <c r="AA153" s="379"/>
      <c r="AB153" s="379">
        <v>-1.1231759327956345</v>
      </c>
      <c r="AC153" s="379">
        <v>11.978582677165354</v>
      </c>
      <c r="AD153" s="379" t="s">
        <v>442</v>
      </c>
      <c r="AE153" s="379">
        <v>-1.1231759327956345</v>
      </c>
      <c r="AF153" s="379">
        <v>11.978582677165354</v>
      </c>
      <c r="AG153" s="379">
        <v>3.4631257927865398</v>
      </c>
      <c r="AH153" s="379">
        <v>-12.774035433070866</v>
      </c>
      <c r="AI153" s="379"/>
      <c r="AJ153" s="379"/>
      <c r="AK153" s="379">
        <v>0</v>
      </c>
      <c r="AL153" s="379">
        <v>0</v>
      </c>
      <c r="AM153" s="379"/>
      <c r="AN153" s="379"/>
      <c r="AO153" s="379"/>
      <c r="AP153" s="379"/>
      <c r="AQ153" s="379"/>
      <c r="AR153" s="379"/>
      <c r="AS153" s="379"/>
      <c r="AT153" s="379"/>
      <c r="AU153" s="405"/>
      <c r="AV153" s="405"/>
      <c r="AW153" s="405"/>
      <c r="AX153" s="379"/>
      <c r="AY153" s="379"/>
      <c r="AZ153" s="379"/>
      <c r="BA153" s="379"/>
      <c r="BB153" s="379"/>
      <c r="BC153" s="379"/>
      <c r="BD153" s="379"/>
      <c r="BE153" s="379"/>
      <c r="BF153" s="379"/>
      <c r="BG153" s="379"/>
      <c r="BH153" s="379"/>
      <c r="BI153" s="405"/>
      <c r="BJ153" s="405"/>
      <c r="BK153" s="405"/>
      <c r="BL153" s="379"/>
      <c r="BM153" s="379"/>
      <c r="BN153" s="379"/>
      <c r="BO153" s="379"/>
      <c r="BP153" s="379"/>
      <c r="BQ153" s="379"/>
      <c r="BR153" s="383"/>
      <c r="BS153" s="379"/>
      <c r="BT153" s="379"/>
      <c r="BU153" s="379"/>
      <c r="BV153" s="379"/>
      <c r="BW153" s="379"/>
      <c r="BX153" s="381"/>
      <c r="BY153" s="379"/>
      <c r="BZ153" s="379"/>
      <c r="CA153" s="379"/>
      <c r="CB153" s="379"/>
      <c r="CC153" s="379"/>
      <c r="CD153" s="379"/>
      <c r="CE153" s="381"/>
      <c r="CF153" s="379"/>
      <c r="CG153" s="379"/>
      <c r="CH153" s="379"/>
      <c r="CI153" s="379"/>
      <c r="CJ153" s="379"/>
      <c r="CK153" s="379"/>
      <c r="CL153" s="379"/>
      <c r="CM153" s="379"/>
      <c r="CN153" s="381"/>
      <c r="CO153" s="379"/>
    </row>
    <row r="154" spans="1:93" x14ac:dyDescent="0.15">
      <c r="A154" s="401">
        <v>0.68208333333333337</v>
      </c>
      <c r="B154" s="435">
        <v>0.28999999999999998</v>
      </c>
      <c r="C154" s="442">
        <v>1.9666665700000001</v>
      </c>
      <c r="D154" s="379"/>
      <c r="E154" s="380"/>
      <c r="F154" s="379"/>
      <c r="G154" s="379"/>
      <c r="H154" s="381">
        <v>2</v>
      </c>
      <c r="I154" s="379"/>
      <c r="J154" s="381"/>
      <c r="K154" s="402">
        <v>0</v>
      </c>
      <c r="L154" s="379"/>
      <c r="M154" s="379"/>
      <c r="N154" s="379"/>
      <c r="O154" s="379"/>
      <c r="P154" s="379"/>
      <c r="Q154" s="379"/>
      <c r="R154" s="379"/>
      <c r="S154" s="379"/>
      <c r="T154" s="379"/>
      <c r="U154" s="379"/>
      <c r="V154" s="379"/>
      <c r="W154" s="379"/>
      <c r="X154" s="379"/>
      <c r="Y154" s="381"/>
      <c r="Z154" s="379">
        <v>3.2291308067874493</v>
      </c>
      <c r="AA154" s="379">
        <v>-6.3636220472440943</v>
      </c>
      <c r="AB154" s="379">
        <v>4.3055077423832655</v>
      </c>
      <c r="AC154" s="379">
        <v>-11.931791338582677</v>
      </c>
      <c r="AD154" s="379"/>
      <c r="AE154" s="379">
        <v>3.5099247899863579</v>
      </c>
      <c r="AF154" s="379">
        <v>-12.025374015748032</v>
      </c>
      <c r="AG154" s="379">
        <v>-1.0295779383959982</v>
      </c>
      <c r="AH154" s="379">
        <v>11.744625984251968</v>
      </c>
      <c r="AI154" s="379"/>
      <c r="AJ154" s="379"/>
      <c r="AK154" s="379">
        <v>1</v>
      </c>
      <c r="AL154" s="379">
        <v>0</v>
      </c>
      <c r="AM154" s="379">
        <v>1</v>
      </c>
      <c r="AN154" s="379">
        <v>0</v>
      </c>
      <c r="AO154" s="379">
        <v>0</v>
      </c>
      <c r="AP154" s="379">
        <v>0</v>
      </c>
      <c r="AQ154" s="379">
        <v>1</v>
      </c>
      <c r="AR154" s="379">
        <v>0</v>
      </c>
      <c r="AS154" s="379">
        <v>1</v>
      </c>
      <c r="AT154" s="379">
        <v>0</v>
      </c>
      <c r="AU154" s="405">
        <v>0</v>
      </c>
      <c r="AV154" s="405">
        <v>0</v>
      </c>
      <c r="AW154" s="405"/>
      <c r="AX154" s="405">
        <v>0</v>
      </c>
      <c r="AY154" s="405">
        <v>0</v>
      </c>
      <c r="AZ154" s="405">
        <v>0</v>
      </c>
      <c r="BA154" s="405">
        <v>1</v>
      </c>
      <c r="BB154" s="405">
        <v>0</v>
      </c>
      <c r="BC154" s="405">
        <v>0</v>
      </c>
      <c r="BD154" s="405">
        <v>1</v>
      </c>
      <c r="BE154" s="405">
        <v>0</v>
      </c>
      <c r="BF154" s="405">
        <v>1</v>
      </c>
      <c r="BG154" s="405">
        <v>0</v>
      </c>
      <c r="BH154" s="405">
        <v>0</v>
      </c>
      <c r="BI154" s="405">
        <v>0</v>
      </c>
      <c r="BJ154" s="405">
        <v>0</v>
      </c>
      <c r="BK154" s="405">
        <v>0</v>
      </c>
      <c r="BL154" s="405">
        <v>0</v>
      </c>
      <c r="BM154" s="405">
        <v>0</v>
      </c>
      <c r="BN154" s="405">
        <v>0</v>
      </c>
      <c r="BO154" s="405">
        <v>1</v>
      </c>
      <c r="BP154" s="405">
        <v>0</v>
      </c>
      <c r="BQ154" s="405">
        <v>0</v>
      </c>
      <c r="BR154" s="383">
        <v>1</v>
      </c>
      <c r="BS154" s="402">
        <v>0</v>
      </c>
      <c r="BT154" s="402">
        <v>0</v>
      </c>
      <c r="BU154" s="402">
        <v>0</v>
      </c>
      <c r="BV154" s="402">
        <v>0</v>
      </c>
      <c r="BW154" s="402">
        <v>1</v>
      </c>
      <c r="BX154" s="381">
        <v>0</v>
      </c>
      <c r="BY154" s="402">
        <v>0</v>
      </c>
      <c r="BZ154" s="402">
        <v>1</v>
      </c>
      <c r="CA154" s="402">
        <v>0</v>
      </c>
      <c r="CB154" s="402">
        <v>0</v>
      </c>
      <c r="CC154" s="402">
        <v>0</v>
      </c>
      <c r="CD154" s="402">
        <v>0</v>
      </c>
      <c r="CE154" s="381">
        <v>0</v>
      </c>
      <c r="CF154" s="402">
        <v>1</v>
      </c>
      <c r="CG154" s="379"/>
      <c r="CH154" s="379"/>
      <c r="CI154" s="379"/>
      <c r="CJ154" s="379"/>
      <c r="CK154" s="379"/>
      <c r="CL154" s="379"/>
      <c r="CM154" s="379"/>
      <c r="CN154" s="381"/>
      <c r="CO154" s="379" t="s">
        <v>511</v>
      </c>
    </row>
    <row r="155" spans="1:93" x14ac:dyDescent="0.15">
      <c r="A155" s="401">
        <v>0.68354166666666671</v>
      </c>
      <c r="B155" s="435">
        <v>2.06</v>
      </c>
      <c r="C155" s="442">
        <v>2.2000000000000002</v>
      </c>
      <c r="D155" s="379"/>
      <c r="E155" s="380"/>
      <c r="F155" s="379"/>
      <c r="G155" s="379"/>
      <c r="H155" s="381">
        <v>3</v>
      </c>
      <c r="I155" s="379"/>
      <c r="J155" s="381"/>
      <c r="K155" s="402">
        <v>0</v>
      </c>
      <c r="L155" s="379"/>
      <c r="M155" s="379"/>
      <c r="N155" s="379"/>
      <c r="O155" s="379"/>
      <c r="P155" s="379"/>
      <c r="Q155" s="379"/>
      <c r="R155" s="379"/>
      <c r="S155" s="379"/>
      <c r="T155" s="379"/>
      <c r="U155" s="379"/>
      <c r="V155" s="379"/>
      <c r="W155" s="379"/>
      <c r="X155" s="379"/>
      <c r="Y155" s="381"/>
      <c r="Z155" s="379">
        <v>-2.1995528683914509</v>
      </c>
      <c r="AA155" s="379">
        <v>2.3395669291338583</v>
      </c>
      <c r="AB155" s="379">
        <v>-2.2931508627910873</v>
      </c>
      <c r="AC155" s="379">
        <v>3.415767716535433</v>
      </c>
      <c r="AD155" s="379" t="s">
        <v>337</v>
      </c>
      <c r="AE155" s="379">
        <v>-1.6379649019936335</v>
      </c>
      <c r="AF155" s="379">
        <v>4.0708464566929132</v>
      </c>
      <c r="AG155" s="379">
        <v>0.60838696359763533</v>
      </c>
      <c r="AH155" s="379">
        <v>-12.118956692913384</v>
      </c>
      <c r="AI155" s="379"/>
      <c r="AJ155" s="379"/>
      <c r="AK155" s="379">
        <v>0</v>
      </c>
      <c r="AL155" s="379">
        <v>1</v>
      </c>
      <c r="AM155" s="379">
        <v>1</v>
      </c>
      <c r="AN155" s="379">
        <v>0</v>
      </c>
      <c r="AO155" s="379">
        <v>0</v>
      </c>
      <c r="AP155" s="379">
        <v>0</v>
      </c>
      <c r="AQ155" s="379">
        <v>1</v>
      </c>
      <c r="AR155" s="379">
        <v>0</v>
      </c>
      <c r="AS155" s="379">
        <v>0</v>
      </c>
      <c r="AT155" s="379">
        <v>0</v>
      </c>
      <c r="AU155" s="405">
        <v>1</v>
      </c>
      <c r="AV155" s="405">
        <v>0</v>
      </c>
      <c r="AW155" s="405"/>
      <c r="AX155" s="405">
        <v>0</v>
      </c>
      <c r="AY155" s="405">
        <v>1</v>
      </c>
      <c r="AZ155" s="405">
        <v>0</v>
      </c>
      <c r="BA155" s="405">
        <v>0</v>
      </c>
      <c r="BB155" s="405">
        <v>0</v>
      </c>
      <c r="BC155" s="405">
        <v>0</v>
      </c>
      <c r="BD155" s="405">
        <v>0</v>
      </c>
      <c r="BE155" s="405">
        <v>1</v>
      </c>
      <c r="BF155" s="405">
        <v>0</v>
      </c>
      <c r="BG155" s="405">
        <v>1</v>
      </c>
      <c r="BH155" s="405">
        <v>0</v>
      </c>
      <c r="BI155" s="405">
        <v>0</v>
      </c>
      <c r="BJ155" s="405">
        <v>0</v>
      </c>
      <c r="BK155" s="405">
        <v>0</v>
      </c>
      <c r="BL155" s="405">
        <v>0</v>
      </c>
      <c r="BM155" s="405">
        <v>0</v>
      </c>
      <c r="BN155" s="405">
        <v>0</v>
      </c>
      <c r="BO155" s="405">
        <v>1</v>
      </c>
      <c r="BP155" s="405">
        <v>0</v>
      </c>
      <c r="BQ155" s="405">
        <v>0</v>
      </c>
      <c r="BR155" s="383">
        <v>0</v>
      </c>
      <c r="BS155" s="402">
        <v>0</v>
      </c>
      <c r="BT155" s="402">
        <v>1</v>
      </c>
      <c r="BU155" s="402">
        <v>0</v>
      </c>
      <c r="BV155" s="402">
        <v>0</v>
      </c>
      <c r="BW155" s="402">
        <v>0</v>
      </c>
      <c r="BX155" s="381">
        <v>1</v>
      </c>
      <c r="BY155" s="402">
        <v>0</v>
      </c>
      <c r="BZ155" s="402">
        <v>0</v>
      </c>
      <c r="CA155" s="402">
        <v>0</v>
      </c>
      <c r="CB155" s="402">
        <v>0</v>
      </c>
      <c r="CC155" s="402">
        <v>1</v>
      </c>
      <c r="CD155" s="402">
        <v>0</v>
      </c>
      <c r="CE155" s="381">
        <v>0</v>
      </c>
      <c r="CF155" s="402">
        <v>0</v>
      </c>
      <c r="CG155" s="379"/>
      <c r="CH155" s="379"/>
      <c r="CI155" s="379"/>
      <c r="CJ155" s="379"/>
      <c r="CK155" s="379"/>
      <c r="CL155" s="379"/>
      <c r="CM155" s="379"/>
      <c r="CN155" s="381"/>
      <c r="CO155" s="379"/>
    </row>
    <row r="156" spans="1:93" x14ac:dyDescent="0.15">
      <c r="A156" s="418" t="s">
        <v>593</v>
      </c>
      <c r="B156" s="435"/>
      <c r="C156" s="442"/>
      <c r="D156" s="379"/>
      <c r="E156" s="380"/>
      <c r="F156" s="379"/>
      <c r="G156" s="379"/>
      <c r="H156" s="381"/>
      <c r="I156" s="379"/>
      <c r="J156" s="381"/>
      <c r="K156" s="379"/>
      <c r="L156" s="379"/>
      <c r="M156" s="379"/>
      <c r="N156" s="379"/>
      <c r="O156" s="379"/>
      <c r="P156" s="379"/>
      <c r="Q156" s="379"/>
      <c r="R156" s="379"/>
      <c r="S156" s="379"/>
      <c r="T156" s="379"/>
      <c r="U156" s="379"/>
      <c r="V156" s="379"/>
      <c r="W156" s="379"/>
      <c r="X156" s="379"/>
      <c r="Y156" s="381"/>
      <c r="Z156" s="379">
        <v>2.8547388291889044</v>
      </c>
      <c r="AA156" s="379">
        <v>-12.072165354330709</v>
      </c>
      <c r="AB156" s="379"/>
      <c r="AC156" s="379"/>
      <c r="AD156" s="379"/>
      <c r="AE156" s="379"/>
      <c r="AF156" s="379"/>
      <c r="AG156" s="379"/>
      <c r="AH156" s="381"/>
      <c r="AI156" s="382"/>
      <c r="AJ156" s="382"/>
      <c r="AK156" s="379"/>
      <c r="AL156" s="379"/>
      <c r="AM156" s="379"/>
      <c r="AN156" s="379"/>
      <c r="AO156" s="379"/>
      <c r="AP156" s="379"/>
      <c r="AQ156" s="379"/>
      <c r="AR156" s="379"/>
      <c r="AS156" s="379"/>
      <c r="AT156" s="379"/>
      <c r="AU156" s="405"/>
      <c r="AV156" s="405"/>
      <c r="AW156" s="405"/>
      <c r="AX156" s="379"/>
      <c r="AY156" s="379"/>
      <c r="AZ156" s="379"/>
      <c r="BA156" s="379"/>
      <c r="BB156" s="379"/>
      <c r="BC156" s="379"/>
      <c r="BD156" s="379"/>
      <c r="BE156" s="379"/>
      <c r="BF156" s="379"/>
      <c r="BG156" s="379"/>
      <c r="BH156" s="379"/>
      <c r="BI156" s="405"/>
      <c r="BJ156" s="405"/>
      <c r="BK156" s="405"/>
      <c r="BL156" s="379"/>
      <c r="BM156" s="379"/>
      <c r="BN156" s="379"/>
      <c r="BO156" s="379"/>
      <c r="BP156" s="379"/>
      <c r="BQ156" s="379"/>
      <c r="BR156" s="383"/>
      <c r="BS156" s="379"/>
      <c r="BT156" s="379"/>
      <c r="BU156" s="379"/>
      <c r="BV156" s="379"/>
      <c r="BW156" s="379"/>
      <c r="BX156" s="381"/>
      <c r="BY156" s="379"/>
      <c r="BZ156" s="379"/>
      <c r="CA156" s="379"/>
      <c r="CB156" s="379"/>
      <c r="CC156" s="379"/>
      <c r="CD156" s="379"/>
      <c r="CE156" s="381"/>
      <c r="CF156" s="379"/>
      <c r="CG156" s="379"/>
      <c r="CH156" s="379"/>
      <c r="CI156" s="379"/>
      <c r="CJ156" s="379"/>
      <c r="CK156" s="379"/>
      <c r="CL156" s="379"/>
      <c r="CM156" s="379"/>
      <c r="CN156" s="381"/>
      <c r="CO156" s="379"/>
    </row>
    <row r="157" spans="1:93" x14ac:dyDescent="0.15">
      <c r="A157" s="401">
        <v>0.70160879629629624</v>
      </c>
      <c r="B157" s="435"/>
      <c r="C157" s="442"/>
      <c r="D157" s="379"/>
      <c r="E157" s="380"/>
      <c r="F157" s="379" t="s">
        <v>363</v>
      </c>
      <c r="G157" s="379">
        <v>30</v>
      </c>
      <c r="H157" s="381">
        <v>1</v>
      </c>
      <c r="I157" s="379">
        <v>1</v>
      </c>
      <c r="J157" s="381">
        <v>0</v>
      </c>
      <c r="K157" s="402">
        <v>1</v>
      </c>
      <c r="L157" s="402">
        <v>1</v>
      </c>
      <c r="M157" s="402">
        <v>0</v>
      </c>
      <c r="N157" s="402">
        <v>0</v>
      </c>
      <c r="O157" s="379">
        <v>1</v>
      </c>
      <c r="P157" s="379">
        <v>0</v>
      </c>
      <c r="Q157" s="379">
        <v>0</v>
      </c>
      <c r="R157" s="379">
        <v>1</v>
      </c>
      <c r="S157" s="379">
        <v>0</v>
      </c>
      <c r="T157" s="379">
        <v>0</v>
      </c>
      <c r="U157" s="379">
        <v>0</v>
      </c>
      <c r="V157" s="379">
        <v>0</v>
      </c>
      <c r="W157" s="379">
        <v>0</v>
      </c>
      <c r="X157" s="379">
        <v>1</v>
      </c>
      <c r="Y157" s="381">
        <v>0</v>
      </c>
      <c r="Z157" s="379"/>
      <c r="AA157" s="379"/>
      <c r="AB157" s="379">
        <v>0.85841076706956598</v>
      </c>
      <c r="AC157" s="379">
        <v>12.040306052269601</v>
      </c>
      <c r="AD157" s="379" t="s">
        <v>442</v>
      </c>
      <c r="AE157" s="379">
        <v>0.85841076706956598</v>
      </c>
      <c r="AF157" s="379">
        <v>12.040306052269601</v>
      </c>
      <c r="AG157" s="379">
        <v>-3.6053252216921772</v>
      </c>
      <c r="AH157" s="379">
        <v>-13.462582530949106</v>
      </c>
      <c r="AI157" s="379"/>
      <c r="AJ157" s="379"/>
      <c r="AK157" s="379">
        <v>0</v>
      </c>
      <c r="AL157" s="379">
        <v>0</v>
      </c>
      <c r="AM157" s="379"/>
      <c r="AN157" s="379"/>
      <c r="AO157" s="379"/>
      <c r="AP157" s="379"/>
      <c r="AQ157" s="379"/>
      <c r="AR157" s="379"/>
      <c r="AS157" s="379"/>
      <c r="AT157" s="379"/>
      <c r="AU157" s="405"/>
      <c r="AV157" s="405"/>
      <c r="AW157" s="405"/>
      <c r="AX157" s="379"/>
      <c r="AY157" s="379"/>
      <c r="AZ157" s="379"/>
      <c r="BA157" s="379"/>
      <c r="BB157" s="379"/>
      <c r="BC157" s="379"/>
      <c r="BD157" s="379"/>
      <c r="BE157" s="379"/>
      <c r="BF157" s="379"/>
      <c r="BG157" s="379"/>
      <c r="BH157" s="379"/>
      <c r="BI157" s="405"/>
      <c r="BJ157" s="405"/>
      <c r="BK157" s="405"/>
      <c r="BL157" s="379"/>
      <c r="BM157" s="379"/>
      <c r="BN157" s="379"/>
      <c r="BO157" s="379"/>
      <c r="BP157" s="379"/>
      <c r="BQ157" s="379"/>
      <c r="BR157" s="383"/>
      <c r="BS157" s="379"/>
      <c r="BT157" s="379"/>
      <c r="BU157" s="379"/>
      <c r="BV157" s="379"/>
      <c r="BW157" s="379"/>
      <c r="BX157" s="381"/>
      <c r="BY157" s="379"/>
      <c r="BZ157" s="379"/>
      <c r="CA157" s="379"/>
      <c r="CB157" s="379"/>
      <c r="CC157" s="379"/>
      <c r="CD157" s="379"/>
      <c r="CE157" s="381"/>
      <c r="CF157" s="379">
        <v>1</v>
      </c>
      <c r="CG157" s="379"/>
      <c r="CH157" s="379"/>
      <c r="CI157" s="379"/>
      <c r="CJ157" s="379"/>
      <c r="CK157" s="379"/>
      <c r="CL157" s="379"/>
      <c r="CM157" s="379"/>
      <c r="CN157" s="381"/>
      <c r="CO157" s="379"/>
    </row>
    <row r="158" spans="1:93" x14ac:dyDescent="0.15">
      <c r="A158" s="401">
        <v>0.70216435185185189</v>
      </c>
      <c r="B158" s="435">
        <v>0.18</v>
      </c>
      <c r="C158" s="442">
        <v>0.59999399999999992</v>
      </c>
      <c r="D158" s="379"/>
      <c r="E158" s="380"/>
      <c r="F158" s="379"/>
      <c r="G158" s="379"/>
      <c r="H158" s="381">
        <v>2</v>
      </c>
      <c r="I158" s="379"/>
      <c r="J158" s="381"/>
      <c r="K158" s="402">
        <v>0</v>
      </c>
      <c r="L158" s="379"/>
      <c r="M158" s="379"/>
      <c r="N158" s="379"/>
      <c r="O158" s="379"/>
      <c r="P158" s="379"/>
      <c r="Q158" s="379"/>
      <c r="R158" s="379"/>
      <c r="S158" s="379"/>
      <c r="T158" s="379"/>
      <c r="U158" s="379"/>
      <c r="V158" s="379"/>
      <c r="W158" s="379"/>
      <c r="X158" s="379"/>
      <c r="Y158" s="381"/>
      <c r="Z158" s="379">
        <v>-1.2998791615624856</v>
      </c>
      <c r="AA158" s="379">
        <v>-6.253112104539202</v>
      </c>
      <c r="AB158" s="379">
        <v>-3.0167006957016178</v>
      </c>
      <c r="AC158" s="379">
        <v>-13.021186382393397</v>
      </c>
      <c r="AD158" s="379" t="s">
        <v>443</v>
      </c>
      <c r="AE158" s="379">
        <v>-3.2619609148643507</v>
      </c>
      <c r="AF158" s="379">
        <v>-13.315450481430537</v>
      </c>
      <c r="AG158" s="379">
        <v>0.66220259173937945</v>
      </c>
      <c r="AH158" s="379">
        <v>11.255601788170564</v>
      </c>
      <c r="AI158" s="379"/>
      <c r="AJ158" s="379"/>
      <c r="AK158" s="379">
        <v>1</v>
      </c>
      <c r="AL158" s="379">
        <v>0</v>
      </c>
      <c r="AM158" s="379">
        <v>0</v>
      </c>
      <c r="AN158" s="379">
        <v>0</v>
      </c>
      <c r="AO158" s="379">
        <v>1</v>
      </c>
      <c r="AP158" s="379">
        <v>0</v>
      </c>
      <c r="AQ158" s="379">
        <v>1</v>
      </c>
      <c r="AR158" s="379">
        <v>0</v>
      </c>
      <c r="AS158" s="379">
        <v>1</v>
      </c>
      <c r="AT158" s="379">
        <v>0</v>
      </c>
      <c r="AU158" s="405">
        <v>0</v>
      </c>
      <c r="AV158" s="405">
        <v>0</v>
      </c>
      <c r="AW158" s="405"/>
      <c r="AX158" s="405">
        <v>0</v>
      </c>
      <c r="AY158" s="405">
        <v>0</v>
      </c>
      <c r="AZ158" s="405">
        <v>1</v>
      </c>
      <c r="BA158" s="405">
        <v>0</v>
      </c>
      <c r="BB158" s="405">
        <v>0</v>
      </c>
      <c r="BC158" s="405">
        <v>1</v>
      </c>
      <c r="BD158" s="405">
        <v>0</v>
      </c>
      <c r="BE158" s="405">
        <v>0</v>
      </c>
      <c r="BF158" s="405">
        <v>1</v>
      </c>
      <c r="BG158" s="405">
        <v>0</v>
      </c>
      <c r="BH158" s="405">
        <v>0</v>
      </c>
      <c r="BI158" s="405">
        <v>0</v>
      </c>
      <c r="BJ158" s="405">
        <v>0</v>
      </c>
      <c r="BK158" s="405">
        <v>0</v>
      </c>
      <c r="BL158" s="405">
        <v>0</v>
      </c>
      <c r="BM158" s="405">
        <v>1</v>
      </c>
      <c r="BN158" s="405">
        <v>0</v>
      </c>
      <c r="BO158" s="405">
        <v>0</v>
      </c>
      <c r="BP158" s="405">
        <v>1</v>
      </c>
      <c r="BQ158" s="405">
        <v>0</v>
      </c>
      <c r="BR158" s="383">
        <v>0</v>
      </c>
      <c r="BS158" s="402">
        <v>0</v>
      </c>
      <c r="BT158" s="402">
        <v>0</v>
      </c>
      <c r="BU158" s="402">
        <v>0</v>
      </c>
      <c r="BV158" s="402">
        <v>1</v>
      </c>
      <c r="BW158" s="402">
        <v>1</v>
      </c>
      <c r="BX158" s="381">
        <v>0</v>
      </c>
      <c r="BY158" s="402">
        <v>0</v>
      </c>
      <c r="BZ158" s="402">
        <v>0</v>
      </c>
      <c r="CA158" s="402">
        <v>1</v>
      </c>
      <c r="CB158" s="402">
        <v>0</v>
      </c>
      <c r="CC158" s="402">
        <v>0</v>
      </c>
      <c r="CD158" s="402">
        <v>0</v>
      </c>
      <c r="CE158" s="381">
        <v>0</v>
      </c>
      <c r="CF158" s="402">
        <v>0</v>
      </c>
      <c r="CG158" s="379"/>
      <c r="CH158" s="379"/>
      <c r="CI158" s="379"/>
      <c r="CJ158" s="379"/>
      <c r="CK158" s="379"/>
      <c r="CL158" s="379"/>
      <c r="CM158" s="379"/>
      <c r="CN158" s="381"/>
      <c r="CO158" s="379"/>
    </row>
    <row r="159" spans="1:93" x14ac:dyDescent="0.15">
      <c r="A159" s="418" t="s">
        <v>593</v>
      </c>
      <c r="B159" s="435"/>
      <c r="C159" s="442"/>
      <c r="D159" s="379"/>
      <c r="E159" s="380"/>
      <c r="F159" s="379"/>
      <c r="G159" s="379"/>
      <c r="H159" s="381"/>
      <c r="I159" s="379"/>
      <c r="J159" s="381"/>
      <c r="K159" s="379"/>
      <c r="L159" s="379"/>
      <c r="M159" s="379"/>
      <c r="N159" s="379"/>
      <c r="O159" s="379"/>
      <c r="P159" s="379"/>
      <c r="Q159" s="379"/>
      <c r="R159" s="379"/>
      <c r="S159" s="379"/>
      <c r="T159" s="379"/>
      <c r="U159" s="379"/>
      <c r="V159" s="379"/>
      <c r="W159" s="379"/>
      <c r="X159" s="379"/>
      <c r="Y159" s="381"/>
      <c r="Z159" s="379">
        <v>-0.85841076706956598</v>
      </c>
      <c r="AA159" s="379">
        <v>-2.4522008253094911E-2</v>
      </c>
      <c r="AB159" s="379"/>
      <c r="AC159" s="379"/>
      <c r="AD159" s="379"/>
      <c r="AE159" s="379"/>
      <c r="AF159" s="379"/>
      <c r="AG159" s="379"/>
      <c r="AH159" s="381"/>
      <c r="AI159" s="382"/>
      <c r="AJ159" s="382"/>
      <c r="AK159" s="379"/>
      <c r="AL159" s="379"/>
      <c r="AM159" s="379"/>
      <c r="AN159" s="379"/>
      <c r="AO159" s="379"/>
      <c r="AP159" s="379"/>
      <c r="AQ159" s="379"/>
      <c r="AR159" s="379"/>
      <c r="AS159" s="379"/>
      <c r="AT159" s="379"/>
      <c r="AU159" s="405"/>
      <c r="AV159" s="405"/>
      <c r="AW159" s="405"/>
      <c r="AX159" s="379"/>
      <c r="AY159" s="379"/>
      <c r="AZ159" s="379"/>
      <c r="BA159" s="379"/>
      <c r="BB159" s="379"/>
      <c r="BC159" s="379"/>
      <c r="BD159" s="379"/>
      <c r="BE159" s="379"/>
      <c r="BF159" s="379"/>
      <c r="BG159" s="379"/>
      <c r="BH159" s="379"/>
      <c r="BI159" s="405"/>
      <c r="BJ159" s="405"/>
      <c r="BK159" s="405"/>
      <c r="BL159" s="379"/>
      <c r="BM159" s="379"/>
      <c r="BN159" s="379"/>
      <c r="BO159" s="379"/>
      <c r="BP159" s="379"/>
      <c r="BQ159" s="379"/>
      <c r="BR159" s="383"/>
      <c r="BS159" s="379"/>
      <c r="BT159" s="379"/>
      <c r="BU159" s="379"/>
      <c r="BV159" s="379"/>
      <c r="BW159" s="379"/>
      <c r="BX159" s="381"/>
      <c r="BY159" s="379"/>
      <c r="BZ159" s="379"/>
      <c r="CA159" s="379"/>
      <c r="CB159" s="379"/>
      <c r="CC159" s="379"/>
      <c r="CD159" s="379"/>
      <c r="CE159" s="381"/>
      <c r="CF159" s="379"/>
      <c r="CG159" s="379"/>
      <c r="CH159" s="379"/>
      <c r="CI159" s="379"/>
      <c r="CJ159" s="379"/>
      <c r="CK159" s="379"/>
      <c r="CL159" s="379"/>
      <c r="CM159" s="379"/>
      <c r="CN159" s="381"/>
      <c r="CO159" s="379" t="s">
        <v>549</v>
      </c>
    </row>
    <row r="160" spans="1:93" x14ac:dyDescent="0.15">
      <c r="A160" s="401">
        <v>0.72168981481481476</v>
      </c>
      <c r="B160" s="435"/>
      <c r="C160" s="442"/>
      <c r="D160" s="379"/>
      <c r="E160" s="380"/>
      <c r="F160" s="379" t="s">
        <v>364</v>
      </c>
      <c r="G160" s="379">
        <v>31</v>
      </c>
      <c r="H160" s="381">
        <v>1</v>
      </c>
      <c r="I160" s="379">
        <v>1</v>
      </c>
      <c r="J160" s="381">
        <v>0</v>
      </c>
      <c r="K160" s="402">
        <v>1</v>
      </c>
      <c r="L160" s="402">
        <v>1</v>
      </c>
      <c r="M160" s="402">
        <v>0</v>
      </c>
      <c r="N160" s="379"/>
      <c r="O160" s="379">
        <v>1</v>
      </c>
      <c r="P160" s="379">
        <v>0</v>
      </c>
      <c r="Q160" s="379">
        <v>0</v>
      </c>
      <c r="R160" s="379">
        <v>1</v>
      </c>
      <c r="S160" s="379">
        <v>0</v>
      </c>
      <c r="T160" s="379">
        <v>0</v>
      </c>
      <c r="U160" s="379">
        <v>0</v>
      </c>
      <c r="V160" s="379">
        <v>0</v>
      </c>
      <c r="W160" s="379">
        <v>0</v>
      </c>
      <c r="X160" s="379">
        <v>0</v>
      </c>
      <c r="Y160" s="381">
        <v>1</v>
      </c>
      <c r="Z160" s="379"/>
      <c r="AA160" s="379"/>
      <c r="AB160" s="379">
        <v>-1.1527230300648457</v>
      </c>
      <c r="AC160" s="379">
        <v>11.942218019257222</v>
      </c>
      <c r="AD160" s="379" t="s">
        <v>442</v>
      </c>
      <c r="AE160" s="379">
        <v>-1.1527230300648457</v>
      </c>
      <c r="AF160" s="379">
        <v>11.942218019257222</v>
      </c>
      <c r="AG160" s="379">
        <v>3.7524813531898169</v>
      </c>
      <c r="AH160" s="379">
        <v>-13.217362448418157</v>
      </c>
      <c r="AI160" s="379"/>
      <c r="AJ160" s="379"/>
      <c r="AK160" s="379">
        <v>0</v>
      </c>
      <c r="AL160" s="379">
        <v>0</v>
      </c>
      <c r="AM160" s="379"/>
      <c r="AN160" s="379"/>
      <c r="AO160" s="379"/>
      <c r="AP160" s="379"/>
      <c r="AQ160" s="379"/>
      <c r="AR160" s="379"/>
      <c r="AS160" s="379"/>
      <c r="AT160" s="379"/>
      <c r="AU160" s="405"/>
      <c r="AV160" s="405"/>
      <c r="AW160" s="405"/>
      <c r="AX160" s="379"/>
      <c r="AY160" s="379"/>
      <c r="AZ160" s="379"/>
      <c r="BA160" s="379"/>
      <c r="BB160" s="379"/>
      <c r="BC160" s="379"/>
      <c r="BD160" s="379"/>
      <c r="BE160" s="379"/>
      <c r="BF160" s="379"/>
      <c r="BG160" s="379"/>
      <c r="BH160" s="379"/>
      <c r="BI160" s="405"/>
      <c r="BJ160" s="405"/>
      <c r="BK160" s="405"/>
      <c r="BL160" s="379"/>
      <c r="BM160" s="379"/>
      <c r="BN160" s="379"/>
      <c r="BO160" s="379"/>
      <c r="BP160" s="379"/>
      <c r="BQ160" s="379"/>
      <c r="BR160" s="383"/>
      <c r="BS160" s="379"/>
      <c r="BT160" s="379"/>
      <c r="BU160" s="379"/>
      <c r="BV160" s="379"/>
      <c r="BW160" s="379"/>
      <c r="BX160" s="381"/>
      <c r="BY160" s="379"/>
      <c r="BZ160" s="379"/>
      <c r="CA160" s="379"/>
      <c r="CB160" s="379"/>
      <c r="CC160" s="379"/>
      <c r="CD160" s="379"/>
      <c r="CE160" s="381"/>
      <c r="CF160" s="379">
        <v>1</v>
      </c>
      <c r="CG160" s="379"/>
      <c r="CH160" s="379"/>
      <c r="CI160" s="379"/>
      <c r="CJ160" s="379"/>
      <c r="CK160" s="379"/>
      <c r="CL160" s="379"/>
      <c r="CM160" s="379"/>
      <c r="CN160" s="381"/>
      <c r="CO160" s="379"/>
    </row>
    <row r="161" spans="1:93" x14ac:dyDescent="0.15">
      <c r="A161" s="401">
        <v>0.7153356481481481</v>
      </c>
      <c r="B161" s="435">
        <v>0.21</v>
      </c>
      <c r="C161" s="442">
        <v>0.69999299999999998</v>
      </c>
      <c r="D161" s="379"/>
      <c r="E161" s="380"/>
      <c r="F161" s="379"/>
      <c r="G161" s="379"/>
      <c r="H161" s="381">
        <v>2</v>
      </c>
      <c r="I161" s="379"/>
      <c r="J161" s="381"/>
      <c r="K161" s="402">
        <v>0</v>
      </c>
      <c r="L161" s="379"/>
      <c r="M161" s="379"/>
      <c r="N161" s="379"/>
      <c r="O161" s="379"/>
      <c r="P161" s="379"/>
      <c r="Q161" s="379"/>
      <c r="R161" s="379"/>
      <c r="S161" s="379"/>
      <c r="T161" s="379"/>
      <c r="U161" s="379"/>
      <c r="V161" s="379"/>
      <c r="W161" s="379"/>
      <c r="X161" s="379"/>
      <c r="Y161" s="381"/>
      <c r="Z161" s="379">
        <v>3.3600650025294438</v>
      </c>
      <c r="AA161" s="379">
        <v>-6.1059800550206331</v>
      </c>
      <c r="AB161" s="379">
        <v>4.7335222298407498</v>
      </c>
      <c r="AC161" s="379">
        <v>-12.28552613480055</v>
      </c>
      <c r="AD161" s="379" t="s">
        <v>443</v>
      </c>
      <c r="AE161" s="379">
        <v>3.7524813531898169</v>
      </c>
      <c r="AF161" s="379">
        <v>-12.383614167812929</v>
      </c>
      <c r="AG161" s="379">
        <v>-0.85841076706956598</v>
      </c>
      <c r="AH161" s="379">
        <v>11.353689821182943</v>
      </c>
      <c r="AI161" s="379"/>
      <c r="AJ161" s="379"/>
      <c r="AK161" s="379">
        <v>1</v>
      </c>
      <c r="AL161" s="379">
        <v>0</v>
      </c>
      <c r="AM161" s="379">
        <v>1</v>
      </c>
      <c r="AN161" s="379">
        <v>0</v>
      </c>
      <c r="AO161" s="379">
        <v>0</v>
      </c>
      <c r="AP161" s="379">
        <v>0</v>
      </c>
      <c r="AQ161" s="379">
        <v>1</v>
      </c>
      <c r="AR161" s="379">
        <v>0</v>
      </c>
      <c r="AS161" s="379">
        <v>1</v>
      </c>
      <c r="AT161" s="379">
        <v>0</v>
      </c>
      <c r="AU161" s="405">
        <v>0</v>
      </c>
      <c r="AV161" s="405">
        <v>0</v>
      </c>
      <c r="AW161" s="405"/>
      <c r="AX161" s="405">
        <v>0</v>
      </c>
      <c r="AY161" s="405">
        <v>0</v>
      </c>
      <c r="AZ161" s="405">
        <v>1</v>
      </c>
      <c r="BA161" s="405">
        <v>0</v>
      </c>
      <c r="BB161" s="405">
        <v>0</v>
      </c>
      <c r="BC161" s="405">
        <v>0</v>
      </c>
      <c r="BD161" s="405">
        <v>0</v>
      </c>
      <c r="BE161" s="405">
        <v>1</v>
      </c>
      <c r="BF161" s="405">
        <v>1</v>
      </c>
      <c r="BG161" s="405">
        <v>0</v>
      </c>
      <c r="BH161" s="405">
        <v>0</v>
      </c>
      <c r="BI161" s="405">
        <v>0</v>
      </c>
      <c r="BJ161" s="405">
        <v>0</v>
      </c>
      <c r="BK161" s="405">
        <v>0</v>
      </c>
      <c r="BL161" s="405">
        <v>0</v>
      </c>
      <c r="BM161" s="405">
        <v>0</v>
      </c>
      <c r="BN161" s="405">
        <v>0</v>
      </c>
      <c r="BO161" s="405">
        <v>1</v>
      </c>
      <c r="BP161" s="405">
        <v>0</v>
      </c>
      <c r="BQ161" s="405">
        <v>0</v>
      </c>
      <c r="BR161" s="383">
        <v>1</v>
      </c>
      <c r="BS161" s="402">
        <v>0</v>
      </c>
      <c r="BT161" s="402">
        <v>0</v>
      </c>
      <c r="BU161" s="402">
        <v>0</v>
      </c>
      <c r="BV161" s="402">
        <v>0</v>
      </c>
      <c r="BW161" s="402">
        <v>1</v>
      </c>
      <c r="BX161" s="381">
        <v>0</v>
      </c>
      <c r="BY161" s="402">
        <v>0</v>
      </c>
      <c r="BZ161" s="402">
        <v>0</v>
      </c>
      <c r="CA161" s="402">
        <v>0</v>
      </c>
      <c r="CB161" s="402">
        <v>0</v>
      </c>
      <c r="CC161" s="402">
        <v>0</v>
      </c>
      <c r="CD161" s="402">
        <v>0</v>
      </c>
      <c r="CE161" s="381">
        <v>1</v>
      </c>
      <c r="CF161" s="402">
        <v>0</v>
      </c>
      <c r="CG161" s="379"/>
      <c r="CH161" s="379"/>
      <c r="CI161" s="379"/>
      <c r="CJ161" s="379"/>
      <c r="CK161" s="379"/>
      <c r="CL161" s="379"/>
      <c r="CM161" s="379"/>
      <c r="CN161" s="381"/>
      <c r="CO161" s="379"/>
    </row>
    <row r="162" spans="1:93" x14ac:dyDescent="0.15">
      <c r="A162" s="418" t="s">
        <v>593</v>
      </c>
      <c r="B162" s="435"/>
      <c r="C162" s="442"/>
      <c r="D162" s="379"/>
      <c r="E162" s="380"/>
      <c r="F162" s="379"/>
      <c r="G162" s="379"/>
      <c r="H162" s="381"/>
      <c r="I162" s="379"/>
      <c r="J162" s="381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  <c r="U162" s="379"/>
      <c r="V162" s="379"/>
      <c r="W162" s="379"/>
      <c r="X162" s="379"/>
      <c r="Y162" s="381"/>
      <c r="Z162" s="379">
        <v>0.89989198488805155</v>
      </c>
      <c r="AA162" s="379">
        <v>0</v>
      </c>
      <c r="AB162" s="379"/>
      <c r="AC162" s="379"/>
      <c r="AD162" s="379"/>
      <c r="AE162" s="379"/>
      <c r="AF162" s="379"/>
      <c r="AG162" s="379"/>
      <c r="AH162" s="381"/>
      <c r="AI162" s="382"/>
      <c r="AJ162" s="382"/>
      <c r="AK162" s="379"/>
      <c r="AL162" s="379"/>
      <c r="AM162" s="379"/>
      <c r="AN162" s="379"/>
      <c r="AO162" s="379"/>
      <c r="AP162" s="379"/>
      <c r="AQ162" s="379"/>
      <c r="AR162" s="379"/>
      <c r="AS162" s="379"/>
      <c r="AT162" s="379"/>
      <c r="AU162" s="405"/>
      <c r="AV162" s="405"/>
      <c r="AW162" s="405"/>
      <c r="AX162" s="379"/>
      <c r="AY162" s="379"/>
      <c r="AZ162" s="379"/>
      <c r="BA162" s="379"/>
      <c r="BB162" s="379"/>
      <c r="BC162" s="379"/>
      <c r="BD162" s="379"/>
      <c r="BE162" s="379"/>
      <c r="BF162" s="379"/>
      <c r="BG162" s="379"/>
      <c r="BH162" s="379"/>
      <c r="BI162" s="405"/>
      <c r="BJ162" s="405"/>
      <c r="BK162" s="405"/>
      <c r="BL162" s="379"/>
      <c r="BM162" s="379"/>
      <c r="BN162" s="379"/>
      <c r="BO162" s="379"/>
      <c r="BP162" s="379"/>
      <c r="BQ162" s="379"/>
      <c r="BR162" s="383"/>
      <c r="BS162" s="379"/>
      <c r="BT162" s="379"/>
      <c r="BU162" s="379"/>
      <c r="BV162" s="379"/>
      <c r="BW162" s="379"/>
      <c r="BX162" s="381"/>
      <c r="BY162" s="379"/>
      <c r="BZ162" s="379"/>
      <c r="CA162" s="379"/>
      <c r="CB162" s="379"/>
      <c r="CC162" s="379"/>
      <c r="CD162" s="379"/>
      <c r="CE162" s="381"/>
      <c r="CF162" s="379"/>
      <c r="CG162" s="379"/>
      <c r="CH162" s="379"/>
      <c r="CI162" s="379"/>
      <c r="CJ162" s="379"/>
      <c r="CK162" s="379"/>
      <c r="CL162" s="379"/>
      <c r="CM162" s="379"/>
      <c r="CN162" s="381"/>
      <c r="CO162" s="379"/>
    </row>
    <row r="163" spans="1:93" x14ac:dyDescent="0.15">
      <c r="A163" s="401">
        <v>0.73349537037037038</v>
      </c>
      <c r="B163" s="435"/>
      <c r="C163" s="442"/>
      <c r="D163" s="379"/>
      <c r="E163" s="380" t="s">
        <v>365</v>
      </c>
      <c r="F163" s="379" t="s">
        <v>335</v>
      </c>
      <c r="G163" s="379">
        <v>32</v>
      </c>
      <c r="H163" s="381">
        <v>1</v>
      </c>
      <c r="I163" s="379">
        <v>0</v>
      </c>
      <c r="J163" s="381">
        <v>1</v>
      </c>
      <c r="K163" s="402">
        <v>1</v>
      </c>
      <c r="L163" s="402">
        <v>1</v>
      </c>
      <c r="M163" s="402">
        <v>0</v>
      </c>
      <c r="N163" s="379"/>
      <c r="O163" s="379">
        <v>1</v>
      </c>
      <c r="P163" s="379">
        <v>0</v>
      </c>
      <c r="Q163" s="379">
        <v>0</v>
      </c>
      <c r="R163" s="379">
        <v>1</v>
      </c>
      <c r="S163" s="379">
        <v>0</v>
      </c>
      <c r="T163" s="379">
        <v>0</v>
      </c>
      <c r="U163" s="379">
        <v>0</v>
      </c>
      <c r="V163" s="379">
        <v>0</v>
      </c>
      <c r="W163" s="379">
        <v>0</v>
      </c>
      <c r="X163" s="379">
        <v>0</v>
      </c>
      <c r="Y163" s="381">
        <v>1</v>
      </c>
      <c r="Z163" s="379"/>
      <c r="AA163" s="379"/>
      <c r="AB163" s="379">
        <v>-0.9836028672032191</v>
      </c>
      <c r="AC163" s="379">
        <v>-11.968697183098591</v>
      </c>
      <c r="AD163" s="379" t="s">
        <v>442</v>
      </c>
      <c r="AE163" s="379">
        <v>-0.9836028672032191</v>
      </c>
      <c r="AF163" s="379">
        <v>-11.968697183098591</v>
      </c>
      <c r="AG163" s="379">
        <v>4.3320381598099225</v>
      </c>
      <c r="AH163" s="379">
        <v>13.433397887323943</v>
      </c>
      <c r="AI163" s="379"/>
      <c r="AJ163" s="379"/>
      <c r="AK163" s="379">
        <v>0</v>
      </c>
      <c r="AL163" s="379">
        <v>0</v>
      </c>
      <c r="AM163" s="379"/>
      <c r="AN163" s="379"/>
      <c r="AO163" s="379"/>
      <c r="AP163" s="379"/>
      <c r="AQ163" s="379"/>
      <c r="AR163" s="379"/>
      <c r="AS163" s="379"/>
      <c r="AT163" s="379"/>
      <c r="AU163" s="405"/>
      <c r="AV163" s="405"/>
      <c r="AW163" s="405"/>
      <c r="AX163" s="379"/>
      <c r="AY163" s="379"/>
      <c r="AZ163" s="379"/>
      <c r="BA163" s="379"/>
      <c r="BB163" s="379"/>
      <c r="BC163" s="379"/>
      <c r="BD163" s="379"/>
      <c r="BE163" s="379"/>
      <c r="BF163" s="379"/>
      <c r="BG163" s="379"/>
      <c r="BH163" s="379"/>
      <c r="BI163" s="405"/>
      <c r="BJ163" s="405"/>
      <c r="BK163" s="405"/>
      <c r="BL163" s="379"/>
      <c r="BM163" s="379"/>
      <c r="BN163" s="379"/>
      <c r="BO163" s="379"/>
      <c r="BP163" s="379"/>
      <c r="BQ163" s="379"/>
      <c r="BR163" s="383"/>
      <c r="BS163" s="379"/>
      <c r="BT163" s="379"/>
      <c r="BU163" s="379"/>
      <c r="BV163" s="379"/>
      <c r="BW163" s="379"/>
      <c r="BX163" s="381"/>
      <c r="BY163" s="379"/>
      <c r="BZ163" s="379"/>
      <c r="CA163" s="379"/>
      <c r="CB163" s="379"/>
      <c r="CC163" s="379"/>
      <c r="CD163" s="379"/>
      <c r="CE163" s="381"/>
      <c r="CF163" s="379"/>
      <c r="CG163" s="379"/>
      <c r="CH163" s="379"/>
      <c r="CI163" s="379"/>
      <c r="CJ163" s="379"/>
      <c r="CK163" s="379"/>
      <c r="CL163" s="379"/>
      <c r="CM163" s="379"/>
      <c r="CN163" s="381"/>
      <c r="CO163" s="379"/>
    </row>
    <row r="164" spans="1:93" x14ac:dyDescent="0.15">
      <c r="A164" s="401">
        <v>0.73484953703703704</v>
      </c>
      <c r="B164" s="435">
        <v>1.27</v>
      </c>
      <c r="C164" s="442">
        <v>1.89999991</v>
      </c>
      <c r="D164" s="379"/>
      <c r="E164" s="380"/>
      <c r="F164" s="379"/>
      <c r="G164" s="379"/>
      <c r="H164" s="381">
        <v>2</v>
      </c>
      <c r="I164" s="379"/>
      <c r="J164" s="381"/>
      <c r="K164" s="402">
        <v>0</v>
      </c>
      <c r="L164" s="379"/>
      <c r="M164" s="379"/>
      <c r="N164" s="379"/>
      <c r="O164" s="379"/>
      <c r="P164" s="379"/>
      <c r="Q164" s="379"/>
      <c r="R164" s="379"/>
      <c r="S164" s="379"/>
      <c r="T164" s="379"/>
      <c r="U164" s="379"/>
      <c r="V164" s="379"/>
      <c r="W164" s="379"/>
      <c r="X164" s="379"/>
      <c r="Y164" s="381"/>
      <c r="Z164" s="379">
        <v>3.3693630131854952</v>
      </c>
      <c r="AA164" s="379">
        <v>5.0636795774647885</v>
      </c>
      <c r="AB164" s="379">
        <v>6.0899666884284418</v>
      </c>
      <c r="AC164" s="379">
        <v>12.17794014084507</v>
      </c>
      <c r="AD164" s="379" t="s">
        <v>443</v>
      </c>
      <c r="AE164" s="379">
        <v>5.0017252183312637</v>
      </c>
      <c r="AF164" s="379">
        <v>12.387183098591549</v>
      </c>
      <c r="AG164" s="379">
        <v>-0.69061477910013258</v>
      </c>
      <c r="AH164" s="379">
        <v>-11.717605633802817</v>
      </c>
      <c r="AI164" s="379"/>
      <c r="AJ164" s="379"/>
      <c r="AK164" s="379">
        <v>1</v>
      </c>
      <c r="AL164" s="379">
        <v>0</v>
      </c>
      <c r="AM164" s="379">
        <v>1</v>
      </c>
      <c r="AN164" s="379">
        <v>0</v>
      </c>
      <c r="AO164" s="379">
        <v>0</v>
      </c>
      <c r="AP164" s="379">
        <v>1</v>
      </c>
      <c r="AQ164" s="379">
        <v>0</v>
      </c>
      <c r="AR164" s="379">
        <v>0</v>
      </c>
      <c r="AS164" s="379">
        <v>1</v>
      </c>
      <c r="AT164" s="379">
        <v>0</v>
      </c>
      <c r="AU164" s="405">
        <v>0</v>
      </c>
      <c r="AV164" s="405">
        <v>0</v>
      </c>
      <c r="AW164" s="405"/>
      <c r="AX164" s="405">
        <v>0</v>
      </c>
      <c r="AY164" s="405">
        <v>0</v>
      </c>
      <c r="AZ164" s="405">
        <v>1</v>
      </c>
      <c r="BA164" s="405">
        <v>0</v>
      </c>
      <c r="BB164" s="405">
        <v>0</v>
      </c>
      <c r="BC164" s="405">
        <v>0</v>
      </c>
      <c r="BD164" s="405">
        <v>1</v>
      </c>
      <c r="BE164" s="405">
        <v>0</v>
      </c>
      <c r="BF164" s="405">
        <v>1</v>
      </c>
      <c r="BG164" s="405">
        <v>0</v>
      </c>
      <c r="BH164" s="405">
        <v>0</v>
      </c>
      <c r="BI164" s="405">
        <v>0</v>
      </c>
      <c r="BJ164" s="405">
        <v>0</v>
      </c>
      <c r="BK164" s="405">
        <v>0</v>
      </c>
      <c r="BL164" s="405">
        <v>0</v>
      </c>
      <c r="BM164" s="405">
        <v>0</v>
      </c>
      <c r="BN164" s="405">
        <v>1</v>
      </c>
      <c r="BO164" s="405">
        <v>0</v>
      </c>
      <c r="BP164" s="405">
        <v>0</v>
      </c>
      <c r="BQ164" s="405">
        <v>0</v>
      </c>
      <c r="BR164" s="383">
        <v>1</v>
      </c>
      <c r="BS164" s="402">
        <v>0</v>
      </c>
      <c r="BT164" s="402">
        <v>0</v>
      </c>
      <c r="BU164" s="402">
        <v>0</v>
      </c>
      <c r="BV164" s="402">
        <v>0</v>
      </c>
      <c r="BW164" s="402">
        <v>0</v>
      </c>
      <c r="BX164" s="381">
        <v>1</v>
      </c>
      <c r="BY164" s="402">
        <v>1</v>
      </c>
      <c r="BZ164" s="402">
        <v>0</v>
      </c>
      <c r="CA164" s="402">
        <v>0</v>
      </c>
      <c r="CB164" s="402">
        <v>0</v>
      </c>
      <c r="CC164" s="402">
        <v>0</v>
      </c>
      <c r="CD164" s="402">
        <v>0</v>
      </c>
      <c r="CE164" s="381">
        <v>0</v>
      </c>
      <c r="CF164" s="402">
        <v>0</v>
      </c>
      <c r="CG164" s="379"/>
      <c r="CH164" s="379"/>
      <c r="CI164" s="379"/>
      <c r="CJ164" s="379"/>
      <c r="CK164" s="379"/>
      <c r="CL164" s="379"/>
      <c r="CM164" s="379"/>
      <c r="CN164" s="381"/>
      <c r="CO164" s="379"/>
    </row>
    <row r="165" spans="1:93" x14ac:dyDescent="0.15">
      <c r="A165" s="401">
        <v>0.73550925925925925</v>
      </c>
      <c r="B165" s="435">
        <v>0.27</v>
      </c>
      <c r="C165" s="442">
        <v>0.89999099999999999</v>
      </c>
      <c r="D165" s="379"/>
      <c r="E165" s="380"/>
      <c r="F165" s="379"/>
      <c r="G165" s="379"/>
      <c r="H165" s="381">
        <v>3</v>
      </c>
      <c r="I165" s="379"/>
      <c r="J165" s="381"/>
      <c r="K165" s="402">
        <v>0</v>
      </c>
      <c r="L165" s="379"/>
      <c r="M165" s="379"/>
      <c r="N165" s="379"/>
      <c r="O165" s="379"/>
      <c r="P165" s="379"/>
      <c r="Q165" s="379"/>
      <c r="R165" s="379"/>
      <c r="S165" s="379"/>
      <c r="T165" s="379"/>
      <c r="U165" s="379"/>
      <c r="V165" s="379"/>
      <c r="W165" s="379"/>
      <c r="X165" s="379"/>
      <c r="Y165" s="381"/>
      <c r="Z165" s="379">
        <v>-2.0299888961428141</v>
      </c>
      <c r="AA165" s="379">
        <v>-8.7882042253521124</v>
      </c>
      <c r="AB165" s="379">
        <v>-4.1646163951795874</v>
      </c>
      <c r="AC165" s="379">
        <v>-11.926848591549295</v>
      </c>
      <c r="AD165" s="379" t="s">
        <v>443</v>
      </c>
      <c r="AE165" s="379">
        <v>-3.1600858073975764</v>
      </c>
      <c r="AF165" s="379">
        <v>-11.968697183098591</v>
      </c>
      <c r="AG165" s="379">
        <v>3.411218454343079</v>
      </c>
      <c r="AH165" s="379">
        <v>11.843151408450703</v>
      </c>
      <c r="AI165" s="379"/>
      <c r="AJ165" s="379"/>
      <c r="AK165" s="379">
        <v>0</v>
      </c>
      <c r="AL165" s="379">
        <v>1</v>
      </c>
      <c r="AM165" s="379">
        <v>0</v>
      </c>
      <c r="AN165" s="379">
        <v>1</v>
      </c>
      <c r="AO165" s="379">
        <v>0</v>
      </c>
      <c r="AP165" s="379">
        <v>1</v>
      </c>
      <c r="AQ165" s="379">
        <v>0</v>
      </c>
      <c r="AR165" s="379">
        <v>0</v>
      </c>
      <c r="AS165" s="379">
        <v>1</v>
      </c>
      <c r="AT165" s="379">
        <v>0</v>
      </c>
      <c r="AU165" s="405">
        <v>0</v>
      </c>
      <c r="AV165" s="405">
        <v>0</v>
      </c>
      <c r="AW165" s="405"/>
      <c r="AX165" s="405">
        <v>0</v>
      </c>
      <c r="AY165" s="405">
        <v>0</v>
      </c>
      <c r="AZ165" s="405">
        <v>1</v>
      </c>
      <c r="BA165" s="405">
        <v>0</v>
      </c>
      <c r="BB165" s="405">
        <v>0</v>
      </c>
      <c r="BC165" s="405">
        <v>0</v>
      </c>
      <c r="BD165" s="405">
        <v>1</v>
      </c>
      <c r="BE165" s="405">
        <v>0</v>
      </c>
      <c r="BF165" s="405">
        <v>1</v>
      </c>
      <c r="BG165" s="405">
        <v>0</v>
      </c>
      <c r="BH165" s="405">
        <v>0</v>
      </c>
      <c r="BI165" s="405">
        <v>0</v>
      </c>
      <c r="BJ165" s="405">
        <v>0</v>
      </c>
      <c r="BK165" s="405">
        <v>0</v>
      </c>
      <c r="BL165" s="405">
        <v>0</v>
      </c>
      <c r="BM165" s="405">
        <v>0</v>
      </c>
      <c r="BN165" s="405">
        <v>1</v>
      </c>
      <c r="BO165" s="405">
        <v>0</v>
      </c>
      <c r="BP165" s="405">
        <v>0</v>
      </c>
      <c r="BQ165" s="405">
        <v>0</v>
      </c>
      <c r="BR165" s="383">
        <v>1</v>
      </c>
      <c r="BS165" s="402">
        <v>0</v>
      </c>
      <c r="BT165" s="402">
        <v>0</v>
      </c>
      <c r="BU165" s="402">
        <v>0</v>
      </c>
      <c r="BV165" s="402">
        <v>0</v>
      </c>
      <c r="BW165" s="402">
        <v>0</v>
      </c>
      <c r="BX165" s="381">
        <v>1</v>
      </c>
      <c r="BY165" s="402">
        <v>0</v>
      </c>
      <c r="BZ165" s="402">
        <v>0</v>
      </c>
      <c r="CA165" s="402">
        <v>0</v>
      </c>
      <c r="CB165" s="402">
        <v>1</v>
      </c>
      <c r="CC165" s="402">
        <v>0</v>
      </c>
      <c r="CD165" s="402">
        <v>0</v>
      </c>
      <c r="CE165" s="381">
        <v>0</v>
      </c>
      <c r="CF165" s="402">
        <v>1</v>
      </c>
      <c r="CG165" s="379"/>
      <c r="CH165" s="379"/>
      <c r="CI165" s="379"/>
      <c r="CJ165" s="379"/>
      <c r="CK165" s="379"/>
      <c r="CL165" s="379"/>
      <c r="CM165" s="379"/>
      <c r="CN165" s="381"/>
      <c r="CO165" s="379"/>
    </row>
    <row r="166" spans="1:93" x14ac:dyDescent="0.15">
      <c r="A166" s="418" t="s">
        <v>593</v>
      </c>
      <c r="B166" s="435"/>
      <c r="C166" s="442"/>
      <c r="D166" s="379"/>
      <c r="E166" s="380"/>
      <c r="F166" s="379"/>
      <c r="G166" s="379"/>
      <c r="H166" s="381"/>
      <c r="I166" s="379"/>
      <c r="J166" s="381"/>
      <c r="K166" s="379"/>
      <c r="L166" s="379"/>
      <c r="M166" s="379"/>
      <c r="N166" s="379"/>
      <c r="O166" s="379"/>
      <c r="P166" s="379"/>
      <c r="Q166" s="379"/>
      <c r="R166" s="379"/>
      <c r="S166" s="379"/>
      <c r="T166" s="379"/>
      <c r="U166" s="379"/>
      <c r="V166" s="379"/>
      <c r="W166" s="379"/>
      <c r="X166" s="379"/>
      <c r="Y166" s="381"/>
      <c r="Z166" s="379">
        <v>-5.2110024241191821</v>
      </c>
      <c r="AA166" s="379">
        <v>6.863169014084507</v>
      </c>
      <c r="AB166" s="379"/>
      <c r="AC166" s="379"/>
      <c r="AD166" s="379"/>
      <c r="AE166" s="379"/>
      <c r="AF166" s="379"/>
      <c r="AG166" s="379"/>
      <c r="AH166" s="381"/>
      <c r="AI166" s="382"/>
      <c r="AJ166" s="382"/>
      <c r="AK166" s="379"/>
      <c r="AL166" s="379"/>
      <c r="AM166" s="379"/>
      <c r="AN166" s="379"/>
      <c r="AO166" s="379"/>
      <c r="AP166" s="379"/>
      <c r="AQ166" s="379"/>
      <c r="AR166" s="379"/>
      <c r="AS166" s="379"/>
      <c r="AT166" s="379"/>
      <c r="AU166" s="405"/>
      <c r="AV166" s="405"/>
      <c r="AW166" s="405"/>
      <c r="AX166" s="379"/>
      <c r="AY166" s="379"/>
      <c r="AZ166" s="379"/>
      <c r="BA166" s="379"/>
      <c r="BB166" s="379"/>
      <c r="BC166" s="379"/>
      <c r="BD166" s="379"/>
      <c r="BE166" s="379"/>
      <c r="BF166" s="379"/>
      <c r="BG166" s="379"/>
      <c r="BH166" s="379"/>
      <c r="BI166" s="405"/>
      <c r="BJ166" s="405"/>
      <c r="BK166" s="405"/>
      <c r="BL166" s="379"/>
      <c r="BM166" s="379"/>
      <c r="BN166" s="379"/>
      <c r="BO166" s="379"/>
      <c r="BP166" s="379"/>
      <c r="BQ166" s="379"/>
      <c r="BR166" s="383"/>
      <c r="BS166" s="379"/>
      <c r="BT166" s="379"/>
      <c r="BU166" s="379"/>
      <c r="BV166" s="379"/>
      <c r="BW166" s="379"/>
      <c r="BX166" s="381"/>
      <c r="BY166" s="379"/>
      <c r="BZ166" s="379"/>
      <c r="CA166" s="379"/>
      <c r="CB166" s="379"/>
      <c r="CC166" s="379"/>
      <c r="CD166" s="379"/>
      <c r="CE166" s="381"/>
      <c r="CF166" s="379"/>
      <c r="CG166" s="379"/>
      <c r="CH166" s="379"/>
      <c r="CI166" s="379"/>
      <c r="CJ166" s="379"/>
      <c r="CK166" s="379"/>
      <c r="CL166" s="379"/>
      <c r="CM166" s="379"/>
      <c r="CN166" s="381"/>
      <c r="CO166" s="379"/>
    </row>
    <row r="167" spans="1:93" x14ac:dyDescent="0.15">
      <c r="A167" s="401">
        <v>0.74793981481481486</v>
      </c>
      <c r="B167" s="435"/>
      <c r="C167" s="442"/>
      <c r="D167" s="379"/>
      <c r="E167" s="380"/>
      <c r="F167" s="379" t="s">
        <v>352</v>
      </c>
      <c r="G167" s="379">
        <v>33</v>
      </c>
      <c r="H167" s="381">
        <v>1</v>
      </c>
      <c r="I167" s="379">
        <v>0</v>
      </c>
      <c r="J167" s="381">
        <v>1</v>
      </c>
      <c r="K167" s="402">
        <v>1</v>
      </c>
      <c r="L167" s="402">
        <v>1</v>
      </c>
      <c r="M167" s="402">
        <v>0</v>
      </c>
      <c r="N167" s="379"/>
      <c r="O167" s="379">
        <v>1</v>
      </c>
      <c r="P167" s="379">
        <v>0</v>
      </c>
      <c r="Q167" s="379">
        <v>0</v>
      </c>
      <c r="R167" s="379">
        <v>1</v>
      </c>
      <c r="S167" s="379">
        <v>0</v>
      </c>
      <c r="T167" s="379">
        <v>0</v>
      </c>
      <c r="U167" s="379">
        <v>0</v>
      </c>
      <c r="V167" s="379">
        <v>0</v>
      </c>
      <c r="W167" s="379">
        <v>0</v>
      </c>
      <c r="X167" s="379">
        <v>0</v>
      </c>
      <c r="Y167" s="381">
        <v>1</v>
      </c>
      <c r="Z167" s="379"/>
      <c r="AA167" s="379"/>
      <c r="AB167" s="379">
        <v>1.0254583083608029</v>
      </c>
      <c r="AC167" s="379">
        <v>-11.885</v>
      </c>
      <c r="AD167" s="379" t="s">
        <v>442</v>
      </c>
      <c r="AE167" s="379">
        <v>1.0254583083608029</v>
      </c>
      <c r="AF167" s="379">
        <v>-11.885</v>
      </c>
      <c r="AG167" s="379">
        <v>-4.122760954022004</v>
      </c>
      <c r="AH167" s="379">
        <v>13.600792253521126</v>
      </c>
      <c r="AI167" s="379"/>
      <c r="AJ167" s="379"/>
      <c r="AK167" s="379">
        <v>0</v>
      </c>
      <c r="AL167" s="379">
        <v>0</v>
      </c>
      <c r="AM167" s="379"/>
      <c r="AN167" s="379"/>
      <c r="AO167" s="379"/>
      <c r="AP167" s="379"/>
      <c r="AQ167" s="379"/>
      <c r="AR167" s="379"/>
      <c r="AS167" s="379"/>
      <c r="AT167" s="379"/>
      <c r="AU167" s="405"/>
      <c r="AV167" s="405"/>
      <c r="AW167" s="405"/>
      <c r="AX167" s="379"/>
      <c r="AY167" s="379"/>
      <c r="AZ167" s="379"/>
      <c r="BA167" s="379"/>
      <c r="BB167" s="379"/>
      <c r="BC167" s="379"/>
      <c r="BD167" s="379"/>
      <c r="BE167" s="379"/>
      <c r="BF167" s="379"/>
      <c r="BG167" s="379"/>
      <c r="BH167" s="379"/>
      <c r="BI167" s="405"/>
      <c r="BJ167" s="405"/>
      <c r="BK167" s="405"/>
      <c r="BL167" s="379"/>
      <c r="BM167" s="379"/>
      <c r="BN167" s="379"/>
      <c r="BO167" s="379"/>
      <c r="BP167" s="379"/>
      <c r="BQ167" s="379"/>
      <c r="BR167" s="383"/>
      <c r="BS167" s="379"/>
      <c r="BT167" s="379"/>
      <c r="BU167" s="379"/>
      <c r="BV167" s="379"/>
      <c r="BW167" s="379"/>
      <c r="BX167" s="381"/>
      <c r="BY167" s="379"/>
      <c r="BZ167" s="379"/>
      <c r="CA167" s="379"/>
      <c r="CB167" s="379"/>
      <c r="CC167" s="379"/>
      <c r="CD167" s="379"/>
      <c r="CE167" s="381"/>
      <c r="CF167" s="379"/>
      <c r="CG167" s="379"/>
      <c r="CH167" s="379"/>
      <c r="CI167" s="379"/>
      <c r="CJ167" s="379"/>
      <c r="CK167" s="379"/>
      <c r="CL167" s="379"/>
      <c r="CM167" s="379"/>
      <c r="CN167" s="381"/>
      <c r="CO167" s="379"/>
    </row>
    <row r="168" spans="1:93" x14ac:dyDescent="0.15">
      <c r="A168" s="401">
        <v>0.74820601851851853</v>
      </c>
      <c r="B168" s="435">
        <v>0.23</v>
      </c>
      <c r="C168" s="442">
        <v>0.76665899999999998</v>
      </c>
      <c r="D168" s="379"/>
      <c r="E168" s="380"/>
      <c r="F168" s="379"/>
      <c r="G168" s="379"/>
      <c r="H168" s="381">
        <v>2</v>
      </c>
      <c r="I168" s="379"/>
      <c r="J168" s="381"/>
      <c r="K168" s="402">
        <v>0</v>
      </c>
      <c r="L168" s="379"/>
      <c r="M168" s="379"/>
      <c r="N168" s="379"/>
      <c r="O168" s="379"/>
      <c r="P168" s="379"/>
      <c r="Q168" s="379"/>
      <c r="R168" s="379"/>
      <c r="S168" s="379"/>
      <c r="T168" s="379"/>
      <c r="U168" s="379"/>
      <c r="V168" s="379"/>
      <c r="W168" s="379"/>
      <c r="X168" s="379"/>
      <c r="Y168" s="381"/>
      <c r="Z168" s="379">
        <v>-3.0345194839248251</v>
      </c>
      <c r="AA168" s="379">
        <v>5.4403169014084503</v>
      </c>
      <c r="AB168" s="379">
        <v>-4.7087371302281769</v>
      </c>
      <c r="AC168" s="379">
        <v>12.261637323943662</v>
      </c>
      <c r="AD168" s="379" t="s">
        <v>443</v>
      </c>
      <c r="AE168" s="379">
        <v>-4.3320381598099225</v>
      </c>
      <c r="AF168" s="379">
        <v>12.554577464788732</v>
      </c>
      <c r="AG168" s="379">
        <v>1.402157278779057</v>
      </c>
      <c r="AH168" s="379">
        <v>-11.717605633802817</v>
      </c>
      <c r="AI168" s="379"/>
      <c r="AJ168" s="379"/>
      <c r="AK168" s="379">
        <v>1</v>
      </c>
      <c r="AL168" s="379">
        <v>0</v>
      </c>
      <c r="AM168" s="379">
        <v>1</v>
      </c>
      <c r="AN168" s="379">
        <v>0</v>
      </c>
      <c r="AO168" s="379">
        <v>0</v>
      </c>
      <c r="AP168" s="379">
        <v>0</v>
      </c>
      <c r="AQ168" s="379">
        <v>1</v>
      </c>
      <c r="AR168" s="379">
        <v>0</v>
      </c>
      <c r="AS168" s="379">
        <v>1</v>
      </c>
      <c r="AT168" s="379">
        <v>0</v>
      </c>
      <c r="AU168" s="405">
        <v>0</v>
      </c>
      <c r="AV168" s="405">
        <v>0</v>
      </c>
      <c r="AW168" s="405"/>
      <c r="AX168" s="405">
        <v>0</v>
      </c>
      <c r="AY168" s="405">
        <v>0</v>
      </c>
      <c r="AZ168" s="405">
        <v>0</v>
      </c>
      <c r="BA168" s="405">
        <v>1</v>
      </c>
      <c r="BB168" s="405">
        <v>0</v>
      </c>
      <c r="BC168" s="405">
        <v>0</v>
      </c>
      <c r="BD168" s="405">
        <v>1</v>
      </c>
      <c r="BE168" s="405">
        <v>0</v>
      </c>
      <c r="BF168" s="405">
        <v>1</v>
      </c>
      <c r="BG168" s="405">
        <v>0</v>
      </c>
      <c r="BH168" s="405">
        <v>0</v>
      </c>
      <c r="BI168" s="405">
        <v>0</v>
      </c>
      <c r="BJ168" s="405">
        <v>0</v>
      </c>
      <c r="BK168" s="405">
        <v>0</v>
      </c>
      <c r="BL168" s="405">
        <v>0</v>
      </c>
      <c r="BM168" s="405">
        <v>0</v>
      </c>
      <c r="BN168" s="405">
        <v>0</v>
      </c>
      <c r="BO168" s="405">
        <v>1</v>
      </c>
      <c r="BP168" s="405">
        <v>0</v>
      </c>
      <c r="BQ168" s="405">
        <v>0</v>
      </c>
      <c r="BR168" s="383">
        <v>1</v>
      </c>
      <c r="BS168" s="402">
        <v>0</v>
      </c>
      <c r="BT168" s="402">
        <v>0</v>
      </c>
      <c r="BU168" s="402">
        <v>0</v>
      </c>
      <c r="BV168" s="402">
        <v>0</v>
      </c>
      <c r="BW168" s="402">
        <v>1</v>
      </c>
      <c r="BX168" s="381">
        <v>0</v>
      </c>
      <c r="BY168" s="402">
        <v>1</v>
      </c>
      <c r="BZ168" s="402">
        <v>0</v>
      </c>
      <c r="CA168" s="402">
        <v>0</v>
      </c>
      <c r="CB168" s="402">
        <v>0</v>
      </c>
      <c r="CC168" s="402">
        <v>0</v>
      </c>
      <c r="CD168" s="402">
        <v>0</v>
      </c>
      <c r="CE168" s="381">
        <v>0</v>
      </c>
      <c r="CF168" s="402">
        <v>0</v>
      </c>
      <c r="CG168" s="379"/>
      <c r="CH168" s="379"/>
      <c r="CI168" s="379"/>
      <c r="CJ168" s="379"/>
      <c r="CK168" s="379"/>
      <c r="CL168" s="379"/>
      <c r="CM168" s="379"/>
      <c r="CN168" s="381"/>
      <c r="CO168" s="379"/>
    </row>
    <row r="169" spans="1:93" x14ac:dyDescent="0.15">
      <c r="A169" s="401">
        <v>0.74945601851851851</v>
      </c>
      <c r="B169" s="435">
        <v>1.18</v>
      </c>
      <c r="C169" s="442">
        <v>1.5999999399999998</v>
      </c>
      <c r="D169" s="379"/>
      <c r="E169" s="380"/>
      <c r="F169" s="379"/>
      <c r="G169" s="379"/>
      <c r="H169" s="381">
        <v>3</v>
      </c>
      <c r="I169" s="379"/>
      <c r="J169" s="381"/>
      <c r="K169" s="402">
        <v>0</v>
      </c>
      <c r="L169" s="379"/>
      <c r="M169" s="379"/>
      <c r="N169" s="379"/>
      <c r="O169" s="379"/>
      <c r="P169" s="379"/>
      <c r="Q169" s="379"/>
      <c r="R169" s="379"/>
      <c r="S169" s="379"/>
      <c r="T169" s="379"/>
      <c r="U169" s="379"/>
      <c r="V169" s="379"/>
      <c r="W169" s="379"/>
      <c r="X169" s="379"/>
      <c r="Y169" s="381"/>
      <c r="Z169" s="379">
        <v>3.7042065424461659</v>
      </c>
      <c r="AA169" s="379">
        <v>-10.545845070422535</v>
      </c>
      <c r="AB169" s="379">
        <v>4.5413153655978418</v>
      </c>
      <c r="AC169" s="379">
        <v>-11.885</v>
      </c>
      <c r="AD169" s="379" t="s">
        <v>443</v>
      </c>
      <c r="AE169" s="379">
        <v>6.0062558061132743</v>
      </c>
      <c r="AF169" s="379">
        <v>-11.801302816901408</v>
      </c>
      <c r="AG169" s="379">
        <v>-2.2811215430883167</v>
      </c>
      <c r="AH169" s="379">
        <v>12.721971830985915</v>
      </c>
      <c r="AI169" s="379"/>
      <c r="AJ169" s="379"/>
      <c r="AK169" s="379">
        <v>0</v>
      </c>
      <c r="AL169" s="379">
        <v>1</v>
      </c>
      <c r="AM169" s="379">
        <v>0</v>
      </c>
      <c r="AN169" s="379">
        <v>1</v>
      </c>
      <c r="AO169" s="379">
        <v>0</v>
      </c>
      <c r="AP169" s="379">
        <v>1</v>
      </c>
      <c r="AQ169" s="379">
        <v>0</v>
      </c>
      <c r="AR169" s="379">
        <v>0</v>
      </c>
      <c r="AS169" s="379"/>
      <c r="AT169" s="379">
        <v>0</v>
      </c>
      <c r="AU169" s="405">
        <v>0</v>
      </c>
      <c r="AV169" s="405">
        <v>0</v>
      </c>
      <c r="AW169" s="405"/>
      <c r="AX169" s="405">
        <v>0</v>
      </c>
      <c r="AY169" s="405">
        <v>1</v>
      </c>
      <c r="AZ169" s="405">
        <v>0</v>
      </c>
      <c r="BA169" s="405">
        <v>0</v>
      </c>
      <c r="BB169" s="405">
        <v>1</v>
      </c>
      <c r="BC169" s="405">
        <v>0</v>
      </c>
      <c r="BD169" s="405">
        <v>0</v>
      </c>
      <c r="BE169" s="405">
        <v>0</v>
      </c>
      <c r="BF169" s="405">
        <v>1</v>
      </c>
      <c r="BG169" s="405">
        <v>0</v>
      </c>
      <c r="BH169" s="405">
        <v>0</v>
      </c>
      <c r="BI169" s="405">
        <v>0</v>
      </c>
      <c r="BJ169" s="405">
        <v>0</v>
      </c>
      <c r="BK169" s="405">
        <v>0</v>
      </c>
      <c r="BL169" s="405">
        <v>0</v>
      </c>
      <c r="BM169" s="405">
        <v>0</v>
      </c>
      <c r="BN169" s="405">
        <v>1</v>
      </c>
      <c r="BO169" s="405">
        <v>0</v>
      </c>
      <c r="BP169" s="405">
        <v>0</v>
      </c>
      <c r="BQ169" s="405">
        <v>0</v>
      </c>
      <c r="BR169" s="383">
        <v>1</v>
      </c>
      <c r="BS169" s="402">
        <v>0</v>
      </c>
      <c r="BT169" s="402">
        <v>0</v>
      </c>
      <c r="BU169" s="402">
        <v>0</v>
      </c>
      <c r="BV169" s="402">
        <v>0</v>
      </c>
      <c r="BW169" s="402">
        <v>1</v>
      </c>
      <c r="BX169" s="381">
        <v>0</v>
      </c>
      <c r="BY169" s="402">
        <v>0</v>
      </c>
      <c r="BZ169" s="402">
        <v>0</v>
      </c>
      <c r="CA169" s="402">
        <v>0</v>
      </c>
      <c r="CB169" s="402">
        <v>0</v>
      </c>
      <c r="CC169" s="402">
        <v>1</v>
      </c>
      <c r="CD169" s="402">
        <v>0</v>
      </c>
      <c r="CE169" s="381">
        <v>0</v>
      </c>
      <c r="CF169" s="402">
        <v>1</v>
      </c>
      <c r="CG169" s="379"/>
      <c r="CH169" s="379"/>
      <c r="CI169" s="379"/>
      <c r="CJ169" s="379"/>
      <c r="CK169" s="379"/>
      <c r="CL169" s="379"/>
      <c r="CM169" s="379"/>
      <c r="CN169" s="381"/>
      <c r="CO169" s="379"/>
    </row>
    <row r="170" spans="1:93" x14ac:dyDescent="0.15">
      <c r="A170" s="418" t="s">
        <v>593</v>
      </c>
      <c r="B170" s="435"/>
      <c r="C170" s="442"/>
      <c r="D170" s="379"/>
      <c r="E170" s="380"/>
      <c r="F170" s="379"/>
      <c r="G170" s="379"/>
      <c r="H170" s="381"/>
      <c r="I170" s="379"/>
      <c r="J170" s="381"/>
      <c r="K170" s="379"/>
      <c r="L170" s="379"/>
      <c r="M170" s="379"/>
      <c r="N170" s="379"/>
      <c r="O170" s="379"/>
      <c r="P170" s="379"/>
      <c r="Q170" s="379"/>
      <c r="R170" s="379"/>
      <c r="S170" s="379"/>
      <c r="T170" s="379"/>
      <c r="U170" s="379"/>
      <c r="V170" s="379"/>
      <c r="W170" s="379"/>
      <c r="X170" s="379"/>
      <c r="Y170" s="381"/>
      <c r="Z170" s="379">
        <v>-6.9689309527377015</v>
      </c>
      <c r="AA170" s="379">
        <v>17.576408450704225</v>
      </c>
      <c r="AB170" s="379"/>
      <c r="AC170" s="379"/>
      <c r="AD170" s="379"/>
      <c r="AE170" s="379"/>
      <c r="AF170" s="379"/>
      <c r="AG170" s="379"/>
      <c r="AH170" s="381"/>
      <c r="AI170" s="382"/>
      <c r="AJ170" s="382"/>
      <c r="AK170" s="379"/>
      <c r="AL170" s="379"/>
      <c r="AM170" s="379"/>
      <c r="AN170" s="379"/>
      <c r="AO170" s="379"/>
      <c r="AP170" s="379"/>
      <c r="AQ170" s="379"/>
      <c r="AR170" s="379"/>
      <c r="AS170" s="379"/>
      <c r="AT170" s="379"/>
      <c r="AU170" s="405"/>
      <c r="AV170" s="405"/>
      <c r="AW170" s="405"/>
      <c r="AX170" s="379"/>
      <c r="AY170" s="379"/>
      <c r="AZ170" s="379"/>
      <c r="BA170" s="379"/>
      <c r="BB170" s="379"/>
      <c r="BC170" s="379"/>
      <c r="BD170" s="379"/>
      <c r="BE170" s="379"/>
      <c r="BF170" s="379"/>
      <c r="BG170" s="379"/>
      <c r="BH170" s="379"/>
      <c r="BI170" s="405"/>
      <c r="BJ170" s="405"/>
      <c r="BK170" s="405"/>
      <c r="BL170" s="379"/>
      <c r="BM170" s="379"/>
      <c r="BN170" s="379"/>
      <c r="BO170" s="379"/>
      <c r="BP170" s="379"/>
      <c r="BQ170" s="379"/>
      <c r="BR170" s="383"/>
      <c r="BS170" s="379"/>
      <c r="BT170" s="379"/>
      <c r="BU170" s="379"/>
      <c r="BV170" s="379"/>
      <c r="BW170" s="379"/>
      <c r="BX170" s="381"/>
      <c r="BY170" s="379"/>
      <c r="BZ170" s="379"/>
      <c r="CA170" s="379"/>
      <c r="CB170" s="379"/>
      <c r="CC170" s="379"/>
      <c r="CD170" s="379"/>
      <c r="CE170" s="381"/>
      <c r="CF170" s="379"/>
      <c r="CG170" s="379"/>
      <c r="CH170" s="379"/>
      <c r="CI170" s="379"/>
      <c r="CJ170" s="379"/>
      <c r="CK170" s="379"/>
      <c r="CL170" s="379"/>
      <c r="CM170" s="379"/>
      <c r="CN170" s="381"/>
      <c r="CO170" s="379"/>
    </row>
    <row r="171" spans="1:93" x14ac:dyDescent="0.15">
      <c r="A171" s="401">
        <v>0.76601851851851854</v>
      </c>
      <c r="B171" s="435"/>
      <c r="C171" s="442"/>
      <c r="D171" s="379"/>
      <c r="E171" s="380"/>
      <c r="F171" s="379" t="s">
        <v>353</v>
      </c>
      <c r="G171" s="379">
        <v>34</v>
      </c>
      <c r="H171" s="381">
        <v>1</v>
      </c>
      <c r="I171" s="379">
        <v>0</v>
      </c>
      <c r="J171" s="381">
        <v>1</v>
      </c>
      <c r="K171" s="402">
        <v>1</v>
      </c>
      <c r="L171" s="402">
        <v>1</v>
      </c>
      <c r="M171" s="402">
        <v>0</v>
      </c>
      <c r="N171" s="379"/>
      <c r="O171" s="379">
        <v>1</v>
      </c>
      <c r="P171" s="379">
        <v>0</v>
      </c>
      <c r="Q171" s="379">
        <v>0</v>
      </c>
      <c r="R171" s="379">
        <v>0</v>
      </c>
      <c r="S171" s="379">
        <v>0</v>
      </c>
      <c r="T171" s="379">
        <v>1</v>
      </c>
      <c r="U171" s="379">
        <v>0</v>
      </c>
      <c r="V171" s="379">
        <v>0</v>
      </c>
      <c r="W171" s="379">
        <v>1</v>
      </c>
      <c r="X171" s="379">
        <v>0</v>
      </c>
      <c r="Y171" s="381">
        <v>0</v>
      </c>
      <c r="Z171" s="411">
        <v>0.85803654373046778</v>
      </c>
      <c r="AA171" s="411">
        <v>4.770739436619718</v>
      </c>
      <c r="AB171" s="379">
        <v>-0.89989198488805155</v>
      </c>
      <c r="AC171" s="379">
        <v>-11.926848591549295</v>
      </c>
      <c r="AD171" s="379" t="s">
        <v>442</v>
      </c>
      <c r="AE171" s="379">
        <v>-0.89989198488805155</v>
      </c>
      <c r="AF171" s="379">
        <v>-11.926848591549295</v>
      </c>
      <c r="AG171" s="379">
        <v>4.41574904212509</v>
      </c>
      <c r="AH171" s="379">
        <v>13.140457746478873</v>
      </c>
      <c r="AI171" s="379"/>
      <c r="AJ171" s="379"/>
      <c r="AK171" s="379">
        <v>0</v>
      </c>
      <c r="AL171" s="379">
        <v>0</v>
      </c>
      <c r="AM171" s="379"/>
      <c r="AN171" s="379"/>
      <c r="AO171" s="379"/>
      <c r="AP171" s="379"/>
      <c r="AQ171" s="379"/>
      <c r="AR171" s="379"/>
      <c r="AS171" s="379"/>
      <c r="AT171" s="379"/>
      <c r="AU171" s="405"/>
      <c r="AV171" s="405"/>
      <c r="AW171" s="405"/>
      <c r="AX171" s="379"/>
      <c r="AY171" s="379"/>
      <c r="AZ171" s="379"/>
      <c r="BA171" s="379"/>
      <c r="BB171" s="379"/>
      <c r="BC171" s="379"/>
      <c r="BD171" s="379"/>
      <c r="BE171" s="379"/>
      <c r="BF171" s="379"/>
      <c r="BG171" s="379"/>
      <c r="BH171" s="379"/>
      <c r="BI171" s="405"/>
      <c r="BJ171" s="405"/>
      <c r="BK171" s="405"/>
      <c r="BL171" s="379"/>
      <c r="BM171" s="379"/>
      <c r="BN171" s="379"/>
      <c r="BO171" s="379"/>
      <c r="BP171" s="379"/>
      <c r="BQ171" s="379"/>
      <c r="BR171" s="383"/>
      <c r="BS171" s="379"/>
      <c r="BT171" s="379"/>
      <c r="BU171" s="379"/>
      <c r="BV171" s="379"/>
      <c r="BW171" s="379"/>
      <c r="BX171" s="381"/>
      <c r="BY171" s="379"/>
      <c r="BZ171" s="379"/>
      <c r="CA171" s="379"/>
      <c r="CB171" s="379"/>
      <c r="CC171" s="379"/>
      <c r="CD171" s="379"/>
      <c r="CE171" s="381"/>
      <c r="CF171" s="379">
        <v>1</v>
      </c>
      <c r="CG171" s="379"/>
      <c r="CH171" s="379"/>
      <c r="CI171" s="379"/>
      <c r="CJ171" s="379"/>
      <c r="CK171" s="379"/>
      <c r="CL171" s="379"/>
      <c r="CM171" s="379"/>
      <c r="CN171" s="381"/>
      <c r="CO171" s="379"/>
    </row>
    <row r="172" spans="1:93" x14ac:dyDescent="0.15">
      <c r="A172" s="401">
        <v>0.77307870370370368</v>
      </c>
      <c r="B172" s="435"/>
      <c r="C172" s="442"/>
      <c r="D172" s="379"/>
      <c r="E172" s="380"/>
      <c r="F172" s="379" t="s">
        <v>353</v>
      </c>
      <c r="G172" s="379"/>
      <c r="H172" s="381">
        <v>1</v>
      </c>
      <c r="I172" s="379">
        <v>0</v>
      </c>
      <c r="J172" s="381">
        <v>1</v>
      </c>
      <c r="K172" s="402">
        <v>1</v>
      </c>
      <c r="L172" s="402">
        <v>1</v>
      </c>
      <c r="M172" s="402">
        <v>0</v>
      </c>
      <c r="N172" s="379"/>
      <c r="O172" s="379">
        <v>1</v>
      </c>
      <c r="P172" s="379">
        <v>0</v>
      </c>
      <c r="Q172" s="379">
        <v>0</v>
      </c>
      <c r="R172" s="379">
        <v>1</v>
      </c>
      <c r="S172" s="379">
        <v>0</v>
      </c>
      <c r="T172" s="379">
        <v>0</v>
      </c>
      <c r="U172" s="379">
        <v>0</v>
      </c>
      <c r="V172" s="379">
        <v>0</v>
      </c>
      <c r="W172" s="379">
        <v>1</v>
      </c>
      <c r="X172" s="379">
        <v>0</v>
      </c>
      <c r="Y172" s="381">
        <v>0</v>
      </c>
      <c r="Z172" s="379"/>
      <c r="AA172" s="379"/>
      <c r="AB172" s="379">
        <v>-1.0254583083608029</v>
      </c>
      <c r="AC172" s="379">
        <v>-11.885</v>
      </c>
      <c r="AD172" s="379" t="s">
        <v>442</v>
      </c>
      <c r="AE172" s="379">
        <v>-1.0254583083608029</v>
      </c>
      <c r="AF172" s="379">
        <v>-11.885</v>
      </c>
      <c r="AG172" s="379">
        <v>4.0390500717068356</v>
      </c>
      <c r="AH172" s="379">
        <v>13.266003521126759</v>
      </c>
      <c r="AI172" s="379"/>
      <c r="AJ172" s="379"/>
      <c r="AK172" s="379">
        <v>0</v>
      </c>
      <c r="AL172" s="379">
        <v>0</v>
      </c>
      <c r="AM172" s="379"/>
      <c r="AN172" s="379"/>
      <c r="AO172" s="379"/>
      <c r="AP172" s="379"/>
      <c r="AQ172" s="379"/>
      <c r="AR172" s="379"/>
      <c r="AS172" s="379"/>
      <c r="AT172" s="379"/>
      <c r="AU172" s="405"/>
      <c r="AV172" s="405"/>
      <c r="AW172" s="405"/>
      <c r="AX172" s="379"/>
      <c r="AY172" s="379"/>
      <c r="AZ172" s="379"/>
      <c r="BA172" s="379"/>
      <c r="BB172" s="379"/>
      <c r="BC172" s="379"/>
      <c r="BD172" s="379"/>
      <c r="BE172" s="379"/>
      <c r="BF172" s="379"/>
      <c r="BG172" s="379"/>
      <c r="BH172" s="379"/>
      <c r="BI172" s="405"/>
      <c r="BJ172" s="405"/>
      <c r="BK172" s="405"/>
      <c r="BL172" s="379"/>
      <c r="BM172" s="379"/>
      <c r="BN172" s="379"/>
      <c r="BO172" s="379"/>
      <c r="BP172" s="379"/>
      <c r="BQ172" s="379"/>
      <c r="BR172" s="383">
        <v>0</v>
      </c>
      <c r="BS172" s="379">
        <v>0</v>
      </c>
      <c r="BT172" s="379">
        <v>0</v>
      </c>
      <c r="BU172" s="402">
        <v>0</v>
      </c>
      <c r="BV172" s="402">
        <v>1</v>
      </c>
      <c r="BW172" s="402">
        <v>0</v>
      </c>
      <c r="BX172" s="381">
        <v>0</v>
      </c>
      <c r="BY172" s="379"/>
      <c r="BZ172" s="379"/>
      <c r="CA172" s="379"/>
      <c r="CB172" s="379"/>
      <c r="CC172" s="379"/>
      <c r="CD172" s="379"/>
      <c r="CE172" s="381"/>
      <c r="CF172" s="379"/>
      <c r="CG172" s="379"/>
      <c r="CH172" s="379"/>
      <c r="CI172" s="379"/>
      <c r="CJ172" s="379"/>
      <c r="CK172" s="379"/>
      <c r="CL172" s="379"/>
      <c r="CM172" s="379"/>
      <c r="CN172" s="381"/>
      <c r="CO172" s="379"/>
    </row>
    <row r="173" spans="1:93" x14ac:dyDescent="0.15">
      <c r="A173" s="401">
        <v>0.77363425925925933</v>
      </c>
      <c r="B173" s="435">
        <v>0.18</v>
      </c>
      <c r="C173" s="442">
        <v>0.59999399999999992</v>
      </c>
      <c r="D173" s="379"/>
      <c r="E173" s="380"/>
      <c r="F173" s="379"/>
      <c r="G173" s="379"/>
      <c r="H173" s="381">
        <v>2</v>
      </c>
      <c r="I173" s="379"/>
      <c r="J173" s="381"/>
      <c r="K173" s="402">
        <v>0</v>
      </c>
      <c r="L173" s="379"/>
      <c r="M173" s="379"/>
      <c r="N173" s="379"/>
      <c r="O173" s="379"/>
      <c r="P173" s="379"/>
      <c r="Q173" s="379"/>
      <c r="R173" s="379"/>
      <c r="S173" s="379"/>
      <c r="T173" s="379"/>
      <c r="U173" s="379"/>
      <c r="V173" s="379"/>
      <c r="W173" s="379"/>
      <c r="X173" s="379"/>
      <c r="Y173" s="381"/>
      <c r="Z173" s="379">
        <v>1.0254583083608029</v>
      </c>
      <c r="AA173" s="379">
        <v>6.3609859154929573</v>
      </c>
      <c r="AB173" s="379">
        <v>1.9881334549852301</v>
      </c>
      <c r="AC173" s="379">
        <v>11.926848591549295</v>
      </c>
      <c r="AD173" s="379" t="s">
        <v>443</v>
      </c>
      <c r="AE173" s="379">
        <v>3.2437966897127439</v>
      </c>
      <c r="AF173" s="379">
        <v>11.968697183098591</v>
      </c>
      <c r="AG173" s="379">
        <v>-0.52319301446979738</v>
      </c>
      <c r="AH173" s="379">
        <v>-11.759454225352112</v>
      </c>
      <c r="AI173" s="379"/>
      <c r="AJ173" s="379"/>
      <c r="AK173" s="402">
        <v>1</v>
      </c>
      <c r="AL173" s="402">
        <v>0</v>
      </c>
      <c r="AM173" s="402">
        <v>1</v>
      </c>
      <c r="AN173" s="402">
        <v>0</v>
      </c>
      <c r="AO173" s="402">
        <v>0</v>
      </c>
      <c r="AP173" s="402">
        <v>0</v>
      </c>
      <c r="AQ173" s="402">
        <v>1</v>
      </c>
      <c r="AR173" s="402">
        <v>0</v>
      </c>
      <c r="AS173" s="402">
        <v>1</v>
      </c>
      <c r="AT173" s="402">
        <v>0</v>
      </c>
      <c r="AU173" s="407">
        <v>0</v>
      </c>
      <c r="AV173" s="407">
        <v>0</v>
      </c>
      <c r="AW173" s="407"/>
      <c r="AX173" s="407">
        <v>0</v>
      </c>
      <c r="AY173" s="407">
        <v>0</v>
      </c>
      <c r="AZ173" s="407">
        <v>0</v>
      </c>
      <c r="BA173" s="407">
        <v>1</v>
      </c>
      <c r="BB173" s="407">
        <v>0</v>
      </c>
      <c r="BC173" s="407">
        <v>0</v>
      </c>
      <c r="BD173" s="407">
        <v>1</v>
      </c>
      <c r="BE173" s="407">
        <v>0</v>
      </c>
      <c r="BF173" s="407">
        <v>1</v>
      </c>
      <c r="BG173" s="407">
        <v>0</v>
      </c>
      <c r="BH173" s="407">
        <v>0</v>
      </c>
      <c r="BI173" s="407">
        <v>0</v>
      </c>
      <c r="BJ173" s="407">
        <v>0</v>
      </c>
      <c r="BK173" s="407">
        <v>0</v>
      </c>
      <c r="BL173" s="407">
        <v>0</v>
      </c>
      <c r="BM173" s="407">
        <v>0</v>
      </c>
      <c r="BN173" s="407">
        <v>0</v>
      </c>
      <c r="BO173" s="407">
        <v>1</v>
      </c>
      <c r="BP173" s="407">
        <v>0</v>
      </c>
      <c r="BQ173" s="407">
        <v>0</v>
      </c>
      <c r="BR173" s="383">
        <v>1</v>
      </c>
      <c r="BS173" s="402">
        <v>0</v>
      </c>
      <c r="BT173" s="402">
        <v>0</v>
      </c>
      <c r="BU173" s="402">
        <v>0</v>
      </c>
      <c r="BV173" s="402">
        <v>0</v>
      </c>
      <c r="BW173" s="402">
        <v>1</v>
      </c>
      <c r="BX173" s="381">
        <v>0</v>
      </c>
      <c r="BY173" s="402">
        <v>1</v>
      </c>
      <c r="BZ173" s="402">
        <v>0</v>
      </c>
      <c r="CA173" s="402">
        <v>0</v>
      </c>
      <c r="CB173" s="402">
        <v>0</v>
      </c>
      <c r="CC173" s="402">
        <v>0</v>
      </c>
      <c r="CD173" s="402">
        <v>0</v>
      </c>
      <c r="CE173" s="381">
        <v>0</v>
      </c>
      <c r="CF173" s="402">
        <v>0</v>
      </c>
      <c r="CG173" s="379"/>
      <c r="CH173" s="379"/>
      <c r="CI173" s="379"/>
      <c r="CJ173" s="379"/>
      <c r="CK173" s="379"/>
      <c r="CL173" s="379"/>
      <c r="CM173" s="379"/>
      <c r="CN173" s="381"/>
      <c r="CO173" s="379"/>
    </row>
    <row r="174" spans="1:93" x14ac:dyDescent="0.15">
      <c r="A174" s="419">
        <v>0.77461805555555552</v>
      </c>
      <c r="B174" s="435">
        <v>1.25</v>
      </c>
      <c r="C174" s="442">
        <v>1.8333332499999999</v>
      </c>
      <c r="D174" s="379"/>
      <c r="E174" s="380"/>
      <c r="F174" s="379"/>
      <c r="G174" s="379"/>
      <c r="H174" s="381">
        <v>3</v>
      </c>
      <c r="I174" s="379"/>
      <c r="J174" s="381"/>
      <c r="K174" s="402">
        <v>0</v>
      </c>
      <c r="L174" s="379"/>
      <c r="M174" s="379"/>
      <c r="N174" s="379"/>
      <c r="O174" s="379"/>
      <c r="P174" s="379"/>
      <c r="Q174" s="379"/>
      <c r="R174" s="379"/>
      <c r="S174" s="379"/>
      <c r="T174" s="379"/>
      <c r="U174" s="379"/>
      <c r="V174" s="379"/>
      <c r="W174" s="379"/>
      <c r="X174" s="379"/>
      <c r="Y174" s="381"/>
      <c r="Z174" s="379">
        <v>-2.0927720578791897E-2</v>
      </c>
      <c r="AA174" s="379">
        <v>-6.863169014084507</v>
      </c>
      <c r="AB174" s="379">
        <v>2.0927720578791897E-2</v>
      </c>
      <c r="AC174" s="379">
        <v>-11.006179577464788</v>
      </c>
      <c r="AD174" s="379" t="s">
        <v>443</v>
      </c>
      <c r="AE174" s="379">
        <v>1.4440127199366408</v>
      </c>
      <c r="AF174" s="379">
        <v>-11.131725352112676</v>
      </c>
      <c r="AG174" s="379">
        <v>0.31391580868187846</v>
      </c>
      <c r="AH174" s="379">
        <v>13.098609154929576</v>
      </c>
      <c r="AI174" s="379"/>
      <c r="AJ174" s="379"/>
      <c r="AK174" s="402">
        <v>0</v>
      </c>
      <c r="AL174" s="402">
        <v>1</v>
      </c>
      <c r="AM174" s="402">
        <v>0</v>
      </c>
      <c r="AN174" s="402">
        <v>1</v>
      </c>
      <c r="AO174" s="402">
        <v>0</v>
      </c>
      <c r="AP174" s="402">
        <v>1</v>
      </c>
      <c r="AQ174" s="402">
        <v>0</v>
      </c>
      <c r="AR174" s="402">
        <v>0</v>
      </c>
      <c r="AS174" s="402">
        <v>1</v>
      </c>
      <c r="AT174" s="402">
        <v>0</v>
      </c>
      <c r="AU174" s="407">
        <v>0</v>
      </c>
      <c r="AV174" s="407">
        <v>0</v>
      </c>
      <c r="AW174" s="407"/>
      <c r="AX174" s="407">
        <v>0</v>
      </c>
      <c r="AY174" s="407">
        <v>0</v>
      </c>
      <c r="AZ174" s="407">
        <v>1</v>
      </c>
      <c r="BA174" s="407">
        <v>0</v>
      </c>
      <c r="BB174" s="407">
        <v>0</v>
      </c>
      <c r="BC174" s="407">
        <v>0</v>
      </c>
      <c r="BD174" s="407">
        <v>1</v>
      </c>
      <c r="BE174" s="407">
        <v>0</v>
      </c>
      <c r="BF174" s="407">
        <v>1</v>
      </c>
      <c r="BG174" s="407">
        <v>0</v>
      </c>
      <c r="BH174" s="407">
        <v>0</v>
      </c>
      <c r="BI174" s="407">
        <v>0</v>
      </c>
      <c r="BJ174" s="407">
        <v>0</v>
      </c>
      <c r="BK174" s="407">
        <v>0</v>
      </c>
      <c r="BL174" s="407">
        <v>0</v>
      </c>
      <c r="BM174" s="407">
        <v>0</v>
      </c>
      <c r="BN174" s="407">
        <v>1</v>
      </c>
      <c r="BO174" s="407">
        <v>0</v>
      </c>
      <c r="BP174" s="407">
        <v>0</v>
      </c>
      <c r="BQ174" s="407">
        <v>0</v>
      </c>
      <c r="BR174" s="383">
        <v>1</v>
      </c>
      <c r="BS174" s="402">
        <v>1</v>
      </c>
      <c r="BT174" s="402">
        <v>0</v>
      </c>
      <c r="BU174" s="402">
        <v>0</v>
      </c>
      <c r="BV174" s="402">
        <v>0</v>
      </c>
      <c r="BW174" s="402">
        <v>1</v>
      </c>
      <c r="BX174" s="381">
        <v>0</v>
      </c>
      <c r="BY174" s="402">
        <v>1</v>
      </c>
      <c r="BZ174" s="402">
        <v>0</v>
      </c>
      <c r="CA174" s="402">
        <v>0</v>
      </c>
      <c r="CB174" s="402">
        <v>0</v>
      </c>
      <c r="CC174" s="402">
        <v>0</v>
      </c>
      <c r="CD174" s="402">
        <v>0</v>
      </c>
      <c r="CE174" s="381">
        <v>0</v>
      </c>
      <c r="CF174" s="402">
        <v>1</v>
      </c>
      <c r="CG174" s="379"/>
      <c r="CH174" s="379"/>
      <c r="CI174" s="379"/>
      <c r="CJ174" s="379"/>
      <c r="CK174" s="379"/>
      <c r="CL174" s="379"/>
      <c r="CM174" s="379"/>
      <c r="CN174" s="381"/>
      <c r="CO174" s="379"/>
    </row>
    <row r="175" spans="1:93" x14ac:dyDescent="0.15">
      <c r="A175" s="401">
        <v>0.77571759259259254</v>
      </c>
      <c r="B175" s="435">
        <v>1.05</v>
      </c>
      <c r="C175" s="442">
        <v>1.1666666500000002</v>
      </c>
      <c r="D175" s="379"/>
      <c r="E175" s="380"/>
      <c r="F175" s="379"/>
      <c r="G175" s="379"/>
      <c r="H175" s="381">
        <v>4</v>
      </c>
      <c r="I175" s="379"/>
      <c r="J175" s="381"/>
      <c r="K175" s="402">
        <v>0</v>
      </c>
      <c r="L175" s="379"/>
      <c r="M175" s="379"/>
      <c r="N175" s="379"/>
      <c r="O175" s="379"/>
      <c r="P175" s="379"/>
      <c r="Q175" s="379"/>
      <c r="R175" s="379"/>
      <c r="S175" s="379"/>
      <c r="T175" s="379"/>
      <c r="U175" s="379"/>
      <c r="V175" s="379"/>
      <c r="W175" s="379"/>
      <c r="X175" s="379"/>
      <c r="Y175" s="381"/>
      <c r="Z175" s="379">
        <v>2.7833868369793224</v>
      </c>
      <c r="AA175" s="379">
        <v>7.0724119718309852</v>
      </c>
      <c r="AB175" s="379">
        <v>4.9180143360160953</v>
      </c>
      <c r="AC175" s="379">
        <v>13.517095070422535</v>
      </c>
      <c r="AD175" s="379" t="s">
        <v>443</v>
      </c>
      <c r="AE175" s="379">
        <v>3.9553391893916685</v>
      </c>
      <c r="AF175" s="379">
        <v>13.935580985915493</v>
      </c>
      <c r="AG175" s="379">
        <v>0.43948213215462983</v>
      </c>
      <c r="AH175" s="379">
        <v>-6.7376232394366191</v>
      </c>
      <c r="AI175" s="379"/>
      <c r="AJ175" s="379"/>
      <c r="AK175" s="402">
        <v>0</v>
      </c>
      <c r="AL175" s="402">
        <v>1</v>
      </c>
      <c r="AM175" s="402">
        <v>0</v>
      </c>
      <c r="AN175" s="402">
        <v>1</v>
      </c>
      <c r="AO175" s="402">
        <v>0</v>
      </c>
      <c r="AP175" s="402">
        <v>1</v>
      </c>
      <c r="AQ175" s="402">
        <v>0</v>
      </c>
      <c r="AR175" s="402">
        <v>0</v>
      </c>
      <c r="AS175" s="402">
        <v>1</v>
      </c>
      <c r="AT175" s="402">
        <v>0</v>
      </c>
      <c r="AU175" s="407">
        <v>0</v>
      </c>
      <c r="AV175" s="407">
        <v>0</v>
      </c>
      <c r="AW175" s="407"/>
      <c r="AX175" s="407">
        <v>0</v>
      </c>
      <c r="AY175" s="407">
        <v>0</v>
      </c>
      <c r="AZ175" s="407">
        <v>0</v>
      </c>
      <c r="BA175" s="407">
        <v>1</v>
      </c>
      <c r="BB175" s="407">
        <v>0</v>
      </c>
      <c r="BC175" s="407">
        <v>0</v>
      </c>
      <c r="BD175" s="407">
        <v>1</v>
      </c>
      <c r="BE175" s="407">
        <v>0</v>
      </c>
      <c r="BF175" s="407">
        <v>1</v>
      </c>
      <c r="BG175" s="407">
        <v>0</v>
      </c>
      <c r="BH175" s="407">
        <v>0</v>
      </c>
      <c r="BI175" s="407">
        <v>0</v>
      </c>
      <c r="BJ175" s="407">
        <v>0</v>
      </c>
      <c r="BK175" s="407">
        <v>0</v>
      </c>
      <c r="BL175" s="407">
        <v>0</v>
      </c>
      <c r="BM175" s="407">
        <v>0</v>
      </c>
      <c r="BN175" s="407">
        <v>1</v>
      </c>
      <c r="BO175" s="407">
        <v>0</v>
      </c>
      <c r="BP175" s="407">
        <v>0</v>
      </c>
      <c r="BQ175" s="407">
        <v>0</v>
      </c>
      <c r="BR175" s="383">
        <v>1</v>
      </c>
      <c r="BS175" s="402">
        <v>0</v>
      </c>
      <c r="BT175" s="402">
        <v>0</v>
      </c>
      <c r="BU175" s="402">
        <v>0</v>
      </c>
      <c r="BV175" s="402">
        <v>0</v>
      </c>
      <c r="BW175" s="402">
        <v>1</v>
      </c>
      <c r="BX175" s="381">
        <v>0</v>
      </c>
      <c r="BY175" s="402">
        <v>0</v>
      </c>
      <c r="BZ175" s="402">
        <v>1</v>
      </c>
      <c r="CA175" s="402">
        <v>0</v>
      </c>
      <c r="CB175" s="402">
        <v>0</v>
      </c>
      <c r="CC175" s="402">
        <v>0</v>
      </c>
      <c r="CD175" s="402">
        <v>0</v>
      </c>
      <c r="CE175" s="381">
        <v>0</v>
      </c>
      <c r="CF175" s="402">
        <v>0</v>
      </c>
      <c r="CG175" s="379"/>
      <c r="CH175" s="379"/>
      <c r="CI175" s="379"/>
      <c r="CJ175" s="379"/>
      <c r="CK175" s="379"/>
      <c r="CL175" s="379"/>
      <c r="CM175" s="379"/>
      <c r="CN175" s="381"/>
      <c r="CO175" s="379"/>
    </row>
    <row r="176" spans="1:93" x14ac:dyDescent="0.15">
      <c r="A176" s="401">
        <v>0.77652777777777782</v>
      </c>
      <c r="B176" s="435">
        <v>1.1000000000000001</v>
      </c>
      <c r="C176" s="442">
        <v>1.3333333000000003</v>
      </c>
      <c r="D176" s="379"/>
      <c r="E176" s="380"/>
      <c r="F176" s="379"/>
      <c r="G176" s="379"/>
      <c r="H176" s="381">
        <v>5</v>
      </c>
      <c r="I176" s="379"/>
      <c r="J176" s="381"/>
      <c r="K176" s="402">
        <v>0</v>
      </c>
      <c r="L176" s="379"/>
      <c r="M176" s="379"/>
      <c r="N176" s="379"/>
      <c r="O176" s="379"/>
      <c r="P176" s="379"/>
      <c r="Q176" s="379"/>
      <c r="R176" s="379"/>
      <c r="S176" s="379"/>
      <c r="T176" s="379"/>
      <c r="U176" s="379"/>
      <c r="V176" s="379"/>
      <c r="W176" s="379"/>
      <c r="X176" s="379"/>
      <c r="Y176" s="381"/>
      <c r="Z176" s="411">
        <v>2.9089531604520737</v>
      </c>
      <c r="AA176" s="411">
        <v>0</v>
      </c>
      <c r="AB176" s="379">
        <v>1.4858681610942246</v>
      </c>
      <c r="AC176" s="379">
        <v>-5.231073943661972</v>
      </c>
      <c r="AD176" s="379" t="s">
        <v>442</v>
      </c>
      <c r="AE176" s="379">
        <v>2.0299888961428141</v>
      </c>
      <c r="AF176" s="379">
        <v>-5.1055281690140841</v>
      </c>
      <c r="AG176" s="379">
        <v>2.9508086016096575</v>
      </c>
      <c r="AH176" s="379">
        <v>12.889366197183097</v>
      </c>
      <c r="AI176" s="379"/>
      <c r="AJ176" s="379"/>
      <c r="AK176" s="402">
        <v>0</v>
      </c>
      <c r="AL176" s="402">
        <v>1</v>
      </c>
      <c r="AM176" s="402">
        <v>0</v>
      </c>
      <c r="AN176" s="402">
        <v>1</v>
      </c>
      <c r="AO176" s="402">
        <v>0</v>
      </c>
      <c r="AP176" s="402">
        <v>0</v>
      </c>
      <c r="AQ176" s="402">
        <v>0</v>
      </c>
      <c r="AR176" s="402">
        <v>1</v>
      </c>
      <c r="AS176" s="402">
        <v>1</v>
      </c>
      <c r="AT176" s="402">
        <v>0</v>
      </c>
      <c r="AU176" s="407">
        <v>0</v>
      </c>
      <c r="AV176" s="407">
        <v>0</v>
      </c>
      <c r="AW176" s="407"/>
      <c r="AX176" s="407">
        <v>0</v>
      </c>
      <c r="AY176" s="407">
        <v>0</v>
      </c>
      <c r="AZ176" s="407">
        <v>0</v>
      </c>
      <c r="BA176" s="407">
        <v>0</v>
      </c>
      <c r="BB176" s="407">
        <v>1</v>
      </c>
      <c r="BC176" s="407">
        <v>0</v>
      </c>
      <c r="BD176" s="407">
        <v>1</v>
      </c>
      <c r="BE176" s="407">
        <v>0</v>
      </c>
      <c r="BF176" s="407">
        <v>0</v>
      </c>
      <c r="BG176" s="407">
        <v>0</v>
      </c>
      <c r="BH176" s="407">
        <v>0</v>
      </c>
      <c r="BI176" s="407">
        <v>1</v>
      </c>
      <c r="BJ176" s="407">
        <v>0</v>
      </c>
      <c r="BK176" s="407">
        <v>0</v>
      </c>
      <c r="BL176" s="407">
        <v>0</v>
      </c>
      <c r="BM176" s="407">
        <v>0</v>
      </c>
      <c r="BN176" s="407">
        <v>0</v>
      </c>
      <c r="BO176" s="407">
        <v>0</v>
      </c>
      <c r="BP176" s="407">
        <v>1</v>
      </c>
      <c r="BQ176" s="407">
        <v>0</v>
      </c>
      <c r="BR176" s="383">
        <v>0</v>
      </c>
      <c r="BS176" s="402">
        <v>0</v>
      </c>
      <c r="BT176" s="402">
        <v>1</v>
      </c>
      <c r="BU176" s="402">
        <v>0</v>
      </c>
      <c r="BV176" s="402">
        <v>0</v>
      </c>
      <c r="BW176" s="402">
        <v>1</v>
      </c>
      <c r="BX176" s="381"/>
      <c r="BY176" s="402">
        <v>1</v>
      </c>
      <c r="BZ176" s="402">
        <v>0</v>
      </c>
      <c r="CA176" s="402">
        <v>0</v>
      </c>
      <c r="CB176" s="402">
        <v>0</v>
      </c>
      <c r="CC176" s="402">
        <v>0</v>
      </c>
      <c r="CD176" s="402">
        <v>0</v>
      </c>
      <c r="CE176" s="381">
        <v>0</v>
      </c>
      <c r="CF176" s="402">
        <v>1</v>
      </c>
      <c r="CG176" s="379"/>
      <c r="CH176" s="379"/>
      <c r="CI176" s="379"/>
      <c r="CJ176" s="379"/>
      <c r="CK176" s="379"/>
      <c r="CL176" s="379"/>
      <c r="CM176" s="379"/>
      <c r="CN176" s="381"/>
      <c r="CO176" s="379"/>
    </row>
    <row r="177" spans="1:93" x14ac:dyDescent="0.15">
      <c r="A177" s="418" t="s">
        <v>593</v>
      </c>
      <c r="B177" s="435"/>
      <c r="C177" s="442"/>
      <c r="D177" s="379"/>
      <c r="E177" s="380"/>
      <c r="F177" s="379"/>
      <c r="G177" s="379"/>
      <c r="H177" s="381"/>
      <c r="I177" s="379"/>
      <c r="J177" s="381"/>
      <c r="K177" s="379"/>
      <c r="L177" s="379"/>
      <c r="M177" s="379"/>
      <c r="N177" s="379"/>
      <c r="O177" s="379"/>
      <c r="P177" s="379"/>
      <c r="Q177" s="379"/>
      <c r="R177" s="379"/>
      <c r="S177" s="379"/>
      <c r="T177" s="379"/>
      <c r="U177" s="379"/>
      <c r="V177" s="379"/>
      <c r="W177" s="379"/>
      <c r="X177" s="379"/>
      <c r="Y177" s="381"/>
      <c r="Z177" s="379">
        <v>-3.0345194839248251</v>
      </c>
      <c r="AA177" s="379">
        <v>5.1473767605633798</v>
      </c>
      <c r="AB177" s="379"/>
      <c r="AC177" s="379"/>
      <c r="AD177" s="379"/>
      <c r="AE177" s="379"/>
      <c r="AF177" s="379"/>
      <c r="AG177" s="379"/>
      <c r="AH177" s="381"/>
      <c r="AI177" s="382"/>
      <c r="AJ177" s="382"/>
      <c r="AK177" s="379"/>
      <c r="AL177" s="379"/>
      <c r="AM177" s="379"/>
      <c r="AN177" s="379"/>
      <c r="AO177" s="379"/>
      <c r="AP177" s="379"/>
      <c r="AQ177" s="379"/>
      <c r="AR177" s="379"/>
      <c r="AS177" s="379"/>
      <c r="AT177" s="379"/>
      <c r="AU177" s="405"/>
      <c r="AV177" s="405"/>
      <c r="AW177" s="405"/>
      <c r="AX177" s="379"/>
      <c r="AY177" s="379"/>
      <c r="AZ177" s="379"/>
      <c r="BA177" s="379"/>
      <c r="BB177" s="379"/>
      <c r="BC177" s="379"/>
      <c r="BD177" s="379"/>
      <c r="BE177" s="379"/>
      <c r="BF177" s="379"/>
      <c r="BG177" s="379"/>
      <c r="BH177" s="379"/>
      <c r="BI177" s="405"/>
      <c r="BJ177" s="405"/>
      <c r="BK177" s="405"/>
      <c r="BL177" s="379"/>
      <c r="BM177" s="379"/>
      <c r="BN177" s="379"/>
      <c r="BO177" s="379"/>
      <c r="BP177" s="379"/>
      <c r="BQ177" s="379"/>
      <c r="BR177" s="383">
        <v>0</v>
      </c>
      <c r="BS177" s="402">
        <v>0</v>
      </c>
      <c r="BT177" s="402">
        <v>0</v>
      </c>
      <c r="BU177" s="402">
        <v>0</v>
      </c>
      <c r="BV177" s="402">
        <v>1</v>
      </c>
      <c r="BW177" s="402">
        <v>1</v>
      </c>
      <c r="BX177" s="381">
        <v>0</v>
      </c>
      <c r="BY177" s="379"/>
      <c r="BZ177" s="379"/>
      <c r="CA177" s="379"/>
      <c r="CB177" s="379"/>
      <c r="CC177" s="379"/>
      <c r="CD177" s="379"/>
      <c r="CE177" s="381"/>
      <c r="CF177" s="379"/>
      <c r="CG177" s="379"/>
      <c r="CH177" s="379"/>
      <c r="CI177" s="379"/>
      <c r="CJ177" s="379"/>
      <c r="CK177" s="379"/>
      <c r="CL177" s="379"/>
      <c r="CM177" s="379"/>
      <c r="CN177" s="381"/>
      <c r="CO177" s="379"/>
    </row>
    <row r="178" spans="1:93" x14ac:dyDescent="0.15">
      <c r="A178" s="401">
        <v>0.79263888888888889</v>
      </c>
      <c r="B178" s="435"/>
      <c r="C178" s="442"/>
      <c r="D178" s="379"/>
      <c r="E178" s="380"/>
      <c r="F178" s="379" t="s">
        <v>354</v>
      </c>
      <c r="G178" s="379">
        <v>35</v>
      </c>
      <c r="H178" s="381">
        <v>1</v>
      </c>
      <c r="I178" s="379">
        <v>0</v>
      </c>
      <c r="J178" s="381">
        <v>1</v>
      </c>
      <c r="K178" s="402">
        <v>1</v>
      </c>
      <c r="L178" s="402">
        <v>1</v>
      </c>
      <c r="M178" s="402">
        <v>0</v>
      </c>
      <c r="N178" s="402"/>
      <c r="O178" s="402">
        <v>1</v>
      </c>
      <c r="P178" s="402">
        <v>0</v>
      </c>
      <c r="Q178" s="402">
        <v>0</v>
      </c>
      <c r="R178" s="402">
        <v>1</v>
      </c>
      <c r="S178" s="402">
        <v>0</v>
      </c>
      <c r="T178" s="402">
        <v>0</v>
      </c>
      <c r="U178" s="402">
        <v>0</v>
      </c>
      <c r="V178" s="402">
        <v>0</v>
      </c>
      <c r="W178" s="402">
        <v>1</v>
      </c>
      <c r="X178" s="402">
        <v>0</v>
      </c>
      <c r="Y178" s="381">
        <v>0</v>
      </c>
      <c r="Z178" s="379"/>
      <c r="AA178" s="379"/>
      <c r="AB178" s="379">
        <v>1.0673137495183866</v>
      </c>
      <c r="AC178" s="379">
        <v>-11.926848591549295</v>
      </c>
      <c r="AD178" s="379" t="s">
        <v>442</v>
      </c>
      <c r="AE178" s="379">
        <v>1.0673137495183866</v>
      </c>
      <c r="AF178" s="379">
        <v>-11.926848591549295</v>
      </c>
      <c r="AG178" s="379">
        <v>-3.7879174247613334</v>
      </c>
      <c r="AH178" s="379">
        <v>13.8518838028169</v>
      </c>
      <c r="AI178" s="379"/>
      <c r="AJ178" s="379"/>
      <c r="AK178" s="379">
        <v>0</v>
      </c>
      <c r="AL178" s="379">
        <v>0</v>
      </c>
      <c r="AM178" s="379"/>
      <c r="AN178" s="379"/>
      <c r="AO178" s="379"/>
      <c r="AP178" s="379"/>
      <c r="AQ178" s="379"/>
      <c r="AR178" s="379"/>
      <c r="AS178" s="379"/>
      <c r="AT178" s="379"/>
      <c r="AU178" s="405"/>
      <c r="AV178" s="405"/>
      <c r="AW178" s="405"/>
      <c r="AX178" s="379"/>
      <c r="AY178" s="379"/>
      <c r="AZ178" s="379"/>
      <c r="BA178" s="379"/>
      <c r="BB178" s="379"/>
      <c r="BC178" s="379"/>
      <c r="BD178" s="379"/>
      <c r="BE178" s="379"/>
      <c r="BF178" s="379"/>
      <c r="BG178" s="379"/>
      <c r="BH178" s="379"/>
      <c r="BI178" s="405"/>
      <c r="BJ178" s="405"/>
      <c r="BK178" s="405"/>
      <c r="BL178" s="379"/>
      <c r="BM178" s="379"/>
      <c r="BN178" s="379"/>
      <c r="BO178" s="379"/>
      <c r="BP178" s="379"/>
      <c r="BQ178" s="379"/>
      <c r="BR178" s="383"/>
      <c r="BS178" s="379"/>
      <c r="BT178" s="379"/>
      <c r="BU178" s="379"/>
      <c r="BV178" s="379"/>
      <c r="BW178" s="379"/>
      <c r="BX178" s="381"/>
      <c r="BY178" s="379"/>
      <c r="BZ178" s="379"/>
      <c r="CA178" s="379"/>
      <c r="CB178" s="379"/>
      <c r="CC178" s="379"/>
      <c r="CD178" s="379"/>
      <c r="CE178" s="381"/>
      <c r="CF178" s="379">
        <v>1</v>
      </c>
      <c r="CG178" s="379"/>
      <c r="CH178" s="379"/>
      <c r="CI178" s="379"/>
      <c r="CJ178" s="379"/>
      <c r="CK178" s="379"/>
      <c r="CL178" s="379"/>
      <c r="CM178" s="379"/>
      <c r="CN178" s="381"/>
      <c r="CO178" s="379"/>
    </row>
    <row r="179" spans="1:93" x14ac:dyDescent="0.15">
      <c r="A179" s="401">
        <v>0.79533564814814817</v>
      </c>
      <c r="B179" s="435">
        <v>3.23</v>
      </c>
      <c r="C179" s="442">
        <v>8.4333325899999991</v>
      </c>
      <c r="D179" s="379"/>
      <c r="E179" s="380"/>
      <c r="F179" s="379"/>
      <c r="G179" s="379"/>
      <c r="H179" s="381">
        <v>2</v>
      </c>
      <c r="I179" s="379"/>
      <c r="J179" s="381"/>
      <c r="K179" s="379"/>
      <c r="L179" s="379"/>
      <c r="M179" s="379"/>
      <c r="N179" s="379"/>
      <c r="O179" s="379"/>
      <c r="P179" s="379"/>
      <c r="Q179" s="379"/>
      <c r="R179" s="379"/>
      <c r="S179" s="379"/>
      <c r="T179" s="379"/>
      <c r="U179" s="379"/>
      <c r="V179" s="379"/>
      <c r="W179" s="379"/>
      <c r="X179" s="379"/>
      <c r="Y179" s="381"/>
      <c r="Z179" s="379">
        <v>-0.77432566141530013</v>
      </c>
      <c r="AA179" s="379">
        <v>4.896285211267605</v>
      </c>
      <c r="AB179" s="379">
        <v>-1.7370008080397275</v>
      </c>
      <c r="AC179" s="379">
        <v>13.391549295774647</v>
      </c>
      <c r="AD179" s="379" t="s">
        <v>443</v>
      </c>
      <c r="AE179" s="379">
        <v>-2.4485433077186518</v>
      </c>
      <c r="AF179" s="379">
        <v>13.684489436619717</v>
      </c>
      <c r="AG179" s="379">
        <v>1.3184463964638895</v>
      </c>
      <c r="AH179" s="379">
        <v>-11.717605633802817</v>
      </c>
      <c r="AI179" s="379"/>
      <c r="AJ179" s="379"/>
      <c r="AK179" s="379">
        <v>1</v>
      </c>
      <c r="AL179" s="379">
        <v>0</v>
      </c>
      <c r="AM179" s="379">
        <v>1</v>
      </c>
      <c r="AN179" s="379">
        <v>0</v>
      </c>
      <c r="AO179" s="379">
        <v>0</v>
      </c>
      <c r="AP179" s="379">
        <v>1</v>
      </c>
      <c r="AQ179" s="379">
        <v>0</v>
      </c>
      <c r="AR179" s="379">
        <v>0</v>
      </c>
      <c r="AS179" s="379">
        <v>1</v>
      </c>
      <c r="AT179" s="379">
        <v>0</v>
      </c>
      <c r="AU179" s="405">
        <v>0</v>
      </c>
      <c r="AV179" s="405">
        <v>0</v>
      </c>
      <c r="AW179" s="405"/>
      <c r="AX179" s="405">
        <v>0</v>
      </c>
      <c r="AY179" s="405">
        <v>0</v>
      </c>
      <c r="AZ179" s="405">
        <v>0</v>
      </c>
      <c r="BA179" s="405">
        <v>1</v>
      </c>
      <c r="BB179" s="405">
        <v>0</v>
      </c>
      <c r="BC179" s="405">
        <v>0</v>
      </c>
      <c r="BD179" s="405">
        <v>0</v>
      </c>
      <c r="BE179" s="405">
        <v>1</v>
      </c>
      <c r="BF179" s="405">
        <v>1</v>
      </c>
      <c r="BG179" s="405">
        <v>0</v>
      </c>
      <c r="BH179" s="405">
        <v>0</v>
      </c>
      <c r="BI179" s="405">
        <v>0</v>
      </c>
      <c r="BJ179" s="405">
        <v>0</v>
      </c>
      <c r="BK179" s="405">
        <v>0</v>
      </c>
      <c r="BL179" s="405">
        <v>0</v>
      </c>
      <c r="BM179" s="405">
        <v>0</v>
      </c>
      <c r="BN179" s="405">
        <v>1</v>
      </c>
      <c r="BO179" s="405">
        <v>0</v>
      </c>
      <c r="BP179" s="405">
        <v>0</v>
      </c>
      <c r="BQ179" s="405">
        <v>0</v>
      </c>
      <c r="BR179" s="383">
        <v>1</v>
      </c>
      <c r="BS179" s="402">
        <v>0</v>
      </c>
      <c r="BT179" s="402">
        <v>0</v>
      </c>
      <c r="BU179" s="402">
        <v>0</v>
      </c>
      <c r="BV179" s="402">
        <v>0</v>
      </c>
      <c r="BW179" s="402">
        <v>1</v>
      </c>
      <c r="BX179" s="381">
        <v>0</v>
      </c>
      <c r="BY179" s="402">
        <v>0</v>
      </c>
      <c r="BZ179" s="402">
        <v>0</v>
      </c>
      <c r="CA179" s="402">
        <v>0</v>
      </c>
      <c r="CB179" s="402">
        <v>1</v>
      </c>
      <c r="CC179" s="402">
        <v>0</v>
      </c>
      <c r="CD179" s="402">
        <v>0</v>
      </c>
      <c r="CE179" s="381">
        <v>0</v>
      </c>
      <c r="CF179" s="402">
        <v>0</v>
      </c>
      <c r="CG179" s="379"/>
      <c r="CH179" s="379"/>
      <c r="CI179" s="379"/>
      <c r="CJ179" s="379"/>
      <c r="CK179" s="379"/>
      <c r="CL179" s="379"/>
      <c r="CM179" s="379"/>
      <c r="CN179" s="381"/>
      <c r="CO179" s="379"/>
    </row>
    <row r="180" spans="1:93" x14ac:dyDescent="0.15">
      <c r="A180" s="418" t="s">
        <v>593</v>
      </c>
      <c r="B180" s="435"/>
      <c r="C180" s="442"/>
      <c r="D180" s="379"/>
      <c r="E180" s="380"/>
      <c r="F180" s="379"/>
      <c r="G180" s="379"/>
      <c r="H180" s="381"/>
      <c r="I180" s="379"/>
      <c r="J180" s="381"/>
      <c r="K180" s="379"/>
      <c r="L180" s="379"/>
      <c r="M180" s="379"/>
      <c r="N180" s="379"/>
      <c r="O180" s="379"/>
      <c r="P180" s="379"/>
      <c r="Q180" s="379"/>
      <c r="R180" s="379"/>
      <c r="S180" s="379"/>
      <c r="T180" s="379"/>
      <c r="U180" s="379"/>
      <c r="V180" s="379"/>
      <c r="W180" s="379"/>
      <c r="X180" s="379"/>
      <c r="Y180" s="381"/>
      <c r="Z180" s="379">
        <v>-4.5831708067554251</v>
      </c>
      <c r="AA180" s="379">
        <v>-11.006179577464788</v>
      </c>
      <c r="AB180" s="379"/>
      <c r="AC180" s="379"/>
      <c r="AD180" s="379"/>
      <c r="AE180" s="379"/>
      <c r="AF180" s="379"/>
      <c r="AG180" s="379"/>
      <c r="AH180" s="381"/>
      <c r="AI180" s="382"/>
      <c r="AJ180" s="382"/>
      <c r="AK180" s="379"/>
      <c r="AL180" s="379"/>
      <c r="AM180" s="379"/>
      <c r="AN180" s="379"/>
      <c r="AO180" s="379"/>
      <c r="AP180" s="379"/>
      <c r="AQ180" s="379"/>
      <c r="AR180" s="379"/>
      <c r="AS180" s="379"/>
      <c r="AT180" s="379"/>
      <c r="AU180" s="405"/>
      <c r="AV180" s="405"/>
      <c r="AW180" s="405"/>
      <c r="AX180" s="379"/>
      <c r="AY180" s="379"/>
      <c r="AZ180" s="379"/>
      <c r="BA180" s="379"/>
      <c r="BB180" s="379"/>
      <c r="BC180" s="379"/>
      <c r="BD180" s="379"/>
      <c r="BE180" s="379"/>
      <c r="BF180" s="379"/>
      <c r="BG180" s="379"/>
      <c r="BH180" s="379"/>
      <c r="BI180" s="405"/>
      <c r="BJ180" s="405"/>
      <c r="BK180" s="405"/>
      <c r="BL180" s="379"/>
      <c r="BM180" s="379"/>
      <c r="BN180" s="379"/>
      <c r="BO180" s="379"/>
      <c r="BP180" s="379"/>
      <c r="BQ180" s="379"/>
      <c r="BR180" s="383"/>
      <c r="BS180" s="379"/>
      <c r="BT180" s="379"/>
      <c r="BU180" s="379"/>
      <c r="BV180" s="379"/>
      <c r="BW180" s="379"/>
      <c r="BX180" s="381"/>
      <c r="BY180" s="379"/>
      <c r="BZ180" s="379"/>
      <c r="CA180" s="379"/>
      <c r="CB180" s="379"/>
      <c r="CC180" s="379"/>
      <c r="CD180" s="379"/>
      <c r="CE180" s="381"/>
      <c r="CF180" s="379"/>
      <c r="CG180" s="379"/>
      <c r="CH180" s="379"/>
      <c r="CI180" s="379"/>
      <c r="CJ180" s="379"/>
      <c r="CK180" s="379"/>
      <c r="CL180" s="379"/>
      <c r="CM180" s="379"/>
      <c r="CN180" s="381"/>
      <c r="CO180" s="379"/>
    </row>
    <row r="181" spans="1:93" x14ac:dyDescent="0.15">
      <c r="A181" s="401">
        <v>0.80716435185185187</v>
      </c>
      <c r="B181" s="435"/>
      <c r="C181" s="442"/>
      <c r="D181" s="379"/>
      <c r="E181" s="380"/>
      <c r="F181" s="379" t="s">
        <v>363</v>
      </c>
      <c r="G181" s="379">
        <v>36</v>
      </c>
      <c r="H181" s="381">
        <v>1</v>
      </c>
      <c r="I181" s="379">
        <v>0</v>
      </c>
      <c r="J181" s="381">
        <v>1</v>
      </c>
      <c r="K181" s="402">
        <v>1</v>
      </c>
      <c r="L181" s="402">
        <v>1</v>
      </c>
      <c r="M181" s="402">
        <v>0</v>
      </c>
      <c r="N181" s="379"/>
      <c r="O181" s="379">
        <v>1</v>
      </c>
      <c r="P181" s="379">
        <v>0</v>
      </c>
      <c r="Q181" s="379">
        <v>0</v>
      </c>
      <c r="R181" s="379">
        <v>1</v>
      </c>
      <c r="S181" s="379">
        <v>0</v>
      </c>
      <c r="T181" s="379">
        <v>0</v>
      </c>
      <c r="U181" s="379">
        <v>0</v>
      </c>
      <c r="V181" s="379">
        <v>0</v>
      </c>
      <c r="W181" s="379">
        <v>0</v>
      </c>
      <c r="X181" s="379">
        <v>0</v>
      </c>
      <c r="Y181" s="381">
        <v>1</v>
      </c>
      <c r="Z181" s="379"/>
      <c r="AA181" s="379"/>
      <c r="AB181" s="379">
        <v>-0.85803654373046778</v>
      </c>
      <c r="AC181" s="379">
        <v>-11.885</v>
      </c>
      <c r="AD181" s="379" t="s">
        <v>442</v>
      </c>
      <c r="AE181" s="379">
        <v>-0.85803654373046778</v>
      </c>
      <c r="AF181" s="379">
        <v>-11.885</v>
      </c>
      <c r="AG181" s="379">
        <v>4.0809055128644198</v>
      </c>
      <c r="AH181" s="379">
        <v>13.266003521126759</v>
      </c>
      <c r="AI181" s="379"/>
      <c r="AJ181" s="379"/>
      <c r="AK181" s="379">
        <v>0</v>
      </c>
      <c r="AL181" s="379">
        <v>0</v>
      </c>
      <c r="AM181" s="379"/>
      <c r="AN181" s="379"/>
      <c r="AO181" s="379"/>
      <c r="AP181" s="379"/>
      <c r="AQ181" s="379"/>
      <c r="AR181" s="379"/>
      <c r="AS181" s="379"/>
      <c r="AT181" s="379"/>
      <c r="AU181" s="405"/>
      <c r="AV181" s="405"/>
      <c r="AW181" s="405"/>
      <c r="AX181" s="379"/>
      <c r="AY181" s="379"/>
      <c r="AZ181" s="379"/>
      <c r="BA181" s="379"/>
      <c r="BB181" s="379"/>
      <c r="BC181" s="379"/>
      <c r="BD181" s="379"/>
      <c r="BE181" s="379"/>
      <c r="BF181" s="379"/>
      <c r="BG181" s="379"/>
      <c r="BH181" s="379"/>
      <c r="BI181" s="405"/>
      <c r="BJ181" s="405"/>
      <c r="BK181" s="405"/>
      <c r="BL181" s="379"/>
      <c r="BM181" s="379"/>
      <c r="BN181" s="379"/>
      <c r="BO181" s="379"/>
      <c r="BP181" s="379"/>
      <c r="BQ181" s="379"/>
      <c r="BR181" s="383"/>
      <c r="BS181" s="379"/>
      <c r="BT181" s="379"/>
      <c r="BU181" s="379"/>
      <c r="BV181" s="379"/>
      <c r="BW181" s="379"/>
      <c r="BX181" s="381"/>
      <c r="BY181" s="379"/>
      <c r="BZ181" s="379"/>
      <c r="CA181" s="379"/>
      <c r="CB181" s="379"/>
      <c r="CC181" s="379"/>
      <c r="CD181" s="379"/>
      <c r="CE181" s="381"/>
      <c r="CF181" s="379">
        <v>0</v>
      </c>
      <c r="CG181" s="379"/>
      <c r="CH181" s="379"/>
      <c r="CI181" s="379"/>
      <c r="CJ181" s="379"/>
      <c r="CK181" s="379"/>
      <c r="CL181" s="379"/>
      <c r="CM181" s="379"/>
      <c r="CN181" s="381"/>
      <c r="CO181" s="379"/>
    </row>
    <row r="182" spans="1:93" x14ac:dyDescent="0.15">
      <c r="A182" s="401">
        <v>0.80776620370370367</v>
      </c>
      <c r="B182" s="435">
        <v>0.22</v>
      </c>
      <c r="C182" s="442">
        <v>0.73332600000000003</v>
      </c>
      <c r="D182" s="379"/>
      <c r="E182" s="380"/>
      <c r="F182" s="379"/>
      <c r="G182" s="379"/>
      <c r="H182" s="381">
        <v>2</v>
      </c>
      <c r="I182" s="379"/>
      <c r="J182" s="381"/>
      <c r="K182" s="379">
        <v>0</v>
      </c>
      <c r="L182" s="379"/>
      <c r="M182" s="379"/>
      <c r="N182" s="379"/>
      <c r="O182" s="379"/>
      <c r="P182" s="379"/>
      <c r="Q182" s="379"/>
      <c r="R182" s="379"/>
      <c r="S182" s="379"/>
      <c r="T182" s="379"/>
      <c r="U182" s="379"/>
      <c r="V182" s="379"/>
      <c r="W182" s="379"/>
      <c r="X182" s="379"/>
      <c r="Y182" s="381"/>
      <c r="Z182" s="379">
        <v>4.0809055128644198</v>
      </c>
      <c r="AA182" s="379">
        <v>6.3609859154929573</v>
      </c>
      <c r="AB182" s="379">
        <v>6.1736775707436093</v>
      </c>
      <c r="AC182" s="379">
        <v>12.261637323943662</v>
      </c>
      <c r="AD182" s="379" t="s">
        <v>443</v>
      </c>
      <c r="AE182" s="379">
        <v>5.0854361006464313</v>
      </c>
      <c r="AF182" s="379">
        <v>12.596426056338027</v>
      </c>
      <c r="AG182" s="379">
        <v>-0.43948213215462983</v>
      </c>
      <c r="AH182" s="379">
        <v>-11.675757042253521</v>
      </c>
      <c r="AI182" s="379"/>
      <c r="AJ182" s="379"/>
      <c r="AK182" s="379">
        <v>1</v>
      </c>
      <c r="AL182" s="379">
        <v>0</v>
      </c>
      <c r="AM182" s="379">
        <v>1</v>
      </c>
      <c r="AN182" s="379">
        <v>0</v>
      </c>
      <c r="AO182" s="379">
        <v>0</v>
      </c>
      <c r="AP182" s="379">
        <v>1</v>
      </c>
      <c r="AQ182" s="379">
        <v>0</v>
      </c>
      <c r="AR182" s="379">
        <v>0</v>
      </c>
      <c r="AS182" s="379">
        <v>1</v>
      </c>
      <c r="AT182" s="379">
        <v>0</v>
      </c>
      <c r="AU182" s="405">
        <v>0</v>
      </c>
      <c r="AV182" s="405">
        <v>0</v>
      </c>
      <c r="AW182" s="405"/>
      <c r="AX182" s="405">
        <v>0</v>
      </c>
      <c r="AY182" s="405">
        <v>0</v>
      </c>
      <c r="AZ182" s="405">
        <v>0</v>
      </c>
      <c r="BA182" s="405">
        <v>1</v>
      </c>
      <c r="BB182" s="405">
        <v>0</v>
      </c>
      <c r="BC182" s="405">
        <v>0</v>
      </c>
      <c r="BD182" s="405">
        <v>0</v>
      </c>
      <c r="BE182" s="405">
        <v>1</v>
      </c>
      <c r="BF182" s="405">
        <v>1</v>
      </c>
      <c r="BG182" s="405">
        <v>0</v>
      </c>
      <c r="BH182" s="405">
        <v>0</v>
      </c>
      <c r="BI182" s="405">
        <v>0</v>
      </c>
      <c r="BJ182" s="405">
        <v>0</v>
      </c>
      <c r="BK182" s="405">
        <v>0</v>
      </c>
      <c r="BL182" s="405">
        <v>0</v>
      </c>
      <c r="BM182" s="405">
        <v>0</v>
      </c>
      <c r="BN182" s="405">
        <v>1</v>
      </c>
      <c r="BO182" s="405">
        <v>0</v>
      </c>
      <c r="BP182" s="405">
        <v>0</v>
      </c>
      <c r="BQ182" s="405">
        <v>0</v>
      </c>
      <c r="BR182" s="383">
        <v>0</v>
      </c>
      <c r="BS182" s="402">
        <v>0</v>
      </c>
      <c r="BT182" s="402">
        <v>1</v>
      </c>
      <c r="BU182" s="402">
        <v>0</v>
      </c>
      <c r="BV182" s="402">
        <v>0</v>
      </c>
      <c r="BW182" s="402">
        <v>0</v>
      </c>
      <c r="BX182" s="381">
        <v>1</v>
      </c>
      <c r="BY182" s="402">
        <v>1</v>
      </c>
      <c r="BZ182" s="402">
        <v>0</v>
      </c>
      <c r="CA182" s="402">
        <v>0</v>
      </c>
      <c r="CB182" s="402">
        <v>0</v>
      </c>
      <c r="CC182" s="402">
        <v>0</v>
      </c>
      <c r="CD182" s="402">
        <v>0</v>
      </c>
      <c r="CE182" s="381">
        <v>0</v>
      </c>
      <c r="CF182" s="402">
        <v>0</v>
      </c>
      <c r="CG182" s="379"/>
      <c r="CH182" s="379"/>
      <c r="CI182" s="379"/>
      <c r="CJ182" s="379"/>
      <c r="CK182" s="379"/>
      <c r="CL182" s="379"/>
      <c r="CM182" s="379"/>
      <c r="CN182" s="381"/>
      <c r="CO182" s="379"/>
    </row>
    <row r="183" spans="1:93" x14ac:dyDescent="0.15">
      <c r="A183" s="401">
        <v>0.80849537037037045</v>
      </c>
      <c r="B183" s="435">
        <v>1.03</v>
      </c>
      <c r="C183" s="442">
        <v>1.0999999900000001</v>
      </c>
      <c r="D183" s="379"/>
      <c r="E183" s="380"/>
      <c r="F183" s="379"/>
      <c r="G183" s="379"/>
      <c r="H183" s="381">
        <v>3</v>
      </c>
      <c r="I183" s="379"/>
      <c r="J183" s="381"/>
      <c r="K183" s="379">
        <v>0</v>
      </c>
      <c r="L183" s="379"/>
      <c r="M183" s="379"/>
      <c r="N183" s="379"/>
      <c r="O183" s="379"/>
      <c r="P183" s="379"/>
      <c r="Q183" s="379"/>
      <c r="R183" s="379"/>
      <c r="S183" s="379"/>
      <c r="T183" s="379"/>
      <c r="U183" s="379"/>
      <c r="V183" s="379"/>
      <c r="W183" s="379"/>
      <c r="X183" s="379"/>
      <c r="Y183" s="381"/>
      <c r="Z183" s="379">
        <v>-2.4903987488762356</v>
      </c>
      <c r="AA183" s="379">
        <v>-6.7794718309859148</v>
      </c>
      <c r="AB183" s="379">
        <v>-3.9553391893916685</v>
      </c>
      <c r="AC183" s="379">
        <v>-11.926848591549295</v>
      </c>
      <c r="AD183" s="379" t="s">
        <v>445</v>
      </c>
      <c r="AE183" s="379">
        <v>-2.9508086016096575</v>
      </c>
      <c r="AF183" s="379">
        <v>-12.010545774647886</v>
      </c>
      <c r="AG183" s="379">
        <v>5.1272915418040146</v>
      </c>
      <c r="AH183" s="379">
        <v>12.303485915492956</v>
      </c>
      <c r="AI183" s="379"/>
      <c r="AJ183" s="379"/>
      <c r="AK183" s="379">
        <v>0</v>
      </c>
      <c r="AL183" s="379">
        <v>1</v>
      </c>
      <c r="AM183" s="379">
        <v>0</v>
      </c>
      <c r="AN183" s="379">
        <v>1</v>
      </c>
      <c r="AO183" s="379">
        <v>0</v>
      </c>
      <c r="AP183" s="379">
        <v>1</v>
      </c>
      <c r="AQ183" s="379">
        <v>0</v>
      </c>
      <c r="AR183" s="379">
        <v>0</v>
      </c>
      <c r="AS183" s="379">
        <v>1</v>
      </c>
      <c r="AT183" s="379">
        <v>0</v>
      </c>
      <c r="AU183" s="405">
        <v>0</v>
      </c>
      <c r="AV183" s="405">
        <v>0</v>
      </c>
      <c r="AW183" s="405"/>
      <c r="AX183" s="405">
        <v>0</v>
      </c>
      <c r="AY183" s="405">
        <v>0</v>
      </c>
      <c r="AZ183" s="405">
        <v>1</v>
      </c>
      <c r="BA183" s="405">
        <v>0</v>
      </c>
      <c r="BB183" s="405">
        <v>0</v>
      </c>
      <c r="BC183" s="405">
        <v>0</v>
      </c>
      <c r="BD183" s="405">
        <v>1</v>
      </c>
      <c r="BE183" s="405">
        <v>0</v>
      </c>
      <c r="BF183" s="405">
        <v>1</v>
      </c>
      <c r="BG183" s="405">
        <v>0</v>
      </c>
      <c r="BH183" s="405">
        <v>0</v>
      </c>
      <c r="BI183" s="405">
        <v>0</v>
      </c>
      <c r="BJ183" s="405">
        <v>0</v>
      </c>
      <c r="BK183" s="405">
        <v>0</v>
      </c>
      <c r="BL183" s="405">
        <v>0</v>
      </c>
      <c r="BM183" s="405">
        <v>0</v>
      </c>
      <c r="BN183" s="405">
        <v>1</v>
      </c>
      <c r="BO183" s="405">
        <v>0</v>
      </c>
      <c r="BP183" s="405">
        <v>0</v>
      </c>
      <c r="BQ183" s="405">
        <v>0</v>
      </c>
      <c r="BR183" s="383">
        <v>1</v>
      </c>
      <c r="BS183" s="402">
        <v>0</v>
      </c>
      <c r="BT183" s="402">
        <v>0</v>
      </c>
      <c r="BU183" s="402">
        <v>0</v>
      </c>
      <c r="BV183" s="402">
        <v>0</v>
      </c>
      <c r="BW183" s="402">
        <v>0</v>
      </c>
      <c r="BX183" s="381">
        <v>0</v>
      </c>
      <c r="BY183" s="402">
        <v>0</v>
      </c>
      <c r="BZ183" s="402">
        <v>0</v>
      </c>
      <c r="CA183" s="402">
        <v>0</v>
      </c>
      <c r="CB183" s="402">
        <v>1</v>
      </c>
      <c r="CC183" s="402">
        <v>0</v>
      </c>
      <c r="CD183" s="402">
        <v>0</v>
      </c>
      <c r="CE183" s="381">
        <v>0</v>
      </c>
      <c r="CF183" s="402">
        <v>1</v>
      </c>
      <c r="CG183" s="379"/>
      <c r="CH183" s="379"/>
      <c r="CI183" s="379"/>
      <c r="CJ183" s="379"/>
      <c r="CK183" s="379"/>
      <c r="CL183" s="379"/>
      <c r="CM183" s="379"/>
      <c r="CN183" s="381"/>
      <c r="CO183" s="379"/>
    </row>
    <row r="184" spans="1:93" x14ac:dyDescent="0.15">
      <c r="A184" s="418" t="s">
        <v>593</v>
      </c>
      <c r="B184" s="435"/>
      <c r="C184" s="442"/>
      <c r="D184" s="379"/>
      <c r="E184" s="380"/>
      <c r="F184" s="379"/>
      <c r="G184" s="379"/>
      <c r="H184" s="381"/>
      <c r="I184" s="379"/>
      <c r="J184" s="381"/>
      <c r="K184" s="379"/>
      <c r="L184" s="379"/>
      <c r="M184" s="379"/>
      <c r="N184" s="379"/>
      <c r="O184" s="379"/>
      <c r="P184" s="379"/>
      <c r="Q184" s="379"/>
      <c r="R184" s="379"/>
      <c r="S184" s="379"/>
      <c r="T184" s="379"/>
      <c r="U184" s="379"/>
      <c r="V184" s="379"/>
      <c r="W184" s="379"/>
      <c r="X184" s="379"/>
      <c r="Y184" s="381"/>
      <c r="Z184" s="379">
        <v>4.7087371302281769</v>
      </c>
      <c r="AA184" s="379">
        <v>10.462147887323944</v>
      </c>
      <c r="AB184" s="379"/>
      <c r="AC184" s="379"/>
      <c r="AD184" s="379"/>
      <c r="AE184" s="379"/>
      <c r="AF184" s="379"/>
      <c r="AG184" s="379"/>
      <c r="AH184" s="381"/>
      <c r="AI184" s="382"/>
      <c r="AJ184" s="382"/>
      <c r="AK184" s="379"/>
      <c r="AL184" s="379"/>
      <c r="AM184" s="379"/>
      <c r="AN184" s="379"/>
      <c r="AO184" s="379"/>
      <c r="AP184" s="379"/>
      <c r="AQ184" s="379"/>
      <c r="AR184" s="379"/>
      <c r="AS184" s="379"/>
      <c r="AT184" s="379"/>
      <c r="AU184" s="405"/>
      <c r="AV184" s="405"/>
      <c r="AW184" s="405"/>
      <c r="AX184" s="379"/>
      <c r="AY184" s="379"/>
      <c r="AZ184" s="379"/>
      <c r="BA184" s="379"/>
      <c r="BB184" s="379"/>
      <c r="BC184" s="379"/>
      <c r="BD184" s="379"/>
      <c r="BE184" s="379"/>
      <c r="BF184" s="379"/>
      <c r="BG184" s="379"/>
      <c r="BH184" s="379"/>
      <c r="BI184" s="405"/>
      <c r="BJ184" s="405"/>
      <c r="BK184" s="405"/>
      <c r="BL184" s="379"/>
      <c r="BM184" s="379"/>
      <c r="BN184" s="379"/>
      <c r="BO184" s="379"/>
      <c r="BP184" s="379"/>
      <c r="BQ184" s="379"/>
      <c r="BR184" s="383"/>
      <c r="BS184" s="379"/>
      <c r="BT184" s="379"/>
      <c r="BU184" s="379"/>
      <c r="BV184" s="379"/>
      <c r="BW184" s="379"/>
      <c r="BX184" s="381"/>
      <c r="BY184" s="379"/>
      <c r="BZ184" s="379"/>
      <c r="CA184" s="379"/>
      <c r="CB184" s="379"/>
      <c r="CC184" s="379"/>
      <c r="CD184" s="379"/>
      <c r="CE184" s="381"/>
      <c r="CF184" s="379"/>
      <c r="CG184" s="379"/>
      <c r="CH184" s="379"/>
      <c r="CI184" s="379"/>
      <c r="CJ184" s="379"/>
      <c r="CK184" s="379"/>
      <c r="CL184" s="379"/>
      <c r="CM184" s="379"/>
      <c r="CN184" s="381"/>
      <c r="CO184" s="379"/>
    </row>
    <row r="185" spans="1:93" x14ac:dyDescent="0.15">
      <c r="A185" s="401">
        <v>0.82435185185185189</v>
      </c>
      <c r="B185" s="435"/>
      <c r="C185" s="442"/>
      <c r="D185" s="379"/>
      <c r="E185" s="380"/>
      <c r="F185" s="379" t="s">
        <v>364</v>
      </c>
      <c r="G185" s="379">
        <v>37</v>
      </c>
      <c r="H185" s="381">
        <v>1</v>
      </c>
      <c r="I185" s="379">
        <v>0</v>
      </c>
      <c r="J185" s="381">
        <v>1</v>
      </c>
      <c r="K185" s="402">
        <v>1</v>
      </c>
      <c r="L185" s="402">
        <v>1</v>
      </c>
      <c r="M185" s="402">
        <v>0</v>
      </c>
      <c r="N185" s="379"/>
      <c r="O185" s="379">
        <v>1</v>
      </c>
      <c r="P185" s="379">
        <v>0</v>
      </c>
      <c r="Q185" s="379">
        <v>0</v>
      </c>
      <c r="R185" s="379">
        <v>0</v>
      </c>
      <c r="S185" s="379">
        <v>0</v>
      </c>
      <c r="T185" s="379">
        <v>1</v>
      </c>
      <c r="U185" s="379">
        <v>0</v>
      </c>
      <c r="V185" s="379">
        <v>0</v>
      </c>
      <c r="W185" s="379">
        <v>0</v>
      </c>
      <c r="X185" s="379">
        <v>0</v>
      </c>
      <c r="Y185" s="381">
        <v>1</v>
      </c>
      <c r="Z185" s="411">
        <v>-2.6159650723489869</v>
      </c>
      <c r="AA185" s="411">
        <v>0</v>
      </c>
      <c r="AB185" s="379">
        <v>0.94174742604563533</v>
      </c>
      <c r="AC185" s="379">
        <v>-11.885</v>
      </c>
      <c r="AD185" s="379" t="s">
        <v>442</v>
      </c>
      <c r="AE185" s="379">
        <v>0.94174742604563533</v>
      </c>
      <c r="AF185" s="379">
        <v>-11.885</v>
      </c>
      <c r="AG185" s="379">
        <v>-4.0809055128644198</v>
      </c>
      <c r="AH185" s="379">
        <v>14.061126760563379</v>
      </c>
      <c r="AI185" s="379"/>
      <c r="AJ185" s="379"/>
      <c r="AK185" s="379">
        <v>0</v>
      </c>
      <c r="AL185" s="379">
        <v>0</v>
      </c>
      <c r="AM185" s="379"/>
      <c r="AN185" s="379"/>
      <c r="AO185" s="379"/>
      <c r="AP185" s="379"/>
      <c r="AQ185" s="379"/>
      <c r="AR185" s="379"/>
      <c r="AS185" s="379"/>
      <c r="AT185" s="379"/>
      <c r="AU185" s="405"/>
      <c r="AV185" s="405"/>
      <c r="AW185" s="405"/>
      <c r="AX185" s="379"/>
      <c r="AY185" s="379"/>
      <c r="AZ185" s="379"/>
      <c r="BA185" s="379"/>
      <c r="BB185" s="379"/>
      <c r="BC185" s="379"/>
      <c r="BD185" s="379"/>
      <c r="BE185" s="379"/>
      <c r="BF185" s="379"/>
      <c r="BG185" s="379"/>
      <c r="BH185" s="379"/>
      <c r="BI185" s="405"/>
      <c r="BJ185" s="405"/>
      <c r="BK185" s="405"/>
      <c r="BL185" s="379"/>
      <c r="BM185" s="379"/>
      <c r="BN185" s="379"/>
      <c r="BO185" s="379"/>
      <c r="BP185" s="379"/>
      <c r="BQ185" s="379"/>
      <c r="BR185" s="383"/>
      <c r="BS185" s="379"/>
      <c r="BT185" s="379"/>
      <c r="BU185" s="379"/>
      <c r="BV185" s="379"/>
      <c r="BW185" s="379"/>
      <c r="BX185" s="381"/>
      <c r="BY185" s="379"/>
      <c r="BZ185" s="379"/>
      <c r="CA185" s="379"/>
      <c r="CB185" s="379"/>
      <c r="CC185" s="379"/>
      <c r="CD185" s="379"/>
      <c r="CE185" s="381"/>
      <c r="CF185" s="379"/>
      <c r="CG185" s="379"/>
      <c r="CH185" s="379"/>
      <c r="CI185" s="379"/>
      <c r="CJ185" s="379"/>
      <c r="CK185" s="379"/>
      <c r="CL185" s="379"/>
      <c r="CM185" s="379"/>
      <c r="CN185" s="381"/>
      <c r="CO185" s="379"/>
    </row>
    <row r="186" spans="1:93" x14ac:dyDescent="0.15">
      <c r="A186" s="401">
        <v>0.82917824074074076</v>
      </c>
      <c r="B186" s="435"/>
      <c r="C186" s="442"/>
      <c r="D186" s="379"/>
      <c r="E186" s="380"/>
      <c r="F186" s="379"/>
      <c r="G186" s="379"/>
      <c r="H186" s="381">
        <v>1</v>
      </c>
      <c r="I186" s="379">
        <v>0</v>
      </c>
      <c r="J186" s="381">
        <v>1</v>
      </c>
      <c r="K186" s="402">
        <v>1</v>
      </c>
      <c r="L186" s="402">
        <v>0</v>
      </c>
      <c r="M186" s="402">
        <v>1</v>
      </c>
      <c r="N186" s="379"/>
      <c r="O186" s="379"/>
      <c r="P186" s="379"/>
      <c r="Q186" s="379"/>
      <c r="R186" s="379"/>
      <c r="S186" s="379"/>
      <c r="T186" s="379"/>
      <c r="U186" s="379"/>
      <c r="V186" s="379"/>
      <c r="W186" s="379"/>
      <c r="X186" s="379"/>
      <c r="Y186" s="381"/>
      <c r="Z186" s="379"/>
      <c r="AA186" s="379"/>
      <c r="AB186" s="379">
        <v>1.0673137495183866</v>
      </c>
      <c r="AC186" s="379">
        <v>-11.926848591549295</v>
      </c>
      <c r="AD186" s="379" t="s">
        <v>442</v>
      </c>
      <c r="AE186" s="379">
        <v>1.0673137495183866</v>
      </c>
      <c r="AF186" s="379">
        <v>-11.926848591549295</v>
      </c>
      <c r="AG186" s="379">
        <v>-3.7460619836037496</v>
      </c>
      <c r="AH186" s="379">
        <v>12.219788732394365</v>
      </c>
      <c r="AI186" s="379"/>
      <c r="AJ186" s="379"/>
      <c r="AK186" s="379">
        <v>0</v>
      </c>
      <c r="AL186" s="379">
        <v>0</v>
      </c>
      <c r="AM186" s="379"/>
      <c r="AN186" s="379"/>
      <c r="AO186" s="379"/>
      <c r="AP186" s="379"/>
      <c r="AQ186" s="379"/>
      <c r="AR186" s="379"/>
      <c r="AS186" s="379"/>
      <c r="AT186" s="379"/>
      <c r="AU186" s="405"/>
      <c r="AV186" s="405"/>
      <c r="AW186" s="405"/>
      <c r="AX186" s="379"/>
      <c r="AY186" s="379"/>
      <c r="AZ186" s="379"/>
      <c r="BA186" s="379"/>
      <c r="BB186" s="379"/>
      <c r="BC186" s="379"/>
      <c r="BD186" s="379"/>
      <c r="BE186" s="379"/>
      <c r="BF186" s="379"/>
      <c r="BG186" s="379"/>
      <c r="BH186" s="379"/>
      <c r="BI186" s="405"/>
      <c r="BJ186" s="405"/>
      <c r="BK186" s="405"/>
      <c r="BL186" s="379"/>
      <c r="BM186" s="379"/>
      <c r="BN186" s="379"/>
      <c r="BO186" s="379"/>
      <c r="BP186" s="379"/>
      <c r="BQ186" s="379"/>
      <c r="BR186" s="383"/>
      <c r="BS186" s="379"/>
      <c r="BT186" s="379"/>
      <c r="BU186" s="379"/>
      <c r="BV186" s="379"/>
      <c r="BW186" s="379"/>
      <c r="BX186" s="381"/>
      <c r="BY186" s="379"/>
      <c r="BZ186" s="379"/>
      <c r="CA186" s="379"/>
      <c r="CB186" s="379"/>
      <c r="CC186" s="379"/>
      <c r="CD186" s="379"/>
      <c r="CE186" s="381"/>
      <c r="CF186" s="379"/>
      <c r="CG186" s="379"/>
      <c r="CH186" s="379"/>
      <c r="CI186" s="379"/>
      <c r="CJ186" s="379"/>
      <c r="CK186" s="379"/>
      <c r="CL186" s="379"/>
      <c r="CM186" s="379"/>
      <c r="CN186" s="381"/>
      <c r="CO186" s="379"/>
    </row>
    <row r="187" spans="1:93" x14ac:dyDescent="0.15">
      <c r="A187" s="401">
        <v>0.82990740740740743</v>
      </c>
      <c r="B187" s="435">
        <v>1.03</v>
      </c>
      <c r="C187" s="442">
        <v>1.0999999900000001</v>
      </c>
      <c r="D187" s="379"/>
      <c r="E187" s="380"/>
      <c r="F187" s="379"/>
      <c r="G187" s="379"/>
      <c r="H187" s="381">
        <v>2</v>
      </c>
      <c r="I187" s="379"/>
      <c r="J187" s="381"/>
      <c r="K187" s="402">
        <v>0</v>
      </c>
      <c r="L187" s="379"/>
      <c r="M187" s="379"/>
      <c r="N187" s="379"/>
      <c r="O187" s="379"/>
      <c r="P187" s="379"/>
      <c r="Q187" s="379"/>
      <c r="R187" s="379"/>
      <c r="S187" s="379"/>
      <c r="T187" s="379"/>
      <c r="U187" s="379"/>
      <c r="V187" s="379"/>
      <c r="W187" s="379"/>
      <c r="X187" s="379"/>
      <c r="Y187" s="381"/>
      <c r="Z187" s="379">
        <v>-2.5322541900338194</v>
      </c>
      <c r="AA187" s="379">
        <v>6.2354401408450704</v>
      </c>
      <c r="AB187" s="379">
        <v>-3.7460619836037496</v>
      </c>
      <c r="AC187" s="379">
        <v>11.843151408450703</v>
      </c>
      <c r="AD187" s="379" t="s">
        <v>443</v>
      </c>
      <c r="AE187" s="379">
        <v>-2.9089531604520737</v>
      </c>
      <c r="AF187" s="379">
        <v>11.843151408450703</v>
      </c>
      <c r="AG187" s="379">
        <v>1.234735514148722</v>
      </c>
      <c r="AH187" s="379">
        <v>-11.843151408450703</v>
      </c>
      <c r="AI187" s="379"/>
      <c r="AJ187" s="379"/>
      <c r="AK187" s="379">
        <v>1</v>
      </c>
      <c r="AL187" s="379">
        <v>0</v>
      </c>
      <c r="AM187" s="379">
        <v>0</v>
      </c>
      <c r="AN187" s="379">
        <v>2</v>
      </c>
      <c r="AO187" s="379">
        <v>0</v>
      </c>
      <c r="AP187" s="379">
        <v>0</v>
      </c>
      <c r="AQ187" s="379">
        <v>2</v>
      </c>
      <c r="AR187" s="379">
        <v>0</v>
      </c>
      <c r="AS187" s="379">
        <v>2</v>
      </c>
      <c r="AT187" s="379">
        <v>0</v>
      </c>
      <c r="AU187" s="405">
        <v>0</v>
      </c>
      <c r="AV187" s="405">
        <v>0</v>
      </c>
      <c r="AW187" s="405"/>
      <c r="AX187" s="405">
        <v>0</v>
      </c>
      <c r="AY187" s="405">
        <v>0</v>
      </c>
      <c r="AZ187" s="405">
        <v>0</v>
      </c>
      <c r="BA187" s="405">
        <v>2</v>
      </c>
      <c r="BB187" s="405">
        <v>0</v>
      </c>
      <c r="BC187" s="405">
        <v>0</v>
      </c>
      <c r="BD187" s="405">
        <v>1</v>
      </c>
      <c r="BE187" s="405">
        <v>0</v>
      </c>
      <c r="BF187" s="405">
        <v>1</v>
      </c>
      <c r="BG187" s="405">
        <v>0</v>
      </c>
      <c r="BH187" s="405">
        <v>0</v>
      </c>
      <c r="BI187" s="405">
        <v>0</v>
      </c>
      <c r="BJ187" s="405">
        <v>0</v>
      </c>
      <c r="BK187" s="405">
        <v>0</v>
      </c>
      <c r="BL187" s="405">
        <v>0</v>
      </c>
      <c r="BM187" s="405">
        <v>0</v>
      </c>
      <c r="BN187" s="405">
        <v>1</v>
      </c>
      <c r="BO187" s="405">
        <v>0</v>
      </c>
      <c r="BP187" s="405">
        <v>0</v>
      </c>
      <c r="BQ187" s="405">
        <v>0</v>
      </c>
      <c r="BR187" s="383">
        <v>1</v>
      </c>
      <c r="BS187" s="402">
        <v>0</v>
      </c>
      <c r="BT187" s="402">
        <v>0</v>
      </c>
      <c r="BU187" s="402">
        <v>0</v>
      </c>
      <c r="BV187" s="402">
        <v>0</v>
      </c>
      <c r="BW187" s="402">
        <v>1</v>
      </c>
      <c r="BX187" s="381">
        <v>0</v>
      </c>
      <c r="BY187" s="402">
        <v>1</v>
      </c>
      <c r="BZ187" s="402">
        <v>0</v>
      </c>
      <c r="CA187" s="402">
        <v>0</v>
      </c>
      <c r="CB187" s="402">
        <v>0</v>
      </c>
      <c r="CC187" s="402">
        <v>0</v>
      </c>
      <c r="CD187" s="402">
        <v>0</v>
      </c>
      <c r="CE187" s="381">
        <v>0</v>
      </c>
      <c r="CF187" s="402">
        <v>0</v>
      </c>
      <c r="CG187" s="379"/>
      <c r="CH187" s="379"/>
      <c r="CI187" s="379"/>
      <c r="CJ187" s="379"/>
      <c r="CK187" s="379"/>
      <c r="CL187" s="379"/>
      <c r="CM187" s="379"/>
      <c r="CN187" s="381"/>
      <c r="CO187" s="379"/>
    </row>
    <row r="188" spans="1:93" x14ac:dyDescent="0.15">
      <c r="A188" s="401">
        <v>0.83061342592592602</v>
      </c>
      <c r="B188" s="435">
        <v>1.01</v>
      </c>
      <c r="C188" s="442">
        <v>1.03333333</v>
      </c>
      <c r="D188" s="379"/>
      <c r="E188" s="380"/>
      <c r="F188" s="379"/>
      <c r="G188" s="379"/>
      <c r="H188" s="381">
        <v>3</v>
      </c>
      <c r="I188" s="379"/>
      <c r="J188" s="381"/>
      <c r="K188" s="402">
        <v>0</v>
      </c>
      <c r="L188" s="379"/>
      <c r="M188" s="379"/>
      <c r="N188" s="379"/>
      <c r="O188" s="379"/>
      <c r="P188" s="379"/>
      <c r="Q188" s="379"/>
      <c r="R188" s="379"/>
      <c r="S188" s="379"/>
      <c r="T188" s="379"/>
      <c r="U188" s="379"/>
      <c r="V188" s="379"/>
      <c r="W188" s="379"/>
      <c r="X188" s="379"/>
      <c r="Y188" s="381"/>
      <c r="Z188" s="379">
        <v>3.2019412485551602</v>
      </c>
      <c r="AA188" s="379">
        <v>-11.006179577464788</v>
      </c>
      <c r="AB188" s="379">
        <v>4.0390500717068356</v>
      </c>
      <c r="AC188" s="379">
        <v>-12.17794014084507</v>
      </c>
      <c r="AD188" s="379" t="s">
        <v>445</v>
      </c>
      <c r="AE188" s="379">
        <v>3.2856521308703277</v>
      </c>
      <c r="AF188" s="379">
        <v>-12.17794014084507</v>
      </c>
      <c r="AG188" s="379">
        <v>-1.6532899257245599</v>
      </c>
      <c r="AH188" s="379">
        <v>11.968697183098591</v>
      </c>
      <c r="AI188" s="379"/>
      <c r="AJ188" s="379"/>
      <c r="AK188" s="379">
        <v>0</v>
      </c>
      <c r="AL188" s="379">
        <v>1</v>
      </c>
      <c r="AM188" s="379">
        <v>1</v>
      </c>
      <c r="AN188" s="379">
        <v>0</v>
      </c>
      <c r="AO188" s="379">
        <v>0</v>
      </c>
      <c r="AP188" s="379">
        <v>0</v>
      </c>
      <c r="AQ188" s="379">
        <v>1</v>
      </c>
      <c r="AR188" s="379">
        <v>0</v>
      </c>
      <c r="AS188" s="379">
        <v>0</v>
      </c>
      <c r="AT188" s="379">
        <v>0</v>
      </c>
      <c r="AU188" s="405">
        <v>0</v>
      </c>
      <c r="AV188" s="405">
        <v>1</v>
      </c>
      <c r="AW188" s="405"/>
      <c r="AX188" s="405">
        <v>0</v>
      </c>
      <c r="AY188" s="405">
        <v>1</v>
      </c>
      <c r="AZ188" s="405">
        <v>0</v>
      </c>
      <c r="BA188" s="405">
        <v>0</v>
      </c>
      <c r="BB188" s="405">
        <v>0</v>
      </c>
      <c r="BC188" s="405">
        <v>0</v>
      </c>
      <c r="BD188" s="405">
        <v>1</v>
      </c>
      <c r="BE188" s="405">
        <v>0</v>
      </c>
      <c r="BF188" s="415">
        <v>1</v>
      </c>
      <c r="BG188" s="405">
        <v>0</v>
      </c>
      <c r="BH188" s="405">
        <v>0</v>
      </c>
      <c r="BI188" s="405">
        <v>0</v>
      </c>
      <c r="BJ188" s="405">
        <v>0</v>
      </c>
      <c r="BK188" s="405">
        <v>0</v>
      </c>
      <c r="BL188" s="415">
        <v>1</v>
      </c>
      <c r="BM188" s="405">
        <v>0</v>
      </c>
      <c r="BN188" s="405">
        <v>1</v>
      </c>
      <c r="BO188" s="405">
        <v>0</v>
      </c>
      <c r="BP188" s="405">
        <v>0</v>
      </c>
      <c r="BQ188" s="405">
        <v>0</v>
      </c>
      <c r="BR188" s="383">
        <v>1</v>
      </c>
      <c r="BS188" s="402">
        <v>0</v>
      </c>
      <c r="BT188" s="402">
        <v>0</v>
      </c>
      <c r="BU188" s="402">
        <v>0</v>
      </c>
      <c r="BV188" s="402">
        <v>0</v>
      </c>
      <c r="BW188" s="402">
        <v>1</v>
      </c>
      <c r="BX188" s="381">
        <v>0</v>
      </c>
      <c r="BY188" s="402">
        <v>1</v>
      </c>
      <c r="BZ188" s="402">
        <v>0</v>
      </c>
      <c r="CA188" s="402">
        <v>0</v>
      </c>
      <c r="CB188" s="402">
        <v>0</v>
      </c>
      <c r="CC188" s="402">
        <v>0</v>
      </c>
      <c r="CD188" s="402">
        <v>0</v>
      </c>
      <c r="CE188" s="381">
        <v>0</v>
      </c>
      <c r="CF188" s="402">
        <v>0</v>
      </c>
      <c r="CG188" s="379"/>
      <c r="CH188" s="379"/>
      <c r="CI188" s="379"/>
      <c r="CJ188" s="379"/>
      <c r="CK188" s="379"/>
      <c r="CL188" s="379"/>
      <c r="CM188" s="379"/>
      <c r="CN188" s="381"/>
      <c r="CO188" s="379"/>
    </row>
    <row r="189" spans="1:93" x14ac:dyDescent="0.15">
      <c r="A189" s="401">
        <v>0.83137731481481481</v>
      </c>
      <c r="B189" s="435">
        <v>1.06</v>
      </c>
      <c r="C189" s="442">
        <v>1.1999999800000003</v>
      </c>
      <c r="D189" s="379"/>
      <c r="E189" s="380"/>
      <c r="F189" s="379"/>
      <c r="G189" s="379"/>
      <c r="H189" s="381">
        <v>4</v>
      </c>
      <c r="I189" s="379"/>
      <c r="J189" s="381"/>
      <c r="K189" s="402">
        <v>0</v>
      </c>
      <c r="L189" s="379"/>
      <c r="M189" s="379"/>
      <c r="N189" s="379"/>
      <c r="O189" s="379"/>
      <c r="P189" s="379"/>
      <c r="Q189" s="379"/>
      <c r="R189" s="379"/>
      <c r="S189" s="379"/>
      <c r="T189" s="379"/>
      <c r="U189" s="379"/>
      <c r="V189" s="379"/>
      <c r="W189" s="379"/>
      <c r="X189" s="379"/>
      <c r="Y189" s="381"/>
      <c r="Z189" s="379">
        <v>0.52319301446979738</v>
      </c>
      <c r="AA189" s="379">
        <v>11.257271126760562</v>
      </c>
      <c r="AB189" s="379">
        <v>-0.10463860289395949</v>
      </c>
      <c r="AC189" s="379">
        <v>12.470880281690141</v>
      </c>
      <c r="AD189" s="379" t="s">
        <v>443</v>
      </c>
      <c r="AE189" s="379">
        <v>-1.234735514148722</v>
      </c>
      <c r="AF189" s="379">
        <v>12.554577464788732</v>
      </c>
      <c r="AG189" s="379">
        <v>2.3648324254034843</v>
      </c>
      <c r="AH189" s="379">
        <v>-13.056760563380282</v>
      </c>
      <c r="AI189" s="379"/>
      <c r="AJ189" s="379"/>
      <c r="AK189" s="379">
        <v>0</v>
      </c>
      <c r="AL189" s="379">
        <v>1</v>
      </c>
      <c r="AM189" s="379">
        <v>1</v>
      </c>
      <c r="AN189" s="379">
        <v>0</v>
      </c>
      <c r="AO189" s="379">
        <v>0</v>
      </c>
      <c r="AP189" s="379">
        <v>1</v>
      </c>
      <c r="AQ189" s="379">
        <v>0</v>
      </c>
      <c r="AR189" s="379">
        <v>0</v>
      </c>
      <c r="AS189" s="379">
        <v>0</v>
      </c>
      <c r="AT189" s="379">
        <v>0</v>
      </c>
      <c r="AU189" s="405">
        <v>1</v>
      </c>
      <c r="AV189" s="405">
        <v>0</v>
      </c>
      <c r="AW189" s="405"/>
      <c r="AX189" s="405">
        <v>0</v>
      </c>
      <c r="AY189" s="405">
        <v>1</v>
      </c>
      <c r="AZ189" s="405">
        <v>0</v>
      </c>
      <c r="BA189" s="405">
        <v>0</v>
      </c>
      <c r="BB189" s="405">
        <v>0</v>
      </c>
      <c r="BC189" s="405">
        <v>0</v>
      </c>
      <c r="BD189" s="405">
        <v>1</v>
      </c>
      <c r="BE189" s="405">
        <v>0</v>
      </c>
      <c r="BF189" s="415">
        <v>1</v>
      </c>
      <c r="BG189" s="405">
        <v>0</v>
      </c>
      <c r="BH189" s="405">
        <v>0</v>
      </c>
      <c r="BI189" s="405">
        <v>0</v>
      </c>
      <c r="BJ189" s="405">
        <v>0</v>
      </c>
      <c r="BK189" s="405">
        <v>0</v>
      </c>
      <c r="BL189" s="415">
        <v>1</v>
      </c>
      <c r="BM189" s="405">
        <v>0</v>
      </c>
      <c r="BN189" s="405">
        <v>1</v>
      </c>
      <c r="BO189" s="405">
        <v>0</v>
      </c>
      <c r="BP189" s="405">
        <v>0</v>
      </c>
      <c r="BQ189" s="379"/>
      <c r="BR189" s="383">
        <v>1</v>
      </c>
      <c r="BS189" s="402">
        <v>0</v>
      </c>
      <c r="BT189" s="402">
        <v>0</v>
      </c>
      <c r="BU189" s="402">
        <v>0</v>
      </c>
      <c r="BV189" s="402">
        <v>0</v>
      </c>
      <c r="BW189" s="402">
        <v>1</v>
      </c>
      <c r="BX189" s="381">
        <v>0</v>
      </c>
      <c r="BY189" s="402">
        <v>1</v>
      </c>
      <c r="BZ189" s="402">
        <v>0</v>
      </c>
      <c r="CA189" s="402">
        <v>0</v>
      </c>
      <c r="CB189" s="402">
        <v>0</v>
      </c>
      <c r="CC189" s="402">
        <v>0</v>
      </c>
      <c r="CD189" s="402">
        <v>0</v>
      </c>
      <c r="CE189" s="381">
        <v>0</v>
      </c>
      <c r="CF189" s="402">
        <v>0</v>
      </c>
      <c r="CG189" s="379"/>
      <c r="CH189" s="379"/>
      <c r="CI189" s="379"/>
      <c r="CJ189" s="379"/>
      <c r="CK189" s="379"/>
      <c r="CL189" s="379"/>
      <c r="CM189" s="379"/>
      <c r="CN189" s="381"/>
      <c r="CO189" s="379"/>
    </row>
    <row r="190" spans="1:93" x14ac:dyDescent="0.15">
      <c r="A190" s="401">
        <v>0.83221064814814805</v>
      </c>
      <c r="B190" s="435">
        <v>1.1200000000000001</v>
      </c>
      <c r="C190" s="442">
        <v>1.3999999600000004</v>
      </c>
      <c r="D190" s="379"/>
      <c r="E190" s="380"/>
      <c r="F190" s="379"/>
      <c r="G190" s="379"/>
      <c r="H190" s="381">
        <v>5</v>
      </c>
      <c r="I190" s="379"/>
      <c r="J190" s="381"/>
      <c r="K190" s="402">
        <v>0</v>
      </c>
      <c r="L190" s="379"/>
      <c r="M190" s="379"/>
      <c r="N190" s="379"/>
      <c r="O190" s="379"/>
      <c r="P190" s="379"/>
      <c r="Q190" s="379"/>
      <c r="R190" s="379"/>
      <c r="S190" s="379"/>
      <c r="T190" s="379"/>
      <c r="U190" s="379"/>
      <c r="V190" s="379"/>
      <c r="W190" s="379"/>
      <c r="X190" s="379"/>
      <c r="Y190" s="381"/>
      <c r="Z190" s="379">
        <v>-1.4858681610942246</v>
      </c>
      <c r="AA190" s="379">
        <v>-11.340968309859154</v>
      </c>
      <c r="AB190" s="379">
        <v>-1.234735514148722</v>
      </c>
      <c r="AC190" s="379">
        <v>-14.270369718309858</v>
      </c>
      <c r="AD190" s="379" t="s">
        <v>443</v>
      </c>
      <c r="AE190" s="379">
        <v>-0.60690389678496504</v>
      </c>
      <c r="AF190" s="379">
        <v>-14.35406690140845</v>
      </c>
      <c r="AG190" s="379">
        <v>-0.27206036752429463</v>
      </c>
      <c r="AH190" s="379">
        <v>13.391549295774647</v>
      </c>
      <c r="AI190" s="379"/>
      <c r="AJ190" s="379"/>
      <c r="AK190" s="379">
        <v>0</v>
      </c>
      <c r="AL190" s="379">
        <v>1</v>
      </c>
      <c r="AM190" s="379">
        <v>1</v>
      </c>
      <c r="AN190" s="379">
        <v>0</v>
      </c>
      <c r="AO190" s="379">
        <v>0</v>
      </c>
      <c r="AP190" s="379">
        <v>1</v>
      </c>
      <c r="AQ190" s="379">
        <v>0</v>
      </c>
      <c r="AR190" s="379">
        <v>0</v>
      </c>
      <c r="AS190" s="379">
        <v>0</v>
      </c>
      <c r="AT190" s="379">
        <v>0</v>
      </c>
      <c r="AU190" s="405">
        <v>1</v>
      </c>
      <c r="AV190" s="405">
        <v>0</v>
      </c>
      <c r="AW190" s="405"/>
      <c r="AX190" s="405">
        <v>0</v>
      </c>
      <c r="AY190" s="405">
        <v>0</v>
      </c>
      <c r="AZ190" s="405">
        <v>0</v>
      </c>
      <c r="BA190" s="405">
        <v>1</v>
      </c>
      <c r="BB190" s="405">
        <v>0</v>
      </c>
      <c r="BC190" s="405">
        <v>0</v>
      </c>
      <c r="BD190" s="405">
        <v>1</v>
      </c>
      <c r="BE190" s="405">
        <v>0</v>
      </c>
      <c r="BF190" s="405">
        <v>1</v>
      </c>
      <c r="BG190" s="405">
        <v>0</v>
      </c>
      <c r="BH190" s="405">
        <v>0</v>
      </c>
      <c r="BI190" s="405">
        <v>0</v>
      </c>
      <c r="BJ190" s="405">
        <v>0</v>
      </c>
      <c r="BK190" s="405">
        <v>0</v>
      </c>
      <c r="BL190" s="405">
        <v>0</v>
      </c>
      <c r="BM190" s="405">
        <v>0</v>
      </c>
      <c r="BN190" s="405">
        <v>1</v>
      </c>
      <c r="BO190" s="405">
        <v>0</v>
      </c>
      <c r="BP190" s="405">
        <v>0</v>
      </c>
      <c r="BQ190" s="405">
        <v>0</v>
      </c>
      <c r="BR190" s="383">
        <v>1</v>
      </c>
      <c r="BS190" s="402">
        <v>0</v>
      </c>
      <c r="BT190" s="402">
        <v>0</v>
      </c>
      <c r="BU190" s="402">
        <v>0</v>
      </c>
      <c r="BV190" s="402">
        <v>0</v>
      </c>
      <c r="BW190" s="402">
        <v>0</v>
      </c>
      <c r="BX190" s="381">
        <v>1</v>
      </c>
      <c r="BY190" s="402">
        <v>1</v>
      </c>
      <c r="BZ190" s="402">
        <v>0</v>
      </c>
      <c r="CA190" s="402">
        <v>0</v>
      </c>
      <c r="CB190" s="402">
        <v>0</v>
      </c>
      <c r="CC190" s="402">
        <v>0</v>
      </c>
      <c r="CD190" s="402">
        <v>0</v>
      </c>
      <c r="CE190" s="381">
        <v>0</v>
      </c>
      <c r="CF190" s="402">
        <v>0</v>
      </c>
      <c r="CG190" s="379"/>
      <c r="CH190" s="379"/>
      <c r="CI190" s="379"/>
      <c r="CJ190" s="379"/>
      <c r="CK190" s="379"/>
      <c r="CL190" s="379"/>
      <c r="CM190" s="379"/>
      <c r="CN190" s="381"/>
      <c r="CO190" s="379" t="s">
        <v>551</v>
      </c>
    </row>
    <row r="191" spans="1:93" x14ac:dyDescent="0.15">
      <c r="A191" s="401">
        <v>0.83339120370370379</v>
      </c>
      <c r="B191" s="435">
        <v>1.1200000000000001</v>
      </c>
      <c r="C191" s="442">
        <v>1.3999999600000004</v>
      </c>
      <c r="D191" s="379"/>
      <c r="E191" s="380"/>
      <c r="F191" s="379"/>
      <c r="G191" s="379"/>
      <c r="H191" s="381">
        <v>6</v>
      </c>
      <c r="I191" s="379"/>
      <c r="J191" s="381"/>
      <c r="K191" s="402">
        <v>0</v>
      </c>
      <c r="L191" s="379"/>
      <c r="M191" s="379"/>
      <c r="N191" s="379"/>
      <c r="O191" s="379"/>
      <c r="P191" s="379"/>
      <c r="Q191" s="379"/>
      <c r="R191" s="379"/>
      <c r="S191" s="379"/>
      <c r="T191" s="379"/>
      <c r="U191" s="379"/>
      <c r="V191" s="379"/>
      <c r="W191" s="379"/>
      <c r="X191" s="379"/>
      <c r="Y191" s="381"/>
      <c r="Z191" s="379">
        <v>2.0718443373003979</v>
      </c>
      <c r="AA191" s="379">
        <v>6.5702288732394365</v>
      </c>
      <c r="AB191" s="379">
        <v>3.0763749250824088</v>
      </c>
      <c r="AC191" s="379">
        <v>12.721971830985915</v>
      </c>
      <c r="AD191" s="379" t="s">
        <v>443</v>
      </c>
      <c r="AE191" s="379">
        <v>2.3229769842459005</v>
      </c>
      <c r="AF191" s="379">
        <v>12.763820422535211</v>
      </c>
      <c r="AG191" s="379">
        <v>-0.10463860289395949</v>
      </c>
      <c r="AH191" s="379">
        <v>-13.266003521126759</v>
      </c>
      <c r="AI191" s="379"/>
      <c r="AJ191" s="379"/>
      <c r="AK191" s="379">
        <v>0</v>
      </c>
      <c r="AL191" s="379">
        <v>1</v>
      </c>
      <c r="AM191" s="379">
        <v>0</v>
      </c>
      <c r="AN191" s="379">
        <v>1</v>
      </c>
      <c r="AO191" s="379">
        <v>0</v>
      </c>
      <c r="AP191" s="379">
        <v>1</v>
      </c>
      <c r="AQ191" s="379">
        <v>0</v>
      </c>
      <c r="AR191" s="379">
        <v>0</v>
      </c>
      <c r="AS191" s="379">
        <v>1</v>
      </c>
      <c r="AT191" s="379">
        <v>0</v>
      </c>
      <c r="AU191" s="405">
        <v>0</v>
      </c>
      <c r="AV191" s="405">
        <v>0</v>
      </c>
      <c r="AW191" s="405"/>
      <c r="AX191" s="405">
        <v>0</v>
      </c>
      <c r="AY191" s="405">
        <v>0</v>
      </c>
      <c r="AZ191" s="405">
        <v>0</v>
      </c>
      <c r="BA191" s="405">
        <v>1</v>
      </c>
      <c r="BB191" s="405">
        <v>0</v>
      </c>
      <c r="BC191" s="405">
        <v>0</v>
      </c>
      <c r="BD191" s="405">
        <v>1</v>
      </c>
      <c r="BE191" s="405">
        <v>0</v>
      </c>
      <c r="BF191" s="405">
        <v>1</v>
      </c>
      <c r="BG191" s="405">
        <v>0</v>
      </c>
      <c r="BH191" s="405">
        <v>0</v>
      </c>
      <c r="BI191" s="405">
        <v>0</v>
      </c>
      <c r="BJ191" s="405">
        <v>0</v>
      </c>
      <c r="BK191" s="405">
        <v>0</v>
      </c>
      <c r="BL191" s="405">
        <v>0</v>
      </c>
      <c r="BM191" s="405">
        <v>0</v>
      </c>
      <c r="BN191" s="405">
        <v>1</v>
      </c>
      <c r="BO191" s="405">
        <v>0</v>
      </c>
      <c r="BP191" s="405">
        <v>0</v>
      </c>
      <c r="BQ191" s="405">
        <v>0</v>
      </c>
      <c r="BR191" s="383">
        <v>1</v>
      </c>
      <c r="BS191" s="402">
        <v>0</v>
      </c>
      <c r="BT191" s="402">
        <v>0</v>
      </c>
      <c r="BU191" s="402">
        <v>0</v>
      </c>
      <c r="BV191" s="402">
        <v>0</v>
      </c>
      <c r="BW191" s="402">
        <v>0</v>
      </c>
      <c r="BX191" s="381">
        <v>1</v>
      </c>
      <c r="BY191" s="402">
        <v>1</v>
      </c>
      <c r="BZ191" s="402">
        <v>0</v>
      </c>
      <c r="CA191" s="402">
        <v>0</v>
      </c>
      <c r="CB191" s="402">
        <v>0</v>
      </c>
      <c r="CC191" s="402">
        <v>0</v>
      </c>
      <c r="CD191" s="402">
        <v>0</v>
      </c>
      <c r="CE191" s="381">
        <v>0</v>
      </c>
      <c r="CF191" s="402">
        <v>0</v>
      </c>
      <c r="CG191" s="379"/>
      <c r="CH191" s="379"/>
      <c r="CI191" s="379"/>
      <c r="CJ191" s="379"/>
      <c r="CK191" s="379"/>
      <c r="CL191" s="379"/>
      <c r="CM191" s="379"/>
      <c r="CN191" s="381"/>
      <c r="CO191" s="379"/>
    </row>
    <row r="192" spans="1:93" x14ac:dyDescent="0.15">
      <c r="A192" s="401">
        <v>0.83416666666666661</v>
      </c>
      <c r="B192" s="435">
        <v>1.07</v>
      </c>
      <c r="C192" s="442">
        <v>1.2333333100000001</v>
      </c>
      <c r="D192" s="379"/>
      <c r="E192" s="380"/>
      <c r="F192" s="379"/>
      <c r="G192" s="379"/>
      <c r="H192" s="381">
        <v>7</v>
      </c>
      <c r="I192" s="379"/>
      <c r="J192" s="381"/>
      <c r="K192" s="402">
        <v>0</v>
      </c>
      <c r="L192" s="379"/>
      <c r="M192" s="379"/>
      <c r="N192" s="379"/>
      <c r="O192" s="379"/>
      <c r="P192" s="379"/>
      <c r="Q192" s="379"/>
      <c r="R192" s="379"/>
      <c r="S192" s="379"/>
      <c r="T192" s="379"/>
      <c r="U192" s="379"/>
      <c r="V192" s="379"/>
      <c r="W192" s="379"/>
      <c r="X192" s="379"/>
      <c r="Y192" s="381"/>
      <c r="Z192" s="379">
        <v>-3.1182303662399926</v>
      </c>
      <c r="AA192" s="379">
        <v>-9.1229929577464777</v>
      </c>
      <c r="AB192" s="379">
        <v>-4.5413153655978418</v>
      </c>
      <c r="AC192" s="379">
        <v>-13.684489436619717</v>
      </c>
      <c r="AD192" s="379" t="s">
        <v>443</v>
      </c>
      <c r="AE192" s="379">
        <v>-3.411218454343079</v>
      </c>
      <c r="AF192" s="379">
        <v>-13.642640845070423</v>
      </c>
      <c r="AG192" s="379">
        <v>1.3603018376214733</v>
      </c>
      <c r="AH192" s="379">
        <v>12.470880281690141</v>
      </c>
      <c r="AI192" s="379"/>
      <c r="AJ192" s="379"/>
      <c r="AK192" s="379">
        <v>0</v>
      </c>
      <c r="AL192" s="379">
        <v>1</v>
      </c>
      <c r="AM192" s="379">
        <v>0</v>
      </c>
      <c r="AN192" s="379">
        <v>1</v>
      </c>
      <c r="AO192" s="379">
        <v>0</v>
      </c>
      <c r="AP192" s="379">
        <v>1</v>
      </c>
      <c r="AQ192" s="379">
        <v>0</v>
      </c>
      <c r="AR192" s="379">
        <v>0</v>
      </c>
      <c r="AS192" s="379">
        <v>1</v>
      </c>
      <c r="AT192" s="379">
        <v>0</v>
      </c>
      <c r="AU192" s="405">
        <v>0</v>
      </c>
      <c r="AV192" s="405">
        <v>0</v>
      </c>
      <c r="AW192" s="405"/>
      <c r="AX192" s="405">
        <v>0</v>
      </c>
      <c r="AY192" s="405">
        <v>0</v>
      </c>
      <c r="AZ192" s="405">
        <v>0</v>
      </c>
      <c r="BA192" s="405">
        <v>1</v>
      </c>
      <c r="BB192" s="405">
        <v>0</v>
      </c>
      <c r="BC192" s="405">
        <v>0</v>
      </c>
      <c r="BD192" s="379"/>
      <c r="BE192" s="405">
        <v>0</v>
      </c>
      <c r="BF192" s="405">
        <v>1</v>
      </c>
      <c r="BG192" s="405">
        <v>0</v>
      </c>
      <c r="BH192" s="405">
        <v>0</v>
      </c>
      <c r="BI192" s="405">
        <v>0</v>
      </c>
      <c r="BJ192" s="405">
        <v>0</v>
      </c>
      <c r="BK192" s="405">
        <v>0</v>
      </c>
      <c r="BL192" s="405">
        <v>0</v>
      </c>
      <c r="BM192" s="405">
        <v>0</v>
      </c>
      <c r="BN192" s="405">
        <v>1</v>
      </c>
      <c r="BO192" s="405">
        <v>0</v>
      </c>
      <c r="BP192" s="405">
        <v>0</v>
      </c>
      <c r="BQ192" s="405">
        <v>0</v>
      </c>
      <c r="BR192" s="383">
        <v>0</v>
      </c>
      <c r="BS192" s="402">
        <v>1</v>
      </c>
      <c r="BT192" s="402">
        <v>0</v>
      </c>
      <c r="BU192" s="402">
        <v>0</v>
      </c>
      <c r="BV192" s="402">
        <v>0</v>
      </c>
      <c r="BW192" s="402">
        <v>1</v>
      </c>
      <c r="BX192" s="381">
        <v>0</v>
      </c>
      <c r="BY192" s="402">
        <v>1</v>
      </c>
      <c r="BZ192" s="402">
        <v>0</v>
      </c>
      <c r="CA192" s="402">
        <v>0</v>
      </c>
      <c r="CB192" s="402">
        <v>0</v>
      </c>
      <c r="CC192" s="402">
        <v>0</v>
      </c>
      <c r="CD192" s="402">
        <v>0</v>
      </c>
      <c r="CE192" s="381">
        <v>0</v>
      </c>
      <c r="CF192" s="402">
        <v>1</v>
      </c>
      <c r="CG192" s="379"/>
      <c r="CH192" s="379"/>
      <c r="CI192" s="379"/>
      <c r="CJ192" s="379"/>
      <c r="CK192" s="379"/>
      <c r="CL192" s="379"/>
      <c r="CM192" s="379"/>
      <c r="CN192" s="381"/>
      <c r="CO192" s="379"/>
    </row>
    <row r="193" spans="1:93" x14ac:dyDescent="0.15">
      <c r="A193" s="401">
        <v>0.83488425925925924</v>
      </c>
      <c r="B193" s="435">
        <v>1.02</v>
      </c>
      <c r="C193" s="442">
        <v>1.0666666600000001</v>
      </c>
      <c r="D193" s="379"/>
      <c r="E193" s="380"/>
      <c r="F193" s="379"/>
      <c r="G193" s="379"/>
      <c r="H193" s="381">
        <v>8</v>
      </c>
      <c r="I193" s="379"/>
      <c r="J193" s="381"/>
      <c r="K193" s="402">
        <v>0</v>
      </c>
      <c r="L193" s="379"/>
      <c r="M193" s="379"/>
      <c r="N193" s="379"/>
      <c r="O193" s="379"/>
      <c r="P193" s="379"/>
      <c r="Q193" s="379"/>
      <c r="R193" s="379"/>
      <c r="S193" s="379"/>
      <c r="T193" s="379"/>
      <c r="U193" s="379"/>
      <c r="V193" s="379"/>
      <c r="W193" s="379"/>
      <c r="X193" s="379"/>
      <c r="Y193" s="381"/>
      <c r="Z193" s="379">
        <v>-1.4858681610942246</v>
      </c>
      <c r="AA193" s="379">
        <v>9.1648415492957742</v>
      </c>
      <c r="AB193" s="379">
        <v>-1.3184463964638895</v>
      </c>
      <c r="AC193" s="379">
        <v>12.763820422535211</v>
      </c>
      <c r="AD193" s="379" t="s">
        <v>443</v>
      </c>
      <c r="AE193" s="379">
        <v>-0.69061477910013258</v>
      </c>
      <c r="AF193" s="379">
        <v>12.889366197183097</v>
      </c>
      <c r="AG193" s="379">
        <v>-3.5367847778158303</v>
      </c>
      <c r="AH193" s="379">
        <v>-12.303485915492956</v>
      </c>
      <c r="AI193" s="379"/>
      <c r="AJ193" s="379"/>
      <c r="AK193" s="379">
        <v>0</v>
      </c>
      <c r="AL193" s="379">
        <v>1</v>
      </c>
      <c r="AM193" s="379">
        <v>0</v>
      </c>
      <c r="AN193" s="379">
        <v>1</v>
      </c>
      <c r="AO193" s="379">
        <v>0</v>
      </c>
      <c r="AP193" s="379">
        <v>0</v>
      </c>
      <c r="AQ193" s="379">
        <v>1</v>
      </c>
      <c r="AR193" s="379">
        <v>0</v>
      </c>
      <c r="AS193" s="379">
        <v>0</v>
      </c>
      <c r="AT193" s="379">
        <v>0</v>
      </c>
      <c r="AU193" s="405">
        <v>1</v>
      </c>
      <c r="AV193" s="405">
        <v>0</v>
      </c>
      <c r="AW193" s="405"/>
      <c r="AX193" s="405">
        <v>0</v>
      </c>
      <c r="AY193" s="405">
        <v>0</v>
      </c>
      <c r="AZ193" s="405">
        <v>0</v>
      </c>
      <c r="BA193" s="405">
        <v>1</v>
      </c>
      <c r="BB193" s="405">
        <v>0</v>
      </c>
      <c r="BC193" s="405">
        <v>0</v>
      </c>
      <c r="BD193" s="405">
        <v>1</v>
      </c>
      <c r="BE193" s="405">
        <v>0</v>
      </c>
      <c r="BF193" s="405">
        <v>1</v>
      </c>
      <c r="BG193" s="405">
        <v>0</v>
      </c>
      <c r="BH193" s="405">
        <v>0</v>
      </c>
      <c r="BI193" s="405">
        <v>0</v>
      </c>
      <c r="BJ193" s="405">
        <v>0</v>
      </c>
      <c r="BK193" s="405">
        <v>0</v>
      </c>
      <c r="BL193" s="405">
        <v>0</v>
      </c>
      <c r="BM193" s="405">
        <v>0</v>
      </c>
      <c r="BN193" s="405">
        <v>1</v>
      </c>
      <c r="BO193" s="405">
        <v>0</v>
      </c>
      <c r="BP193" s="405">
        <v>0</v>
      </c>
      <c r="BQ193" s="405">
        <v>0</v>
      </c>
      <c r="BR193" s="383">
        <v>1</v>
      </c>
      <c r="BS193" s="402">
        <v>0</v>
      </c>
      <c r="BT193" s="402">
        <v>0</v>
      </c>
      <c r="BU193" s="402">
        <v>0</v>
      </c>
      <c r="BV193" s="402">
        <v>0</v>
      </c>
      <c r="BW193" s="402">
        <v>1</v>
      </c>
      <c r="BX193" s="381">
        <v>0</v>
      </c>
      <c r="BY193" s="402">
        <v>0</v>
      </c>
      <c r="BZ193" s="402">
        <v>0</v>
      </c>
      <c r="CA193" s="402">
        <v>0</v>
      </c>
      <c r="CB193" s="402">
        <v>1</v>
      </c>
      <c r="CC193" s="402">
        <v>0</v>
      </c>
      <c r="CD193" s="402">
        <v>0</v>
      </c>
      <c r="CE193" s="381">
        <v>0</v>
      </c>
      <c r="CF193" s="402">
        <v>1</v>
      </c>
      <c r="CG193" s="379"/>
      <c r="CH193" s="379"/>
      <c r="CI193" s="379"/>
      <c r="CJ193" s="379"/>
      <c r="CK193" s="379"/>
      <c r="CL193" s="379"/>
      <c r="CM193" s="379"/>
      <c r="CN193" s="381"/>
      <c r="CO193" s="379"/>
    </row>
    <row r="194" spans="1:93" x14ac:dyDescent="0.15">
      <c r="A194" s="418" t="s">
        <v>593</v>
      </c>
      <c r="B194" s="435"/>
      <c r="C194" s="442"/>
      <c r="D194" s="379"/>
      <c r="E194" s="380"/>
      <c r="F194" s="379"/>
      <c r="G194" s="379"/>
      <c r="H194" s="381"/>
      <c r="I194" s="379"/>
      <c r="J194" s="381"/>
      <c r="K194" s="379"/>
      <c r="L194" s="379"/>
      <c r="M194" s="379"/>
      <c r="N194" s="379"/>
      <c r="O194" s="379"/>
      <c r="P194" s="379"/>
      <c r="Q194" s="379"/>
      <c r="R194" s="379"/>
      <c r="S194" s="379"/>
      <c r="T194" s="379"/>
      <c r="U194" s="379"/>
      <c r="V194" s="379"/>
      <c r="W194" s="379"/>
      <c r="X194" s="379"/>
      <c r="Y194" s="381"/>
      <c r="Z194" s="379">
        <v>4.6250262479130093</v>
      </c>
      <c r="AA194" s="379">
        <v>-10.880633802816901</v>
      </c>
      <c r="AB194" s="379"/>
      <c r="AC194" s="379"/>
      <c r="AD194" s="379"/>
      <c r="AE194" s="379"/>
      <c r="AF194" s="379"/>
      <c r="AG194" s="379"/>
      <c r="AH194" s="381"/>
      <c r="AI194" s="382"/>
      <c r="AJ194" s="382"/>
      <c r="AK194" s="379"/>
      <c r="AL194" s="379"/>
      <c r="AM194" s="379"/>
      <c r="AN194" s="379"/>
      <c r="AO194" s="379"/>
      <c r="AP194" s="379"/>
      <c r="AQ194" s="379"/>
      <c r="AR194" s="379"/>
      <c r="AS194" s="379"/>
      <c r="AT194" s="379"/>
      <c r="AU194" s="405"/>
      <c r="AV194" s="405"/>
      <c r="AW194" s="405"/>
      <c r="AX194" s="379"/>
      <c r="AY194" s="379"/>
      <c r="AZ194" s="379"/>
      <c r="BA194" s="379"/>
      <c r="BB194" s="379"/>
      <c r="BC194" s="379"/>
      <c r="BD194" s="379"/>
      <c r="BE194" s="379"/>
      <c r="BF194" s="379"/>
      <c r="BG194" s="379"/>
      <c r="BH194" s="379"/>
      <c r="BI194" s="405"/>
      <c r="BJ194" s="405"/>
      <c r="BK194" s="405"/>
      <c r="BL194" s="379"/>
      <c r="BM194" s="379"/>
      <c r="BN194" s="379"/>
      <c r="BO194" s="379"/>
      <c r="BP194" s="379"/>
      <c r="BQ194" s="379"/>
      <c r="BR194" s="383"/>
      <c r="BS194" s="379"/>
      <c r="BT194" s="379"/>
      <c r="BU194" s="379"/>
      <c r="BV194" s="379"/>
      <c r="BW194" s="379"/>
      <c r="BX194" s="381"/>
      <c r="BY194" s="379"/>
      <c r="BZ194" s="379"/>
      <c r="CA194" s="379"/>
      <c r="CB194" s="379"/>
      <c r="CC194" s="379"/>
      <c r="CD194" s="379"/>
      <c r="CE194" s="381"/>
      <c r="CF194" s="379"/>
      <c r="CG194" s="379"/>
      <c r="CH194" s="379"/>
      <c r="CI194" s="379"/>
      <c r="CJ194" s="379"/>
      <c r="CK194" s="379"/>
      <c r="CL194" s="379"/>
      <c r="CM194" s="379"/>
      <c r="CN194" s="381"/>
      <c r="CO194" s="379"/>
    </row>
    <row r="195" spans="1:93" x14ac:dyDescent="0.15">
      <c r="A195" s="401">
        <v>0.85103009259259255</v>
      </c>
      <c r="B195" s="435"/>
      <c r="C195" s="442"/>
      <c r="D195" s="379"/>
      <c r="E195" s="380"/>
      <c r="F195" s="379" t="s">
        <v>366</v>
      </c>
      <c r="G195" s="379">
        <v>38</v>
      </c>
      <c r="H195" s="381">
        <v>1</v>
      </c>
      <c r="I195" s="379">
        <v>0</v>
      </c>
      <c r="J195" s="381">
        <v>1</v>
      </c>
      <c r="K195" s="402">
        <v>1</v>
      </c>
      <c r="L195" s="402">
        <v>1</v>
      </c>
      <c r="M195" s="402">
        <v>0</v>
      </c>
      <c r="N195" s="379"/>
      <c r="O195" s="379">
        <v>1</v>
      </c>
      <c r="P195" s="379">
        <v>0</v>
      </c>
      <c r="Q195" s="379">
        <v>0</v>
      </c>
      <c r="R195" s="379">
        <v>0</v>
      </c>
      <c r="S195" s="379">
        <v>0</v>
      </c>
      <c r="T195" s="379">
        <v>0</v>
      </c>
      <c r="U195" s="379">
        <v>0</v>
      </c>
      <c r="V195" s="379">
        <v>1</v>
      </c>
      <c r="W195" s="379">
        <v>1</v>
      </c>
      <c r="X195" s="379">
        <v>0</v>
      </c>
      <c r="Y195" s="381">
        <v>0</v>
      </c>
      <c r="Z195" s="411">
        <v>0.73247022025771635</v>
      </c>
      <c r="AA195" s="411">
        <v>6.6957746478873235</v>
      </c>
      <c r="AB195" s="379"/>
      <c r="AC195" s="379"/>
      <c r="AD195" s="379"/>
      <c r="AE195" s="379"/>
      <c r="AF195" s="379"/>
      <c r="AG195" s="379"/>
      <c r="AH195" s="381"/>
      <c r="AI195" s="382"/>
      <c r="AJ195" s="382"/>
      <c r="AK195" s="379"/>
      <c r="AL195" s="379"/>
      <c r="AM195" s="379"/>
      <c r="AN195" s="379"/>
      <c r="AO195" s="379"/>
      <c r="AP195" s="379"/>
      <c r="AQ195" s="379"/>
      <c r="AR195" s="379"/>
      <c r="AS195" s="379"/>
      <c r="AT195" s="379"/>
      <c r="AU195" s="405"/>
      <c r="AV195" s="405"/>
      <c r="AW195" s="405"/>
      <c r="AX195" s="379"/>
      <c r="AY195" s="379"/>
      <c r="AZ195" s="379"/>
      <c r="BA195" s="379"/>
      <c r="BB195" s="379"/>
      <c r="BC195" s="379"/>
      <c r="BD195" s="379"/>
      <c r="BE195" s="379"/>
      <c r="BF195" s="379"/>
      <c r="BG195" s="379"/>
      <c r="BH195" s="379"/>
      <c r="BI195" s="405"/>
      <c r="BJ195" s="405"/>
      <c r="BK195" s="405"/>
      <c r="BL195" s="379"/>
      <c r="BM195" s="379"/>
      <c r="BN195" s="379"/>
      <c r="BO195" s="379"/>
      <c r="BP195" s="379"/>
      <c r="BQ195" s="379"/>
      <c r="BR195" s="383"/>
      <c r="BS195" s="379"/>
      <c r="BT195" s="379"/>
      <c r="BU195" s="379"/>
      <c r="BV195" s="379"/>
      <c r="BW195" s="379"/>
      <c r="BX195" s="381"/>
      <c r="BY195" s="379"/>
      <c r="BZ195" s="379"/>
      <c r="CA195" s="379"/>
      <c r="CB195" s="379"/>
      <c r="CC195" s="379"/>
      <c r="CD195" s="379"/>
      <c r="CE195" s="381"/>
      <c r="CF195" s="379"/>
      <c r="CG195" s="379"/>
      <c r="CH195" s="379"/>
      <c r="CI195" s="379"/>
      <c r="CJ195" s="379"/>
      <c r="CK195" s="379"/>
      <c r="CL195" s="379"/>
      <c r="CM195" s="379"/>
      <c r="CN195" s="381"/>
      <c r="CO195" s="379"/>
    </row>
    <row r="196" spans="1:93" x14ac:dyDescent="0.15">
      <c r="A196" s="401">
        <v>0.85765046296296299</v>
      </c>
      <c r="B196" s="435"/>
      <c r="C196" s="442"/>
      <c r="D196" s="379"/>
      <c r="E196" s="380"/>
      <c r="F196" s="379"/>
      <c r="G196" s="379"/>
      <c r="H196" s="381">
        <v>1</v>
      </c>
      <c r="I196" s="379">
        <v>0</v>
      </c>
      <c r="J196" s="381">
        <v>1</v>
      </c>
      <c r="K196" s="402">
        <v>1</v>
      </c>
      <c r="L196" s="402">
        <v>0</v>
      </c>
      <c r="M196" s="402">
        <v>1</v>
      </c>
      <c r="N196" s="379"/>
      <c r="O196" s="379">
        <v>0</v>
      </c>
      <c r="P196" s="379">
        <v>0</v>
      </c>
      <c r="Q196" s="379">
        <v>1</v>
      </c>
      <c r="R196" s="379">
        <v>1</v>
      </c>
      <c r="S196" s="379">
        <v>0</v>
      </c>
      <c r="T196" s="379">
        <v>0</v>
      </c>
      <c r="U196" s="379">
        <v>0</v>
      </c>
      <c r="V196" s="379">
        <v>0</v>
      </c>
      <c r="W196" s="379">
        <v>1</v>
      </c>
      <c r="X196" s="379">
        <v>0</v>
      </c>
      <c r="Y196" s="381">
        <v>0</v>
      </c>
      <c r="Z196" s="379"/>
      <c r="AA196" s="379"/>
      <c r="AB196" s="379">
        <v>-0.73247022025771635</v>
      </c>
      <c r="AC196" s="379">
        <v>-11.885</v>
      </c>
      <c r="AD196" s="379" t="s">
        <v>442</v>
      </c>
      <c r="AE196" s="379">
        <v>-0.73247022025771635</v>
      </c>
      <c r="AF196" s="379">
        <v>-11.885</v>
      </c>
      <c r="AG196" s="379">
        <v>3.8297728659189172</v>
      </c>
      <c r="AH196" s="379">
        <v>12.429031690140844</v>
      </c>
      <c r="AI196" s="379"/>
      <c r="AJ196" s="379"/>
      <c r="AK196" s="379">
        <v>0</v>
      </c>
      <c r="AL196" s="379">
        <v>0</v>
      </c>
      <c r="AM196" s="379"/>
      <c r="AN196" s="379"/>
      <c r="AO196" s="379"/>
      <c r="AP196" s="379"/>
      <c r="AQ196" s="379"/>
      <c r="AR196" s="379"/>
      <c r="AS196" s="379"/>
      <c r="AT196" s="379"/>
      <c r="AU196" s="405"/>
      <c r="AV196" s="405"/>
      <c r="AW196" s="405"/>
      <c r="AX196" s="379"/>
      <c r="AY196" s="379"/>
      <c r="AZ196" s="379"/>
      <c r="BA196" s="379"/>
      <c r="BB196" s="379"/>
      <c r="BC196" s="379"/>
      <c r="BD196" s="379"/>
      <c r="BE196" s="379"/>
      <c r="BF196" s="379"/>
      <c r="BG196" s="379"/>
      <c r="BH196" s="379"/>
      <c r="BI196" s="405"/>
      <c r="BJ196" s="405"/>
      <c r="BK196" s="405"/>
      <c r="BL196" s="379"/>
      <c r="BM196" s="379"/>
      <c r="BN196" s="379"/>
      <c r="BO196" s="379"/>
      <c r="BP196" s="379"/>
      <c r="BQ196" s="379"/>
      <c r="BR196" s="383"/>
      <c r="BS196" s="379"/>
      <c r="BT196" s="379"/>
      <c r="BU196" s="379"/>
      <c r="BV196" s="379"/>
      <c r="BW196" s="379"/>
      <c r="BX196" s="381"/>
      <c r="BY196" s="379"/>
      <c r="BZ196" s="379"/>
      <c r="CA196" s="379"/>
      <c r="CB196" s="379"/>
      <c r="CC196" s="379"/>
      <c r="CD196" s="379"/>
      <c r="CE196" s="381"/>
      <c r="CF196" s="379">
        <v>1</v>
      </c>
      <c r="CG196" s="379"/>
      <c r="CH196" s="379"/>
      <c r="CI196" s="379"/>
      <c r="CJ196" s="379"/>
      <c r="CK196" s="379"/>
      <c r="CL196" s="379"/>
      <c r="CM196" s="379"/>
      <c r="CN196" s="381"/>
      <c r="CO196" s="379"/>
    </row>
    <row r="197" spans="1:93" x14ac:dyDescent="0.15">
      <c r="A197" s="401">
        <v>0.85797453703703708</v>
      </c>
      <c r="B197" s="435">
        <v>0.28000000000000003</v>
      </c>
      <c r="C197" s="442">
        <v>0.93332400000000004</v>
      </c>
      <c r="D197" s="379"/>
      <c r="E197" s="380"/>
      <c r="F197" s="379"/>
      <c r="G197" s="379"/>
      <c r="H197" s="381">
        <v>2</v>
      </c>
      <c r="I197" s="379"/>
      <c r="J197" s="381"/>
      <c r="K197" s="402">
        <v>0</v>
      </c>
      <c r="L197" s="379"/>
      <c r="M197" s="379"/>
      <c r="N197" s="379"/>
      <c r="O197" s="379"/>
      <c r="P197" s="379"/>
      <c r="Q197" s="379"/>
      <c r="R197" s="379"/>
      <c r="S197" s="379"/>
      <c r="T197" s="379"/>
      <c r="U197" s="379"/>
      <c r="V197" s="379"/>
      <c r="W197" s="379"/>
      <c r="X197" s="379"/>
      <c r="Y197" s="381"/>
      <c r="Z197" s="379">
        <v>0.69061477910013258</v>
      </c>
      <c r="AA197" s="379">
        <v>5.9006514084507042</v>
      </c>
      <c r="AB197" s="379">
        <v>2.0299888961428141</v>
      </c>
      <c r="AC197" s="379">
        <v>11.885</v>
      </c>
      <c r="AD197" s="379" t="s">
        <v>443</v>
      </c>
      <c r="AE197" s="379">
        <v>2.6996759546641544</v>
      </c>
      <c r="AF197" s="379">
        <v>11.968697183098591</v>
      </c>
      <c r="AG197" s="379">
        <v>-0.56504845562738115</v>
      </c>
      <c r="AH197" s="379">
        <v>-11.801302816901408</v>
      </c>
      <c r="AI197" s="379"/>
      <c r="AJ197" s="379"/>
      <c r="AK197" s="379">
        <v>1</v>
      </c>
      <c r="AL197" s="379">
        <v>0</v>
      </c>
      <c r="AM197" s="379">
        <v>1</v>
      </c>
      <c r="AN197" s="379">
        <v>0</v>
      </c>
      <c r="AO197" s="379">
        <v>0</v>
      </c>
      <c r="AP197" s="379">
        <v>0</v>
      </c>
      <c r="AQ197" s="379">
        <v>1</v>
      </c>
      <c r="AR197" s="379">
        <v>0</v>
      </c>
      <c r="AS197" s="379">
        <v>1</v>
      </c>
      <c r="AT197" s="379">
        <v>0</v>
      </c>
      <c r="AU197" s="405">
        <v>0</v>
      </c>
      <c r="AV197" s="405">
        <v>0</v>
      </c>
      <c r="AW197" s="405"/>
      <c r="AX197" s="405">
        <v>0</v>
      </c>
      <c r="AY197" s="405">
        <v>0</v>
      </c>
      <c r="AZ197" s="405">
        <v>0</v>
      </c>
      <c r="BA197" s="405">
        <v>1</v>
      </c>
      <c r="BB197" s="405">
        <v>0</v>
      </c>
      <c r="BC197" s="405">
        <v>0</v>
      </c>
      <c r="BD197" s="405">
        <v>1</v>
      </c>
      <c r="BE197" s="405">
        <v>0</v>
      </c>
      <c r="BF197" s="405">
        <v>1</v>
      </c>
      <c r="BG197" s="405">
        <v>0</v>
      </c>
      <c r="BH197" s="405">
        <v>0</v>
      </c>
      <c r="BI197" s="405">
        <v>0</v>
      </c>
      <c r="BJ197" s="405">
        <v>0</v>
      </c>
      <c r="BK197" s="405">
        <v>0</v>
      </c>
      <c r="BL197" s="405">
        <v>0</v>
      </c>
      <c r="BM197" s="405">
        <v>0</v>
      </c>
      <c r="BN197" s="405">
        <v>1</v>
      </c>
      <c r="BO197" s="405">
        <v>0</v>
      </c>
      <c r="BP197" s="405">
        <v>0</v>
      </c>
      <c r="BQ197" s="405">
        <v>0</v>
      </c>
      <c r="BR197" s="383">
        <v>0</v>
      </c>
      <c r="BS197" s="402">
        <v>0</v>
      </c>
      <c r="BT197" s="402">
        <v>1</v>
      </c>
      <c r="BU197" s="402">
        <v>0</v>
      </c>
      <c r="BV197" s="402">
        <v>0</v>
      </c>
      <c r="BW197" s="402">
        <v>1</v>
      </c>
      <c r="BX197" s="381">
        <v>0</v>
      </c>
      <c r="BY197" s="402">
        <v>1</v>
      </c>
      <c r="BZ197" s="402">
        <v>0</v>
      </c>
      <c r="CA197" s="402">
        <v>0</v>
      </c>
      <c r="CB197" s="402">
        <v>0</v>
      </c>
      <c r="CC197" s="402">
        <v>0</v>
      </c>
      <c r="CD197" s="402">
        <v>0</v>
      </c>
      <c r="CE197" s="381">
        <v>0</v>
      </c>
      <c r="CF197" s="402">
        <v>0</v>
      </c>
      <c r="CG197" s="379"/>
      <c r="CH197" s="379"/>
      <c r="CI197" s="379"/>
      <c r="CJ197" s="379"/>
      <c r="CK197" s="379"/>
      <c r="CL197" s="379"/>
      <c r="CM197" s="379"/>
      <c r="CN197" s="381"/>
      <c r="CO197" s="379"/>
    </row>
    <row r="198" spans="1:93" x14ac:dyDescent="0.15">
      <c r="A198" s="401">
        <v>0.85932870370370373</v>
      </c>
      <c r="B198" s="435">
        <v>1.27</v>
      </c>
      <c r="C198" s="442">
        <v>1.89999991</v>
      </c>
      <c r="D198" s="379"/>
      <c r="E198" s="380"/>
      <c r="F198" s="379"/>
      <c r="G198" s="379"/>
      <c r="H198" s="381">
        <v>3</v>
      </c>
      <c r="I198" s="379"/>
      <c r="J198" s="381"/>
      <c r="K198" s="402">
        <v>0</v>
      </c>
      <c r="L198" s="379"/>
      <c r="M198" s="379"/>
      <c r="N198" s="379"/>
      <c r="O198" s="379"/>
      <c r="P198" s="379"/>
      <c r="Q198" s="379"/>
      <c r="R198" s="379"/>
      <c r="S198" s="379"/>
      <c r="T198" s="379"/>
      <c r="U198" s="379"/>
      <c r="V198" s="379"/>
      <c r="W198" s="379"/>
      <c r="X198" s="379"/>
      <c r="Y198" s="381"/>
      <c r="Z198" s="379">
        <v>-3.9134837482340847</v>
      </c>
      <c r="AA198" s="379">
        <v>-3.3897359154929574</v>
      </c>
      <c r="AB198" s="379">
        <v>-5.5458459533798523</v>
      </c>
      <c r="AC198" s="379">
        <v>-9.4159330985915481</v>
      </c>
      <c r="AD198" s="379" t="s">
        <v>443</v>
      </c>
      <c r="AE198" s="379">
        <v>-4.7924480125433444</v>
      </c>
      <c r="AF198" s="379">
        <v>-9.6251760563380273</v>
      </c>
      <c r="AG198" s="379">
        <v>1.234735514148722</v>
      </c>
      <c r="AH198" s="379">
        <v>12.554577464788732</v>
      </c>
      <c r="AI198" s="379"/>
      <c r="AJ198" s="379"/>
      <c r="AK198" s="379">
        <v>0</v>
      </c>
      <c r="AL198" s="379">
        <v>1</v>
      </c>
      <c r="AM198" s="379">
        <v>0</v>
      </c>
      <c r="AN198" s="379">
        <v>1</v>
      </c>
      <c r="AO198" s="379">
        <v>0</v>
      </c>
      <c r="AP198" s="379">
        <v>1</v>
      </c>
      <c r="AQ198" s="379">
        <v>0</v>
      </c>
      <c r="AR198" s="379">
        <v>0</v>
      </c>
      <c r="AS198" s="379">
        <v>1</v>
      </c>
      <c r="AT198" s="379">
        <v>0</v>
      </c>
      <c r="AU198" s="405">
        <v>0</v>
      </c>
      <c r="AV198" s="405">
        <v>0</v>
      </c>
      <c r="AW198" s="405"/>
      <c r="AX198" s="405">
        <v>0</v>
      </c>
      <c r="AY198" s="405">
        <v>0</v>
      </c>
      <c r="AZ198" s="405">
        <v>0</v>
      </c>
      <c r="BA198" s="405">
        <v>1</v>
      </c>
      <c r="BB198" s="405">
        <v>0</v>
      </c>
      <c r="BC198" s="405">
        <v>0</v>
      </c>
      <c r="BD198" s="405">
        <v>1</v>
      </c>
      <c r="BE198" s="405">
        <v>0</v>
      </c>
      <c r="BF198" s="405">
        <v>1</v>
      </c>
      <c r="BG198" s="405">
        <v>0</v>
      </c>
      <c r="BH198" s="405">
        <v>0</v>
      </c>
      <c r="BI198" s="405">
        <v>0</v>
      </c>
      <c r="BJ198" s="405">
        <v>0</v>
      </c>
      <c r="BK198" s="405">
        <v>0</v>
      </c>
      <c r="BL198" s="405">
        <v>0</v>
      </c>
      <c r="BM198" s="405">
        <v>0</v>
      </c>
      <c r="BN198" s="405">
        <v>1</v>
      </c>
      <c r="BO198" s="405">
        <v>0</v>
      </c>
      <c r="BP198" s="405">
        <v>0</v>
      </c>
      <c r="BQ198" s="405">
        <v>0</v>
      </c>
      <c r="BR198" s="383">
        <v>1</v>
      </c>
      <c r="BS198" s="402">
        <v>0</v>
      </c>
      <c r="BT198" s="402">
        <v>0</v>
      </c>
      <c r="BU198" s="402">
        <v>0</v>
      </c>
      <c r="BV198" s="402">
        <v>0</v>
      </c>
      <c r="BW198" s="402">
        <v>1</v>
      </c>
      <c r="BX198" s="381">
        <v>0</v>
      </c>
      <c r="BY198" s="402">
        <v>1</v>
      </c>
      <c r="BZ198" s="402">
        <v>0</v>
      </c>
      <c r="CA198" s="402">
        <v>0</v>
      </c>
      <c r="CB198" s="402">
        <v>0</v>
      </c>
      <c r="CC198" s="402">
        <v>0</v>
      </c>
      <c r="CD198" s="402">
        <v>0</v>
      </c>
      <c r="CE198" s="381">
        <v>0</v>
      </c>
      <c r="CF198" s="402">
        <v>1</v>
      </c>
      <c r="CG198" s="379"/>
      <c r="CH198" s="379"/>
      <c r="CI198" s="379"/>
      <c r="CJ198" s="379"/>
      <c r="CK198" s="379"/>
      <c r="CL198" s="379"/>
      <c r="CM198" s="379"/>
      <c r="CN198" s="381"/>
      <c r="CO198" s="379"/>
    </row>
    <row r="199" spans="1:93" x14ac:dyDescent="0.15">
      <c r="A199" s="418" t="s">
        <v>593</v>
      </c>
      <c r="B199" s="435"/>
      <c r="C199" s="442"/>
      <c r="D199" s="379"/>
      <c r="E199" s="380"/>
      <c r="F199" s="379"/>
      <c r="G199" s="379"/>
      <c r="H199" s="381"/>
      <c r="I199" s="379"/>
      <c r="J199" s="381"/>
      <c r="K199" s="379"/>
      <c r="L199" s="379"/>
      <c r="M199" s="379"/>
      <c r="N199" s="379"/>
      <c r="O199" s="379"/>
      <c r="P199" s="379"/>
      <c r="Q199" s="379"/>
      <c r="R199" s="379"/>
      <c r="S199" s="379"/>
      <c r="T199" s="379"/>
      <c r="U199" s="379"/>
      <c r="V199" s="379"/>
      <c r="W199" s="379"/>
      <c r="X199" s="379"/>
      <c r="Y199" s="381"/>
      <c r="Z199" s="379">
        <v>-2.8252422781369062</v>
      </c>
      <c r="AA199" s="379">
        <v>10.001813380281689</v>
      </c>
      <c r="AB199" s="379"/>
      <c r="AC199" s="379"/>
      <c r="AD199" s="379"/>
      <c r="AE199" s="379"/>
      <c r="AF199" s="379"/>
      <c r="AG199" s="379"/>
      <c r="AH199" s="381"/>
      <c r="AI199" s="382"/>
      <c r="AJ199" s="382"/>
      <c r="AK199" s="379"/>
      <c r="AL199" s="379"/>
      <c r="AM199" s="379"/>
      <c r="AN199" s="379"/>
      <c r="AO199" s="379"/>
      <c r="AP199" s="379"/>
      <c r="AQ199" s="379"/>
      <c r="AR199" s="379"/>
      <c r="AS199" s="379"/>
      <c r="AT199" s="379"/>
      <c r="AU199" s="405"/>
      <c r="AV199" s="405"/>
      <c r="AW199" s="405"/>
      <c r="AX199" s="379"/>
      <c r="AY199" s="379"/>
      <c r="AZ199" s="379"/>
      <c r="BA199" s="379"/>
      <c r="BB199" s="379"/>
      <c r="BC199" s="379"/>
      <c r="BD199" s="379"/>
      <c r="BE199" s="379"/>
      <c r="BF199" s="379"/>
      <c r="BG199" s="379"/>
      <c r="BH199" s="379"/>
      <c r="BI199" s="405"/>
      <c r="BJ199" s="405"/>
      <c r="BK199" s="405"/>
      <c r="BL199" s="379"/>
      <c r="BM199" s="379"/>
      <c r="BN199" s="379"/>
      <c r="BO199" s="379"/>
      <c r="BP199" s="379"/>
      <c r="BQ199" s="379"/>
      <c r="BR199" s="383">
        <v>0</v>
      </c>
      <c r="BS199" s="379">
        <v>0</v>
      </c>
      <c r="BT199" s="379">
        <v>0</v>
      </c>
      <c r="BU199" s="402">
        <v>0</v>
      </c>
      <c r="BV199" s="402">
        <v>1</v>
      </c>
      <c r="BW199" s="402">
        <v>1</v>
      </c>
      <c r="BX199" s="381">
        <v>0</v>
      </c>
      <c r="BY199" s="379"/>
      <c r="BZ199" s="379"/>
      <c r="CA199" s="379"/>
      <c r="CB199" s="379"/>
      <c r="CC199" s="379"/>
      <c r="CD199" s="379">
        <v>1</v>
      </c>
      <c r="CE199" s="381">
        <v>0</v>
      </c>
      <c r="CF199" s="379"/>
      <c r="CG199" s="379"/>
      <c r="CH199" s="379"/>
      <c r="CI199" s="379"/>
      <c r="CJ199" s="379"/>
      <c r="CK199" s="379"/>
      <c r="CL199" s="379"/>
      <c r="CM199" s="379"/>
      <c r="CN199" s="381"/>
      <c r="CO199" s="379"/>
    </row>
    <row r="200" spans="1:93" x14ac:dyDescent="0.15">
      <c r="A200" s="401">
        <v>0.87780092592592596</v>
      </c>
      <c r="B200" s="435"/>
      <c r="C200" s="442"/>
      <c r="D200" s="379"/>
      <c r="E200" s="380"/>
      <c r="F200" s="379" t="s">
        <v>367</v>
      </c>
      <c r="G200" s="379">
        <v>39</v>
      </c>
      <c r="H200" s="381">
        <v>1</v>
      </c>
      <c r="I200" s="379"/>
      <c r="J200" s="381"/>
      <c r="K200" s="379">
        <v>1</v>
      </c>
      <c r="L200" s="379">
        <v>1</v>
      </c>
      <c r="M200" s="379">
        <v>0</v>
      </c>
      <c r="N200" s="379"/>
      <c r="O200" s="379">
        <v>1</v>
      </c>
      <c r="P200" s="379">
        <v>0</v>
      </c>
      <c r="Q200" s="379">
        <v>0</v>
      </c>
      <c r="R200" s="379"/>
      <c r="S200" s="379"/>
      <c r="T200" s="379"/>
      <c r="U200" s="379"/>
      <c r="V200" s="379"/>
      <c r="W200" s="379"/>
      <c r="X200" s="379"/>
      <c r="Y200" s="381"/>
      <c r="Z200" s="379"/>
      <c r="AA200" s="379"/>
      <c r="AB200" s="379">
        <v>1.2765909553063057</v>
      </c>
      <c r="AC200" s="379">
        <v>-11.968697183098591</v>
      </c>
      <c r="AD200" s="379" t="s">
        <v>442</v>
      </c>
      <c r="AE200" s="379">
        <v>1.2765909553063057</v>
      </c>
      <c r="AF200" s="379">
        <v>-11.968697183098591</v>
      </c>
      <c r="AG200" s="379">
        <v>-3.8297728659189172</v>
      </c>
      <c r="AH200" s="379">
        <v>14.270369718309858</v>
      </c>
      <c r="AI200" s="379"/>
      <c r="AJ200" s="379"/>
      <c r="AK200" s="379">
        <v>0</v>
      </c>
      <c r="AL200" s="379">
        <v>0</v>
      </c>
      <c r="AM200" s="379"/>
      <c r="AN200" s="379"/>
      <c r="AO200" s="379"/>
      <c r="AP200" s="379"/>
      <c r="AQ200" s="379"/>
      <c r="AR200" s="379"/>
      <c r="AS200" s="379"/>
      <c r="AT200" s="379"/>
      <c r="AU200" s="405"/>
      <c r="AV200" s="405"/>
      <c r="AW200" s="405"/>
      <c r="AX200" s="379"/>
      <c r="AY200" s="379"/>
      <c r="AZ200" s="379"/>
      <c r="BA200" s="379"/>
      <c r="BB200" s="379"/>
      <c r="BC200" s="379"/>
      <c r="BD200" s="379"/>
      <c r="BE200" s="379"/>
      <c r="BF200" s="379"/>
      <c r="BG200" s="379"/>
      <c r="BH200" s="379"/>
      <c r="BI200" s="405"/>
      <c r="BJ200" s="405"/>
      <c r="BK200" s="405"/>
      <c r="BL200" s="379"/>
      <c r="BM200" s="379"/>
      <c r="BN200" s="379"/>
      <c r="BO200" s="379"/>
      <c r="BP200" s="379"/>
      <c r="BQ200" s="379"/>
      <c r="BR200" s="383"/>
      <c r="BS200" s="379"/>
      <c r="BT200" s="379"/>
      <c r="BU200" s="379"/>
      <c r="BV200" s="379"/>
      <c r="BW200" s="379"/>
      <c r="BX200" s="381"/>
      <c r="BY200" s="379"/>
      <c r="BZ200" s="379"/>
      <c r="CA200" s="379"/>
      <c r="CB200" s="379"/>
      <c r="CC200" s="379"/>
      <c r="CD200" s="379"/>
      <c r="CE200" s="381"/>
      <c r="CF200" s="379"/>
      <c r="CG200" s="379"/>
      <c r="CH200" s="379"/>
      <c r="CI200" s="379"/>
      <c r="CJ200" s="379"/>
      <c r="CK200" s="379"/>
      <c r="CL200" s="379"/>
      <c r="CM200" s="379"/>
      <c r="CN200" s="381"/>
      <c r="CO200" s="379"/>
    </row>
    <row r="201" spans="1:93" x14ac:dyDescent="0.15">
      <c r="A201" s="401">
        <v>0.87804398148148144</v>
      </c>
      <c r="B201" s="435">
        <v>0.21</v>
      </c>
      <c r="C201" s="442">
        <v>0.69999299999999998</v>
      </c>
      <c r="D201" s="379"/>
      <c r="E201" s="380"/>
      <c r="F201" s="379"/>
      <c r="G201" s="379"/>
      <c r="H201" s="381">
        <v>2</v>
      </c>
      <c r="I201" s="379"/>
      <c r="J201" s="381"/>
      <c r="K201" s="379">
        <v>0</v>
      </c>
      <c r="L201" s="379"/>
      <c r="M201" s="379"/>
      <c r="N201" s="379"/>
      <c r="O201" s="379"/>
      <c r="P201" s="379"/>
      <c r="Q201" s="379"/>
      <c r="R201" s="379"/>
      <c r="S201" s="379"/>
      <c r="T201" s="379"/>
      <c r="U201" s="379"/>
      <c r="V201" s="379"/>
      <c r="W201" s="379"/>
      <c r="X201" s="379"/>
      <c r="Y201" s="381"/>
      <c r="Z201" s="379">
        <v>-0.64875933794254881</v>
      </c>
      <c r="AA201" s="379">
        <v>5.231073943661972</v>
      </c>
      <c r="AB201" s="379">
        <v>-1.8625671315124788</v>
      </c>
      <c r="AC201" s="379">
        <v>13.056760563380282</v>
      </c>
      <c r="AD201" s="379" t="s">
        <v>442</v>
      </c>
      <c r="AE201" s="379">
        <v>-2.6578205135065707</v>
      </c>
      <c r="AF201" s="379">
        <v>13.391549295774647</v>
      </c>
      <c r="AG201" s="379">
        <v>1.1928800729911382</v>
      </c>
      <c r="AH201" s="379">
        <v>-11.675757042253521</v>
      </c>
      <c r="AI201" s="379"/>
      <c r="AJ201" s="379"/>
      <c r="AK201" s="379">
        <v>1</v>
      </c>
      <c r="AL201" s="379">
        <v>0</v>
      </c>
      <c r="AM201" s="379">
        <v>1</v>
      </c>
      <c r="AN201" s="379">
        <v>0</v>
      </c>
      <c r="AO201" s="379">
        <v>0</v>
      </c>
      <c r="AP201" s="379">
        <v>1</v>
      </c>
      <c r="AQ201" s="379">
        <v>0</v>
      </c>
      <c r="AR201" s="379">
        <v>0</v>
      </c>
      <c r="AS201" s="379">
        <v>1</v>
      </c>
      <c r="AT201" s="379">
        <v>0</v>
      </c>
      <c r="AU201" s="405">
        <v>0</v>
      </c>
      <c r="AV201" s="405">
        <v>0</v>
      </c>
      <c r="AW201" s="405"/>
      <c r="AX201" s="405">
        <v>0</v>
      </c>
      <c r="AY201" s="405">
        <v>0</v>
      </c>
      <c r="AZ201" s="405">
        <v>0</v>
      </c>
      <c r="BA201" s="405">
        <v>1</v>
      </c>
      <c r="BB201" s="405">
        <v>0</v>
      </c>
      <c r="BC201" s="405">
        <v>0</v>
      </c>
      <c r="BD201" s="405">
        <v>0</v>
      </c>
      <c r="BE201" s="405">
        <v>1</v>
      </c>
      <c r="BF201" s="405">
        <v>1</v>
      </c>
      <c r="BG201" s="405">
        <v>0</v>
      </c>
      <c r="BH201" s="405">
        <v>0</v>
      </c>
      <c r="BI201" s="405">
        <v>0</v>
      </c>
      <c r="BJ201" s="405">
        <v>0</v>
      </c>
      <c r="BK201" s="405">
        <v>0</v>
      </c>
      <c r="BL201" s="405">
        <v>0</v>
      </c>
      <c r="BM201" s="405">
        <v>0</v>
      </c>
      <c r="BN201" s="405">
        <v>1</v>
      </c>
      <c r="BO201" s="405">
        <v>0</v>
      </c>
      <c r="BP201" s="405">
        <v>0</v>
      </c>
      <c r="BQ201" s="405">
        <v>0</v>
      </c>
      <c r="BR201" s="383">
        <v>0</v>
      </c>
      <c r="BS201" s="402">
        <v>0</v>
      </c>
      <c r="BT201" s="402">
        <v>1</v>
      </c>
      <c r="BU201" s="402">
        <v>0</v>
      </c>
      <c r="BV201" s="402">
        <v>0</v>
      </c>
      <c r="BW201" s="402">
        <v>1</v>
      </c>
      <c r="BX201" s="381">
        <v>0</v>
      </c>
      <c r="BY201" s="402">
        <v>1</v>
      </c>
      <c r="BZ201" s="402">
        <v>0</v>
      </c>
      <c r="CA201" s="402">
        <v>0</v>
      </c>
      <c r="CB201" s="402">
        <v>0</v>
      </c>
      <c r="CC201" s="402">
        <v>0</v>
      </c>
      <c r="CD201" s="402">
        <v>0</v>
      </c>
      <c r="CE201" s="381">
        <v>0</v>
      </c>
      <c r="CF201" s="402">
        <v>0</v>
      </c>
      <c r="CG201" s="379"/>
      <c r="CH201" s="379"/>
      <c r="CI201" s="379"/>
      <c r="CJ201" s="379"/>
      <c r="CK201" s="379"/>
      <c r="CL201" s="379"/>
      <c r="CM201" s="379"/>
      <c r="CN201" s="381"/>
      <c r="CO201" s="379"/>
    </row>
    <row r="202" spans="1:93" x14ac:dyDescent="0.15">
      <c r="A202" s="401">
        <v>0.87944444444444436</v>
      </c>
      <c r="B202" s="435">
        <v>2.0099999999999998</v>
      </c>
      <c r="C202" s="442">
        <v>2.0333299999999994</v>
      </c>
      <c r="D202" s="379"/>
      <c r="E202" s="380"/>
      <c r="F202" s="379"/>
      <c r="G202" s="379"/>
      <c r="H202" s="381">
        <v>3</v>
      </c>
      <c r="I202" s="379"/>
      <c r="J202" s="381"/>
      <c r="K202" s="379">
        <v>0</v>
      </c>
      <c r="L202" s="379"/>
      <c r="M202" s="379"/>
      <c r="N202" s="379"/>
      <c r="O202" s="379"/>
      <c r="P202" s="379"/>
      <c r="Q202" s="379"/>
      <c r="R202" s="379"/>
      <c r="S202" s="379"/>
      <c r="T202" s="379"/>
      <c r="U202" s="379"/>
      <c r="V202" s="379"/>
      <c r="W202" s="379"/>
      <c r="X202" s="379"/>
      <c r="Y202" s="381"/>
      <c r="Z202" s="379">
        <v>2.6159650723489869</v>
      </c>
      <c r="AA202" s="379">
        <v>-6.7376232394366191</v>
      </c>
      <c r="AB202" s="379">
        <v>3.2019412485551602</v>
      </c>
      <c r="AC202" s="379">
        <v>-11.885</v>
      </c>
      <c r="AD202" s="379" t="s">
        <v>443</v>
      </c>
      <c r="AE202" s="379">
        <v>4.5413153655978418</v>
      </c>
      <c r="AF202" s="379">
        <v>-11.885</v>
      </c>
      <c r="AG202" s="379">
        <v>-0.94174742604563533</v>
      </c>
      <c r="AH202" s="379">
        <v>13.893732394366197</v>
      </c>
      <c r="AI202" s="379"/>
      <c r="AJ202" s="379"/>
      <c r="AK202" s="379">
        <v>0</v>
      </c>
      <c r="AL202" s="379">
        <v>1</v>
      </c>
      <c r="AM202" s="379">
        <v>0</v>
      </c>
      <c r="AN202" s="379">
        <v>1</v>
      </c>
      <c r="AO202" s="379">
        <v>0</v>
      </c>
      <c r="AP202" s="379">
        <v>1</v>
      </c>
      <c r="AQ202" s="379">
        <v>0</v>
      </c>
      <c r="AR202" s="379">
        <v>0</v>
      </c>
      <c r="AS202" s="379">
        <v>1</v>
      </c>
      <c r="AT202" s="379">
        <v>0</v>
      </c>
      <c r="AU202" s="405">
        <v>0</v>
      </c>
      <c r="AV202" s="405">
        <v>0</v>
      </c>
      <c r="AW202" s="405"/>
      <c r="AX202" s="405">
        <v>0</v>
      </c>
      <c r="AY202" s="405">
        <v>0</v>
      </c>
      <c r="AZ202" s="405">
        <v>0</v>
      </c>
      <c r="BA202" s="405">
        <v>1</v>
      </c>
      <c r="BB202" s="405">
        <v>0</v>
      </c>
      <c r="BC202" s="405">
        <v>0</v>
      </c>
      <c r="BD202" s="405">
        <v>1</v>
      </c>
      <c r="BE202" s="405">
        <v>0</v>
      </c>
      <c r="BF202" s="405">
        <v>1</v>
      </c>
      <c r="BG202" s="405">
        <v>0</v>
      </c>
      <c r="BH202" s="405">
        <v>0</v>
      </c>
      <c r="BI202" s="405">
        <v>0</v>
      </c>
      <c r="BJ202" s="405">
        <v>0</v>
      </c>
      <c r="BK202" s="405">
        <v>0</v>
      </c>
      <c r="BL202" s="405">
        <v>0</v>
      </c>
      <c r="BM202" s="405">
        <v>0</v>
      </c>
      <c r="BN202" s="405">
        <v>1</v>
      </c>
      <c r="BO202" s="405">
        <v>0</v>
      </c>
      <c r="BP202" s="405">
        <v>0</v>
      </c>
      <c r="BQ202" s="405">
        <v>0</v>
      </c>
      <c r="BR202" s="383">
        <v>0</v>
      </c>
      <c r="BS202" s="402">
        <v>1</v>
      </c>
      <c r="BT202" s="402">
        <v>0</v>
      </c>
      <c r="BU202" s="402">
        <v>0</v>
      </c>
      <c r="BV202" s="402">
        <v>0</v>
      </c>
      <c r="BW202" s="402">
        <v>0</v>
      </c>
      <c r="BX202" s="381">
        <v>0</v>
      </c>
      <c r="BY202" s="402">
        <v>1</v>
      </c>
      <c r="BZ202" s="402">
        <v>0</v>
      </c>
      <c r="CA202" s="402">
        <v>0</v>
      </c>
      <c r="CB202" s="402">
        <v>0</v>
      </c>
      <c r="CC202" s="402">
        <v>0</v>
      </c>
      <c r="CD202" s="402">
        <v>0</v>
      </c>
      <c r="CE202" s="381">
        <v>0</v>
      </c>
      <c r="CF202" s="402">
        <v>0</v>
      </c>
      <c r="CG202" s="379"/>
      <c r="CH202" s="379"/>
      <c r="CI202" s="379"/>
      <c r="CJ202" s="379"/>
      <c r="CK202" s="379"/>
      <c r="CL202" s="379"/>
      <c r="CM202" s="379"/>
      <c r="CN202" s="381"/>
      <c r="CO202" s="379"/>
    </row>
    <row r="203" spans="1:93" x14ac:dyDescent="0.15">
      <c r="A203" s="401">
        <v>0.88061342592592595</v>
      </c>
      <c r="B203" s="435">
        <v>1.1100000000000001</v>
      </c>
      <c r="C203" s="442">
        <v>1.3666666300000003</v>
      </c>
      <c r="D203" s="379"/>
      <c r="E203" s="380"/>
      <c r="F203" s="379"/>
      <c r="G203" s="379"/>
      <c r="H203" s="381">
        <v>4</v>
      </c>
      <c r="I203" s="379"/>
      <c r="J203" s="381"/>
      <c r="K203" s="379">
        <v>0</v>
      </c>
      <c r="L203" s="379"/>
      <c r="M203" s="379"/>
      <c r="N203" s="379"/>
      <c r="O203" s="379"/>
      <c r="P203" s="379"/>
      <c r="Q203" s="379"/>
      <c r="R203" s="379"/>
      <c r="S203" s="379"/>
      <c r="T203" s="379"/>
      <c r="U203" s="379"/>
      <c r="V203" s="379"/>
      <c r="W203" s="379"/>
      <c r="X203" s="379"/>
      <c r="Y203" s="381"/>
      <c r="Z203" s="379">
        <v>3.4949293366582466</v>
      </c>
      <c r="AA203" s="379">
        <v>11.215422535211268</v>
      </c>
      <c r="AB203" s="379">
        <v>3.8297728659189172</v>
      </c>
      <c r="AC203" s="379">
        <v>14.102975352112676</v>
      </c>
      <c r="AD203" s="379" t="s">
        <v>445</v>
      </c>
      <c r="AE203" s="379">
        <v>3.1600858073975764</v>
      </c>
      <c r="AF203" s="379">
        <v>14.061126760563379</v>
      </c>
      <c r="AG203" s="379">
        <v>1.6951453668821437</v>
      </c>
      <c r="AH203" s="379">
        <v>-11.885</v>
      </c>
      <c r="AI203" s="379"/>
      <c r="AJ203" s="379"/>
      <c r="AK203" s="379">
        <v>0</v>
      </c>
      <c r="AL203" s="379">
        <v>1</v>
      </c>
      <c r="AM203" s="379">
        <v>1</v>
      </c>
      <c r="AN203" s="379">
        <v>0</v>
      </c>
      <c r="AO203" s="379">
        <v>0</v>
      </c>
      <c r="AP203" s="379">
        <v>1</v>
      </c>
      <c r="AQ203" s="379">
        <v>0</v>
      </c>
      <c r="AR203" s="379">
        <v>0</v>
      </c>
      <c r="AS203" s="379">
        <v>1</v>
      </c>
      <c r="AT203" s="379">
        <v>0</v>
      </c>
      <c r="AU203" s="405">
        <v>0</v>
      </c>
      <c r="AV203" s="405">
        <v>0</v>
      </c>
      <c r="AW203" s="405"/>
      <c r="AX203" s="405">
        <v>0</v>
      </c>
      <c r="AY203" s="405">
        <v>0</v>
      </c>
      <c r="AZ203" s="405">
        <v>1</v>
      </c>
      <c r="BA203" s="405">
        <v>0</v>
      </c>
      <c r="BB203" s="405">
        <v>0</v>
      </c>
      <c r="BC203" s="405">
        <v>0</v>
      </c>
      <c r="BD203" s="405">
        <v>0</v>
      </c>
      <c r="BE203" s="405">
        <v>1</v>
      </c>
      <c r="BF203" s="405">
        <v>1</v>
      </c>
      <c r="BG203" s="405">
        <v>0</v>
      </c>
      <c r="BH203" s="405">
        <v>0</v>
      </c>
      <c r="BI203" s="405">
        <v>0</v>
      </c>
      <c r="BJ203" s="405">
        <v>0</v>
      </c>
      <c r="BK203" s="405">
        <v>0</v>
      </c>
      <c r="BL203" s="405">
        <v>0</v>
      </c>
      <c r="BM203" s="405">
        <v>0</v>
      </c>
      <c r="BN203" s="405">
        <v>1</v>
      </c>
      <c r="BO203" s="405">
        <v>0</v>
      </c>
      <c r="BP203" s="405">
        <v>0</v>
      </c>
      <c r="BQ203" s="405">
        <v>0</v>
      </c>
      <c r="BR203" s="383">
        <v>1</v>
      </c>
      <c r="BS203" s="402">
        <v>0</v>
      </c>
      <c r="BT203" s="402">
        <v>0</v>
      </c>
      <c r="BU203" s="402">
        <v>0</v>
      </c>
      <c r="BV203" s="402">
        <v>0</v>
      </c>
      <c r="BW203" s="402">
        <v>1</v>
      </c>
      <c r="BX203" s="381">
        <v>0</v>
      </c>
      <c r="BY203" s="402">
        <v>1</v>
      </c>
      <c r="BZ203" s="402">
        <v>0</v>
      </c>
      <c r="CA203" s="402">
        <v>0</v>
      </c>
      <c r="CB203" s="402">
        <v>0</v>
      </c>
      <c r="CC203" s="402">
        <v>0</v>
      </c>
      <c r="CD203" s="402">
        <v>0</v>
      </c>
      <c r="CE203" s="381">
        <v>0</v>
      </c>
      <c r="CF203" s="402">
        <v>0</v>
      </c>
      <c r="CG203" s="379"/>
      <c r="CH203" s="379"/>
      <c r="CI203" s="379"/>
      <c r="CJ203" s="379"/>
      <c r="CK203" s="379"/>
      <c r="CL203" s="379"/>
      <c r="CM203" s="379"/>
      <c r="CN203" s="381"/>
      <c r="CO203" s="379"/>
    </row>
    <row r="204" spans="1:93" x14ac:dyDescent="0.15">
      <c r="A204" s="401">
        <v>0.88140046296296293</v>
      </c>
      <c r="B204" s="435">
        <v>1.08</v>
      </c>
      <c r="C204" s="442">
        <v>1.2666666400000002</v>
      </c>
      <c r="D204" s="379"/>
      <c r="E204" s="380"/>
      <c r="F204" s="379"/>
      <c r="G204" s="379"/>
      <c r="H204" s="381">
        <v>5</v>
      </c>
      <c r="I204" s="379"/>
      <c r="J204" s="381"/>
      <c r="K204" s="379">
        <v>0</v>
      </c>
      <c r="L204" s="379"/>
      <c r="M204" s="379"/>
      <c r="N204" s="379"/>
      <c r="O204" s="379"/>
      <c r="P204" s="379"/>
      <c r="Q204" s="379"/>
      <c r="R204" s="379"/>
      <c r="S204" s="379"/>
      <c r="T204" s="379"/>
      <c r="U204" s="379"/>
      <c r="V204" s="379"/>
      <c r="W204" s="379"/>
      <c r="X204" s="379"/>
      <c r="Y204" s="381"/>
      <c r="Z204" s="379">
        <v>-3.7460619836037496</v>
      </c>
      <c r="AA204" s="379">
        <v>-10.964330985915492</v>
      </c>
      <c r="AB204" s="379">
        <v>-4.1646163951795874</v>
      </c>
      <c r="AC204" s="379">
        <v>-12.052394366197182</v>
      </c>
      <c r="AD204" s="379" t="s">
        <v>445</v>
      </c>
      <c r="AE204" s="379">
        <v>-3.3275075720279115</v>
      </c>
      <c r="AF204" s="379">
        <v>-11.885</v>
      </c>
      <c r="AG204" s="379">
        <v>2.9508086016096575</v>
      </c>
      <c r="AH204" s="379">
        <v>14.019278169014084</v>
      </c>
      <c r="AI204" s="379"/>
      <c r="AJ204" s="379"/>
      <c r="AK204" s="379">
        <v>0</v>
      </c>
      <c r="AL204" s="379">
        <v>1</v>
      </c>
      <c r="AM204" s="379">
        <v>1</v>
      </c>
      <c r="AN204" s="379">
        <v>0</v>
      </c>
      <c r="AO204" s="379">
        <v>0</v>
      </c>
      <c r="AP204" s="379">
        <v>1</v>
      </c>
      <c r="AQ204" s="379">
        <v>0</v>
      </c>
      <c r="AR204" s="379">
        <v>0</v>
      </c>
      <c r="AS204" s="379">
        <v>1</v>
      </c>
      <c r="AT204" s="379">
        <v>0</v>
      </c>
      <c r="AU204" s="405">
        <v>0</v>
      </c>
      <c r="AV204" s="405">
        <v>0</v>
      </c>
      <c r="AW204" s="405"/>
      <c r="AX204" s="405">
        <v>0</v>
      </c>
      <c r="AY204" s="405">
        <v>1</v>
      </c>
      <c r="AZ204" s="405">
        <v>0</v>
      </c>
      <c r="BA204" s="405">
        <v>0</v>
      </c>
      <c r="BB204" s="405">
        <v>0</v>
      </c>
      <c r="BC204" s="405">
        <v>0</v>
      </c>
      <c r="BD204" s="405">
        <v>1</v>
      </c>
      <c r="BE204" s="405">
        <v>0</v>
      </c>
      <c r="BF204" s="415">
        <v>1</v>
      </c>
      <c r="BG204" s="405">
        <v>0</v>
      </c>
      <c r="BH204" s="405">
        <v>0</v>
      </c>
      <c r="BI204" s="405">
        <v>0</v>
      </c>
      <c r="BJ204" s="405">
        <v>0</v>
      </c>
      <c r="BK204" s="405">
        <v>0</v>
      </c>
      <c r="BL204" s="415">
        <v>1</v>
      </c>
      <c r="BM204" s="405">
        <v>0</v>
      </c>
      <c r="BN204" s="405">
        <v>1</v>
      </c>
      <c r="BO204" s="405">
        <v>0</v>
      </c>
      <c r="BP204" s="405">
        <v>0</v>
      </c>
      <c r="BQ204" s="405">
        <v>0</v>
      </c>
      <c r="BR204" s="383">
        <v>1</v>
      </c>
      <c r="BS204" s="402">
        <v>0</v>
      </c>
      <c r="BT204" s="402">
        <v>0</v>
      </c>
      <c r="BU204" s="402">
        <v>0</v>
      </c>
      <c r="BV204" s="402">
        <v>0</v>
      </c>
      <c r="BW204" s="402">
        <v>1</v>
      </c>
      <c r="BX204" s="381">
        <v>0</v>
      </c>
      <c r="BY204" s="402">
        <v>1</v>
      </c>
      <c r="BZ204" s="379">
        <v>0</v>
      </c>
      <c r="CA204" s="402">
        <v>0</v>
      </c>
      <c r="CB204" s="402">
        <v>0</v>
      </c>
      <c r="CC204" s="402">
        <v>0</v>
      </c>
      <c r="CD204" s="402">
        <v>0</v>
      </c>
      <c r="CE204" s="381">
        <v>0</v>
      </c>
      <c r="CF204" s="402">
        <v>0</v>
      </c>
      <c r="CG204" s="379"/>
      <c r="CH204" s="379"/>
      <c r="CI204" s="379"/>
      <c r="CJ204" s="379"/>
      <c r="CK204" s="379"/>
      <c r="CL204" s="379"/>
      <c r="CM204" s="379"/>
      <c r="CN204" s="381"/>
      <c r="CO204" s="379"/>
    </row>
    <row r="205" spans="1:93" x14ac:dyDescent="0.15">
      <c r="A205" s="401">
        <v>0.88225694444444447</v>
      </c>
      <c r="B205" s="435">
        <v>1.1399999999999999</v>
      </c>
      <c r="C205" s="442">
        <v>1.4666666199999998</v>
      </c>
      <c r="D205" s="379"/>
      <c r="E205" s="380"/>
      <c r="F205" s="379"/>
      <c r="G205" s="379"/>
      <c r="H205" s="381">
        <v>6</v>
      </c>
      <c r="I205" s="379"/>
      <c r="J205" s="381"/>
      <c r="K205" s="379">
        <v>0</v>
      </c>
      <c r="L205" s="379"/>
      <c r="M205" s="379"/>
      <c r="N205" s="379"/>
      <c r="O205" s="379"/>
      <c r="P205" s="379"/>
      <c r="Q205" s="379"/>
      <c r="R205" s="379"/>
      <c r="S205" s="379"/>
      <c r="T205" s="379"/>
      <c r="U205" s="379"/>
      <c r="V205" s="379"/>
      <c r="W205" s="379"/>
      <c r="X205" s="379"/>
      <c r="Y205" s="381"/>
      <c r="Z205" s="379">
        <v>-0.10463860289395949</v>
      </c>
      <c r="AA205" s="379">
        <v>10.211056338028168</v>
      </c>
      <c r="AB205" s="379">
        <v>0.73247022025771635</v>
      </c>
      <c r="AC205" s="379">
        <v>13.391549295774647</v>
      </c>
      <c r="AD205" s="379" t="s">
        <v>443</v>
      </c>
      <c r="AE205" s="379">
        <v>-0.31391580868187846</v>
      </c>
      <c r="AF205" s="379">
        <v>13.307852112676056</v>
      </c>
      <c r="AG205" s="379">
        <v>-1.4440127199366408</v>
      </c>
      <c r="AH205" s="379">
        <v>-12.512728873239436</v>
      </c>
      <c r="AI205" s="379"/>
      <c r="AJ205" s="379"/>
      <c r="AK205" s="379">
        <v>0</v>
      </c>
      <c r="AL205" s="379">
        <v>1</v>
      </c>
      <c r="AM205" s="379">
        <v>0</v>
      </c>
      <c r="AN205" s="379">
        <v>1</v>
      </c>
      <c r="AO205" s="379">
        <v>0</v>
      </c>
      <c r="AP205" s="379">
        <v>1</v>
      </c>
      <c r="AQ205" s="379">
        <v>0</v>
      </c>
      <c r="AR205" s="379">
        <v>0</v>
      </c>
      <c r="AS205" s="379">
        <v>1</v>
      </c>
      <c r="AT205" s="379">
        <v>0</v>
      </c>
      <c r="AU205" s="405">
        <v>0</v>
      </c>
      <c r="AV205" s="405">
        <v>0</v>
      </c>
      <c r="AW205" s="405"/>
      <c r="AX205" s="405">
        <v>0</v>
      </c>
      <c r="AY205" s="405">
        <v>0</v>
      </c>
      <c r="AZ205" s="405">
        <v>0</v>
      </c>
      <c r="BA205" s="405">
        <v>1</v>
      </c>
      <c r="BB205" s="405">
        <v>0</v>
      </c>
      <c r="BC205" s="405">
        <v>0</v>
      </c>
      <c r="BD205" s="405">
        <v>1</v>
      </c>
      <c r="BE205" s="405">
        <v>0</v>
      </c>
      <c r="BF205" s="405">
        <v>1</v>
      </c>
      <c r="BG205" s="405">
        <v>0</v>
      </c>
      <c r="BH205" s="405">
        <v>0</v>
      </c>
      <c r="BI205" s="405">
        <v>0</v>
      </c>
      <c r="BJ205" s="405">
        <v>0</v>
      </c>
      <c r="BK205" s="405">
        <v>0</v>
      </c>
      <c r="BL205" s="405">
        <v>0</v>
      </c>
      <c r="BM205" s="405">
        <v>0</v>
      </c>
      <c r="BN205" s="405">
        <v>1</v>
      </c>
      <c r="BO205" s="405">
        <v>0</v>
      </c>
      <c r="BP205" s="405">
        <v>0</v>
      </c>
      <c r="BQ205" s="405">
        <v>0</v>
      </c>
      <c r="BR205" s="383">
        <v>0</v>
      </c>
      <c r="BS205" s="402">
        <v>1</v>
      </c>
      <c r="BT205" s="402">
        <v>0</v>
      </c>
      <c r="BU205" s="402">
        <v>0</v>
      </c>
      <c r="BV205" s="402">
        <v>0</v>
      </c>
      <c r="BW205" s="402">
        <v>1</v>
      </c>
      <c r="BX205" s="381">
        <v>0</v>
      </c>
      <c r="BY205" s="402">
        <v>1</v>
      </c>
      <c r="BZ205" s="402">
        <v>0</v>
      </c>
      <c r="CA205" s="402">
        <v>0</v>
      </c>
      <c r="CB205" s="402">
        <v>0</v>
      </c>
      <c r="CC205" s="402">
        <v>0</v>
      </c>
      <c r="CD205" s="402">
        <v>0</v>
      </c>
      <c r="CE205" s="381">
        <v>0</v>
      </c>
      <c r="CF205" s="402">
        <v>0</v>
      </c>
      <c r="CG205" s="379"/>
      <c r="CH205" s="379"/>
      <c r="CI205" s="379"/>
      <c r="CJ205" s="379"/>
      <c r="CK205" s="379"/>
      <c r="CL205" s="379"/>
      <c r="CM205" s="379"/>
      <c r="CN205" s="381"/>
      <c r="CO205" s="379"/>
    </row>
    <row r="206" spans="1:93" x14ac:dyDescent="0.15">
      <c r="A206" s="401">
        <v>0.8833333333333333</v>
      </c>
      <c r="B206" s="435">
        <v>1.03</v>
      </c>
      <c r="C206" s="442">
        <v>1.0999999900000001</v>
      </c>
      <c r="D206" s="379"/>
      <c r="E206" s="380"/>
      <c r="F206" s="379"/>
      <c r="G206" s="379"/>
      <c r="H206" s="381">
        <v>7</v>
      </c>
      <c r="I206" s="379"/>
      <c r="J206" s="381"/>
      <c r="K206" s="379">
        <v>0</v>
      </c>
      <c r="L206" s="379"/>
      <c r="M206" s="379"/>
      <c r="N206" s="379"/>
      <c r="O206" s="379"/>
      <c r="P206" s="379"/>
      <c r="Q206" s="379"/>
      <c r="R206" s="379"/>
      <c r="S206" s="379"/>
      <c r="T206" s="379"/>
      <c r="U206" s="379"/>
      <c r="V206" s="379"/>
      <c r="W206" s="379"/>
      <c r="X206" s="379"/>
      <c r="Y206" s="381"/>
      <c r="Z206" s="379">
        <v>2.2811215430883167</v>
      </c>
      <c r="AA206" s="379">
        <v>-6.8213204225352113</v>
      </c>
      <c r="AB206" s="379">
        <v>2.6159650723489869</v>
      </c>
      <c r="AC206" s="379">
        <v>-13.224154929577464</v>
      </c>
      <c r="AD206" s="379" t="s">
        <v>445</v>
      </c>
      <c r="AE206" s="379">
        <v>1.6532899257245599</v>
      </c>
      <c r="AF206" s="379">
        <v>-13.307852112676056</v>
      </c>
      <c r="AG206" s="379">
        <v>-0.73247022025771635</v>
      </c>
      <c r="AH206" s="379">
        <v>12.721971830985915</v>
      </c>
      <c r="AI206" s="379"/>
      <c r="AJ206" s="379"/>
      <c r="AK206" s="379">
        <v>0</v>
      </c>
      <c r="AL206" s="379">
        <v>1</v>
      </c>
      <c r="AM206" s="379">
        <v>1</v>
      </c>
      <c r="AN206" s="379">
        <v>0</v>
      </c>
      <c r="AO206" s="379">
        <v>0</v>
      </c>
      <c r="AP206" s="379">
        <v>0</v>
      </c>
      <c r="AQ206" s="379">
        <v>1</v>
      </c>
      <c r="AR206" s="379">
        <v>0</v>
      </c>
      <c r="AS206" s="379">
        <v>0</v>
      </c>
      <c r="AT206" s="379">
        <v>0</v>
      </c>
      <c r="AU206" s="405">
        <v>0</v>
      </c>
      <c r="AV206" s="405">
        <v>1</v>
      </c>
      <c r="AW206" s="405"/>
      <c r="AX206" s="405">
        <v>0</v>
      </c>
      <c r="AY206" s="379"/>
      <c r="AZ206" s="405">
        <v>0</v>
      </c>
      <c r="BA206" s="405">
        <v>0</v>
      </c>
      <c r="BB206" s="405">
        <v>0</v>
      </c>
      <c r="BC206" s="405">
        <v>0</v>
      </c>
      <c r="BD206" s="405">
        <v>1</v>
      </c>
      <c r="BE206" s="405">
        <v>0</v>
      </c>
      <c r="BF206" s="405">
        <v>1</v>
      </c>
      <c r="BG206" s="405">
        <v>0</v>
      </c>
      <c r="BH206" s="405">
        <v>0</v>
      </c>
      <c r="BI206" s="405">
        <v>0</v>
      </c>
      <c r="BJ206" s="405">
        <v>0</v>
      </c>
      <c r="BK206" s="405">
        <v>0</v>
      </c>
      <c r="BL206" s="405">
        <v>0</v>
      </c>
      <c r="BM206" s="405">
        <v>0</v>
      </c>
      <c r="BN206" s="405">
        <v>0</v>
      </c>
      <c r="BO206" s="405">
        <v>1</v>
      </c>
      <c r="BP206" s="405">
        <v>0</v>
      </c>
      <c r="BQ206" s="405">
        <v>0</v>
      </c>
      <c r="BR206" s="383">
        <v>1</v>
      </c>
      <c r="BS206" s="402">
        <v>0</v>
      </c>
      <c r="BT206" s="402">
        <v>0</v>
      </c>
      <c r="BU206" s="402">
        <v>0</v>
      </c>
      <c r="BV206" s="402">
        <v>0</v>
      </c>
      <c r="BW206" s="402">
        <v>1</v>
      </c>
      <c r="BX206" s="381">
        <v>0</v>
      </c>
      <c r="BY206" s="402">
        <v>1</v>
      </c>
      <c r="BZ206" s="402">
        <v>0</v>
      </c>
      <c r="CA206" s="402">
        <v>0</v>
      </c>
      <c r="CB206" s="402">
        <v>0</v>
      </c>
      <c r="CC206" s="402">
        <v>0</v>
      </c>
      <c r="CD206" s="402">
        <v>0</v>
      </c>
      <c r="CE206" s="381">
        <v>0</v>
      </c>
      <c r="CF206" s="402">
        <v>0</v>
      </c>
      <c r="CG206" s="379"/>
      <c r="CH206" s="379"/>
      <c r="CI206" s="379"/>
      <c r="CJ206" s="379"/>
      <c r="CK206" s="379"/>
      <c r="CL206" s="379"/>
      <c r="CM206" s="379"/>
      <c r="CN206" s="381"/>
      <c r="CO206" s="379"/>
    </row>
    <row r="207" spans="1:93" x14ac:dyDescent="0.15">
      <c r="A207" s="401">
        <v>0.88432870370370376</v>
      </c>
      <c r="B207" s="435">
        <v>1.26</v>
      </c>
      <c r="C207" s="442">
        <v>1.8665800000000001</v>
      </c>
      <c r="D207" s="379"/>
      <c r="E207" s="380"/>
      <c r="F207" s="379"/>
      <c r="G207" s="379"/>
      <c r="H207" s="381">
        <v>8</v>
      </c>
      <c r="I207" s="379"/>
      <c r="J207" s="381"/>
      <c r="K207" s="379">
        <v>0</v>
      </c>
      <c r="L207" s="379"/>
      <c r="M207" s="379"/>
      <c r="N207" s="379"/>
      <c r="O207" s="379"/>
      <c r="P207" s="379"/>
      <c r="Q207" s="379"/>
      <c r="R207" s="379"/>
      <c r="S207" s="379"/>
      <c r="T207" s="379"/>
      <c r="U207" s="379"/>
      <c r="V207" s="379"/>
      <c r="W207" s="379"/>
      <c r="X207" s="379"/>
      <c r="Y207" s="381"/>
      <c r="Z207" s="379">
        <v>-1.2778138540832364</v>
      </c>
      <c r="AA207" s="379">
        <v>6.9776874310915105</v>
      </c>
      <c r="AB207" s="379">
        <v>-3.0470945751215641</v>
      </c>
      <c r="AC207" s="379">
        <v>10.672913450937155</v>
      </c>
      <c r="AD207" s="379" t="s">
        <v>443</v>
      </c>
      <c r="AE207" s="379">
        <v>-4.0693456583881531</v>
      </c>
      <c r="AF207" s="379">
        <v>10.830157111356119</v>
      </c>
      <c r="AG207" s="379">
        <v>0.72737096309353466</v>
      </c>
      <c r="AH207" s="379">
        <v>-13.228122932745315</v>
      </c>
      <c r="AI207" s="379"/>
      <c r="AJ207" s="379"/>
      <c r="AK207" s="379">
        <v>0</v>
      </c>
      <c r="AL207" s="379">
        <v>1</v>
      </c>
      <c r="AM207" s="379">
        <v>0</v>
      </c>
      <c r="AN207" s="379">
        <v>1</v>
      </c>
      <c r="AO207" s="379">
        <v>0</v>
      </c>
      <c r="AP207" s="379">
        <v>1</v>
      </c>
      <c r="AQ207" s="379">
        <v>0</v>
      </c>
      <c r="AR207" s="379">
        <v>0</v>
      </c>
      <c r="AS207" s="379">
        <v>0</v>
      </c>
      <c r="AT207" s="379">
        <v>1</v>
      </c>
      <c r="AU207" s="405">
        <v>0</v>
      </c>
      <c r="AV207" s="405">
        <v>0</v>
      </c>
      <c r="AW207" s="405">
        <v>0</v>
      </c>
      <c r="AX207" s="405">
        <v>0</v>
      </c>
      <c r="AY207" s="405">
        <v>0</v>
      </c>
      <c r="AZ207" s="405">
        <v>1</v>
      </c>
      <c r="BA207" s="405">
        <v>0</v>
      </c>
      <c r="BB207" s="405">
        <v>0</v>
      </c>
      <c r="BC207" s="405">
        <v>0</v>
      </c>
      <c r="BD207" s="405">
        <v>1</v>
      </c>
      <c r="BE207" s="405">
        <v>0</v>
      </c>
      <c r="BF207" s="405">
        <v>1</v>
      </c>
      <c r="BG207" s="405">
        <v>0</v>
      </c>
      <c r="BH207" s="405">
        <v>0</v>
      </c>
      <c r="BI207" s="405">
        <v>0</v>
      </c>
      <c r="BJ207" s="405">
        <v>0</v>
      </c>
      <c r="BK207" s="405">
        <v>0</v>
      </c>
      <c r="BL207" s="405">
        <v>0</v>
      </c>
      <c r="BM207" s="405">
        <v>0</v>
      </c>
      <c r="BN207" s="405">
        <v>1</v>
      </c>
      <c r="BO207" s="405">
        <v>0</v>
      </c>
      <c r="BP207" s="405">
        <v>0</v>
      </c>
      <c r="BQ207" s="405">
        <v>0</v>
      </c>
      <c r="BR207" s="383">
        <v>0</v>
      </c>
      <c r="BS207" s="402">
        <v>1</v>
      </c>
      <c r="BT207" s="402">
        <v>0</v>
      </c>
      <c r="BU207" s="402">
        <v>0</v>
      </c>
      <c r="BV207" s="402">
        <v>0</v>
      </c>
      <c r="BW207" s="402">
        <v>1</v>
      </c>
      <c r="BX207" s="381">
        <v>0</v>
      </c>
      <c r="BY207" s="402"/>
      <c r="BZ207" s="402">
        <v>0</v>
      </c>
      <c r="CA207" s="402">
        <v>0</v>
      </c>
      <c r="CB207" s="402">
        <v>1</v>
      </c>
      <c r="CC207" s="402">
        <v>0</v>
      </c>
      <c r="CD207" s="402">
        <v>0</v>
      </c>
      <c r="CE207" s="381">
        <v>0</v>
      </c>
      <c r="CF207" s="402">
        <v>1</v>
      </c>
      <c r="CG207" s="379"/>
      <c r="CH207" s="379"/>
      <c r="CI207" s="379"/>
      <c r="CJ207" s="379"/>
      <c r="CK207" s="379"/>
      <c r="CL207" s="379"/>
      <c r="CM207" s="379"/>
      <c r="CN207" s="381"/>
      <c r="CO207" s="379"/>
    </row>
    <row r="208" spans="1:93" x14ac:dyDescent="0.15">
      <c r="A208" s="418" t="s">
        <v>593</v>
      </c>
      <c r="B208" s="435"/>
      <c r="C208" s="442"/>
      <c r="D208" s="379"/>
      <c r="E208" s="380"/>
      <c r="F208" s="379"/>
      <c r="G208" s="379"/>
      <c r="H208" s="381"/>
      <c r="I208" s="379"/>
      <c r="J208" s="381"/>
      <c r="K208" s="379"/>
      <c r="L208" s="379"/>
      <c r="M208" s="379"/>
      <c r="N208" s="379"/>
      <c r="O208" s="379"/>
      <c r="P208" s="379"/>
      <c r="Q208" s="379"/>
      <c r="R208" s="379"/>
      <c r="S208" s="379"/>
      <c r="T208" s="379"/>
      <c r="U208" s="379"/>
      <c r="V208" s="379"/>
      <c r="W208" s="379"/>
      <c r="X208" s="379"/>
      <c r="Y208" s="381"/>
      <c r="Z208" s="379">
        <v>4.4994599244402576</v>
      </c>
      <c r="AA208" s="379">
        <v>-9.4996302816901412</v>
      </c>
      <c r="AB208" s="379"/>
      <c r="AC208" s="379"/>
      <c r="AD208" s="379"/>
      <c r="AE208" s="379"/>
      <c r="AF208" s="379"/>
      <c r="AG208" s="379"/>
      <c r="AH208" s="381"/>
      <c r="AI208" s="382"/>
      <c r="AJ208" s="382"/>
      <c r="AK208" s="379"/>
      <c r="AL208" s="379"/>
      <c r="AM208" s="379"/>
      <c r="AN208" s="379"/>
      <c r="AO208" s="379"/>
      <c r="AP208" s="379"/>
      <c r="AQ208" s="379"/>
      <c r="AR208" s="379"/>
      <c r="AS208" s="379"/>
      <c r="AT208" s="379"/>
      <c r="AU208" s="405"/>
      <c r="AV208" s="405"/>
      <c r="AW208" s="405"/>
      <c r="AX208" s="379"/>
      <c r="AY208" s="379"/>
      <c r="AZ208" s="379"/>
      <c r="BA208" s="379"/>
      <c r="BB208" s="379"/>
      <c r="BC208" s="379"/>
      <c r="BD208" s="379"/>
      <c r="BE208" s="379"/>
      <c r="BF208" s="379"/>
      <c r="BG208" s="379"/>
      <c r="BH208" s="379"/>
      <c r="BI208" s="405"/>
      <c r="BJ208" s="405"/>
      <c r="BK208" s="405"/>
      <c r="BL208" s="379"/>
      <c r="BM208" s="379"/>
      <c r="BN208" s="379"/>
      <c r="BO208" s="379"/>
      <c r="BP208" s="379"/>
      <c r="BQ208" s="379"/>
      <c r="BR208" s="383"/>
      <c r="BS208" s="379"/>
      <c r="BT208" s="379"/>
      <c r="BU208" s="379"/>
      <c r="BV208" s="379"/>
      <c r="BW208" s="379"/>
      <c r="BX208" s="381">
        <v>0</v>
      </c>
      <c r="BY208" s="379"/>
      <c r="BZ208" s="379"/>
      <c r="CA208" s="379"/>
      <c r="CB208" s="379"/>
      <c r="CC208" s="379"/>
      <c r="CD208" s="379"/>
      <c r="CE208" s="381"/>
      <c r="CF208" s="379"/>
      <c r="CG208" s="379"/>
      <c r="CH208" s="379"/>
      <c r="CI208" s="379"/>
      <c r="CJ208" s="379"/>
      <c r="CK208" s="379"/>
      <c r="CL208" s="379"/>
      <c r="CM208" s="379"/>
      <c r="CN208" s="381"/>
      <c r="CO208" s="379"/>
    </row>
    <row r="209" spans="1:93" x14ac:dyDescent="0.15">
      <c r="A209" s="401">
        <v>0.97600694444444447</v>
      </c>
      <c r="B209" s="435"/>
      <c r="C209" s="442"/>
      <c r="D209" s="379"/>
      <c r="E209" s="380" t="s">
        <v>368</v>
      </c>
      <c r="F209" s="379" t="s">
        <v>335</v>
      </c>
      <c r="G209" s="379">
        <v>40</v>
      </c>
      <c r="H209" s="381">
        <v>1</v>
      </c>
      <c r="I209" s="379"/>
      <c r="J209" s="381"/>
      <c r="K209" s="379">
        <v>0</v>
      </c>
      <c r="L209" s="379">
        <v>1</v>
      </c>
      <c r="M209" s="379">
        <v>0</v>
      </c>
      <c r="N209" s="379"/>
      <c r="O209" s="379">
        <v>1</v>
      </c>
      <c r="P209" s="379">
        <v>0</v>
      </c>
      <c r="Q209" s="379">
        <v>0</v>
      </c>
      <c r="R209" s="379">
        <v>1</v>
      </c>
      <c r="S209" s="379">
        <v>0</v>
      </c>
      <c r="T209" s="379">
        <v>0</v>
      </c>
      <c r="U209" s="379">
        <v>0</v>
      </c>
      <c r="V209" s="379">
        <v>0</v>
      </c>
      <c r="W209" s="379">
        <v>0</v>
      </c>
      <c r="X209" s="379">
        <v>0</v>
      </c>
      <c r="Y209" s="381">
        <v>1</v>
      </c>
      <c r="Z209" s="379"/>
      <c r="AA209" s="379"/>
      <c r="AB209" s="379">
        <v>-0.81618110257288401</v>
      </c>
      <c r="AC209" s="379">
        <v>-11.885</v>
      </c>
      <c r="AD209" s="379" t="s">
        <v>442</v>
      </c>
      <c r="AE209" s="379">
        <v>-0.81618110257288401</v>
      </c>
      <c r="AF209" s="379">
        <v>-11.885</v>
      </c>
      <c r="AG209" s="379">
        <v>3.5786402189734141</v>
      </c>
      <c r="AH209" s="379">
        <v>12.931214788732394</v>
      </c>
      <c r="AI209" s="379"/>
      <c r="AJ209" s="379"/>
      <c r="AK209" s="379">
        <v>0</v>
      </c>
      <c r="AL209" s="379">
        <v>0</v>
      </c>
      <c r="AM209" s="379"/>
      <c r="AN209" s="379"/>
      <c r="AO209" s="379"/>
      <c r="AP209" s="379"/>
      <c r="AQ209" s="379"/>
      <c r="AR209" s="379"/>
      <c r="AS209" s="379"/>
      <c r="AT209" s="379"/>
      <c r="AU209" s="405"/>
      <c r="AV209" s="405"/>
      <c r="AW209" s="405"/>
      <c r="AX209" s="379"/>
      <c r="AY209" s="379"/>
      <c r="AZ209" s="379"/>
      <c r="BA209" s="379"/>
      <c r="BB209" s="379"/>
      <c r="BC209" s="379"/>
      <c r="BD209" s="379"/>
      <c r="BE209" s="379"/>
      <c r="BF209" s="379"/>
      <c r="BG209" s="379"/>
      <c r="BH209" s="379"/>
      <c r="BI209" s="405"/>
      <c r="BJ209" s="405"/>
      <c r="BK209" s="405"/>
      <c r="BL209" s="379"/>
      <c r="BM209" s="379"/>
      <c r="BN209" s="379"/>
      <c r="BO209" s="379"/>
      <c r="BP209" s="379"/>
      <c r="BQ209" s="379"/>
      <c r="BR209" s="383"/>
      <c r="BS209" s="379"/>
      <c r="BT209" s="379"/>
      <c r="BU209" s="379"/>
      <c r="BV209" s="379"/>
      <c r="BW209" s="379"/>
      <c r="BX209" s="381"/>
      <c r="BY209" s="379"/>
      <c r="BZ209" s="379"/>
      <c r="CA209" s="379"/>
      <c r="CB209" s="379"/>
      <c r="CC209" s="379"/>
      <c r="CD209" s="379"/>
      <c r="CE209" s="381"/>
      <c r="CF209" s="379">
        <v>1</v>
      </c>
      <c r="CG209" s="379"/>
      <c r="CH209" s="379"/>
      <c r="CI209" s="379"/>
      <c r="CJ209" s="379"/>
      <c r="CK209" s="379"/>
      <c r="CL209" s="379"/>
      <c r="CM209" s="379"/>
      <c r="CN209" s="381"/>
      <c r="CO209" s="379"/>
    </row>
    <row r="210" spans="1:93" x14ac:dyDescent="0.15">
      <c r="A210" s="401">
        <v>0.97659722222222223</v>
      </c>
      <c r="B210" s="435">
        <v>0.21</v>
      </c>
      <c r="C210" s="442">
        <v>0.69999299999999998</v>
      </c>
      <c r="D210" s="379"/>
      <c r="E210" s="380"/>
      <c r="F210" s="379"/>
      <c r="G210" s="379"/>
      <c r="H210" s="381">
        <v>2</v>
      </c>
      <c r="I210" s="379"/>
      <c r="J210" s="381"/>
      <c r="K210" s="379">
        <v>0</v>
      </c>
      <c r="L210" s="379"/>
      <c r="M210" s="379"/>
      <c r="N210" s="379"/>
      <c r="O210" s="379"/>
      <c r="P210" s="379"/>
      <c r="Q210" s="379"/>
      <c r="R210" s="379"/>
      <c r="S210" s="379"/>
      <c r="T210" s="379"/>
      <c r="U210" s="379"/>
      <c r="V210" s="379"/>
      <c r="W210" s="379"/>
      <c r="X210" s="379"/>
      <c r="Y210" s="381"/>
      <c r="Z210" s="379">
        <v>4.122760954022004</v>
      </c>
      <c r="AA210" s="379">
        <v>6.0680457746478869</v>
      </c>
      <c r="AB210" s="379">
        <v>6.0899666884284418</v>
      </c>
      <c r="AC210" s="379">
        <v>11.926848591549295</v>
      </c>
      <c r="AD210" s="379" t="s">
        <v>443</v>
      </c>
      <c r="AE210" s="379">
        <v>4.6250262479130093</v>
      </c>
      <c r="AF210" s="379">
        <v>12.010545774647886</v>
      </c>
      <c r="AG210" s="379">
        <v>-1.0254583083608029</v>
      </c>
      <c r="AH210" s="379">
        <v>-11.675757042253521</v>
      </c>
      <c r="AI210" s="379"/>
      <c r="AJ210" s="379"/>
      <c r="AK210" s="379">
        <v>1</v>
      </c>
      <c r="AL210" s="379">
        <v>0</v>
      </c>
      <c r="AM210" s="379">
        <v>0</v>
      </c>
      <c r="AN210" s="379">
        <v>0</v>
      </c>
      <c r="AO210" s="379">
        <v>1</v>
      </c>
      <c r="AP210" s="379">
        <v>1</v>
      </c>
      <c r="AQ210" s="379">
        <v>0</v>
      </c>
      <c r="AR210" s="379">
        <v>0</v>
      </c>
      <c r="AS210" s="379">
        <v>1</v>
      </c>
      <c r="AT210" s="379">
        <v>0</v>
      </c>
      <c r="AU210" s="405">
        <v>0</v>
      </c>
      <c r="AV210" s="405">
        <v>0</v>
      </c>
      <c r="AW210" s="405"/>
      <c r="AX210" s="405">
        <v>0</v>
      </c>
      <c r="AY210" s="405">
        <v>0</v>
      </c>
      <c r="AZ210" s="405">
        <v>0</v>
      </c>
      <c r="BA210" s="405">
        <v>1</v>
      </c>
      <c r="BB210" s="405">
        <v>0</v>
      </c>
      <c r="BC210" s="405">
        <v>0</v>
      </c>
      <c r="BD210" s="405">
        <v>0</v>
      </c>
      <c r="BE210" s="405">
        <v>1</v>
      </c>
      <c r="BF210" s="405">
        <v>1</v>
      </c>
      <c r="BG210" s="405">
        <v>0</v>
      </c>
      <c r="BH210" s="405">
        <v>0</v>
      </c>
      <c r="BI210" s="405">
        <v>0</v>
      </c>
      <c r="BJ210" s="405">
        <v>0</v>
      </c>
      <c r="BK210" s="405">
        <v>0</v>
      </c>
      <c r="BL210" s="405">
        <v>0</v>
      </c>
      <c r="BM210" s="405">
        <v>0</v>
      </c>
      <c r="BN210" s="405">
        <v>1</v>
      </c>
      <c r="BO210" s="405">
        <v>0</v>
      </c>
      <c r="BP210" s="405">
        <v>0</v>
      </c>
      <c r="BQ210" s="405">
        <v>0</v>
      </c>
      <c r="BR210" s="383">
        <v>0</v>
      </c>
      <c r="BS210" s="402">
        <v>0</v>
      </c>
      <c r="BT210" s="402">
        <v>1</v>
      </c>
      <c r="BU210" s="402">
        <v>0</v>
      </c>
      <c r="BV210" s="402">
        <v>0</v>
      </c>
      <c r="BW210" s="402">
        <v>0</v>
      </c>
      <c r="BX210" s="381">
        <v>1</v>
      </c>
      <c r="BY210" s="402">
        <v>1</v>
      </c>
      <c r="BZ210" s="402">
        <v>0</v>
      </c>
      <c r="CA210" s="402">
        <v>0</v>
      </c>
      <c r="CB210" s="402">
        <v>0</v>
      </c>
      <c r="CC210" s="402">
        <v>0</v>
      </c>
      <c r="CD210" s="402">
        <v>0</v>
      </c>
      <c r="CE210" s="381">
        <v>0</v>
      </c>
      <c r="CF210" s="402">
        <v>0</v>
      </c>
      <c r="CG210" s="379"/>
      <c r="CH210" s="379"/>
      <c r="CI210" s="379"/>
      <c r="CJ210" s="379"/>
      <c r="CK210" s="379"/>
      <c r="CL210" s="379"/>
      <c r="CM210" s="379"/>
      <c r="CN210" s="381"/>
      <c r="CO210" s="379"/>
    </row>
    <row r="211" spans="1:93" x14ac:dyDescent="0.15">
      <c r="A211" s="401">
        <v>0.9779282407407407</v>
      </c>
      <c r="B211" s="435">
        <v>1.25</v>
      </c>
      <c r="C211" s="442">
        <v>1.8333332499999999</v>
      </c>
      <c r="D211" s="379"/>
      <c r="E211" s="380"/>
      <c r="F211" s="379"/>
      <c r="G211" s="379"/>
      <c r="H211" s="381">
        <v>3</v>
      </c>
      <c r="I211" s="379"/>
      <c r="J211" s="381"/>
      <c r="K211" s="379">
        <v>0</v>
      </c>
      <c r="L211" s="379"/>
      <c r="M211" s="379"/>
      <c r="N211" s="379"/>
      <c r="O211" s="379"/>
      <c r="P211" s="379"/>
      <c r="Q211" s="379"/>
      <c r="R211" s="379"/>
      <c r="S211" s="379"/>
      <c r="T211" s="379"/>
      <c r="U211" s="379"/>
      <c r="V211" s="379"/>
      <c r="W211" s="379"/>
      <c r="X211" s="379"/>
      <c r="Y211" s="381"/>
      <c r="Z211" s="379">
        <v>0.9836028672032191</v>
      </c>
      <c r="AA211" s="379">
        <v>-8.1604753521126749</v>
      </c>
      <c r="AB211" s="379">
        <v>1.9462780138276463</v>
      </c>
      <c r="AC211" s="379">
        <v>-11.885</v>
      </c>
      <c r="AD211" s="379" t="s">
        <v>443</v>
      </c>
      <c r="AE211" s="379">
        <v>0.81618110257288401</v>
      </c>
      <c r="AF211" s="379">
        <v>-11.885</v>
      </c>
      <c r="AG211" s="379">
        <v>3.411218454343079</v>
      </c>
      <c r="AH211" s="379">
        <v>12.17794014084507</v>
      </c>
      <c r="AI211" s="379"/>
      <c r="AJ211" s="379"/>
      <c r="AK211" s="379">
        <v>0</v>
      </c>
      <c r="AL211" s="379">
        <v>1</v>
      </c>
      <c r="AM211" s="379">
        <v>0</v>
      </c>
      <c r="AN211" s="379">
        <v>1</v>
      </c>
      <c r="AO211" s="379">
        <v>0</v>
      </c>
      <c r="AP211" s="379">
        <v>1</v>
      </c>
      <c r="AQ211" s="379">
        <v>0</v>
      </c>
      <c r="AR211" s="379">
        <v>0</v>
      </c>
      <c r="AS211" s="379">
        <v>1</v>
      </c>
      <c r="AT211" s="379">
        <v>0</v>
      </c>
      <c r="AU211" s="405">
        <v>0</v>
      </c>
      <c r="AV211" s="405">
        <v>0</v>
      </c>
      <c r="AW211" s="405"/>
      <c r="AX211" s="405">
        <v>0</v>
      </c>
      <c r="AY211" s="405">
        <v>0</v>
      </c>
      <c r="AZ211" s="405">
        <v>0</v>
      </c>
      <c r="BA211" s="405">
        <v>1</v>
      </c>
      <c r="BB211" s="405">
        <v>0</v>
      </c>
      <c r="BC211" s="405">
        <v>0</v>
      </c>
      <c r="BD211" s="405">
        <v>1</v>
      </c>
      <c r="BE211" s="405">
        <v>0</v>
      </c>
      <c r="BF211" s="405">
        <v>1</v>
      </c>
      <c r="BG211" s="405">
        <v>0</v>
      </c>
      <c r="BH211" s="405">
        <v>0</v>
      </c>
      <c r="BI211" s="405">
        <v>0</v>
      </c>
      <c r="BJ211" s="405">
        <v>0</v>
      </c>
      <c r="BK211" s="405">
        <v>0</v>
      </c>
      <c r="BL211" s="405">
        <v>0</v>
      </c>
      <c r="BM211" s="405">
        <v>0</v>
      </c>
      <c r="BN211" s="405">
        <v>1</v>
      </c>
      <c r="BO211" s="405">
        <v>0</v>
      </c>
      <c r="BP211" s="405">
        <v>0</v>
      </c>
      <c r="BQ211" s="405">
        <v>0</v>
      </c>
      <c r="BR211" s="383">
        <v>0</v>
      </c>
      <c r="BS211" s="402">
        <v>1</v>
      </c>
      <c r="BT211" s="402">
        <v>0</v>
      </c>
      <c r="BU211" s="402">
        <v>0</v>
      </c>
      <c r="BV211" s="402">
        <v>0</v>
      </c>
      <c r="BW211" s="402">
        <v>1</v>
      </c>
      <c r="BX211" s="381">
        <v>0</v>
      </c>
      <c r="BY211" s="402">
        <v>1</v>
      </c>
      <c r="BZ211" s="402">
        <v>0</v>
      </c>
      <c r="CA211" s="402">
        <v>0</v>
      </c>
      <c r="CB211" s="402">
        <v>0</v>
      </c>
      <c r="CC211" s="402">
        <v>0</v>
      </c>
      <c r="CD211" s="402">
        <v>0</v>
      </c>
      <c r="CE211" s="381">
        <v>0</v>
      </c>
      <c r="CF211" s="402">
        <v>1</v>
      </c>
      <c r="CG211" s="379"/>
      <c r="CH211" s="379"/>
      <c r="CI211" s="379"/>
      <c r="CJ211" s="379"/>
      <c r="CK211" s="379"/>
      <c r="CL211" s="379"/>
      <c r="CM211" s="379"/>
      <c r="CN211" s="381"/>
      <c r="CO211" s="379"/>
    </row>
    <row r="212" spans="1:93" x14ac:dyDescent="0.15">
      <c r="A212" s="401">
        <v>0.97863425925925929</v>
      </c>
      <c r="B212" s="435">
        <v>1.01</v>
      </c>
      <c r="C212" s="442">
        <v>1.03333333</v>
      </c>
      <c r="D212" s="379"/>
      <c r="E212" s="380"/>
      <c r="F212" s="379"/>
      <c r="G212" s="379"/>
      <c r="H212" s="381">
        <v>4</v>
      </c>
      <c r="I212" s="379"/>
      <c r="J212" s="381"/>
      <c r="K212" s="379">
        <v>0</v>
      </c>
      <c r="L212" s="379"/>
      <c r="M212" s="379"/>
      <c r="N212" s="379"/>
      <c r="O212" s="379"/>
      <c r="P212" s="379"/>
      <c r="Q212" s="379"/>
      <c r="R212" s="379"/>
      <c r="S212" s="379"/>
      <c r="T212" s="379"/>
      <c r="U212" s="379"/>
      <c r="V212" s="379"/>
      <c r="W212" s="379"/>
      <c r="X212" s="379"/>
      <c r="Y212" s="381"/>
      <c r="Z212" s="379">
        <v>-2.2392661019307329</v>
      </c>
      <c r="AA212" s="379">
        <v>6.6957746478873235</v>
      </c>
      <c r="AB212" s="379">
        <v>-2.86709771929449</v>
      </c>
      <c r="AC212" s="379">
        <v>13.349700704225352</v>
      </c>
      <c r="AD212" s="379" t="s">
        <v>445</v>
      </c>
      <c r="AE212" s="379">
        <v>-1.5277236022518084</v>
      </c>
      <c r="AF212" s="379">
        <v>13.349700704225352</v>
      </c>
      <c r="AG212" s="379">
        <v>1.1091691906759704</v>
      </c>
      <c r="AH212" s="379">
        <v>-11.843151408450703</v>
      </c>
      <c r="AI212" s="379"/>
      <c r="AJ212" s="379"/>
      <c r="AK212" s="379">
        <v>0</v>
      </c>
      <c r="AL212" s="379">
        <v>1</v>
      </c>
      <c r="AM212" s="379">
        <v>0</v>
      </c>
      <c r="AN212" s="379">
        <v>0</v>
      </c>
      <c r="AO212" s="379">
        <v>1</v>
      </c>
      <c r="AP212" s="379">
        <v>0</v>
      </c>
      <c r="AQ212" s="379">
        <v>1</v>
      </c>
      <c r="AR212" s="379">
        <v>0</v>
      </c>
      <c r="AS212" s="379">
        <v>0</v>
      </c>
      <c r="AT212" s="379">
        <v>0</v>
      </c>
      <c r="AU212" s="405">
        <v>0</v>
      </c>
      <c r="AV212" s="405">
        <v>1</v>
      </c>
      <c r="AW212" s="405"/>
      <c r="AX212" s="405">
        <v>0</v>
      </c>
      <c r="AY212" s="405">
        <v>1</v>
      </c>
      <c r="AZ212" s="405">
        <v>0</v>
      </c>
      <c r="BA212" s="405">
        <v>0</v>
      </c>
      <c r="BB212" s="405">
        <v>0</v>
      </c>
      <c r="BC212" s="405">
        <v>0</v>
      </c>
      <c r="BD212" s="405">
        <v>0</v>
      </c>
      <c r="BE212" s="405">
        <v>1</v>
      </c>
      <c r="BF212" s="415">
        <v>1</v>
      </c>
      <c r="BG212" s="405">
        <v>0</v>
      </c>
      <c r="BH212" s="405">
        <v>0</v>
      </c>
      <c r="BI212" s="405">
        <v>0</v>
      </c>
      <c r="BJ212" s="405">
        <v>0</v>
      </c>
      <c r="BK212" s="405">
        <v>0</v>
      </c>
      <c r="BL212" s="405">
        <v>0</v>
      </c>
      <c r="BM212" s="415">
        <v>1</v>
      </c>
      <c r="BN212" s="405">
        <v>0</v>
      </c>
      <c r="BO212" s="405">
        <v>1</v>
      </c>
      <c r="BP212" s="405">
        <v>0</v>
      </c>
      <c r="BQ212" s="405">
        <v>0</v>
      </c>
      <c r="BR212" s="383">
        <v>0</v>
      </c>
      <c r="BS212" s="402">
        <v>0</v>
      </c>
      <c r="BT212" s="402">
        <v>0</v>
      </c>
      <c r="BU212" s="402">
        <v>0</v>
      </c>
      <c r="BV212" s="402">
        <v>1</v>
      </c>
      <c r="BW212" s="402">
        <v>0</v>
      </c>
      <c r="BX212" s="381">
        <v>1</v>
      </c>
      <c r="BY212" s="402">
        <v>0</v>
      </c>
      <c r="BZ212" s="402">
        <v>0</v>
      </c>
      <c r="CA212" s="402">
        <v>0</v>
      </c>
      <c r="CB212" s="402">
        <v>0</v>
      </c>
      <c r="CC212" s="402">
        <v>0</v>
      </c>
      <c r="CD212" s="402">
        <v>0</v>
      </c>
      <c r="CE212" s="381">
        <v>1</v>
      </c>
      <c r="CF212" s="402">
        <v>0</v>
      </c>
      <c r="CG212" s="379"/>
      <c r="CH212" s="379"/>
      <c r="CI212" s="379"/>
      <c r="CJ212" s="379"/>
      <c r="CK212" s="379"/>
      <c r="CL212" s="379"/>
      <c r="CM212" s="379"/>
      <c r="CN212" s="381"/>
      <c r="CO212" s="379"/>
    </row>
    <row r="213" spans="1:93" x14ac:dyDescent="0.15">
      <c r="A213" s="418" t="s">
        <v>593</v>
      </c>
      <c r="B213" s="435"/>
      <c r="C213" s="442"/>
      <c r="D213" s="379"/>
      <c r="E213" s="380"/>
      <c r="F213" s="379"/>
      <c r="G213" s="379"/>
      <c r="H213" s="381"/>
      <c r="I213" s="379"/>
      <c r="J213" s="381"/>
      <c r="K213" s="379"/>
      <c r="L213" s="379"/>
      <c r="M213" s="379"/>
      <c r="N213" s="379"/>
      <c r="O213" s="379"/>
      <c r="P213" s="379"/>
      <c r="Q213" s="379"/>
      <c r="R213" s="379"/>
      <c r="S213" s="379"/>
      <c r="T213" s="379"/>
      <c r="U213" s="379"/>
      <c r="V213" s="379"/>
      <c r="W213" s="379"/>
      <c r="X213" s="379"/>
      <c r="Y213" s="381"/>
      <c r="Z213" s="379">
        <v>1.1510246318335544</v>
      </c>
      <c r="AA213" s="379">
        <v>1.0462147887323943</v>
      </c>
      <c r="AB213" s="379"/>
      <c r="AC213" s="379"/>
      <c r="AD213" s="379"/>
      <c r="AE213" s="379"/>
      <c r="AF213" s="379"/>
      <c r="AG213" s="379"/>
      <c r="AH213" s="381"/>
      <c r="AI213" s="382"/>
      <c r="AJ213" s="382"/>
      <c r="AK213" s="379"/>
      <c r="AL213" s="379"/>
      <c r="AM213" s="379"/>
      <c r="AN213" s="379"/>
      <c r="AO213" s="379"/>
      <c r="AP213" s="379"/>
      <c r="AQ213" s="379"/>
      <c r="AR213" s="379"/>
      <c r="AS213" s="379"/>
      <c r="AT213" s="379"/>
      <c r="AU213" s="405"/>
      <c r="AV213" s="405"/>
      <c r="AW213" s="405"/>
      <c r="AX213" s="379"/>
      <c r="AY213" s="379"/>
      <c r="AZ213" s="379"/>
      <c r="BA213" s="379"/>
      <c r="BB213" s="379"/>
      <c r="BC213" s="379"/>
      <c r="BD213" s="379"/>
      <c r="BE213" s="379"/>
      <c r="BF213" s="379"/>
      <c r="BG213" s="379"/>
      <c r="BH213" s="379"/>
      <c r="BI213" s="405"/>
      <c r="BJ213" s="405"/>
      <c r="BK213" s="405"/>
      <c r="BL213" s="379"/>
      <c r="BM213" s="379"/>
      <c r="BN213" s="379"/>
      <c r="BO213" s="379"/>
      <c r="BP213" s="379"/>
      <c r="BQ213" s="379"/>
      <c r="BR213" s="383"/>
      <c r="BS213" s="379"/>
      <c r="BT213" s="379"/>
      <c r="BU213" s="379"/>
      <c r="BV213" s="379"/>
      <c r="BW213" s="379"/>
      <c r="BX213" s="381"/>
      <c r="BY213" s="379"/>
      <c r="BZ213" s="379"/>
      <c r="CA213" s="379"/>
      <c r="CB213" s="379"/>
      <c r="CC213" s="379"/>
      <c r="CD213" s="379"/>
      <c r="CE213" s="381"/>
      <c r="CF213" s="379"/>
      <c r="CG213" s="379"/>
      <c r="CH213" s="379"/>
      <c r="CI213" s="379"/>
      <c r="CJ213" s="379"/>
      <c r="CK213" s="379"/>
      <c r="CL213" s="379"/>
      <c r="CM213" s="379"/>
      <c r="CN213" s="381"/>
      <c r="CO213" s="379"/>
    </row>
    <row r="214" spans="1:93" x14ac:dyDescent="0.15">
      <c r="A214" s="401">
        <v>0.9916666666666667</v>
      </c>
      <c r="B214" s="435"/>
      <c r="C214" s="442"/>
      <c r="D214" s="379"/>
      <c r="E214" s="380"/>
      <c r="F214" s="379" t="s">
        <v>352</v>
      </c>
      <c r="G214" s="379">
        <v>41</v>
      </c>
      <c r="H214" s="381">
        <v>1</v>
      </c>
      <c r="I214" s="379">
        <v>1</v>
      </c>
      <c r="J214" s="381">
        <v>0</v>
      </c>
      <c r="K214" s="402">
        <v>1</v>
      </c>
      <c r="L214" s="402">
        <v>1</v>
      </c>
      <c r="M214" s="402">
        <v>0</v>
      </c>
      <c r="N214" s="402">
        <v>4</v>
      </c>
      <c r="O214" s="379">
        <v>1</v>
      </c>
      <c r="P214" s="379">
        <v>0</v>
      </c>
      <c r="Q214" s="379">
        <v>0</v>
      </c>
      <c r="R214" s="379">
        <v>0</v>
      </c>
      <c r="S214" s="379">
        <v>1</v>
      </c>
      <c r="T214" s="379">
        <v>0</v>
      </c>
      <c r="U214" s="379">
        <v>0</v>
      </c>
      <c r="V214" s="379">
        <v>0</v>
      </c>
      <c r="W214" s="379">
        <v>1</v>
      </c>
      <c r="X214" s="379">
        <v>0</v>
      </c>
      <c r="Y214" s="381">
        <v>0</v>
      </c>
      <c r="Z214" s="379"/>
      <c r="AA214" s="379"/>
      <c r="AB214" s="379">
        <v>0.85803654373046778</v>
      </c>
      <c r="AC214" s="379">
        <v>-11.926848591549295</v>
      </c>
      <c r="AD214" s="379" t="s">
        <v>442</v>
      </c>
      <c r="AE214" s="379">
        <v>0.85803654373046778</v>
      </c>
      <c r="AF214" s="379">
        <v>-11.926848591549295</v>
      </c>
      <c r="AG214" s="379">
        <v>-3.7042065424461659</v>
      </c>
      <c r="AH214" s="379">
        <v>12.805669014084506</v>
      </c>
      <c r="AI214" s="379"/>
      <c r="AJ214" s="379"/>
      <c r="AK214" s="379">
        <v>0</v>
      </c>
      <c r="AL214" s="379">
        <v>0</v>
      </c>
      <c r="AM214" s="379"/>
      <c r="AN214" s="379"/>
      <c r="AO214" s="379"/>
      <c r="AP214" s="379"/>
      <c r="AQ214" s="379"/>
      <c r="AR214" s="379"/>
      <c r="AS214" s="379"/>
      <c r="AT214" s="379"/>
      <c r="AU214" s="405"/>
      <c r="AV214" s="405"/>
      <c r="AW214" s="405"/>
      <c r="AX214" s="379"/>
      <c r="AY214" s="379"/>
      <c r="AZ214" s="379"/>
      <c r="BA214" s="379"/>
      <c r="BB214" s="379"/>
      <c r="BC214" s="379"/>
      <c r="BD214" s="379"/>
      <c r="BE214" s="379"/>
      <c r="BF214" s="379"/>
      <c r="BG214" s="379"/>
      <c r="BH214" s="379"/>
      <c r="BI214" s="405"/>
      <c r="BJ214" s="405"/>
      <c r="BK214" s="405"/>
      <c r="BL214" s="379"/>
      <c r="BM214" s="379"/>
      <c r="BN214" s="379"/>
      <c r="BO214" s="379"/>
      <c r="BP214" s="379"/>
      <c r="BQ214" s="379"/>
      <c r="BR214" s="383"/>
      <c r="BS214" s="379"/>
      <c r="BT214" s="379"/>
      <c r="BU214" s="379"/>
      <c r="BV214" s="379"/>
      <c r="BW214" s="379"/>
      <c r="BX214" s="381"/>
      <c r="BY214" s="379"/>
      <c r="BZ214" s="379"/>
      <c r="CA214" s="379"/>
      <c r="CB214" s="379"/>
      <c r="CC214" s="379"/>
      <c r="CD214" s="379"/>
      <c r="CE214" s="381"/>
      <c r="CF214" s="379"/>
      <c r="CG214" s="379"/>
      <c r="CH214" s="379"/>
      <c r="CI214" s="379"/>
      <c r="CJ214" s="379"/>
      <c r="CK214" s="379"/>
      <c r="CL214" s="379"/>
      <c r="CM214" s="379"/>
      <c r="CN214" s="381"/>
      <c r="CO214" s="379"/>
    </row>
    <row r="215" spans="1:93" x14ac:dyDescent="0.15">
      <c r="A215" s="418"/>
      <c r="B215" s="435"/>
      <c r="C215" s="442"/>
      <c r="D215" s="379"/>
      <c r="E215" s="380"/>
      <c r="F215" s="379"/>
      <c r="G215" s="379"/>
      <c r="H215" s="381"/>
      <c r="I215" s="379"/>
      <c r="J215" s="381"/>
      <c r="K215" s="379"/>
      <c r="L215" s="379"/>
      <c r="M215" s="379"/>
      <c r="N215" s="379"/>
      <c r="O215" s="379"/>
      <c r="P215" s="379"/>
      <c r="Q215" s="379"/>
      <c r="R215" s="379"/>
      <c r="S215" s="379"/>
      <c r="T215" s="379"/>
      <c r="U215" s="379"/>
      <c r="V215" s="379"/>
      <c r="W215" s="379"/>
      <c r="X215" s="379"/>
      <c r="Y215" s="381"/>
      <c r="Z215" s="379">
        <v>-2.0927720578791897E-2</v>
      </c>
      <c r="AA215" s="379">
        <v>5.3984683098591546</v>
      </c>
      <c r="AB215" s="379"/>
      <c r="AC215" s="379"/>
      <c r="AD215" s="379"/>
      <c r="AE215" s="379"/>
      <c r="AF215" s="379"/>
      <c r="AG215" s="379"/>
      <c r="AH215" s="381"/>
      <c r="AI215" s="382"/>
      <c r="AJ215" s="382"/>
      <c r="AK215" s="379"/>
      <c r="AL215" s="379"/>
      <c r="AM215" s="379"/>
      <c r="AN215" s="379"/>
      <c r="AO215" s="379"/>
      <c r="AP215" s="379"/>
      <c r="AQ215" s="379"/>
      <c r="AR215" s="379"/>
      <c r="AS215" s="379"/>
      <c r="AT215" s="379"/>
      <c r="AU215" s="405"/>
      <c r="AV215" s="405"/>
      <c r="AW215" s="405"/>
      <c r="AX215" s="379"/>
      <c r="AY215" s="379"/>
      <c r="AZ215" s="379"/>
      <c r="BA215" s="379"/>
      <c r="BB215" s="379"/>
      <c r="BC215" s="379"/>
      <c r="BD215" s="379"/>
      <c r="BE215" s="379"/>
      <c r="BF215" s="379"/>
      <c r="BG215" s="379"/>
      <c r="BH215" s="379"/>
      <c r="BI215" s="405"/>
      <c r="BJ215" s="405"/>
      <c r="BK215" s="405"/>
      <c r="BL215" s="379"/>
      <c r="BM215" s="379"/>
      <c r="BN215" s="379"/>
      <c r="BO215" s="379"/>
      <c r="BP215" s="379"/>
      <c r="BQ215" s="379"/>
      <c r="BR215" s="383"/>
      <c r="BS215" s="379"/>
      <c r="BT215" s="379"/>
      <c r="BU215" s="379"/>
      <c r="BV215" s="379"/>
      <c r="BW215" s="379"/>
      <c r="BX215" s="381"/>
      <c r="BY215" s="379"/>
      <c r="BZ215" s="379"/>
      <c r="CA215" s="379"/>
      <c r="CB215" s="379"/>
      <c r="CC215" s="379"/>
      <c r="CD215" s="379"/>
      <c r="CE215" s="381"/>
      <c r="CF215" s="379"/>
      <c r="CG215" s="379"/>
      <c r="CH215" s="379"/>
      <c r="CI215" s="379"/>
      <c r="CJ215" s="379"/>
      <c r="CK215" s="379"/>
      <c r="CL215" s="379"/>
      <c r="CM215" s="379"/>
      <c r="CN215" s="381"/>
      <c r="CO215" s="379" t="s">
        <v>411</v>
      </c>
    </row>
    <row r="216" spans="1:93" x14ac:dyDescent="0.15">
      <c r="A216" s="419">
        <v>1.0105555555555557</v>
      </c>
      <c r="B216" s="435"/>
      <c r="C216" s="442"/>
      <c r="D216" s="379"/>
      <c r="E216" s="380"/>
      <c r="F216" s="379" t="s">
        <v>353</v>
      </c>
      <c r="G216" s="379">
        <v>42</v>
      </c>
      <c r="H216" s="381">
        <v>1</v>
      </c>
      <c r="I216" s="379">
        <v>1</v>
      </c>
      <c r="J216" s="381">
        <v>0</v>
      </c>
      <c r="K216" s="402">
        <v>1</v>
      </c>
      <c r="L216" s="402">
        <v>1</v>
      </c>
      <c r="M216" s="402">
        <v>0</v>
      </c>
      <c r="N216" s="379"/>
      <c r="O216" s="379">
        <v>1</v>
      </c>
      <c r="P216" s="379">
        <v>0</v>
      </c>
      <c r="Q216" s="379">
        <v>0</v>
      </c>
      <c r="R216" s="379">
        <v>1</v>
      </c>
      <c r="S216" s="379">
        <v>0</v>
      </c>
      <c r="T216" s="379">
        <v>0</v>
      </c>
      <c r="U216" s="379">
        <v>0</v>
      </c>
      <c r="V216" s="379">
        <v>0</v>
      </c>
      <c r="W216" s="379">
        <v>0</v>
      </c>
      <c r="X216" s="379">
        <v>0</v>
      </c>
      <c r="Y216" s="381">
        <v>1</v>
      </c>
      <c r="Z216" s="379"/>
      <c r="AA216" s="379"/>
      <c r="AB216" s="379">
        <v>-0.77432566141530013</v>
      </c>
      <c r="AC216" s="379">
        <v>-11.926848591549295</v>
      </c>
      <c r="AD216" s="379" t="s">
        <v>442</v>
      </c>
      <c r="AE216" s="379">
        <v>-0.77432566141530013</v>
      </c>
      <c r="AF216" s="379">
        <v>-11.926848591549295</v>
      </c>
      <c r="AG216" s="379">
        <v>3.5786402189734141</v>
      </c>
      <c r="AH216" s="379">
        <v>12.931214788732394</v>
      </c>
      <c r="AI216" s="379"/>
      <c r="AJ216" s="379"/>
      <c r="AK216" s="379">
        <v>0</v>
      </c>
      <c r="AL216" s="379">
        <v>0</v>
      </c>
      <c r="AM216" s="379"/>
      <c r="AN216" s="379"/>
      <c r="AO216" s="379"/>
      <c r="AP216" s="379"/>
      <c r="AQ216" s="379"/>
      <c r="AR216" s="379"/>
      <c r="AS216" s="379"/>
      <c r="AT216" s="379"/>
      <c r="AU216" s="405"/>
      <c r="AV216" s="405"/>
      <c r="AW216" s="405"/>
      <c r="AX216" s="379"/>
      <c r="AY216" s="379"/>
      <c r="AZ216" s="379"/>
      <c r="BA216" s="379"/>
      <c r="BB216" s="379"/>
      <c r="BC216" s="379"/>
      <c r="BD216" s="379"/>
      <c r="BE216" s="379"/>
      <c r="BF216" s="379"/>
      <c r="BG216" s="379"/>
      <c r="BH216" s="379"/>
      <c r="BI216" s="405"/>
      <c r="BJ216" s="405"/>
      <c r="BK216" s="405"/>
      <c r="BL216" s="379"/>
      <c r="BM216" s="379"/>
      <c r="BN216" s="379"/>
      <c r="BO216" s="379"/>
      <c r="BP216" s="379"/>
      <c r="BQ216" s="379"/>
      <c r="BR216" s="383"/>
      <c r="BS216" s="379"/>
      <c r="BT216" s="379"/>
      <c r="BU216" s="379"/>
      <c r="BV216" s="379"/>
      <c r="BW216" s="379"/>
      <c r="BX216" s="381"/>
      <c r="BY216" s="379"/>
      <c r="BZ216" s="379"/>
      <c r="CA216" s="379"/>
      <c r="CB216" s="379"/>
      <c r="CC216" s="379"/>
      <c r="CD216" s="379"/>
      <c r="CE216" s="381"/>
      <c r="CF216" s="379">
        <v>1</v>
      </c>
      <c r="CG216" s="379"/>
      <c r="CH216" s="379"/>
      <c r="CI216" s="379"/>
      <c r="CJ216" s="379"/>
      <c r="CK216" s="379"/>
      <c r="CL216" s="379"/>
      <c r="CM216" s="379"/>
      <c r="CN216" s="381"/>
      <c r="CO216" s="379"/>
    </row>
    <row r="217" spans="1:93" x14ac:dyDescent="0.15">
      <c r="A217" s="419">
        <v>1.0111574074074074</v>
      </c>
      <c r="B217" s="435">
        <v>0.22</v>
      </c>
      <c r="C217" s="442">
        <v>0.73332600000000003</v>
      </c>
      <c r="D217" s="379"/>
      <c r="E217" s="380"/>
      <c r="F217" s="379"/>
      <c r="G217" s="379"/>
      <c r="H217" s="381">
        <v>2</v>
      </c>
      <c r="I217" s="379"/>
      <c r="J217" s="381"/>
      <c r="K217" s="402">
        <v>0</v>
      </c>
      <c r="L217" s="379"/>
      <c r="M217" s="379"/>
      <c r="N217" s="379"/>
      <c r="O217" s="379"/>
      <c r="P217" s="379"/>
      <c r="Q217" s="379"/>
      <c r="R217" s="379"/>
      <c r="S217" s="379"/>
      <c r="T217" s="379"/>
      <c r="U217" s="379"/>
      <c r="V217" s="379"/>
      <c r="W217" s="379"/>
      <c r="X217" s="379"/>
      <c r="Y217" s="381"/>
      <c r="Z217" s="379">
        <v>3.8297728659189172</v>
      </c>
      <c r="AA217" s="379">
        <v>5.6077112676056338</v>
      </c>
      <c r="AB217" s="379">
        <v>5.7132677180101874</v>
      </c>
      <c r="AC217" s="379">
        <v>11.843151408450703</v>
      </c>
      <c r="AD217" s="379" t="s">
        <v>443</v>
      </c>
      <c r="AE217" s="379">
        <v>4.3738936009675067</v>
      </c>
      <c r="AF217" s="379">
        <v>12.052394366197182</v>
      </c>
      <c r="AG217" s="379">
        <v>-1.1510246318335544</v>
      </c>
      <c r="AH217" s="379">
        <v>-11.717605633802817</v>
      </c>
      <c r="AI217" s="379"/>
      <c r="AJ217" s="379"/>
      <c r="AK217" s="379">
        <v>1</v>
      </c>
      <c r="AL217" s="379">
        <v>0</v>
      </c>
      <c r="AM217" s="379">
        <v>0</v>
      </c>
      <c r="AN217" s="379">
        <v>0</v>
      </c>
      <c r="AO217" s="379">
        <v>1</v>
      </c>
      <c r="AP217" s="379">
        <v>1</v>
      </c>
      <c r="AQ217" s="379">
        <v>0</v>
      </c>
      <c r="AR217" s="379">
        <v>0</v>
      </c>
      <c r="AS217" s="379">
        <v>1</v>
      </c>
      <c r="AT217" s="379">
        <v>0</v>
      </c>
      <c r="AU217" s="405">
        <v>0</v>
      </c>
      <c r="AV217" s="405">
        <v>0</v>
      </c>
      <c r="AW217" s="405"/>
      <c r="AX217" s="405">
        <v>0</v>
      </c>
      <c r="AY217" s="405">
        <v>0</v>
      </c>
      <c r="AZ217" s="379">
        <v>0</v>
      </c>
      <c r="BA217" s="379">
        <v>1</v>
      </c>
      <c r="BB217" s="379">
        <v>0</v>
      </c>
      <c r="BC217" s="379">
        <v>0</v>
      </c>
      <c r="BD217" s="379">
        <v>0</v>
      </c>
      <c r="BE217" s="379">
        <v>1</v>
      </c>
      <c r="BF217" s="379">
        <v>1</v>
      </c>
      <c r="BG217" s="379">
        <v>0</v>
      </c>
      <c r="BH217" s="379">
        <v>0</v>
      </c>
      <c r="BI217" s="405">
        <v>0</v>
      </c>
      <c r="BJ217" s="405">
        <v>0</v>
      </c>
      <c r="BK217" s="405">
        <v>0</v>
      </c>
      <c r="BL217" s="405">
        <v>0</v>
      </c>
      <c r="BM217" s="405">
        <v>1</v>
      </c>
      <c r="BN217" s="405">
        <v>0</v>
      </c>
      <c r="BO217" s="405">
        <v>1</v>
      </c>
      <c r="BP217" s="405">
        <v>0</v>
      </c>
      <c r="BQ217" s="405">
        <v>0</v>
      </c>
      <c r="BR217" s="383">
        <v>0</v>
      </c>
      <c r="BS217" s="402">
        <v>0</v>
      </c>
      <c r="BT217" s="379">
        <v>1</v>
      </c>
      <c r="BU217" s="402">
        <v>0</v>
      </c>
      <c r="BV217" s="402">
        <v>0</v>
      </c>
      <c r="BW217" s="402">
        <v>0</v>
      </c>
      <c r="BX217" s="381">
        <v>1</v>
      </c>
      <c r="BY217" s="402">
        <v>1</v>
      </c>
      <c r="BZ217" s="402">
        <v>0</v>
      </c>
      <c r="CA217" s="402">
        <v>0</v>
      </c>
      <c r="CB217" s="402">
        <v>0</v>
      </c>
      <c r="CC217" s="402">
        <v>0</v>
      </c>
      <c r="CD217" s="402">
        <v>0</v>
      </c>
      <c r="CE217" s="381">
        <v>0</v>
      </c>
      <c r="CF217" s="402">
        <v>0</v>
      </c>
      <c r="CG217" s="379"/>
      <c r="CH217" s="379"/>
      <c r="CI217" s="379"/>
      <c r="CJ217" s="379"/>
      <c r="CK217" s="379"/>
      <c r="CL217" s="379"/>
      <c r="CM217" s="379"/>
      <c r="CN217" s="381"/>
      <c r="CO217" s="379"/>
    </row>
    <row r="218" spans="1:93" x14ac:dyDescent="0.15">
      <c r="A218" s="419">
        <v>1.0119907407407407</v>
      </c>
      <c r="B218" s="435">
        <v>1.1200000000000001</v>
      </c>
      <c r="C218" s="442">
        <v>1.3999999600000004</v>
      </c>
      <c r="D218" s="379"/>
      <c r="E218" s="380"/>
      <c r="F218" s="379"/>
      <c r="G218" s="379"/>
      <c r="H218" s="381">
        <v>3</v>
      </c>
      <c r="I218" s="379"/>
      <c r="J218" s="381"/>
      <c r="K218" s="402">
        <v>0</v>
      </c>
      <c r="L218" s="379"/>
      <c r="M218" s="379"/>
      <c r="N218" s="379"/>
      <c r="O218" s="379"/>
      <c r="P218" s="379"/>
      <c r="Q218" s="379"/>
      <c r="R218" s="379"/>
      <c r="S218" s="379"/>
      <c r="T218" s="379"/>
      <c r="U218" s="379"/>
      <c r="V218" s="379"/>
      <c r="W218" s="379"/>
      <c r="X218" s="379"/>
      <c r="Y218" s="381"/>
      <c r="Z218" s="379">
        <v>1.9881334549852301</v>
      </c>
      <c r="AA218" s="379">
        <v>-7.9512323943661967</v>
      </c>
      <c r="AB218" s="379">
        <v>1.1928800729911382</v>
      </c>
      <c r="AC218" s="379">
        <v>-11.424665492957747</v>
      </c>
      <c r="AD218" s="379" t="s">
        <v>445</v>
      </c>
      <c r="AE218" s="379">
        <v>0.56504845562738115</v>
      </c>
      <c r="AF218" s="379">
        <v>-11.717605633802817</v>
      </c>
      <c r="AG218" s="379">
        <v>3.871628307076501</v>
      </c>
      <c r="AH218" s="379">
        <v>12.136091549295774</v>
      </c>
      <c r="AI218" s="379"/>
      <c r="AJ218" s="379"/>
      <c r="AK218" s="379">
        <v>0</v>
      </c>
      <c r="AL218" s="379">
        <v>1</v>
      </c>
      <c r="AM218" s="379">
        <v>0</v>
      </c>
      <c r="AN218" s="379">
        <v>1</v>
      </c>
      <c r="AO218" s="379">
        <v>0</v>
      </c>
      <c r="AP218" s="379">
        <v>0</v>
      </c>
      <c r="AQ218" s="379">
        <v>1</v>
      </c>
      <c r="AR218" s="379">
        <v>0</v>
      </c>
      <c r="AS218" s="379">
        <v>0</v>
      </c>
      <c r="AT218" s="379">
        <v>0</v>
      </c>
      <c r="AU218" s="405">
        <v>0</v>
      </c>
      <c r="AV218" s="405">
        <v>1</v>
      </c>
      <c r="AW218" s="405"/>
      <c r="AX218" s="405">
        <v>0</v>
      </c>
      <c r="AY218" s="405">
        <v>0</v>
      </c>
      <c r="AZ218" s="405">
        <v>1</v>
      </c>
      <c r="BA218" s="405">
        <v>0</v>
      </c>
      <c r="BB218" s="405">
        <v>0</v>
      </c>
      <c r="BC218" s="405">
        <v>0</v>
      </c>
      <c r="BD218" s="405">
        <v>1</v>
      </c>
      <c r="BE218" s="405">
        <v>0</v>
      </c>
      <c r="BF218" s="405">
        <v>1</v>
      </c>
      <c r="BG218" s="405">
        <v>0</v>
      </c>
      <c r="BH218" s="405">
        <v>0</v>
      </c>
      <c r="BI218" s="405">
        <v>0</v>
      </c>
      <c r="BJ218" s="405">
        <v>0</v>
      </c>
      <c r="BK218" s="405">
        <v>0</v>
      </c>
      <c r="BL218" s="405">
        <v>0</v>
      </c>
      <c r="BM218" s="405">
        <v>0</v>
      </c>
      <c r="BN218" s="405">
        <v>1</v>
      </c>
      <c r="BO218" s="405">
        <v>0</v>
      </c>
      <c r="BP218" s="405">
        <v>0</v>
      </c>
      <c r="BQ218" s="405">
        <v>0</v>
      </c>
      <c r="BR218" s="383">
        <v>0</v>
      </c>
      <c r="BS218" s="402">
        <v>1</v>
      </c>
      <c r="BT218" s="402">
        <v>0</v>
      </c>
      <c r="BU218" s="402">
        <v>0</v>
      </c>
      <c r="BV218" s="402">
        <v>0</v>
      </c>
      <c r="BW218" s="402">
        <v>0</v>
      </c>
      <c r="BX218" s="381">
        <v>0</v>
      </c>
      <c r="BY218" s="402">
        <v>0</v>
      </c>
      <c r="BZ218" s="402">
        <v>0</v>
      </c>
      <c r="CA218" s="402">
        <v>0</v>
      </c>
      <c r="CB218" s="402">
        <v>0</v>
      </c>
      <c r="CC218" s="402">
        <v>0</v>
      </c>
      <c r="CD218" s="402">
        <v>1</v>
      </c>
      <c r="CE218" s="381">
        <v>0</v>
      </c>
      <c r="CF218" s="402">
        <v>1</v>
      </c>
      <c r="CG218" s="379"/>
      <c r="CH218" s="379"/>
      <c r="CI218" s="379"/>
      <c r="CJ218" s="379"/>
      <c r="CK218" s="379"/>
      <c r="CL218" s="379"/>
      <c r="CM218" s="379"/>
      <c r="CN218" s="381"/>
      <c r="CO218" s="379"/>
    </row>
    <row r="219" spans="1:93" x14ac:dyDescent="0.15">
      <c r="A219" s="418" t="s">
        <v>593</v>
      </c>
      <c r="B219" s="435"/>
      <c r="C219" s="442"/>
      <c r="D219" s="379"/>
      <c r="E219" s="380"/>
      <c r="F219" s="379"/>
      <c r="G219" s="379"/>
      <c r="H219" s="381"/>
      <c r="I219" s="379"/>
      <c r="J219" s="381"/>
      <c r="K219" s="379"/>
      <c r="L219" s="379"/>
      <c r="M219" s="379"/>
      <c r="N219" s="379"/>
      <c r="O219" s="379"/>
      <c r="P219" s="379"/>
      <c r="Q219" s="379"/>
      <c r="R219" s="379"/>
      <c r="S219" s="379"/>
      <c r="T219" s="379"/>
      <c r="U219" s="379"/>
      <c r="V219" s="379"/>
      <c r="W219" s="379"/>
      <c r="X219" s="379"/>
      <c r="Y219" s="381"/>
      <c r="Z219" s="379">
        <v>-3.1600858073975764</v>
      </c>
      <c r="AA219" s="379">
        <v>10.671390845070421</v>
      </c>
      <c r="AB219" s="379"/>
      <c r="AC219" s="379"/>
      <c r="AD219" s="379"/>
      <c r="AE219" s="379"/>
      <c r="AF219" s="379"/>
      <c r="AG219" s="379"/>
      <c r="AH219" s="381"/>
      <c r="AI219" s="382"/>
      <c r="AJ219" s="382"/>
      <c r="AK219" s="379"/>
      <c r="AL219" s="379"/>
      <c r="AM219" s="379"/>
      <c r="AN219" s="379"/>
      <c r="AO219" s="379"/>
      <c r="AP219" s="379"/>
      <c r="AQ219" s="379"/>
      <c r="AR219" s="379"/>
      <c r="AS219" s="379"/>
      <c r="AT219" s="379"/>
      <c r="AU219" s="405"/>
      <c r="AV219" s="405"/>
      <c r="AW219" s="405"/>
      <c r="AX219" s="379"/>
      <c r="AY219" s="379"/>
      <c r="AZ219" s="379"/>
      <c r="BA219" s="379"/>
      <c r="BB219" s="379"/>
      <c r="BC219" s="379"/>
      <c r="BD219" s="379"/>
      <c r="BE219" s="379"/>
      <c r="BF219" s="379"/>
      <c r="BG219" s="379"/>
      <c r="BH219" s="379"/>
      <c r="BI219" s="405"/>
      <c r="BJ219" s="405"/>
      <c r="BK219" s="405"/>
      <c r="BL219" s="379"/>
      <c r="BM219" s="379"/>
      <c r="BN219" s="379"/>
      <c r="BO219" s="379"/>
      <c r="BP219" s="379"/>
      <c r="BQ219" s="379"/>
      <c r="BR219" s="383"/>
      <c r="BS219" s="379"/>
      <c r="BT219" s="379"/>
      <c r="BU219" s="379"/>
      <c r="BV219" s="379"/>
      <c r="BW219" s="379"/>
      <c r="BX219" s="381"/>
      <c r="BY219" s="379"/>
      <c r="BZ219" s="379"/>
      <c r="CA219" s="379"/>
      <c r="CB219" s="379"/>
      <c r="CC219" s="379"/>
      <c r="CD219" s="379"/>
      <c r="CE219" s="381"/>
      <c r="CF219" s="379"/>
      <c r="CG219" s="379"/>
      <c r="CH219" s="379"/>
      <c r="CI219" s="379"/>
      <c r="CJ219" s="379"/>
      <c r="CK219" s="379"/>
      <c r="CL219" s="379"/>
      <c r="CM219" s="379"/>
      <c r="CN219" s="381"/>
      <c r="CO219" s="379"/>
    </row>
    <row r="220" spans="1:93" x14ac:dyDescent="0.15">
      <c r="A220" s="419">
        <v>1.0238425925925927</v>
      </c>
      <c r="B220" s="435"/>
      <c r="C220" s="442"/>
      <c r="D220" s="379"/>
      <c r="E220" s="380"/>
      <c r="F220" s="418" t="s">
        <v>360</v>
      </c>
      <c r="G220" s="379">
        <v>43</v>
      </c>
      <c r="H220" s="381">
        <v>1</v>
      </c>
      <c r="I220" s="379">
        <v>1</v>
      </c>
      <c r="J220" s="381">
        <v>0</v>
      </c>
      <c r="K220" s="402">
        <v>1</v>
      </c>
      <c r="L220" s="402">
        <v>1</v>
      </c>
      <c r="M220" s="402">
        <v>0</v>
      </c>
      <c r="N220" s="379"/>
      <c r="O220" s="379">
        <v>1</v>
      </c>
      <c r="P220" s="379">
        <v>0</v>
      </c>
      <c r="Q220" s="379">
        <v>0</v>
      </c>
      <c r="R220" s="379">
        <v>0</v>
      </c>
      <c r="S220" s="379">
        <v>0</v>
      </c>
      <c r="T220" s="379">
        <v>1</v>
      </c>
      <c r="U220" s="379">
        <v>0</v>
      </c>
      <c r="V220" s="379">
        <v>0</v>
      </c>
      <c r="W220" s="379">
        <v>0</v>
      </c>
      <c r="X220" s="379">
        <v>1</v>
      </c>
      <c r="Y220" s="381">
        <v>0</v>
      </c>
      <c r="Z220" s="411">
        <v>-2.5322541900338194</v>
      </c>
      <c r="AA220" s="411">
        <v>0</v>
      </c>
      <c r="AB220" s="379"/>
      <c r="AC220" s="379"/>
      <c r="AD220" s="379"/>
      <c r="AE220" s="379"/>
      <c r="AF220" s="379"/>
      <c r="AG220" s="379"/>
      <c r="AH220" s="381"/>
      <c r="AI220" s="382"/>
      <c r="AJ220" s="382"/>
      <c r="AK220" s="379">
        <v>0</v>
      </c>
      <c r="AL220" s="379">
        <v>0</v>
      </c>
      <c r="AM220" s="379"/>
      <c r="AN220" s="379"/>
      <c r="AO220" s="379"/>
      <c r="AP220" s="379"/>
      <c r="AQ220" s="379"/>
      <c r="AR220" s="379"/>
      <c r="AS220" s="379"/>
      <c r="AT220" s="379"/>
      <c r="AU220" s="405"/>
      <c r="AV220" s="405"/>
      <c r="AW220" s="405"/>
      <c r="AX220" s="379"/>
      <c r="AY220" s="379"/>
      <c r="AZ220" s="379"/>
      <c r="BA220" s="379"/>
      <c r="BB220" s="379"/>
      <c r="BC220" s="379"/>
      <c r="BD220" s="379"/>
      <c r="BE220" s="379"/>
      <c r="BF220" s="379"/>
      <c r="BG220" s="379"/>
      <c r="BH220" s="379"/>
      <c r="BI220" s="405"/>
      <c r="BJ220" s="405"/>
      <c r="BK220" s="405"/>
      <c r="BL220" s="379"/>
      <c r="BM220" s="379"/>
      <c r="BN220" s="379"/>
      <c r="BO220" s="379"/>
      <c r="BP220" s="379"/>
      <c r="BQ220" s="379"/>
      <c r="BR220" s="383"/>
      <c r="BS220" s="379"/>
      <c r="BT220" s="379"/>
      <c r="BU220" s="379"/>
      <c r="BV220" s="379"/>
      <c r="BW220" s="379"/>
      <c r="BX220" s="381"/>
      <c r="BY220" s="379"/>
      <c r="BZ220" s="379"/>
      <c r="CA220" s="379"/>
      <c r="CB220" s="379"/>
      <c r="CC220" s="379"/>
      <c r="CD220" s="379"/>
      <c r="CE220" s="381"/>
      <c r="CF220" s="379"/>
      <c r="CG220" s="379"/>
      <c r="CH220" s="379"/>
      <c r="CI220" s="379"/>
      <c r="CJ220" s="379"/>
      <c r="CK220" s="379"/>
      <c r="CL220" s="379"/>
      <c r="CM220" s="379"/>
      <c r="CN220" s="381"/>
      <c r="CO220" s="379"/>
    </row>
    <row r="221" spans="1:93" x14ac:dyDescent="0.15">
      <c r="A221" s="419">
        <v>1.0314467592592593</v>
      </c>
      <c r="B221" s="435"/>
      <c r="C221" s="442"/>
      <c r="D221" s="379"/>
      <c r="E221" s="380"/>
      <c r="F221" s="379"/>
      <c r="G221" s="379"/>
      <c r="H221" s="381">
        <v>1</v>
      </c>
      <c r="I221" s="379">
        <v>1</v>
      </c>
      <c r="J221" s="381">
        <v>0</v>
      </c>
      <c r="K221" s="402">
        <v>0</v>
      </c>
      <c r="L221" s="379">
        <v>0</v>
      </c>
      <c r="M221" s="379">
        <v>1</v>
      </c>
      <c r="N221" s="379"/>
      <c r="O221" s="379">
        <v>0</v>
      </c>
      <c r="P221" s="379">
        <v>0</v>
      </c>
      <c r="Q221" s="379">
        <v>1</v>
      </c>
      <c r="R221" s="379">
        <v>1</v>
      </c>
      <c r="S221" s="379">
        <v>0</v>
      </c>
      <c r="T221" s="379">
        <v>0</v>
      </c>
      <c r="U221" s="379">
        <v>0</v>
      </c>
      <c r="V221" s="379">
        <v>0</v>
      </c>
      <c r="W221" s="379">
        <v>0</v>
      </c>
      <c r="X221" s="379">
        <v>1</v>
      </c>
      <c r="Y221" s="381">
        <v>0</v>
      </c>
      <c r="Z221" s="379"/>
      <c r="AA221" s="379"/>
      <c r="AB221" s="379">
        <v>0.73247022025771635</v>
      </c>
      <c r="AC221" s="379">
        <v>-11.926848591549295</v>
      </c>
      <c r="AD221" s="379" t="s">
        <v>442</v>
      </c>
      <c r="AE221" s="379">
        <v>0.73247022025771635</v>
      </c>
      <c r="AF221" s="379">
        <v>-11.926848591549295</v>
      </c>
      <c r="AG221" s="379">
        <v>-3.1600858073975764</v>
      </c>
      <c r="AH221" s="379">
        <v>11.801302816901408</v>
      </c>
      <c r="AI221" s="379"/>
      <c r="AJ221" s="379"/>
      <c r="AK221" s="379">
        <v>0</v>
      </c>
      <c r="AL221" s="379">
        <v>0</v>
      </c>
      <c r="AM221" s="379"/>
      <c r="AN221" s="379"/>
      <c r="AO221" s="379"/>
      <c r="AP221" s="379"/>
      <c r="AQ221" s="379"/>
      <c r="AR221" s="379"/>
      <c r="AS221" s="379"/>
      <c r="AT221" s="379"/>
      <c r="AU221" s="405"/>
      <c r="AV221" s="405"/>
      <c r="AW221" s="405"/>
      <c r="AX221" s="379"/>
      <c r="AY221" s="379"/>
      <c r="AZ221" s="379"/>
      <c r="BA221" s="379"/>
      <c r="BB221" s="379"/>
      <c r="BC221" s="379"/>
      <c r="BD221" s="379"/>
      <c r="BE221" s="379"/>
      <c r="BF221" s="379"/>
      <c r="BG221" s="379"/>
      <c r="BH221" s="379"/>
      <c r="BI221" s="405"/>
      <c r="BJ221" s="405"/>
      <c r="BK221" s="405"/>
      <c r="BL221" s="379"/>
      <c r="BM221" s="379"/>
      <c r="BN221" s="379"/>
      <c r="BO221" s="379"/>
      <c r="BP221" s="379"/>
      <c r="BQ221" s="379"/>
      <c r="BR221" s="383"/>
      <c r="BS221" s="379"/>
      <c r="BT221" s="379"/>
      <c r="BU221" s="379"/>
      <c r="BV221" s="379"/>
      <c r="BW221" s="379"/>
      <c r="BX221" s="381"/>
      <c r="BY221" s="379"/>
      <c r="BZ221" s="379"/>
      <c r="CA221" s="379"/>
      <c r="CB221" s="379"/>
      <c r="CC221" s="379"/>
      <c r="CD221" s="379"/>
      <c r="CE221" s="381"/>
      <c r="CF221" s="379">
        <v>1</v>
      </c>
      <c r="CG221" s="379"/>
      <c r="CH221" s="379"/>
      <c r="CI221" s="379"/>
      <c r="CJ221" s="379"/>
      <c r="CK221" s="379"/>
      <c r="CL221" s="379"/>
      <c r="CM221" s="379"/>
      <c r="CN221" s="381"/>
      <c r="CO221" s="379"/>
    </row>
    <row r="222" spans="1:93" x14ac:dyDescent="0.15">
      <c r="A222" s="419">
        <v>1.0321180555555556</v>
      </c>
      <c r="B222" s="440">
        <v>0.28000000000000003</v>
      </c>
      <c r="C222" s="442">
        <v>0.93240000000000012</v>
      </c>
      <c r="D222" s="379"/>
      <c r="E222" s="380"/>
      <c r="F222" s="379"/>
      <c r="G222" s="379"/>
      <c r="H222" s="381">
        <v>2</v>
      </c>
      <c r="I222" s="379"/>
      <c r="J222" s="381"/>
      <c r="K222" s="402">
        <v>0</v>
      </c>
      <c r="L222" s="379"/>
      <c r="M222" s="379"/>
      <c r="N222" s="379"/>
      <c r="O222" s="379"/>
      <c r="P222" s="379"/>
      <c r="Q222" s="379"/>
      <c r="R222" s="379"/>
      <c r="S222" s="379"/>
      <c r="T222" s="379"/>
      <c r="U222" s="379"/>
      <c r="V222" s="379"/>
      <c r="W222" s="379"/>
      <c r="X222" s="379"/>
      <c r="Y222" s="381"/>
      <c r="Z222" s="379">
        <v>-1.5277236022518084</v>
      </c>
      <c r="AA222" s="379">
        <v>4.6033450704225354</v>
      </c>
      <c r="AB222" s="379">
        <v>-2.9926640427672413</v>
      </c>
      <c r="AC222" s="379">
        <v>11.048028169014083</v>
      </c>
      <c r="AD222" s="379" t="s">
        <v>443</v>
      </c>
      <c r="AE222" s="379">
        <v>-2.3648324254034843</v>
      </c>
      <c r="AF222" s="379">
        <v>11.508362676056338</v>
      </c>
      <c r="AG222" s="379">
        <v>1.0254583083608029</v>
      </c>
      <c r="AH222" s="379">
        <v>-11.885</v>
      </c>
      <c r="AI222" s="379"/>
      <c r="AJ222" s="379"/>
      <c r="AK222" s="379">
        <v>1</v>
      </c>
      <c r="AL222" s="379">
        <v>0</v>
      </c>
      <c r="AM222" s="379">
        <v>1</v>
      </c>
      <c r="AN222" s="379">
        <v>0</v>
      </c>
      <c r="AO222" s="379">
        <v>0</v>
      </c>
      <c r="AP222" s="379">
        <v>0</v>
      </c>
      <c r="AQ222" s="379">
        <v>1</v>
      </c>
      <c r="AR222" s="379">
        <v>0</v>
      </c>
      <c r="AS222" s="379">
        <v>1</v>
      </c>
      <c r="AT222" s="379">
        <v>0</v>
      </c>
      <c r="AU222" s="405">
        <v>0</v>
      </c>
      <c r="AV222" s="405">
        <v>0</v>
      </c>
      <c r="AW222" s="405"/>
      <c r="AX222" s="405">
        <v>0</v>
      </c>
      <c r="AY222" s="405">
        <v>0</v>
      </c>
      <c r="AZ222" s="405">
        <v>0</v>
      </c>
      <c r="BA222" s="405">
        <v>1</v>
      </c>
      <c r="BB222" s="405">
        <v>0</v>
      </c>
      <c r="BC222" s="405">
        <v>1</v>
      </c>
      <c r="BD222" s="405">
        <v>0</v>
      </c>
      <c r="BE222" s="405">
        <v>0</v>
      </c>
      <c r="BF222" s="405">
        <v>1</v>
      </c>
      <c r="BG222" s="405">
        <v>0</v>
      </c>
      <c r="BH222" s="405">
        <v>0</v>
      </c>
      <c r="BI222" s="405">
        <v>0</v>
      </c>
      <c r="BJ222" s="405">
        <v>0</v>
      </c>
      <c r="BK222" s="405">
        <v>0</v>
      </c>
      <c r="BL222" s="405">
        <v>0</v>
      </c>
      <c r="BM222" s="405">
        <v>0</v>
      </c>
      <c r="BN222" s="405">
        <v>0</v>
      </c>
      <c r="BO222" s="405">
        <v>1</v>
      </c>
      <c r="BP222" s="405">
        <v>0</v>
      </c>
      <c r="BQ222" s="405">
        <v>0</v>
      </c>
      <c r="BR222" s="383">
        <v>0</v>
      </c>
      <c r="BS222" s="402">
        <v>0</v>
      </c>
      <c r="BT222" s="402">
        <v>0</v>
      </c>
      <c r="BU222" s="402">
        <v>0</v>
      </c>
      <c r="BV222" s="379">
        <v>1</v>
      </c>
      <c r="BW222" s="379">
        <v>0</v>
      </c>
      <c r="BX222" s="381">
        <v>0</v>
      </c>
      <c r="BY222" s="402">
        <v>0</v>
      </c>
      <c r="BZ222" s="402">
        <v>0</v>
      </c>
      <c r="CA222" s="402">
        <v>0</v>
      </c>
      <c r="CB222" s="402">
        <v>0</v>
      </c>
      <c r="CC222" s="402">
        <v>1</v>
      </c>
      <c r="CD222" s="402">
        <v>0</v>
      </c>
      <c r="CE222" s="381">
        <v>0</v>
      </c>
      <c r="CF222" s="402">
        <v>0</v>
      </c>
      <c r="CG222" s="379"/>
      <c r="CH222" s="379"/>
      <c r="CI222" s="379"/>
      <c r="CJ222" s="379"/>
      <c r="CK222" s="379"/>
      <c r="CL222" s="379"/>
      <c r="CM222" s="379"/>
      <c r="CN222" s="381"/>
      <c r="CO222" s="379"/>
    </row>
    <row r="223" spans="1:93" x14ac:dyDescent="0.15">
      <c r="A223" s="379" t="s">
        <v>593</v>
      </c>
      <c r="B223" s="435"/>
      <c r="C223" s="442"/>
      <c r="D223" s="379"/>
      <c r="E223" s="380"/>
      <c r="F223" s="379"/>
      <c r="G223" s="379"/>
      <c r="H223" s="381"/>
      <c r="I223" s="379"/>
      <c r="J223" s="381"/>
      <c r="K223" s="379"/>
      <c r="L223" s="379"/>
      <c r="M223" s="379"/>
      <c r="N223" s="379"/>
      <c r="O223" s="379"/>
      <c r="P223" s="379"/>
      <c r="Q223" s="379"/>
      <c r="R223" s="379"/>
      <c r="S223" s="379"/>
      <c r="T223" s="379"/>
      <c r="U223" s="379"/>
      <c r="V223" s="379"/>
      <c r="W223" s="379"/>
      <c r="X223" s="379"/>
      <c r="Y223" s="381"/>
      <c r="Z223" s="379">
        <v>2.9926640427672413</v>
      </c>
      <c r="AA223" s="379">
        <v>-14.312218309859155</v>
      </c>
      <c r="AB223" s="379"/>
      <c r="AC223" s="379"/>
      <c r="AD223" s="379"/>
      <c r="AE223" s="379"/>
      <c r="AF223" s="379"/>
      <c r="AG223" s="379"/>
      <c r="AH223" s="379"/>
      <c r="AI223" s="379"/>
      <c r="AJ223" s="379"/>
      <c r="AK223" s="379"/>
      <c r="AL223" s="379"/>
      <c r="AM223" s="379"/>
      <c r="AN223" s="379"/>
      <c r="AO223" s="379"/>
      <c r="AP223" s="379"/>
      <c r="AQ223" s="379"/>
      <c r="AR223" s="379"/>
      <c r="AS223" s="379"/>
      <c r="AT223" s="379"/>
      <c r="AU223" s="405"/>
      <c r="AV223" s="405"/>
      <c r="AW223" s="405"/>
      <c r="AX223" s="405"/>
      <c r="AY223" s="405"/>
      <c r="AZ223" s="405"/>
      <c r="BA223" s="405"/>
      <c r="BB223" s="405"/>
      <c r="BC223" s="405"/>
      <c r="BD223" s="405"/>
      <c r="BE223" s="405"/>
      <c r="BF223" s="405"/>
      <c r="BG223" s="405"/>
      <c r="BH223" s="405"/>
      <c r="BI223" s="405"/>
      <c r="BJ223" s="405"/>
      <c r="BK223" s="405"/>
      <c r="BL223" s="405"/>
      <c r="BM223" s="405"/>
      <c r="BN223" s="405"/>
      <c r="BO223" s="405"/>
      <c r="BP223" s="405"/>
      <c r="BQ223" s="405"/>
      <c r="BR223" s="383"/>
      <c r="BS223" s="402"/>
      <c r="BT223" s="402"/>
      <c r="BU223" s="402"/>
      <c r="BV223" s="379"/>
      <c r="BW223" s="379"/>
      <c r="BX223" s="381"/>
      <c r="BY223" s="402"/>
      <c r="BZ223" s="402"/>
      <c r="CA223" s="402"/>
      <c r="CB223" s="402"/>
      <c r="CC223" s="402"/>
      <c r="CD223" s="402"/>
      <c r="CE223" s="381"/>
      <c r="CF223" s="402"/>
      <c r="CG223" s="379"/>
      <c r="CH223" s="379"/>
      <c r="CI223" s="379"/>
      <c r="CJ223" s="379"/>
      <c r="CK223" s="379"/>
      <c r="CL223" s="379"/>
      <c r="CM223" s="379"/>
      <c r="CN223" s="381"/>
      <c r="CO223" s="379"/>
    </row>
    <row r="224" spans="1:93" x14ac:dyDescent="0.15">
      <c r="A224" s="419">
        <v>1.053599537037037</v>
      </c>
      <c r="B224" s="435"/>
      <c r="C224" s="442"/>
      <c r="D224" s="379"/>
      <c r="E224" s="380" t="s">
        <v>369</v>
      </c>
      <c r="F224" s="379" t="s">
        <v>335</v>
      </c>
      <c r="G224" s="379">
        <v>44</v>
      </c>
      <c r="H224" s="381">
        <v>1</v>
      </c>
      <c r="I224" s="379">
        <v>0</v>
      </c>
      <c r="J224" s="381">
        <v>1</v>
      </c>
      <c r="K224" s="402">
        <v>1</v>
      </c>
      <c r="L224" s="402">
        <v>1</v>
      </c>
      <c r="M224" s="402">
        <v>0</v>
      </c>
      <c r="N224" s="379"/>
      <c r="O224" s="379">
        <v>1</v>
      </c>
      <c r="P224" s="379">
        <v>0</v>
      </c>
      <c r="Q224" s="379">
        <v>0</v>
      </c>
      <c r="R224" s="379">
        <v>0</v>
      </c>
      <c r="S224" s="379"/>
      <c r="T224" s="379">
        <v>0</v>
      </c>
      <c r="U224" s="379">
        <v>0</v>
      </c>
      <c r="V224" s="379">
        <v>1</v>
      </c>
      <c r="W224" s="379">
        <v>1</v>
      </c>
      <c r="X224" s="379">
        <v>0</v>
      </c>
      <c r="Y224" s="381">
        <v>0</v>
      </c>
      <c r="Z224" s="411">
        <v>-0.14649404405154329</v>
      </c>
      <c r="AA224" s="411">
        <v>-7.3653521126760557</v>
      </c>
      <c r="AB224" s="379"/>
      <c r="AC224" s="379"/>
      <c r="AD224" s="379"/>
      <c r="AE224" s="379"/>
      <c r="AF224" s="379"/>
      <c r="AG224" s="379"/>
      <c r="AH224" s="381"/>
      <c r="AI224" s="382"/>
      <c r="AJ224" s="382"/>
      <c r="AK224" s="379"/>
      <c r="AL224" s="379"/>
      <c r="AM224" s="379"/>
      <c r="AN224" s="379"/>
      <c r="AO224" s="379"/>
      <c r="AP224" s="379"/>
      <c r="AQ224" s="379"/>
      <c r="AR224" s="379"/>
      <c r="AS224" s="379"/>
      <c r="AT224" s="379"/>
      <c r="AU224" s="405"/>
      <c r="AV224" s="405"/>
      <c r="AW224" s="405"/>
      <c r="AX224" s="379"/>
      <c r="AY224" s="379"/>
      <c r="AZ224" s="379"/>
      <c r="BA224" s="379"/>
      <c r="BB224" s="379"/>
      <c r="BC224" s="379"/>
      <c r="BD224" s="379"/>
      <c r="BE224" s="379"/>
      <c r="BF224" s="379"/>
      <c r="BG224" s="379"/>
      <c r="BH224" s="379"/>
      <c r="BI224" s="405"/>
      <c r="BJ224" s="405"/>
      <c r="BK224" s="405"/>
      <c r="BL224" s="379"/>
      <c r="BM224" s="379"/>
      <c r="BN224" s="379"/>
      <c r="BO224" s="379"/>
      <c r="BP224" s="379"/>
      <c r="BQ224" s="379"/>
      <c r="BR224" s="383"/>
      <c r="BS224" s="379"/>
      <c r="BT224" s="379"/>
      <c r="BU224" s="379"/>
      <c r="BV224" s="379"/>
      <c r="BW224" s="379"/>
      <c r="BX224" s="381"/>
      <c r="BY224" s="379"/>
      <c r="BZ224" s="379"/>
      <c r="CA224" s="379"/>
      <c r="CB224" s="379"/>
      <c r="CC224" s="379"/>
      <c r="CD224" s="379"/>
      <c r="CE224" s="381"/>
      <c r="CF224" s="379"/>
      <c r="CG224" s="379"/>
      <c r="CH224" s="379"/>
      <c r="CI224" s="379"/>
      <c r="CJ224" s="379"/>
      <c r="CK224" s="379"/>
      <c r="CL224" s="379"/>
      <c r="CM224" s="379"/>
      <c r="CN224" s="381"/>
      <c r="CO224" s="379"/>
    </row>
    <row r="225" spans="1:93" x14ac:dyDescent="0.15">
      <c r="A225" s="419">
        <v>1.0591666666666668</v>
      </c>
      <c r="B225" s="435"/>
      <c r="C225" s="442"/>
      <c r="D225" s="379"/>
      <c r="E225" s="380"/>
      <c r="F225" s="379"/>
      <c r="G225" s="379"/>
      <c r="H225" s="381">
        <v>1</v>
      </c>
      <c r="I225" s="379">
        <v>0</v>
      </c>
      <c r="J225" s="381">
        <v>1</v>
      </c>
      <c r="K225" s="402">
        <v>1</v>
      </c>
      <c r="L225" s="402">
        <v>0</v>
      </c>
      <c r="M225" s="402">
        <v>1</v>
      </c>
      <c r="N225" s="379"/>
      <c r="O225" s="379">
        <v>0</v>
      </c>
      <c r="P225" s="379">
        <v>0</v>
      </c>
      <c r="Q225" s="379">
        <v>1</v>
      </c>
      <c r="R225" s="379">
        <v>1</v>
      </c>
      <c r="S225" s="379">
        <v>0</v>
      </c>
      <c r="T225" s="379">
        <v>0</v>
      </c>
      <c r="U225" s="379">
        <v>0</v>
      </c>
      <c r="V225" s="379">
        <v>0</v>
      </c>
      <c r="W225" s="379">
        <v>0</v>
      </c>
      <c r="X225" s="379">
        <v>0</v>
      </c>
      <c r="Y225" s="381">
        <v>1</v>
      </c>
      <c r="Z225" s="379"/>
      <c r="AA225" s="379"/>
      <c r="AB225" s="379">
        <v>1.1091691906759704</v>
      </c>
      <c r="AC225" s="379">
        <v>11.885</v>
      </c>
      <c r="AD225" s="379" t="s">
        <v>442</v>
      </c>
      <c r="AE225" s="379">
        <v>1.1091691906759704</v>
      </c>
      <c r="AF225" s="379">
        <v>11.885</v>
      </c>
      <c r="AG225" s="379">
        <v>-3.9134837482340847</v>
      </c>
      <c r="AH225" s="379">
        <v>-12.429031690140844</v>
      </c>
      <c r="AI225" s="379"/>
      <c r="AJ225" s="379"/>
      <c r="AK225" s="379">
        <v>0</v>
      </c>
      <c r="AL225" s="379">
        <v>0</v>
      </c>
      <c r="AM225" s="379"/>
      <c r="AN225" s="379"/>
      <c r="AO225" s="379"/>
      <c r="AP225" s="379"/>
      <c r="AQ225" s="379"/>
      <c r="AR225" s="379"/>
      <c r="AS225" s="379"/>
      <c r="AT225" s="379"/>
      <c r="AU225" s="405"/>
      <c r="AV225" s="405"/>
      <c r="AW225" s="405"/>
      <c r="AX225" s="379"/>
      <c r="AY225" s="379"/>
      <c r="AZ225" s="379"/>
      <c r="BA225" s="379"/>
      <c r="BB225" s="379"/>
      <c r="BC225" s="379"/>
      <c r="BD225" s="379"/>
      <c r="BE225" s="379"/>
      <c r="BF225" s="379"/>
      <c r="BG225" s="379"/>
      <c r="BH225" s="379"/>
      <c r="BI225" s="405"/>
      <c r="BJ225" s="405"/>
      <c r="BK225" s="405"/>
      <c r="BL225" s="379"/>
      <c r="BM225" s="379"/>
      <c r="BN225" s="379"/>
      <c r="BO225" s="379"/>
      <c r="BP225" s="379"/>
      <c r="BQ225" s="379"/>
      <c r="BR225" s="383"/>
      <c r="BS225" s="379"/>
      <c r="BT225" s="379"/>
      <c r="BU225" s="379"/>
      <c r="BV225" s="379"/>
      <c r="BW225" s="379"/>
      <c r="BX225" s="381"/>
      <c r="BY225" s="379"/>
      <c r="BZ225" s="379"/>
      <c r="CA225" s="379"/>
      <c r="CB225" s="379"/>
      <c r="CC225" s="379"/>
      <c r="CD225" s="379"/>
      <c r="CE225" s="381"/>
      <c r="CF225" s="379"/>
      <c r="CG225" s="379"/>
      <c r="CH225" s="379"/>
      <c r="CI225" s="379"/>
      <c r="CJ225" s="379"/>
      <c r="CK225" s="379"/>
      <c r="CL225" s="379"/>
      <c r="CM225" s="379"/>
      <c r="CN225" s="381"/>
      <c r="CO225" s="379"/>
    </row>
    <row r="226" spans="1:93" x14ac:dyDescent="0.15">
      <c r="A226" s="419">
        <v>1.0597453703703703</v>
      </c>
      <c r="B226" s="435">
        <v>0.2</v>
      </c>
      <c r="C226" s="442">
        <v>0.66666000000000003</v>
      </c>
      <c r="D226" s="379"/>
      <c r="E226" s="380"/>
      <c r="F226" s="379"/>
      <c r="G226" s="379"/>
      <c r="H226" s="381">
        <v>2</v>
      </c>
      <c r="I226" s="379"/>
      <c r="J226" s="381"/>
      <c r="K226" s="402">
        <v>0</v>
      </c>
      <c r="L226" s="379"/>
      <c r="M226" s="379"/>
      <c r="N226" s="379"/>
      <c r="O226" s="379"/>
      <c r="P226" s="379"/>
      <c r="Q226" s="379"/>
      <c r="R226" s="379"/>
      <c r="S226" s="379"/>
      <c r="T226" s="379"/>
      <c r="U226" s="379"/>
      <c r="V226" s="379"/>
      <c r="W226" s="379"/>
      <c r="X226" s="379"/>
      <c r="Y226" s="381"/>
      <c r="Z226" s="379">
        <v>-2.4485433077186518</v>
      </c>
      <c r="AA226" s="379">
        <v>-4.6033450704225354</v>
      </c>
      <c r="AB226" s="379">
        <v>-4.6250262479130093</v>
      </c>
      <c r="AC226" s="379">
        <v>-11.968697183098591</v>
      </c>
      <c r="AD226" s="379" t="s">
        <v>443</v>
      </c>
      <c r="AE226" s="379">
        <v>-3.6623511012885821</v>
      </c>
      <c r="AF226" s="379">
        <v>-11.885</v>
      </c>
      <c r="AG226" s="379">
        <v>0.60690389678496504</v>
      </c>
      <c r="AH226" s="379">
        <v>11.675757042253521</v>
      </c>
      <c r="AI226" s="379"/>
      <c r="AJ226" s="379"/>
      <c r="AK226" s="379">
        <v>1</v>
      </c>
      <c r="AL226" s="379">
        <v>0</v>
      </c>
      <c r="AM226" s="379">
        <v>1</v>
      </c>
      <c r="AN226" s="379">
        <v>0</v>
      </c>
      <c r="AO226" s="379">
        <v>0</v>
      </c>
      <c r="AP226" s="379">
        <v>1</v>
      </c>
      <c r="AQ226" s="379">
        <v>0</v>
      </c>
      <c r="AR226" s="379">
        <v>0</v>
      </c>
      <c r="AS226" s="379">
        <v>1</v>
      </c>
      <c r="AT226" s="379">
        <v>0</v>
      </c>
      <c r="AU226" s="405">
        <v>0</v>
      </c>
      <c r="AV226" s="405">
        <v>0</v>
      </c>
      <c r="AW226" s="405"/>
      <c r="AX226" s="405">
        <v>0</v>
      </c>
      <c r="AY226" s="405">
        <v>0</v>
      </c>
      <c r="AZ226" s="405">
        <v>0</v>
      </c>
      <c r="BA226" s="405">
        <v>1</v>
      </c>
      <c r="BB226" s="405">
        <v>0</v>
      </c>
      <c r="BC226" s="405">
        <v>0</v>
      </c>
      <c r="BD226" s="405">
        <v>0</v>
      </c>
      <c r="BE226" s="405">
        <v>1</v>
      </c>
      <c r="BF226" s="405">
        <v>1</v>
      </c>
      <c r="BG226" s="405">
        <v>0</v>
      </c>
      <c r="BH226" s="405">
        <v>0</v>
      </c>
      <c r="BI226" s="405">
        <v>0</v>
      </c>
      <c r="BJ226" s="405">
        <v>0</v>
      </c>
      <c r="BK226" s="405">
        <v>0</v>
      </c>
      <c r="BL226" s="405">
        <v>0</v>
      </c>
      <c r="BM226" s="405">
        <v>0</v>
      </c>
      <c r="BN226" s="405">
        <v>1</v>
      </c>
      <c r="BO226" s="405">
        <v>0</v>
      </c>
      <c r="BP226" s="405">
        <v>0</v>
      </c>
      <c r="BQ226" s="405">
        <v>0</v>
      </c>
      <c r="BR226" s="383">
        <v>1</v>
      </c>
      <c r="BS226" s="402">
        <v>0</v>
      </c>
      <c r="BT226" s="402">
        <v>0</v>
      </c>
      <c r="BU226" s="402">
        <v>0</v>
      </c>
      <c r="BV226" s="402">
        <v>0</v>
      </c>
      <c r="BW226" s="402">
        <v>1</v>
      </c>
      <c r="BX226" s="381">
        <v>0</v>
      </c>
      <c r="BY226" s="402">
        <v>1</v>
      </c>
      <c r="BZ226" s="402">
        <v>0</v>
      </c>
      <c r="CA226" s="402">
        <v>0</v>
      </c>
      <c r="CB226" s="402">
        <v>0</v>
      </c>
      <c r="CC226" s="402">
        <v>0</v>
      </c>
      <c r="CD226" s="379">
        <v>0</v>
      </c>
      <c r="CE226" s="381">
        <v>0</v>
      </c>
      <c r="CF226" s="402">
        <v>0</v>
      </c>
      <c r="CG226" s="379"/>
      <c r="CH226" s="379"/>
      <c r="CI226" s="379"/>
      <c r="CJ226" s="379"/>
      <c r="CK226" s="379"/>
      <c r="CL226" s="379"/>
      <c r="CM226" s="379"/>
      <c r="CN226" s="381"/>
      <c r="CO226" s="379"/>
    </row>
    <row r="227" spans="1:93" x14ac:dyDescent="0.15">
      <c r="A227" s="419">
        <v>1.0606712962962963</v>
      </c>
      <c r="B227" s="435">
        <v>1.2</v>
      </c>
      <c r="C227" s="442">
        <v>1.6666665999999999</v>
      </c>
      <c r="D227" s="379"/>
      <c r="E227" s="380"/>
      <c r="F227" s="379"/>
      <c r="G227" s="379"/>
      <c r="H227" s="381">
        <v>3</v>
      </c>
      <c r="I227" s="379"/>
      <c r="J227" s="381"/>
      <c r="K227" s="402">
        <v>0</v>
      </c>
      <c r="L227" s="379"/>
      <c r="M227" s="379"/>
      <c r="N227" s="379"/>
      <c r="O227" s="379"/>
      <c r="P227" s="379"/>
      <c r="Q227" s="379"/>
      <c r="R227" s="379"/>
      <c r="S227" s="379"/>
      <c r="T227" s="379"/>
      <c r="U227" s="379"/>
      <c r="V227" s="379"/>
      <c r="W227" s="379"/>
      <c r="X227" s="379"/>
      <c r="Y227" s="381"/>
      <c r="Z227" s="379">
        <v>-0.39762669099704606</v>
      </c>
      <c r="AA227" s="379">
        <v>7.3235035211267601</v>
      </c>
      <c r="AB227" s="379">
        <v>0.64875933794254881</v>
      </c>
      <c r="AC227" s="379">
        <v>11.968697183098591</v>
      </c>
      <c r="AD227" s="379" t="s">
        <v>443</v>
      </c>
      <c r="AE227" s="379">
        <v>-0.77432566141530013</v>
      </c>
      <c r="AF227" s="379">
        <v>12.052394366197182</v>
      </c>
      <c r="AG227" s="379">
        <v>-0.60690389678496504</v>
      </c>
      <c r="AH227" s="379">
        <v>-12.931214788732394</v>
      </c>
      <c r="AI227" s="379"/>
      <c r="AJ227" s="379"/>
      <c r="AK227" s="379">
        <v>0</v>
      </c>
      <c r="AL227" s="379">
        <v>1</v>
      </c>
      <c r="AM227" s="379">
        <v>0</v>
      </c>
      <c r="AN227" s="379">
        <v>1</v>
      </c>
      <c r="AO227" s="379">
        <v>0</v>
      </c>
      <c r="AP227" s="379">
        <v>1</v>
      </c>
      <c r="AQ227" s="379">
        <v>0</v>
      </c>
      <c r="AR227" s="379">
        <v>0</v>
      </c>
      <c r="AS227" s="379">
        <v>0</v>
      </c>
      <c r="AT227" s="379">
        <v>1</v>
      </c>
      <c r="AU227" s="405">
        <v>0</v>
      </c>
      <c r="AV227" s="405">
        <v>0</v>
      </c>
      <c r="AW227" s="405"/>
      <c r="AX227" s="405">
        <v>0</v>
      </c>
      <c r="AY227" s="405">
        <v>0</v>
      </c>
      <c r="AZ227" s="405">
        <v>0</v>
      </c>
      <c r="BA227" s="405">
        <v>1</v>
      </c>
      <c r="BB227" s="405">
        <v>0</v>
      </c>
      <c r="BC227" s="405">
        <v>0</v>
      </c>
      <c r="BD227" s="405">
        <v>1</v>
      </c>
      <c r="BE227" s="405">
        <v>0</v>
      </c>
      <c r="BF227" s="405">
        <v>1</v>
      </c>
      <c r="BG227" s="405">
        <v>0</v>
      </c>
      <c r="BH227" s="405">
        <v>0</v>
      </c>
      <c r="BI227" s="405">
        <v>0</v>
      </c>
      <c r="BJ227" s="405">
        <v>0</v>
      </c>
      <c r="BK227" s="405">
        <v>0</v>
      </c>
      <c r="BL227" s="405">
        <v>0</v>
      </c>
      <c r="BM227" s="405">
        <v>0</v>
      </c>
      <c r="BN227" s="405">
        <v>1</v>
      </c>
      <c r="BO227" s="405">
        <v>0</v>
      </c>
      <c r="BP227" s="405">
        <v>0</v>
      </c>
      <c r="BQ227" s="405">
        <v>0</v>
      </c>
      <c r="BR227" s="383">
        <v>0</v>
      </c>
      <c r="BS227" s="402">
        <v>1</v>
      </c>
      <c r="BT227" s="402">
        <v>0</v>
      </c>
      <c r="BU227" s="402">
        <v>0</v>
      </c>
      <c r="BV227" s="402">
        <v>0</v>
      </c>
      <c r="BW227" s="402">
        <v>1</v>
      </c>
      <c r="BX227" s="381">
        <v>0</v>
      </c>
      <c r="BY227" s="402">
        <v>1</v>
      </c>
      <c r="BZ227" s="402">
        <v>0</v>
      </c>
      <c r="CA227" s="402">
        <v>0</v>
      </c>
      <c r="CB227" s="402">
        <v>0</v>
      </c>
      <c r="CC227" s="402">
        <v>0</v>
      </c>
      <c r="CD227" s="402">
        <v>0</v>
      </c>
      <c r="CE227" s="381">
        <v>0</v>
      </c>
      <c r="CF227" s="402">
        <v>1</v>
      </c>
      <c r="CG227" s="379"/>
      <c r="CH227" s="379"/>
      <c r="CI227" s="379"/>
      <c r="CJ227" s="379"/>
      <c r="CK227" s="379"/>
      <c r="CL227" s="379"/>
      <c r="CM227" s="379"/>
      <c r="CN227" s="381"/>
      <c r="CO227" s="379"/>
    </row>
    <row r="228" spans="1:93" x14ac:dyDescent="0.15">
      <c r="A228" s="418" t="s">
        <v>593</v>
      </c>
      <c r="B228" s="435"/>
      <c r="C228" s="442"/>
      <c r="D228" s="379"/>
      <c r="E228" s="380"/>
      <c r="F228" s="379"/>
      <c r="G228" s="379"/>
      <c r="H228" s="381"/>
      <c r="I228" s="379"/>
      <c r="J228" s="381"/>
      <c r="K228" s="379"/>
      <c r="L228" s="379"/>
      <c r="M228" s="379"/>
      <c r="N228" s="379"/>
      <c r="O228" s="379"/>
      <c r="P228" s="379"/>
      <c r="Q228" s="379"/>
      <c r="R228" s="379"/>
      <c r="S228" s="379"/>
      <c r="T228" s="379"/>
      <c r="U228" s="379"/>
      <c r="V228" s="379"/>
      <c r="W228" s="379"/>
      <c r="X228" s="379"/>
      <c r="Y228" s="381"/>
      <c r="Z228" s="411">
        <v>-1.4440127199366408</v>
      </c>
      <c r="AA228" s="411">
        <v>0</v>
      </c>
      <c r="AB228" s="379"/>
      <c r="AC228" s="379"/>
      <c r="AD228" s="379"/>
      <c r="AE228" s="379"/>
      <c r="AF228" s="379"/>
      <c r="AG228" s="379"/>
      <c r="AH228" s="381"/>
      <c r="AI228" s="382"/>
      <c r="AJ228" s="382"/>
      <c r="AK228" s="379"/>
      <c r="AL228" s="379"/>
      <c r="AM228" s="379"/>
      <c r="AN228" s="379"/>
      <c r="AO228" s="379"/>
      <c r="AP228" s="379"/>
      <c r="AQ228" s="379"/>
      <c r="AR228" s="379"/>
      <c r="AS228" s="379"/>
      <c r="AT228" s="379"/>
      <c r="AU228" s="405"/>
      <c r="AV228" s="405"/>
      <c r="AW228" s="405"/>
      <c r="AX228" s="379"/>
      <c r="AY228" s="379"/>
      <c r="AZ228" s="379"/>
      <c r="BA228" s="379"/>
      <c r="BB228" s="379"/>
      <c r="BC228" s="379"/>
      <c r="BD228" s="379"/>
      <c r="BE228" s="379"/>
      <c r="BF228" s="379"/>
      <c r="BG228" s="379"/>
      <c r="BH228" s="379"/>
      <c r="BI228" s="405"/>
      <c r="BJ228" s="405"/>
      <c r="BK228" s="405"/>
      <c r="BL228" s="379"/>
      <c r="BM228" s="379"/>
      <c r="BN228" s="379"/>
      <c r="BO228" s="379"/>
      <c r="BP228" s="379"/>
      <c r="BQ228" s="379"/>
      <c r="BR228" s="383"/>
      <c r="BS228" s="379"/>
      <c r="BT228" s="379"/>
      <c r="BU228" s="379"/>
      <c r="BV228" s="379"/>
      <c r="BW228" s="379"/>
      <c r="BX228" s="381"/>
      <c r="BY228" s="379"/>
      <c r="BZ228" s="379"/>
      <c r="CA228" s="379"/>
      <c r="CB228" s="379"/>
      <c r="CC228" s="379"/>
      <c r="CD228" s="379"/>
      <c r="CE228" s="381"/>
      <c r="CF228" s="379"/>
      <c r="CG228" s="379"/>
      <c r="CH228" s="379"/>
      <c r="CI228" s="379"/>
      <c r="CJ228" s="379"/>
      <c r="CK228" s="379"/>
      <c r="CL228" s="379"/>
      <c r="CM228" s="379"/>
      <c r="CN228" s="381"/>
      <c r="CO228" s="379"/>
    </row>
    <row r="229" spans="1:93" x14ac:dyDescent="0.15">
      <c r="A229" s="419">
        <v>1.0743287037037037</v>
      </c>
      <c r="B229" s="435"/>
      <c r="C229" s="442"/>
      <c r="D229" s="379"/>
      <c r="E229" s="380"/>
      <c r="F229" s="379" t="s">
        <v>352</v>
      </c>
      <c r="G229" s="379">
        <v>45</v>
      </c>
      <c r="H229" s="381">
        <v>1</v>
      </c>
      <c r="I229" s="379">
        <v>0</v>
      </c>
      <c r="J229" s="381">
        <v>1</v>
      </c>
      <c r="K229" s="402">
        <v>1</v>
      </c>
      <c r="L229" s="402">
        <v>1</v>
      </c>
      <c r="M229" s="402">
        <v>0</v>
      </c>
      <c r="N229" s="379"/>
      <c r="O229" s="379">
        <v>1</v>
      </c>
      <c r="P229" s="379">
        <v>0</v>
      </c>
      <c r="Q229" s="379">
        <v>0</v>
      </c>
      <c r="R229" s="379">
        <v>0</v>
      </c>
      <c r="S229" s="379">
        <v>1</v>
      </c>
      <c r="T229" s="379">
        <v>0</v>
      </c>
      <c r="U229" s="379">
        <v>0</v>
      </c>
      <c r="V229" s="379">
        <v>0</v>
      </c>
      <c r="W229" s="379">
        <v>0</v>
      </c>
      <c r="X229" s="379">
        <v>0</v>
      </c>
      <c r="Y229" s="381">
        <v>1</v>
      </c>
      <c r="Z229" s="379"/>
      <c r="AA229" s="379"/>
      <c r="AB229" s="379">
        <v>-1.3603018376214733</v>
      </c>
      <c r="AC229" s="379">
        <v>11.885</v>
      </c>
      <c r="AD229" s="379" t="s">
        <v>442</v>
      </c>
      <c r="AE229" s="379">
        <v>-1.3603018376214733</v>
      </c>
      <c r="AF229" s="379">
        <v>11.885</v>
      </c>
      <c r="AG229" s="379">
        <v>3.7042065424461659</v>
      </c>
      <c r="AH229" s="379">
        <v>-14.102975352112676</v>
      </c>
      <c r="AI229" s="379"/>
      <c r="AJ229" s="379"/>
      <c r="AK229" s="379">
        <v>0</v>
      </c>
      <c r="AL229" s="379">
        <v>0</v>
      </c>
      <c r="AM229" s="379"/>
      <c r="AN229" s="379"/>
      <c r="AO229" s="379"/>
      <c r="AP229" s="379"/>
      <c r="AQ229" s="379"/>
      <c r="AR229" s="379"/>
      <c r="AS229" s="379"/>
      <c r="AT229" s="379"/>
      <c r="AU229" s="405"/>
      <c r="AV229" s="405"/>
      <c r="AW229" s="405"/>
      <c r="AX229" s="379"/>
      <c r="AY229" s="379"/>
      <c r="AZ229" s="379"/>
      <c r="BA229" s="379"/>
      <c r="BB229" s="379"/>
      <c r="BC229" s="379"/>
      <c r="BD229" s="379"/>
      <c r="BE229" s="379"/>
      <c r="BF229" s="379"/>
      <c r="BG229" s="379"/>
      <c r="BH229" s="379"/>
      <c r="BI229" s="405"/>
      <c r="BJ229" s="405"/>
      <c r="BK229" s="405"/>
      <c r="BL229" s="379"/>
      <c r="BM229" s="379"/>
      <c r="BN229" s="379"/>
      <c r="BO229" s="379"/>
      <c r="BP229" s="379"/>
      <c r="BQ229" s="379"/>
      <c r="BR229" s="383"/>
      <c r="BS229" s="379"/>
      <c r="BT229" s="379"/>
      <c r="BU229" s="379"/>
      <c r="BV229" s="379"/>
      <c r="BW229" s="379"/>
      <c r="BX229" s="381"/>
      <c r="BY229" s="379"/>
      <c r="BZ229" s="379"/>
      <c r="CA229" s="379"/>
      <c r="CB229" s="379"/>
      <c r="CC229" s="379"/>
      <c r="CD229" s="379"/>
      <c r="CE229" s="381"/>
      <c r="CF229" s="379"/>
      <c r="CG229" s="379"/>
      <c r="CH229" s="379"/>
      <c r="CI229" s="379"/>
      <c r="CJ229" s="379"/>
      <c r="CK229" s="379"/>
      <c r="CL229" s="379"/>
      <c r="CM229" s="379"/>
      <c r="CN229" s="381"/>
      <c r="CO229" s="379"/>
    </row>
    <row r="230" spans="1:93" x14ac:dyDescent="0.15">
      <c r="A230" s="418"/>
      <c r="B230" s="435"/>
      <c r="C230" s="442"/>
      <c r="D230" s="379"/>
      <c r="E230" s="380"/>
      <c r="F230" s="379"/>
      <c r="G230" s="379"/>
      <c r="H230" s="381"/>
      <c r="I230" s="379"/>
      <c r="J230" s="381"/>
      <c r="K230" s="379"/>
      <c r="L230" s="379"/>
      <c r="M230" s="379"/>
      <c r="N230" s="379"/>
      <c r="O230" s="379"/>
      <c r="P230" s="379"/>
      <c r="Q230" s="379"/>
      <c r="R230" s="379"/>
      <c r="S230" s="379"/>
      <c r="T230" s="379"/>
      <c r="U230" s="379"/>
      <c r="V230" s="379"/>
      <c r="W230" s="379"/>
      <c r="X230" s="379"/>
      <c r="Y230" s="381"/>
      <c r="Z230" s="420">
        <v>3.5786402189734141</v>
      </c>
      <c r="AA230" s="420">
        <v>-6.3191373239436617</v>
      </c>
      <c r="AB230" s="379"/>
      <c r="AC230" s="379"/>
      <c r="AD230" s="379"/>
      <c r="AE230" s="379"/>
      <c r="AF230" s="379"/>
      <c r="AG230" s="379"/>
      <c r="AH230" s="381"/>
      <c r="AI230" s="382"/>
      <c r="AJ230" s="382"/>
      <c r="AK230" s="379"/>
      <c r="AL230" s="379"/>
      <c r="AM230" s="379"/>
      <c r="AN230" s="379"/>
      <c r="AO230" s="379"/>
      <c r="AP230" s="379"/>
      <c r="AQ230" s="379"/>
      <c r="AR230" s="379"/>
      <c r="AS230" s="379"/>
      <c r="AT230" s="379"/>
      <c r="AU230" s="405"/>
      <c r="AV230" s="405"/>
      <c r="AW230" s="405"/>
      <c r="AX230" s="379"/>
      <c r="AY230" s="379"/>
      <c r="AZ230" s="379"/>
      <c r="BA230" s="379"/>
      <c r="BB230" s="379"/>
      <c r="BC230" s="379"/>
      <c r="BD230" s="379"/>
      <c r="BE230" s="379"/>
      <c r="BF230" s="379"/>
      <c r="BG230" s="379"/>
      <c r="BH230" s="379"/>
      <c r="BI230" s="405"/>
      <c r="BJ230" s="405"/>
      <c r="BK230" s="405"/>
      <c r="BL230" s="379"/>
      <c r="BM230" s="379"/>
      <c r="BN230" s="379"/>
      <c r="BO230" s="379"/>
      <c r="BP230" s="379"/>
      <c r="BQ230" s="379"/>
      <c r="BR230" s="383"/>
      <c r="BS230" s="379"/>
      <c r="BT230" s="379"/>
      <c r="BU230" s="379"/>
      <c r="BV230" s="379"/>
      <c r="BW230" s="379"/>
      <c r="BX230" s="381"/>
      <c r="BY230" s="379"/>
      <c r="BZ230" s="379"/>
      <c r="CA230" s="379"/>
      <c r="CB230" s="379"/>
      <c r="CC230" s="379"/>
      <c r="CD230" s="379"/>
      <c r="CE230" s="381"/>
      <c r="CF230" s="379"/>
      <c r="CG230" s="379"/>
      <c r="CH230" s="379"/>
      <c r="CI230" s="379"/>
      <c r="CJ230" s="379"/>
      <c r="CK230" s="379"/>
      <c r="CL230" s="379"/>
      <c r="CM230" s="379"/>
      <c r="CN230" s="381"/>
      <c r="CO230" s="379"/>
    </row>
    <row r="231" spans="1:93" x14ac:dyDescent="0.15">
      <c r="A231" s="419">
        <v>1.0870601851851853</v>
      </c>
      <c r="B231" s="435"/>
      <c r="C231" s="442"/>
      <c r="D231" s="379"/>
      <c r="E231" s="380"/>
      <c r="F231" s="379" t="s">
        <v>357</v>
      </c>
      <c r="G231" s="379">
        <v>46</v>
      </c>
      <c r="H231" s="381">
        <v>1</v>
      </c>
      <c r="I231" s="379">
        <v>0</v>
      </c>
      <c r="J231" s="381">
        <v>1</v>
      </c>
      <c r="K231" s="402">
        <v>1</v>
      </c>
      <c r="L231" s="402">
        <v>1</v>
      </c>
      <c r="M231" s="402">
        <v>0</v>
      </c>
      <c r="N231" s="379"/>
      <c r="O231" s="379">
        <v>1</v>
      </c>
      <c r="P231" s="379">
        <v>0</v>
      </c>
      <c r="Q231" s="379">
        <v>0</v>
      </c>
      <c r="R231" s="379">
        <v>0</v>
      </c>
      <c r="S231" s="379">
        <v>0</v>
      </c>
      <c r="T231" s="379">
        <v>1</v>
      </c>
      <c r="U231" s="379">
        <v>0</v>
      </c>
      <c r="V231" s="379">
        <v>0</v>
      </c>
      <c r="W231" s="379">
        <v>1</v>
      </c>
      <c r="X231" s="379">
        <v>0</v>
      </c>
      <c r="Y231" s="381">
        <v>0</v>
      </c>
      <c r="Z231" s="411">
        <v>0.43948213215462983</v>
      </c>
      <c r="AA231" s="411">
        <v>0</v>
      </c>
      <c r="AB231" s="379">
        <v>0.9836028672032191</v>
      </c>
      <c r="AC231" s="379">
        <v>11.843151408450703</v>
      </c>
      <c r="AD231" s="379" t="s">
        <v>442</v>
      </c>
      <c r="AE231" s="379">
        <v>0.9836028672032191</v>
      </c>
      <c r="AF231" s="379">
        <v>11.843151408450703</v>
      </c>
      <c r="AG231" s="379">
        <v>-3.9553391893916685</v>
      </c>
      <c r="AH231" s="379">
        <v>-13.810035211267605</v>
      </c>
      <c r="AI231" s="379"/>
      <c r="AJ231" s="379"/>
      <c r="AK231" s="379">
        <v>0</v>
      </c>
      <c r="AL231" s="379">
        <v>0</v>
      </c>
      <c r="AM231" s="379"/>
      <c r="AN231" s="379"/>
      <c r="AO231" s="379"/>
      <c r="AP231" s="379"/>
      <c r="AQ231" s="379"/>
      <c r="AR231" s="379"/>
      <c r="AS231" s="379"/>
      <c r="AT231" s="379"/>
      <c r="AU231" s="405"/>
      <c r="AV231" s="405"/>
      <c r="AW231" s="405"/>
      <c r="AX231" s="379"/>
      <c r="AY231" s="379"/>
      <c r="AZ231" s="379"/>
      <c r="BA231" s="379"/>
      <c r="BB231" s="379"/>
      <c r="BC231" s="379"/>
      <c r="BD231" s="379"/>
      <c r="BE231" s="379"/>
      <c r="BF231" s="379"/>
      <c r="BG231" s="379"/>
      <c r="BH231" s="379"/>
      <c r="BI231" s="405"/>
      <c r="BJ231" s="405"/>
      <c r="BK231" s="405"/>
      <c r="BL231" s="379"/>
      <c r="BM231" s="379"/>
      <c r="BN231" s="379"/>
      <c r="BO231" s="379"/>
      <c r="BP231" s="379"/>
      <c r="BQ231" s="379"/>
      <c r="BR231" s="383"/>
      <c r="BS231" s="379"/>
      <c r="BT231" s="379"/>
      <c r="BU231" s="379"/>
      <c r="BV231" s="379"/>
      <c r="BW231" s="379"/>
      <c r="BX231" s="381"/>
      <c r="BY231" s="379"/>
      <c r="BZ231" s="379"/>
      <c r="CA231" s="379"/>
      <c r="CB231" s="379"/>
      <c r="CC231" s="379"/>
      <c r="CD231" s="379"/>
      <c r="CE231" s="381"/>
      <c r="CF231" s="379"/>
      <c r="CG231" s="379"/>
      <c r="CH231" s="379"/>
      <c r="CI231" s="379"/>
      <c r="CJ231" s="379"/>
      <c r="CK231" s="379"/>
      <c r="CL231" s="379"/>
      <c r="CM231" s="379"/>
      <c r="CN231" s="381"/>
      <c r="CO231" s="379"/>
    </row>
    <row r="232" spans="1:93" x14ac:dyDescent="0.15">
      <c r="A232" s="419">
        <v>1.0926041666666666</v>
      </c>
      <c r="B232" s="435"/>
      <c r="C232" s="442"/>
      <c r="D232" s="379"/>
      <c r="E232" s="380"/>
      <c r="F232" s="379"/>
      <c r="G232" s="379"/>
      <c r="H232" s="381">
        <v>1</v>
      </c>
      <c r="I232" s="379">
        <v>0</v>
      </c>
      <c r="J232" s="381">
        <v>1</v>
      </c>
      <c r="K232" s="402">
        <v>1</v>
      </c>
      <c r="L232" s="402">
        <v>0</v>
      </c>
      <c r="M232" s="402">
        <v>1</v>
      </c>
      <c r="N232" s="379"/>
      <c r="O232" s="379">
        <v>0</v>
      </c>
      <c r="P232" s="379">
        <v>0</v>
      </c>
      <c r="Q232" s="379">
        <v>1</v>
      </c>
      <c r="R232" s="379">
        <v>1</v>
      </c>
      <c r="S232" s="379">
        <v>0</v>
      </c>
      <c r="T232" s="379">
        <v>0</v>
      </c>
      <c r="U232" s="379">
        <v>0</v>
      </c>
      <c r="V232" s="379">
        <v>0</v>
      </c>
      <c r="W232" s="379">
        <v>1</v>
      </c>
      <c r="X232" s="379">
        <v>0</v>
      </c>
      <c r="Y232" s="381">
        <v>0</v>
      </c>
      <c r="Z232" s="379"/>
      <c r="AA232" s="379"/>
      <c r="AB232" s="379">
        <v>1.4858681610942246</v>
      </c>
      <c r="AC232" s="379">
        <v>11.926848591549295</v>
      </c>
      <c r="AD232" s="379" t="s">
        <v>442</v>
      </c>
      <c r="AE232" s="379">
        <v>1.4858681610942246</v>
      </c>
      <c r="AF232" s="379">
        <v>11.926848591549295</v>
      </c>
      <c r="AG232" s="379">
        <v>-3.7879174247613334</v>
      </c>
      <c r="AH232" s="379">
        <v>-12.847517605633803</v>
      </c>
      <c r="AI232" s="379"/>
      <c r="AJ232" s="379"/>
      <c r="AK232" s="379">
        <v>0</v>
      </c>
      <c r="AL232" s="379">
        <v>0</v>
      </c>
      <c r="AM232" s="379"/>
      <c r="AN232" s="379"/>
      <c r="AO232" s="379"/>
      <c r="AP232" s="379"/>
      <c r="AQ232" s="379"/>
      <c r="AR232" s="379"/>
      <c r="AS232" s="379"/>
      <c r="AT232" s="379"/>
      <c r="AU232" s="405"/>
      <c r="AV232" s="405"/>
      <c r="AW232" s="405"/>
      <c r="AX232" s="379"/>
      <c r="AY232" s="379"/>
      <c r="AZ232" s="379"/>
      <c r="BA232" s="379"/>
      <c r="BB232" s="379"/>
      <c r="BC232" s="379"/>
      <c r="BD232" s="379"/>
      <c r="BE232" s="379"/>
      <c r="BF232" s="379"/>
      <c r="BG232" s="379"/>
      <c r="BH232" s="379"/>
      <c r="BI232" s="405"/>
      <c r="BJ232" s="405"/>
      <c r="BK232" s="405"/>
      <c r="BL232" s="379"/>
      <c r="BM232" s="379"/>
      <c r="BN232" s="379"/>
      <c r="BO232" s="379"/>
      <c r="BP232" s="379"/>
      <c r="BQ232" s="379"/>
      <c r="BR232" s="383"/>
      <c r="BS232" s="379"/>
      <c r="BT232" s="379"/>
      <c r="BU232" s="379"/>
      <c r="BV232" s="379"/>
      <c r="BW232" s="379"/>
      <c r="BX232" s="381"/>
      <c r="BY232" s="379"/>
      <c r="BZ232" s="379"/>
      <c r="CA232" s="379"/>
      <c r="CB232" s="379"/>
      <c r="CC232" s="379"/>
      <c r="CD232" s="379"/>
      <c r="CE232" s="381"/>
      <c r="CF232" s="379"/>
      <c r="CG232" s="379"/>
      <c r="CH232" s="379"/>
      <c r="CI232" s="379"/>
      <c r="CJ232" s="379"/>
      <c r="CK232" s="379"/>
      <c r="CL232" s="379"/>
      <c r="CM232" s="379"/>
      <c r="CN232" s="381"/>
      <c r="CO232" s="379"/>
    </row>
    <row r="233" spans="1:93" x14ac:dyDescent="0.15">
      <c r="A233" s="419">
        <v>1.0932175925925927</v>
      </c>
      <c r="B233" s="435">
        <v>0.23</v>
      </c>
      <c r="C233" s="442">
        <v>0.76665899999999998</v>
      </c>
      <c r="D233" s="379"/>
      <c r="E233" s="380"/>
      <c r="F233" s="379"/>
      <c r="G233" s="379"/>
      <c r="H233" s="381">
        <v>2</v>
      </c>
      <c r="I233" s="379"/>
      <c r="J233" s="381"/>
      <c r="K233" s="402">
        <v>0</v>
      </c>
      <c r="L233" s="379"/>
      <c r="M233" s="379"/>
      <c r="N233" s="379"/>
      <c r="O233" s="379"/>
      <c r="P233" s="379"/>
      <c r="Q233" s="379"/>
      <c r="R233" s="379"/>
      <c r="S233" s="379"/>
      <c r="T233" s="379"/>
      <c r="U233" s="379"/>
      <c r="V233" s="379"/>
      <c r="W233" s="379"/>
      <c r="X233" s="379"/>
      <c r="Y233" s="381"/>
      <c r="Z233" s="379">
        <v>-0.56504845562738115</v>
      </c>
      <c r="AA233" s="379">
        <v>-5.0636795774647885</v>
      </c>
      <c r="AB233" s="379">
        <v>-0.77432566141530013</v>
      </c>
      <c r="AC233" s="379">
        <v>-11.885</v>
      </c>
      <c r="AD233" s="379" t="s">
        <v>443</v>
      </c>
      <c r="AE233" s="379">
        <v>-1.820711690354895</v>
      </c>
      <c r="AF233" s="379">
        <v>-11.843151408450703</v>
      </c>
      <c r="AG233" s="379">
        <v>0.43948213215462983</v>
      </c>
      <c r="AH233" s="379">
        <v>11.675757042253521</v>
      </c>
      <c r="AI233" s="379"/>
      <c r="AJ233" s="379"/>
      <c r="AK233" s="379">
        <v>1</v>
      </c>
      <c r="AL233" s="379">
        <v>0</v>
      </c>
      <c r="AM233" s="379">
        <v>1</v>
      </c>
      <c r="AN233" s="379">
        <v>0</v>
      </c>
      <c r="AO233" s="379">
        <v>0</v>
      </c>
      <c r="AP233" s="379">
        <v>0</v>
      </c>
      <c r="AQ233" s="379">
        <v>1</v>
      </c>
      <c r="AR233" s="379">
        <v>0</v>
      </c>
      <c r="AS233" s="379">
        <v>1</v>
      </c>
      <c r="AT233" s="379">
        <v>0</v>
      </c>
      <c r="AU233" s="405">
        <v>0</v>
      </c>
      <c r="AV233" s="405">
        <v>0</v>
      </c>
      <c r="AW233" s="405"/>
      <c r="AX233" s="405">
        <v>0</v>
      </c>
      <c r="AY233" s="405">
        <v>0</v>
      </c>
      <c r="AZ233" s="405">
        <v>0</v>
      </c>
      <c r="BA233" s="405">
        <v>1</v>
      </c>
      <c r="BB233" s="405">
        <v>0</v>
      </c>
      <c r="BC233" s="405">
        <v>0</v>
      </c>
      <c r="BD233" s="405">
        <v>0</v>
      </c>
      <c r="BE233" s="405">
        <v>1</v>
      </c>
      <c r="BF233" s="405">
        <v>1</v>
      </c>
      <c r="BG233" s="405">
        <v>0</v>
      </c>
      <c r="BH233" s="405">
        <v>0</v>
      </c>
      <c r="BI233" s="405">
        <v>0</v>
      </c>
      <c r="BJ233" s="405">
        <v>0</v>
      </c>
      <c r="BK233" s="405">
        <v>0</v>
      </c>
      <c r="BL233" s="405">
        <v>0</v>
      </c>
      <c r="BM233" s="405">
        <v>0</v>
      </c>
      <c r="BN233" s="405">
        <v>1</v>
      </c>
      <c r="BO233" s="405">
        <v>0</v>
      </c>
      <c r="BP233" s="405">
        <v>0</v>
      </c>
      <c r="BQ233" s="405">
        <v>0</v>
      </c>
      <c r="BR233" s="383">
        <v>1</v>
      </c>
      <c r="BS233" s="402">
        <v>0</v>
      </c>
      <c r="BT233" s="402">
        <v>0</v>
      </c>
      <c r="BU233" s="402">
        <v>0</v>
      </c>
      <c r="BV233" s="402">
        <v>0</v>
      </c>
      <c r="BW233" s="402">
        <v>0</v>
      </c>
      <c r="BX233" s="381">
        <v>1</v>
      </c>
      <c r="BY233" s="402">
        <v>1</v>
      </c>
      <c r="BZ233" s="402">
        <v>0</v>
      </c>
      <c r="CA233" s="402">
        <v>0</v>
      </c>
      <c r="CB233" s="402">
        <v>0</v>
      </c>
      <c r="CC233" s="402">
        <v>0</v>
      </c>
      <c r="CD233" s="402">
        <v>0</v>
      </c>
      <c r="CE233" s="381">
        <v>0</v>
      </c>
      <c r="CF233" s="402">
        <v>0</v>
      </c>
      <c r="CG233" s="379"/>
      <c r="CH233" s="379"/>
      <c r="CI233" s="379"/>
      <c r="CJ233" s="379"/>
      <c r="CK233" s="379"/>
      <c r="CL233" s="379"/>
      <c r="CM233" s="379"/>
      <c r="CN233" s="381"/>
      <c r="CO233" s="379"/>
    </row>
    <row r="234" spans="1:93" x14ac:dyDescent="0.15">
      <c r="A234" s="419">
        <v>1.0940277777777778</v>
      </c>
      <c r="B234" s="435">
        <v>1.1000000000000001</v>
      </c>
      <c r="C234" s="442">
        <v>1.3333333000000003</v>
      </c>
      <c r="D234" s="379"/>
      <c r="E234" s="380"/>
      <c r="F234" s="379"/>
      <c r="G234" s="379"/>
      <c r="H234" s="381">
        <v>3</v>
      </c>
      <c r="I234" s="379"/>
      <c r="J234" s="381"/>
      <c r="K234" s="402">
        <v>0</v>
      </c>
      <c r="L234" s="379"/>
      <c r="M234" s="379"/>
      <c r="N234" s="379"/>
      <c r="O234" s="379"/>
      <c r="P234" s="379"/>
      <c r="Q234" s="379"/>
      <c r="R234" s="379"/>
      <c r="S234" s="379"/>
      <c r="T234" s="379"/>
      <c r="U234" s="379"/>
      <c r="V234" s="379"/>
      <c r="W234" s="379"/>
      <c r="X234" s="379"/>
      <c r="Y234" s="381"/>
      <c r="Z234" s="379">
        <v>-2.0299888961428141</v>
      </c>
      <c r="AA234" s="379">
        <v>7.2816549295774644</v>
      </c>
      <c r="AB234" s="379">
        <v>-1.9462780138276463</v>
      </c>
      <c r="AC234" s="379">
        <v>12.052394366197182</v>
      </c>
      <c r="AD234" s="379" t="s">
        <v>445</v>
      </c>
      <c r="AE234" s="379">
        <v>-1.9462780138276463</v>
      </c>
      <c r="AF234" s="379">
        <v>12.052394366197182</v>
      </c>
      <c r="AG234" s="379">
        <v>-2.9089531604520737</v>
      </c>
      <c r="AH234" s="379">
        <v>12.17794014084507</v>
      </c>
      <c r="AI234" s="379"/>
      <c r="AJ234" s="379"/>
      <c r="AK234" s="379">
        <v>0</v>
      </c>
      <c r="AL234" s="379">
        <v>1</v>
      </c>
      <c r="AM234" s="379">
        <v>0</v>
      </c>
      <c r="AN234" s="379">
        <v>1</v>
      </c>
      <c r="AO234" s="379">
        <v>0</v>
      </c>
      <c r="AP234" s="379">
        <v>1</v>
      </c>
      <c r="AQ234" s="379">
        <v>0</v>
      </c>
      <c r="AR234" s="379">
        <v>0</v>
      </c>
      <c r="AS234" s="379">
        <v>1</v>
      </c>
      <c r="AT234" s="379">
        <v>0</v>
      </c>
      <c r="AU234" s="405">
        <v>0</v>
      </c>
      <c r="AV234" s="405">
        <v>0</v>
      </c>
      <c r="AW234" s="405"/>
      <c r="AX234" s="405">
        <v>0</v>
      </c>
      <c r="AY234" s="405">
        <v>0</v>
      </c>
      <c r="AZ234" s="405">
        <v>1</v>
      </c>
      <c r="BA234" s="405">
        <v>0</v>
      </c>
      <c r="BB234" s="405">
        <v>0</v>
      </c>
      <c r="BC234" s="405">
        <v>0</v>
      </c>
      <c r="BD234" s="405">
        <v>1</v>
      </c>
      <c r="BE234" s="405">
        <v>0</v>
      </c>
      <c r="BF234" s="405">
        <v>1</v>
      </c>
      <c r="BG234" s="405">
        <v>0</v>
      </c>
      <c r="BH234" s="405">
        <v>0</v>
      </c>
      <c r="BI234" s="405">
        <v>0</v>
      </c>
      <c r="BJ234" s="405">
        <v>0</v>
      </c>
      <c r="BK234" s="405">
        <v>0</v>
      </c>
      <c r="BL234" s="405">
        <v>0</v>
      </c>
      <c r="BM234" s="405">
        <v>0</v>
      </c>
      <c r="BN234" s="405">
        <v>1</v>
      </c>
      <c r="BO234" s="405">
        <v>0</v>
      </c>
      <c r="BP234" s="405">
        <v>0</v>
      </c>
      <c r="BQ234" s="405">
        <v>0</v>
      </c>
      <c r="BR234" s="383">
        <v>0</v>
      </c>
      <c r="BS234" s="402">
        <v>1</v>
      </c>
      <c r="BT234" s="402">
        <v>0</v>
      </c>
      <c r="BU234" s="402">
        <v>0</v>
      </c>
      <c r="BV234" s="402">
        <v>0</v>
      </c>
      <c r="BW234" s="402">
        <v>1</v>
      </c>
      <c r="BX234" s="381">
        <v>0</v>
      </c>
      <c r="BY234" s="402">
        <v>1</v>
      </c>
      <c r="BZ234" s="402">
        <v>0</v>
      </c>
      <c r="CA234" s="402">
        <v>0</v>
      </c>
      <c r="CB234" s="402">
        <v>0</v>
      </c>
      <c r="CC234" s="402">
        <v>0</v>
      </c>
      <c r="CD234" s="402">
        <v>0</v>
      </c>
      <c r="CE234" s="381">
        <v>0</v>
      </c>
      <c r="CF234" s="402">
        <v>0</v>
      </c>
      <c r="CG234" s="379"/>
      <c r="CH234" s="379"/>
      <c r="CI234" s="379"/>
      <c r="CJ234" s="379"/>
      <c r="CK234" s="379"/>
      <c r="CL234" s="379"/>
      <c r="CM234" s="379"/>
      <c r="CN234" s="381"/>
      <c r="CO234" s="379"/>
    </row>
    <row r="235" spans="1:93" x14ac:dyDescent="0.15">
      <c r="A235" s="419">
        <v>1.0947800925925926</v>
      </c>
      <c r="B235" s="435">
        <v>1.05</v>
      </c>
      <c r="C235" s="442">
        <v>1.1666666500000002</v>
      </c>
      <c r="D235" s="379"/>
      <c r="E235" s="380"/>
      <c r="F235" s="379"/>
      <c r="G235" s="379"/>
      <c r="H235" s="381">
        <v>4</v>
      </c>
      <c r="I235" s="379"/>
      <c r="J235" s="381"/>
      <c r="K235" s="402">
        <v>0</v>
      </c>
      <c r="L235" s="379"/>
      <c r="M235" s="379"/>
      <c r="N235" s="379"/>
      <c r="O235" s="379"/>
      <c r="P235" s="379"/>
      <c r="Q235" s="379"/>
      <c r="R235" s="379"/>
      <c r="S235" s="379"/>
      <c r="T235" s="379"/>
      <c r="U235" s="379"/>
      <c r="V235" s="379"/>
      <c r="W235" s="379"/>
      <c r="X235" s="379"/>
      <c r="Y235" s="381"/>
      <c r="Z235" s="379">
        <v>1.820711690354895</v>
      </c>
      <c r="AA235" s="379">
        <v>-7.2816549295774644</v>
      </c>
      <c r="AB235" s="379">
        <v>3.1600858073975764</v>
      </c>
      <c r="AC235" s="379">
        <v>-12.721971830985915</v>
      </c>
      <c r="AD235" s="379" t="s">
        <v>445</v>
      </c>
      <c r="AE235" s="379">
        <v>3.1600858073975764</v>
      </c>
      <c r="AF235" s="379">
        <v>-12.721971830985915</v>
      </c>
      <c r="AG235" s="379">
        <v>2.4485433077186518</v>
      </c>
      <c r="AH235" s="379">
        <v>-12.847517605633803</v>
      </c>
      <c r="AI235" s="379"/>
      <c r="AJ235" s="379"/>
      <c r="AK235" s="379">
        <v>0</v>
      </c>
      <c r="AL235" s="379">
        <v>1</v>
      </c>
      <c r="AM235" s="379">
        <v>1</v>
      </c>
      <c r="AN235" s="379">
        <v>0</v>
      </c>
      <c r="AO235" s="379">
        <v>0</v>
      </c>
      <c r="AP235" s="379">
        <v>0</v>
      </c>
      <c r="AQ235" s="379">
        <v>1</v>
      </c>
      <c r="AR235" s="379">
        <v>0</v>
      </c>
      <c r="AS235" s="379">
        <v>0</v>
      </c>
      <c r="AT235" s="379">
        <v>0</v>
      </c>
      <c r="AU235" s="405">
        <v>1</v>
      </c>
      <c r="AV235" s="405">
        <v>0</v>
      </c>
      <c r="AW235" s="405"/>
      <c r="AX235" s="405">
        <v>0</v>
      </c>
      <c r="AY235" s="405">
        <v>1</v>
      </c>
      <c r="AZ235" s="405">
        <v>0</v>
      </c>
      <c r="BA235" s="405">
        <v>0</v>
      </c>
      <c r="BB235" s="405">
        <v>0</v>
      </c>
      <c r="BC235" s="405">
        <v>0</v>
      </c>
      <c r="BD235" s="405">
        <v>1</v>
      </c>
      <c r="BE235" s="405">
        <v>0</v>
      </c>
      <c r="BF235" s="405">
        <v>1</v>
      </c>
      <c r="BG235" s="405">
        <v>0</v>
      </c>
      <c r="BH235" s="405">
        <v>0</v>
      </c>
      <c r="BI235" s="405">
        <v>0</v>
      </c>
      <c r="BJ235" s="405">
        <v>0</v>
      </c>
      <c r="BK235" s="405">
        <v>0</v>
      </c>
      <c r="BL235" s="405">
        <v>0</v>
      </c>
      <c r="BM235" s="405">
        <v>0</v>
      </c>
      <c r="BN235" s="405">
        <v>1</v>
      </c>
      <c r="BO235" s="405">
        <v>0</v>
      </c>
      <c r="BP235" s="405">
        <v>0</v>
      </c>
      <c r="BQ235" s="405">
        <v>0</v>
      </c>
      <c r="BR235" s="383">
        <v>0</v>
      </c>
      <c r="BS235" s="402">
        <v>1</v>
      </c>
      <c r="BT235" s="402">
        <v>0</v>
      </c>
      <c r="BU235" s="402">
        <v>0</v>
      </c>
      <c r="BV235" s="402">
        <v>0</v>
      </c>
      <c r="BW235" s="402">
        <v>1</v>
      </c>
      <c r="BX235" s="381">
        <v>0</v>
      </c>
      <c r="BY235" s="402">
        <v>1</v>
      </c>
      <c r="BZ235" s="402">
        <v>0</v>
      </c>
      <c r="CA235" s="402">
        <v>0</v>
      </c>
      <c r="CB235" s="402">
        <v>0</v>
      </c>
      <c r="CC235" s="402">
        <v>0</v>
      </c>
      <c r="CD235" s="402">
        <v>0</v>
      </c>
      <c r="CE235" s="381">
        <v>0</v>
      </c>
      <c r="CF235" s="402">
        <v>0</v>
      </c>
      <c r="CG235" s="379"/>
      <c r="CH235" s="379"/>
      <c r="CI235" s="379"/>
      <c r="CJ235" s="379"/>
      <c r="CK235" s="379"/>
      <c r="CL235" s="379"/>
      <c r="CM235" s="379"/>
      <c r="CN235" s="381"/>
      <c r="CO235" s="379"/>
    </row>
    <row r="236" spans="1:93" x14ac:dyDescent="0.15">
      <c r="A236" s="419">
        <v>1.0959722222222223</v>
      </c>
      <c r="B236" s="435">
        <v>1.1299999999999999</v>
      </c>
      <c r="C236" s="442">
        <v>1.4333332899999998</v>
      </c>
      <c r="D236" s="379"/>
      <c r="E236" s="380"/>
      <c r="F236" s="379"/>
      <c r="G236" s="379"/>
      <c r="H236" s="381">
        <v>5</v>
      </c>
      <c r="I236" s="379"/>
      <c r="J236" s="381"/>
      <c r="K236" s="402">
        <v>0</v>
      </c>
      <c r="L236" s="379"/>
      <c r="M236" s="379"/>
      <c r="N236" s="379"/>
      <c r="O236" s="379"/>
      <c r="P236" s="379"/>
      <c r="Q236" s="379"/>
      <c r="R236" s="379"/>
      <c r="S236" s="379"/>
      <c r="T236" s="379"/>
      <c r="U236" s="379"/>
      <c r="V236" s="379"/>
      <c r="W236" s="379"/>
      <c r="X236" s="379"/>
      <c r="Y236" s="381"/>
      <c r="Z236" s="379">
        <v>-3.1600858073975764</v>
      </c>
      <c r="AA236" s="379">
        <v>8.0767781690140836</v>
      </c>
      <c r="AB236" s="379">
        <v>-5.2947133064343497</v>
      </c>
      <c r="AC236" s="379">
        <v>12.721971830985915</v>
      </c>
      <c r="AD236" s="379" t="s">
        <v>443</v>
      </c>
      <c r="AE236" s="379">
        <v>-4.0390500717068356</v>
      </c>
      <c r="AF236" s="379">
        <v>12.889366197183097</v>
      </c>
      <c r="AG236" s="379">
        <v>0.64875933794254881</v>
      </c>
      <c r="AH236" s="379">
        <v>-12.638274647887323</v>
      </c>
      <c r="AI236" s="379"/>
      <c r="AJ236" s="379"/>
      <c r="AK236" s="379">
        <v>0</v>
      </c>
      <c r="AL236" s="379">
        <v>1</v>
      </c>
      <c r="AM236" s="379">
        <v>1</v>
      </c>
      <c r="AN236" s="379">
        <v>0</v>
      </c>
      <c r="AO236" s="379">
        <v>0</v>
      </c>
      <c r="AP236" s="379">
        <v>0</v>
      </c>
      <c r="AQ236" s="379">
        <v>1</v>
      </c>
      <c r="AR236" s="379">
        <v>0</v>
      </c>
      <c r="AS236" s="379">
        <v>0</v>
      </c>
      <c r="AT236" s="379">
        <v>0</v>
      </c>
      <c r="AU236" s="405">
        <v>0</v>
      </c>
      <c r="AV236" s="405">
        <v>1</v>
      </c>
      <c r="AW236" s="405"/>
      <c r="AX236" s="405">
        <v>0</v>
      </c>
      <c r="AY236" s="405">
        <v>0</v>
      </c>
      <c r="AZ236" s="405">
        <v>1</v>
      </c>
      <c r="BA236" s="405">
        <v>0</v>
      </c>
      <c r="BB236" s="405">
        <v>0</v>
      </c>
      <c r="BC236" s="405">
        <v>0</v>
      </c>
      <c r="BD236" s="405">
        <v>1</v>
      </c>
      <c r="BE236" s="405">
        <v>0</v>
      </c>
      <c r="BF236" s="405">
        <v>1</v>
      </c>
      <c r="BG236" s="405">
        <v>0</v>
      </c>
      <c r="BH236" s="405">
        <v>0</v>
      </c>
      <c r="BI236" s="405">
        <v>0</v>
      </c>
      <c r="BJ236" s="405">
        <v>0</v>
      </c>
      <c r="BK236" s="405">
        <v>0</v>
      </c>
      <c r="BL236" s="405">
        <v>0</v>
      </c>
      <c r="BM236" s="405">
        <v>0</v>
      </c>
      <c r="BN236" s="405">
        <v>0</v>
      </c>
      <c r="BO236" s="405">
        <v>1</v>
      </c>
      <c r="BP236" s="405">
        <v>0</v>
      </c>
      <c r="BQ236" s="405">
        <v>0</v>
      </c>
      <c r="BR236" s="383">
        <v>0</v>
      </c>
      <c r="BS236" s="402">
        <v>0</v>
      </c>
      <c r="BT236" s="402">
        <v>0</v>
      </c>
      <c r="BU236" s="402">
        <v>1</v>
      </c>
      <c r="BV236" s="402">
        <v>0</v>
      </c>
      <c r="BW236" s="402">
        <v>1</v>
      </c>
      <c r="BX236" s="381">
        <v>0</v>
      </c>
      <c r="BY236" s="402">
        <v>1</v>
      </c>
      <c r="BZ236" s="402">
        <v>0</v>
      </c>
      <c r="CA236" s="402">
        <v>0</v>
      </c>
      <c r="CB236" s="402">
        <v>0</v>
      </c>
      <c r="CC236" s="402">
        <v>0</v>
      </c>
      <c r="CD236" s="402">
        <v>0</v>
      </c>
      <c r="CE236" s="381">
        <v>0</v>
      </c>
      <c r="CF236" s="402">
        <v>0</v>
      </c>
      <c r="CG236" s="379"/>
      <c r="CH236" s="379"/>
      <c r="CI236" s="379"/>
      <c r="CJ236" s="379"/>
      <c r="CK236" s="379"/>
      <c r="CL236" s="379"/>
      <c r="CM236" s="379"/>
      <c r="CN236" s="381"/>
      <c r="CO236" s="379"/>
    </row>
    <row r="237" spans="1:93" x14ac:dyDescent="0.15">
      <c r="A237" s="419">
        <v>1.097349537037037</v>
      </c>
      <c r="B237" s="435">
        <v>1.29</v>
      </c>
      <c r="C237" s="442">
        <v>1.9666665700000001</v>
      </c>
      <c r="D237" s="379"/>
      <c r="E237" s="380"/>
      <c r="F237" s="379"/>
      <c r="G237" s="379"/>
      <c r="H237" s="381">
        <v>6</v>
      </c>
      <c r="I237" s="379"/>
      <c r="J237" s="381"/>
      <c r="K237" s="402">
        <v>0</v>
      </c>
      <c r="L237" s="379"/>
      <c r="M237" s="379"/>
      <c r="N237" s="379"/>
      <c r="O237" s="379"/>
      <c r="P237" s="379"/>
      <c r="Q237" s="379"/>
      <c r="R237" s="379"/>
      <c r="S237" s="379"/>
      <c r="T237" s="379"/>
      <c r="U237" s="379"/>
      <c r="V237" s="379"/>
      <c r="W237" s="379"/>
      <c r="X237" s="379"/>
      <c r="Y237" s="381"/>
      <c r="Z237" s="379">
        <v>2.9508086016096575</v>
      </c>
      <c r="AA237" s="379">
        <v>-9.7507218309859152</v>
      </c>
      <c r="AB237" s="379">
        <v>4.4576044832826742</v>
      </c>
      <c r="AC237" s="379">
        <v>-11.926848591549295</v>
      </c>
      <c r="AD237" s="379" t="s">
        <v>443</v>
      </c>
      <c r="AE237" s="379">
        <v>3.3693630131854952</v>
      </c>
      <c r="AF237" s="379">
        <v>-11.885</v>
      </c>
      <c r="AG237" s="379">
        <v>-1.3184463964638895</v>
      </c>
      <c r="AH237" s="379">
        <v>12.805669014084506</v>
      </c>
      <c r="AI237" s="379"/>
      <c r="AJ237" s="379"/>
      <c r="AK237" s="379">
        <v>0</v>
      </c>
      <c r="AL237" s="379">
        <v>1</v>
      </c>
      <c r="AM237" s="379">
        <v>1</v>
      </c>
      <c r="AN237" s="379">
        <v>0</v>
      </c>
      <c r="AO237" s="379">
        <v>0</v>
      </c>
      <c r="AP237" s="379">
        <v>0</v>
      </c>
      <c r="AQ237" s="379">
        <v>1</v>
      </c>
      <c r="AR237" s="379">
        <v>0</v>
      </c>
      <c r="AS237" s="379">
        <v>0</v>
      </c>
      <c r="AT237" s="379">
        <v>0</v>
      </c>
      <c r="AU237" s="405">
        <v>1</v>
      </c>
      <c r="AV237" s="405">
        <v>0</v>
      </c>
      <c r="AW237" s="405"/>
      <c r="AX237" s="405">
        <v>0</v>
      </c>
      <c r="AY237" s="405">
        <v>0</v>
      </c>
      <c r="AZ237" s="405">
        <v>1</v>
      </c>
      <c r="BA237" s="405">
        <v>0</v>
      </c>
      <c r="BB237" s="405">
        <v>0</v>
      </c>
      <c r="BC237" s="405">
        <v>0</v>
      </c>
      <c r="BD237" s="405">
        <v>1</v>
      </c>
      <c r="BE237" s="405">
        <v>0</v>
      </c>
      <c r="BF237" s="405">
        <v>1</v>
      </c>
      <c r="BG237" s="405">
        <v>0</v>
      </c>
      <c r="BH237" s="405">
        <v>0</v>
      </c>
      <c r="BI237" s="405">
        <v>0</v>
      </c>
      <c r="BJ237" s="405">
        <v>0</v>
      </c>
      <c r="BK237" s="405">
        <v>0</v>
      </c>
      <c r="BL237" s="405">
        <v>0</v>
      </c>
      <c r="BM237" s="405">
        <v>0</v>
      </c>
      <c r="BN237" s="405">
        <v>1</v>
      </c>
      <c r="BO237" s="405">
        <v>0</v>
      </c>
      <c r="BP237" s="405">
        <v>0</v>
      </c>
      <c r="BQ237" s="405">
        <v>0</v>
      </c>
      <c r="BR237" s="383">
        <v>1</v>
      </c>
      <c r="BS237" s="402">
        <v>0</v>
      </c>
      <c r="BT237" s="402">
        <v>0</v>
      </c>
      <c r="BU237" s="402">
        <v>0</v>
      </c>
      <c r="BV237" s="402">
        <v>0</v>
      </c>
      <c r="BW237" s="402">
        <v>1</v>
      </c>
      <c r="BX237" s="381">
        <v>0</v>
      </c>
      <c r="BY237" s="402">
        <v>1</v>
      </c>
      <c r="BZ237" s="402">
        <v>0</v>
      </c>
      <c r="CA237" s="402">
        <v>0</v>
      </c>
      <c r="CB237" s="402">
        <v>0</v>
      </c>
      <c r="CC237" s="402">
        <v>0</v>
      </c>
      <c r="CD237" s="402">
        <v>0</v>
      </c>
      <c r="CE237" s="381">
        <v>0</v>
      </c>
      <c r="CF237" s="402">
        <v>0</v>
      </c>
      <c r="CG237" s="379"/>
      <c r="CH237" s="379"/>
      <c r="CI237" s="379"/>
      <c r="CJ237" s="379"/>
      <c r="CK237" s="379"/>
      <c r="CL237" s="379"/>
      <c r="CM237" s="379"/>
      <c r="CN237" s="381"/>
      <c r="CO237" s="379"/>
    </row>
    <row r="238" spans="1:93" x14ac:dyDescent="0.15">
      <c r="A238" s="419">
        <v>1.098125</v>
      </c>
      <c r="B238" s="435">
        <v>1.07</v>
      </c>
      <c r="C238" s="442">
        <v>1.2333333100000001</v>
      </c>
      <c r="D238" s="379"/>
      <c r="E238" s="380"/>
      <c r="F238" s="379"/>
      <c r="G238" s="379"/>
      <c r="H238" s="381">
        <v>7</v>
      </c>
      <c r="I238" s="379"/>
      <c r="J238" s="381"/>
      <c r="K238" s="402">
        <v>0</v>
      </c>
      <c r="L238" s="379"/>
      <c r="M238" s="379"/>
      <c r="N238" s="379"/>
      <c r="O238" s="379"/>
      <c r="P238" s="379"/>
      <c r="Q238" s="379"/>
      <c r="R238" s="379"/>
      <c r="S238" s="379"/>
      <c r="T238" s="379"/>
      <c r="U238" s="379"/>
      <c r="V238" s="379"/>
      <c r="W238" s="379"/>
      <c r="X238" s="379"/>
      <c r="Y238" s="381"/>
      <c r="Z238" s="379">
        <v>-2.406687866561068</v>
      </c>
      <c r="AA238" s="379">
        <v>6.4446830985915486</v>
      </c>
      <c r="AB238" s="379">
        <v>-4.8761588948585119</v>
      </c>
      <c r="AC238" s="379">
        <v>12.68012323943662</v>
      </c>
      <c r="AD238" s="379" t="s">
        <v>443</v>
      </c>
      <c r="AE238" s="379">
        <v>-4.0390500717068356</v>
      </c>
      <c r="AF238" s="379">
        <v>12.847517605633803</v>
      </c>
      <c r="AG238" s="379">
        <v>2.2811215430883167</v>
      </c>
      <c r="AH238" s="379">
        <v>-12.596426056338027</v>
      </c>
      <c r="AI238" s="379"/>
      <c r="AJ238" s="379"/>
      <c r="AK238" s="379">
        <v>0</v>
      </c>
      <c r="AL238" s="379">
        <v>1</v>
      </c>
      <c r="AM238" s="379">
        <v>0</v>
      </c>
      <c r="AN238" s="379">
        <v>1</v>
      </c>
      <c r="AO238" s="379">
        <v>0</v>
      </c>
      <c r="AP238" s="379">
        <v>0</v>
      </c>
      <c r="AQ238" s="379">
        <v>1</v>
      </c>
      <c r="AR238" s="379">
        <v>0</v>
      </c>
      <c r="AS238" s="379">
        <v>0</v>
      </c>
      <c r="AT238" s="379">
        <v>0</v>
      </c>
      <c r="AU238" s="405">
        <v>0</v>
      </c>
      <c r="AV238" s="405">
        <v>1</v>
      </c>
      <c r="AW238" s="405"/>
      <c r="AX238" s="405">
        <v>0</v>
      </c>
      <c r="AY238" s="405">
        <v>0</v>
      </c>
      <c r="AZ238" s="405">
        <v>1</v>
      </c>
      <c r="BA238" s="405">
        <v>0</v>
      </c>
      <c r="BB238" s="405">
        <v>0</v>
      </c>
      <c r="BC238" s="405">
        <v>0</v>
      </c>
      <c r="BD238" s="405">
        <v>1</v>
      </c>
      <c r="BE238" s="405">
        <v>0</v>
      </c>
      <c r="BF238" s="405">
        <v>1</v>
      </c>
      <c r="BG238" s="405">
        <v>0</v>
      </c>
      <c r="BH238" s="405">
        <v>0</v>
      </c>
      <c r="BI238" s="405">
        <v>0</v>
      </c>
      <c r="BJ238" s="405">
        <v>0</v>
      </c>
      <c r="BK238" s="405">
        <v>0</v>
      </c>
      <c r="BL238" s="405">
        <v>0</v>
      </c>
      <c r="BM238" s="405">
        <v>0</v>
      </c>
      <c r="BN238" s="405">
        <v>1</v>
      </c>
      <c r="BO238" s="405">
        <v>0</v>
      </c>
      <c r="BP238" s="405">
        <v>0</v>
      </c>
      <c r="BQ238" s="405">
        <v>0</v>
      </c>
      <c r="BR238" s="383">
        <v>0</v>
      </c>
      <c r="BS238" s="402">
        <v>1</v>
      </c>
      <c r="BT238" s="402">
        <v>0</v>
      </c>
      <c r="BU238" s="402">
        <v>0</v>
      </c>
      <c r="BV238" s="402">
        <v>0</v>
      </c>
      <c r="BW238" s="402">
        <v>1</v>
      </c>
      <c r="BX238" s="381">
        <v>0</v>
      </c>
      <c r="BY238" s="402">
        <v>1</v>
      </c>
      <c r="BZ238" s="402">
        <v>0</v>
      </c>
      <c r="CA238" s="402">
        <v>0</v>
      </c>
      <c r="CB238" s="402">
        <v>0</v>
      </c>
      <c r="CC238" s="402">
        <v>0</v>
      </c>
      <c r="CD238" s="402">
        <v>0</v>
      </c>
      <c r="CE238" s="381">
        <v>0</v>
      </c>
      <c r="CF238" s="402">
        <v>1</v>
      </c>
      <c r="CG238" s="379"/>
      <c r="CH238" s="379"/>
      <c r="CI238" s="379"/>
      <c r="CJ238" s="379"/>
      <c r="CK238" s="379"/>
      <c r="CL238" s="379"/>
      <c r="CM238" s="379"/>
      <c r="CN238" s="381"/>
      <c r="CO238" s="379"/>
    </row>
    <row r="239" spans="1:93" x14ac:dyDescent="0.15">
      <c r="A239" s="419">
        <v>1.0988310185185186</v>
      </c>
      <c r="B239" s="435">
        <v>1.01</v>
      </c>
      <c r="C239" s="442">
        <v>1.03333333</v>
      </c>
      <c r="D239" s="379"/>
      <c r="E239" s="380"/>
      <c r="F239" s="379"/>
      <c r="G239" s="379"/>
      <c r="H239" s="381">
        <v>8</v>
      </c>
      <c r="I239" s="379"/>
      <c r="J239" s="381"/>
      <c r="K239" s="402">
        <v>0</v>
      </c>
      <c r="L239" s="379"/>
      <c r="M239" s="379"/>
      <c r="N239" s="379"/>
      <c r="O239" s="379"/>
      <c r="P239" s="379"/>
      <c r="Q239" s="379"/>
      <c r="R239" s="379"/>
      <c r="S239" s="379"/>
      <c r="T239" s="379"/>
      <c r="U239" s="379"/>
      <c r="V239" s="379"/>
      <c r="W239" s="379"/>
      <c r="X239" s="379"/>
      <c r="Y239" s="381"/>
      <c r="Z239" s="379">
        <v>3.8297728659189172</v>
      </c>
      <c r="AA239" s="379">
        <v>-10.58769366197183</v>
      </c>
      <c r="AB239" s="379">
        <v>4.8343034537009277</v>
      </c>
      <c r="AC239" s="379">
        <v>-11.885</v>
      </c>
      <c r="AD239" s="379" t="s">
        <v>445</v>
      </c>
      <c r="AE239" s="379">
        <v>3.411218454343079</v>
      </c>
      <c r="AF239" s="379">
        <v>-11.885</v>
      </c>
      <c r="AG239" s="379">
        <v>-4.6250262479130093</v>
      </c>
      <c r="AH239" s="379">
        <v>12.596426056338027</v>
      </c>
      <c r="AI239" s="379"/>
      <c r="AJ239" s="379"/>
      <c r="AK239" s="379">
        <v>0</v>
      </c>
      <c r="AL239" s="379">
        <v>1</v>
      </c>
      <c r="AM239" s="379">
        <v>0</v>
      </c>
      <c r="AN239" s="379">
        <v>0</v>
      </c>
      <c r="AO239" s="379">
        <v>1</v>
      </c>
      <c r="AP239" s="379">
        <v>0</v>
      </c>
      <c r="AQ239" s="379">
        <v>1</v>
      </c>
      <c r="AR239" s="379">
        <v>0</v>
      </c>
      <c r="AS239" s="379">
        <v>0</v>
      </c>
      <c r="AT239" s="379">
        <v>0</v>
      </c>
      <c r="AU239" s="405">
        <v>0</v>
      </c>
      <c r="AV239" s="405">
        <v>1</v>
      </c>
      <c r="AW239" s="405"/>
      <c r="AX239" s="405">
        <v>0</v>
      </c>
      <c r="AY239" s="405">
        <v>1</v>
      </c>
      <c r="AZ239" s="405">
        <v>0</v>
      </c>
      <c r="BA239" s="405">
        <v>0</v>
      </c>
      <c r="BB239" s="405">
        <v>0</v>
      </c>
      <c r="BC239" s="405">
        <v>0</v>
      </c>
      <c r="BD239" s="405">
        <v>0</v>
      </c>
      <c r="BE239" s="405">
        <v>1</v>
      </c>
      <c r="BF239" s="415">
        <v>1</v>
      </c>
      <c r="BG239" s="405">
        <v>0</v>
      </c>
      <c r="BH239" s="405">
        <v>0</v>
      </c>
      <c r="BI239" s="405">
        <v>0</v>
      </c>
      <c r="BJ239" s="405">
        <v>0</v>
      </c>
      <c r="BK239" s="405">
        <v>0</v>
      </c>
      <c r="BL239" s="405">
        <v>0</v>
      </c>
      <c r="BM239" s="415">
        <v>1</v>
      </c>
      <c r="BN239" s="405">
        <v>0</v>
      </c>
      <c r="BO239" s="405">
        <v>0</v>
      </c>
      <c r="BP239" s="405">
        <v>1</v>
      </c>
      <c r="BQ239" s="405">
        <v>0</v>
      </c>
      <c r="BR239" s="383">
        <v>0</v>
      </c>
      <c r="BS239" s="402">
        <v>0</v>
      </c>
      <c r="BT239" s="402">
        <v>1</v>
      </c>
      <c r="BU239" s="402">
        <v>0</v>
      </c>
      <c r="BV239" s="402">
        <v>0</v>
      </c>
      <c r="BW239" s="402">
        <v>0</v>
      </c>
      <c r="BX239" s="381">
        <v>1</v>
      </c>
      <c r="BY239" s="402">
        <v>0</v>
      </c>
      <c r="BZ239" s="402">
        <v>0</v>
      </c>
      <c r="CA239" s="402">
        <v>0</v>
      </c>
      <c r="CB239" s="402">
        <v>0</v>
      </c>
      <c r="CC239" s="402">
        <v>0</v>
      </c>
      <c r="CD239" s="402">
        <v>0</v>
      </c>
      <c r="CE239" s="381">
        <v>1</v>
      </c>
      <c r="CF239" s="402">
        <v>0</v>
      </c>
      <c r="CG239" s="379"/>
      <c r="CH239" s="379"/>
      <c r="CI239" s="379"/>
      <c r="CJ239" s="379"/>
      <c r="CK239" s="379"/>
      <c r="CL239" s="379"/>
      <c r="CM239" s="379"/>
      <c r="CN239" s="381"/>
      <c r="CO239" s="379"/>
    </row>
    <row r="240" spans="1:93" x14ac:dyDescent="0.15">
      <c r="A240" s="418" t="s">
        <v>593</v>
      </c>
      <c r="B240" s="435"/>
      <c r="C240" s="442"/>
      <c r="D240" s="379"/>
      <c r="E240" s="380"/>
      <c r="F240" s="379"/>
      <c r="G240" s="379"/>
      <c r="H240" s="381"/>
      <c r="I240" s="379"/>
      <c r="J240" s="381"/>
      <c r="K240" s="379"/>
      <c r="L240" s="379"/>
      <c r="M240" s="379"/>
      <c r="N240" s="379"/>
      <c r="O240" s="379"/>
      <c r="P240" s="379"/>
      <c r="Q240" s="379"/>
      <c r="R240" s="379"/>
      <c r="S240" s="379"/>
      <c r="T240" s="379"/>
      <c r="U240" s="379"/>
      <c r="V240" s="379"/>
      <c r="W240" s="379"/>
      <c r="X240" s="379"/>
      <c r="Y240" s="381"/>
      <c r="Z240" s="379">
        <v>4.2483272774947549</v>
      </c>
      <c r="AA240" s="379">
        <v>3.0967957746478874</v>
      </c>
      <c r="AB240" s="379"/>
      <c r="AC240" s="379"/>
      <c r="AD240" s="379"/>
      <c r="AE240" s="379"/>
      <c r="AF240" s="379"/>
      <c r="AG240" s="379"/>
      <c r="AH240" s="379"/>
      <c r="AI240" s="379"/>
      <c r="AJ240" s="379"/>
      <c r="AK240" s="379"/>
      <c r="AL240" s="379"/>
      <c r="AM240" s="379"/>
      <c r="AN240" s="379"/>
      <c r="AO240" s="379"/>
      <c r="AP240" s="379"/>
      <c r="AQ240" s="379"/>
      <c r="AR240" s="379"/>
      <c r="AS240" s="379"/>
      <c r="AT240" s="379"/>
      <c r="AU240" s="405"/>
      <c r="AV240" s="405"/>
      <c r="AW240" s="405"/>
      <c r="AX240" s="379"/>
      <c r="AY240" s="379"/>
      <c r="AZ240" s="379"/>
      <c r="BA240" s="379"/>
      <c r="BB240" s="379"/>
      <c r="BC240" s="379"/>
      <c r="BD240" s="379"/>
      <c r="BE240" s="379"/>
      <c r="BF240" s="379"/>
      <c r="BG240" s="379"/>
      <c r="BH240" s="379"/>
      <c r="BI240" s="405"/>
      <c r="BJ240" s="405"/>
      <c r="BK240" s="405"/>
      <c r="BL240" s="379"/>
      <c r="BM240" s="379"/>
      <c r="BN240" s="379"/>
      <c r="BO240" s="379"/>
      <c r="BP240" s="379"/>
      <c r="BQ240" s="379"/>
      <c r="BR240" s="383"/>
      <c r="BS240" s="379"/>
      <c r="BT240" s="379"/>
      <c r="BU240" s="379"/>
      <c r="BV240" s="379"/>
      <c r="BW240" s="379"/>
      <c r="BX240" s="381"/>
      <c r="BY240" s="379"/>
      <c r="BZ240" s="379"/>
      <c r="CA240" s="379"/>
      <c r="CB240" s="379"/>
      <c r="CC240" s="379"/>
      <c r="CD240" s="379"/>
      <c r="CE240" s="381"/>
      <c r="CF240" s="379"/>
      <c r="CG240" s="379"/>
      <c r="CH240" s="379"/>
      <c r="CI240" s="379"/>
      <c r="CJ240" s="379"/>
      <c r="CK240" s="379"/>
      <c r="CL240" s="379"/>
      <c r="CM240" s="379"/>
      <c r="CN240" s="381"/>
      <c r="CO240" s="379"/>
    </row>
    <row r="241" spans="1:93" x14ac:dyDescent="0.15">
      <c r="A241" s="419">
        <v>1.1197106481481482</v>
      </c>
      <c r="B241" s="435"/>
      <c r="C241" s="442"/>
      <c r="D241" s="379"/>
      <c r="E241" s="380" t="s">
        <v>358</v>
      </c>
      <c r="F241" s="379"/>
      <c r="G241" s="379">
        <v>47</v>
      </c>
      <c r="H241" s="381">
        <v>1</v>
      </c>
      <c r="I241" s="379">
        <v>0</v>
      </c>
      <c r="J241" s="381">
        <v>1</v>
      </c>
      <c r="K241" s="402">
        <v>1</v>
      </c>
      <c r="L241" s="402">
        <v>1</v>
      </c>
      <c r="M241" s="402">
        <v>0</v>
      </c>
      <c r="N241" s="379"/>
      <c r="O241" s="379">
        <v>1</v>
      </c>
      <c r="P241" s="379">
        <v>0</v>
      </c>
      <c r="Q241" s="379">
        <v>0</v>
      </c>
      <c r="R241" s="379">
        <v>0</v>
      </c>
      <c r="S241" s="379">
        <v>0</v>
      </c>
      <c r="T241" s="379"/>
      <c r="U241" s="379">
        <v>1</v>
      </c>
      <c r="V241" s="379">
        <v>0</v>
      </c>
      <c r="W241" s="379">
        <v>1</v>
      </c>
      <c r="X241" s="379">
        <v>0</v>
      </c>
      <c r="Y241" s="381">
        <v>0</v>
      </c>
      <c r="Z241" s="411">
        <v>-0.34547634316076697</v>
      </c>
      <c r="AA241" s="411">
        <v>-6.0448466092572657</v>
      </c>
      <c r="AB241" s="379"/>
      <c r="AC241" s="379"/>
      <c r="AD241" s="379"/>
      <c r="AE241" s="379"/>
      <c r="AF241" s="379"/>
      <c r="AG241" s="379"/>
      <c r="AH241" s="381"/>
      <c r="AI241" s="382"/>
      <c r="AJ241" s="382"/>
      <c r="AK241" s="379">
        <v>0</v>
      </c>
      <c r="AL241" s="379">
        <v>0</v>
      </c>
      <c r="AM241" s="379"/>
      <c r="AN241" s="379"/>
      <c r="AO241" s="379"/>
      <c r="AP241" s="379"/>
      <c r="AQ241" s="379"/>
      <c r="AR241" s="379"/>
      <c r="AS241" s="379"/>
      <c r="AT241" s="379"/>
      <c r="AU241" s="405"/>
      <c r="AV241" s="405"/>
      <c r="AW241" s="405"/>
      <c r="AX241" s="379"/>
      <c r="AY241" s="379"/>
      <c r="AZ241" s="379"/>
      <c r="BA241" s="379"/>
      <c r="BB241" s="379"/>
      <c r="BC241" s="379"/>
      <c r="BD241" s="379"/>
      <c r="BE241" s="379"/>
      <c r="BF241" s="379"/>
      <c r="BG241" s="379"/>
      <c r="BH241" s="379"/>
      <c r="BI241" s="405"/>
      <c r="BJ241" s="405"/>
      <c r="BK241" s="405"/>
      <c r="BL241" s="379"/>
      <c r="BM241" s="379"/>
      <c r="BN241" s="379"/>
      <c r="BO241" s="379"/>
      <c r="BP241" s="379"/>
      <c r="BQ241" s="379"/>
      <c r="BR241" s="383"/>
      <c r="BS241" s="379"/>
      <c r="BT241" s="379"/>
      <c r="BU241" s="379"/>
      <c r="BV241" s="379"/>
      <c r="BW241" s="379"/>
      <c r="BX241" s="381"/>
      <c r="BY241" s="379"/>
      <c r="BZ241" s="379"/>
      <c r="CA241" s="379"/>
      <c r="CB241" s="379"/>
      <c r="CC241" s="379"/>
      <c r="CD241" s="379"/>
      <c r="CE241" s="381"/>
      <c r="CF241" s="379"/>
      <c r="CG241" s="379"/>
      <c r="CH241" s="379"/>
      <c r="CI241" s="379"/>
      <c r="CJ241" s="379"/>
      <c r="CK241" s="379"/>
      <c r="CL241" s="379"/>
      <c r="CM241" s="379"/>
      <c r="CN241" s="381"/>
      <c r="CO241" s="379"/>
    </row>
    <row r="242" spans="1:93" x14ac:dyDescent="0.15">
      <c r="A242" s="419">
        <v>1.1257407407407407</v>
      </c>
      <c r="B242" s="435"/>
      <c r="C242" s="442"/>
      <c r="D242" s="379"/>
      <c r="E242" s="380"/>
      <c r="F242" s="379"/>
      <c r="G242" s="379"/>
      <c r="H242" s="381">
        <v>1</v>
      </c>
      <c r="I242" s="379">
        <v>0</v>
      </c>
      <c r="J242" s="381">
        <v>1</v>
      </c>
      <c r="K242" s="402">
        <v>1</v>
      </c>
      <c r="L242" s="402">
        <v>0</v>
      </c>
      <c r="M242" s="402">
        <v>1</v>
      </c>
      <c r="N242" s="379"/>
      <c r="O242" s="379">
        <v>0</v>
      </c>
      <c r="P242" s="379">
        <v>0</v>
      </c>
      <c r="Q242" s="379">
        <v>1</v>
      </c>
      <c r="R242" s="379">
        <v>1</v>
      </c>
      <c r="S242" s="379">
        <v>0</v>
      </c>
      <c r="T242" s="379">
        <v>0</v>
      </c>
      <c r="U242" s="379">
        <v>0</v>
      </c>
      <c r="V242" s="379">
        <v>0</v>
      </c>
      <c r="W242" s="379">
        <v>0</v>
      </c>
      <c r="X242" s="379">
        <v>0</v>
      </c>
      <c r="Y242" s="381">
        <v>1</v>
      </c>
      <c r="Z242" s="379"/>
      <c r="AA242" s="379"/>
      <c r="AB242" s="379">
        <v>-0.95965650877990827</v>
      </c>
      <c r="AC242" s="379">
        <v>11.916983315392894</v>
      </c>
      <c r="AD242" s="379" t="s">
        <v>442</v>
      </c>
      <c r="AE242" s="379">
        <v>-0.95965650877990827</v>
      </c>
      <c r="AF242" s="379">
        <v>11.916983315392894</v>
      </c>
      <c r="AG242" s="379">
        <v>3.7234672540660441</v>
      </c>
      <c r="AH242" s="379">
        <v>-12.415923035522066</v>
      </c>
      <c r="AI242" s="379"/>
      <c r="AJ242" s="379"/>
      <c r="AK242" s="379">
        <v>0</v>
      </c>
      <c r="AL242" s="379">
        <v>0</v>
      </c>
      <c r="AM242" s="379"/>
      <c r="AN242" s="379"/>
      <c r="AO242" s="379"/>
      <c r="AP242" s="379"/>
      <c r="AQ242" s="379"/>
      <c r="AR242" s="379"/>
      <c r="AS242" s="379"/>
      <c r="AT242" s="379"/>
      <c r="AU242" s="405"/>
      <c r="AV242" s="405"/>
      <c r="AW242" s="405"/>
      <c r="AX242" s="379"/>
      <c r="AY242" s="379"/>
      <c r="AZ242" s="379"/>
      <c r="BA242" s="379"/>
      <c r="BB242" s="379"/>
      <c r="BC242" s="379"/>
      <c r="BD242" s="379"/>
      <c r="BE242" s="379"/>
      <c r="BF242" s="379"/>
      <c r="BG242" s="379"/>
      <c r="BH242" s="379"/>
      <c r="BI242" s="405"/>
      <c r="BJ242" s="405"/>
      <c r="BK242" s="405"/>
      <c r="BL242" s="379"/>
      <c r="BM242" s="379"/>
      <c r="BN242" s="379"/>
      <c r="BO242" s="379"/>
      <c r="BP242" s="379"/>
      <c r="BQ242" s="379"/>
      <c r="BR242" s="383"/>
      <c r="BS242" s="379"/>
      <c r="BT242" s="379"/>
      <c r="BU242" s="379"/>
      <c r="BV242" s="379"/>
      <c r="BW242" s="379"/>
      <c r="BX242" s="381"/>
      <c r="BY242" s="379"/>
      <c r="BZ242" s="379"/>
      <c r="CA242" s="379"/>
      <c r="CB242" s="379"/>
      <c r="CC242" s="379"/>
      <c r="CD242" s="379"/>
      <c r="CE242" s="381"/>
      <c r="CF242" s="379"/>
      <c r="CG242" s="379"/>
      <c r="CH242" s="379"/>
      <c r="CI242" s="379"/>
      <c r="CJ242" s="379"/>
      <c r="CK242" s="379"/>
      <c r="CL242" s="379"/>
      <c r="CM242" s="379"/>
      <c r="CN242" s="381"/>
      <c r="CO242" s="379"/>
    </row>
    <row r="243" spans="1:93" x14ac:dyDescent="0.15">
      <c r="A243" s="419">
        <v>1.1263888888888889</v>
      </c>
      <c r="B243" s="435">
        <v>0.25600000000000001</v>
      </c>
      <c r="C243" s="442">
        <v>0.85332479999999999</v>
      </c>
      <c r="D243" s="379"/>
      <c r="E243" s="380"/>
      <c r="F243" s="379"/>
      <c r="G243" s="379"/>
      <c r="H243" s="381">
        <v>2</v>
      </c>
      <c r="I243" s="379"/>
      <c r="J243" s="381"/>
      <c r="K243" s="402">
        <v>0</v>
      </c>
      <c r="L243" s="379"/>
      <c r="M243" s="379"/>
      <c r="N243" s="379"/>
      <c r="O243" s="379"/>
      <c r="P243" s="379"/>
      <c r="Q243" s="379"/>
      <c r="R243" s="379"/>
      <c r="S243" s="379"/>
      <c r="T243" s="379"/>
      <c r="U243" s="379"/>
      <c r="V243" s="379"/>
      <c r="W243" s="379"/>
      <c r="X243" s="379"/>
      <c r="Y243" s="381"/>
      <c r="Z243" s="379">
        <v>3.1092870884469028</v>
      </c>
      <c r="AA243" s="379">
        <v>-5.2772470398277713</v>
      </c>
      <c r="AB243" s="379">
        <v>4.9902138456555232</v>
      </c>
      <c r="AC243" s="379">
        <v>-11.916983315392894</v>
      </c>
      <c r="AD243" s="379" t="s">
        <v>443</v>
      </c>
      <c r="AE243" s="379">
        <v>4.0305573368756145</v>
      </c>
      <c r="AF243" s="379">
        <v>-11.916983315392894</v>
      </c>
      <c r="AG243" s="379">
        <v>-1.3819053726430679</v>
      </c>
      <c r="AH243" s="379">
        <v>11.494803552206672</v>
      </c>
      <c r="AI243" s="379"/>
      <c r="AJ243" s="379"/>
      <c r="AK243" s="379">
        <v>1</v>
      </c>
      <c r="AL243" s="379">
        <v>0</v>
      </c>
      <c r="AM243" s="379">
        <v>1</v>
      </c>
      <c r="AN243" s="379">
        <v>0</v>
      </c>
      <c r="AO243" s="379">
        <v>0</v>
      </c>
      <c r="AP243" s="379">
        <v>0</v>
      </c>
      <c r="AQ243" s="379">
        <v>1</v>
      </c>
      <c r="AR243" s="379">
        <v>0</v>
      </c>
      <c r="AS243" s="379">
        <v>1</v>
      </c>
      <c r="AT243" s="379">
        <v>0</v>
      </c>
      <c r="AU243" s="405">
        <v>0</v>
      </c>
      <c r="AV243" s="405">
        <v>0</v>
      </c>
      <c r="AW243" s="405"/>
      <c r="AX243" s="405">
        <v>0</v>
      </c>
      <c r="AY243" s="405">
        <v>0</v>
      </c>
      <c r="AZ243" s="405">
        <v>0</v>
      </c>
      <c r="BA243" s="405">
        <v>1</v>
      </c>
      <c r="BB243" s="405">
        <v>0</v>
      </c>
      <c r="BC243" s="405">
        <v>0</v>
      </c>
      <c r="BD243" s="405">
        <v>1</v>
      </c>
      <c r="BE243" s="405">
        <v>0</v>
      </c>
      <c r="BF243" s="405">
        <v>1</v>
      </c>
      <c r="BG243" s="405">
        <v>0</v>
      </c>
      <c r="BH243" s="405">
        <v>0</v>
      </c>
      <c r="BI243" s="405">
        <v>0</v>
      </c>
      <c r="BJ243" s="405">
        <v>0</v>
      </c>
      <c r="BK243" s="405">
        <v>0</v>
      </c>
      <c r="BL243" s="405">
        <v>0</v>
      </c>
      <c r="BM243" s="405">
        <v>0</v>
      </c>
      <c r="BN243" s="405">
        <v>0</v>
      </c>
      <c r="BO243" s="405">
        <v>0</v>
      </c>
      <c r="BP243" s="405">
        <v>0</v>
      </c>
      <c r="BQ243" s="405">
        <v>0</v>
      </c>
      <c r="BR243" s="383">
        <v>1</v>
      </c>
      <c r="BS243" s="402">
        <v>0</v>
      </c>
      <c r="BT243" s="402">
        <v>0</v>
      </c>
      <c r="BU243" s="402">
        <v>0</v>
      </c>
      <c r="BV243" s="402">
        <v>0</v>
      </c>
      <c r="BW243" s="402">
        <v>1</v>
      </c>
      <c r="BX243" s="381">
        <v>0</v>
      </c>
      <c r="BY243" s="402">
        <v>1</v>
      </c>
      <c r="BZ243" s="402">
        <v>0</v>
      </c>
      <c r="CA243" s="402">
        <v>0</v>
      </c>
      <c r="CB243" s="402">
        <v>0</v>
      </c>
      <c r="CC243" s="402">
        <v>0</v>
      </c>
      <c r="CD243" s="402">
        <v>0</v>
      </c>
      <c r="CE243" s="381">
        <v>0</v>
      </c>
      <c r="CF243" s="402">
        <v>0</v>
      </c>
      <c r="CG243" s="402"/>
      <c r="CH243" s="402"/>
      <c r="CI243" s="402"/>
      <c r="CJ243" s="379"/>
      <c r="CK243" s="379"/>
      <c r="CL243" s="379"/>
      <c r="CM243" s="379"/>
      <c r="CN243" s="381"/>
      <c r="CO243" s="379"/>
    </row>
    <row r="244" spans="1:93" x14ac:dyDescent="0.15">
      <c r="A244" s="419">
        <v>1.1271180555555556</v>
      </c>
      <c r="B244" s="435">
        <v>1.03</v>
      </c>
      <c r="C244" s="442">
        <v>1.0999999900000001</v>
      </c>
      <c r="D244" s="379"/>
      <c r="E244" s="380"/>
      <c r="F244" s="379"/>
      <c r="G244" s="379"/>
      <c r="H244" s="381">
        <v>3</v>
      </c>
      <c r="I244" s="379"/>
      <c r="J244" s="381"/>
      <c r="K244" s="402">
        <v>0</v>
      </c>
      <c r="L244" s="379"/>
      <c r="M244" s="379"/>
      <c r="N244" s="379"/>
      <c r="O244" s="379"/>
      <c r="P244" s="379"/>
      <c r="Q244" s="379"/>
      <c r="R244" s="379"/>
      <c r="S244" s="379"/>
      <c r="T244" s="379"/>
      <c r="U244" s="379"/>
      <c r="V244" s="379"/>
      <c r="W244" s="379"/>
      <c r="X244" s="379"/>
      <c r="Y244" s="381"/>
      <c r="Z244" s="379">
        <v>-0.23031756210717799</v>
      </c>
      <c r="AA244" s="379">
        <v>8.8465850376749184</v>
      </c>
      <c r="AB244" s="379">
        <v>-1.1515878105358899</v>
      </c>
      <c r="AC244" s="379">
        <v>11.955363293864369</v>
      </c>
      <c r="AD244" s="379" t="s">
        <v>445</v>
      </c>
      <c r="AE244" s="379">
        <v>-1.9193130175598165</v>
      </c>
      <c r="AF244" s="379">
        <v>12.070503229278794</v>
      </c>
      <c r="AG244" s="379">
        <v>2.917355786690921</v>
      </c>
      <c r="AH244" s="379">
        <v>-11.878603336921421</v>
      </c>
      <c r="AI244" s="379"/>
      <c r="AJ244" s="379"/>
      <c r="AK244" s="379">
        <v>0</v>
      </c>
      <c r="AL244" s="379">
        <v>1</v>
      </c>
      <c r="AM244" s="379">
        <v>1</v>
      </c>
      <c r="AN244" s="379">
        <v>0</v>
      </c>
      <c r="AO244" s="379">
        <v>0</v>
      </c>
      <c r="AP244" s="379">
        <v>1</v>
      </c>
      <c r="AQ244" s="379">
        <v>0</v>
      </c>
      <c r="AR244" s="379">
        <v>0</v>
      </c>
      <c r="AS244" s="379">
        <v>0</v>
      </c>
      <c r="AT244" s="379">
        <v>1</v>
      </c>
      <c r="AU244" s="405">
        <v>0</v>
      </c>
      <c r="AV244" s="405">
        <v>0</v>
      </c>
      <c r="AW244" s="405"/>
      <c r="AX244" s="405">
        <v>0</v>
      </c>
      <c r="AY244" s="405">
        <v>0</v>
      </c>
      <c r="AZ244" s="405">
        <v>1</v>
      </c>
      <c r="BA244" s="405">
        <v>0</v>
      </c>
      <c r="BB244" s="405">
        <v>0</v>
      </c>
      <c r="BC244" s="405">
        <v>0</v>
      </c>
      <c r="BD244" s="405">
        <v>1</v>
      </c>
      <c r="BE244" s="405">
        <v>0</v>
      </c>
      <c r="BF244" s="405">
        <v>1</v>
      </c>
      <c r="BG244" s="405">
        <v>0</v>
      </c>
      <c r="BH244" s="405">
        <v>0</v>
      </c>
      <c r="BI244" s="405">
        <v>0</v>
      </c>
      <c r="BJ244" s="405">
        <v>0</v>
      </c>
      <c r="BK244" s="405">
        <v>0</v>
      </c>
      <c r="BL244" s="405">
        <v>0</v>
      </c>
      <c r="BM244" s="405">
        <v>0</v>
      </c>
      <c r="BN244" s="405">
        <v>1</v>
      </c>
      <c r="BO244" s="405">
        <v>0</v>
      </c>
      <c r="BP244" s="405">
        <v>0</v>
      </c>
      <c r="BQ244" s="405">
        <v>0</v>
      </c>
      <c r="BR244" s="383">
        <v>1</v>
      </c>
      <c r="BS244" s="402">
        <v>0</v>
      </c>
      <c r="BT244" s="402">
        <v>0</v>
      </c>
      <c r="BU244" s="402">
        <v>0</v>
      </c>
      <c r="BV244" s="402">
        <v>0</v>
      </c>
      <c r="BW244" s="402">
        <v>0</v>
      </c>
      <c r="BX244" s="381">
        <v>1</v>
      </c>
      <c r="BY244" s="402">
        <v>1</v>
      </c>
      <c r="BZ244" s="402">
        <v>0</v>
      </c>
      <c r="CA244" s="402">
        <v>0</v>
      </c>
      <c r="CB244" s="402">
        <v>0</v>
      </c>
      <c r="CC244" s="402">
        <v>0</v>
      </c>
      <c r="CD244" s="402">
        <v>0</v>
      </c>
      <c r="CE244" s="381">
        <v>0</v>
      </c>
      <c r="CF244" s="402">
        <v>0</v>
      </c>
      <c r="CG244" s="379"/>
      <c r="CH244" s="379"/>
      <c r="CI244" s="379"/>
      <c r="CJ244" s="379"/>
      <c r="CK244" s="379"/>
      <c r="CL244" s="379"/>
      <c r="CM244" s="379"/>
      <c r="CN244" s="381"/>
      <c r="CO244" s="379"/>
    </row>
    <row r="245" spans="1:93" x14ac:dyDescent="0.15">
      <c r="A245" s="419">
        <v>1.1278356481481482</v>
      </c>
      <c r="B245" s="435">
        <v>1.02</v>
      </c>
      <c r="C245" s="442">
        <v>1.0666666600000001</v>
      </c>
      <c r="D245" s="379"/>
      <c r="E245" s="380"/>
      <c r="F245" s="379"/>
      <c r="G245" s="379"/>
      <c r="H245" s="381">
        <v>4</v>
      </c>
      <c r="I245" s="379"/>
      <c r="J245" s="381"/>
      <c r="K245" s="402">
        <v>0</v>
      </c>
      <c r="L245" s="379"/>
      <c r="M245" s="379"/>
      <c r="N245" s="379"/>
      <c r="O245" s="379"/>
      <c r="P245" s="379"/>
      <c r="Q245" s="379"/>
      <c r="R245" s="379"/>
      <c r="S245" s="379"/>
      <c r="T245" s="379"/>
      <c r="U245" s="379"/>
      <c r="V245" s="379"/>
      <c r="W245" s="379"/>
      <c r="X245" s="379"/>
      <c r="Y245" s="381"/>
      <c r="Z245" s="379">
        <v>-1.4586778933454605</v>
      </c>
      <c r="AA245" s="379">
        <v>-8.539545209903121</v>
      </c>
      <c r="AB245" s="379">
        <v>-1.6122229347502459</v>
      </c>
      <c r="AC245" s="379">
        <v>-13.030002691065661</v>
      </c>
      <c r="AD245" s="379" t="s">
        <v>445</v>
      </c>
      <c r="AE245" s="379">
        <v>-0.92127024842871197</v>
      </c>
      <c r="AF245" s="379">
        <v>-12.991622712594186</v>
      </c>
      <c r="AG245" s="379">
        <v>-1.3435191122918715</v>
      </c>
      <c r="AH245" s="379">
        <v>12.147263186221743</v>
      </c>
      <c r="AI245" s="379"/>
      <c r="AJ245" s="379"/>
      <c r="AK245" s="379">
        <v>0</v>
      </c>
      <c r="AL245" s="379">
        <v>1</v>
      </c>
      <c r="AM245" s="379">
        <v>1</v>
      </c>
      <c r="AN245" s="379">
        <v>0</v>
      </c>
      <c r="AO245" s="379">
        <v>0</v>
      </c>
      <c r="AP245" s="379">
        <v>1</v>
      </c>
      <c r="AQ245" s="379">
        <v>0</v>
      </c>
      <c r="AR245" s="379">
        <v>0</v>
      </c>
      <c r="AS245" s="379">
        <v>1</v>
      </c>
      <c r="AT245" s="379">
        <v>0</v>
      </c>
      <c r="AU245" s="405">
        <v>0</v>
      </c>
      <c r="AV245" s="405">
        <v>0</v>
      </c>
      <c r="AW245" s="405">
        <v>1</v>
      </c>
      <c r="AX245" s="405">
        <v>0</v>
      </c>
      <c r="AY245" s="405">
        <v>0</v>
      </c>
      <c r="AZ245" s="405">
        <v>1</v>
      </c>
      <c r="BA245" s="405">
        <v>0</v>
      </c>
      <c r="BB245" s="405">
        <v>0</v>
      </c>
      <c r="BC245" s="405">
        <v>0</v>
      </c>
      <c r="BD245" s="405">
        <v>1</v>
      </c>
      <c r="BE245" s="405">
        <v>0</v>
      </c>
      <c r="BF245" s="405">
        <v>1</v>
      </c>
      <c r="BG245" s="405">
        <v>0</v>
      </c>
      <c r="BH245" s="405">
        <v>0</v>
      </c>
      <c r="BI245" s="405">
        <v>0</v>
      </c>
      <c r="BJ245" s="405">
        <v>0</v>
      </c>
      <c r="BK245" s="405">
        <v>0</v>
      </c>
      <c r="BL245" s="405">
        <v>0</v>
      </c>
      <c r="BM245" s="405">
        <v>0</v>
      </c>
      <c r="BN245" s="405">
        <v>1</v>
      </c>
      <c r="BO245" s="405">
        <v>0</v>
      </c>
      <c r="BP245" s="405">
        <v>0</v>
      </c>
      <c r="BQ245" s="405">
        <v>0</v>
      </c>
      <c r="BR245" s="383">
        <v>1</v>
      </c>
      <c r="BS245" s="402">
        <v>0</v>
      </c>
      <c r="BT245" s="402">
        <v>0</v>
      </c>
      <c r="BU245" s="402">
        <v>0</v>
      </c>
      <c r="BV245" s="402">
        <v>0</v>
      </c>
      <c r="BW245" s="402">
        <v>1</v>
      </c>
      <c r="BX245" s="381">
        <v>0</v>
      </c>
      <c r="BY245" s="402">
        <v>1</v>
      </c>
      <c r="BZ245" s="402">
        <v>0</v>
      </c>
      <c r="CA245" s="402">
        <v>0</v>
      </c>
      <c r="CB245" s="402">
        <v>0</v>
      </c>
      <c r="CC245" s="402">
        <v>0</v>
      </c>
      <c r="CD245" s="402">
        <v>0</v>
      </c>
      <c r="CE245" s="381">
        <v>0</v>
      </c>
      <c r="CF245" s="402">
        <v>0</v>
      </c>
      <c r="CG245" s="379"/>
      <c r="CH245" s="379"/>
      <c r="CI245" s="379"/>
      <c r="CJ245" s="379"/>
      <c r="CK245" s="379"/>
      <c r="CL245" s="379"/>
      <c r="CM245" s="379"/>
      <c r="CN245" s="381"/>
      <c r="CO245" s="379"/>
    </row>
    <row r="246" spans="1:93" x14ac:dyDescent="0.15">
      <c r="A246" s="401">
        <v>0.71190972222222226</v>
      </c>
      <c r="B246" s="435">
        <v>1.04</v>
      </c>
      <c r="C246" s="442">
        <v>1.1333333200000002</v>
      </c>
      <c r="D246" s="379"/>
      <c r="E246" s="380"/>
      <c r="F246" s="379"/>
      <c r="G246" s="379"/>
      <c r="H246" s="381">
        <v>5</v>
      </c>
      <c r="I246" s="379"/>
      <c r="J246" s="381"/>
      <c r="K246" s="402">
        <v>0</v>
      </c>
      <c r="L246" s="379"/>
      <c r="M246" s="379"/>
      <c r="N246" s="379"/>
      <c r="O246" s="379"/>
      <c r="P246" s="379"/>
      <c r="Q246" s="379"/>
      <c r="R246" s="379"/>
      <c r="S246" s="379"/>
      <c r="T246" s="379"/>
      <c r="U246" s="379"/>
      <c r="V246" s="379"/>
      <c r="W246" s="379"/>
      <c r="X246" s="379"/>
      <c r="Y246" s="381"/>
      <c r="Z246" s="379">
        <v>1.4202916329942643</v>
      </c>
      <c r="AA246" s="379">
        <v>7.9638455328310007</v>
      </c>
      <c r="AB246" s="379">
        <v>2.0344717986134055</v>
      </c>
      <c r="AC246" s="379">
        <v>12.224023143164693</v>
      </c>
      <c r="AD246" s="379" t="s">
        <v>445</v>
      </c>
      <c r="AE246" s="379">
        <v>1.1899740708870863</v>
      </c>
      <c r="AF246" s="379">
        <v>12.262403121636167</v>
      </c>
      <c r="AG246" s="379">
        <v>-1.1132015501846937</v>
      </c>
      <c r="AH246" s="379">
        <v>-12.953242734122712</v>
      </c>
      <c r="AI246" s="379"/>
      <c r="AJ246" s="379"/>
      <c r="AK246" s="379">
        <v>0</v>
      </c>
      <c r="AL246" s="379">
        <v>1</v>
      </c>
      <c r="AM246" s="379">
        <v>0</v>
      </c>
      <c r="AN246" s="379">
        <v>1</v>
      </c>
      <c r="AO246" s="379">
        <v>0</v>
      </c>
      <c r="AP246" s="379">
        <v>1</v>
      </c>
      <c r="AQ246" s="379">
        <v>0</v>
      </c>
      <c r="AR246" s="379">
        <v>0</v>
      </c>
      <c r="AS246" s="379">
        <v>0</v>
      </c>
      <c r="AT246" s="379">
        <v>1</v>
      </c>
      <c r="AU246" s="405">
        <v>0</v>
      </c>
      <c r="AV246" s="405">
        <v>0</v>
      </c>
      <c r="AW246" s="405">
        <v>0</v>
      </c>
      <c r="AX246" s="405">
        <v>0</v>
      </c>
      <c r="AY246" s="405">
        <v>0</v>
      </c>
      <c r="AZ246" s="405">
        <v>1</v>
      </c>
      <c r="BA246" s="405">
        <v>0</v>
      </c>
      <c r="BB246" s="405">
        <v>0</v>
      </c>
      <c r="BC246" s="405">
        <v>0</v>
      </c>
      <c r="BD246" s="405">
        <v>1</v>
      </c>
      <c r="BE246" s="405">
        <v>0</v>
      </c>
      <c r="BF246" s="405">
        <v>1</v>
      </c>
      <c r="BG246" s="405">
        <v>0</v>
      </c>
      <c r="BH246" s="405">
        <v>0</v>
      </c>
      <c r="BI246" s="405">
        <v>0</v>
      </c>
      <c r="BJ246" s="405">
        <v>0</v>
      </c>
      <c r="BK246" s="405">
        <v>0</v>
      </c>
      <c r="BL246" s="405">
        <v>0</v>
      </c>
      <c r="BM246" s="405">
        <v>0</v>
      </c>
      <c r="BN246" s="405">
        <v>1</v>
      </c>
      <c r="BO246" s="405">
        <v>0</v>
      </c>
      <c r="BP246" s="405">
        <v>0</v>
      </c>
      <c r="BQ246" s="405">
        <v>0</v>
      </c>
      <c r="BR246" s="383">
        <v>0</v>
      </c>
      <c r="BS246" s="402">
        <v>1</v>
      </c>
      <c r="BT246" s="402">
        <v>0</v>
      </c>
      <c r="BU246" s="402">
        <v>0</v>
      </c>
      <c r="BV246" s="402">
        <v>0</v>
      </c>
      <c r="BW246" s="402">
        <v>1</v>
      </c>
      <c r="BX246" s="381">
        <v>0</v>
      </c>
      <c r="BY246" s="402">
        <v>1</v>
      </c>
      <c r="BZ246" s="402">
        <v>0</v>
      </c>
      <c r="CA246" s="402">
        <v>0</v>
      </c>
      <c r="CB246" s="402">
        <v>0</v>
      </c>
      <c r="CC246" s="402">
        <v>0</v>
      </c>
      <c r="CD246" s="402">
        <v>0</v>
      </c>
      <c r="CE246" s="381">
        <v>0</v>
      </c>
      <c r="CF246" s="402">
        <v>1</v>
      </c>
      <c r="CG246" s="379"/>
      <c r="CH246" s="379"/>
      <c r="CI246" s="379"/>
      <c r="CJ246" s="379"/>
      <c r="CK246" s="379"/>
      <c r="CL246" s="379"/>
      <c r="CM246" s="379"/>
      <c r="CN246" s="381"/>
      <c r="CO246" s="379"/>
    </row>
    <row r="247" spans="1:93" x14ac:dyDescent="0.15">
      <c r="A247" s="419">
        <v>1.1293055555555556</v>
      </c>
      <c r="B247" s="435">
        <v>1.03</v>
      </c>
      <c r="C247" s="442">
        <v>1.0999999900000001</v>
      </c>
      <c r="D247" s="379"/>
      <c r="E247" s="380"/>
      <c r="F247" s="379"/>
      <c r="G247" s="379"/>
      <c r="H247" s="381">
        <v>6</v>
      </c>
      <c r="I247" s="379"/>
      <c r="J247" s="381"/>
      <c r="K247" s="402">
        <v>0</v>
      </c>
      <c r="L247" s="379"/>
      <c r="M247" s="379"/>
      <c r="N247" s="379"/>
      <c r="O247" s="379"/>
      <c r="P247" s="379"/>
      <c r="Q247" s="379"/>
      <c r="R247" s="379"/>
      <c r="S247" s="379"/>
      <c r="T247" s="379"/>
      <c r="U247" s="379"/>
      <c r="V247" s="379"/>
      <c r="W247" s="379"/>
      <c r="X247" s="379"/>
      <c r="Y247" s="381"/>
      <c r="Z247" s="379">
        <v>3.5699222126612589</v>
      </c>
      <c r="AA247" s="379">
        <v>-10.650444025834229</v>
      </c>
      <c r="AB247" s="379">
        <v>4.1457161179292035</v>
      </c>
      <c r="AC247" s="379">
        <v>-13.797602260495156</v>
      </c>
      <c r="AD247" s="379" t="s">
        <v>445</v>
      </c>
      <c r="AE247" s="379">
        <v>2.802197005637332</v>
      </c>
      <c r="AF247" s="379">
        <v>-13.720842303552207</v>
      </c>
      <c r="AG247" s="379">
        <v>0.19193130175598166</v>
      </c>
      <c r="AH247" s="379">
        <v>10.151504305705059</v>
      </c>
      <c r="AI247" s="379"/>
      <c r="AJ247" s="379"/>
      <c r="AK247" s="379">
        <v>0</v>
      </c>
      <c r="AL247" s="379">
        <v>1</v>
      </c>
      <c r="AM247" s="379">
        <v>0</v>
      </c>
      <c r="AN247" s="379">
        <v>0</v>
      </c>
      <c r="AO247" s="379">
        <v>1</v>
      </c>
      <c r="AP247" s="379">
        <v>0</v>
      </c>
      <c r="AQ247" s="379">
        <v>1</v>
      </c>
      <c r="AR247" s="379">
        <v>0</v>
      </c>
      <c r="AS247" s="379">
        <v>0</v>
      </c>
      <c r="AT247" s="379">
        <v>0</v>
      </c>
      <c r="AU247" s="405">
        <v>0</v>
      </c>
      <c r="AV247" s="405">
        <v>1</v>
      </c>
      <c r="AW247" s="405">
        <v>0</v>
      </c>
      <c r="AX247" s="405">
        <v>0</v>
      </c>
      <c r="AY247" s="405">
        <v>1</v>
      </c>
      <c r="AZ247" s="405">
        <v>0</v>
      </c>
      <c r="BA247" s="405">
        <v>0</v>
      </c>
      <c r="BB247" s="405">
        <v>0</v>
      </c>
      <c r="BC247" s="405">
        <v>0</v>
      </c>
      <c r="BD247" s="405">
        <v>0</v>
      </c>
      <c r="BE247" s="405">
        <v>1</v>
      </c>
      <c r="BF247" s="405">
        <v>1</v>
      </c>
      <c r="BG247" s="405">
        <v>0</v>
      </c>
      <c r="BH247" s="405">
        <v>0</v>
      </c>
      <c r="BI247" s="405">
        <v>0</v>
      </c>
      <c r="BJ247" s="405">
        <v>0</v>
      </c>
      <c r="BK247" s="405">
        <v>0</v>
      </c>
      <c r="BL247" s="405">
        <v>0</v>
      </c>
      <c r="BM247" s="405">
        <v>0</v>
      </c>
      <c r="BN247" s="405">
        <v>0</v>
      </c>
      <c r="BO247" s="405">
        <v>0</v>
      </c>
      <c r="BP247" s="405">
        <v>1</v>
      </c>
      <c r="BQ247" s="405">
        <v>0</v>
      </c>
      <c r="BR247" s="383">
        <v>0</v>
      </c>
      <c r="BS247" s="402">
        <v>0</v>
      </c>
      <c r="BT247" s="402">
        <v>1</v>
      </c>
      <c r="BU247" s="402">
        <v>0</v>
      </c>
      <c r="BV247" s="402">
        <v>0</v>
      </c>
      <c r="BW247" s="402">
        <v>0</v>
      </c>
      <c r="BX247" s="381">
        <v>1</v>
      </c>
      <c r="BY247" s="402">
        <v>0</v>
      </c>
      <c r="BZ247" s="402">
        <v>0</v>
      </c>
      <c r="CA247" s="402">
        <v>0</v>
      </c>
      <c r="CB247" s="402">
        <v>0</v>
      </c>
      <c r="CC247" s="402">
        <v>0</v>
      </c>
      <c r="CD247" s="402">
        <v>0</v>
      </c>
      <c r="CE247" s="381">
        <v>1</v>
      </c>
      <c r="CF247" s="402">
        <v>0</v>
      </c>
      <c r="CG247" s="379"/>
      <c r="CH247" s="379"/>
      <c r="CI247" s="379"/>
      <c r="CJ247" s="379"/>
      <c r="CK247" s="379"/>
      <c r="CL247" s="379"/>
      <c r="CM247" s="379"/>
      <c r="CN247" s="381"/>
      <c r="CO247" s="379"/>
    </row>
    <row r="248" spans="1:93" x14ac:dyDescent="0.15">
      <c r="A248" s="418" t="s">
        <v>593</v>
      </c>
      <c r="B248" s="435"/>
      <c r="C248" s="442"/>
      <c r="D248" s="379"/>
      <c r="E248" s="380"/>
      <c r="F248" s="379"/>
      <c r="G248" s="379"/>
      <c r="H248" s="381"/>
      <c r="I248" s="379"/>
      <c r="J248" s="381"/>
      <c r="K248" s="379"/>
      <c r="L248" s="379"/>
      <c r="M248" s="379"/>
      <c r="N248" s="379"/>
      <c r="O248" s="379"/>
      <c r="P248" s="379"/>
      <c r="Q248" s="379"/>
      <c r="R248" s="379"/>
      <c r="S248" s="379"/>
      <c r="T248" s="379"/>
      <c r="U248" s="379"/>
      <c r="V248" s="379"/>
      <c r="W248" s="379"/>
      <c r="X248" s="379"/>
      <c r="Y248" s="381"/>
      <c r="Z248" s="379">
        <v>0.72933894667273025</v>
      </c>
      <c r="AA248" s="379">
        <v>-6.4286463939720129</v>
      </c>
      <c r="AB248" s="379"/>
      <c r="AC248" s="379"/>
      <c r="AD248" s="379"/>
      <c r="AE248" s="379"/>
      <c r="AF248" s="379"/>
      <c r="AG248" s="379"/>
      <c r="AH248" s="381"/>
      <c r="AI248" s="382"/>
      <c r="AJ248" s="382"/>
      <c r="AK248" s="379"/>
      <c r="AL248" s="379"/>
      <c r="AM248" s="379"/>
      <c r="AN248" s="379"/>
      <c r="AO248" s="379"/>
      <c r="AP248" s="379"/>
      <c r="AQ248" s="379"/>
      <c r="AR248" s="379"/>
      <c r="AS248" s="379"/>
      <c r="AT248" s="379"/>
      <c r="AU248" s="405"/>
      <c r="AV248" s="405"/>
      <c r="AW248" s="405"/>
      <c r="AX248" s="379"/>
      <c r="AY248" s="379"/>
      <c r="AZ248" s="379"/>
      <c r="BA248" s="379"/>
      <c r="BB248" s="379"/>
      <c r="BC248" s="379"/>
      <c r="BD248" s="379"/>
      <c r="BE248" s="379"/>
      <c r="BF248" s="379"/>
      <c r="BG248" s="379"/>
      <c r="BH248" s="379"/>
      <c r="BI248" s="405"/>
      <c r="BJ248" s="405"/>
      <c r="BK248" s="405"/>
      <c r="BL248" s="379"/>
      <c r="BM248" s="379"/>
      <c r="BN248" s="379"/>
      <c r="BO248" s="379"/>
      <c r="BP248" s="379"/>
      <c r="BQ248" s="379"/>
      <c r="BR248" s="383"/>
      <c r="BS248" s="379"/>
      <c r="BT248" s="379"/>
      <c r="BU248" s="379"/>
      <c r="BV248" s="379"/>
      <c r="BW248" s="379"/>
      <c r="BX248" s="381"/>
      <c r="BY248" s="379"/>
      <c r="BZ248" s="379"/>
      <c r="CA248" s="379"/>
      <c r="CB248" s="379"/>
      <c r="CC248" s="379"/>
      <c r="CD248" s="379"/>
      <c r="CE248" s="381"/>
      <c r="CF248" s="379"/>
      <c r="CG248" s="379"/>
      <c r="CH248" s="379"/>
      <c r="CI248" s="379"/>
      <c r="CJ248" s="379"/>
      <c r="CK248" s="379"/>
      <c r="CL248" s="379"/>
      <c r="CM248" s="379"/>
      <c r="CN248" s="381"/>
      <c r="CO248" s="379"/>
    </row>
    <row r="249" spans="1:93" x14ac:dyDescent="0.15">
      <c r="A249" s="419">
        <v>1.1466898148148148</v>
      </c>
      <c r="B249" s="435"/>
      <c r="C249" s="442"/>
      <c r="D249" s="379"/>
      <c r="E249" s="380"/>
      <c r="F249" s="379" t="s">
        <v>350</v>
      </c>
      <c r="G249" s="379">
        <v>48</v>
      </c>
      <c r="H249" s="381">
        <v>1</v>
      </c>
      <c r="I249" s="379">
        <v>0</v>
      </c>
      <c r="J249" s="381">
        <v>1</v>
      </c>
      <c r="K249" s="402">
        <v>0</v>
      </c>
      <c r="L249" s="402">
        <v>1</v>
      </c>
      <c r="M249" s="402">
        <v>0</v>
      </c>
      <c r="N249" s="379"/>
      <c r="O249" s="379">
        <v>1</v>
      </c>
      <c r="P249" s="379">
        <v>0</v>
      </c>
      <c r="Q249" s="379">
        <v>0</v>
      </c>
      <c r="R249" s="379">
        <v>1</v>
      </c>
      <c r="S249" s="379">
        <v>0</v>
      </c>
      <c r="T249" s="379">
        <v>0</v>
      </c>
      <c r="U249" s="379">
        <v>0</v>
      </c>
      <c r="V249" s="379">
        <v>0</v>
      </c>
      <c r="W249" s="379">
        <v>0</v>
      </c>
      <c r="X249" s="379">
        <v>0</v>
      </c>
      <c r="Y249" s="381">
        <v>1</v>
      </c>
      <c r="Z249" s="379"/>
      <c r="AA249" s="379"/>
      <c r="AB249" s="379">
        <v>0.84449772772631926</v>
      </c>
      <c r="AC249" s="379">
        <v>11.878603336921421</v>
      </c>
      <c r="AD249" s="379" t="s">
        <v>442</v>
      </c>
      <c r="AE249" s="379">
        <v>0.84449772772631926</v>
      </c>
      <c r="AF249" s="379">
        <v>11.878603336921421</v>
      </c>
      <c r="AG249" s="379">
        <v>-4.1457161179292035</v>
      </c>
      <c r="AH249" s="379">
        <v>-13.682462325080731</v>
      </c>
      <c r="AI249" s="379"/>
      <c r="AJ249" s="379"/>
      <c r="AK249" s="379">
        <v>0</v>
      </c>
      <c r="AL249" s="379">
        <v>0</v>
      </c>
      <c r="AM249" s="379"/>
      <c r="AN249" s="379"/>
      <c r="AO249" s="379"/>
      <c r="AP249" s="379"/>
      <c r="AQ249" s="379"/>
      <c r="AR249" s="379"/>
      <c r="AS249" s="379"/>
      <c r="AT249" s="379"/>
      <c r="AU249" s="405"/>
      <c r="AV249" s="405"/>
      <c r="AW249" s="405"/>
      <c r="AX249" s="379"/>
      <c r="AY249" s="379"/>
      <c r="AZ249" s="379"/>
      <c r="BA249" s="379"/>
      <c r="BB249" s="379"/>
      <c r="BC249" s="379"/>
      <c r="BD249" s="379"/>
      <c r="BE249" s="379"/>
      <c r="BF249" s="379"/>
      <c r="BG249" s="379"/>
      <c r="BH249" s="379"/>
      <c r="BI249" s="405"/>
      <c r="BJ249" s="405"/>
      <c r="BK249" s="405"/>
      <c r="BL249" s="379"/>
      <c r="BM249" s="379"/>
      <c r="BN249" s="379"/>
      <c r="BO249" s="379"/>
      <c r="BP249" s="379"/>
      <c r="BQ249" s="379"/>
      <c r="BR249" s="383"/>
      <c r="BS249" s="379"/>
      <c r="BT249" s="379"/>
      <c r="BU249" s="379"/>
      <c r="BV249" s="379"/>
      <c r="BW249" s="379"/>
      <c r="BX249" s="381"/>
      <c r="BY249" s="379"/>
      <c r="BZ249" s="379"/>
      <c r="CA249" s="379"/>
      <c r="CB249" s="379"/>
      <c r="CC249" s="379"/>
      <c r="CD249" s="379"/>
      <c r="CE249" s="381"/>
      <c r="CF249" s="379">
        <v>1</v>
      </c>
      <c r="CG249" s="379"/>
      <c r="CH249" s="379"/>
      <c r="CI249" s="379"/>
      <c r="CJ249" s="379"/>
      <c r="CK249" s="379"/>
      <c r="CL249" s="379"/>
      <c r="CM249" s="379"/>
      <c r="CN249" s="381"/>
      <c r="CO249" s="379"/>
    </row>
    <row r="250" spans="1:93" x14ac:dyDescent="0.15">
      <c r="A250" s="419">
        <v>1.1472800925925926</v>
      </c>
      <c r="B250" s="440">
        <v>0.21</v>
      </c>
      <c r="C250" s="442">
        <v>1.6999999299999999</v>
      </c>
      <c r="D250" s="379"/>
      <c r="E250" s="380"/>
      <c r="F250" s="379"/>
      <c r="G250" s="379"/>
      <c r="H250" s="381">
        <v>2</v>
      </c>
      <c r="I250" s="379"/>
      <c r="J250" s="381"/>
      <c r="K250" s="402">
        <v>0</v>
      </c>
      <c r="L250" s="379"/>
      <c r="M250" s="379"/>
      <c r="N250" s="379"/>
      <c r="O250" s="379"/>
      <c r="P250" s="379"/>
      <c r="Q250" s="379"/>
      <c r="R250" s="379"/>
      <c r="S250" s="379"/>
      <c r="T250" s="379"/>
      <c r="U250" s="379"/>
      <c r="V250" s="379"/>
      <c r="W250" s="379"/>
      <c r="X250" s="379"/>
      <c r="Y250" s="381"/>
      <c r="Z250" s="379">
        <v>-3.2244458695004918</v>
      </c>
      <c r="AA250" s="379">
        <v>-5.43076695371367</v>
      </c>
      <c r="AB250" s="379">
        <v>-5.5660077509234682</v>
      </c>
      <c r="AC250" s="379">
        <v>-13.183522604951561</v>
      </c>
      <c r="AD250" s="379" t="s">
        <v>443</v>
      </c>
      <c r="AE250" s="379">
        <v>-4.7215100231971485</v>
      </c>
      <c r="AF250" s="379">
        <v>-13.030002691065661</v>
      </c>
      <c r="AG250" s="379">
        <v>0.53740764491674864</v>
      </c>
      <c r="AH250" s="379">
        <v>11.494803552206672</v>
      </c>
      <c r="AI250" s="379"/>
      <c r="AJ250" s="379"/>
      <c r="AK250" s="379">
        <v>1</v>
      </c>
      <c r="AL250" s="379">
        <v>0</v>
      </c>
      <c r="AM250" s="379">
        <v>0</v>
      </c>
      <c r="AN250" s="379">
        <v>1</v>
      </c>
      <c r="AO250" s="379">
        <v>0</v>
      </c>
      <c r="AP250" s="379">
        <v>1</v>
      </c>
      <c r="AQ250" s="379">
        <v>0</v>
      </c>
      <c r="AR250" s="379">
        <v>0</v>
      </c>
      <c r="AS250" s="379">
        <v>1</v>
      </c>
      <c r="AT250" s="379">
        <v>0</v>
      </c>
      <c r="AU250" s="405">
        <v>0</v>
      </c>
      <c r="AV250" s="405">
        <v>0</v>
      </c>
      <c r="AW250" s="405">
        <v>0</v>
      </c>
      <c r="AX250" s="405">
        <v>0</v>
      </c>
      <c r="AY250" s="405">
        <v>0</v>
      </c>
      <c r="AZ250" s="405">
        <v>0</v>
      </c>
      <c r="BA250" s="405">
        <v>1</v>
      </c>
      <c r="BB250" s="405">
        <v>0</v>
      </c>
      <c r="BC250" s="405">
        <v>0</v>
      </c>
      <c r="BD250" s="405">
        <v>1</v>
      </c>
      <c r="BE250" s="405">
        <v>0</v>
      </c>
      <c r="BF250" s="405">
        <v>1</v>
      </c>
      <c r="BG250" s="405">
        <v>0</v>
      </c>
      <c r="BH250" s="405">
        <v>0</v>
      </c>
      <c r="BI250" s="405">
        <v>0</v>
      </c>
      <c r="BJ250" s="405">
        <v>0</v>
      </c>
      <c r="BK250" s="405">
        <v>0</v>
      </c>
      <c r="BL250" s="405">
        <v>0</v>
      </c>
      <c r="BM250" s="405">
        <v>0</v>
      </c>
      <c r="BN250" s="405">
        <v>1</v>
      </c>
      <c r="BO250" s="405">
        <v>0</v>
      </c>
      <c r="BP250" s="405">
        <v>0</v>
      </c>
      <c r="BQ250" s="405">
        <v>0</v>
      </c>
      <c r="BR250" s="383">
        <v>1</v>
      </c>
      <c r="BS250" s="402">
        <v>0</v>
      </c>
      <c r="BT250" s="402">
        <v>0</v>
      </c>
      <c r="BU250" s="402">
        <v>0</v>
      </c>
      <c r="BV250" s="402">
        <v>0</v>
      </c>
      <c r="BW250" s="402">
        <v>1</v>
      </c>
      <c r="BX250" s="381">
        <v>0</v>
      </c>
      <c r="BY250" s="402">
        <v>0</v>
      </c>
      <c r="BZ250" s="402">
        <v>0</v>
      </c>
      <c r="CA250" s="402">
        <v>1</v>
      </c>
      <c r="CB250" s="402">
        <v>0</v>
      </c>
      <c r="CC250" s="402">
        <v>0</v>
      </c>
      <c r="CD250" s="402">
        <v>0</v>
      </c>
      <c r="CE250" s="381">
        <v>0</v>
      </c>
      <c r="CF250" s="402">
        <v>0</v>
      </c>
      <c r="CG250" s="379"/>
      <c r="CH250" s="379"/>
      <c r="CI250" s="379"/>
      <c r="CJ250" s="379"/>
      <c r="CK250" s="379"/>
      <c r="CL250" s="379"/>
      <c r="CM250" s="379"/>
      <c r="CN250" s="381"/>
      <c r="CO250" s="379"/>
    </row>
    <row r="251" spans="1:93" x14ac:dyDescent="0.15">
      <c r="A251" s="418" t="s">
        <v>593</v>
      </c>
      <c r="B251" s="435"/>
      <c r="C251" s="442"/>
      <c r="D251" s="379"/>
      <c r="E251" s="380"/>
      <c r="F251" s="379"/>
      <c r="G251" s="379"/>
      <c r="H251" s="381"/>
      <c r="I251" s="379"/>
      <c r="J251" s="381"/>
      <c r="K251" s="379"/>
      <c r="L251" s="379"/>
      <c r="M251" s="379"/>
      <c r="N251" s="379"/>
      <c r="O251" s="379"/>
      <c r="P251" s="379"/>
      <c r="Q251" s="379"/>
      <c r="R251" s="379"/>
      <c r="S251" s="379"/>
      <c r="T251" s="379"/>
      <c r="U251" s="379"/>
      <c r="V251" s="379"/>
      <c r="W251" s="379"/>
      <c r="X251" s="379"/>
      <c r="Y251" s="381"/>
      <c r="Z251" s="379">
        <v>-1.0172358993067028</v>
      </c>
      <c r="AA251" s="379">
        <v>1.9189989235737351E-2</v>
      </c>
      <c r="AB251" s="379"/>
      <c r="AC251" s="379"/>
      <c r="AD251" s="379"/>
      <c r="AE251" s="379"/>
      <c r="AF251" s="379"/>
      <c r="AG251" s="379"/>
      <c r="AH251" s="381"/>
      <c r="AI251" s="382"/>
      <c r="AJ251" s="382"/>
      <c r="AK251" s="379"/>
      <c r="AL251" s="379"/>
      <c r="AM251" s="379"/>
      <c r="AN251" s="379"/>
      <c r="AO251" s="379"/>
      <c r="AP251" s="379"/>
      <c r="AQ251" s="379"/>
      <c r="AR251" s="379"/>
      <c r="AS251" s="379"/>
      <c r="AT251" s="379"/>
      <c r="AU251" s="405"/>
      <c r="AV251" s="405"/>
      <c r="AW251" s="405"/>
      <c r="AX251" s="379"/>
      <c r="AY251" s="379"/>
      <c r="AZ251" s="379"/>
      <c r="BA251" s="379"/>
      <c r="BB251" s="379"/>
      <c r="BC251" s="379"/>
      <c r="BD251" s="379"/>
      <c r="BE251" s="379"/>
      <c r="BF251" s="379"/>
      <c r="BG251" s="379"/>
      <c r="BH251" s="379"/>
      <c r="BI251" s="405"/>
      <c r="BJ251" s="405"/>
      <c r="BK251" s="405"/>
      <c r="BL251" s="379"/>
      <c r="BM251" s="379"/>
      <c r="BN251" s="379"/>
      <c r="BO251" s="379"/>
      <c r="BP251" s="379"/>
      <c r="BQ251" s="379"/>
      <c r="BR251" s="383"/>
      <c r="BS251" s="379"/>
      <c r="BT251" s="379"/>
      <c r="BU251" s="379"/>
      <c r="BV251" s="379"/>
      <c r="BW251" s="379"/>
      <c r="BX251" s="381"/>
      <c r="BY251" s="379"/>
      <c r="BZ251" s="379"/>
      <c r="CA251" s="379"/>
      <c r="CB251" s="379"/>
      <c r="CC251" s="379"/>
      <c r="CD251" s="379"/>
      <c r="CE251" s="381"/>
      <c r="CF251" s="379"/>
      <c r="CG251" s="379"/>
      <c r="CH251" s="379"/>
      <c r="CI251" s="379"/>
      <c r="CJ251" s="379"/>
      <c r="CK251" s="379"/>
      <c r="CL251" s="379"/>
      <c r="CM251" s="379"/>
      <c r="CN251" s="381"/>
      <c r="CO251" s="379"/>
    </row>
    <row r="252" spans="1:93" x14ac:dyDescent="0.15">
      <c r="A252" s="419">
        <v>1.2320717592592592</v>
      </c>
      <c r="B252" s="435"/>
      <c r="C252" s="442"/>
      <c r="D252" s="379"/>
      <c r="E252" s="380" t="s">
        <v>370</v>
      </c>
      <c r="F252" s="379" t="s">
        <v>335</v>
      </c>
      <c r="G252" s="379">
        <v>49</v>
      </c>
      <c r="H252" s="381">
        <v>1</v>
      </c>
      <c r="I252" s="379">
        <v>1</v>
      </c>
      <c r="J252" s="381">
        <v>0</v>
      </c>
      <c r="K252" s="402">
        <v>1</v>
      </c>
      <c r="L252" s="402">
        <v>1</v>
      </c>
      <c r="M252" s="402">
        <v>0</v>
      </c>
      <c r="N252" s="379"/>
      <c r="O252" s="379">
        <v>1</v>
      </c>
      <c r="P252" s="379">
        <v>0</v>
      </c>
      <c r="Q252" s="379">
        <v>0</v>
      </c>
      <c r="R252" s="379">
        <v>0</v>
      </c>
      <c r="S252" s="379">
        <v>0</v>
      </c>
      <c r="T252" s="379">
        <v>1</v>
      </c>
      <c r="U252" s="379">
        <v>0</v>
      </c>
      <c r="V252" s="379">
        <v>0</v>
      </c>
      <c r="W252" s="379"/>
      <c r="X252" s="379"/>
      <c r="Y252" s="381"/>
      <c r="Z252" s="411">
        <v>-0.24951069228277614</v>
      </c>
      <c r="AA252" s="411">
        <v>1.9189989235737351E-2</v>
      </c>
      <c r="AB252" s="379">
        <v>1.285939721765077</v>
      </c>
      <c r="AC252" s="379">
        <v>11.993743272335845</v>
      </c>
      <c r="AD252" s="379" t="s">
        <v>442</v>
      </c>
      <c r="AE252" s="379">
        <v>1.285939721765077</v>
      </c>
      <c r="AF252" s="379">
        <v>11.993743272335845</v>
      </c>
      <c r="AG252" s="379">
        <v>-3.8578191652952314</v>
      </c>
      <c r="AH252" s="379">
        <v>-13.682462325080731</v>
      </c>
      <c r="AI252" s="379"/>
      <c r="AJ252" s="379"/>
      <c r="AK252" s="379">
        <v>0</v>
      </c>
      <c r="AL252" s="379">
        <v>0</v>
      </c>
      <c r="AM252" s="379"/>
      <c r="AN252" s="379"/>
      <c r="AO252" s="379"/>
      <c r="AP252" s="379"/>
      <c r="AQ252" s="379"/>
      <c r="AR252" s="379"/>
      <c r="AS252" s="379"/>
      <c r="AT252" s="379"/>
      <c r="AU252" s="405"/>
      <c r="AV252" s="405"/>
      <c r="AW252" s="405"/>
      <c r="AX252" s="379"/>
      <c r="AY252" s="379"/>
      <c r="AZ252" s="379"/>
      <c r="BA252" s="379"/>
      <c r="BB252" s="379"/>
      <c r="BC252" s="379"/>
      <c r="BD252" s="379"/>
      <c r="BE252" s="379"/>
      <c r="BF252" s="379"/>
      <c r="BG252" s="379"/>
      <c r="BH252" s="379"/>
      <c r="BI252" s="405"/>
      <c r="BJ252" s="405"/>
      <c r="BK252" s="405"/>
      <c r="BL252" s="379"/>
      <c r="BM252" s="379"/>
      <c r="BN252" s="379"/>
      <c r="BO252" s="379"/>
      <c r="BP252" s="379"/>
      <c r="BQ252" s="379"/>
      <c r="BR252" s="383"/>
      <c r="BS252" s="379"/>
      <c r="BT252" s="379"/>
      <c r="BU252" s="379"/>
      <c r="BV252" s="379"/>
      <c r="BW252" s="379"/>
      <c r="BX252" s="381"/>
      <c r="BY252" s="379"/>
      <c r="BZ252" s="379"/>
      <c r="CA252" s="379"/>
      <c r="CB252" s="379"/>
      <c r="CC252" s="379"/>
      <c r="CD252" s="379"/>
      <c r="CE252" s="381"/>
      <c r="CF252" s="379"/>
      <c r="CG252" s="379"/>
      <c r="CH252" s="379"/>
      <c r="CI252" s="379"/>
      <c r="CJ252" s="379"/>
      <c r="CK252" s="379"/>
      <c r="CL252" s="379"/>
      <c r="CM252" s="379"/>
      <c r="CN252" s="381"/>
      <c r="CO252" s="379"/>
    </row>
    <row r="253" spans="1:93" x14ac:dyDescent="0.15">
      <c r="A253" s="419">
        <v>1.2375694444444445</v>
      </c>
      <c r="B253" s="435"/>
      <c r="C253" s="442"/>
      <c r="D253" s="379"/>
      <c r="E253" s="380"/>
      <c r="F253" s="379"/>
      <c r="G253" s="379"/>
      <c r="H253" s="381">
        <v>1</v>
      </c>
      <c r="I253" s="379">
        <v>1</v>
      </c>
      <c r="J253" s="381">
        <v>0</v>
      </c>
      <c r="K253" s="402">
        <v>1</v>
      </c>
      <c r="L253" s="402">
        <v>0</v>
      </c>
      <c r="M253" s="402">
        <v>1</v>
      </c>
      <c r="N253" s="379"/>
      <c r="O253" s="379">
        <v>0</v>
      </c>
      <c r="P253" s="379">
        <v>0</v>
      </c>
      <c r="Q253" s="379">
        <v>1</v>
      </c>
      <c r="R253" s="379">
        <v>1</v>
      </c>
      <c r="S253" s="379">
        <v>0</v>
      </c>
      <c r="T253" s="379">
        <v>0</v>
      </c>
      <c r="U253" s="379">
        <v>0</v>
      </c>
      <c r="V253" s="379">
        <v>0</v>
      </c>
      <c r="W253" s="379">
        <v>1</v>
      </c>
      <c r="X253" s="379">
        <v>0</v>
      </c>
      <c r="Y253" s="381">
        <v>0</v>
      </c>
      <c r="Z253" s="379"/>
      <c r="AA253" s="379"/>
      <c r="AB253" s="379">
        <v>0.82530459755072116</v>
      </c>
      <c r="AC253" s="379">
        <v>11.916983315392894</v>
      </c>
      <c r="AD253" s="379" t="s">
        <v>442</v>
      </c>
      <c r="AE253" s="379">
        <v>0.82530459755072116</v>
      </c>
      <c r="AF253" s="379">
        <v>11.916983315392894</v>
      </c>
      <c r="AG253" s="379">
        <v>-3.8578191652952314</v>
      </c>
      <c r="AH253" s="379">
        <v>-13.452182454251883</v>
      </c>
      <c r="AI253" s="379"/>
      <c r="AJ253" s="379"/>
      <c r="AK253" s="379">
        <v>0</v>
      </c>
      <c r="AL253" s="379">
        <v>0</v>
      </c>
      <c r="AM253" s="379"/>
      <c r="AN253" s="379"/>
      <c r="AO253" s="379"/>
      <c r="AP253" s="379"/>
      <c r="AQ253" s="379"/>
      <c r="AR253" s="379"/>
      <c r="AS253" s="379"/>
      <c r="AT253" s="379"/>
      <c r="AU253" s="405"/>
      <c r="AV253" s="405"/>
      <c r="AW253" s="405"/>
      <c r="AX253" s="379"/>
      <c r="AY253" s="379"/>
      <c r="AZ253" s="379"/>
      <c r="BA253" s="379"/>
      <c r="BB253" s="379"/>
      <c r="BC253" s="379"/>
      <c r="BD253" s="379"/>
      <c r="BE253" s="379"/>
      <c r="BF253" s="379"/>
      <c r="BG253" s="379"/>
      <c r="BH253" s="379"/>
      <c r="BI253" s="405"/>
      <c r="BJ253" s="405"/>
      <c r="BK253" s="405"/>
      <c r="BL253" s="379"/>
      <c r="BM253" s="379"/>
      <c r="BN253" s="379"/>
      <c r="BO253" s="379"/>
      <c r="BP253" s="379"/>
      <c r="BQ253" s="379"/>
      <c r="BR253" s="383"/>
      <c r="BS253" s="379"/>
      <c r="BT253" s="379"/>
      <c r="BU253" s="379"/>
      <c r="BV253" s="379"/>
      <c r="BW253" s="379"/>
      <c r="BX253" s="381"/>
      <c r="BY253" s="379"/>
      <c r="BZ253" s="379"/>
      <c r="CA253" s="379"/>
      <c r="CB253" s="379"/>
      <c r="CC253" s="379"/>
      <c r="CD253" s="379"/>
      <c r="CE253" s="381"/>
      <c r="CF253" s="379"/>
      <c r="CG253" s="379"/>
      <c r="CH253" s="379"/>
      <c r="CI253" s="379"/>
      <c r="CJ253" s="379"/>
      <c r="CK253" s="379"/>
      <c r="CL253" s="379"/>
      <c r="CM253" s="379"/>
      <c r="CN253" s="381"/>
      <c r="CO253" s="379"/>
    </row>
    <row r="254" spans="1:93" x14ac:dyDescent="0.15">
      <c r="A254" s="419">
        <v>1.2382986111111112</v>
      </c>
      <c r="B254" s="435">
        <v>1.03</v>
      </c>
      <c r="C254" s="442">
        <v>1.0999999900000001</v>
      </c>
      <c r="D254" s="379"/>
      <c r="E254" s="380"/>
      <c r="F254" s="379"/>
      <c r="G254" s="379"/>
      <c r="H254" s="381">
        <v>2</v>
      </c>
      <c r="I254" s="379"/>
      <c r="J254" s="381"/>
      <c r="K254" s="402">
        <v>0</v>
      </c>
      <c r="L254" s="379"/>
      <c r="M254" s="379"/>
      <c r="N254" s="379"/>
      <c r="O254" s="379"/>
      <c r="P254" s="379"/>
      <c r="Q254" s="379"/>
      <c r="R254" s="379"/>
      <c r="S254" s="379"/>
      <c r="T254" s="379"/>
      <c r="U254" s="379"/>
      <c r="V254" s="379"/>
      <c r="W254" s="379"/>
      <c r="X254" s="379"/>
      <c r="Y254" s="381"/>
      <c r="Z254" s="379">
        <v>-0.94046337860431006</v>
      </c>
      <c r="AA254" s="379">
        <v>-5.6610468245425185</v>
      </c>
      <c r="AB254" s="379">
        <v>-2.3991412719497709</v>
      </c>
      <c r="AC254" s="379">
        <v>-14.373301937567275</v>
      </c>
      <c r="AD254" s="379" t="s">
        <v>445</v>
      </c>
      <c r="AE254" s="379">
        <v>-2.8597763961641265</v>
      </c>
      <c r="AF254" s="379">
        <v>-14.718721743810548</v>
      </c>
      <c r="AG254" s="379">
        <v>1.9193130175598164E-2</v>
      </c>
      <c r="AH254" s="379">
        <v>11.725083423035521</v>
      </c>
      <c r="AI254" s="379"/>
      <c r="AJ254" s="379"/>
      <c r="AK254" s="379">
        <v>1</v>
      </c>
      <c r="AL254" s="379">
        <v>0</v>
      </c>
      <c r="AM254" s="379">
        <v>1</v>
      </c>
      <c r="AN254" s="379">
        <v>0</v>
      </c>
      <c r="AO254" s="379">
        <v>0</v>
      </c>
      <c r="AP254" s="379">
        <v>0</v>
      </c>
      <c r="AQ254" s="379">
        <v>1</v>
      </c>
      <c r="AR254" s="379">
        <v>0</v>
      </c>
      <c r="AS254" s="379">
        <v>0</v>
      </c>
      <c r="AT254" s="379">
        <v>0</v>
      </c>
      <c r="AU254" s="405">
        <v>1</v>
      </c>
      <c r="AV254" s="405">
        <v>0</v>
      </c>
      <c r="AW254" s="405">
        <v>0</v>
      </c>
      <c r="AX254" s="405">
        <v>0</v>
      </c>
      <c r="AY254" s="405">
        <v>0</v>
      </c>
      <c r="AZ254" s="405">
        <v>1</v>
      </c>
      <c r="BA254" s="405">
        <v>0</v>
      </c>
      <c r="BB254" s="405">
        <v>0</v>
      </c>
      <c r="BC254" s="405">
        <v>1</v>
      </c>
      <c r="BD254" s="405">
        <v>0</v>
      </c>
      <c r="BE254" s="405">
        <v>0</v>
      </c>
      <c r="BF254" s="405">
        <v>1</v>
      </c>
      <c r="BG254" s="405">
        <v>0</v>
      </c>
      <c r="BH254" s="405">
        <v>0</v>
      </c>
      <c r="BI254" s="405">
        <v>0</v>
      </c>
      <c r="BJ254" s="405">
        <v>0</v>
      </c>
      <c r="BK254" s="405">
        <v>0</v>
      </c>
      <c r="BL254" s="405">
        <v>0</v>
      </c>
      <c r="BM254" s="405">
        <v>0</v>
      </c>
      <c r="BN254" s="405">
        <v>1</v>
      </c>
      <c r="BO254" s="405">
        <v>0</v>
      </c>
      <c r="BP254" s="405">
        <v>0</v>
      </c>
      <c r="BQ254" s="405">
        <v>0</v>
      </c>
      <c r="BR254" s="383">
        <v>1</v>
      </c>
      <c r="BS254" s="402">
        <v>0</v>
      </c>
      <c r="BT254" s="402">
        <v>0</v>
      </c>
      <c r="BU254" s="402">
        <v>0</v>
      </c>
      <c r="BV254" s="402">
        <v>0</v>
      </c>
      <c r="BW254" s="402">
        <v>1</v>
      </c>
      <c r="BX254" s="381">
        <v>0</v>
      </c>
      <c r="BY254" s="402">
        <v>1</v>
      </c>
      <c r="BZ254" s="402">
        <v>0</v>
      </c>
      <c r="CA254" s="402">
        <v>0</v>
      </c>
      <c r="CB254" s="402">
        <v>0</v>
      </c>
      <c r="CC254" s="402">
        <v>0</v>
      </c>
      <c r="CD254" s="402">
        <v>0</v>
      </c>
      <c r="CE254" s="381">
        <v>0</v>
      </c>
      <c r="CF254" s="402">
        <v>0</v>
      </c>
      <c r="CG254" s="379"/>
      <c r="CH254" s="379"/>
      <c r="CI254" s="379"/>
      <c r="CJ254" s="379"/>
      <c r="CK254" s="379"/>
      <c r="CL254" s="379"/>
      <c r="CM254" s="379"/>
      <c r="CN254" s="381"/>
      <c r="CO254" s="379"/>
    </row>
    <row r="255" spans="1:93" x14ac:dyDescent="0.15">
      <c r="A255" s="419">
        <v>1.2391666666666665</v>
      </c>
      <c r="B255" s="435">
        <v>1.1499999999999999</v>
      </c>
      <c r="C255" s="442">
        <v>1.4999999499999996</v>
      </c>
      <c r="D255" s="379"/>
      <c r="E255" s="380"/>
      <c r="F255" s="379"/>
      <c r="G255" s="379"/>
      <c r="H255" s="381">
        <v>3</v>
      </c>
      <c r="I255" s="379"/>
      <c r="J255" s="381"/>
      <c r="K255" s="402">
        <v>0</v>
      </c>
      <c r="L255" s="379"/>
      <c r="M255" s="379"/>
      <c r="N255" s="379"/>
      <c r="O255" s="379"/>
      <c r="P255" s="379"/>
      <c r="Q255" s="379"/>
      <c r="R255" s="379"/>
      <c r="S255" s="379"/>
      <c r="T255" s="379"/>
      <c r="U255" s="379"/>
      <c r="V255" s="379"/>
      <c r="W255" s="379"/>
      <c r="X255" s="379"/>
      <c r="Y255" s="381"/>
      <c r="Z255" s="379">
        <v>-0.44144199403875778</v>
      </c>
      <c r="AA255" s="379">
        <v>7.4265258342303548</v>
      </c>
      <c r="AB255" s="379">
        <v>9.5965650877990832E-2</v>
      </c>
      <c r="AC255" s="379">
        <v>12.569442949407964</v>
      </c>
      <c r="AD255" s="379" t="s">
        <v>443</v>
      </c>
      <c r="AE255" s="379">
        <v>-0.74853207684832845</v>
      </c>
      <c r="AF255" s="379">
        <v>12.953242734122712</v>
      </c>
      <c r="AG255" s="379">
        <v>-0.51821451474115043</v>
      </c>
      <c r="AH255" s="379">
        <v>-13.75922228202368</v>
      </c>
      <c r="AI255" s="379"/>
      <c r="AJ255" s="379"/>
      <c r="AK255" s="379">
        <v>0</v>
      </c>
      <c r="AL255" s="379">
        <v>1</v>
      </c>
      <c r="AM255" s="379">
        <v>0</v>
      </c>
      <c r="AN255" s="379">
        <v>1</v>
      </c>
      <c r="AO255" s="379">
        <v>0</v>
      </c>
      <c r="AP255" s="379">
        <v>1</v>
      </c>
      <c r="AQ255" s="379">
        <v>0</v>
      </c>
      <c r="AR255" s="379">
        <v>0</v>
      </c>
      <c r="AS255" s="379">
        <v>0</v>
      </c>
      <c r="AT255" s="379">
        <v>1</v>
      </c>
      <c r="AU255" s="405">
        <v>0</v>
      </c>
      <c r="AV255" s="405">
        <v>0</v>
      </c>
      <c r="AW255" s="405">
        <v>0</v>
      </c>
      <c r="AX255" s="405">
        <v>0</v>
      </c>
      <c r="AY255" s="405">
        <v>0</v>
      </c>
      <c r="AZ255" s="405">
        <v>0</v>
      </c>
      <c r="BA255" s="405">
        <v>1</v>
      </c>
      <c r="BB255" s="405">
        <v>0</v>
      </c>
      <c r="BC255" s="405">
        <v>0</v>
      </c>
      <c r="BD255" s="405">
        <v>1</v>
      </c>
      <c r="BE255" s="405">
        <v>0</v>
      </c>
      <c r="BF255" s="405">
        <v>1</v>
      </c>
      <c r="BG255" s="405">
        <v>0</v>
      </c>
      <c r="BH255" s="405">
        <v>0</v>
      </c>
      <c r="BI255" s="405">
        <v>0</v>
      </c>
      <c r="BJ255" s="405">
        <v>0</v>
      </c>
      <c r="BK255" s="405">
        <v>0</v>
      </c>
      <c r="BL255" s="405">
        <v>0</v>
      </c>
      <c r="BM255" s="405">
        <v>0</v>
      </c>
      <c r="BN255" s="405">
        <v>1</v>
      </c>
      <c r="BO255" s="405">
        <v>0</v>
      </c>
      <c r="BP255" s="405">
        <v>0</v>
      </c>
      <c r="BQ255" s="405">
        <v>0</v>
      </c>
      <c r="BR255" s="383">
        <v>0</v>
      </c>
      <c r="BS255" s="402">
        <v>1</v>
      </c>
      <c r="BT255" s="402">
        <v>0</v>
      </c>
      <c r="BU255" s="402">
        <v>0</v>
      </c>
      <c r="BV255" s="402">
        <v>0</v>
      </c>
      <c r="BW255" s="402">
        <v>0</v>
      </c>
      <c r="BX255" s="381">
        <v>0</v>
      </c>
      <c r="BY255" s="402">
        <v>1</v>
      </c>
      <c r="BZ255" s="402">
        <v>0</v>
      </c>
      <c r="CA255" s="402">
        <v>0</v>
      </c>
      <c r="CB255" s="402">
        <v>0</v>
      </c>
      <c r="CC255" s="402">
        <v>0</v>
      </c>
      <c r="CD255" s="402">
        <v>0</v>
      </c>
      <c r="CE255" s="381">
        <v>0</v>
      </c>
      <c r="CF255" s="402">
        <v>0</v>
      </c>
      <c r="CG255" s="379"/>
      <c r="CH255" s="379"/>
      <c r="CI255" s="379"/>
      <c r="CJ255" s="379"/>
      <c r="CK255" s="379"/>
      <c r="CL255" s="379"/>
      <c r="CM255" s="379"/>
      <c r="CN255" s="381"/>
      <c r="CO255" s="379"/>
    </row>
    <row r="256" spans="1:93" x14ac:dyDescent="0.15">
      <c r="A256" s="419">
        <v>1.2403009259259259</v>
      </c>
      <c r="B256" s="435">
        <v>1.08</v>
      </c>
      <c r="C256" s="442">
        <v>1.2666666400000002</v>
      </c>
      <c r="D256" s="379"/>
      <c r="E256" s="380"/>
      <c r="F256" s="379"/>
      <c r="G256" s="379"/>
      <c r="H256" s="381">
        <v>4</v>
      </c>
      <c r="I256" s="379"/>
      <c r="J256" s="381"/>
      <c r="K256" s="402">
        <v>0</v>
      </c>
      <c r="L256" s="379"/>
      <c r="M256" s="379"/>
      <c r="N256" s="379"/>
      <c r="O256" s="379"/>
      <c r="P256" s="379"/>
      <c r="Q256" s="379"/>
      <c r="R256" s="379"/>
      <c r="S256" s="379"/>
      <c r="T256" s="379"/>
      <c r="U256" s="379"/>
      <c r="V256" s="379"/>
      <c r="W256" s="379"/>
      <c r="X256" s="379"/>
      <c r="Y256" s="381"/>
      <c r="Z256" s="379">
        <v>2.9365489168665193</v>
      </c>
      <c r="AA256" s="379">
        <v>-10.189884284176534</v>
      </c>
      <c r="AB256" s="379">
        <v>3.6275016031880534</v>
      </c>
      <c r="AC256" s="379">
        <v>-13.874362217438104</v>
      </c>
      <c r="AD256" s="379" t="s">
        <v>445</v>
      </c>
      <c r="AE256" s="379">
        <v>2.7062313547593413</v>
      </c>
      <c r="AF256" s="379">
        <v>-14.027882131324004</v>
      </c>
      <c r="AG256" s="379">
        <v>-0.90207711825311376</v>
      </c>
      <c r="AH256" s="379">
        <v>12.415923035522066</v>
      </c>
      <c r="AI256" s="379"/>
      <c r="AJ256" s="379"/>
      <c r="AK256" s="379">
        <v>0</v>
      </c>
      <c r="AL256" s="379">
        <v>1</v>
      </c>
      <c r="AM256" s="379">
        <v>1</v>
      </c>
      <c r="AN256" s="379">
        <v>0</v>
      </c>
      <c r="AO256" s="379">
        <v>0</v>
      </c>
      <c r="AP256" s="379">
        <v>0</v>
      </c>
      <c r="AQ256" s="379">
        <v>1</v>
      </c>
      <c r="AR256" s="379">
        <v>0</v>
      </c>
      <c r="AS256" s="379">
        <v>0</v>
      </c>
      <c r="AT256" s="379">
        <v>0</v>
      </c>
      <c r="AU256" s="405">
        <v>0</v>
      </c>
      <c r="AV256" s="415">
        <v>1</v>
      </c>
      <c r="AW256" s="415">
        <v>1</v>
      </c>
      <c r="AX256" s="405">
        <v>0</v>
      </c>
      <c r="AY256" s="405">
        <v>0</v>
      </c>
      <c r="AZ256" s="405">
        <v>1</v>
      </c>
      <c r="BA256" s="405">
        <v>0</v>
      </c>
      <c r="BB256" s="405">
        <v>0</v>
      </c>
      <c r="BC256" s="405">
        <v>0</v>
      </c>
      <c r="BD256" s="405">
        <v>1</v>
      </c>
      <c r="BE256" s="405">
        <v>0</v>
      </c>
      <c r="BF256" s="405">
        <v>1</v>
      </c>
      <c r="BG256" s="405">
        <v>0</v>
      </c>
      <c r="BH256" s="405">
        <v>0</v>
      </c>
      <c r="BI256" s="405">
        <v>0</v>
      </c>
      <c r="BJ256" s="405">
        <v>0</v>
      </c>
      <c r="BK256" s="405">
        <v>0</v>
      </c>
      <c r="BL256" s="405">
        <v>0</v>
      </c>
      <c r="BM256" s="405">
        <v>0</v>
      </c>
      <c r="BN256" s="405">
        <v>1</v>
      </c>
      <c r="BO256" s="405">
        <v>0</v>
      </c>
      <c r="BP256" s="405">
        <v>0</v>
      </c>
      <c r="BQ256" s="405">
        <v>0</v>
      </c>
      <c r="BR256" s="383">
        <v>1</v>
      </c>
      <c r="BS256" s="402">
        <v>0</v>
      </c>
      <c r="BT256" s="402">
        <v>0</v>
      </c>
      <c r="BU256" s="402">
        <v>0</v>
      </c>
      <c r="BV256" s="402">
        <v>0</v>
      </c>
      <c r="BW256" s="402">
        <v>1</v>
      </c>
      <c r="BX256" s="381">
        <v>0</v>
      </c>
      <c r="BY256" s="402">
        <v>1</v>
      </c>
      <c r="BZ256" s="402">
        <v>0</v>
      </c>
      <c r="CA256" s="402">
        <v>0</v>
      </c>
      <c r="CB256" s="402">
        <v>0</v>
      </c>
      <c r="CC256" s="402">
        <v>0</v>
      </c>
      <c r="CD256" s="402">
        <v>0</v>
      </c>
      <c r="CE256" s="381">
        <v>0</v>
      </c>
      <c r="CF256" s="402">
        <v>0</v>
      </c>
      <c r="CG256" s="379"/>
      <c r="CH256" s="379"/>
      <c r="CI256" s="379"/>
      <c r="CJ256" s="379"/>
      <c r="CK256" s="379"/>
      <c r="CL256" s="379"/>
      <c r="CM256" s="379"/>
      <c r="CN256" s="381"/>
      <c r="CO256" s="379"/>
    </row>
    <row r="257" spans="1:93" x14ac:dyDescent="0.15">
      <c r="A257" s="419">
        <v>1.2411574074074074</v>
      </c>
      <c r="B257" s="435">
        <v>1.1399999999999999</v>
      </c>
      <c r="C257" s="442">
        <v>1.4666666199999998</v>
      </c>
      <c r="D257" s="379"/>
      <c r="E257" s="380"/>
      <c r="F257" s="379"/>
      <c r="G257" s="379"/>
      <c r="H257" s="381">
        <v>5</v>
      </c>
      <c r="I257" s="379"/>
      <c r="J257" s="381"/>
      <c r="K257" s="402">
        <v>0</v>
      </c>
      <c r="L257" s="379"/>
      <c r="M257" s="379"/>
      <c r="N257" s="379"/>
      <c r="O257" s="379"/>
      <c r="P257" s="379"/>
      <c r="Q257" s="379"/>
      <c r="R257" s="379"/>
      <c r="S257" s="379"/>
      <c r="T257" s="379"/>
      <c r="U257" s="379"/>
      <c r="V257" s="379"/>
      <c r="W257" s="379"/>
      <c r="X257" s="379"/>
      <c r="Y257" s="381"/>
      <c r="Z257" s="379">
        <v>-2.9749351772177155</v>
      </c>
      <c r="AA257" s="379">
        <v>6.7740662002152847</v>
      </c>
      <c r="AB257" s="379">
        <v>-4.8174756740751397</v>
      </c>
      <c r="AC257" s="379">
        <v>11.686703444564047</v>
      </c>
      <c r="AD257" s="379" t="s">
        <v>443</v>
      </c>
      <c r="AE257" s="379">
        <v>-4.1265229877536056</v>
      </c>
      <c r="AF257" s="379">
        <v>11.801843379978472</v>
      </c>
      <c r="AG257" s="379">
        <v>2.2072099701937891</v>
      </c>
      <c r="AH257" s="379">
        <v>-13.720842303552207</v>
      </c>
      <c r="AI257" s="379"/>
      <c r="AJ257" s="379"/>
      <c r="AK257" s="379">
        <v>0</v>
      </c>
      <c r="AL257" s="379">
        <v>1</v>
      </c>
      <c r="AM257" s="379">
        <v>1</v>
      </c>
      <c r="AN257" s="379">
        <v>0</v>
      </c>
      <c r="AO257" s="379">
        <v>0</v>
      </c>
      <c r="AP257" s="379">
        <v>0</v>
      </c>
      <c r="AQ257" s="379">
        <v>1</v>
      </c>
      <c r="AR257" s="379">
        <v>0</v>
      </c>
      <c r="AS257" s="379">
        <v>0</v>
      </c>
      <c r="AT257" s="379">
        <v>0</v>
      </c>
      <c r="AU257" s="405">
        <v>0</v>
      </c>
      <c r="AV257" s="415">
        <v>1</v>
      </c>
      <c r="AW257" s="405">
        <v>0</v>
      </c>
      <c r="AX257" s="415">
        <v>1</v>
      </c>
      <c r="AY257" s="413">
        <v>0</v>
      </c>
      <c r="AZ257" s="413">
        <v>0</v>
      </c>
      <c r="BA257" s="413">
        <v>1</v>
      </c>
      <c r="BB257" s="413">
        <v>0</v>
      </c>
      <c r="BC257" s="413">
        <v>0</v>
      </c>
      <c r="BD257" s="413">
        <v>1</v>
      </c>
      <c r="BE257" s="413">
        <v>0</v>
      </c>
      <c r="BF257" s="413">
        <v>1</v>
      </c>
      <c r="BG257" s="413">
        <v>0</v>
      </c>
      <c r="BH257" s="413">
        <v>0</v>
      </c>
      <c r="BI257" s="413">
        <v>0</v>
      </c>
      <c r="BJ257" s="413">
        <v>0</v>
      </c>
      <c r="BK257" s="413">
        <v>0</v>
      </c>
      <c r="BL257" s="413">
        <v>0</v>
      </c>
      <c r="BM257" s="413">
        <v>0</v>
      </c>
      <c r="BN257" s="413">
        <v>1</v>
      </c>
      <c r="BO257" s="413">
        <v>0</v>
      </c>
      <c r="BP257" s="413">
        <v>0</v>
      </c>
      <c r="BQ257" s="413">
        <v>0</v>
      </c>
      <c r="BR257" s="383">
        <v>0</v>
      </c>
      <c r="BS257" s="402">
        <v>1</v>
      </c>
      <c r="BT257" s="402">
        <v>0</v>
      </c>
      <c r="BU257" s="402">
        <v>0</v>
      </c>
      <c r="BV257" s="402">
        <v>0</v>
      </c>
      <c r="BW257" s="402">
        <v>1</v>
      </c>
      <c r="BX257" s="381">
        <v>0</v>
      </c>
      <c r="BY257" s="402">
        <v>1</v>
      </c>
      <c r="BZ257" s="402">
        <v>0</v>
      </c>
      <c r="CA257" s="402">
        <v>0</v>
      </c>
      <c r="CB257" s="402">
        <v>0</v>
      </c>
      <c r="CC257" s="402">
        <v>0</v>
      </c>
      <c r="CD257" s="402">
        <v>0</v>
      </c>
      <c r="CE257" s="381">
        <v>0</v>
      </c>
      <c r="CF257" s="402">
        <v>0</v>
      </c>
      <c r="CG257" s="379"/>
      <c r="CH257" s="379"/>
      <c r="CI257" s="379"/>
      <c r="CJ257" s="379"/>
      <c r="CK257" s="379"/>
      <c r="CL257" s="379"/>
      <c r="CM257" s="379"/>
      <c r="CN257" s="381"/>
      <c r="CO257" s="379"/>
    </row>
    <row r="258" spans="1:93" x14ac:dyDescent="0.15">
      <c r="A258" s="419">
        <v>1.2419212962962962</v>
      </c>
      <c r="B258" s="435">
        <v>1.06</v>
      </c>
      <c r="C258" s="442">
        <v>1.1999999800000003</v>
      </c>
      <c r="D258" s="379"/>
      <c r="E258" s="380"/>
      <c r="F258" s="379"/>
      <c r="G258" s="379"/>
      <c r="H258" s="381">
        <v>6</v>
      </c>
      <c r="I258" s="379"/>
      <c r="J258" s="381"/>
      <c r="K258" s="402">
        <v>0</v>
      </c>
      <c r="L258" s="379"/>
      <c r="M258" s="379"/>
      <c r="N258" s="379"/>
      <c r="O258" s="379"/>
      <c r="P258" s="379"/>
      <c r="Q258" s="379"/>
      <c r="R258" s="379"/>
      <c r="S258" s="379"/>
      <c r="T258" s="379"/>
      <c r="U258" s="379"/>
      <c r="V258" s="379"/>
      <c r="W258" s="379"/>
      <c r="X258" s="379"/>
      <c r="Y258" s="381"/>
      <c r="Z258" s="379">
        <v>1.6698023252770404</v>
      </c>
      <c r="AA258" s="379">
        <v>-6.9659660925726588</v>
      </c>
      <c r="AB258" s="379">
        <v>3.8962054256464276</v>
      </c>
      <c r="AC258" s="379">
        <v>-12.799722820236813</v>
      </c>
      <c r="AD258" s="379" t="s">
        <v>445</v>
      </c>
      <c r="AE258" s="379">
        <v>2.9365489168665193</v>
      </c>
      <c r="AF258" s="379">
        <v>-13.030002691065661</v>
      </c>
      <c r="AG258" s="379">
        <v>-3.2820252600272863</v>
      </c>
      <c r="AH258" s="379">
        <v>11.801843379978472</v>
      </c>
      <c r="AI258" s="379"/>
      <c r="AJ258" s="379"/>
      <c r="AK258" s="379">
        <v>0</v>
      </c>
      <c r="AL258" s="379">
        <v>1</v>
      </c>
      <c r="AM258" s="379">
        <v>1</v>
      </c>
      <c r="AN258" s="379">
        <v>0</v>
      </c>
      <c r="AO258" s="379">
        <v>0</v>
      </c>
      <c r="AP258" s="379">
        <v>0</v>
      </c>
      <c r="AQ258" s="379">
        <v>1</v>
      </c>
      <c r="AR258" s="379">
        <v>0</v>
      </c>
      <c r="AS258" s="379">
        <v>0</v>
      </c>
      <c r="AT258" s="379">
        <v>0</v>
      </c>
      <c r="AU258" s="405">
        <v>0</v>
      </c>
      <c r="AV258" s="405">
        <v>1</v>
      </c>
      <c r="AW258" s="405">
        <v>0</v>
      </c>
      <c r="AX258" s="405">
        <v>0</v>
      </c>
      <c r="AY258" s="413">
        <v>1</v>
      </c>
      <c r="AZ258" s="413">
        <v>0</v>
      </c>
      <c r="BA258" s="413">
        <v>0</v>
      </c>
      <c r="BB258" s="413">
        <v>0</v>
      </c>
      <c r="BC258" s="413">
        <v>0</v>
      </c>
      <c r="BD258" s="413">
        <v>1</v>
      </c>
      <c r="BE258" s="413">
        <v>0</v>
      </c>
      <c r="BF258" s="413">
        <v>1</v>
      </c>
      <c r="BG258" s="413">
        <v>0</v>
      </c>
      <c r="BH258" s="413">
        <v>0</v>
      </c>
      <c r="BI258" s="413">
        <v>0</v>
      </c>
      <c r="BJ258" s="413">
        <v>0</v>
      </c>
      <c r="BK258" s="413">
        <v>0</v>
      </c>
      <c r="BL258" s="413">
        <v>0</v>
      </c>
      <c r="BM258" s="413">
        <v>0</v>
      </c>
      <c r="BN258" s="413">
        <v>1</v>
      </c>
      <c r="BO258" s="413">
        <v>0</v>
      </c>
      <c r="BP258" s="413">
        <v>0</v>
      </c>
      <c r="BQ258" s="413">
        <v>0</v>
      </c>
      <c r="BR258" s="383">
        <v>1</v>
      </c>
      <c r="BS258" s="402">
        <v>0</v>
      </c>
      <c r="BT258" s="402">
        <v>0</v>
      </c>
      <c r="BU258" s="402">
        <v>0</v>
      </c>
      <c r="BV258" s="402">
        <v>0</v>
      </c>
      <c r="BW258" s="402">
        <v>1</v>
      </c>
      <c r="BX258" s="381">
        <v>0</v>
      </c>
      <c r="BY258" s="402">
        <v>1</v>
      </c>
      <c r="BZ258" s="402">
        <v>0</v>
      </c>
      <c r="CA258" s="402">
        <v>0</v>
      </c>
      <c r="CB258" s="402">
        <v>0</v>
      </c>
      <c r="CC258" s="402">
        <v>0</v>
      </c>
      <c r="CD258" s="402">
        <v>0</v>
      </c>
      <c r="CE258" s="381">
        <v>0</v>
      </c>
      <c r="CF258" s="402">
        <v>0</v>
      </c>
      <c r="CG258" s="379"/>
      <c r="CH258" s="379"/>
      <c r="CI258" s="379"/>
      <c r="CJ258" s="379"/>
      <c r="CK258" s="379"/>
      <c r="CL258" s="379"/>
      <c r="CM258" s="379"/>
      <c r="CN258" s="381"/>
      <c r="CO258" s="379"/>
    </row>
    <row r="259" spans="1:93" x14ac:dyDescent="0.15">
      <c r="A259" s="441">
        <v>1.2426504629629631</v>
      </c>
      <c r="B259" s="435">
        <v>1.03</v>
      </c>
      <c r="C259" s="442">
        <v>1.09999</v>
      </c>
      <c r="D259" s="379"/>
      <c r="E259" s="380"/>
      <c r="F259" s="379"/>
      <c r="G259" s="379"/>
      <c r="H259" s="381">
        <v>7</v>
      </c>
      <c r="I259" s="379"/>
      <c r="J259" s="381"/>
      <c r="K259" s="402">
        <v>0</v>
      </c>
      <c r="L259" s="379"/>
      <c r="M259" s="379"/>
      <c r="N259" s="379"/>
      <c r="O259" s="379"/>
      <c r="P259" s="379"/>
      <c r="Q259" s="379"/>
      <c r="R259" s="379"/>
      <c r="S259" s="379"/>
      <c r="T259" s="379"/>
      <c r="U259" s="379"/>
      <c r="V259" s="379"/>
      <c r="W259" s="379"/>
      <c r="X259" s="379"/>
      <c r="Y259" s="381"/>
      <c r="Z259" s="379">
        <v>-2.2072099701937891</v>
      </c>
      <c r="AA259" s="379">
        <v>10.995863832077502</v>
      </c>
      <c r="AB259" s="379">
        <v>-2.7062313547593413</v>
      </c>
      <c r="AC259" s="379">
        <v>12.224023143164693</v>
      </c>
      <c r="AD259" s="379" t="s">
        <v>445</v>
      </c>
      <c r="AE259" s="379">
        <v>-2.0152786684378072</v>
      </c>
      <c r="AF259" s="379">
        <v>12.45430301399354</v>
      </c>
      <c r="AG259" s="379">
        <v>2.2072099701937891</v>
      </c>
      <c r="AH259" s="379">
        <v>-13.298662540365985</v>
      </c>
      <c r="AI259" s="379"/>
      <c r="AJ259" s="379"/>
      <c r="AK259" s="379">
        <v>0</v>
      </c>
      <c r="AL259" s="379">
        <v>1</v>
      </c>
      <c r="AM259" s="379">
        <v>1</v>
      </c>
      <c r="AN259" s="379">
        <v>0</v>
      </c>
      <c r="AO259" s="379">
        <v>0</v>
      </c>
      <c r="AP259" s="379">
        <v>0</v>
      </c>
      <c r="AQ259" s="379">
        <v>1</v>
      </c>
      <c r="AR259" s="379">
        <v>0</v>
      </c>
      <c r="AS259" s="379">
        <v>1</v>
      </c>
      <c r="AT259" s="379">
        <v>0</v>
      </c>
      <c r="AU259" s="405">
        <v>0</v>
      </c>
      <c r="AV259" s="405">
        <v>0</v>
      </c>
      <c r="AW259" s="405">
        <v>0</v>
      </c>
      <c r="AX259" s="405">
        <v>0</v>
      </c>
      <c r="AY259" s="413">
        <v>1</v>
      </c>
      <c r="AZ259" s="413">
        <v>0</v>
      </c>
      <c r="BA259" s="413">
        <v>0</v>
      </c>
      <c r="BB259" s="413">
        <v>0</v>
      </c>
      <c r="BC259" s="413">
        <v>0</v>
      </c>
      <c r="BD259" s="413">
        <v>1</v>
      </c>
      <c r="BE259" s="413">
        <v>0</v>
      </c>
      <c r="BF259" s="415">
        <v>1</v>
      </c>
      <c r="BG259" s="413">
        <v>0</v>
      </c>
      <c r="BH259" s="413">
        <v>0</v>
      </c>
      <c r="BI259" s="413">
        <v>0</v>
      </c>
      <c r="BJ259" s="413">
        <v>0</v>
      </c>
      <c r="BK259" s="413">
        <v>0</v>
      </c>
      <c r="BL259" s="415">
        <v>1</v>
      </c>
      <c r="BM259" s="413">
        <v>0</v>
      </c>
      <c r="BN259" s="413">
        <v>1</v>
      </c>
      <c r="BO259" s="413">
        <v>0</v>
      </c>
      <c r="BP259" s="413">
        <v>0</v>
      </c>
      <c r="BQ259" s="413">
        <v>0</v>
      </c>
      <c r="BR259" s="383">
        <v>0</v>
      </c>
      <c r="BS259" s="402">
        <v>1</v>
      </c>
      <c r="BT259" s="402">
        <v>0</v>
      </c>
      <c r="BU259" s="402">
        <v>0</v>
      </c>
      <c r="BV259" s="402">
        <v>0</v>
      </c>
      <c r="BW259" s="402">
        <v>1</v>
      </c>
      <c r="BX259" s="381">
        <v>0</v>
      </c>
      <c r="BY259" s="402">
        <v>1</v>
      </c>
      <c r="BZ259" s="402">
        <v>0</v>
      </c>
      <c r="CA259" s="402">
        <v>0</v>
      </c>
      <c r="CB259" s="402">
        <v>0</v>
      </c>
      <c r="CC259" s="402">
        <v>0</v>
      </c>
      <c r="CD259" s="402">
        <v>0</v>
      </c>
      <c r="CE259" s="381">
        <v>0</v>
      </c>
      <c r="CF259" s="402">
        <v>0</v>
      </c>
      <c r="CG259" s="379"/>
      <c r="CH259" s="379"/>
      <c r="CI259" s="379"/>
      <c r="CJ259" s="379"/>
      <c r="CK259" s="379"/>
      <c r="CL259" s="379"/>
      <c r="CM259" s="379"/>
      <c r="CN259" s="381"/>
      <c r="CO259" s="379"/>
    </row>
    <row r="260" spans="1:93" x14ac:dyDescent="0.15">
      <c r="A260" s="419">
        <v>1.2439004629629629</v>
      </c>
      <c r="B260" s="435">
        <v>1.18</v>
      </c>
      <c r="C260" s="442">
        <v>1.5999939999999999</v>
      </c>
      <c r="D260" s="379"/>
      <c r="E260" s="380"/>
      <c r="F260" s="379"/>
      <c r="G260" s="379"/>
      <c r="H260" s="381">
        <v>8</v>
      </c>
      <c r="I260" s="379"/>
      <c r="J260" s="381"/>
      <c r="K260" s="402">
        <v>0</v>
      </c>
      <c r="L260" s="379"/>
      <c r="M260" s="379"/>
      <c r="N260" s="379"/>
      <c r="O260" s="379"/>
      <c r="P260" s="379"/>
      <c r="Q260" s="379"/>
      <c r="R260" s="379"/>
      <c r="S260" s="379"/>
      <c r="T260" s="379"/>
      <c r="U260" s="379"/>
      <c r="V260" s="379"/>
      <c r="W260" s="379"/>
      <c r="X260" s="379"/>
      <c r="Y260" s="381"/>
      <c r="Z260" s="379">
        <v>2.4759137926521633</v>
      </c>
      <c r="AA260" s="379">
        <v>-6.7740662002152847</v>
      </c>
      <c r="AB260" s="379">
        <v>4.203295508455998</v>
      </c>
      <c r="AC260" s="379">
        <v>-12.300783100107642</v>
      </c>
      <c r="AD260" s="379" t="s">
        <v>445</v>
      </c>
      <c r="AE260" s="379">
        <v>5.3932695793430847</v>
      </c>
      <c r="AF260" s="379">
        <v>-12.722962863293864</v>
      </c>
      <c r="AG260" s="379">
        <v>-1.1323946803602918</v>
      </c>
      <c r="AH260" s="379">
        <v>13.030002691065661</v>
      </c>
      <c r="AI260" s="379"/>
      <c r="AJ260" s="379"/>
      <c r="AK260" s="379">
        <v>0</v>
      </c>
      <c r="AL260" s="379">
        <v>1</v>
      </c>
      <c r="AM260" s="379">
        <v>0</v>
      </c>
      <c r="AN260" s="379">
        <v>1</v>
      </c>
      <c r="AO260" s="379">
        <v>0</v>
      </c>
      <c r="AP260" s="379">
        <v>1</v>
      </c>
      <c r="AQ260" s="379">
        <v>0</v>
      </c>
      <c r="AR260" s="379">
        <v>0</v>
      </c>
      <c r="AS260" s="379">
        <v>1</v>
      </c>
      <c r="AT260" s="379">
        <v>0</v>
      </c>
      <c r="AU260" s="405">
        <v>0</v>
      </c>
      <c r="AV260" s="405">
        <v>0</v>
      </c>
      <c r="AW260" s="405">
        <v>0</v>
      </c>
      <c r="AX260" s="405">
        <v>0</v>
      </c>
      <c r="AY260" s="413">
        <v>1</v>
      </c>
      <c r="AZ260" s="413">
        <v>0</v>
      </c>
      <c r="BA260" s="413">
        <v>0</v>
      </c>
      <c r="BB260" s="413">
        <v>0</v>
      </c>
      <c r="BC260" s="413">
        <v>0</v>
      </c>
      <c r="BD260" s="413">
        <v>1</v>
      </c>
      <c r="BE260" s="413">
        <v>0</v>
      </c>
      <c r="BF260" s="413">
        <v>1</v>
      </c>
      <c r="BG260" s="413">
        <v>0</v>
      </c>
      <c r="BH260" s="413">
        <v>0</v>
      </c>
      <c r="BI260" s="413">
        <v>0</v>
      </c>
      <c r="BJ260" s="413">
        <v>0</v>
      </c>
      <c r="BK260" s="413">
        <v>0</v>
      </c>
      <c r="BL260" s="413">
        <v>0</v>
      </c>
      <c r="BM260" s="413">
        <v>0</v>
      </c>
      <c r="BN260" s="413">
        <v>1</v>
      </c>
      <c r="BO260" s="413">
        <v>0</v>
      </c>
      <c r="BP260" s="413">
        <v>0</v>
      </c>
      <c r="BQ260" s="413">
        <v>0</v>
      </c>
      <c r="BR260" s="383">
        <v>0</v>
      </c>
      <c r="BS260" s="402">
        <v>1</v>
      </c>
      <c r="BT260" s="402">
        <v>0</v>
      </c>
      <c r="BU260" s="402">
        <v>0</v>
      </c>
      <c r="BV260" s="402">
        <v>0</v>
      </c>
      <c r="BW260" s="402">
        <v>1</v>
      </c>
      <c r="BX260" s="381">
        <v>0</v>
      </c>
      <c r="BY260" s="402">
        <v>1</v>
      </c>
      <c r="BZ260" s="402">
        <v>0</v>
      </c>
      <c r="CA260" s="402">
        <v>0</v>
      </c>
      <c r="CB260" s="402">
        <v>0</v>
      </c>
      <c r="CC260" s="402">
        <v>0</v>
      </c>
      <c r="CD260" s="402">
        <v>0</v>
      </c>
      <c r="CE260" s="381">
        <v>0</v>
      </c>
      <c r="CF260" s="402">
        <v>0</v>
      </c>
      <c r="CG260" s="379"/>
      <c r="CH260" s="379"/>
      <c r="CI260" s="379"/>
      <c r="CJ260" s="379"/>
      <c r="CK260" s="379"/>
      <c r="CL260" s="379"/>
      <c r="CM260" s="379"/>
      <c r="CN260" s="381"/>
      <c r="CO260" s="379"/>
    </row>
    <row r="261" spans="1:93" x14ac:dyDescent="0.15">
      <c r="A261" s="419">
        <v>1.2446643518518519</v>
      </c>
      <c r="B261" s="435">
        <v>2.0699999999999998</v>
      </c>
      <c r="C261" s="442">
        <v>2.2333309999999993</v>
      </c>
      <c r="D261" s="379"/>
      <c r="E261" s="380"/>
      <c r="F261" s="379"/>
      <c r="G261" s="379"/>
      <c r="H261" s="381">
        <v>9</v>
      </c>
      <c r="I261" s="379"/>
      <c r="J261" s="381"/>
      <c r="K261" s="402">
        <v>0</v>
      </c>
      <c r="L261" s="379"/>
      <c r="M261" s="379"/>
      <c r="N261" s="379"/>
      <c r="O261" s="379"/>
      <c r="P261" s="379"/>
      <c r="Q261" s="379"/>
      <c r="R261" s="379"/>
      <c r="S261" s="379"/>
      <c r="T261" s="379"/>
      <c r="U261" s="379"/>
      <c r="V261" s="379"/>
      <c r="W261" s="379"/>
      <c r="X261" s="379"/>
      <c r="Y261" s="381"/>
      <c r="Z261" s="379">
        <v>-2.0920511891402001</v>
      </c>
      <c r="AA261" s="379">
        <v>9.5758046286329375</v>
      </c>
      <c r="AB261" s="379">
        <v>-3.4739565617832677</v>
      </c>
      <c r="AC261" s="379">
        <v>13.221902583423034</v>
      </c>
      <c r="AD261" s="379" t="s">
        <v>443</v>
      </c>
      <c r="AE261" s="379">
        <v>-2.4375275323009671</v>
      </c>
      <c r="AF261" s="379">
        <v>13.567322389666307</v>
      </c>
      <c r="AG261" s="379">
        <v>3.7810466445928386</v>
      </c>
      <c r="AH261" s="379">
        <v>-12.60782292787944</v>
      </c>
      <c r="AI261" s="379"/>
      <c r="AJ261" s="379"/>
      <c r="AK261" s="379">
        <v>0</v>
      </c>
      <c r="AL261" s="379">
        <v>1</v>
      </c>
      <c r="AM261" s="379">
        <v>1</v>
      </c>
      <c r="AN261" s="379">
        <v>0</v>
      </c>
      <c r="AO261" s="379">
        <v>0</v>
      </c>
      <c r="AP261" s="379">
        <v>0</v>
      </c>
      <c r="AQ261" s="379">
        <v>1</v>
      </c>
      <c r="AR261" s="379">
        <v>0</v>
      </c>
      <c r="AS261" s="379">
        <v>0</v>
      </c>
      <c r="AT261" s="379">
        <v>0</v>
      </c>
      <c r="AU261" s="405">
        <v>1</v>
      </c>
      <c r="AV261" s="405">
        <v>0</v>
      </c>
      <c r="AW261" s="405">
        <v>0</v>
      </c>
      <c r="AX261" s="405">
        <v>0</v>
      </c>
      <c r="AY261" s="413">
        <v>0</v>
      </c>
      <c r="AZ261" s="413">
        <v>0</v>
      </c>
      <c r="BA261" s="413">
        <v>1</v>
      </c>
      <c r="BB261" s="413">
        <v>0</v>
      </c>
      <c r="BC261" s="413">
        <v>0</v>
      </c>
      <c r="BD261" s="413">
        <v>0</v>
      </c>
      <c r="BE261" s="413">
        <v>1</v>
      </c>
      <c r="BF261" s="413">
        <v>1</v>
      </c>
      <c r="BG261" s="413">
        <v>0</v>
      </c>
      <c r="BH261" s="413">
        <v>0</v>
      </c>
      <c r="BI261" s="413">
        <v>0</v>
      </c>
      <c r="BJ261" s="413">
        <v>0</v>
      </c>
      <c r="BK261" s="413">
        <v>0</v>
      </c>
      <c r="BL261" s="413">
        <v>0</v>
      </c>
      <c r="BM261" s="413">
        <v>0</v>
      </c>
      <c r="BN261" s="413">
        <v>1</v>
      </c>
      <c r="BO261" s="413">
        <v>0</v>
      </c>
      <c r="BP261" s="413">
        <v>0</v>
      </c>
      <c r="BQ261" s="413">
        <v>0</v>
      </c>
      <c r="BR261" s="383">
        <v>0</v>
      </c>
      <c r="BS261" s="402">
        <v>1</v>
      </c>
      <c r="BT261" s="402">
        <v>0</v>
      </c>
      <c r="BU261" s="402">
        <v>0</v>
      </c>
      <c r="BV261" s="402">
        <v>0</v>
      </c>
      <c r="BW261" s="402">
        <v>1</v>
      </c>
      <c r="BX261" s="381">
        <v>0</v>
      </c>
      <c r="BY261" s="402">
        <v>1</v>
      </c>
      <c r="BZ261" s="402">
        <v>0</v>
      </c>
      <c r="CA261" s="402">
        <v>0</v>
      </c>
      <c r="CB261" s="402">
        <v>0</v>
      </c>
      <c r="CC261" s="402">
        <v>0</v>
      </c>
      <c r="CD261" s="402">
        <v>0</v>
      </c>
      <c r="CE261" s="381">
        <v>0</v>
      </c>
      <c r="CF261" s="402">
        <v>0</v>
      </c>
      <c r="CG261" s="379"/>
      <c r="CH261" s="379"/>
      <c r="CI261" s="379"/>
      <c r="CJ261" s="379"/>
      <c r="CK261" s="379"/>
      <c r="CL261" s="379"/>
      <c r="CM261" s="379"/>
      <c r="CN261" s="381"/>
      <c r="CO261" s="379" t="s">
        <v>552</v>
      </c>
    </row>
    <row r="262" spans="1:93" x14ac:dyDescent="0.15">
      <c r="A262" s="419">
        <v>1.2458912037037038</v>
      </c>
      <c r="B262" s="440">
        <v>1.1599999999999999</v>
      </c>
      <c r="C262" s="442">
        <v>1.53328</v>
      </c>
      <c r="D262" s="379"/>
      <c r="E262" s="380"/>
      <c r="F262" s="379"/>
      <c r="G262" s="379"/>
      <c r="H262" s="381">
        <v>10</v>
      </c>
      <c r="I262" s="379"/>
      <c r="J262" s="381"/>
      <c r="K262" s="402">
        <v>0</v>
      </c>
      <c r="L262" s="379"/>
      <c r="M262" s="379"/>
      <c r="N262" s="379"/>
      <c r="O262" s="379"/>
      <c r="P262" s="379"/>
      <c r="Q262" s="379"/>
      <c r="R262" s="379"/>
      <c r="S262" s="379"/>
      <c r="T262" s="379"/>
      <c r="U262" s="379"/>
      <c r="V262" s="379"/>
      <c r="W262" s="379"/>
      <c r="X262" s="379"/>
      <c r="Y262" s="381"/>
      <c r="Z262" s="379">
        <v>-1.1323946803602918</v>
      </c>
      <c r="AA262" s="379">
        <v>-9.0384849300322916</v>
      </c>
      <c r="AB262" s="379">
        <v>-0.40305573368756148</v>
      </c>
      <c r="AC262" s="379">
        <v>-13.030002691065661</v>
      </c>
      <c r="AD262" s="379" t="s">
        <v>443</v>
      </c>
      <c r="AE262" s="379">
        <v>0.74853207684832845</v>
      </c>
      <c r="AF262" s="379">
        <v>-13.183522604951561</v>
      </c>
      <c r="AG262" s="379">
        <v>-1.1323946803602918</v>
      </c>
      <c r="AH262" s="379">
        <v>13.644082346609256</v>
      </c>
      <c r="AI262" s="379"/>
      <c r="AJ262" s="379"/>
      <c r="AK262" s="379">
        <v>0</v>
      </c>
      <c r="AL262" s="379">
        <v>1</v>
      </c>
      <c r="AM262" s="379">
        <v>0</v>
      </c>
      <c r="AN262" s="379">
        <v>1</v>
      </c>
      <c r="AO262" s="379">
        <v>0</v>
      </c>
      <c r="AP262" s="379">
        <v>1</v>
      </c>
      <c r="AQ262" s="379">
        <v>0</v>
      </c>
      <c r="AR262" s="379">
        <v>0</v>
      </c>
      <c r="AS262" s="379">
        <v>0</v>
      </c>
      <c r="AT262" s="379">
        <v>1</v>
      </c>
      <c r="AU262" s="405">
        <v>0</v>
      </c>
      <c r="AV262" s="405">
        <v>0</v>
      </c>
      <c r="AW262" s="405">
        <v>0</v>
      </c>
      <c r="AX262" s="405">
        <v>0</v>
      </c>
      <c r="AY262" s="413">
        <v>0</v>
      </c>
      <c r="AZ262" s="413">
        <v>1</v>
      </c>
      <c r="BA262" s="413">
        <v>0</v>
      </c>
      <c r="BB262" s="413">
        <v>0</v>
      </c>
      <c r="BC262" s="413">
        <v>0</v>
      </c>
      <c r="BD262" s="413">
        <v>1</v>
      </c>
      <c r="BE262" s="413">
        <v>0</v>
      </c>
      <c r="BF262" s="413">
        <v>1</v>
      </c>
      <c r="BG262" s="413">
        <v>0</v>
      </c>
      <c r="BH262" s="413">
        <v>0</v>
      </c>
      <c r="BI262" s="413">
        <v>0</v>
      </c>
      <c r="BJ262" s="413">
        <v>0</v>
      </c>
      <c r="BK262" s="413">
        <v>0</v>
      </c>
      <c r="BL262" s="413">
        <v>0</v>
      </c>
      <c r="BM262" s="413">
        <v>0</v>
      </c>
      <c r="BN262" s="413">
        <v>1</v>
      </c>
      <c r="BO262" s="413">
        <v>0</v>
      </c>
      <c r="BP262" s="413">
        <v>0</v>
      </c>
      <c r="BQ262" s="413">
        <v>0</v>
      </c>
      <c r="BR262" s="383">
        <v>0</v>
      </c>
      <c r="BS262" s="402">
        <v>1</v>
      </c>
      <c r="BT262" s="402">
        <v>0</v>
      </c>
      <c r="BU262" s="402">
        <v>0</v>
      </c>
      <c r="BV262" s="402">
        <v>0</v>
      </c>
      <c r="BW262" s="402">
        <v>1</v>
      </c>
      <c r="BX262" s="381">
        <v>0</v>
      </c>
      <c r="BY262" s="402">
        <v>1</v>
      </c>
      <c r="BZ262" s="402">
        <v>0</v>
      </c>
      <c r="CA262" s="402">
        <v>0</v>
      </c>
      <c r="CB262" s="402">
        <v>0</v>
      </c>
      <c r="CC262" s="402">
        <v>0</v>
      </c>
      <c r="CD262" s="402">
        <v>0</v>
      </c>
      <c r="CE262" s="381">
        <v>0</v>
      </c>
      <c r="CF262" s="402">
        <v>1</v>
      </c>
      <c r="CG262" s="379"/>
      <c r="CH262" s="379"/>
      <c r="CI262" s="379"/>
      <c r="CJ262" s="379"/>
      <c r="CK262" s="379"/>
      <c r="CL262" s="379"/>
      <c r="CM262" s="379"/>
      <c r="CN262" s="381"/>
      <c r="CO262" s="379"/>
    </row>
    <row r="263" spans="1:93" x14ac:dyDescent="0.15">
      <c r="A263" s="419">
        <v>1.2466550925925926</v>
      </c>
      <c r="B263" s="435">
        <v>1.06</v>
      </c>
      <c r="C263" s="442">
        <v>1.1999999800000003</v>
      </c>
      <c r="D263" s="379"/>
      <c r="E263" s="380"/>
      <c r="F263" s="379"/>
      <c r="G263" s="379"/>
      <c r="H263" s="381">
        <v>11</v>
      </c>
      <c r="I263" s="379"/>
      <c r="J263" s="381"/>
      <c r="K263" s="402">
        <v>0</v>
      </c>
      <c r="L263" s="379"/>
      <c r="M263" s="379"/>
      <c r="N263" s="379"/>
      <c r="O263" s="379"/>
      <c r="P263" s="379"/>
      <c r="Q263" s="379"/>
      <c r="R263" s="379"/>
      <c r="S263" s="379"/>
      <c r="T263" s="379"/>
      <c r="U263" s="379"/>
      <c r="V263" s="379"/>
      <c r="W263" s="379"/>
      <c r="X263" s="379"/>
      <c r="Y263" s="381"/>
      <c r="Z263" s="379">
        <v>-2.5910725737057523</v>
      </c>
      <c r="AA263" s="379">
        <v>6.2367465016146388</v>
      </c>
      <c r="AB263" s="379">
        <v>-3.6275016031880534</v>
      </c>
      <c r="AC263" s="379">
        <v>13.644082346609256</v>
      </c>
      <c r="AD263" s="379" t="s">
        <v>445</v>
      </c>
      <c r="AE263" s="379">
        <v>-2.6294588340569485</v>
      </c>
      <c r="AF263" s="379">
        <v>13.874362217438104</v>
      </c>
      <c r="AG263" s="379">
        <v>0.63337329579473944</v>
      </c>
      <c r="AH263" s="379">
        <v>-12.339163078579116</v>
      </c>
      <c r="AI263" s="379"/>
      <c r="AJ263" s="379"/>
      <c r="AK263" s="379">
        <v>0</v>
      </c>
      <c r="AL263" s="379">
        <v>1</v>
      </c>
      <c r="AM263" s="379">
        <v>1</v>
      </c>
      <c r="AN263" s="379">
        <v>0</v>
      </c>
      <c r="AO263" s="379">
        <v>0</v>
      </c>
      <c r="AP263" s="379">
        <v>0</v>
      </c>
      <c r="AQ263" s="379">
        <v>1</v>
      </c>
      <c r="AR263" s="379">
        <v>0</v>
      </c>
      <c r="AS263" s="379">
        <v>1</v>
      </c>
      <c r="AT263" s="379">
        <v>0</v>
      </c>
      <c r="AU263" s="405">
        <v>0</v>
      </c>
      <c r="AV263" s="405">
        <v>0</v>
      </c>
      <c r="AW263" s="405">
        <v>0</v>
      </c>
      <c r="AX263" s="405">
        <v>0</v>
      </c>
      <c r="AY263" s="413">
        <v>1</v>
      </c>
      <c r="AZ263" s="413">
        <v>0</v>
      </c>
      <c r="BA263" s="413">
        <v>0</v>
      </c>
      <c r="BB263" s="413">
        <v>0</v>
      </c>
      <c r="BC263" s="413">
        <v>0</v>
      </c>
      <c r="BD263" s="413">
        <v>1</v>
      </c>
      <c r="BE263" s="413">
        <v>0</v>
      </c>
      <c r="BF263" s="413">
        <v>1</v>
      </c>
      <c r="BG263" s="413">
        <v>0</v>
      </c>
      <c r="BH263" s="413">
        <v>0</v>
      </c>
      <c r="BI263" s="413">
        <v>0</v>
      </c>
      <c r="BJ263" s="413">
        <v>0</v>
      </c>
      <c r="BK263" s="413">
        <v>0</v>
      </c>
      <c r="BL263" s="413">
        <v>0</v>
      </c>
      <c r="BM263" s="413">
        <v>0</v>
      </c>
      <c r="BN263" s="413">
        <v>1</v>
      </c>
      <c r="BO263" s="413">
        <v>0</v>
      </c>
      <c r="BP263" s="413">
        <v>0</v>
      </c>
      <c r="BQ263" s="413">
        <v>0</v>
      </c>
      <c r="BR263" s="383">
        <v>1</v>
      </c>
      <c r="BS263" s="402">
        <v>0</v>
      </c>
      <c r="BT263" s="402">
        <v>0</v>
      </c>
      <c r="BU263" s="402">
        <v>0</v>
      </c>
      <c r="BV263" s="402">
        <v>0</v>
      </c>
      <c r="BW263" s="402">
        <v>1</v>
      </c>
      <c r="BX263" s="381">
        <v>0</v>
      </c>
      <c r="BY263" s="402">
        <v>0</v>
      </c>
      <c r="BZ263" s="402">
        <v>0</v>
      </c>
      <c r="CA263" s="402">
        <v>0</v>
      </c>
      <c r="CB263" s="402">
        <v>1</v>
      </c>
      <c r="CC263" s="402">
        <v>0</v>
      </c>
      <c r="CD263" s="402">
        <v>0</v>
      </c>
      <c r="CE263" s="381">
        <v>0</v>
      </c>
      <c r="CF263" s="402">
        <v>0</v>
      </c>
      <c r="CG263" s="379"/>
      <c r="CH263" s="379"/>
      <c r="CI263" s="379"/>
      <c r="CJ263" s="379"/>
      <c r="CK263" s="379"/>
      <c r="CL263" s="379"/>
      <c r="CM263" s="379"/>
      <c r="CN263" s="381"/>
      <c r="CO263" s="379"/>
    </row>
    <row r="264" spans="1:93" x14ac:dyDescent="0.15">
      <c r="A264" s="418" t="s">
        <v>593</v>
      </c>
      <c r="B264" s="435"/>
      <c r="C264" s="442"/>
      <c r="D264" s="379"/>
      <c r="E264" s="380"/>
      <c r="F264" s="379"/>
      <c r="G264" s="379"/>
      <c r="H264" s="381"/>
      <c r="I264" s="379"/>
      <c r="J264" s="381"/>
      <c r="K264" s="379"/>
      <c r="L264" s="379"/>
      <c r="M264" s="379"/>
      <c r="N264" s="379"/>
      <c r="O264" s="379"/>
      <c r="P264" s="379"/>
      <c r="Q264" s="379"/>
      <c r="R264" s="379"/>
      <c r="S264" s="379"/>
      <c r="T264" s="379"/>
      <c r="U264" s="379"/>
      <c r="V264" s="379"/>
      <c r="W264" s="379"/>
      <c r="X264" s="379"/>
      <c r="Y264" s="381"/>
      <c r="Z264" s="379">
        <v>4.1649092481048022</v>
      </c>
      <c r="AA264" s="379">
        <v>-9.4222847147470397</v>
      </c>
      <c r="AB264" s="379"/>
      <c r="AC264" s="379"/>
      <c r="AD264" s="379"/>
      <c r="AE264" s="379"/>
      <c r="AF264" s="379"/>
      <c r="AG264" s="379"/>
      <c r="AH264" s="381"/>
      <c r="AI264" s="382"/>
      <c r="AJ264" s="382"/>
      <c r="AK264" s="379"/>
      <c r="AL264" s="379"/>
      <c r="AM264" s="379"/>
      <c r="AN264" s="379"/>
      <c r="AO264" s="379"/>
      <c r="AP264" s="379"/>
      <c r="AQ264" s="379"/>
      <c r="AR264" s="379"/>
      <c r="AS264" s="379"/>
      <c r="AT264" s="379"/>
      <c r="AU264" s="405"/>
      <c r="AV264" s="405"/>
      <c r="AW264" s="405"/>
      <c r="AX264" s="379"/>
      <c r="AY264" s="379"/>
      <c r="AZ264" s="379"/>
      <c r="BA264" s="379"/>
      <c r="BB264" s="379"/>
      <c r="BC264" s="379"/>
      <c r="BD264" s="379"/>
      <c r="BE264" s="379"/>
      <c r="BF264" s="379"/>
      <c r="BG264" s="379"/>
      <c r="BH264" s="379"/>
      <c r="BI264" s="405"/>
      <c r="BJ264" s="405"/>
      <c r="BK264" s="405"/>
      <c r="BL264" s="379"/>
      <c r="BM264" s="379"/>
      <c r="BN264" s="379"/>
      <c r="BO264" s="379"/>
      <c r="BP264" s="379"/>
      <c r="BQ264" s="379"/>
      <c r="BR264" s="383"/>
      <c r="BS264" s="379"/>
      <c r="BT264" s="379"/>
      <c r="BU264" s="379"/>
      <c r="BV264" s="379"/>
      <c r="BW264" s="379"/>
      <c r="BX264" s="381"/>
      <c r="BY264" s="379"/>
      <c r="BZ264" s="379"/>
      <c r="CA264" s="379"/>
      <c r="CB264" s="379"/>
      <c r="CC264" s="379"/>
      <c r="CD264" s="379"/>
      <c r="CE264" s="381"/>
      <c r="CF264" s="379"/>
      <c r="CG264" s="379"/>
      <c r="CH264" s="379"/>
      <c r="CI264" s="379"/>
      <c r="CJ264" s="379"/>
      <c r="CK264" s="379"/>
      <c r="CL264" s="379"/>
      <c r="CM264" s="379"/>
      <c r="CN264" s="381"/>
      <c r="CO264" s="379"/>
    </row>
    <row r="265" spans="1:93" x14ac:dyDescent="0.15">
      <c r="A265" s="419">
        <v>1.2660185185185184</v>
      </c>
      <c r="B265" s="435"/>
      <c r="C265" s="442"/>
      <c r="D265" s="379"/>
      <c r="E265" s="380"/>
      <c r="F265" s="379" t="s">
        <v>347</v>
      </c>
      <c r="G265" s="379">
        <v>50</v>
      </c>
      <c r="H265" s="381">
        <v>1</v>
      </c>
      <c r="I265" s="379">
        <v>1</v>
      </c>
      <c r="J265" s="381">
        <v>0</v>
      </c>
      <c r="K265" s="402">
        <v>1</v>
      </c>
      <c r="L265" s="402">
        <v>1</v>
      </c>
      <c r="M265" s="402">
        <v>0</v>
      </c>
      <c r="N265" s="379"/>
      <c r="O265" s="379">
        <v>1</v>
      </c>
      <c r="P265" s="379">
        <v>0</v>
      </c>
      <c r="Q265" s="379">
        <v>0</v>
      </c>
      <c r="R265" s="379">
        <v>0</v>
      </c>
      <c r="S265" s="379">
        <v>0</v>
      </c>
      <c r="T265" s="379">
        <v>1</v>
      </c>
      <c r="U265" s="379">
        <v>0</v>
      </c>
      <c r="V265" s="379">
        <v>0</v>
      </c>
      <c r="W265" s="379">
        <v>0</v>
      </c>
      <c r="X265" s="379">
        <v>1</v>
      </c>
      <c r="Y265" s="381">
        <v>0</v>
      </c>
      <c r="Z265" s="411">
        <v>1.5546435442234514</v>
      </c>
      <c r="AA265" s="411">
        <v>1.9189989235737351E-2</v>
      </c>
      <c r="AB265" s="379">
        <v>-1.3256816307160371</v>
      </c>
      <c r="AC265" s="379">
        <v>11.907091078066914</v>
      </c>
      <c r="AD265" s="379" t="s">
        <v>442</v>
      </c>
      <c r="AE265" s="379">
        <v>-1.3256816307160371</v>
      </c>
      <c r="AF265" s="379">
        <v>11.907091078066914</v>
      </c>
      <c r="AG265" s="379">
        <v>4.0212342798386453</v>
      </c>
      <c r="AH265" s="379">
        <v>-12.96746282527881</v>
      </c>
      <c r="AI265" s="379"/>
      <c r="AJ265" s="379"/>
      <c r="AK265" s="379">
        <v>0</v>
      </c>
      <c r="AL265" s="379">
        <v>0</v>
      </c>
      <c r="AM265" s="379"/>
      <c r="AN265" s="379"/>
      <c r="AO265" s="379"/>
      <c r="AP265" s="379"/>
      <c r="AQ265" s="379"/>
      <c r="AR265" s="379"/>
      <c r="AS265" s="379"/>
      <c r="AT265" s="379"/>
      <c r="AU265" s="405"/>
      <c r="AV265" s="405"/>
      <c r="AW265" s="405"/>
      <c r="AX265" s="379"/>
      <c r="AY265" s="379"/>
      <c r="AZ265" s="379"/>
      <c r="BA265" s="379"/>
      <c r="BB265" s="379"/>
      <c r="BC265" s="379"/>
      <c r="BD265" s="379"/>
      <c r="BE265" s="379"/>
      <c r="BF265" s="379"/>
      <c r="BG265" s="379"/>
      <c r="BH265" s="379"/>
      <c r="BI265" s="405"/>
      <c r="BJ265" s="405"/>
      <c r="BK265" s="405"/>
      <c r="BL265" s="379"/>
      <c r="BM265" s="379"/>
      <c r="BN265" s="379"/>
      <c r="BO265" s="379"/>
      <c r="BP265" s="379"/>
      <c r="BQ265" s="379"/>
      <c r="BR265" s="383"/>
      <c r="BS265" s="379"/>
      <c r="BT265" s="379"/>
      <c r="BU265" s="379"/>
      <c r="BV265" s="379"/>
      <c r="BW265" s="379"/>
      <c r="BX265" s="381"/>
      <c r="BY265" s="379"/>
      <c r="BZ265" s="379"/>
      <c r="CA265" s="379"/>
      <c r="CB265" s="379"/>
      <c r="CC265" s="379"/>
      <c r="CD265" s="379"/>
      <c r="CE265" s="381"/>
      <c r="CF265" s="379"/>
      <c r="CG265" s="379"/>
      <c r="CH265" s="379"/>
      <c r="CI265" s="379"/>
      <c r="CJ265" s="379"/>
      <c r="CK265" s="379"/>
      <c r="CL265" s="379"/>
      <c r="CM265" s="379"/>
      <c r="CN265" s="381"/>
      <c r="CO265" s="379"/>
    </row>
    <row r="266" spans="1:93" x14ac:dyDescent="0.15">
      <c r="A266" s="419">
        <v>1.271574074074074</v>
      </c>
      <c r="B266" s="435"/>
      <c r="C266" s="442"/>
      <c r="D266" s="379"/>
      <c r="E266" s="380"/>
      <c r="F266" s="379"/>
      <c r="G266" s="379"/>
      <c r="H266" s="381">
        <v>1</v>
      </c>
      <c r="I266" s="379">
        <v>1</v>
      </c>
      <c r="J266" s="381">
        <v>0</v>
      </c>
      <c r="K266" s="402">
        <v>1</v>
      </c>
      <c r="L266" s="402">
        <v>0</v>
      </c>
      <c r="M266" s="402">
        <v>1</v>
      </c>
      <c r="N266" s="379"/>
      <c r="O266" s="379">
        <v>0</v>
      </c>
      <c r="P266" s="379">
        <v>0</v>
      </c>
      <c r="Q266" s="379">
        <v>1</v>
      </c>
      <c r="R266" s="379">
        <v>1</v>
      </c>
      <c r="S266" s="379">
        <v>0</v>
      </c>
      <c r="T266" s="379">
        <v>0</v>
      </c>
      <c r="U266" s="379">
        <v>0</v>
      </c>
      <c r="V266" s="379">
        <v>0</v>
      </c>
      <c r="W266" s="379"/>
      <c r="X266" s="379"/>
      <c r="Y266" s="381"/>
      <c r="Z266" s="379"/>
      <c r="AA266" s="379"/>
      <c r="AB266" s="379">
        <v>-0.83959836612015681</v>
      </c>
      <c r="AC266" s="379">
        <v>11.907091078066914</v>
      </c>
      <c r="AD266" s="379" t="s">
        <v>442</v>
      </c>
      <c r="AE266" s="379">
        <v>-0.83959836612015681</v>
      </c>
      <c r="AF266" s="379">
        <v>11.907091078066914</v>
      </c>
      <c r="AG266" s="379">
        <v>4.0212342798386453</v>
      </c>
      <c r="AH266" s="379">
        <v>-12.437276951672862</v>
      </c>
      <c r="AI266" s="379"/>
      <c r="AJ266" s="379"/>
      <c r="AK266" s="379">
        <v>0</v>
      </c>
      <c r="AL266" s="379">
        <v>0</v>
      </c>
      <c r="AM266" s="379"/>
      <c r="AN266" s="379"/>
      <c r="AO266" s="379"/>
      <c r="AP266" s="379"/>
      <c r="AQ266" s="379"/>
      <c r="AR266" s="379"/>
      <c r="AS266" s="379"/>
      <c r="AT266" s="379"/>
      <c r="AU266" s="405"/>
      <c r="AV266" s="405"/>
      <c r="AW266" s="405"/>
      <c r="AX266" s="379"/>
      <c r="AY266" s="379"/>
      <c r="AZ266" s="379"/>
      <c r="BA266" s="379"/>
      <c r="BB266" s="379"/>
      <c r="BC266" s="379"/>
      <c r="BD266" s="379"/>
      <c r="BE266" s="379"/>
      <c r="BF266" s="379"/>
      <c r="BG266" s="379"/>
      <c r="BH266" s="379"/>
      <c r="BI266" s="405"/>
      <c r="BJ266" s="405"/>
      <c r="BK266" s="405"/>
      <c r="BL266" s="379"/>
      <c r="BM266" s="379"/>
      <c r="BN266" s="379"/>
      <c r="BO266" s="379"/>
      <c r="BP266" s="379"/>
      <c r="BQ266" s="379"/>
      <c r="BR266" s="383"/>
      <c r="BS266" s="379"/>
      <c r="BT266" s="379"/>
      <c r="BU266" s="379"/>
      <c r="BV266" s="379"/>
      <c r="BW266" s="379"/>
      <c r="BX266" s="381"/>
      <c r="BY266" s="379"/>
      <c r="BZ266" s="379"/>
      <c r="CA266" s="379"/>
      <c r="CB266" s="379"/>
      <c r="CC266" s="379"/>
      <c r="CD266" s="379"/>
      <c r="CE266" s="381"/>
      <c r="CF266" s="379"/>
      <c r="CG266" s="379"/>
      <c r="CH266" s="379"/>
      <c r="CI266" s="379"/>
      <c r="CJ266" s="379"/>
      <c r="CK266" s="379"/>
      <c r="CL266" s="379"/>
      <c r="CM266" s="379"/>
      <c r="CN266" s="381"/>
      <c r="CO266" s="379"/>
    </row>
    <row r="267" spans="1:93" x14ac:dyDescent="0.15">
      <c r="A267" s="419">
        <v>1.2723032407407409</v>
      </c>
      <c r="B267" s="435">
        <v>1.03</v>
      </c>
      <c r="C267" s="442">
        <v>1.0999999900000001</v>
      </c>
      <c r="D267" s="379"/>
      <c r="E267" s="380"/>
      <c r="F267" s="379"/>
      <c r="G267" s="379"/>
      <c r="H267" s="381">
        <v>2</v>
      </c>
      <c r="I267" s="379"/>
      <c r="J267" s="381"/>
      <c r="K267" s="402">
        <v>0</v>
      </c>
      <c r="L267" s="379"/>
      <c r="M267" s="379"/>
      <c r="N267" s="379"/>
      <c r="O267" s="379"/>
      <c r="P267" s="379"/>
      <c r="Q267" s="379"/>
      <c r="R267" s="379"/>
      <c r="S267" s="379"/>
      <c r="T267" s="379"/>
      <c r="U267" s="379"/>
      <c r="V267" s="379"/>
      <c r="W267" s="379"/>
      <c r="X267" s="379"/>
      <c r="Y267" s="381"/>
      <c r="Z267" s="379">
        <v>2.8281208121942121</v>
      </c>
      <c r="AA267" s="379">
        <v>-3.9984851301115243</v>
      </c>
      <c r="AB267" s="379">
        <v>4.7724538705777331</v>
      </c>
      <c r="AC267" s="379">
        <v>-13.144191449814127</v>
      </c>
      <c r="AD267" s="379" t="s">
        <v>443</v>
      </c>
      <c r="AE267" s="379">
        <v>3.9328555044575766</v>
      </c>
      <c r="AF267" s="379">
        <v>-13.188373605947955</v>
      </c>
      <c r="AG267" s="379">
        <v>-1.2373028553349679</v>
      </c>
      <c r="AH267" s="379">
        <v>11.818726765799257</v>
      </c>
      <c r="AI267" s="379"/>
      <c r="AJ267" s="379"/>
      <c r="AK267" s="379">
        <v>1</v>
      </c>
      <c r="AL267" s="379">
        <v>0</v>
      </c>
      <c r="AM267" s="379">
        <v>1</v>
      </c>
      <c r="AN267" s="379">
        <v>0</v>
      </c>
      <c r="AO267" s="379">
        <v>0</v>
      </c>
      <c r="AP267" s="379">
        <v>0</v>
      </c>
      <c r="AQ267" s="379">
        <v>1</v>
      </c>
      <c r="AR267" s="379">
        <v>0</v>
      </c>
      <c r="AS267" s="379">
        <v>1</v>
      </c>
      <c r="AT267" s="379">
        <v>0</v>
      </c>
      <c r="AU267" s="405">
        <v>0</v>
      </c>
      <c r="AV267" s="405">
        <v>0</v>
      </c>
      <c r="AW267" s="405">
        <v>0</v>
      </c>
      <c r="AX267" s="405">
        <v>0</v>
      </c>
      <c r="AY267" s="405">
        <v>0</v>
      </c>
      <c r="AZ267" s="405">
        <v>0</v>
      </c>
      <c r="BA267" s="405">
        <v>1</v>
      </c>
      <c r="BB267" s="405">
        <v>0</v>
      </c>
      <c r="BC267" s="405">
        <v>0</v>
      </c>
      <c r="BD267" s="405">
        <v>1</v>
      </c>
      <c r="BE267" s="405">
        <v>0</v>
      </c>
      <c r="BF267" s="405">
        <v>1</v>
      </c>
      <c r="BG267" s="405">
        <v>0</v>
      </c>
      <c r="BH267" s="405">
        <v>0</v>
      </c>
      <c r="BI267" s="405">
        <v>0</v>
      </c>
      <c r="BJ267" s="405">
        <v>0</v>
      </c>
      <c r="BK267" s="405">
        <v>0</v>
      </c>
      <c r="BL267" s="405">
        <v>0</v>
      </c>
      <c r="BM267" s="405">
        <v>0</v>
      </c>
      <c r="BN267" s="405">
        <v>1</v>
      </c>
      <c r="BO267" s="405">
        <v>0</v>
      </c>
      <c r="BP267" s="405">
        <v>0</v>
      </c>
      <c r="BQ267" s="405">
        <v>0</v>
      </c>
      <c r="BR267" s="383">
        <v>1</v>
      </c>
      <c r="BS267" s="402">
        <v>0</v>
      </c>
      <c r="BT267" s="402">
        <v>0</v>
      </c>
      <c r="BU267" s="402">
        <v>0</v>
      </c>
      <c r="BV267" s="402">
        <v>0</v>
      </c>
      <c r="BW267" s="402">
        <v>1</v>
      </c>
      <c r="BX267" s="381">
        <v>0</v>
      </c>
      <c r="BY267" s="402">
        <v>1</v>
      </c>
      <c r="BZ267" s="402">
        <v>0</v>
      </c>
      <c r="CA267" s="402">
        <v>0</v>
      </c>
      <c r="CB267" s="402">
        <v>0</v>
      </c>
      <c r="CC267" s="402">
        <v>0</v>
      </c>
      <c r="CD267" s="402">
        <v>0</v>
      </c>
      <c r="CE267" s="381">
        <v>0</v>
      </c>
      <c r="CF267" s="402">
        <v>0</v>
      </c>
      <c r="CG267" s="379"/>
      <c r="CH267" s="379"/>
      <c r="CI267" s="379"/>
      <c r="CJ267" s="379"/>
      <c r="CK267" s="379"/>
      <c r="CL267" s="379"/>
      <c r="CM267" s="379"/>
      <c r="CN267" s="381"/>
      <c r="CO267" s="379"/>
    </row>
    <row r="268" spans="1:93" x14ac:dyDescent="0.15">
      <c r="A268" s="419">
        <v>1.2731828703703705</v>
      </c>
      <c r="B268" s="435">
        <v>1.1599999999999999</v>
      </c>
      <c r="C268" s="442">
        <v>1.5333332799999999</v>
      </c>
      <c r="D268" s="379"/>
      <c r="E268" s="380"/>
      <c r="F268" s="379"/>
      <c r="G268" s="379"/>
      <c r="H268" s="381">
        <v>3</v>
      </c>
      <c r="I268" s="379"/>
      <c r="J268" s="381"/>
      <c r="K268" s="402">
        <v>0</v>
      </c>
      <c r="L268" s="379"/>
      <c r="M268" s="379"/>
      <c r="N268" s="379"/>
      <c r="O268" s="379"/>
      <c r="P268" s="379"/>
      <c r="Q268" s="379"/>
      <c r="R268" s="379"/>
      <c r="S268" s="379"/>
      <c r="T268" s="379"/>
      <c r="U268" s="379"/>
      <c r="V268" s="379"/>
      <c r="W268" s="379"/>
      <c r="X268" s="379"/>
      <c r="Y268" s="381"/>
      <c r="Z268" s="379">
        <v>-0.83959836612015681</v>
      </c>
      <c r="AA268" s="379">
        <v>6.3843215613382904</v>
      </c>
      <c r="AB268" s="379">
        <v>-3.1816359137184889</v>
      </c>
      <c r="AC268" s="379">
        <v>11.818726765799257</v>
      </c>
      <c r="AD268" s="379" t="s">
        <v>443</v>
      </c>
      <c r="AE268" s="379">
        <v>-4.4631281567439913</v>
      </c>
      <c r="AF268" s="379">
        <v>11.818726765799257</v>
      </c>
      <c r="AG268" s="379">
        <v>1.7675755076213826</v>
      </c>
      <c r="AH268" s="379">
        <v>-13.365102230483272</v>
      </c>
      <c r="AI268" s="379"/>
      <c r="AJ268" s="379"/>
      <c r="AK268" s="379">
        <v>0</v>
      </c>
      <c r="AL268" s="379">
        <v>1</v>
      </c>
      <c r="AM268" s="379">
        <v>0</v>
      </c>
      <c r="AN268" s="379">
        <v>1</v>
      </c>
      <c r="AO268" s="379">
        <v>0</v>
      </c>
      <c r="AP268" s="379">
        <v>1</v>
      </c>
      <c r="AQ268" s="379">
        <v>0</v>
      </c>
      <c r="AR268" s="379">
        <v>0</v>
      </c>
      <c r="AS268" s="379">
        <v>1</v>
      </c>
      <c r="AT268" s="379">
        <v>0</v>
      </c>
      <c r="AU268" s="405">
        <v>0</v>
      </c>
      <c r="AV268" s="405">
        <v>0</v>
      </c>
      <c r="AW268" s="405">
        <v>0</v>
      </c>
      <c r="AX268" s="405">
        <v>0</v>
      </c>
      <c r="AY268" s="405">
        <v>0</v>
      </c>
      <c r="AZ268" s="405">
        <v>0</v>
      </c>
      <c r="BA268" s="405">
        <v>1</v>
      </c>
      <c r="BB268" s="405">
        <v>0</v>
      </c>
      <c r="BC268" s="405">
        <v>0</v>
      </c>
      <c r="BD268" s="405">
        <v>1</v>
      </c>
      <c r="BE268" s="405">
        <v>0</v>
      </c>
      <c r="BF268" s="405">
        <v>1</v>
      </c>
      <c r="BG268" s="405">
        <v>0</v>
      </c>
      <c r="BH268" s="405">
        <v>0</v>
      </c>
      <c r="BI268" s="405">
        <v>0</v>
      </c>
      <c r="BJ268" s="405">
        <v>0</v>
      </c>
      <c r="BK268" s="405">
        <v>0</v>
      </c>
      <c r="BL268" s="405">
        <v>0</v>
      </c>
      <c r="BM268" s="405">
        <v>0</v>
      </c>
      <c r="BN268" s="405">
        <v>1</v>
      </c>
      <c r="BO268" s="405">
        <v>0</v>
      </c>
      <c r="BP268" s="405">
        <v>0</v>
      </c>
      <c r="BQ268" s="405">
        <v>0</v>
      </c>
      <c r="BR268" s="383">
        <v>0</v>
      </c>
      <c r="BS268" s="402">
        <v>1</v>
      </c>
      <c r="BT268" s="402">
        <v>0</v>
      </c>
      <c r="BU268" s="402">
        <v>0</v>
      </c>
      <c r="BV268" s="402">
        <v>0</v>
      </c>
      <c r="BW268" s="402">
        <v>1</v>
      </c>
      <c r="BX268" s="381">
        <v>0</v>
      </c>
      <c r="BY268" s="402">
        <v>1</v>
      </c>
      <c r="BZ268" s="402">
        <v>0</v>
      </c>
      <c r="CA268" s="402">
        <v>0</v>
      </c>
      <c r="CB268" s="402">
        <v>0</v>
      </c>
      <c r="CC268" s="402">
        <v>0</v>
      </c>
      <c r="CD268" s="402">
        <v>0</v>
      </c>
      <c r="CE268" s="381">
        <v>0</v>
      </c>
      <c r="CF268" s="402">
        <v>1</v>
      </c>
      <c r="CG268" s="379"/>
      <c r="CH268" s="379"/>
      <c r="CI268" s="379"/>
      <c r="CJ268" s="379"/>
      <c r="CK268" s="379"/>
      <c r="CL268" s="379"/>
      <c r="CM268" s="379"/>
      <c r="CN268" s="381"/>
      <c r="CO268" s="379"/>
    </row>
    <row r="269" spans="1:93" x14ac:dyDescent="0.15">
      <c r="A269" s="419">
        <v>1.2739004629629631</v>
      </c>
      <c r="B269" s="435">
        <v>1.02</v>
      </c>
      <c r="C269" s="442">
        <v>1.0666666600000001</v>
      </c>
      <c r="D269" s="379"/>
      <c r="E269" s="380"/>
      <c r="F269" s="379"/>
      <c r="G269" s="379"/>
      <c r="H269" s="381">
        <v>4</v>
      </c>
      <c r="I269" s="379"/>
      <c r="J269" s="381"/>
      <c r="K269" s="402">
        <v>0</v>
      </c>
      <c r="L269" s="379"/>
      <c r="M269" s="379"/>
      <c r="N269" s="379"/>
      <c r="O269" s="379"/>
      <c r="P269" s="379"/>
      <c r="Q269" s="379"/>
      <c r="R269" s="379"/>
      <c r="S269" s="379"/>
      <c r="T269" s="379"/>
      <c r="U269" s="379"/>
      <c r="V269" s="379"/>
      <c r="W269" s="379"/>
      <c r="X269" s="379"/>
      <c r="Y269" s="381"/>
      <c r="Z269" s="379">
        <v>2.8723101998847467</v>
      </c>
      <c r="AA269" s="379">
        <v>-10.493262081784387</v>
      </c>
      <c r="AB269" s="379">
        <v>3.9770448921481112</v>
      </c>
      <c r="AC269" s="379">
        <v>-13.453466542750929</v>
      </c>
      <c r="AD269" s="379" t="s">
        <v>445</v>
      </c>
      <c r="AE269" s="379">
        <v>2.8723101998847467</v>
      </c>
      <c r="AF269" s="379">
        <v>-13.232555762081784</v>
      </c>
      <c r="AG269" s="379">
        <v>-3.3583934644806273</v>
      </c>
      <c r="AH269" s="379">
        <v>12.083819702602231</v>
      </c>
      <c r="AI269" s="379"/>
      <c r="AJ269" s="379"/>
      <c r="AK269" s="379">
        <v>0</v>
      </c>
      <c r="AL269" s="379">
        <v>1</v>
      </c>
      <c r="AM269" s="379">
        <v>1</v>
      </c>
      <c r="AN269" s="379">
        <v>0</v>
      </c>
      <c r="AO269" s="379">
        <v>0</v>
      </c>
      <c r="AP269" s="379">
        <v>0</v>
      </c>
      <c r="AQ269" s="379">
        <v>1</v>
      </c>
      <c r="AR269" s="379">
        <v>0</v>
      </c>
      <c r="AS269" s="379">
        <v>0</v>
      </c>
      <c r="AT269" s="379">
        <v>0</v>
      </c>
      <c r="AU269" s="405">
        <v>0</v>
      </c>
      <c r="AV269" s="405">
        <v>1</v>
      </c>
      <c r="AW269" s="405"/>
      <c r="AX269" s="405">
        <v>0</v>
      </c>
      <c r="AY269" s="405">
        <v>0</v>
      </c>
      <c r="AZ269" s="405">
        <v>1</v>
      </c>
      <c r="BA269" s="405">
        <v>0</v>
      </c>
      <c r="BB269" s="405">
        <v>0</v>
      </c>
      <c r="BC269" s="405">
        <v>0</v>
      </c>
      <c r="BD269" s="405">
        <v>1</v>
      </c>
      <c r="BE269" s="405">
        <v>0</v>
      </c>
      <c r="BF269" s="405">
        <v>1</v>
      </c>
      <c r="BG269" s="405">
        <v>0</v>
      </c>
      <c r="BH269" s="405">
        <v>0</v>
      </c>
      <c r="BI269" s="405">
        <v>0</v>
      </c>
      <c r="BJ269" s="405">
        <v>0</v>
      </c>
      <c r="BK269" s="405">
        <v>0</v>
      </c>
      <c r="BL269" s="405">
        <v>0</v>
      </c>
      <c r="BM269" s="405">
        <v>0</v>
      </c>
      <c r="BN269" s="405">
        <v>0</v>
      </c>
      <c r="BO269" s="405">
        <v>1</v>
      </c>
      <c r="BP269" s="405">
        <v>0</v>
      </c>
      <c r="BQ269" s="405">
        <v>0</v>
      </c>
      <c r="BR269" s="383">
        <v>0</v>
      </c>
      <c r="BS269" s="402">
        <v>0</v>
      </c>
      <c r="BT269" s="402">
        <v>0</v>
      </c>
      <c r="BU269" s="402">
        <v>1</v>
      </c>
      <c r="BV269" s="402">
        <v>0</v>
      </c>
      <c r="BW269" s="402">
        <v>1</v>
      </c>
      <c r="BX269" s="381">
        <v>0</v>
      </c>
      <c r="BY269" s="402">
        <v>1</v>
      </c>
      <c r="BZ269" s="402">
        <v>0</v>
      </c>
      <c r="CA269" s="402">
        <v>0</v>
      </c>
      <c r="CB269" s="402">
        <v>0</v>
      </c>
      <c r="CC269" s="402">
        <v>0</v>
      </c>
      <c r="CD269" s="402">
        <v>0</v>
      </c>
      <c r="CE269" s="381">
        <v>0</v>
      </c>
      <c r="CF269" s="402">
        <v>0</v>
      </c>
      <c r="CG269" s="379"/>
      <c r="CH269" s="379"/>
      <c r="CI269" s="379"/>
      <c r="CJ269" s="379"/>
      <c r="CK269" s="379"/>
      <c r="CL269" s="379"/>
      <c r="CM269" s="379"/>
      <c r="CN269" s="381"/>
      <c r="CO269" s="379"/>
    </row>
    <row r="270" spans="1:93" x14ac:dyDescent="0.15">
      <c r="A270" s="419">
        <v>1.2753240740740741</v>
      </c>
      <c r="B270" s="435">
        <v>2.0299999999999998</v>
      </c>
      <c r="C270" s="442">
        <v>2.0999899999999991</v>
      </c>
      <c r="D270" s="379"/>
      <c r="E270" s="380"/>
      <c r="F270" s="379"/>
      <c r="G270" s="379"/>
      <c r="H270" s="381">
        <v>5</v>
      </c>
      <c r="I270" s="379"/>
      <c r="J270" s="381"/>
      <c r="K270" s="402">
        <v>0</v>
      </c>
      <c r="L270" s="379"/>
      <c r="M270" s="379"/>
      <c r="N270" s="379"/>
      <c r="O270" s="379"/>
      <c r="P270" s="379"/>
      <c r="Q270" s="379"/>
      <c r="R270" s="379"/>
      <c r="S270" s="379"/>
      <c r="T270" s="379"/>
      <c r="U270" s="379"/>
      <c r="V270" s="379"/>
      <c r="W270" s="379"/>
      <c r="X270" s="379"/>
      <c r="Y270" s="381"/>
      <c r="Z270" s="379">
        <v>-1.2373028553349679</v>
      </c>
      <c r="AA270" s="379">
        <v>10.581626394052044</v>
      </c>
      <c r="AB270" s="379">
        <v>-1.414060406097106</v>
      </c>
      <c r="AC270" s="379">
        <v>11.862908921933085</v>
      </c>
      <c r="AD270" s="379" t="s">
        <v>443</v>
      </c>
      <c r="AE270" s="379">
        <v>-2.4304163229794011</v>
      </c>
      <c r="AF270" s="379">
        <v>11.818726765799257</v>
      </c>
      <c r="AG270" s="379">
        <v>0.61865142766748393</v>
      </c>
      <c r="AH270" s="379">
        <v>-13.586013011152417</v>
      </c>
      <c r="AI270" s="379"/>
      <c r="AJ270" s="379"/>
      <c r="AK270" s="379">
        <v>0</v>
      </c>
      <c r="AL270" s="379">
        <v>1</v>
      </c>
      <c r="AM270" s="379">
        <v>0</v>
      </c>
      <c r="AN270" s="379">
        <v>1</v>
      </c>
      <c r="AO270" s="379">
        <v>0</v>
      </c>
      <c r="AP270" s="379">
        <v>1</v>
      </c>
      <c r="AQ270" s="379">
        <v>0</v>
      </c>
      <c r="AR270" s="379">
        <v>0</v>
      </c>
      <c r="AS270" s="379">
        <v>0</v>
      </c>
      <c r="AT270" s="379">
        <v>1</v>
      </c>
      <c r="AU270" s="405">
        <v>0</v>
      </c>
      <c r="AV270" s="405">
        <v>0</v>
      </c>
      <c r="AW270" s="405">
        <v>0</v>
      </c>
      <c r="AX270" s="405">
        <v>0</v>
      </c>
      <c r="AY270" s="405">
        <v>0</v>
      </c>
      <c r="AZ270" s="405">
        <v>1</v>
      </c>
      <c r="BA270" s="405">
        <v>0</v>
      </c>
      <c r="BB270" s="405">
        <v>0</v>
      </c>
      <c r="BC270" s="405">
        <v>0</v>
      </c>
      <c r="BD270" s="405">
        <v>1</v>
      </c>
      <c r="BE270" s="405">
        <v>0</v>
      </c>
      <c r="BF270" s="405">
        <v>1</v>
      </c>
      <c r="BG270" s="405">
        <v>0</v>
      </c>
      <c r="BH270" s="405">
        <v>0</v>
      </c>
      <c r="BI270" s="405">
        <v>0</v>
      </c>
      <c r="BJ270" s="405">
        <v>0</v>
      </c>
      <c r="BK270" s="405">
        <v>0</v>
      </c>
      <c r="BL270" s="405">
        <v>0</v>
      </c>
      <c r="BM270" s="405">
        <v>0</v>
      </c>
      <c r="BN270" s="405">
        <v>1</v>
      </c>
      <c r="BO270" s="405">
        <v>0</v>
      </c>
      <c r="BP270" s="405">
        <v>0</v>
      </c>
      <c r="BQ270" s="405">
        <v>0</v>
      </c>
      <c r="BR270" s="383">
        <v>0</v>
      </c>
      <c r="BS270" s="402">
        <v>1</v>
      </c>
      <c r="BT270" s="402">
        <v>0</v>
      </c>
      <c r="BU270" s="402">
        <v>0</v>
      </c>
      <c r="BV270" s="402">
        <v>0</v>
      </c>
      <c r="BW270" s="402">
        <v>1</v>
      </c>
      <c r="BX270" s="381">
        <v>0</v>
      </c>
      <c r="BY270" s="402">
        <v>1</v>
      </c>
      <c r="BZ270" s="402">
        <v>0</v>
      </c>
      <c r="CA270" s="402">
        <v>0</v>
      </c>
      <c r="CB270" s="402">
        <v>0</v>
      </c>
      <c r="CC270" s="402">
        <v>0</v>
      </c>
      <c r="CD270" s="402">
        <v>0</v>
      </c>
      <c r="CE270" s="381">
        <v>0</v>
      </c>
      <c r="CF270" s="402">
        <v>1</v>
      </c>
      <c r="CG270" s="379"/>
      <c r="CH270" s="379"/>
      <c r="CI270" s="379"/>
      <c r="CJ270" s="379"/>
      <c r="CK270" s="379"/>
      <c r="CL270" s="379"/>
      <c r="CM270" s="379"/>
      <c r="CN270" s="381"/>
      <c r="CO270" s="379"/>
    </row>
    <row r="271" spans="1:93" x14ac:dyDescent="0.15">
      <c r="A271" s="419">
        <v>1.2764583333333335</v>
      </c>
      <c r="B271" s="435">
        <v>1.18</v>
      </c>
      <c r="C271" s="442">
        <v>1.5999999399999998</v>
      </c>
      <c r="D271" s="379"/>
      <c r="E271" s="380"/>
      <c r="F271" s="379"/>
      <c r="G271" s="379"/>
      <c r="H271" s="381">
        <v>6</v>
      </c>
      <c r="I271" s="379"/>
      <c r="J271" s="381"/>
      <c r="K271" s="402">
        <v>0</v>
      </c>
      <c r="L271" s="379"/>
      <c r="M271" s="379"/>
      <c r="N271" s="379"/>
      <c r="O271" s="379"/>
      <c r="P271" s="379"/>
      <c r="Q271" s="379"/>
      <c r="R271" s="379"/>
      <c r="S271" s="379"/>
      <c r="T271" s="379"/>
      <c r="U271" s="379"/>
      <c r="V271" s="379"/>
      <c r="W271" s="379"/>
      <c r="X271" s="379"/>
      <c r="Y271" s="381"/>
      <c r="Z271" s="379">
        <v>-2.9606889752658159</v>
      </c>
      <c r="AA271" s="379">
        <v>-6.4285037174721191</v>
      </c>
      <c r="AB271" s="379">
        <v>-3.6235297906238344</v>
      </c>
      <c r="AC271" s="379">
        <v>-14.072016728624535</v>
      </c>
      <c r="AD271" s="379" t="s">
        <v>445</v>
      </c>
      <c r="AE271" s="379">
        <v>-2.5187950983604703</v>
      </c>
      <c r="AF271" s="379">
        <v>-14.248745353159851</v>
      </c>
      <c r="AG271" s="379">
        <v>-0.39770448921481111</v>
      </c>
      <c r="AH271" s="379">
        <v>12.216366171003717</v>
      </c>
      <c r="AI271" s="379"/>
      <c r="AJ271" s="379"/>
      <c r="AK271" s="379">
        <v>0</v>
      </c>
      <c r="AL271" s="379">
        <v>1</v>
      </c>
      <c r="AM271" s="379">
        <v>1</v>
      </c>
      <c r="AN271" s="379">
        <v>0</v>
      </c>
      <c r="AO271" s="379">
        <v>0</v>
      </c>
      <c r="AP271" s="379">
        <v>1</v>
      </c>
      <c r="AQ271" s="379">
        <v>0</v>
      </c>
      <c r="AR271" s="379">
        <v>0</v>
      </c>
      <c r="AS271" s="379">
        <v>1</v>
      </c>
      <c r="AT271" s="379">
        <v>0</v>
      </c>
      <c r="AU271" s="405">
        <v>0</v>
      </c>
      <c r="AV271" s="405">
        <v>0</v>
      </c>
      <c r="AW271" s="405">
        <v>1</v>
      </c>
      <c r="AX271" s="405">
        <v>0</v>
      </c>
      <c r="AY271" s="405">
        <v>1</v>
      </c>
      <c r="AZ271" s="405">
        <v>0</v>
      </c>
      <c r="BA271" s="405">
        <v>0</v>
      </c>
      <c r="BB271" s="405">
        <v>0</v>
      </c>
      <c r="BC271" s="405">
        <v>0</v>
      </c>
      <c r="BD271" s="405">
        <v>0</v>
      </c>
      <c r="BE271" s="405">
        <v>1</v>
      </c>
      <c r="BF271" s="405">
        <v>1</v>
      </c>
      <c r="BG271" s="405">
        <v>0</v>
      </c>
      <c r="BH271" s="405">
        <v>0</v>
      </c>
      <c r="BI271" s="405">
        <v>0</v>
      </c>
      <c r="BJ271" s="405">
        <v>0</v>
      </c>
      <c r="BK271" s="405">
        <v>0</v>
      </c>
      <c r="BL271" s="405">
        <v>0</v>
      </c>
      <c r="BM271" s="405">
        <v>0</v>
      </c>
      <c r="BN271" s="405">
        <v>1</v>
      </c>
      <c r="BO271" s="405">
        <v>0</v>
      </c>
      <c r="BP271" s="405">
        <v>0</v>
      </c>
      <c r="BQ271" s="405">
        <v>0</v>
      </c>
      <c r="BR271" s="383">
        <v>0</v>
      </c>
      <c r="BS271" s="402">
        <v>0</v>
      </c>
      <c r="BT271" s="402">
        <v>1</v>
      </c>
      <c r="BU271" s="402">
        <v>0</v>
      </c>
      <c r="BV271" s="402">
        <v>0</v>
      </c>
      <c r="BW271" s="402">
        <v>0</v>
      </c>
      <c r="BX271" s="381">
        <v>1</v>
      </c>
      <c r="BY271" s="402">
        <v>0</v>
      </c>
      <c r="BZ271" s="402">
        <v>0</v>
      </c>
      <c r="CA271" s="402">
        <v>0</v>
      </c>
      <c r="CB271" s="402">
        <v>0</v>
      </c>
      <c r="CC271" s="402">
        <v>1</v>
      </c>
      <c r="CD271" s="402">
        <v>0</v>
      </c>
      <c r="CE271" s="381">
        <v>0</v>
      </c>
      <c r="CF271" s="402">
        <v>0</v>
      </c>
      <c r="CG271" s="379"/>
      <c r="CH271" s="379"/>
      <c r="CI271" s="379"/>
      <c r="CJ271" s="379"/>
      <c r="CK271" s="379"/>
      <c r="CL271" s="379"/>
      <c r="CM271" s="379"/>
      <c r="CN271" s="381"/>
      <c r="CO271" s="379"/>
    </row>
    <row r="272" spans="1:93" x14ac:dyDescent="0.15">
      <c r="A272" s="418" t="s">
        <v>593</v>
      </c>
      <c r="B272" s="435"/>
      <c r="C272" s="442"/>
      <c r="D272" s="379"/>
      <c r="E272" s="380"/>
      <c r="F272" s="379"/>
      <c r="G272" s="379"/>
      <c r="H272" s="381"/>
      <c r="I272" s="379"/>
      <c r="J272" s="381"/>
      <c r="K272" s="379"/>
      <c r="L272" s="379"/>
      <c r="M272" s="379"/>
      <c r="N272" s="379"/>
      <c r="O272" s="379"/>
      <c r="P272" s="379"/>
      <c r="Q272" s="379"/>
      <c r="R272" s="379"/>
      <c r="S272" s="379"/>
      <c r="T272" s="379"/>
      <c r="U272" s="379"/>
      <c r="V272" s="379"/>
      <c r="W272" s="379"/>
      <c r="X272" s="379"/>
      <c r="Y272" s="381"/>
      <c r="Z272" s="379">
        <v>3.2258253014090235</v>
      </c>
      <c r="AA272" s="379">
        <v>15.044024163568773</v>
      </c>
      <c r="AB272" s="379"/>
      <c r="AC272" s="379"/>
      <c r="AD272" s="379"/>
      <c r="AE272" s="379"/>
      <c r="AF272" s="379"/>
      <c r="AG272" s="379"/>
      <c r="AH272" s="381"/>
      <c r="AI272" s="382"/>
      <c r="AJ272" s="382"/>
      <c r="AK272" s="379"/>
      <c r="AL272" s="379"/>
      <c r="AM272" s="379"/>
      <c r="AN272" s="379"/>
      <c r="AO272" s="379"/>
      <c r="AP272" s="379"/>
      <c r="AQ272" s="379"/>
      <c r="AR272" s="379"/>
      <c r="AS272" s="379"/>
      <c r="AT272" s="379"/>
      <c r="AU272" s="405"/>
      <c r="AV272" s="405"/>
      <c r="AW272" s="405"/>
      <c r="AX272" s="379"/>
      <c r="AY272" s="379"/>
      <c r="AZ272" s="379"/>
      <c r="BA272" s="379"/>
      <c r="BB272" s="379"/>
      <c r="BC272" s="379"/>
      <c r="BD272" s="379"/>
      <c r="BE272" s="379"/>
      <c r="BF272" s="379"/>
      <c r="BG272" s="379"/>
      <c r="BH272" s="379"/>
      <c r="BI272" s="405"/>
      <c r="BJ272" s="405"/>
      <c r="BK272" s="405"/>
      <c r="BL272" s="379"/>
      <c r="BM272" s="379"/>
      <c r="BN272" s="379"/>
      <c r="BO272" s="379"/>
      <c r="BP272" s="379"/>
      <c r="BQ272" s="379"/>
      <c r="BR272" s="383"/>
      <c r="BS272" s="379"/>
      <c r="BT272" s="379"/>
      <c r="BU272" s="379"/>
      <c r="BV272" s="379"/>
      <c r="BW272" s="379"/>
      <c r="BX272" s="381"/>
      <c r="BY272" s="379"/>
      <c r="BZ272" s="379"/>
      <c r="CA272" s="379"/>
      <c r="CB272" s="379"/>
      <c r="CC272" s="379"/>
      <c r="CD272" s="379"/>
      <c r="CE272" s="381"/>
      <c r="CF272" s="379"/>
      <c r="CG272" s="379"/>
      <c r="CH272" s="379"/>
      <c r="CI272" s="379"/>
      <c r="CJ272" s="379"/>
      <c r="CK272" s="379"/>
      <c r="CL272" s="379"/>
      <c r="CM272" s="379"/>
      <c r="CN272" s="381"/>
      <c r="CO272" s="379"/>
    </row>
    <row r="273" spans="1:93" x14ac:dyDescent="0.15">
      <c r="A273" s="419">
        <v>1.2989120370370371</v>
      </c>
      <c r="B273" s="435"/>
      <c r="C273" s="442"/>
      <c r="D273" s="379"/>
      <c r="E273" s="380"/>
      <c r="F273" s="379" t="s">
        <v>357</v>
      </c>
      <c r="G273" s="379">
        <v>52</v>
      </c>
      <c r="H273" s="381">
        <v>1</v>
      </c>
      <c r="I273" s="379">
        <v>1</v>
      </c>
      <c r="J273" s="381">
        <v>0</v>
      </c>
      <c r="K273" s="402">
        <v>1</v>
      </c>
      <c r="L273" s="402">
        <v>1</v>
      </c>
      <c r="M273" s="402">
        <v>0</v>
      </c>
      <c r="N273" s="379"/>
      <c r="O273" s="379">
        <v>1</v>
      </c>
      <c r="P273" s="379">
        <v>0</v>
      </c>
      <c r="Q273" s="379">
        <v>0</v>
      </c>
      <c r="R273" s="379">
        <v>1</v>
      </c>
      <c r="S273" s="379">
        <v>0</v>
      </c>
      <c r="T273" s="379">
        <v>0</v>
      </c>
      <c r="U273" s="379">
        <v>0</v>
      </c>
      <c r="V273" s="379">
        <v>0</v>
      </c>
      <c r="W273" s="379">
        <v>0</v>
      </c>
      <c r="X273" s="379">
        <v>0</v>
      </c>
      <c r="Y273" s="381">
        <v>1</v>
      </c>
      <c r="Z273" s="379"/>
      <c r="AA273" s="379"/>
      <c r="AB273" s="379">
        <v>1.1047346922633641</v>
      </c>
      <c r="AC273" s="379">
        <v>11.951273234200743</v>
      </c>
      <c r="AD273" s="379" t="s">
        <v>442</v>
      </c>
      <c r="AE273" s="379">
        <v>1.1047346922633641</v>
      </c>
      <c r="AF273" s="379">
        <v>11.951273234200743</v>
      </c>
      <c r="AG273" s="379">
        <v>-3.888666116767042</v>
      </c>
      <c r="AH273" s="379">
        <v>-12.923280669144981</v>
      </c>
      <c r="AI273" s="379"/>
      <c r="AJ273" s="379"/>
      <c r="AK273" s="379">
        <v>0</v>
      </c>
      <c r="AL273" s="379">
        <v>0</v>
      </c>
      <c r="AM273" s="379"/>
      <c r="AN273" s="379"/>
      <c r="AO273" s="379"/>
      <c r="AP273" s="379"/>
      <c r="AQ273" s="379"/>
      <c r="AR273" s="379"/>
      <c r="AS273" s="379"/>
      <c r="AT273" s="379"/>
      <c r="AU273" s="405"/>
      <c r="AV273" s="405"/>
      <c r="AW273" s="405"/>
      <c r="AX273" s="379"/>
      <c r="AY273" s="379"/>
      <c r="AZ273" s="379"/>
      <c r="BA273" s="379"/>
      <c r="BB273" s="379"/>
      <c r="BC273" s="379"/>
      <c r="BD273" s="379"/>
      <c r="BE273" s="379"/>
      <c r="BF273" s="379"/>
      <c r="BG273" s="379"/>
      <c r="BH273" s="379"/>
      <c r="BI273" s="405"/>
      <c r="BJ273" s="405"/>
      <c r="BK273" s="405"/>
      <c r="BL273" s="379"/>
      <c r="BM273" s="379"/>
      <c r="BN273" s="379"/>
      <c r="BO273" s="379"/>
      <c r="BP273" s="379"/>
      <c r="BQ273" s="379"/>
      <c r="BR273" s="383"/>
      <c r="BS273" s="379"/>
      <c r="BT273" s="379"/>
      <c r="BU273" s="379"/>
      <c r="BV273" s="379"/>
      <c r="BW273" s="379"/>
      <c r="BX273" s="381"/>
      <c r="BY273" s="379"/>
      <c r="BZ273" s="379"/>
      <c r="CA273" s="379"/>
      <c r="CB273" s="379"/>
      <c r="CC273" s="379"/>
      <c r="CD273" s="379"/>
      <c r="CE273" s="381"/>
      <c r="CF273" s="379">
        <v>1</v>
      </c>
      <c r="CG273" s="379"/>
      <c r="CH273" s="379"/>
      <c r="CI273" s="379"/>
      <c r="CJ273" s="379"/>
      <c r="CK273" s="379"/>
      <c r="CL273" s="379"/>
      <c r="CM273" s="379"/>
      <c r="CN273" s="381"/>
      <c r="CO273" s="379"/>
    </row>
    <row r="274" spans="1:93" x14ac:dyDescent="0.15">
      <c r="A274" s="419">
        <v>1.299548611111111</v>
      </c>
      <c r="B274" s="435">
        <v>0.25</v>
      </c>
      <c r="C274" s="442">
        <v>0.83332499999999998</v>
      </c>
      <c r="D274" s="379"/>
      <c r="E274" s="380"/>
      <c r="F274" s="379"/>
      <c r="G274" s="379"/>
      <c r="H274" s="381">
        <v>2</v>
      </c>
      <c r="I274" s="379"/>
      <c r="J274" s="381"/>
      <c r="K274" s="402">
        <v>0</v>
      </c>
      <c r="L274" s="379"/>
      <c r="M274" s="379"/>
      <c r="N274" s="379"/>
      <c r="O274" s="379"/>
      <c r="P274" s="379"/>
      <c r="Q274" s="379"/>
      <c r="R274" s="379"/>
      <c r="S274" s="379"/>
      <c r="T274" s="379"/>
      <c r="U274" s="379"/>
      <c r="V274" s="379"/>
      <c r="W274" s="379"/>
      <c r="X274" s="379"/>
      <c r="Y274" s="381"/>
      <c r="Z274" s="379">
        <v>-3.9328555044575766</v>
      </c>
      <c r="AA274" s="379">
        <v>-5.6332249070631972</v>
      </c>
      <c r="AB274" s="379">
        <v>-6.5842187658896503</v>
      </c>
      <c r="AC274" s="379">
        <v>-12.525641263940521</v>
      </c>
      <c r="AD274" s="379" t="s">
        <v>443</v>
      </c>
      <c r="AE274" s="379">
        <v>-5.170158359792544</v>
      </c>
      <c r="AF274" s="379">
        <v>-12.614005576208179</v>
      </c>
      <c r="AG274" s="379">
        <v>0.8837877538106913</v>
      </c>
      <c r="AH274" s="379">
        <v>11.553633828996283</v>
      </c>
      <c r="AI274" s="379"/>
      <c r="AJ274" s="379"/>
      <c r="AK274" s="379">
        <v>1</v>
      </c>
      <c r="AL274" s="379">
        <v>0</v>
      </c>
      <c r="AM274" s="411">
        <v>1</v>
      </c>
      <c r="AN274" s="379">
        <v>0</v>
      </c>
      <c r="AO274" s="411">
        <v>1</v>
      </c>
      <c r="AP274" s="379">
        <v>1</v>
      </c>
      <c r="AQ274" s="412">
        <v>0</v>
      </c>
      <c r="AR274" s="412">
        <v>0</v>
      </c>
      <c r="AS274" s="412">
        <v>0</v>
      </c>
      <c r="AT274" s="412">
        <v>0</v>
      </c>
      <c r="AU274" s="413">
        <v>0</v>
      </c>
      <c r="AV274" s="413">
        <v>0</v>
      </c>
      <c r="AW274" s="413">
        <v>1</v>
      </c>
      <c r="AX274" s="413">
        <v>0</v>
      </c>
      <c r="AY274" s="413">
        <v>0</v>
      </c>
      <c r="AZ274" s="413">
        <v>0</v>
      </c>
      <c r="BA274" s="413">
        <v>1</v>
      </c>
      <c r="BB274" s="413">
        <v>0</v>
      </c>
      <c r="BC274" s="413">
        <v>0</v>
      </c>
      <c r="BD274" s="413">
        <v>0</v>
      </c>
      <c r="BE274" s="413">
        <v>1</v>
      </c>
      <c r="BF274" s="413">
        <v>1</v>
      </c>
      <c r="BG274" s="413">
        <v>0</v>
      </c>
      <c r="BH274" s="413">
        <v>0</v>
      </c>
      <c r="BI274" s="413">
        <v>0</v>
      </c>
      <c r="BJ274" s="413">
        <v>0</v>
      </c>
      <c r="BK274" s="413">
        <v>0</v>
      </c>
      <c r="BL274" s="413">
        <v>0</v>
      </c>
      <c r="BM274" s="413">
        <v>0</v>
      </c>
      <c r="BN274" s="413">
        <v>1</v>
      </c>
      <c r="BO274" s="413">
        <v>0</v>
      </c>
      <c r="BP274" s="413">
        <v>0</v>
      </c>
      <c r="BQ274" s="413">
        <v>0</v>
      </c>
      <c r="BR274" s="383">
        <v>0</v>
      </c>
      <c r="BS274" s="402">
        <v>0</v>
      </c>
      <c r="BT274" s="379">
        <v>1</v>
      </c>
      <c r="BU274" s="402">
        <v>0</v>
      </c>
      <c r="BV274" s="402">
        <v>0</v>
      </c>
      <c r="BW274" s="402">
        <v>0</v>
      </c>
      <c r="BX274" s="381">
        <v>1</v>
      </c>
      <c r="BY274" s="402">
        <v>0</v>
      </c>
      <c r="BZ274" s="402">
        <v>0</v>
      </c>
      <c r="CA274" s="402">
        <v>0</v>
      </c>
      <c r="CB274" s="402">
        <v>0</v>
      </c>
      <c r="CC274" s="402">
        <v>1</v>
      </c>
      <c r="CD274" s="402">
        <v>0</v>
      </c>
      <c r="CE274" s="381">
        <v>0</v>
      </c>
      <c r="CF274" s="402">
        <v>0</v>
      </c>
      <c r="CG274" s="379"/>
      <c r="CH274" s="379"/>
      <c r="CI274" s="379"/>
      <c r="CJ274" s="379"/>
      <c r="CK274" s="379"/>
      <c r="CL274" s="379"/>
      <c r="CM274" s="379"/>
      <c r="CN274" s="381"/>
      <c r="CO274" s="379"/>
    </row>
    <row r="275" spans="1:93" x14ac:dyDescent="0.15">
      <c r="A275" s="418" t="s">
        <v>593</v>
      </c>
      <c r="B275" s="435"/>
      <c r="C275" s="442"/>
      <c r="D275" s="379"/>
      <c r="E275" s="380"/>
      <c r="F275" s="379"/>
      <c r="G275" s="379"/>
      <c r="H275" s="381"/>
      <c r="I275" s="379"/>
      <c r="J275" s="381"/>
      <c r="K275" s="379"/>
      <c r="L275" s="379"/>
      <c r="M275" s="379"/>
      <c r="N275" s="379"/>
      <c r="O275" s="379"/>
      <c r="P275" s="379"/>
      <c r="Q275" s="379"/>
      <c r="R275" s="379"/>
      <c r="S275" s="379"/>
      <c r="T275" s="379"/>
      <c r="U275" s="379"/>
      <c r="V275" s="379"/>
      <c r="W275" s="379"/>
      <c r="X275" s="379"/>
      <c r="Y275" s="381"/>
      <c r="Z275" s="379">
        <v>-3.1374465260279543</v>
      </c>
      <c r="AA275" s="379">
        <v>12.172184014869888</v>
      </c>
      <c r="AB275" s="379"/>
      <c r="AC275" s="379"/>
      <c r="AD275" s="379"/>
      <c r="AE275" s="379"/>
      <c r="AF275" s="379"/>
      <c r="AG275" s="379"/>
      <c r="AH275" s="381"/>
      <c r="AI275" s="382"/>
      <c r="AJ275" s="382"/>
      <c r="AK275" s="379"/>
      <c r="AL275" s="379"/>
      <c r="AM275" s="379"/>
      <c r="AN275" s="379"/>
      <c r="AO275" s="379"/>
      <c r="AP275" s="379"/>
      <c r="AQ275" s="379"/>
      <c r="AR275" s="379"/>
      <c r="AS275" s="379"/>
      <c r="AT275" s="379"/>
      <c r="AU275" s="405"/>
      <c r="AV275" s="405"/>
      <c r="AW275" s="405"/>
      <c r="AX275" s="379"/>
      <c r="AY275" s="379"/>
      <c r="AZ275" s="379"/>
      <c r="BA275" s="379"/>
      <c r="BB275" s="379"/>
      <c r="BC275" s="379"/>
      <c r="BD275" s="379"/>
      <c r="BE275" s="379"/>
      <c r="BF275" s="379"/>
      <c r="BG275" s="379"/>
      <c r="BH275" s="379"/>
      <c r="BI275" s="405"/>
      <c r="BJ275" s="405"/>
      <c r="BK275" s="405"/>
      <c r="BL275" s="379"/>
      <c r="BM275" s="379"/>
      <c r="BN275" s="379"/>
      <c r="BO275" s="379"/>
      <c r="BP275" s="379"/>
      <c r="BQ275" s="379"/>
      <c r="BR275" s="383"/>
      <c r="BS275" s="379"/>
      <c r="BT275" s="379"/>
      <c r="BU275" s="379"/>
      <c r="BV275" s="379"/>
      <c r="BW275" s="379"/>
      <c r="BX275" s="381"/>
      <c r="BY275" s="379"/>
      <c r="BZ275" s="379"/>
      <c r="CA275" s="379"/>
      <c r="CB275" s="379"/>
      <c r="CC275" s="379"/>
      <c r="CD275" s="379"/>
      <c r="CE275" s="381"/>
      <c r="CF275" s="379"/>
      <c r="CG275" s="379"/>
      <c r="CH275" s="379"/>
      <c r="CI275" s="379"/>
      <c r="CJ275" s="379"/>
      <c r="CK275" s="379"/>
      <c r="CL275" s="379"/>
      <c r="CM275" s="379"/>
      <c r="CN275" s="381"/>
      <c r="CO275" s="379"/>
    </row>
    <row r="276" spans="1:93" x14ac:dyDescent="0.15">
      <c r="A276" s="419">
        <v>1.3118634259259259</v>
      </c>
      <c r="B276" s="435"/>
      <c r="C276" s="442"/>
      <c r="D276" s="379"/>
      <c r="E276" s="380"/>
      <c r="F276" s="379" t="s">
        <v>354</v>
      </c>
      <c r="G276" s="379">
        <v>53</v>
      </c>
      <c r="H276" s="381">
        <v>1</v>
      </c>
      <c r="I276" s="379">
        <v>1</v>
      </c>
      <c r="J276" s="381">
        <v>0</v>
      </c>
      <c r="K276" s="402">
        <v>1</v>
      </c>
      <c r="L276" s="402">
        <v>1</v>
      </c>
      <c r="M276" s="402">
        <v>0</v>
      </c>
      <c r="N276" s="379"/>
      <c r="O276" s="379">
        <v>1</v>
      </c>
      <c r="P276" s="379">
        <v>0</v>
      </c>
      <c r="Q276" s="379">
        <v>0</v>
      </c>
      <c r="R276" s="379">
        <v>1</v>
      </c>
      <c r="S276" s="379">
        <v>0</v>
      </c>
      <c r="T276" s="379">
        <v>0</v>
      </c>
      <c r="U276" s="379">
        <v>0</v>
      </c>
      <c r="V276" s="379">
        <v>0</v>
      </c>
      <c r="W276" s="379">
        <v>1</v>
      </c>
      <c r="X276" s="379">
        <v>0</v>
      </c>
      <c r="Y276" s="381">
        <v>0</v>
      </c>
      <c r="Z276" s="379"/>
      <c r="AA276" s="379"/>
      <c r="AB276" s="379">
        <v>-1.0163559168822951</v>
      </c>
      <c r="AC276" s="379">
        <v>11.907091078066914</v>
      </c>
      <c r="AD276" s="379" t="s">
        <v>442</v>
      </c>
      <c r="AE276" s="379">
        <v>-1.0163559168822951</v>
      </c>
      <c r="AF276" s="379">
        <v>11.907091078066914</v>
      </c>
      <c r="AG276" s="379">
        <v>3.6235297906238344</v>
      </c>
      <c r="AH276" s="379">
        <v>-13.055827137546469</v>
      </c>
      <c r="AI276" s="379"/>
      <c r="AJ276" s="379"/>
      <c r="AK276" s="379">
        <v>0</v>
      </c>
      <c r="AL276" s="379">
        <v>0</v>
      </c>
      <c r="AM276" s="379"/>
      <c r="AN276" s="379"/>
      <c r="AO276" s="379"/>
      <c r="AP276" s="379"/>
      <c r="AQ276" s="379"/>
      <c r="AR276" s="379"/>
      <c r="AS276" s="379"/>
      <c r="AT276" s="379"/>
      <c r="AU276" s="405"/>
      <c r="AV276" s="405"/>
      <c r="AW276" s="405"/>
      <c r="AX276" s="379"/>
      <c r="AY276" s="379"/>
      <c r="AZ276" s="379"/>
      <c r="BA276" s="379"/>
      <c r="BB276" s="379"/>
      <c r="BC276" s="379"/>
      <c r="BD276" s="379"/>
      <c r="BE276" s="379"/>
      <c r="BF276" s="379"/>
      <c r="BG276" s="379"/>
      <c r="BH276" s="379"/>
      <c r="BI276" s="405"/>
      <c r="BJ276" s="405"/>
      <c r="BK276" s="405"/>
      <c r="BL276" s="379"/>
      <c r="BM276" s="379"/>
      <c r="BN276" s="379"/>
      <c r="BO276" s="379"/>
      <c r="BP276" s="379"/>
      <c r="BQ276" s="379"/>
      <c r="BR276" s="383"/>
      <c r="BS276" s="379"/>
      <c r="BT276" s="379"/>
      <c r="BU276" s="379"/>
      <c r="BV276" s="379"/>
      <c r="BW276" s="379"/>
      <c r="BX276" s="381"/>
      <c r="BY276" s="379"/>
      <c r="BZ276" s="379"/>
      <c r="CA276" s="379"/>
      <c r="CB276" s="379"/>
      <c r="CC276" s="379"/>
      <c r="CD276" s="379"/>
      <c r="CE276" s="381"/>
      <c r="CF276" s="379"/>
      <c r="CG276" s="379"/>
      <c r="CH276" s="379"/>
      <c r="CI276" s="379"/>
      <c r="CJ276" s="379"/>
      <c r="CK276" s="379"/>
      <c r="CL276" s="379"/>
      <c r="CM276" s="379"/>
      <c r="CN276" s="381"/>
      <c r="CO276" s="379"/>
    </row>
    <row r="277" spans="1:93" x14ac:dyDescent="0.15">
      <c r="A277" s="419">
        <v>1.3121180555555556</v>
      </c>
      <c r="B277" s="435">
        <v>0.22</v>
      </c>
      <c r="C277" s="442">
        <v>0.73332600000000003</v>
      </c>
      <c r="D277" s="379"/>
      <c r="E277" s="380"/>
      <c r="F277" s="379"/>
      <c r="G277" s="379"/>
      <c r="H277" s="381">
        <v>2</v>
      </c>
      <c r="I277" s="379"/>
      <c r="J277" s="381"/>
      <c r="K277" s="402">
        <v>0</v>
      </c>
      <c r="L277" s="379"/>
      <c r="M277" s="379"/>
      <c r="N277" s="379"/>
      <c r="O277" s="379"/>
      <c r="P277" s="379"/>
      <c r="Q277" s="379"/>
      <c r="R277" s="379"/>
      <c r="S277" s="379"/>
      <c r="T277" s="379"/>
      <c r="U277" s="379"/>
      <c r="V277" s="379"/>
      <c r="W277" s="379"/>
      <c r="X277" s="379"/>
      <c r="Y277" s="381"/>
      <c r="Z277" s="379">
        <v>0.61865142766748393</v>
      </c>
      <c r="AA277" s="379">
        <v>-6.1634107806691452</v>
      </c>
      <c r="AB277" s="379">
        <v>0.9279771415012259</v>
      </c>
      <c r="AC277" s="379">
        <v>-12.348912639405205</v>
      </c>
      <c r="AD277" s="379" t="s">
        <v>445</v>
      </c>
      <c r="AE277" s="379">
        <v>2.3420375475983319</v>
      </c>
      <c r="AF277" s="379">
        <v>-12.437276951672862</v>
      </c>
      <c r="AG277" s="379">
        <v>-1.0163559168822951</v>
      </c>
      <c r="AH277" s="379">
        <v>11.376905204460966</v>
      </c>
      <c r="AI277" s="379"/>
      <c r="AJ277" s="379"/>
      <c r="AK277" s="379">
        <v>1</v>
      </c>
      <c r="AL277" s="379">
        <v>0</v>
      </c>
      <c r="AM277" s="379">
        <v>1</v>
      </c>
      <c r="AN277" s="379">
        <v>0</v>
      </c>
      <c r="AO277" s="379">
        <v>0</v>
      </c>
      <c r="AP277" s="379">
        <v>1</v>
      </c>
      <c r="AQ277" s="379">
        <v>0</v>
      </c>
      <c r="AR277" s="379">
        <v>0</v>
      </c>
      <c r="AS277" s="379">
        <v>0</v>
      </c>
      <c r="AT277" s="379">
        <v>0</v>
      </c>
      <c r="AU277" s="405">
        <v>0</v>
      </c>
      <c r="AV277" s="405">
        <v>0</v>
      </c>
      <c r="AW277" s="405">
        <v>1</v>
      </c>
      <c r="AX277" s="405">
        <v>0</v>
      </c>
      <c r="AY277" s="405">
        <v>0</v>
      </c>
      <c r="AZ277" s="405">
        <v>1</v>
      </c>
      <c r="BA277" s="405">
        <v>0</v>
      </c>
      <c r="BB277" s="405">
        <v>0</v>
      </c>
      <c r="BC277" s="405">
        <v>0</v>
      </c>
      <c r="BD277" s="405">
        <v>0</v>
      </c>
      <c r="BE277" s="405">
        <v>1</v>
      </c>
      <c r="BF277" s="405">
        <v>1</v>
      </c>
      <c r="BG277" s="405">
        <v>0</v>
      </c>
      <c r="BH277" s="405">
        <v>0</v>
      </c>
      <c r="BI277" s="405">
        <v>0</v>
      </c>
      <c r="BJ277" s="405">
        <v>0</v>
      </c>
      <c r="BK277" s="405">
        <v>0</v>
      </c>
      <c r="BL277" s="405">
        <v>0</v>
      </c>
      <c r="BM277" s="405">
        <v>0</v>
      </c>
      <c r="BN277" s="405">
        <v>1</v>
      </c>
      <c r="BO277" s="405">
        <v>0</v>
      </c>
      <c r="BP277" s="405">
        <v>0</v>
      </c>
      <c r="BQ277" s="405">
        <v>0</v>
      </c>
      <c r="BR277" s="383">
        <v>0</v>
      </c>
      <c r="BS277" s="402">
        <v>0</v>
      </c>
      <c r="BT277" s="402">
        <v>1</v>
      </c>
      <c r="BU277" s="402">
        <v>0</v>
      </c>
      <c r="BV277" s="402">
        <v>0</v>
      </c>
      <c r="BW277" s="402">
        <v>1</v>
      </c>
      <c r="BX277" s="381">
        <v>0</v>
      </c>
      <c r="BY277" s="402">
        <v>1</v>
      </c>
      <c r="BZ277" s="402">
        <v>0</v>
      </c>
      <c r="CA277" s="402">
        <v>0</v>
      </c>
      <c r="CB277" s="402">
        <v>0</v>
      </c>
      <c r="CC277" s="402">
        <v>0</v>
      </c>
      <c r="CD277" s="402">
        <v>0</v>
      </c>
      <c r="CE277" s="381">
        <v>0</v>
      </c>
      <c r="CF277" s="402">
        <v>0</v>
      </c>
      <c r="CG277" s="379"/>
      <c r="CH277" s="379"/>
      <c r="CI277" s="379"/>
      <c r="CJ277" s="379"/>
      <c r="CK277" s="379"/>
      <c r="CL277" s="379"/>
      <c r="CM277" s="379"/>
      <c r="CN277" s="381"/>
      <c r="CO277" s="379"/>
    </row>
    <row r="278" spans="1:93" x14ac:dyDescent="0.15">
      <c r="A278" s="419">
        <v>1.3133796296296296</v>
      </c>
      <c r="B278" s="435">
        <v>1.19</v>
      </c>
      <c r="C278" s="442">
        <v>1.6333332699999998</v>
      </c>
      <c r="D278" s="379"/>
      <c r="E278" s="380"/>
      <c r="F278" s="379"/>
      <c r="G278" s="379"/>
      <c r="H278" s="381">
        <v>3</v>
      </c>
      <c r="I278" s="379"/>
      <c r="J278" s="381"/>
      <c r="K278" s="402">
        <v>0</v>
      </c>
      <c r="L278" s="379"/>
      <c r="M278" s="379"/>
      <c r="N278" s="379"/>
      <c r="O278" s="379"/>
      <c r="P278" s="379"/>
      <c r="Q278" s="379"/>
      <c r="R278" s="379"/>
      <c r="S278" s="379"/>
      <c r="T278" s="379"/>
      <c r="U278" s="379"/>
      <c r="V278" s="379"/>
      <c r="W278" s="379"/>
      <c r="X278" s="379"/>
      <c r="Y278" s="381"/>
      <c r="Z278" s="379">
        <v>1.45824979378764</v>
      </c>
      <c r="AA278" s="379">
        <v>9.2119795539033458</v>
      </c>
      <c r="AB278" s="379">
        <v>1.8559542830024518</v>
      </c>
      <c r="AC278" s="379">
        <v>12.746552044609665</v>
      </c>
      <c r="AD278" s="379" t="s">
        <v>443</v>
      </c>
      <c r="AE278" s="379">
        <v>0.75121959073908762</v>
      </c>
      <c r="AF278" s="379">
        <v>12.879098513011153</v>
      </c>
      <c r="AG278" s="379">
        <v>-0.30932571383374197</v>
      </c>
      <c r="AH278" s="379">
        <v>-13.365102230483272</v>
      </c>
      <c r="AI278" s="379"/>
      <c r="AJ278" s="379"/>
      <c r="AK278" s="379">
        <v>0</v>
      </c>
      <c r="AL278" s="379">
        <v>1</v>
      </c>
      <c r="AM278" s="379">
        <v>0</v>
      </c>
      <c r="AN278" s="379">
        <v>1</v>
      </c>
      <c r="AO278" s="379">
        <v>0</v>
      </c>
      <c r="AP278" s="379">
        <v>1</v>
      </c>
      <c r="AQ278" s="379">
        <v>0</v>
      </c>
      <c r="AR278" s="379">
        <v>0</v>
      </c>
      <c r="AS278" s="379">
        <v>0</v>
      </c>
      <c r="AT278" s="379">
        <v>1</v>
      </c>
      <c r="AU278" s="405">
        <v>0</v>
      </c>
      <c r="AV278" s="405">
        <v>0</v>
      </c>
      <c r="AW278" s="405">
        <v>0</v>
      </c>
      <c r="AX278" s="405">
        <v>0</v>
      </c>
      <c r="AY278" s="405">
        <v>0</v>
      </c>
      <c r="AZ278" s="405">
        <v>0</v>
      </c>
      <c r="BA278" s="405">
        <v>1</v>
      </c>
      <c r="BB278" s="405">
        <v>0</v>
      </c>
      <c r="BC278" s="405">
        <v>0</v>
      </c>
      <c r="BD278" s="405">
        <v>1</v>
      </c>
      <c r="BE278" s="405">
        <v>0</v>
      </c>
      <c r="BF278" s="405">
        <v>1</v>
      </c>
      <c r="BG278" s="405">
        <v>0</v>
      </c>
      <c r="BH278" s="405">
        <v>0</v>
      </c>
      <c r="BI278" s="405">
        <v>0</v>
      </c>
      <c r="BJ278" s="405">
        <v>0</v>
      </c>
      <c r="BK278" s="405">
        <v>0</v>
      </c>
      <c r="BL278" s="405">
        <v>0</v>
      </c>
      <c r="BM278" s="405">
        <v>0</v>
      </c>
      <c r="BN278" s="405">
        <v>1</v>
      </c>
      <c r="BO278" s="405">
        <v>0</v>
      </c>
      <c r="BP278" s="405">
        <v>0</v>
      </c>
      <c r="BQ278" s="405">
        <v>0</v>
      </c>
      <c r="BR278" s="383">
        <v>0</v>
      </c>
      <c r="BS278" s="402">
        <v>1</v>
      </c>
      <c r="BT278" s="402">
        <v>0</v>
      </c>
      <c r="BU278" s="402">
        <v>0</v>
      </c>
      <c r="BV278" s="402">
        <v>0</v>
      </c>
      <c r="BW278" s="402">
        <v>1</v>
      </c>
      <c r="BX278" s="381">
        <v>0</v>
      </c>
      <c r="BY278" s="402">
        <v>1</v>
      </c>
      <c r="BZ278" s="402">
        <v>0</v>
      </c>
      <c r="CA278" s="402">
        <v>0</v>
      </c>
      <c r="CB278" s="402">
        <v>0</v>
      </c>
      <c r="CC278" s="402">
        <v>0</v>
      </c>
      <c r="CD278" s="402">
        <v>0</v>
      </c>
      <c r="CE278" s="381">
        <v>0</v>
      </c>
      <c r="CF278" s="402">
        <v>0</v>
      </c>
      <c r="CG278" s="379"/>
      <c r="CH278" s="379"/>
      <c r="CI278" s="379"/>
      <c r="CJ278" s="379"/>
      <c r="CK278" s="379"/>
      <c r="CL278" s="379"/>
      <c r="CM278" s="379"/>
      <c r="CN278" s="381"/>
      <c r="CO278" s="379"/>
    </row>
    <row r="279" spans="1:93" x14ac:dyDescent="0.15">
      <c r="A279" s="419">
        <v>1.3140972222222222</v>
      </c>
      <c r="B279" s="435">
        <v>1.02</v>
      </c>
      <c r="C279" s="442">
        <v>1.0666666600000001</v>
      </c>
      <c r="D279" s="379"/>
      <c r="E279" s="380"/>
      <c r="F279" s="379"/>
      <c r="G279" s="379"/>
      <c r="H279" s="381">
        <v>4</v>
      </c>
      <c r="I279" s="379"/>
      <c r="J279" s="381"/>
      <c r="K279" s="402">
        <v>0</v>
      </c>
      <c r="L279" s="379"/>
      <c r="M279" s="379"/>
      <c r="N279" s="379"/>
      <c r="O279" s="379"/>
      <c r="P279" s="379"/>
      <c r="Q279" s="379"/>
      <c r="R279" s="379"/>
      <c r="S279" s="379"/>
      <c r="T279" s="379"/>
      <c r="U279" s="379"/>
      <c r="V279" s="379"/>
      <c r="W279" s="379"/>
      <c r="X279" s="379"/>
      <c r="Y279" s="381"/>
      <c r="Z279" s="379">
        <v>2.165279996836194</v>
      </c>
      <c r="AA279" s="379">
        <v>-9.5654368029739771</v>
      </c>
      <c r="AB279" s="379">
        <v>2.2536587722172627</v>
      </c>
      <c r="AC279" s="379">
        <v>-12.923280669144981</v>
      </c>
      <c r="AD279" s="379" t="s">
        <v>445</v>
      </c>
      <c r="AE279" s="379">
        <v>1.414060406097106</v>
      </c>
      <c r="AF279" s="379">
        <v>-13.100009293680298</v>
      </c>
      <c r="AG279" s="379">
        <v>-0.13256816307160371</v>
      </c>
      <c r="AH279" s="379">
        <v>12.56982342007435</v>
      </c>
      <c r="AI279" s="379"/>
      <c r="AJ279" s="379"/>
      <c r="AK279" s="379">
        <v>0</v>
      </c>
      <c r="AL279" s="379">
        <v>1</v>
      </c>
      <c r="AM279" s="379">
        <v>1</v>
      </c>
      <c r="AN279" s="379">
        <v>0</v>
      </c>
      <c r="AO279" s="379">
        <v>0</v>
      </c>
      <c r="AP279" s="379">
        <v>0</v>
      </c>
      <c r="AQ279" s="379">
        <v>1</v>
      </c>
      <c r="AR279" s="379">
        <v>0</v>
      </c>
      <c r="AS279" s="379">
        <v>0</v>
      </c>
      <c r="AT279" s="379">
        <v>0</v>
      </c>
      <c r="AU279" s="405">
        <v>0</v>
      </c>
      <c r="AV279" s="405">
        <v>1</v>
      </c>
      <c r="AW279" s="405">
        <v>0</v>
      </c>
      <c r="AX279" s="405">
        <v>0</v>
      </c>
      <c r="AY279" s="405">
        <v>0</v>
      </c>
      <c r="AZ279" s="405">
        <v>1</v>
      </c>
      <c r="BA279" s="405">
        <v>0</v>
      </c>
      <c r="BB279" s="405">
        <v>0</v>
      </c>
      <c r="BC279" s="405">
        <v>0</v>
      </c>
      <c r="BD279" s="405">
        <v>1</v>
      </c>
      <c r="BE279" s="405">
        <v>0</v>
      </c>
      <c r="BF279" s="405">
        <v>1</v>
      </c>
      <c r="BG279" s="405">
        <v>0</v>
      </c>
      <c r="BH279" s="405">
        <v>0</v>
      </c>
      <c r="BI279" s="405">
        <v>0</v>
      </c>
      <c r="BJ279" s="405">
        <v>0</v>
      </c>
      <c r="BK279" s="405">
        <v>0</v>
      </c>
      <c r="BL279" s="405">
        <v>0</v>
      </c>
      <c r="BM279" s="405">
        <v>0</v>
      </c>
      <c r="BN279" s="405">
        <v>1</v>
      </c>
      <c r="BO279" s="405">
        <v>0</v>
      </c>
      <c r="BP279" s="405">
        <v>0</v>
      </c>
      <c r="BQ279" s="405">
        <v>0</v>
      </c>
      <c r="BR279" s="383">
        <v>1</v>
      </c>
      <c r="BS279" s="402">
        <v>0</v>
      </c>
      <c r="BT279" s="402">
        <v>0</v>
      </c>
      <c r="BU279" s="402">
        <v>0</v>
      </c>
      <c r="BV279" s="402">
        <v>0</v>
      </c>
      <c r="BW279" s="402">
        <v>1</v>
      </c>
      <c r="BX279" s="381">
        <v>0</v>
      </c>
      <c r="BY279" s="402">
        <v>1</v>
      </c>
      <c r="BZ279" s="402">
        <v>0</v>
      </c>
      <c r="CA279" s="402">
        <v>0</v>
      </c>
      <c r="CB279" s="402">
        <v>0</v>
      </c>
      <c r="CC279" s="402">
        <v>0</v>
      </c>
      <c r="CD279" s="402">
        <v>0</v>
      </c>
      <c r="CE279" s="381">
        <v>0</v>
      </c>
      <c r="CF279" s="402">
        <v>0</v>
      </c>
      <c r="CG279" s="379"/>
      <c r="CH279" s="379"/>
      <c r="CI279" s="379"/>
      <c r="CJ279" s="379"/>
      <c r="CK279" s="379"/>
      <c r="CL279" s="379"/>
      <c r="CM279" s="379"/>
      <c r="CN279" s="381"/>
      <c r="CO279" s="379"/>
    </row>
    <row r="280" spans="1:93" x14ac:dyDescent="0.15">
      <c r="A280" s="419">
        <v>1.3149189814814815</v>
      </c>
      <c r="B280" s="435">
        <v>1.1100000000000001</v>
      </c>
      <c r="C280" s="442">
        <v>1.3666666300000003</v>
      </c>
      <c r="D280" s="379"/>
      <c r="E280" s="380"/>
      <c r="F280" s="379"/>
      <c r="G280" s="379"/>
      <c r="H280" s="381">
        <v>5</v>
      </c>
      <c r="I280" s="379"/>
      <c r="J280" s="381"/>
      <c r="K280" s="402">
        <v>0</v>
      </c>
      <c r="L280" s="379"/>
      <c r="M280" s="379"/>
      <c r="N280" s="379"/>
      <c r="O280" s="379"/>
      <c r="P280" s="379"/>
      <c r="Q280" s="379"/>
      <c r="R280" s="379"/>
      <c r="S280" s="379"/>
      <c r="T280" s="379"/>
      <c r="U280" s="379"/>
      <c r="V280" s="379"/>
      <c r="W280" s="379"/>
      <c r="X280" s="379"/>
      <c r="Y280" s="381"/>
      <c r="Z280" s="379">
        <v>-1.5466285691687098</v>
      </c>
      <c r="AA280" s="379">
        <v>6.2959572490706321</v>
      </c>
      <c r="AB280" s="379">
        <v>-2.7397420368131433</v>
      </c>
      <c r="AC280" s="379">
        <v>11.951273234200743</v>
      </c>
      <c r="AD280" s="379" t="s">
        <v>443</v>
      </c>
      <c r="AE280" s="379">
        <v>-2.1210906091456594</v>
      </c>
      <c r="AF280" s="379">
        <v>12.172184014869888</v>
      </c>
      <c r="AG280" s="379">
        <v>0.75121959073908762</v>
      </c>
      <c r="AH280" s="379">
        <v>-12.790734200743495</v>
      </c>
      <c r="AI280" s="379"/>
      <c r="AJ280" s="379"/>
      <c r="AK280" s="379">
        <v>0</v>
      </c>
      <c r="AL280" s="379">
        <v>1</v>
      </c>
      <c r="AM280" s="379">
        <v>1</v>
      </c>
      <c r="AN280" s="379">
        <v>0</v>
      </c>
      <c r="AO280" s="379">
        <v>0</v>
      </c>
      <c r="AP280" s="379">
        <v>0</v>
      </c>
      <c r="AQ280" s="379">
        <v>1</v>
      </c>
      <c r="AR280" s="379">
        <v>0</v>
      </c>
      <c r="AS280" s="379">
        <v>0</v>
      </c>
      <c r="AT280" s="379">
        <v>0</v>
      </c>
      <c r="AU280" s="405">
        <v>1</v>
      </c>
      <c r="AV280" s="405">
        <v>0</v>
      </c>
      <c r="AW280" s="405">
        <v>0</v>
      </c>
      <c r="AX280" s="405">
        <v>0</v>
      </c>
      <c r="AY280" s="405">
        <v>0</v>
      </c>
      <c r="AZ280" s="405">
        <v>1</v>
      </c>
      <c r="BA280" s="405">
        <v>0</v>
      </c>
      <c r="BB280" s="405">
        <v>0</v>
      </c>
      <c r="BC280" s="405">
        <v>0</v>
      </c>
      <c r="BD280" s="405">
        <v>1</v>
      </c>
      <c r="BE280" s="405">
        <v>0</v>
      </c>
      <c r="BF280" s="405">
        <v>1</v>
      </c>
      <c r="BG280" s="405">
        <v>0</v>
      </c>
      <c r="BH280" s="405">
        <v>0</v>
      </c>
      <c r="BI280" s="405">
        <v>0</v>
      </c>
      <c r="BJ280" s="405">
        <v>0</v>
      </c>
      <c r="BK280" s="405">
        <v>0</v>
      </c>
      <c r="BL280" s="405">
        <v>0</v>
      </c>
      <c r="BM280" s="405">
        <v>0</v>
      </c>
      <c r="BN280" s="405">
        <v>1</v>
      </c>
      <c r="BO280" s="405">
        <v>0</v>
      </c>
      <c r="BP280" s="405">
        <v>0</v>
      </c>
      <c r="BQ280" s="405">
        <v>0</v>
      </c>
      <c r="BR280" s="383">
        <v>1</v>
      </c>
      <c r="BS280" s="402">
        <v>0</v>
      </c>
      <c r="BT280" s="402">
        <v>0</v>
      </c>
      <c r="BU280" s="402">
        <v>0</v>
      </c>
      <c r="BV280" s="402">
        <v>0</v>
      </c>
      <c r="BW280" s="402">
        <v>1</v>
      </c>
      <c r="BX280" s="381">
        <v>0</v>
      </c>
      <c r="BY280" s="402">
        <v>1</v>
      </c>
      <c r="BZ280" s="402">
        <v>0</v>
      </c>
      <c r="CA280" s="402">
        <v>0</v>
      </c>
      <c r="CB280" s="402">
        <v>0</v>
      </c>
      <c r="CC280" s="402">
        <v>0</v>
      </c>
      <c r="CD280" s="402">
        <v>0</v>
      </c>
      <c r="CE280" s="381">
        <v>0</v>
      </c>
      <c r="CF280" s="402">
        <v>0</v>
      </c>
      <c r="CG280" s="379"/>
      <c r="CH280" s="379"/>
      <c r="CI280" s="379"/>
      <c r="CJ280" s="379"/>
      <c r="CK280" s="379"/>
      <c r="CL280" s="379"/>
      <c r="CM280" s="379"/>
      <c r="CN280" s="381"/>
      <c r="CO280" s="379"/>
    </row>
    <row r="281" spans="1:93" x14ac:dyDescent="0.15">
      <c r="A281" s="419">
        <v>1.3160416666666668</v>
      </c>
      <c r="B281" s="435">
        <v>1.07</v>
      </c>
      <c r="C281" s="442">
        <v>1.2333333100000001</v>
      </c>
      <c r="D281" s="379"/>
      <c r="E281" s="380"/>
      <c r="F281" s="379"/>
      <c r="G281" s="379"/>
      <c r="H281" s="381">
        <v>6</v>
      </c>
      <c r="I281" s="379"/>
      <c r="J281" s="381"/>
      <c r="K281" s="402">
        <v>0</v>
      </c>
      <c r="L281" s="379"/>
      <c r="M281" s="379"/>
      <c r="N281" s="379"/>
      <c r="O281" s="379"/>
      <c r="P281" s="379"/>
      <c r="Q281" s="379"/>
      <c r="R281" s="379"/>
      <c r="S281" s="379"/>
      <c r="T281" s="379"/>
      <c r="U281" s="379"/>
      <c r="V281" s="379"/>
      <c r="W281" s="379"/>
      <c r="X281" s="379"/>
      <c r="Y281" s="381"/>
      <c r="Z281" s="379">
        <v>2.6955526491226087</v>
      </c>
      <c r="AA281" s="379">
        <v>-11.200176579925651</v>
      </c>
      <c r="AB281" s="379">
        <v>3.2700146890995581</v>
      </c>
      <c r="AC281" s="379">
        <v>-12.525641263940521</v>
      </c>
      <c r="AD281" s="379" t="s">
        <v>445</v>
      </c>
      <c r="AE281" s="379">
        <v>2.2536587722172627</v>
      </c>
      <c r="AF281" s="379">
        <v>-12.614005576208179</v>
      </c>
      <c r="AG281" s="379">
        <v>-1.5024391814781752</v>
      </c>
      <c r="AH281" s="379">
        <v>12.658187732342007</v>
      </c>
      <c r="AI281" s="379"/>
      <c r="AJ281" s="379"/>
      <c r="AK281" s="379">
        <v>0</v>
      </c>
      <c r="AL281" s="379">
        <v>1</v>
      </c>
      <c r="AM281" s="379">
        <v>1</v>
      </c>
      <c r="AN281" s="379">
        <v>0</v>
      </c>
      <c r="AO281" s="379">
        <v>0</v>
      </c>
      <c r="AP281" s="379">
        <v>0</v>
      </c>
      <c r="AQ281" s="379">
        <v>1</v>
      </c>
      <c r="AR281" s="379">
        <v>0</v>
      </c>
      <c r="AS281" s="379">
        <v>0</v>
      </c>
      <c r="AT281" s="379">
        <v>0</v>
      </c>
      <c r="AU281" s="405">
        <v>0</v>
      </c>
      <c r="AV281" s="405">
        <v>1</v>
      </c>
      <c r="AW281" s="405">
        <v>0</v>
      </c>
      <c r="AX281" s="405">
        <v>0</v>
      </c>
      <c r="AY281" s="405">
        <v>1</v>
      </c>
      <c r="AZ281" s="405">
        <v>0</v>
      </c>
      <c r="BA281" s="405">
        <v>0</v>
      </c>
      <c r="BB281" s="405">
        <v>0</v>
      </c>
      <c r="BC281" s="405">
        <v>0</v>
      </c>
      <c r="BD281" s="405">
        <v>1</v>
      </c>
      <c r="BE281" s="405">
        <v>0</v>
      </c>
      <c r="BF281" s="405">
        <v>1</v>
      </c>
      <c r="BG281" s="405">
        <v>0</v>
      </c>
      <c r="BH281" s="405">
        <v>0</v>
      </c>
      <c r="BI281" s="405">
        <v>0</v>
      </c>
      <c r="BJ281" s="405">
        <v>0</v>
      </c>
      <c r="BK281" s="405">
        <v>0</v>
      </c>
      <c r="BL281" s="405">
        <v>0</v>
      </c>
      <c r="BM281" s="405">
        <v>0</v>
      </c>
      <c r="BN281" s="405">
        <v>1</v>
      </c>
      <c r="BO281" s="405">
        <v>0</v>
      </c>
      <c r="BP281" s="405">
        <v>0</v>
      </c>
      <c r="BQ281" s="405">
        <v>0</v>
      </c>
      <c r="BR281" s="383">
        <v>1</v>
      </c>
      <c r="BS281" s="402">
        <v>0</v>
      </c>
      <c r="BT281" s="402">
        <v>0</v>
      </c>
      <c r="BU281" s="402">
        <v>0</v>
      </c>
      <c r="BV281" s="402">
        <v>0</v>
      </c>
      <c r="BW281" s="402">
        <v>1</v>
      </c>
      <c r="BX281" s="381">
        <v>0</v>
      </c>
      <c r="BY281" s="402">
        <v>1</v>
      </c>
      <c r="BZ281" s="402">
        <v>0</v>
      </c>
      <c r="CA281" s="402">
        <v>0</v>
      </c>
      <c r="CB281" s="402">
        <v>0</v>
      </c>
      <c r="CC281" s="402">
        <v>0</v>
      </c>
      <c r="CD281" s="402">
        <v>0</v>
      </c>
      <c r="CE281" s="381">
        <v>0</v>
      </c>
      <c r="CF281" s="402">
        <v>0</v>
      </c>
      <c r="CG281" s="379"/>
      <c r="CH281" s="379"/>
      <c r="CI281" s="379"/>
      <c r="CJ281" s="379"/>
      <c r="CK281" s="379"/>
      <c r="CL281" s="379"/>
      <c r="CM281" s="379"/>
      <c r="CN281" s="381"/>
      <c r="CO281" s="379"/>
    </row>
    <row r="282" spans="1:93" x14ac:dyDescent="0.15">
      <c r="A282" s="419">
        <v>1.3168055555555556</v>
      </c>
      <c r="B282" s="435">
        <v>1.06</v>
      </c>
      <c r="C282" s="442">
        <v>1.1999999800000003</v>
      </c>
      <c r="D282" s="379"/>
      <c r="E282" s="380"/>
      <c r="F282" s="379"/>
      <c r="G282" s="379"/>
      <c r="H282" s="381">
        <v>7</v>
      </c>
      <c r="I282" s="379"/>
      <c r="J282" s="381"/>
      <c r="K282" s="402">
        <v>0</v>
      </c>
      <c r="L282" s="379"/>
      <c r="M282" s="379"/>
      <c r="N282" s="379"/>
      <c r="O282" s="379"/>
      <c r="P282" s="379"/>
      <c r="Q282" s="379"/>
      <c r="R282" s="379"/>
      <c r="S282" s="379"/>
      <c r="T282" s="379"/>
      <c r="U282" s="379"/>
      <c r="V282" s="379"/>
      <c r="W282" s="379"/>
      <c r="X282" s="379"/>
      <c r="Y282" s="381"/>
      <c r="Z282" s="379">
        <v>-1.0163559168822951</v>
      </c>
      <c r="AA282" s="379">
        <v>6.4285037174721191</v>
      </c>
      <c r="AB282" s="379">
        <v>-2.2094693845267281</v>
      </c>
      <c r="AC282" s="379">
        <v>12.128001858736059</v>
      </c>
      <c r="AD282" s="379" t="s">
        <v>445</v>
      </c>
      <c r="AE282" s="379">
        <v>-1.6791967322403136</v>
      </c>
      <c r="AF282" s="379">
        <v>12.393094795539033</v>
      </c>
      <c r="AG282" s="379">
        <v>1.0163559168822951</v>
      </c>
      <c r="AH282" s="379">
        <v>-13.011644981412639</v>
      </c>
      <c r="AI282" s="379"/>
      <c r="AJ282" s="379"/>
      <c r="AK282" s="379">
        <v>0</v>
      </c>
      <c r="AL282" s="379">
        <v>1</v>
      </c>
      <c r="AM282" s="379">
        <v>1</v>
      </c>
      <c r="AN282" s="379">
        <v>0</v>
      </c>
      <c r="AO282" s="379">
        <v>0</v>
      </c>
      <c r="AP282" s="379">
        <v>0</v>
      </c>
      <c r="AQ282" s="379">
        <v>1</v>
      </c>
      <c r="AR282" s="379">
        <v>0</v>
      </c>
      <c r="AS282" s="379">
        <v>0</v>
      </c>
      <c r="AT282" s="379">
        <v>0</v>
      </c>
      <c r="AU282" s="405">
        <v>1</v>
      </c>
      <c r="AV282" s="405">
        <v>0</v>
      </c>
      <c r="AW282" s="405">
        <v>0</v>
      </c>
      <c r="AX282" s="405">
        <v>0</v>
      </c>
      <c r="AY282" s="405">
        <v>1</v>
      </c>
      <c r="AZ282" s="405">
        <v>0</v>
      </c>
      <c r="BA282" s="405">
        <v>0</v>
      </c>
      <c r="BB282" s="405">
        <v>0</v>
      </c>
      <c r="BC282" s="405">
        <v>0</v>
      </c>
      <c r="BD282" s="405">
        <v>1</v>
      </c>
      <c r="BE282" s="405">
        <v>0</v>
      </c>
      <c r="BF282" s="405">
        <v>1</v>
      </c>
      <c r="BG282" s="405">
        <v>0</v>
      </c>
      <c r="BH282" s="405">
        <v>0</v>
      </c>
      <c r="BI282" s="405">
        <v>0</v>
      </c>
      <c r="BJ282" s="405">
        <v>0</v>
      </c>
      <c r="BK282" s="405">
        <v>0</v>
      </c>
      <c r="BL282" s="405">
        <v>0</v>
      </c>
      <c r="BM282" s="405">
        <v>0</v>
      </c>
      <c r="BN282" s="405">
        <v>1</v>
      </c>
      <c r="BO282" s="405">
        <v>0</v>
      </c>
      <c r="BP282" s="405">
        <v>0</v>
      </c>
      <c r="BQ282" s="405">
        <v>0</v>
      </c>
      <c r="BR282" s="383">
        <v>0</v>
      </c>
      <c r="BS282" s="402">
        <v>1</v>
      </c>
      <c r="BT282" s="402">
        <v>0</v>
      </c>
      <c r="BU282" s="402">
        <v>0</v>
      </c>
      <c r="BV282" s="402">
        <v>0</v>
      </c>
      <c r="BW282" s="402">
        <v>0</v>
      </c>
      <c r="BX282" s="381">
        <v>1</v>
      </c>
      <c r="BY282" s="402">
        <v>1</v>
      </c>
      <c r="BZ282" s="402">
        <v>0</v>
      </c>
      <c r="CA282" s="402">
        <v>0</v>
      </c>
      <c r="CB282" s="402">
        <v>0</v>
      </c>
      <c r="CC282" s="402">
        <v>0</v>
      </c>
      <c r="CD282" s="402">
        <v>0</v>
      </c>
      <c r="CE282" s="381">
        <v>0</v>
      </c>
      <c r="CF282" s="402">
        <v>0</v>
      </c>
      <c r="CG282" s="379"/>
      <c r="CH282" s="379"/>
      <c r="CI282" s="379"/>
      <c r="CJ282" s="379"/>
      <c r="CK282" s="379"/>
      <c r="CL282" s="379"/>
      <c r="CM282" s="379"/>
      <c r="CN282" s="381"/>
      <c r="CO282" s="379" t="s">
        <v>553</v>
      </c>
    </row>
    <row r="283" spans="1:93" x14ac:dyDescent="0.15">
      <c r="A283" s="419">
        <v>1.3176273148148148</v>
      </c>
      <c r="B283" s="435">
        <v>1.1100000000000001</v>
      </c>
      <c r="C283" s="442">
        <v>1.3666666300000003</v>
      </c>
      <c r="D283" s="379"/>
      <c r="E283" s="380"/>
      <c r="F283" s="379"/>
      <c r="G283" s="379"/>
      <c r="H283" s="381">
        <v>8</v>
      </c>
      <c r="I283" s="379"/>
      <c r="J283" s="381"/>
      <c r="K283" s="402">
        <v>0</v>
      </c>
      <c r="L283" s="379"/>
      <c r="M283" s="379"/>
      <c r="N283" s="379"/>
      <c r="O283" s="379"/>
      <c r="P283" s="379"/>
      <c r="Q283" s="379"/>
      <c r="R283" s="379"/>
      <c r="S283" s="379"/>
      <c r="T283" s="379"/>
      <c r="U283" s="379"/>
      <c r="V283" s="379"/>
      <c r="W283" s="379"/>
      <c r="X283" s="379"/>
      <c r="Y283" s="381"/>
      <c r="Z283" s="379">
        <v>0.8837877538106913</v>
      </c>
      <c r="AA283" s="379">
        <v>-6.8261431226765801</v>
      </c>
      <c r="AB283" s="379">
        <v>2.2094693845267281</v>
      </c>
      <c r="AC283" s="379">
        <v>-12.481459107806691</v>
      </c>
      <c r="AD283" s="379" t="s">
        <v>443</v>
      </c>
      <c r="AE283" s="379">
        <v>3.6235297906238344</v>
      </c>
      <c r="AF283" s="379">
        <v>-12.702369888475836</v>
      </c>
      <c r="AG283" s="379">
        <v>-0.8837877538106913</v>
      </c>
      <c r="AH283" s="379">
        <v>13.232555762081784</v>
      </c>
      <c r="AI283" s="379"/>
      <c r="AJ283" s="379"/>
      <c r="AK283" s="379">
        <v>0</v>
      </c>
      <c r="AL283" s="379">
        <v>1</v>
      </c>
      <c r="AM283" s="379">
        <v>0</v>
      </c>
      <c r="AN283" s="379">
        <v>1</v>
      </c>
      <c r="AO283" s="379">
        <v>0</v>
      </c>
      <c r="AP283" s="379">
        <v>1</v>
      </c>
      <c r="AQ283" s="379">
        <v>0</v>
      </c>
      <c r="AR283" s="379">
        <v>0</v>
      </c>
      <c r="AS283" s="379">
        <v>1</v>
      </c>
      <c r="AT283" s="379">
        <v>0</v>
      </c>
      <c r="AU283" s="405">
        <v>0</v>
      </c>
      <c r="AV283" s="405">
        <v>0</v>
      </c>
      <c r="AW283" s="405">
        <v>0</v>
      </c>
      <c r="AX283" s="405">
        <v>0</v>
      </c>
      <c r="AY283" s="405">
        <v>0</v>
      </c>
      <c r="AZ283" s="405">
        <v>1</v>
      </c>
      <c r="BA283" s="405">
        <v>0</v>
      </c>
      <c r="BB283" s="405">
        <v>0</v>
      </c>
      <c r="BC283" s="405">
        <v>0</v>
      </c>
      <c r="BD283" s="405">
        <v>1</v>
      </c>
      <c r="BE283" s="405">
        <v>0</v>
      </c>
      <c r="BF283" s="405">
        <v>1</v>
      </c>
      <c r="BG283" s="405">
        <v>0</v>
      </c>
      <c r="BH283" s="405">
        <v>0</v>
      </c>
      <c r="BI283" s="405">
        <v>0</v>
      </c>
      <c r="BJ283" s="405">
        <v>0</v>
      </c>
      <c r="BK283" s="405">
        <v>0</v>
      </c>
      <c r="BL283" s="405">
        <v>0</v>
      </c>
      <c r="BM283" s="405">
        <v>0</v>
      </c>
      <c r="BN283" s="405">
        <v>1</v>
      </c>
      <c r="BO283" s="405">
        <v>0</v>
      </c>
      <c r="BP283" s="405">
        <v>0</v>
      </c>
      <c r="BQ283" s="405">
        <v>0</v>
      </c>
      <c r="BR283" s="383">
        <v>0</v>
      </c>
      <c r="BS283" s="402">
        <v>1</v>
      </c>
      <c r="BT283" s="402">
        <v>0</v>
      </c>
      <c r="BU283" s="402">
        <v>0</v>
      </c>
      <c r="BV283" s="402">
        <v>0</v>
      </c>
      <c r="BW283" s="402">
        <v>1</v>
      </c>
      <c r="BX283" s="381">
        <v>0</v>
      </c>
      <c r="BY283" s="402">
        <v>1</v>
      </c>
      <c r="BZ283" s="402">
        <v>0</v>
      </c>
      <c r="CA283" s="402">
        <v>0</v>
      </c>
      <c r="CB283" s="402">
        <v>0</v>
      </c>
      <c r="CC283" s="402">
        <v>0</v>
      </c>
      <c r="CD283" s="402">
        <v>0</v>
      </c>
      <c r="CE283" s="381">
        <v>0</v>
      </c>
      <c r="CF283" s="402">
        <v>1</v>
      </c>
      <c r="CG283" s="379"/>
      <c r="CH283" s="379"/>
      <c r="CI283" s="379"/>
      <c r="CJ283" s="379"/>
      <c r="CK283" s="379"/>
      <c r="CL283" s="379"/>
      <c r="CM283" s="379"/>
      <c r="CN283" s="381"/>
      <c r="CO283" s="379"/>
    </row>
    <row r="284" spans="1:93" x14ac:dyDescent="0.15">
      <c r="A284" s="419">
        <v>1.3183449074074074</v>
      </c>
      <c r="B284" s="435">
        <v>1.02</v>
      </c>
      <c r="C284" s="442">
        <v>1.0666666600000001</v>
      </c>
      <c r="D284" s="379"/>
      <c r="E284" s="380"/>
      <c r="F284" s="379"/>
      <c r="G284" s="379"/>
      <c r="H284" s="381">
        <v>9</v>
      </c>
      <c r="I284" s="379"/>
      <c r="J284" s="381"/>
      <c r="K284" s="402">
        <v>0</v>
      </c>
      <c r="L284" s="379"/>
      <c r="M284" s="379"/>
      <c r="N284" s="379"/>
      <c r="O284" s="379"/>
      <c r="P284" s="379"/>
      <c r="Q284" s="379"/>
      <c r="R284" s="379"/>
      <c r="S284" s="379"/>
      <c r="T284" s="379"/>
      <c r="U284" s="379"/>
      <c r="V284" s="379"/>
      <c r="W284" s="379"/>
      <c r="X284" s="379"/>
      <c r="Y284" s="381"/>
      <c r="Z284" s="379">
        <v>1.635007344549779</v>
      </c>
      <c r="AA284" s="379">
        <v>11.023447955390335</v>
      </c>
      <c r="AB284" s="379">
        <v>1.4582497937876406</v>
      </c>
      <c r="AC284" s="379">
        <v>12.879098513011153</v>
      </c>
      <c r="AD284" s="379" t="s">
        <v>445</v>
      </c>
      <c r="AE284" s="379">
        <v>0.44189387690534565</v>
      </c>
      <c r="AF284" s="379">
        <v>13.188373605947955</v>
      </c>
      <c r="AG284" s="379">
        <v>1.3698710184065717</v>
      </c>
      <c r="AH284" s="379">
        <v>-12.879098513011153</v>
      </c>
      <c r="AI284" s="379"/>
      <c r="AJ284" s="379"/>
      <c r="AK284" s="379">
        <v>0</v>
      </c>
      <c r="AL284" s="379">
        <v>1</v>
      </c>
      <c r="AM284" s="379">
        <v>1</v>
      </c>
      <c r="AN284" s="379">
        <v>0</v>
      </c>
      <c r="AO284" s="379">
        <v>0</v>
      </c>
      <c r="AP284" s="379">
        <v>1</v>
      </c>
      <c r="AQ284" s="379">
        <v>0</v>
      </c>
      <c r="AR284" s="379">
        <v>0</v>
      </c>
      <c r="AS284" s="379">
        <v>1</v>
      </c>
      <c r="AT284" s="379">
        <v>0</v>
      </c>
      <c r="AU284" s="405">
        <v>0</v>
      </c>
      <c r="AV284" s="405">
        <v>0</v>
      </c>
      <c r="AW284" s="405">
        <v>0</v>
      </c>
      <c r="AX284" s="405">
        <v>0</v>
      </c>
      <c r="AY284" s="405">
        <v>1</v>
      </c>
      <c r="AZ284" s="405">
        <v>0</v>
      </c>
      <c r="BA284" s="405">
        <v>0</v>
      </c>
      <c r="BB284" s="405">
        <v>0</v>
      </c>
      <c r="BC284" s="405">
        <v>0</v>
      </c>
      <c r="BD284" s="405">
        <v>1</v>
      </c>
      <c r="BE284" s="405">
        <v>0</v>
      </c>
      <c r="BF284" s="405">
        <v>1</v>
      </c>
      <c r="BG284" s="405">
        <v>0</v>
      </c>
      <c r="BH284" s="405">
        <v>0</v>
      </c>
      <c r="BI284" s="405">
        <v>0</v>
      </c>
      <c r="BJ284" s="405">
        <v>0</v>
      </c>
      <c r="BK284" s="405">
        <v>0</v>
      </c>
      <c r="BL284" s="405">
        <v>0</v>
      </c>
      <c r="BM284" s="405">
        <v>0</v>
      </c>
      <c r="BN284" s="405">
        <v>1</v>
      </c>
      <c r="BO284" s="405">
        <v>0</v>
      </c>
      <c r="BP284" s="405">
        <v>0</v>
      </c>
      <c r="BQ284" s="405">
        <v>0</v>
      </c>
      <c r="BR284" s="383">
        <v>1</v>
      </c>
      <c r="BS284" s="402">
        <v>0</v>
      </c>
      <c r="BT284" s="402">
        <v>0</v>
      </c>
      <c r="BU284" s="402">
        <v>0</v>
      </c>
      <c r="BV284" s="402">
        <v>0</v>
      </c>
      <c r="BW284" s="402">
        <v>0</v>
      </c>
      <c r="BX284" s="381">
        <v>1</v>
      </c>
      <c r="BY284" s="402">
        <v>0</v>
      </c>
      <c r="BZ284" s="402">
        <v>0</v>
      </c>
      <c r="CA284" s="402">
        <v>0</v>
      </c>
      <c r="CB284" s="402">
        <v>0</v>
      </c>
      <c r="CC284" s="402">
        <v>1</v>
      </c>
      <c r="CD284" s="402">
        <v>0</v>
      </c>
      <c r="CE284" s="381">
        <v>0</v>
      </c>
      <c r="CF284" s="402">
        <v>1</v>
      </c>
      <c r="CG284" s="379"/>
      <c r="CH284" s="379"/>
      <c r="CI284" s="379"/>
      <c r="CJ284" s="379"/>
      <c r="CK284" s="379"/>
      <c r="CL284" s="379"/>
      <c r="CM284" s="379"/>
      <c r="CN284" s="381"/>
      <c r="CO284" s="379" t="s">
        <v>554</v>
      </c>
    </row>
    <row r="285" spans="1:93" x14ac:dyDescent="0.15">
      <c r="A285" s="418" t="s">
        <v>593</v>
      </c>
      <c r="B285" s="435"/>
      <c r="C285" s="442"/>
      <c r="D285" s="379"/>
      <c r="E285" s="380"/>
      <c r="F285" s="379"/>
      <c r="G285" s="379"/>
      <c r="H285" s="381"/>
      <c r="I285" s="379"/>
      <c r="J285" s="381"/>
      <c r="K285" s="379"/>
      <c r="L285" s="379"/>
      <c r="M285" s="379"/>
      <c r="N285" s="379"/>
      <c r="O285" s="379"/>
      <c r="P285" s="379"/>
      <c r="Q285" s="379"/>
      <c r="R285" s="379"/>
      <c r="S285" s="379"/>
      <c r="T285" s="379"/>
      <c r="U285" s="379"/>
      <c r="V285" s="379"/>
      <c r="W285" s="379"/>
      <c r="X285" s="379"/>
      <c r="Y285" s="381"/>
      <c r="Z285" s="379">
        <v>-3.1816359137184889</v>
      </c>
      <c r="AA285" s="379">
        <v>-13.320920074349443</v>
      </c>
      <c r="AB285" s="379"/>
      <c r="AC285" s="379"/>
      <c r="AD285" s="379"/>
      <c r="AE285" s="379"/>
      <c r="AF285" s="379"/>
      <c r="AG285" s="379"/>
      <c r="AH285" s="381"/>
      <c r="AI285" s="382"/>
      <c r="AJ285" s="382"/>
      <c r="AK285" s="379"/>
      <c r="AL285" s="379"/>
      <c r="AM285" s="379"/>
      <c r="AN285" s="379"/>
      <c r="AO285" s="379"/>
      <c r="AP285" s="379"/>
      <c r="AQ285" s="379"/>
      <c r="AR285" s="379"/>
      <c r="AS285" s="379"/>
      <c r="AT285" s="379"/>
      <c r="AU285" s="405"/>
      <c r="AV285" s="405"/>
      <c r="AW285" s="405"/>
      <c r="AX285" s="379"/>
      <c r="AY285" s="379"/>
      <c r="AZ285" s="379"/>
      <c r="BA285" s="379"/>
      <c r="BB285" s="379"/>
      <c r="BC285" s="379"/>
      <c r="BD285" s="379"/>
      <c r="BE285" s="379"/>
      <c r="BF285" s="379"/>
      <c r="BG285" s="379"/>
      <c r="BH285" s="379"/>
      <c r="BI285" s="405"/>
      <c r="BJ285" s="405"/>
      <c r="BK285" s="405"/>
      <c r="BL285" s="379"/>
      <c r="BM285" s="379"/>
      <c r="BN285" s="379"/>
      <c r="BO285" s="379"/>
      <c r="BP285" s="379"/>
      <c r="BQ285" s="379"/>
      <c r="BR285" s="383"/>
      <c r="BS285" s="379"/>
      <c r="BT285" s="379"/>
      <c r="BU285" s="379"/>
      <c r="BV285" s="379"/>
      <c r="BW285" s="379"/>
      <c r="BX285" s="381"/>
      <c r="BY285" s="379"/>
      <c r="BZ285" s="379"/>
      <c r="CA285" s="379"/>
      <c r="CB285" s="379"/>
      <c r="CC285" s="379"/>
      <c r="CD285" s="379"/>
      <c r="CE285" s="381"/>
      <c r="CF285" s="379"/>
      <c r="CG285" s="379"/>
      <c r="CH285" s="379"/>
      <c r="CI285" s="379"/>
      <c r="CJ285" s="379"/>
      <c r="CK285" s="379"/>
      <c r="CL285" s="379"/>
      <c r="CM285" s="379"/>
      <c r="CN285" s="381"/>
      <c r="CO285" s="379"/>
    </row>
    <row r="286" spans="1:93" x14ac:dyDescent="0.15">
      <c r="A286" s="419">
        <v>1.3369097222222222</v>
      </c>
      <c r="B286" s="435"/>
      <c r="C286" s="442"/>
      <c r="D286" s="379"/>
      <c r="E286" s="380"/>
      <c r="F286" s="379" t="s">
        <v>363</v>
      </c>
      <c r="G286" s="379">
        <v>54</v>
      </c>
      <c r="H286" s="381">
        <v>1</v>
      </c>
      <c r="I286" s="379">
        <v>1</v>
      </c>
      <c r="J286" s="381">
        <v>0</v>
      </c>
      <c r="K286" s="402">
        <v>1</v>
      </c>
      <c r="L286" s="402">
        <v>1</v>
      </c>
      <c r="M286" s="402">
        <v>0</v>
      </c>
      <c r="N286" s="379"/>
      <c r="O286" s="379">
        <v>1</v>
      </c>
      <c r="P286" s="379">
        <v>0</v>
      </c>
      <c r="Q286" s="379">
        <v>0</v>
      </c>
      <c r="R286" s="379">
        <v>1</v>
      </c>
      <c r="S286" s="379">
        <v>0</v>
      </c>
      <c r="T286" s="379">
        <v>0</v>
      </c>
      <c r="U286" s="379">
        <v>0</v>
      </c>
      <c r="V286" s="379">
        <v>0</v>
      </c>
      <c r="W286" s="379">
        <v>0</v>
      </c>
      <c r="X286" s="379">
        <v>0</v>
      </c>
      <c r="Y286" s="381">
        <v>1</v>
      </c>
      <c r="Z286" s="379"/>
      <c r="AA286" s="379"/>
      <c r="AB286" s="379">
        <v>0.8837877538106913</v>
      </c>
      <c r="AC286" s="379">
        <v>11.907091078066914</v>
      </c>
      <c r="AD286" s="379" t="s">
        <v>442</v>
      </c>
      <c r="AE286" s="379">
        <v>0.8837877538106913</v>
      </c>
      <c r="AF286" s="379">
        <v>11.907091078066914</v>
      </c>
      <c r="AG286" s="379">
        <v>-3.9328555044575766</v>
      </c>
      <c r="AH286" s="379">
        <v>-13.276737918215613</v>
      </c>
      <c r="AI286" s="379"/>
      <c r="AJ286" s="379"/>
      <c r="AK286" s="379">
        <v>0</v>
      </c>
      <c r="AL286" s="379">
        <v>0</v>
      </c>
      <c r="AM286" s="379"/>
      <c r="AN286" s="379"/>
      <c r="AO286" s="379"/>
      <c r="AP286" s="379"/>
      <c r="AQ286" s="379"/>
      <c r="AR286" s="379"/>
      <c r="AS286" s="379"/>
      <c r="AT286" s="379"/>
      <c r="AU286" s="405"/>
      <c r="AV286" s="405"/>
      <c r="AW286" s="405"/>
      <c r="AX286" s="379"/>
      <c r="AY286" s="379"/>
      <c r="AZ286" s="379"/>
      <c r="BA286" s="379"/>
      <c r="BB286" s="379"/>
      <c r="BC286" s="379"/>
      <c r="BD286" s="379"/>
      <c r="BE286" s="379"/>
      <c r="BF286" s="379"/>
      <c r="BG286" s="379"/>
      <c r="BH286" s="379"/>
      <c r="BI286" s="405"/>
      <c r="BJ286" s="405"/>
      <c r="BK286" s="405"/>
      <c r="BL286" s="379"/>
      <c r="BM286" s="379"/>
      <c r="BN286" s="379"/>
      <c r="BO286" s="379"/>
      <c r="BP286" s="379"/>
      <c r="BQ286" s="379"/>
      <c r="BR286" s="383"/>
      <c r="BS286" s="379"/>
      <c r="BT286" s="379"/>
      <c r="BU286" s="379"/>
      <c r="BV286" s="379"/>
      <c r="BW286" s="379"/>
      <c r="BX286" s="381"/>
      <c r="BY286" s="379"/>
      <c r="BZ286" s="379"/>
      <c r="CA286" s="379"/>
      <c r="CB286" s="379"/>
      <c r="CC286" s="379"/>
      <c r="CD286" s="379"/>
      <c r="CE286" s="381"/>
      <c r="CF286" s="379">
        <v>1</v>
      </c>
      <c r="CG286" s="379"/>
      <c r="CH286" s="379"/>
      <c r="CI286" s="379"/>
      <c r="CJ286" s="379"/>
      <c r="CK286" s="379"/>
      <c r="CL286" s="379"/>
      <c r="CM286" s="379"/>
      <c r="CN286" s="381"/>
      <c r="CO286" s="379"/>
    </row>
    <row r="287" spans="1:93" x14ac:dyDescent="0.15">
      <c r="A287" s="419">
        <v>1.337511574074074</v>
      </c>
      <c r="B287" s="435">
        <v>0.22</v>
      </c>
      <c r="C287" s="442">
        <v>0.73332600000000003</v>
      </c>
      <c r="D287" s="379"/>
      <c r="E287" s="380"/>
      <c r="F287" s="379"/>
      <c r="G287" s="379"/>
      <c r="H287" s="381">
        <v>2</v>
      </c>
      <c r="I287" s="379"/>
      <c r="J287" s="381"/>
      <c r="K287" s="402">
        <v>0</v>
      </c>
      <c r="L287" s="379"/>
      <c r="M287" s="379"/>
      <c r="N287" s="379"/>
      <c r="O287" s="379"/>
      <c r="P287" s="379"/>
      <c r="Q287" s="379"/>
      <c r="R287" s="379"/>
      <c r="S287" s="379"/>
      <c r="T287" s="379"/>
      <c r="U287" s="379"/>
      <c r="V287" s="379"/>
      <c r="W287" s="379"/>
      <c r="X287" s="379"/>
      <c r="Y287" s="381"/>
      <c r="Z287" s="379">
        <v>-3.5793404029332998</v>
      </c>
      <c r="AA287" s="379">
        <v>-6.1634107806691452</v>
      </c>
      <c r="AB287" s="379">
        <v>-5.8771885628410976</v>
      </c>
      <c r="AC287" s="379">
        <v>-12.216366171003717</v>
      </c>
      <c r="AD287" s="379" t="s">
        <v>443</v>
      </c>
      <c r="AE287" s="379">
        <v>-4.6840750951966639</v>
      </c>
      <c r="AF287" s="379">
        <v>-12.216366171003717</v>
      </c>
      <c r="AG287" s="379">
        <v>0.83959836612015681</v>
      </c>
      <c r="AH287" s="379">
        <v>11.553633828996283</v>
      </c>
      <c r="AI287" s="379"/>
      <c r="AJ287" s="379"/>
      <c r="AK287" s="379">
        <v>1</v>
      </c>
      <c r="AL287" s="379">
        <v>0</v>
      </c>
      <c r="AM287" s="379">
        <v>1</v>
      </c>
      <c r="AN287" s="379">
        <v>0</v>
      </c>
      <c r="AO287" s="379">
        <v>0</v>
      </c>
      <c r="AP287" s="379">
        <v>1</v>
      </c>
      <c r="AQ287" s="379">
        <v>0</v>
      </c>
      <c r="AR287" s="379">
        <v>0</v>
      </c>
      <c r="AS287" s="379">
        <v>0</v>
      </c>
      <c r="AT287" s="379">
        <v>0</v>
      </c>
      <c r="AU287" s="405">
        <v>0</v>
      </c>
      <c r="AV287" s="405">
        <v>0</v>
      </c>
      <c r="AW287" s="405">
        <v>1</v>
      </c>
      <c r="AX287" s="405">
        <v>0</v>
      </c>
      <c r="AY287" s="405">
        <v>0</v>
      </c>
      <c r="AZ287" s="405">
        <v>0</v>
      </c>
      <c r="BA287" s="405">
        <v>1</v>
      </c>
      <c r="BB287" s="405">
        <v>0</v>
      </c>
      <c r="BC287" s="405">
        <v>0</v>
      </c>
      <c r="BD287" s="405">
        <v>0</v>
      </c>
      <c r="BE287" s="405">
        <v>1</v>
      </c>
      <c r="BF287" s="405">
        <v>1</v>
      </c>
      <c r="BG287" s="405">
        <v>0</v>
      </c>
      <c r="BH287" s="405">
        <v>0</v>
      </c>
      <c r="BI287" s="405">
        <v>0</v>
      </c>
      <c r="BJ287" s="405">
        <v>0</v>
      </c>
      <c r="BK287" s="405">
        <v>0</v>
      </c>
      <c r="BL287" s="405">
        <v>0</v>
      </c>
      <c r="BM287" s="405">
        <v>0</v>
      </c>
      <c r="BN287" s="405">
        <v>1</v>
      </c>
      <c r="BO287" s="405">
        <v>0</v>
      </c>
      <c r="BP287" s="405">
        <v>0</v>
      </c>
      <c r="BQ287" s="405">
        <v>0</v>
      </c>
      <c r="BR287" s="383">
        <v>0</v>
      </c>
      <c r="BS287" s="402">
        <v>0</v>
      </c>
      <c r="BT287" s="402">
        <v>1</v>
      </c>
      <c r="BU287" s="402">
        <v>0</v>
      </c>
      <c r="BV287" s="402">
        <v>0</v>
      </c>
      <c r="BW287" s="402">
        <v>0</v>
      </c>
      <c r="BX287" s="381">
        <v>1</v>
      </c>
      <c r="BY287" s="402">
        <v>0</v>
      </c>
      <c r="BZ287" s="402">
        <v>0</v>
      </c>
      <c r="CA287" s="379">
        <v>0</v>
      </c>
      <c r="CB287" s="379">
        <v>0</v>
      </c>
      <c r="CC287" s="379">
        <v>1</v>
      </c>
      <c r="CD287" s="379">
        <v>0</v>
      </c>
      <c r="CE287" s="381">
        <v>0</v>
      </c>
      <c r="CF287" s="402">
        <v>0</v>
      </c>
      <c r="CG287" s="379"/>
      <c r="CH287" s="379"/>
      <c r="CI287" s="379"/>
      <c r="CJ287" s="379"/>
      <c r="CK287" s="379"/>
      <c r="CL287" s="379"/>
      <c r="CM287" s="379"/>
      <c r="CN287" s="381"/>
      <c r="CO287" s="379"/>
    </row>
    <row r="288" spans="1:93" x14ac:dyDescent="0.15">
      <c r="A288" s="418" t="s">
        <v>593</v>
      </c>
      <c r="B288" s="435"/>
      <c r="C288" s="442"/>
      <c r="D288" s="379"/>
      <c r="E288" s="380"/>
      <c r="F288" s="379"/>
      <c r="G288" s="379"/>
      <c r="H288" s="381"/>
      <c r="I288" s="379"/>
      <c r="J288" s="381"/>
      <c r="K288" s="379"/>
      <c r="L288" s="379"/>
      <c r="M288" s="379"/>
      <c r="N288" s="379"/>
      <c r="O288" s="379"/>
      <c r="P288" s="379"/>
      <c r="Q288" s="379"/>
      <c r="R288" s="379"/>
      <c r="S288" s="379"/>
      <c r="T288" s="379"/>
      <c r="U288" s="379"/>
      <c r="V288" s="379"/>
      <c r="W288" s="379"/>
      <c r="X288" s="379"/>
      <c r="Y288" s="381"/>
      <c r="Z288" s="379">
        <v>2.165279996836194</v>
      </c>
      <c r="AA288" s="379">
        <v>12.525641263940521</v>
      </c>
      <c r="AB288" s="379"/>
      <c r="AC288" s="379"/>
      <c r="AD288" s="379"/>
      <c r="AE288" s="379"/>
      <c r="AF288" s="379"/>
      <c r="AG288" s="379"/>
      <c r="AH288" s="381"/>
      <c r="AI288" s="382"/>
      <c r="AJ288" s="382"/>
      <c r="AK288" s="379"/>
      <c r="AL288" s="379"/>
      <c r="AM288" s="379"/>
      <c r="AN288" s="379"/>
      <c r="AO288" s="379"/>
      <c r="AP288" s="379"/>
      <c r="AQ288" s="379"/>
      <c r="AR288" s="379"/>
      <c r="AS288" s="379"/>
      <c r="AT288" s="379"/>
      <c r="AU288" s="405"/>
      <c r="AV288" s="405"/>
      <c r="AW288" s="405"/>
      <c r="AX288" s="379"/>
      <c r="AY288" s="379"/>
      <c r="AZ288" s="379"/>
      <c r="BA288" s="379"/>
      <c r="BB288" s="379"/>
      <c r="BC288" s="379"/>
      <c r="BD288" s="379"/>
      <c r="BE288" s="379"/>
      <c r="BF288" s="379"/>
      <c r="BG288" s="379"/>
      <c r="BH288" s="379"/>
      <c r="BI288" s="405"/>
      <c r="BJ288" s="405"/>
      <c r="BK288" s="405"/>
      <c r="BL288" s="379"/>
      <c r="BM288" s="379"/>
      <c r="BN288" s="379"/>
      <c r="BO288" s="379"/>
      <c r="BP288" s="379"/>
      <c r="BQ288" s="379"/>
      <c r="BR288" s="383"/>
      <c r="BS288" s="379"/>
      <c r="BT288" s="379"/>
      <c r="BU288" s="379"/>
      <c r="BV288" s="379"/>
      <c r="BW288" s="379"/>
      <c r="BX288" s="381"/>
      <c r="BY288" s="379"/>
      <c r="BZ288" s="379"/>
      <c r="CA288" s="379"/>
      <c r="CB288" s="379"/>
      <c r="CC288" s="379"/>
      <c r="CD288" s="379"/>
      <c r="CE288" s="381"/>
      <c r="CF288" s="379"/>
      <c r="CG288" s="379"/>
      <c r="CH288" s="379"/>
      <c r="CI288" s="379"/>
      <c r="CJ288" s="379"/>
      <c r="CK288" s="379"/>
      <c r="CL288" s="379"/>
      <c r="CM288" s="379"/>
      <c r="CN288" s="381"/>
      <c r="CO288" s="379"/>
    </row>
    <row r="289" spans="1:93" x14ac:dyDescent="0.15">
      <c r="A289" s="419">
        <v>1.3604513888888887</v>
      </c>
      <c r="B289" s="435"/>
      <c r="C289" s="442"/>
      <c r="D289" s="379"/>
      <c r="E289" s="380"/>
      <c r="F289" s="379" t="s">
        <v>364</v>
      </c>
      <c r="G289" s="379">
        <v>55</v>
      </c>
      <c r="H289" s="381">
        <v>1</v>
      </c>
      <c r="I289" s="379">
        <v>1</v>
      </c>
      <c r="J289" s="381">
        <v>0</v>
      </c>
      <c r="K289" s="402">
        <v>1</v>
      </c>
      <c r="L289" s="402">
        <v>1</v>
      </c>
      <c r="M289" s="402">
        <v>0</v>
      </c>
      <c r="N289" s="379"/>
      <c r="O289" s="379">
        <v>1</v>
      </c>
      <c r="P289" s="379">
        <v>0</v>
      </c>
      <c r="Q289" s="379">
        <v>0</v>
      </c>
      <c r="R289" s="379">
        <v>1</v>
      </c>
      <c r="S289" s="379">
        <v>0</v>
      </c>
      <c r="T289" s="379">
        <v>0</v>
      </c>
      <c r="U289" s="379">
        <v>0</v>
      </c>
      <c r="V289" s="379">
        <v>0</v>
      </c>
      <c r="W289" s="379">
        <v>1</v>
      </c>
      <c r="X289" s="379">
        <v>0</v>
      </c>
      <c r="Y289" s="381">
        <v>0</v>
      </c>
      <c r="Z289" s="379"/>
      <c r="AA289" s="379"/>
      <c r="AB289" s="379">
        <v>-1.3698710184065717</v>
      </c>
      <c r="AC289" s="379">
        <v>11.907091078066914</v>
      </c>
      <c r="AD289" s="379" t="s">
        <v>442</v>
      </c>
      <c r="AE289" s="379">
        <v>-1.3698710184065717</v>
      </c>
      <c r="AF289" s="379">
        <v>11.907091078066914</v>
      </c>
      <c r="AG289" s="379">
        <v>3.7119085660049036</v>
      </c>
      <c r="AH289" s="379">
        <v>-13.276737918215613</v>
      </c>
      <c r="AI289" s="379"/>
      <c r="AJ289" s="379"/>
      <c r="AK289" s="379">
        <v>0</v>
      </c>
      <c r="AL289" s="379">
        <v>0</v>
      </c>
      <c r="AM289" s="379"/>
      <c r="AN289" s="379"/>
      <c r="AO289" s="379"/>
      <c r="AP289" s="379"/>
      <c r="AQ289" s="379"/>
      <c r="AR289" s="379"/>
      <c r="AS289" s="379"/>
      <c r="AT289" s="379"/>
      <c r="AU289" s="405"/>
      <c r="AV289" s="405"/>
      <c r="AW289" s="405"/>
      <c r="AX289" s="379"/>
      <c r="AY289" s="379"/>
      <c r="AZ289" s="379"/>
      <c r="BA289" s="379"/>
      <c r="BB289" s="379"/>
      <c r="BC289" s="379"/>
      <c r="BD289" s="379"/>
      <c r="BE289" s="379"/>
      <c r="BF289" s="379"/>
      <c r="BG289" s="379"/>
      <c r="BH289" s="379"/>
      <c r="BI289" s="405"/>
      <c r="BJ289" s="405"/>
      <c r="BK289" s="405"/>
      <c r="BL289" s="379"/>
      <c r="BM289" s="379"/>
      <c r="BN289" s="379"/>
      <c r="BO289" s="379"/>
      <c r="BP289" s="379"/>
      <c r="BQ289" s="379"/>
      <c r="BR289" s="383"/>
      <c r="BS289" s="379"/>
      <c r="BT289" s="379"/>
      <c r="BU289" s="379"/>
      <c r="BV289" s="379"/>
      <c r="BW289" s="379"/>
      <c r="BX289" s="381"/>
      <c r="BY289" s="379"/>
      <c r="BZ289" s="379"/>
      <c r="CA289" s="379"/>
      <c r="CB289" s="379"/>
      <c r="CC289" s="379"/>
      <c r="CD289" s="379"/>
      <c r="CE289" s="381"/>
      <c r="CF289" s="379">
        <v>1</v>
      </c>
      <c r="CG289" s="379"/>
      <c r="CH289" s="379"/>
      <c r="CI289" s="379"/>
      <c r="CJ289" s="379"/>
      <c r="CK289" s="379"/>
      <c r="CL289" s="379"/>
      <c r="CM289" s="379"/>
      <c r="CN289" s="381"/>
      <c r="CO289" s="379"/>
    </row>
    <row r="290" spans="1:93" x14ac:dyDescent="0.15">
      <c r="A290" s="419">
        <v>1.3606712962962961</v>
      </c>
      <c r="B290" s="435">
        <v>0.19</v>
      </c>
      <c r="C290" s="442">
        <v>0.63332699999999997</v>
      </c>
      <c r="D290" s="379"/>
      <c r="E290" s="380"/>
      <c r="F290" s="379"/>
      <c r="G290" s="379"/>
      <c r="H290" s="381">
        <v>2</v>
      </c>
      <c r="I290" s="379"/>
      <c r="J290" s="381"/>
      <c r="K290" s="402">
        <v>0</v>
      </c>
      <c r="L290" s="379"/>
      <c r="M290" s="379"/>
      <c r="N290" s="379"/>
      <c r="O290" s="379"/>
      <c r="P290" s="379"/>
      <c r="Q290" s="379"/>
      <c r="R290" s="379"/>
      <c r="S290" s="379"/>
      <c r="T290" s="379"/>
      <c r="U290" s="379"/>
      <c r="V290" s="379"/>
      <c r="W290" s="379"/>
      <c r="X290" s="379"/>
      <c r="Y290" s="381"/>
      <c r="Z290" s="379">
        <v>0.17675755076213825</v>
      </c>
      <c r="AA290" s="379">
        <v>-5.6774070631970259</v>
      </c>
      <c r="AB290" s="379">
        <v>0.66284081535801853</v>
      </c>
      <c r="AC290" s="379">
        <v>-12.348912639405205</v>
      </c>
      <c r="AD290" s="379" t="s">
        <v>443</v>
      </c>
      <c r="AE290" s="379">
        <v>2.2978481599077973</v>
      </c>
      <c r="AF290" s="379">
        <v>-12.260548327137547</v>
      </c>
      <c r="AG290" s="379">
        <v>-1.0605453045728297</v>
      </c>
      <c r="AH290" s="379">
        <v>11.421087360594795</v>
      </c>
      <c r="AI290" s="379"/>
      <c r="AJ290" s="379"/>
      <c r="AK290" s="379">
        <v>1</v>
      </c>
      <c r="AL290" s="379">
        <v>0</v>
      </c>
      <c r="AM290" s="379">
        <v>0</v>
      </c>
      <c r="AN290" s="379">
        <v>0</v>
      </c>
      <c r="AO290" s="379">
        <v>1</v>
      </c>
      <c r="AP290" s="379">
        <v>1</v>
      </c>
      <c r="AQ290" s="379">
        <v>0</v>
      </c>
      <c r="AR290" s="379">
        <v>0</v>
      </c>
      <c r="AS290" s="379">
        <v>0</v>
      </c>
      <c r="AT290" s="379">
        <v>0</v>
      </c>
      <c r="AU290" s="405">
        <v>0</v>
      </c>
      <c r="AV290" s="405">
        <v>0</v>
      </c>
      <c r="AW290" s="405">
        <v>1</v>
      </c>
      <c r="AX290" s="405">
        <v>0</v>
      </c>
      <c r="AY290" s="405">
        <v>0</v>
      </c>
      <c r="AZ290" s="405">
        <v>0</v>
      </c>
      <c r="BA290" s="405">
        <v>1</v>
      </c>
      <c r="BB290" s="405">
        <v>0</v>
      </c>
      <c r="BC290" s="405">
        <v>0</v>
      </c>
      <c r="BD290" s="405">
        <v>0</v>
      </c>
      <c r="BE290" s="405">
        <v>1</v>
      </c>
      <c r="BF290" s="405">
        <v>1</v>
      </c>
      <c r="BG290" s="405">
        <v>0</v>
      </c>
      <c r="BH290" s="405">
        <v>0</v>
      </c>
      <c r="BI290" s="405">
        <v>0</v>
      </c>
      <c r="BJ290" s="405">
        <v>0</v>
      </c>
      <c r="BK290" s="405">
        <v>0</v>
      </c>
      <c r="BL290" s="405">
        <v>0</v>
      </c>
      <c r="BM290" s="405">
        <v>0</v>
      </c>
      <c r="BN290" s="405">
        <v>0</v>
      </c>
      <c r="BO290" s="405">
        <v>0</v>
      </c>
      <c r="BP290" s="405">
        <v>1</v>
      </c>
      <c r="BQ290" s="405">
        <v>0</v>
      </c>
      <c r="BR290" s="383">
        <v>0</v>
      </c>
      <c r="BS290" s="402">
        <v>0</v>
      </c>
      <c r="BT290" s="402">
        <v>1</v>
      </c>
      <c r="BU290" s="402">
        <v>0</v>
      </c>
      <c r="BV290" s="402">
        <v>0</v>
      </c>
      <c r="BW290" s="402">
        <v>0</v>
      </c>
      <c r="BX290" s="381">
        <v>1</v>
      </c>
      <c r="BY290" s="402">
        <v>1</v>
      </c>
      <c r="BZ290" s="402">
        <v>0</v>
      </c>
      <c r="CA290" s="402">
        <v>0</v>
      </c>
      <c r="CB290" s="402">
        <v>0</v>
      </c>
      <c r="CC290" s="402">
        <v>0</v>
      </c>
      <c r="CD290" s="402">
        <v>0</v>
      </c>
      <c r="CE290" s="381">
        <v>0</v>
      </c>
      <c r="CF290" s="402">
        <v>0</v>
      </c>
      <c r="CG290" s="379"/>
      <c r="CH290" s="379"/>
      <c r="CI290" s="379"/>
      <c r="CJ290" s="379"/>
      <c r="CK290" s="379"/>
      <c r="CL290" s="379"/>
      <c r="CM290" s="379"/>
      <c r="CN290" s="381"/>
      <c r="CO290" s="379"/>
    </row>
    <row r="291" spans="1:93" x14ac:dyDescent="0.15">
      <c r="A291" s="419">
        <v>1.362048611111111</v>
      </c>
      <c r="B291" s="435">
        <v>0.28999999999999998</v>
      </c>
      <c r="C291" s="442">
        <v>0.96665699999999988</v>
      </c>
      <c r="D291" s="379"/>
      <c r="E291" s="380"/>
      <c r="F291" s="379"/>
      <c r="G291" s="379"/>
      <c r="H291" s="381">
        <v>3</v>
      </c>
      <c r="I291" s="379"/>
      <c r="J291" s="381"/>
      <c r="K291" s="402">
        <v>0</v>
      </c>
      <c r="L291" s="379"/>
      <c r="M291" s="379"/>
      <c r="N291" s="379"/>
      <c r="O291" s="379"/>
      <c r="P291" s="379"/>
      <c r="Q291" s="379"/>
      <c r="R291" s="379"/>
      <c r="S291" s="379"/>
      <c r="T291" s="379"/>
      <c r="U291" s="379"/>
      <c r="V291" s="379"/>
      <c r="W291" s="379"/>
      <c r="X291" s="379"/>
      <c r="Y291" s="381"/>
      <c r="Z291" s="379">
        <v>0.9279771415012259</v>
      </c>
      <c r="AA291" s="379">
        <v>11.421087360594795</v>
      </c>
      <c r="AB291" s="379">
        <v>0.57446203997694933</v>
      </c>
      <c r="AC291" s="379">
        <v>12.614005576208179</v>
      </c>
      <c r="AD291" s="379" t="s">
        <v>443</v>
      </c>
      <c r="AE291" s="379">
        <v>-0.30932571383374197</v>
      </c>
      <c r="AF291" s="379">
        <v>12.96746282527881</v>
      </c>
      <c r="AG291" s="379">
        <v>8.8378775381069127E-2</v>
      </c>
      <c r="AH291" s="379">
        <v>-13.320920074349443</v>
      </c>
      <c r="AI291" s="379"/>
      <c r="AJ291" s="379"/>
      <c r="AK291" s="379">
        <v>0</v>
      </c>
      <c r="AL291" s="379">
        <v>1</v>
      </c>
      <c r="AM291" s="379">
        <v>0</v>
      </c>
      <c r="AN291" s="379">
        <v>1</v>
      </c>
      <c r="AO291" s="379">
        <v>0</v>
      </c>
      <c r="AP291" s="379">
        <v>1</v>
      </c>
      <c r="AQ291" s="379">
        <v>0</v>
      </c>
      <c r="AR291" s="379">
        <v>0</v>
      </c>
      <c r="AS291" s="379">
        <v>1</v>
      </c>
      <c r="AT291" s="379">
        <v>0</v>
      </c>
      <c r="AU291" s="405">
        <v>0</v>
      </c>
      <c r="AV291" s="405">
        <v>0</v>
      </c>
      <c r="AW291" s="405">
        <v>0</v>
      </c>
      <c r="AX291" s="405">
        <v>0</v>
      </c>
      <c r="AY291" s="405">
        <v>0</v>
      </c>
      <c r="AZ291" s="405">
        <v>0</v>
      </c>
      <c r="BA291" s="405">
        <v>1</v>
      </c>
      <c r="BB291" s="405">
        <v>0</v>
      </c>
      <c r="BC291" s="405">
        <v>0</v>
      </c>
      <c r="BD291" s="405">
        <v>1</v>
      </c>
      <c r="BE291" s="405">
        <v>0</v>
      </c>
      <c r="BF291" s="405">
        <v>1</v>
      </c>
      <c r="BG291" s="405">
        <v>0</v>
      </c>
      <c r="BH291" s="405">
        <v>0</v>
      </c>
      <c r="BI291" s="405">
        <v>0</v>
      </c>
      <c r="BJ291" s="405">
        <v>0</v>
      </c>
      <c r="BK291" s="405">
        <v>0</v>
      </c>
      <c r="BL291" s="405">
        <v>0</v>
      </c>
      <c r="BM291" s="405">
        <v>0</v>
      </c>
      <c r="BN291" s="405">
        <v>1</v>
      </c>
      <c r="BO291" s="405">
        <v>0</v>
      </c>
      <c r="BP291" s="405">
        <v>0</v>
      </c>
      <c r="BQ291" s="405">
        <v>0</v>
      </c>
      <c r="BR291" s="383">
        <v>0</v>
      </c>
      <c r="BS291" s="402">
        <v>1</v>
      </c>
      <c r="BT291" s="379"/>
      <c r="BU291" s="402">
        <v>0</v>
      </c>
      <c r="BV291" s="402">
        <v>0</v>
      </c>
      <c r="BW291" s="402">
        <v>1</v>
      </c>
      <c r="BX291" s="381">
        <v>0</v>
      </c>
      <c r="BY291" s="402">
        <v>1</v>
      </c>
      <c r="BZ291" s="402">
        <v>0</v>
      </c>
      <c r="CA291" s="402">
        <v>0</v>
      </c>
      <c r="CB291" s="402">
        <v>0</v>
      </c>
      <c r="CC291" s="402">
        <v>0</v>
      </c>
      <c r="CD291" s="402">
        <v>0</v>
      </c>
      <c r="CE291" s="381">
        <v>0</v>
      </c>
      <c r="CF291" s="402">
        <v>1</v>
      </c>
      <c r="CG291" s="379"/>
      <c r="CH291" s="379"/>
      <c r="CI291" s="379"/>
      <c r="CJ291" s="379"/>
      <c r="CK291" s="379"/>
      <c r="CL291" s="379"/>
      <c r="CM291" s="379"/>
      <c r="CN291" s="381"/>
      <c r="CO291" s="379"/>
    </row>
    <row r="292" spans="1:93" x14ac:dyDescent="0.15">
      <c r="A292" s="422">
        <v>1.362638888888889</v>
      </c>
      <c r="B292" s="437"/>
      <c r="C292" s="445"/>
      <c r="D292" s="411"/>
      <c r="E292" s="423"/>
      <c r="F292" s="411"/>
      <c r="G292" s="411"/>
      <c r="H292" s="424"/>
      <c r="I292" s="411"/>
      <c r="J292" s="424"/>
      <c r="K292" s="414">
        <v>0</v>
      </c>
      <c r="L292" s="411"/>
      <c r="M292" s="411"/>
      <c r="N292" s="411"/>
      <c r="O292" s="411"/>
      <c r="P292" s="411"/>
      <c r="Q292" s="411"/>
      <c r="R292" s="411"/>
      <c r="S292" s="411"/>
      <c r="T292" s="411"/>
      <c r="U292" s="411"/>
      <c r="V292" s="411"/>
      <c r="W292" s="411"/>
      <c r="X292" s="411"/>
      <c r="Y292" s="424"/>
      <c r="Z292" s="411">
        <v>4.0654236675291804</v>
      </c>
      <c r="AA292" s="411">
        <v>-10.537444237918216</v>
      </c>
      <c r="AB292" s="411"/>
      <c r="AC292" s="411"/>
      <c r="AD292" s="411"/>
      <c r="AE292" s="411">
        <v>1.1489240799538987</v>
      </c>
      <c r="AF292" s="411">
        <v>-12.614005576208179</v>
      </c>
      <c r="AG292" s="411">
        <v>8.8378775381069127E-2</v>
      </c>
      <c r="AH292" s="411">
        <v>12.834916356877324</v>
      </c>
      <c r="AI292" s="411"/>
      <c r="AJ292" s="411"/>
      <c r="AK292" s="411"/>
      <c r="AL292" s="411"/>
      <c r="AM292" s="411"/>
      <c r="AN292" s="411"/>
      <c r="AO292" s="411"/>
      <c r="AP292" s="411"/>
      <c r="AQ292" s="411"/>
      <c r="AR292" s="411"/>
      <c r="AS292" s="411"/>
      <c r="AT292" s="411"/>
      <c r="AU292" s="415"/>
      <c r="AV292" s="415"/>
      <c r="AW292" s="415"/>
      <c r="AX292" s="411"/>
      <c r="AY292" s="411"/>
      <c r="AZ292" s="411"/>
      <c r="BA292" s="411"/>
      <c r="BB292" s="411"/>
      <c r="BC292" s="411"/>
      <c r="BD292" s="411"/>
      <c r="BE292" s="411"/>
      <c r="BF292" s="411"/>
      <c r="BG292" s="411"/>
      <c r="BH292" s="411"/>
      <c r="BI292" s="415"/>
      <c r="BJ292" s="415"/>
      <c r="BK292" s="415"/>
      <c r="BL292" s="411"/>
      <c r="BM292" s="411"/>
      <c r="BN292" s="411"/>
      <c r="BO292" s="411"/>
      <c r="BP292" s="411"/>
      <c r="BQ292" s="411"/>
      <c r="BR292" s="417"/>
      <c r="BS292" s="411"/>
      <c r="BT292" s="411"/>
      <c r="BU292" s="411"/>
      <c r="BV292" s="411"/>
      <c r="BW292" s="411"/>
      <c r="BX292" s="424"/>
      <c r="BY292" s="411"/>
      <c r="BZ292" s="411"/>
      <c r="CA292" s="411"/>
      <c r="CB292" s="411"/>
      <c r="CC292" s="411"/>
      <c r="CD292" s="414">
        <v>1</v>
      </c>
      <c r="CE292" s="424">
        <v>0</v>
      </c>
      <c r="CF292" s="411"/>
      <c r="CG292" s="411"/>
      <c r="CH292" s="411"/>
      <c r="CI292" s="411"/>
      <c r="CJ292" s="411"/>
      <c r="CK292" s="411"/>
      <c r="CL292" s="411"/>
      <c r="CM292" s="411"/>
      <c r="CN292" s="424"/>
      <c r="CO292" s="411" t="s">
        <v>555</v>
      </c>
    </row>
    <row r="293" spans="1:93" x14ac:dyDescent="0.15">
      <c r="A293" s="419">
        <v>1.3849537037037036</v>
      </c>
      <c r="B293" s="435"/>
      <c r="C293" s="442"/>
      <c r="D293" s="379"/>
      <c r="E293" s="380" t="s">
        <v>371</v>
      </c>
      <c r="F293" s="379" t="s">
        <v>335</v>
      </c>
      <c r="G293" s="379">
        <v>56</v>
      </c>
      <c r="H293" s="381">
        <v>1</v>
      </c>
      <c r="I293" s="379">
        <v>0</v>
      </c>
      <c r="J293" s="381">
        <v>1</v>
      </c>
      <c r="K293" s="402">
        <v>1</v>
      </c>
      <c r="L293" s="402">
        <v>1</v>
      </c>
      <c r="M293" s="402">
        <v>0</v>
      </c>
      <c r="N293" s="379"/>
      <c r="O293" s="379">
        <v>1</v>
      </c>
      <c r="P293" s="379">
        <v>0</v>
      </c>
      <c r="Q293" s="379">
        <v>0</v>
      </c>
      <c r="R293" s="379">
        <v>1</v>
      </c>
      <c r="S293" s="379">
        <v>0</v>
      </c>
      <c r="T293" s="379">
        <v>0</v>
      </c>
      <c r="U293" s="379">
        <v>0</v>
      </c>
      <c r="V293" s="379"/>
      <c r="W293" s="379"/>
      <c r="X293" s="379"/>
      <c r="Y293" s="381"/>
      <c r="Z293" s="379"/>
      <c r="AA293" s="379"/>
      <c r="AB293" s="379">
        <v>-1.0605453045728297</v>
      </c>
      <c r="AC293" s="379">
        <v>-11.995455390334573</v>
      </c>
      <c r="AD293" s="379" t="s">
        <v>442</v>
      </c>
      <c r="AE293" s="379">
        <v>-1.0605453045728297</v>
      </c>
      <c r="AF293" s="379">
        <v>-11.995455390334573</v>
      </c>
      <c r="AG293" s="379">
        <v>4.1096130552197145</v>
      </c>
      <c r="AH293" s="379">
        <v>13.586013011152417</v>
      </c>
      <c r="AI293" s="379"/>
      <c r="AJ293" s="379"/>
      <c r="AK293" s="379">
        <v>0</v>
      </c>
      <c r="AL293" s="379">
        <v>0</v>
      </c>
      <c r="AM293" s="379"/>
      <c r="AN293" s="379"/>
      <c r="AO293" s="379"/>
      <c r="AP293" s="379"/>
      <c r="AQ293" s="379"/>
      <c r="AR293" s="379"/>
      <c r="AS293" s="379"/>
      <c r="AT293" s="379"/>
      <c r="AU293" s="405"/>
      <c r="AV293" s="405"/>
      <c r="AW293" s="405"/>
      <c r="AX293" s="379"/>
      <c r="AY293" s="379"/>
      <c r="AZ293" s="379"/>
      <c r="BA293" s="379"/>
      <c r="BB293" s="379"/>
      <c r="BC293" s="379"/>
      <c r="BD293" s="379"/>
      <c r="BE293" s="379"/>
      <c r="BF293" s="379"/>
      <c r="BG293" s="379"/>
      <c r="BH293" s="379"/>
      <c r="BI293" s="405"/>
      <c r="BJ293" s="405"/>
      <c r="BK293" s="405"/>
      <c r="BL293" s="379"/>
      <c r="BM293" s="379"/>
      <c r="BN293" s="379"/>
      <c r="BO293" s="379"/>
      <c r="BP293" s="379"/>
      <c r="BQ293" s="379"/>
      <c r="BR293" s="383"/>
      <c r="BS293" s="379"/>
      <c r="BT293" s="379"/>
      <c r="BU293" s="379"/>
      <c r="BV293" s="379"/>
      <c r="BW293" s="379"/>
      <c r="BX293" s="381"/>
      <c r="BY293" s="379"/>
      <c r="BZ293" s="379"/>
      <c r="CA293" s="379"/>
      <c r="CB293" s="379"/>
      <c r="CC293" s="379"/>
      <c r="CD293" s="379"/>
      <c r="CE293" s="381"/>
      <c r="CF293" s="379"/>
      <c r="CG293" s="379"/>
      <c r="CH293" s="379"/>
      <c r="CI293" s="379"/>
      <c r="CJ293" s="379"/>
      <c r="CK293" s="379"/>
      <c r="CL293" s="379"/>
      <c r="CM293" s="379"/>
      <c r="CN293" s="381"/>
      <c r="CO293" s="379"/>
    </row>
    <row r="294" spans="1:93" x14ac:dyDescent="0.15">
      <c r="A294" s="419">
        <v>1.3855555555555554</v>
      </c>
      <c r="B294" s="435">
        <v>0.22</v>
      </c>
      <c r="C294" s="442">
        <v>0.73332600000000003</v>
      </c>
      <c r="D294" s="379"/>
      <c r="E294" s="380"/>
      <c r="F294" s="379"/>
      <c r="G294" s="379"/>
      <c r="H294" s="381">
        <v>2</v>
      </c>
      <c r="I294" s="379"/>
      <c r="J294" s="381"/>
      <c r="K294" s="402">
        <v>0</v>
      </c>
      <c r="L294" s="379"/>
      <c r="M294" s="379"/>
      <c r="N294" s="379"/>
      <c r="O294" s="379"/>
      <c r="P294" s="379"/>
      <c r="Q294" s="379"/>
      <c r="R294" s="379"/>
      <c r="S294" s="379"/>
      <c r="T294" s="379"/>
      <c r="U294" s="379"/>
      <c r="V294" s="379"/>
      <c r="W294" s="379"/>
      <c r="X294" s="379"/>
      <c r="Y294" s="381"/>
      <c r="Z294" s="379">
        <v>3.6235297906238344</v>
      </c>
      <c r="AA294" s="379">
        <v>5.7215892193308546</v>
      </c>
      <c r="AB294" s="379">
        <v>5.9655673382221668</v>
      </c>
      <c r="AC294" s="379">
        <v>12.128001858736059</v>
      </c>
      <c r="AD294" s="379" t="s">
        <v>443</v>
      </c>
      <c r="AE294" s="379">
        <v>5.0375901967209407</v>
      </c>
      <c r="AF294" s="379">
        <v>12.348912639405205</v>
      </c>
      <c r="AG294" s="379">
        <v>-0.61865142766748393</v>
      </c>
      <c r="AH294" s="379">
        <v>-11.553633828996283</v>
      </c>
      <c r="AI294" s="379"/>
      <c r="AJ294" s="379"/>
      <c r="AK294" s="379">
        <v>1</v>
      </c>
      <c r="AL294" s="379">
        <v>0</v>
      </c>
      <c r="AM294" s="379">
        <v>1</v>
      </c>
      <c r="AN294" s="379">
        <v>0</v>
      </c>
      <c r="AO294" s="379">
        <v>0</v>
      </c>
      <c r="AP294" s="379">
        <v>1</v>
      </c>
      <c r="AQ294" s="379">
        <v>0</v>
      </c>
      <c r="AR294" s="379">
        <v>0</v>
      </c>
      <c r="AS294" s="379">
        <v>1</v>
      </c>
      <c r="AT294" s="379">
        <v>0</v>
      </c>
      <c r="AU294" s="405">
        <v>0</v>
      </c>
      <c r="AV294" s="405">
        <v>0</v>
      </c>
      <c r="AW294" s="405">
        <v>0</v>
      </c>
      <c r="AX294" s="405">
        <v>0</v>
      </c>
      <c r="AY294" s="405">
        <v>0</v>
      </c>
      <c r="AZ294" s="405">
        <v>0</v>
      </c>
      <c r="BA294" s="405">
        <v>1</v>
      </c>
      <c r="BB294" s="405">
        <v>0</v>
      </c>
      <c r="BC294" s="405">
        <v>0</v>
      </c>
      <c r="BD294" s="405">
        <v>0</v>
      </c>
      <c r="BE294" s="405">
        <v>1</v>
      </c>
      <c r="BF294" s="405">
        <v>1</v>
      </c>
      <c r="BG294" s="405">
        <v>0</v>
      </c>
      <c r="BH294" s="405">
        <v>0</v>
      </c>
      <c r="BI294" s="405">
        <v>0</v>
      </c>
      <c r="BJ294" s="405">
        <v>0</v>
      </c>
      <c r="BK294" s="405">
        <v>0</v>
      </c>
      <c r="BL294" s="405">
        <v>0</v>
      </c>
      <c r="BM294" s="405">
        <v>0</v>
      </c>
      <c r="BN294" s="405">
        <v>1</v>
      </c>
      <c r="BO294" s="405">
        <v>0</v>
      </c>
      <c r="BP294" s="405">
        <v>0</v>
      </c>
      <c r="BQ294" s="405">
        <v>0</v>
      </c>
      <c r="BR294" s="383">
        <v>1</v>
      </c>
      <c r="BS294" s="402">
        <v>0</v>
      </c>
      <c r="BT294" s="402">
        <v>0</v>
      </c>
      <c r="BU294" s="402">
        <v>0</v>
      </c>
      <c r="BV294" s="402">
        <v>0</v>
      </c>
      <c r="BW294" s="402">
        <v>0</v>
      </c>
      <c r="BX294" s="381">
        <v>0</v>
      </c>
      <c r="BY294" s="402">
        <v>1</v>
      </c>
      <c r="BZ294" s="402">
        <v>0</v>
      </c>
      <c r="CA294" s="402">
        <v>0</v>
      </c>
      <c r="CB294" s="402">
        <v>0</v>
      </c>
      <c r="CC294" s="402">
        <v>0</v>
      </c>
      <c r="CD294" s="402">
        <v>0</v>
      </c>
      <c r="CE294" s="381">
        <v>0</v>
      </c>
      <c r="CF294" s="402">
        <v>0</v>
      </c>
      <c r="CG294" s="379"/>
      <c r="CH294" s="379"/>
      <c r="CI294" s="379"/>
      <c r="CJ294" s="379"/>
      <c r="CK294" s="379"/>
      <c r="CL294" s="379"/>
      <c r="CM294" s="379"/>
      <c r="CN294" s="381"/>
      <c r="CO294" s="379"/>
    </row>
    <row r="295" spans="1:93" x14ac:dyDescent="0.15">
      <c r="A295" s="419">
        <v>1.3862847222222223</v>
      </c>
      <c r="B295" s="435">
        <v>1.03</v>
      </c>
      <c r="C295" s="442">
        <v>1.0999999900000001</v>
      </c>
      <c r="D295" s="379"/>
      <c r="E295" s="380"/>
      <c r="F295" s="379"/>
      <c r="G295" s="379"/>
      <c r="H295" s="381">
        <v>3</v>
      </c>
      <c r="I295" s="379"/>
      <c r="J295" s="381"/>
      <c r="K295" s="402">
        <v>0</v>
      </c>
      <c r="L295" s="379"/>
      <c r="M295" s="379"/>
      <c r="N295" s="379"/>
      <c r="O295" s="379"/>
      <c r="P295" s="379"/>
      <c r="Q295" s="379"/>
      <c r="R295" s="379"/>
      <c r="S295" s="379"/>
      <c r="T295" s="379"/>
      <c r="U295" s="379"/>
      <c r="V295" s="379"/>
      <c r="W295" s="379"/>
      <c r="X295" s="379"/>
      <c r="Y295" s="381"/>
      <c r="Z295" s="379">
        <v>-4.4189387690534564E-2</v>
      </c>
      <c r="AA295" s="379">
        <v>-5.7657713754646842</v>
      </c>
      <c r="AB295" s="379">
        <v>-1.1489240799538987</v>
      </c>
      <c r="AC295" s="379">
        <v>-11.774544609665428</v>
      </c>
      <c r="AD295" s="379" t="s">
        <v>445</v>
      </c>
      <c r="AE295" s="379">
        <v>4.4189387690534564E-2</v>
      </c>
      <c r="AF295" s="379">
        <v>-11.907091078066914</v>
      </c>
      <c r="AG295" s="379">
        <v>4.1538024429102496</v>
      </c>
      <c r="AH295" s="379">
        <v>12.702369888475836</v>
      </c>
      <c r="AI295" s="379"/>
      <c r="AJ295" s="379"/>
      <c r="AK295" s="379">
        <v>0</v>
      </c>
      <c r="AL295" s="379">
        <v>1</v>
      </c>
      <c r="AM295" s="379">
        <v>0</v>
      </c>
      <c r="AN295" s="379">
        <v>1</v>
      </c>
      <c r="AO295" s="379">
        <v>0</v>
      </c>
      <c r="AP295" s="379">
        <v>1</v>
      </c>
      <c r="AQ295" s="379">
        <v>0</v>
      </c>
      <c r="AR295" s="379">
        <v>0</v>
      </c>
      <c r="AS295" s="379">
        <v>1</v>
      </c>
      <c r="AT295" s="379">
        <v>0</v>
      </c>
      <c r="AU295" s="405">
        <v>0</v>
      </c>
      <c r="AV295" s="405">
        <v>0</v>
      </c>
      <c r="AW295" s="405">
        <v>0</v>
      </c>
      <c r="AX295" s="405">
        <v>0</v>
      </c>
      <c r="AY295" s="405">
        <v>0</v>
      </c>
      <c r="AZ295" s="405">
        <v>1</v>
      </c>
      <c r="BA295" s="405">
        <v>0</v>
      </c>
      <c r="BB295" s="405">
        <v>0</v>
      </c>
      <c r="BC295" s="405">
        <v>0</v>
      </c>
      <c r="BD295" s="405">
        <v>1</v>
      </c>
      <c r="BE295" s="405">
        <v>0</v>
      </c>
      <c r="BF295" s="405">
        <v>1</v>
      </c>
      <c r="BG295" s="405">
        <v>0</v>
      </c>
      <c r="BH295" s="405">
        <v>0</v>
      </c>
      <c r="BI295" s="405">
        <v>0</v>
      </c>
      <c r="BJ295" s="405">
        <v>0</v>
      </c>
      <c r="BK295" s="405">
        <v>0</v>
      </c>
      <c r="BL295" s="405">
        <v>0</v>
      </c>
      <c r="BM295" s="405">
        <v>0</v>
      </c>
      <c r="BN295" s="405">
        <v>1</v>
      </c>
      <c r="BO295" s="405">
        <v>0</v>
      </c>
      <c r="BP295" s="405">
        <v>0</v>
      </c>
      <c r="BQ295" s="405">
        <v>0</v>
      </c>
      <c r="BR295" s="383">
        <v>0</v>
      </c>
      <c r="BS295" s="402">
        <v>1</v>
      </c>
      <c r="BT295" s="402">
        <v>0</v>
      </c>
      <c r="BU295" s="402">
        <v>0</v>
      </c>
      <c r="BV295" s="402">
        <v>0</v>
      </c>
      <c r="BW295" s="402">
        <v>1</v>
      </c>
      <c r="BX295" s="381">
        <v>0</v>
      </c>
      <c r="BY295" s="402">
        <v>0</v>
      </c>
      <c r="BZ295" s="402">
        <v>0</v>
      </c>
      <c r="CA295" s="402">
        <v>0</v>
      </c>
      <c r="CB295" s="402">
        <v>1</v>
      </c>
      <c r="CC295" s="402">
        <v>0</v>
      </c>
      <c r="CD295" s="402">
        <v>0</v>
      </c>
      <c r="CE295" s="381">
        <v>0</v>
      </c>
      <c r="CF295" s="402">
        <v>1</v>
      </c>
      <c r="CG295" s="379"/>
      <c r="CH295" s="379"/>
      <c r="CI295" s="379"/>
      <c r="CJ295" s="379"/>
      <c r="CK295" s="379"/>
      <c r="CL295" s="379"/>
      <c r="CM295" s="379"/>
      <c r="CN295" s="381"/>
      <c r="CO295" s="379" t="s">
        <v>556</v>
      </c>
    </row>
    <row r="296" spans="1:93" x14ac:dyDescent="0.15">
      <c r="A296" s="418" t="s">
        <v>593</v>
      </c>
      <c r="B296" s="435"/>
      <c r="C296" s="442"/>
      <c r="D296" s="379"/>
      <c r="E296" s="380"/>
      <c r="F296" s="379"/>
      <c r="G296" s="379"/>
      <c r="H296" s="381"/>
      <c r="I296" s="379"/>
      <c r="J296" s="381"/>
      <c r="K296" s="379"/>
      <c r="L296" s="379"/>
      <c r="M296" s="379"/>
      <c r="N296" s="379"/>
      <c r="O296" s="379"/>
      <c r="P296" s="379"/>
      <c r="Q296" s="379"/>
      <c r="R296" s="379"/>
      <c r="S296" s="379"/>
      <c r="T296" s="379"/>
      <c r="U296" s="379"/>
      <c r="V296" s="379"/>
      <c r="W296" s="379"/>
      <c r="X296" s="379"/>
      <c r="Y296" s="381"/>
      <c r="Z296" s="379">
        <v>-7.8657110089151532</v>
      </c>
      <c r="AA296" s="379">
        <v>-11.023447955390335</v>
      </c>
      <c r="AB296" s="379"/>
      <c r="AC296" s="379"/>
      <c r="AD296" s="379"/>
      <c r="AE296" s="379"/>
      <c r="AF296" s="379"/>
      <c r="AG296" s="379"/>
      <c r="AH296" s="381"/>
      <c r="AI296" s="382"/>
      <c r="AJ296" s="382"/>
      <c r="AK296" s="379"/>
      <c r="AL296" s="379"/>
      <c r="AM296" s="379"/>
      <c r="AN296" s="379"/>
      <c r="AO296" s="379"/>
      <c r="AP296" s="379"/>
      <c r="AQ296" s="379"/>
      <c r="AR296" s="379"/>
      <c r="AS296" s="379"/>
      <c r="AT296" s="379"/>
      <c r="AU296" s="405"/>
      <c r="AV296" s="405"/>
      <c r="AW296" s="405"/>
      <c r="AX296" s="379"/>
      <c r="AY296" s="379"/>
      <c r="AZ296" s="379"/>
      <c r="BA296" s="379"/>
      <c r="BB296" s="379"/>
      <c r="BC296" s="379"/>
      <c r="BD296" s="379"/>
      <c r="BE296" s="379"/>
      <c r="BF296" s="379"/>
      <c r="BG296" s="379"/>
      <c r="BH296" s="379"/>
      <c r="BI296" s="405"/>
      <c r="BJ296" s="405"/>
      <c r="BK296" s="405"/>
      <c r="BL296" s="379"/>
      <c r="BM296" s="379"/>
      <c r="BN296" s="379"/>
      <c r="BO296" s="379"/>
      <c r="BP296" s="379"/>
      <c r="BQ296" s="379"/>
      <c r="BR296" s="383"/>
      <c r="BS296" s="379"/>
      <c r="BT296" s="379"/>
      <c r="BU296" s="379"/>
      <c r="BV296" s="379"/>
      <c r="BW296" s="379"/>
      <c r="BX296" s="381"/>
      <c r="BY296" s="379"/>
      <c r="BZ296" s="379"/>
      <c r="CA296" s="379"/>
      <c r="CB296" s="379"/>
      <c r="CC296" s="379"/>
      <c r="CD296" s="379"/>
      <c r="CE296" s="381"/>
      <c r="CF296" s="379"/>
      <c r="CG296" s="379"/>
      <c r="CH296" s="379"/>
      <c r="CI296" s="379"/>
      <c r="CJ296" s="379"/>
      <c r="CK296" s="379"/>
      <c r="CL296" s="379"/>
      <c r="CM296" s="379"/>
      <c r="CN296" s="381"/>
      <c r="CO296" s="379"/>
    </row>
    <row r="297" spans="1:93" x14ac:dyDescent="0.15">
      <c r="A297" s="419">
        <v>1.3993287037037037</v>
      </c>
      <c r="B297" s="435"/>
      <c r="C297" s="442"/>
      <c r="D297" s="379"/>
      <c r="E297" s="380"/>
      <c r="F297" s="379" t="s">
        <v>352</v>
      </c>
      <c r="G297" s="379">
        <v>57</v>
      </c>
      <c r="H297" s="381">
        <v>1</v>
      </c>
      <c r="I297" s="379">
        <v>0</v>
      </c>
      <c r="J297" s="381">
        <v>1</v>
      </c>
      <c r="K297" s="402">
        <v>1</v>
      </c>
      <c r="L297" s="402">
        <v>1</v>
      </c>
      <c r="M297" s="402">
        <v>0</v>
      </c>
      <c r="N297" s="379"/>
      <c r="O297" s="379">
        <v>1</v>
      </c>
      <c r="P297" s="379">
        <v>0</v>
      </c>
      <c r="Q297" s="379">
        <v>0</v>
      </c>
      <c r="R297" s="379">
        <v>1</v>
      </c>
      <c r="S297" s="379">
        <v>0</v>
      </c>
      <c r="T297" s="379">
        <v>0</v>
      </c>
      <c r="U297" s="379">
        <v>0</v>
      </c>
      <c r="V297" s="379">
        <v>0</v>
      </c>
      <c r="W297" s="379">
        <v>0</v>
      </c>
      <c r="X297" s="379">
        <v>0</v>
      </c>
      <c r="Y297" s="381">
        <v>1</v>
      </c>
      <c r="Z297" s="379"/>
      <c r="AA297" s="379"/>
      <c r="AB297" s="379">
        <v>0.83959836612015681</v>
      </c>
      <c r="AC297" s="379">
        <v>-11.995455390334573</v>
      </c>
      <c r="AD297" s="379" t="s">
        <v>442</v>
      </c>
      <c r="AE297" s="379">
        <v>0.83959836612015681</v>
      </c>
      <c r="AF297" s="379">
        <v>-11.995455390334573</v>
      </c>
      <c r="AG297" s="379">
        <v>-4.1096130552197145</v>
      </c>
      <c r="AH297" s="379">
        <v>13.409284386617101</v>
      </c>
      <c r="AI297" s="379"/>
      <c r="AJ297" s="379"/>
      <c r="AK297" s="379">
        <v>0</v>
      </c>
      <c r="AL297" s="379">
        <v>0</v>
      </c>
      <c r="AM297" s="379"/>
      <c r="AN297" s="379"/>
      <c r="AO297" s="379"/>
      <c r="AP297" s="379"/>
      <c r="AQ297" s="379"/>
      <c r="AR297" s="379"/>
      <c r="AS297" s="379"/>
      <c r="AT297" s="379"/>
      <c r="AU297" s="405"/>
      <c r="AV297" s="405"/>
      <c r="AW297" s="405"/>
      <c r="AX297" s="379"/>
      <c r="AY297" s="379"/>
      <c r="AZ297" s="379"/>
      <c r="BA297" s="379"/>
      <c r="BB297" s="379"/>
      <c r="BC297" s="379"/>
      <c r="BD297" s="379"/>
      <c r="BE297" s="379"/>
      <c r="BF297" s="379"/>
      <c r="BG297" s="379"/>
      <c r="BH297" s="379"/>
      <c r="BI297" s="405"/>
      <c r="BJ297" s="405"/>
      <c r="BK297" s="405"/>
      <c r="BL297" s="379"/>
      <c r="BM297" s="379"/>
      <c r="BN297" s="379"/>
      <c r="BO297" s="379"/>
      <c r="BP297" s="379"/>
      <c r="BQ297" s="379"/>
      <c r="BR297" s="383"/>
      <c r="BS297" s="379"/>
      <c r="BT297" s="379"/>
      <c r="BU297" s="379"/>
      <c r="BV297" s="379"/>
      <c r="BW297" s="379"/>
      <c r="BX297" s="381"/>
      <c r="BY297" s="379"/>
      <c r="BZ297" s="379"/>
      <c r="CA297" s="379"/>
      <c r="CB297" s="379"/>
      <c r="CC297" s="379"/>
      <c r="CD297" s="379"/>
      <c r="CE297" s="381"/>
      <c r="CF297" s="379">
        <v>1</v>
      </c>
      <c r="CG297" s="379"/>
      <c r="CH297" s="379"/>
      <c r="CI297" s="379"/>
      <c r="CJ297" s="379"/>
      <c r="CK297" s="379"/>
      <c r="CL297" s="379"/>
      <c r="CM297" s="379"/>
      <c r="CN297" s="381"/>
      <c r="CO297" s="379"/>
    </row>
    <row r="298" spans="1:93" x14ac:dyDescent="0.15">
      <c r="A298" s="419">
        <v>1.3995717592592591</v>
      </c>
      <c r="B298" s="435">
        <v>0.21</v>
      </c>
      <c r="C298" s="442">
        <v>0.69999299999999998</v>
      </c>
      <c r="D298" s="379"/>
      <c r="E298" s="380"/>
      <c r="F298" s="379"/>
      <c r="G298" s="379"/>
      <c r="H298" s="381">
        <v>2</v>
      </c>
      <c r="I298" s="379"/>
      <c r="J298" s="381"/>
      <c r="K298" s="379"/>
      <c r="L298" s="379"/>
      <c r="M298" s="379"/>
      <c r="N298" s="379"/>
      <c r="O298" s="379"/>
      <c r="P298" s="379"/>
      <c r="Q298" s="379"/>
      <c r="R298" s="379"/>
      <c r="S298" s="379"/>
      <c r="T298" s="379"/>
      <c r="U298" s="379"/>
      <c r="V298" s="379"/>
      <c r="W298" s="379"/>
      <c r="X298" s="379"/>
      <c r="Y298" s="381"/>
      <c r="Z298" s="379">
        <v>-4.0212342798386453</v>
      </c>
      <c r="AA298" s="379">
        <v>5.5006784386617102</v>
      </c>
      <c r="AB298" s="379">
        <v>-6.6725975412707195</v>
      </c>
      <c r="AC298" s="379">
        <v>12.614005576208179</v>
      </c>
      <c r="AD298" s="379" t="s">
        <v>443</v>
      </c>
      <c r="AE298" s="379">
        <v>-5.1259689721020099</v>
      </c>
      <c r="AF298" s="379">
        <v>12.702369888475836</v>
      </c>
      <c r="AG298" s="379">
        <v>1.1047346922633641</v>
      </c>
      <c r="AH298" s="379">
        <v>-11.553633828996283</v>
      </c>
      <c r="AI298" s="379"/>
      <c r="AJ298" s="379"/>
      <c r="AK298" s="379">
        <v>1</v>
      </c>
      <c r="AL298" s="379">
        <v>0</v>
      </c>
      <c r="AM298" s="379">
        <v>0</v>
      </c>
      <c r="AN298" s="379">
        <v>0</v>
      </c>
      <c r="AO298" s="379">
        <v>1</v>
      </c>
      <c r="AP298" s="379">
        <v>0</v>
      </c>
      <c r="AQ298" s="379">
        <v>1</v>
      </c>
      <c r="AR298" s="379">
        <v>0</v>
      </c>
      <c r="AS298" s="379">
        <v>0</v>
      </c>
      <c r="AT298" s="379">
        <v>0</v>
      </c>
      <c r="AU298" s="405">
        <v>0</v>
      </c>
      <c r="AV298" s="405">
        <v>1</v>
      </c>
      <c r="AW298" s="405">
        <v>0</v>
      </c>
      <c r="AX298" s="405">
        <v>0</v>
      </c>
      <c r="AY298" s="405">
        <v>0</v>
      </c>
      <c r="AZ298" s="405">
        <v>0</v>
      </c>
      <c r="BA298" s="405">
        <v>1</v>
      </c>
      <c r="BB298" s="405">
        <v>0</v>
      </c>
      <c r="BC298" s="405">
        <v>0</v>
      </c>
      <c r="BD298" s="405">
        <v>0</v>
      </c>
      <c r="BE298" s="405">
        <v>1</v>
      </c>
      <c r="BF298" s="415">
        <v>1</v>
      </c>
      <c r="BG298" s="405">
        <v>0</v>
      </c>
      <c r="BH298" s="405">
        <v>0</v>
      </c>
      <c r="BI298" s="405">
        <v>0</v>
      </c>
      <c r="BJ298" s="405">
        <v>0</v>
      </c>
      <c r="BK298" s="405">
        <v>0</v>
      </c>
      <c r="BL298" s="405">
        <v>0</v>
      </c>
      <c r="BM298" s="415">
        <v>1</v>
      </c>
      <c r="BN298" s="405">
        <v>0</v>
      </c>
      <c r="BO298" s="405">
        <v>0</v>
      </c>
      <c r="BP298" s="405">
        <v>1</v>
      </c>
      <c r="BQ298" s="405">
        <v>0</v>
      </c>
      <c r="BR298" s="383">
        <v>0</v>
      </c>
      <c r="BS298" s="402">
        <v>0</v>
      </c>
      <c r="BT298" s="402">
        <v>0</v>
      </c>
      <c r="BU298" s="402">
        <v>0</v>
      </c>
      <c r="BV298" s="402">
        <v>1</v>
      </c>
      <c r="BW298" s="402">
        <v>0</v>
      </c>
      <c r="BX298" s="381">
        <v>1</v>
      </c>
      <c r="BY298" s="402">
        <v>0</v>
      </c>
      <c r="BZ298" s="402">
        <v>0</v>
      </c>
      <c r="CA298" s="402">
        <v>1</v>
      </c>
      <c r="CB298" s="402">
        <v>0</v>
      </c>
      <c r="CC298" s="402">
        <v>0</v>
      </c>
      <c r="CD298" s="402">
        <v>0</v>
      </c>
      <c r="CE298" s="381">
        <v>0</v>
      </c>
      <c r="CF298" s="402">
        <v>0</v>
      </c>
      <c r="CG298" s="379"/>
      <c r="CH298" s="379"/>
      <c r="CI298" s="379"/>
      <c r="CJ298" s="379"/>
      <c r="CK298" s="379"/>
      <c r="CL298" s="379"/>
      <c r="CM298" s="379"/>
      <c r="CN298" s="381"/>
      <c r="CO298" s="379"/>
    </row>
    <row r="299" spans="1:93" x14ac:dyDescent="0.15">
      <c r="A299" s="418" t="s">
        <v>593</v>
      </c>
      <c r="B299" s="435"/>
      <c r="C299" s="442"/>
      <c r="D299" s="379"/>
      <c r="E299" s="380"/>
      <c r="F299" s="379"/>
      <c r="G299" s="379"/>
      <c r="H299" s="381"/>
      <c r="I299" s="379"/>
      <c r="J299" s="381"/>
      <c r="K299" s="379"/>
      <c r="L299" s="379"/>
      <c r="M299" s="379"/>
      <c r="N299" s="379"/>
      <c r="O299" s="379"/>
      <c r="P299" s="379"/>
      <c r="Q299" s="379"/>
      <c r="R299" s="379"/>
      <c r="S299" s="379"/>
      <c r="T299" s="379"/>
      <c r="U299" s="379"/>
      <c r="V299" s="379"/>
      <c r="W299" s="379"/>
      <c r="X299" s="379"/>
      <c r="Y299" s="381"/>
      <c r="Z299" s="379">
        <v>-3.3444625727680184</v>
      </c>
      <c r="AA299" s="379">
        <v>2.0144067796610168E-2</v>
      </c>
      <c r="AB299" s="379"/>
      <c r="AC299" s="379"/>
      <c r="AD299" s="379"/>
      <c r="AE299" s="379"/>
      <c r="AF299" s="379"/>
      <c r="AG299" s="379"/>
      <c r="AH299" s="381"/>
      <c r="AI299" s="382"/>
      <c r="AJ299" s="382"/>
      <c r="AK299" s="379"/>
      <c r="AL299" s="379"/>
      <c r="AM299" s="379"/>
      <c r="AN299" s="379"/>
      <c r="AO299" s="379"/>
      <c r="AP299" s="379"/>
      <c r="AQ299" s="379"/>
      <c r="AR299" s="379"/>
      <c r="AS299" s="379"/>
      <c r="AT299" s="379"/>
      <c r="AU299" s="405"/>
      <c r="AV299" s="405"/>
      <c r="AW299" s="405"/>
      <c r="AX299" s="379"/>
      <c r="AY299" s="379"/>
      <c r="AZ299" s="379"/>
      <c r="BA299" s="379"/>
      <c r="BB299" s="379"/>
      <c r="BC299" s="379"/>
      <c r="BD299" s="379"/>
      <c r="BE299" s="379"/>
      <c r="BF299" s="379"/>
      <c r="BG299" s="379"/>
      <c r="BH299" s="379"/>
      <c r="BI299" s="405"/>
      <c r="BJ299" s="405"/>
      <c r="BK299" s="405"/>
      <c r="BL299" s="379"/>
      <c r="BM299" s="379"/>
      <c r="BN299" s="379"/>
      <c r="BO299" s="379"/>
      <c r="BP299" s="379"/>
      <c r="BQ299" s="379"/>
      <c r="BR299" s="383"/>
      <c r="BS299" s="379"/>
      <c r="BT299" s="379"/>
      <c r="BU299" s="379"/>
      <c r="BV299" s="379"/>
      <c r="BW299" s="379"/>
      <c r="BX299" s="381"/>
      <c r="BY299" s="379"/>
      <c r="BZ299" s="379"/>
      <c r="CA299" s="379"/>
      <c r="CB299" s="379"/>
      <c r="CC299" s="379"/>
      <c r="CD299" s="379"/>
      <c r="CE299" s="381"/>
      <c r="CF299" s="379"/>
      <c r="CG299" s="379"/>
      <c r="CH299" s="379"/>
      <c r="CI299" s="379"/>
      <c r="CJ299" s="379"/>
      <c r="CK299" s="379"/>
      <c r="CL299" s="379"/>
      <c r="CM299" s="379"/>
      <c r="CN299" s="381"/>
      <c r="CO299" s="379"/>
    </row>
    <row r="300" spans="1:93" x14ac:dyDescent="0.15">
      <c r="A300" s="419">
        <v>1.4131944444444444</v>
      </c>
      <c r="B300" s="435"/>
      <c r="C300" s="442"/>
      <c r="D300" s="379"/>
      <c r="E300" s="380"/>
      <c r="F300" s="379" t="s">
        <v>357</v>
      </c>
      <c r="G300" s="379">
        <v>58</v>
      </c>
      <c r="H300" s="381">
        <v>1</v>
      </c>
      <c r="I300" s="379">
        <v>0</v>
      </c>
      <c r="J300" s="381">
        <v>1</v>
      </c>
      <c r="K300" s="402">
        <v>1</v>
      </c>
      <c r="L300" s="402">
        <v>1</v>
      </c>
      <c r="M300" s="402">
        <v>0</v>
      </c>
      <c r="N300" s="379"/>
      <c r="O300" s="379">
        <v>1</v>
      </c>
      <c r="P300" s="379">
        <v>0</v>
      </c>
      <c r="Q300" s="379">
        <v>0</v>
      </c>
      <c r="R300" s="379">
        <v>0</v>
      </c>
      <c r="S300" s="379">
        <v>0</v>
      </c>
      <c r="T300" s="379">
        <v>0</v>
      </c>
      <c r="U300" s="379">
        <v>0</v>
      </c>
      <c r="V300" s="379">
        <v>0</v>
      </c>
      <c r="W300" s="379"/>
      <c r="X300" s="379"/>
      <c r="Y300" s="381"/>
      <c r="Z300" s="379"/>
      <c r="AA300" s="379"/>
      <c r="AB300" s="379">
        <v>-0.72530513626294379</v>
      </c>
      <c r="AC300" s="379">
        <v>-11.98572033898305</v>
      </c>
      <c r="AD300" s="379" t="s">
        <v>442</v>
      </c>
      <c r="AE300" s="379">
        <v>-0.72530513626294379</v>
      </c>
      <c r="AF300" s="379">
        <v>-11.98572033898305</v>
      </c>
      <c r="AG300" s="379">
        <v>4.1906518984081194</v>
      </c>
      <c r="AH300" s="379">
        <v>13.355516949152541</v>
      </c>
      <c r="AI300" s="379"/>
      <c r="AJ300" s="379"/>
      <c r="AK300" s="379">
        <v>0</v>
      </c>
      <c r="AL300" s="379">
        <v>0</v>
      </c>
      <c r="AM300" s="379"/>
      <c r="AN300" s="379"/>
      <c r="AO300" s="379"/>
      <c r="AP300" s="379"/>
      <c r="AQ300" s="379"/>
      <c r="AR300" s="379"/>
      <c r="AS300" s="379"/>
      <c r="AT300" s="379"/>
      <c r="AU300" s="405"/>
      <c r="AV300" s="405"/>
      <c r="AW300" s="405"/>
      <c r="AX300" s="379"/>
      <c r="AY300" s="379"/>
      <c r="AZ300" s="379"/>
      <c r="BA300" s="379"/>
      <c r="BB300" s="379"/>
      <c r="BC300" s="379"/>
      <c r="BD300" s="379"/>
      <c r="BE300" s="379"/>
      <c r="BF300" s="379"/>
      <c r="BG300" s="379"/>
      <c r="BH300" s="379"/>
      <c r="BI300" s="405"/>
      <c r="BJ300" s="405"/>
      <c r="BK300" s="405"/>
      <c r="BL300" s="379"/>
      <c r="BM300" s="379"/>
      <c r="BN300" s="379"/>
      <c r="BO300" s="379"/>
      <c r="BP300" s="379"/>
      <c r="BQ300" s="379"/>
      <c r="BR300" s="383"/>
      <c r="BS300" s="379"/>
      <c r="BT300" s="379"/>
      <c r="BU300" s="379"/>
      <c r="BV300" s="379"/>
      <c r="BW300" s="379"/>
      <c r="BX300" s="381"/>
      <c r="BY300" s="379"/>
      <c r="BZ300" s="379"/>
      <c r="CA300" s="379"/>
      <c r="CB300" s="379"/>
      <c r="CC300" s="379"/>
      <c r="CD300" s="379"/>
      <c r="CE300" s="381"/>
      <c r="CF300" s="379">
        <v>1</v>
      </c>
      <c r="CG300" s="379"/>
      <c r="CH300" s="379"/>
      <c r="CI300" s="379"/>
      <c r="CJ300" s="379"/>
      <c r="CK300" s="379"/>
      <c r="CL300" s="379"/>
      <c r="CM300" s="379"/>
      <c r="CN300" s="381"/>
      <c r="CO300" s="379"/>
    </row>
    <row r="301" spans="1:93" x14ac:dyDescent="0.15">
      <c r="A301" s="419">
        <v>1.4134143518518518</v>
      </c>
      <c r="B301" s="435">
        <v>0.19</v>
      </c>
      <c r="C301" s="442">
        <v>0.63332699999999997</v>
      </c>
      <c r="D301" s="379"/>
      <c r="E301" s="380"/>
      <c r="F301" s="379"/>
      <c r="G301" s="379"/>
      <c r="H301" s="381">
        <v>2</v>
      </c>
      <c r="I301" s="379"/>
      <c r="J301" s="381"/>
      <c r="K301" s="379"/>
      <c r="L301" s="379"/>
      <c r="M301" s="379"/>
      <c r="N301" s="379"/>
      <c r="O301" s="379"/>
      <c r="P301" s="379"/>
      <c r="Q301" s="379"/>
      <c r="R301" s="379"/>
      <c r="S301" s="379"/>
      <c r="T301" s="379"/>
      <c r="U301" s="379"/>
      <c r="V301" s="379"/>
      <c r="W301" s="379"/>
      <c r="X301" s="379"/>
      <c r="Y301" s="381"/>
      <c r="Z301" s="379">
        <v>0.16117891916954305</v>
      </c>
      <c r="AA301" s="379">
        <v>5.7813474576271187</v>
      </c>
      <c r="AB301" s="379">
        <v>1.2894313533563444</v>
      </c>
      <c r="AC301" s="379">
        <v>12.428889830508474</v>
      </c>
      <c r="AD301" s="379" t="s">
        <v>443</v>
      </c>
      <c r="AE301" s="379">
        <v>2.8206310854670034</v>
      </c>
      <c r="AF301" s="379">
        <v>12.428889830508474</v>
      </c>
      <c r="AG301" s="379">
        <v>-0.52383148730101492</v>
      </c>
      <c r="AH301" s="379">
        <v>-11.82456779661017</v>
      </c>
      <c r="AI301" s="379"/>
      <c r="AJ301" s="379"/>
      <c r="AK301" s="379">
        <v>1</v>
      </c>
      <c r="AL301" s="379">
        <v>0</v>
      </c>
      <c r="AM301" s="379">
        <v>0</v>
      </c>
      <c r="AN301" s="379">
        <v>0</v>
      </c>
      <c r="AO301" s="379">
        <v>1</v>
      </c>
      <c r="AP301" s="379">
        <v>0</v>
      </c>
      <c r="AQ301" s="379">
        <v>1</v>
      </c>
      <c r="AR301" s="379">
        <v>0</v>
      </c>
      <c r="AS301" s="379">
        <v>0</v>
      </c>
      <c r="AT301" s="379">
        <v>0</v>
      </c>
      <c r="AU301" s="405">
        <v>0</v>
      </c>
      <c r="AV301" s="405">
        <v>1</v>
      </c>
      <c r="AW301" s="405">
        <v>0</v>
      </c>
      <c r="AX301" s="405">
        <v>0</v>
      </c>
      <c r="AY301" s="405">
        <v>0</v>
      </c>
      <c r="AZ301" s="405">
        <v>0</v>
      </c>
      <c r="BA301" s="405">
        <v>1</v>
      </c>
      <c r="BB301" s="405">
        <v>0</v>
      </c>
      <c r="BC301" s="405">
        <v>0</v>
      </c>
      <c r="BD301" s="405">
        <v>0</v>
      </c>
      <c r="BE301" s="405">
        <v>1</v>
      </c>
      <c r="BF301" s="415">
        <v>1</v>
      </c>
      <c r="BG301" s="405">
        <v>0</v>
      </c>
      <c r="BH301" s="405">
        <v>0</v>
      </c>
      <c r="BI301" s="405">
        <v>0</v>
      </c>
      <c r="BJ301" s="405">
        <v>0</v>
      </c>
      <c r="BK301" s="405">
        <v>0</v>
      </c>
      <c r="BL301" s="405">
        <v>0</v>
      </c>
      <c r="BM301" s="415">
        <v>1</v>
      </c>
      <c r="BN301" s="405">
        <v>0</v>
      </c>
      <c r="BO301" s="405">
        <v>0</v>
      </c>
      <c r="BP301" s="405">
        <v>1</v>
      </c>
      <c r="BQ301" s="405">
        <v>0</v>
      </c>
      <c r="BR301" s="383">
        <v>0</v>
      </c>
      <c r="BS301" s="402">
        <v>0</v>
      </c>
      <c r="BT301" s="402">
        <v>0</v>
      </c>
      <c r="BU301" s="402">
        <v>0</v>
      </c>
      <c r="BV301" s="402">
        <v>1</v>
      </c>
      <c r="BW301" s="402">
        <v>0</v>
      </c>
      <c r="BX301" s="381">
        <v>1</v>
      </c>
      <c r="BY301" s="402">
        <v>0</v>
      </c>
      <c r="BZ301" s="402">
        <v>0</v>
      </c>
      <c r="CA301" s="402">
        <v>0</v>
      </c>
      <c r="CB301" s="402">
        <v>1</v>
      </c>
      <c r="CC301" s="402">
        <v>0</v>
      </c>
      <c r="CD301" s="402">
        <v>0</v>
      </c>
      <c r="CE301" s="381">
        <v>0</v>
      </c>
      <c r="CF301" s="402">
        <v>0</v>
      </c>
      <c r="CG301" s="379"/>
      <c r="CH301" s="379"/>
      <c r="CI301" s="379"/>
      <c r="CJ301" s="379"/>
      <c r="CK301" s="379"/>
      <c r="CL301" s="379"/>
      <c r="CM301" s="379"/>
      <c r="CN301" s="381"/>
      <c r="CO301" s="379"/>
    </row>
    <row r="302" spans="1:93" x14ac:dyDescent="0.15">
      <c r="A302" s="421" t="s">
        <v>593</v>
      </c>
      <c r="B302" s="435"/>
      <c r="C302" s="442"/>
      <c r="D302" s="379"/>
      <c r="E302" s="380"/>
      <c r="F302" s="379"/>
      <c r="G302" s="379"/>
      <c r="H302" s="381"/>
      <c r="I302" s="379"/>
      <c r="J302" s="381"/>
      <c r="K302" s="379"/>
      <c r="L302" s="379"/>
      <c r="M302" s="379"/>
      <c r="N302" s="379"/>
      <c r="O302" s="379"/>
      <c r="P302" s="379"/>
      <c r="Q302" s="379"/>
      <c r="R302" s="379"/>
      <c r="S302" s="379"/>
      <c r="T302" s="379"/>
      <c r="U302" s="379"/>
      <c r="V302" s="379"/>
      <c r="W302" s="379"/>
      <c r="X302" s="379"/>
      <c r="Y302" s="381"/>
      <c r="Z302" s="379">
        <v>5.3189043325949212</v>
      </c>
      <c r="AA302" s="379">
        <v>-10.132466101694915</v>
      </c>
      <c r="AB302" s="379"/>
      <c r="AC302" s="379"/>
      <c r="AD302" s="379"/>
      <c r="AE302" s="379"/>
      <c r="AF302" s="379"/>
      <c r="AG302" s="379"/>
      <c r="AH302" s="381"/>
      <c r="AI302" s="382"/>
      <c r="AJ302" s="382"/>
      <c r="AK302" s="379"/>
      <c r="AL302" s="379"/>
      <c r="AM302" s="379"/>
      <c r="AN302" s="379"/>
      <c r="AO302" s="379"/>
      <c r="AP302" s="379"/>
      <c r="AQ302" s="379"/>
      <c r="AR302" s="379"/>
      <c r="AS302" s="379"/>
      <c r="AT302" s="379"/>
      <c r="AU302" s="405"/>
      <c r="AV302" s="405"/>
      <c r="AW302" s="405"/>
      <c r="AX302" s="379"/>
      <c r="AY302" s="379"/>
      <c r="AZ302" s="379"/>
      <c r="BA302" s="379"/>
      <c r="BB302" s="379"/>
      <c r="BC302" s="379"/>
      <c r="BD302" s="379"/>
      <c r="BE302" s="379"/>
      <c r="BF302" s="379"/>
      <c r="BG302" s="379"/>
      <c r="BH302" s="379"/>
      <c r="BI302" s="405"/>
      <c r="BJ302" s="405"/>
      <c r="BK302" s="405"/>
      <c r="BL302" s="379"/>
      <c r="BM302" s="379"/>
      <c r="BN302" s="379"/>
      <c r="BO302" s="379"/>
      <c r="BP302" s="379"/>
      <c r="BQ302" s="379"/>
      <c r="BR302" s="383"/>
      <c r="BS302" s="379"/>
      <c r="BT302" s="379"/>
      <c r="BU302" s="379"/>
      <c r="BV302" s="379"/>
      <c r="BW302" s="379"/>
      <c r="BX302" s="381"/>
      <c r="BY302" s="379"/>
      <c r="BZ302" s="379"/>
      <c r="CA302" s="379"/>
      <c r="CB302" s="379"/>
      <c r="CC302" s="379"/>
      <c r="CD302" s="379"/>
      <c r="CE302" s="381"/>
      <c r="CF302" s="379"/>
      <c r="CG302" s="379"/>
      <c r="CH302" s="379"/>
      <c r="CI302" s="379"/>
      <c r="CJ302" s="379"/>
      <c r="CK302" s="379"/>
      <c r="CL302" s="379"/>
      <c r="CM302" s="379"/>
      <c r="CN302" s="381"/>
      <c r="CO302" s="379"/>
    </row>
    <row r="303" spans="1:93" x14ac:dyDescent="0.15">
      <c r="A303" s="419">
        <v>1.4259606481481482</v>
      </c>
      <c r="B303" s="435"/>
      <c r="C303" s="442"/>
      <c r="D303" s="379"/>
      <c r="E303" s="380"/>
      <c r="F303" s="379" t="s">
        <v>358</v>
      </c>
      <c r="G303" s="379">
        <v>59</v>
      </c>
      <c r="H303" s="381">
        <v>1</v>
      </c>
      <c r="I303" s="379">
        <v>0</v>
      </c>
      <c r="J303" s="381">
        <v>1</v>
      </c>
      <c r="K303" s="402">
        <v>1</v>
      </c>
      <c r="L303" s="402">
        <v>1</v>
      </c>
      <c r="M303" s="402">
        <v>0</v>
      </c>
      <c r="N303" s="379"/>
      <c r="O303" s="379">
        <v>1</v>
      </c>
      <c r="P303" s="379">
        <v>0</v>
      </c>
      <c r="Q303" s="379">
        <v>0</v>
      </c>
      <c r="R303" s="379">
        <v>0</v>
      </c>
      <c r="S303" s="379">
        <v>1</v>
      </c>
      <c r="T303" s="379">
        <v>0</v>
      </c>
      <c r="U303" s="379">
        <v>0</v>
      </c>
      <c r="V303" s="379">
        <v>0</v>
      </c>
      <c r="W303" s="379">
        <v>1</v>
      </c>
      <c r="X303" s="379">
        <v>0</v>
      </c>
      <c r="Y303" s="381">
        <v>0</v>
      </c>
      <c r="Z303" s="379"/>
      <c r="AA303" s="379"/>
      <c r="AB303" s="379">
        <v>0.80589459584771528</v>
      </c>
      <c r="AC303" s="379">
        <v>-12.026008474576271</v>
      </c>
      <c r="AD303" s="379" t="s">
        <v>442</v>
      </c>
      <c r="AE303" s="379">
        <v>0.80589459584771528</v>
      </c>
      <c r="AF303" s="379">
        <v>-12.026008474576271</v>
      </c>
      <c r="AG303" s="379">
        <v>-3.8682940600690334</v>
      </c>
      <c r="AH303" s="379">
        <v>13.597245762711864</v>
      </c>
      <c r="AI303" s="379"/>
      <c r="AJ303" s="379"/>
      <c r="AK303" s="379">
        <v>0</v>
      </c>
      <c r="AL303" s="379">
        <v>0</v>
      </c>
      <c r="AM303" s="379"/>
      <c r="AN303" s="379"/>
      <c r="AO303" s="379"/>
      <c r="AP303" s="379"/>
      <c r="AQ303" s="379"/>
      <c r="AR303" s="379"/>
      <c r="AS303" s="379"/>
      <c r="AT303" s="379"/>
      <c r="AU303" s="405"/>
      <c r="AV303" s="405"/>
      <c r="AW303" s="405"/>
      <c r="AX303" s="379"/>
      <c r="AY303" s="379"/>
      <c r="AZ303" s="379"/>
      <c r="BA303" s="379"/>
      <c r="BB303" s="379"/>
      <c r="BC303" s="379"/>
      <c r="BD303" s="379"/>
      <c r="BE303" s="379"/>
      <c r="BF303" s="379"/>
      <c r="BG303" s="379"/>
      <c r="BH303" s="379"/>
      <c r="BI303" s="405"/>
      <c r="BJ303" s="405"/>
      <c r="BK303" s="405"/>
      <c r="BL303" s="379"/>
      <c r="BM303" s="379"/>
      <c r="BN303" s="379"/>
      <c r="BO303" s="379"/>
      <c r="BP303" s="379"/>
      <c r="BQ303" s="379"/>
      <c r="BR303" s="383"/>
      <c r="BS303" s="379"/>
      <c r="BT303" s="379"/>
      <c r="BU303" s="379"/>
      <c r="BV303" s="379"/>
      <c r="BW303" s="379"/>
      <c r="BX303" s="381"/>
      <c r="BY303" s="379"/>
      <c r="BZ303" s="379"/>
      <c r="CA303" s="379"/>
      <c r="CB303" s="379"/>
      <c r="CC303" s="379"/>
      <c r="CD303" s="379"/>
      <c r="CE303" s="381"/>
      <c r="CF303" s="379">
        <v>1</v>
      </c>
      <c r="CG303" s="379"/>
      <c r="CH303" s="379"/>
      <c r="CI303" s="379"/>
      <c r="CJ303" s="379"/>
      <c r="CK303" s="379"/>
      <c r="CL303" s="379"/>
      <c r="CM303" s="379"/>
      <c r="CN303" s="381"/>
      <c r="CO303" s="379"/>
    </row>
    <row r="304" spans="1:93" x14ac:dyDescent="0.15">
      <c r="A304" s="418"/>
      <c r="B304" s="435"/>
      <c r="C304" s="442"/>
      <c r="D304" s="379"/>
      <c r="E304" s="380"/>
      <c r="F304" s="379"/>
      <c r="G304" s="379"/>
      <c r="H304" s="381"/>
      <c r="I304" s="379"/>
      <c r="J304" s="381"/>
      <c r="K304" s="379"/>
      <c r="L304" s="379"/>
      <c r="M304" s="379"/>
      <c r="N304" s="379"/>
      <c r="O304" s="379"/>
      <c r="P304" s="379"/>
      <c r="Q304" s="379"/>
      <c r="R304" s="379"/>
      <c r="S304" s="379"/>
      <c r="T304" s="379"/>
      <c r="U304" s="379"/>
      <c r="V304" s="379"/>
      <c r="W304" s="379"/>
      <c r="X304" s="379"/>
      <c r="Y304" s="381"/>
      <c r="Z304" s="379">
        <v>-0.28206310854670036</v>
      </c>
      <c r="AA304" s="379">
        <v>5.4187542372881357</v>
      </c>
      <c r="AB304" s="379"/>
      <c r="AC304" s="379"/>
      <c r="AD304" s="379"/>
      <c r="AE304" s="379"/>
      <c r="AF304" s="379"/>
      <c r="AG304" s="379"/>
      <c r="AH304" s="381"/>
      <c r="AI304" s="382"/>
      <c r="AJ304" s="382"/>
      <c r="AK304" s="379"/>
      <c r="AL304" s="379"/>
      <c r="AM304" s="379"/>
      <c r="AN304" s="379"/>
      <c r="AO304" s="379"/>
      <c r="AP304" s="379"/>
      <c r="AQ304" s="379"/>
      <c r="AR304" s="379"/>
      <c r="AS304" s="379"/>
      <c r="AT304" s="379"/>
      <c r="AU304" s="405"/>
      <c r="AV304" s="405"/>
      <c r="AW304" s="405"/>
      <c r="AX304" s="379"/>
      <c r="AY304" s="379"/>
      <c r="AZ304" s="379"/>
      <c r="BA304" s="379"/>
      <c r="BB304" s="379"/>
      <c r="BC304" s="379"/>
      <c r="BD304" s="379"/>
      <c r="BE304" s="379"/>
      <c r="BF304" s="379"/>
      <c r="BG304" s="379"/>
      <c r="BH304" s="379"/>
      <c r="BI304" s="405"/>
      <c r="BJ304" s="405"/>
      <c r="BK304" s="405"/>
      <c r="BL304" s="379"/>
      <c r="BM304" s="379"/>
      <c r="BN304" s="379"/>
      <c r="BO304" s="379"/>
      <c r="BP304" s="379"/>
      <c r="BQ304" s="379"/>
      <c r="BR304" s="383">
        <v>0</v>
      </c>
      <c r="BS304" s="379">
        <v>0</v>
      </c>
      <c r="BT304" s="379">
        <v>0</v>
      </c>
      <c r="BU304" s="402">
        <v>0</v>
      </c>
      <c r="BV304" s="402">
        <v>1</v>
      </c>
      <c r="BW304" s="379"/>
      <c r="BX304" s="381"/>
      <c r="BY304" s="379"/>
      <c r="BZ304" s="379"/>
      <c r="CA304" s="379"/>
      <c r="CB304" s="379"/>
      <c r="CC304" s="379"/>
      <c r="CD304" s="379"/>
      <c r="CE304" s="381"/>
      <c r="CF304" s="379">
        <v>0</v>
      </c>
      <c r="CG304" s="379"/>
      <c r="CH304" s="379"/>
      <c r="CI304" s="379"/>
      <c r="CJ304" s="379"/>
      <c r="CK304" s="379"/>
      <c r="CL304" s="379"/>
      <c r="CM304" s="379"/>
      <c r="CN304" s="381"/>
      <c r="CO304" s="379"/>
    </row>
    <row r="305" spans="1:93" x14ac:dyDescent="0.15">
      <c r="A305" s="419">
        <v>1.4396875</v>
      </c>
      <c r="B305" s="435"/>
      <c r="C305" s="442"/>
      <c r="D305" s="379"/>
      <c r="E305" s="380"/>
      <c r="F305" s="379" t="s">
        <v>350</v>
      </c>
      <c r="G305" s="379">
        <v>60</v>
      </c>
      <c r="H305" s="381">
        <v>1</v>
      </c>
      <c r="I305" s="379">
        <v>0</v>
      </c>
      <c r="J305" s="381">
        <v>1</v>
      </c>
      <c r="K305" s="402">
        <v>1</v>
      </c>
      <c r="L305" s="402">
        <v>1</v>
      </c>
      <c r="M305" s="402">
        <v>0</v>
      </c>
      <c r="N305" s="402"/>
      <c r="O305" s="402">
        <v>1</v>
      </c>
      <c r="P305" s="402">
        <v>0</v>
      </c>
      <c r="Q305" s="402">
        <v>0</v>
      </c>
      <c r="R305" s="402">
        <v>0</v>
      </c>
      <c r="S305" s="402">
        <v>0</v>
      </c>
      <c r="T305" s="402">
        <v>1</v>
      </c>
      <c r="U305" s="402">
        <v>0</v>
      </c>
      <c r="V305" s="402">
        <v>0</v>
      </c>
      <c r="W305" s="402">
        <v>1</v>
      </c>
      <c r="X305" s="402">
        <v>0</v>
      </c>
      <c r="Y305" s="381">
        <v>0</v>
      </c>
      <c r="Z305" s="411">
        <v>0.40294729792385764</v>
      </c>
      <c r="AA305" s="411">
        <v>-2.0144067796610168E-2</v>
      </c>
      <c r="AB305" s="379">
        <v>-1.0073682448096442</v>
      </c>
      <c r="AC305" s="379">
        <v>-11.98572033898305</v>
      </c>
      <c r="AD305" s="379" t="s">
        <v>442</v>
      </c>
      <c r="AE305" s="379">
        <v>-1.0073682448096442</v>
      </c>
      <c r="AF305" s="379">
        <v>-11.98572033898305</v>
      </c>
      <c r="AG305" s="379">
        <v>4.0294729792385766</v>
      </c>
      <c r="AH305" s="379">
        <v>13.718110169491524</v>
      </c>
      <c r="AI305" s="379"/>
      <c r="AJ305" s="379"/>
      <c r="AK305" s="379">
        <v>0</v>
      </c>
      <c r="AL305" s="379">
        <v>0</v>
      </c>
      <c r="AM305" s="379"/>
      <c r="AN305" s="379"/>
      <c r="AO305" s="379"/>
      <c r="AP305" s="379"/>
      <c r="AQ305" s="379"/>
      <c r="AR305" s="379"/>
      <c r="AS305" s="379"/>
      <c r="AT305" s="379"/>
      <c r="AU305" s="405"/>
      <c r="AV305" s="405"/>
      <c r="AW305" s="405"/>
      <c r="AX305" s="379"/>
      <c r="AY305" s="379"/>
      <c r="AZ305" s="379"/>
      <c r="BA305" s="379"/>
      <c r="BB305" s="379"/>
      <c r="BC305" s="379"/>
      <c r="BD305" s="379"/>
      <c r="BE305" s="379"/>
      <c r="BF305" s="379"/>
      <c r="BG305" s="379"/>
      <c r="BH305" s="379"/>
      <c r="BI305" s="405"/>
      <c r="BJ305" s="405"/>
      <c r="BK305" s="405"/>
      <c r="BL305" s="379"/>
      <c r="BM305" s="379"/>
      <c r="BN305" s="379"/>
      <c r="BO305" s="379"/>
      <c r="BP305" s="379"/>
      <c r="BQ305" s="379"/>
      <c r="BR305" s="383"/>
      <c r="BS305" s="379"/>
      <c r="BT305" s="379"/>
      <c r="BU305" s="379"/>
      <c r="BV305" s="379"/>
      <c r="BW305" s="379"/>
      <c r="BX305" s="381"/>
      <c r="BY305" s="379"/>
      <c r="BZ305" s="379"/>
      <c r="CA305" s="379"/>
      <c r="CB305" s="379"/>
      <c r="CC305" s="379"/>
      <c r="CD305" s="379"/>
      <c r="CE305" s="381"/>
      <c r="CF305" s="379"/>
      <c r="CG305" s="379"/>
      <c r="CH305" s="379"/>
      <c r="CI305" s="379"/>
      <c r="CJ305" s="379"/>
      <c r="CK305" s="379"/>
      <c r="CL305" s="379"/>
      <c r="CM305" s="379"/>
      <c r="CN305" s="381"/>
      <c r="CO305" s="379"/>
    </row>
    <row r="306" spans="1:93" x14ac:dyDescent="0.15">
      <c r="A306" s="419">
        <v>1.4475462962962962</v>
      </c>
      <c r="B306" s="435"/>
      <c r="C306" s="442"/>
      <c r="D306" s="379"/>
      <c r="E306" s="380"/>
      <c r="F306" s="379"/>
      <c r="G306" s="379"/>
      <c r="H306" s="381">
        <v>1</v>
      </c>
      <c r="I306" s="379">
        <v>0</v>
      </c>
      <c r="J306" s="381">
        <v>1</v>
      </c>
      <c r="K306" s="379">
        <v>1</v>
      </c>
      <c r="L306" s="379">
        <v>1</v>
      </c>
      <c r="M306" s="379">
        <v>0</v>
      </c>
      <c r="N306" s="379"/>
      <c r="O306" s="379">
        <v>1</v>
      </c>
      <c r="P306" s="379"/>
      <c r="Q306" s="379"/>
      <c r="R306" s="379"/>
      <c r="S306" s="379"/>
      <c r="T306" s="379"/>
      <c r="U306" s="379"/>
      <c r="V306" s="379"/>
      <c r="W306" s="379"/>
      <c r="X306" s="379"/>
      <c r="Y306" s="381"/>
      <c r="Z306" s="379"/>
      <c r="AA306" s="379"/>
      <c r="AB306" s="379">
        <v>-1.0476629746020298</v>
      </c>
      <c r="AC306" s="379">
        <v>-12.066296610169491</v>
      </c>
      <c r="AD306" s="379" t="s">
        <v>442</v>
      </c>
      <c r="AE306" s="379">
        <v>-1.0476629746020298</v>
      </c>
      <c r="AF306" s="379">
        <v>-12.066296610169491</v>
      </c>
      <c r="AG306" s="379">
        <v>4.0697677090309625</v>
      </c>
      <c r="AH306" s="379">
        <v>13.556957627118644</v>
      </c>
      <c r="AI306" s="379"/>
      <c r="AJ306" s="379"/>
      <c r="AK306" s="379"/>
      <c r="AL306" s="379"/>
      <c r="AM306" s="379"/>
      <c r="AN306" s="379"/>
      <c r="AO306" s="379"/>
      <c r="AP306" s="379"/>
      <c r="AQ306" s="379"/>
      <c r="AR306" s="379"/>
      <c r="AS306" s="379"/>
      <c r="AT306" s="379"/>
      <c r="AU306" s="405"/>
      <c r="AV306" s="405"/>
      <c r="AW306" s="405"/>
      <c r="AX306" s="379"/>
      <c r="AY306" s="379"/>
      <c r="AZ306" s="379"/>
      <c r="BA306" s="379"/>
      <c r="BB306" s="379"/>
      <c r="BC306" s="379"/>
      <c r="BD306" s="379"/>
      <c r="BE306" s="379"/>
      <c r="BF306" s="379"/>
      <c r="BG306" s="379"/>
      <c r="BH306" s="379"/>
      <c r="BI306" s="405"/>
      <c r="BJ306" s="405"/>
      <c r="BK306" s="405"/>
      <c r="BL306" s="379"/>
      <c r="BM306" s="379"/>
      <c r="BN306" s="379"/>
      <c r="BO306" s="379"/>
      <c r="BP306" s="379"/>
      <c r="BQ306" s="379"/>
      <c r="BR306" s="383"/>
      <c r="BS306" s="379"/>
      <c r="BT306" s="379"/>
      <c r="BU306" s="379"/>
      <c r="BV306" s="379"/>
      <c r="BW306" s="379"/>
      <c r="BX306" s="381"/>
      <c r="BY306" s="379"/>
      <c r="BZ306" s="379"/>
      <c r="CA306" s="379"/>
      <c r="CB306" s="379"/>
      <c r="CC306" s="379"/>
      <c r="CD306" s="379"/>
      <c r="CE306" s="381"/>
      <c r="CF306" s="379">
        <v>1</v>
      </c>
      <c r="CG306" s="379"/>
      <c r="CH306" s="379"/>
      <c r="CI306" s="379"/>
      <c r="CJ306" s="379"/>
      <c r="CK306" s="379"/>
      <c r="CL306" s="379"/>
      <c r="CM306" s="379"/>
      <c r="CN306" s="381"/>
      <c r="CO306" s="379"/>
    </row>
    <row r="307" spans="1:93" x14ac:dyDescent="0.15">
      <c r="A307" s="419">
        <v>1.4481134259259258</v>
      </c>
      <c r="B307" s="435">
        <v>0.19</v>
      </c>
      <c r="C307" s="442">
        <v>0.63332699999999997</v>
      </c>
      <c r="D307" s="379"/>
      <c r="E307" s="380"/>
      <c r="F307" s="379"/>
      <c r="G307" s="379"/>
      <c r="H307" s="381">
        <v>2</v>
      </c>
      <c r="I307" s="379"/>
      <c r="J307" s="381"/>
      <c r="K307" s="379">
        <v>0</v>
      </c>
      <c r="L307" s="379"/>
      <c r="M307" s="379"/>
      <c r="N307" s="379"/>
      <c r="O307" s="379"/>
      <c r="P307" s="379"/>
      <c r="Q307" s="379"/>
      <c r="R307" s="379"/>
      <c r="S307" s="379"/>
      <c r="T307" s="379"/>
      <c r="U307" s="379"/>
      <c r="V307" s="379"/>
      <c r="W307" s="379"/>
      <c r="X307" s="379"/>
      <c r="Y307" s="381"/>
      <c r="Z307" s="379">
        <v>0.685010406470558</v>
      </c>
      <c r="AA307" s="379">
        <v>6.0633644067796606</v>
      </c>
      <c r="AB307" s="379">
        <v>1.6117891916954306</v>
      </c>
      <c r="AC307" s="379">
        <v>12.227449152542372</v>
      </c>
      <c r="AD307" s="379" t="s">
        <v>443</v>
      </c>
      <c r="AE307" s="379">
        <v>3.586230951522333</v>
      </c>
      <c r="AF307" s="379">
        <v>12.469177966101695</v>
      </c>
      <c r="AG307" s="379">
        <v>-0.80589459584771528</v>
      </c>
      <c r="AH307" s="379">
        <v>-11.784279661016949</v>
      </c>
      <c r="AI307" s="379"/>
      <c r="AJ307" s="379"/>
      <c r="AK307" s="379">
        <v>1</v>
      </c>
      <c r="AL307" s="379">
        <v>0</v>
      </c>
      <c r="AM307" s="379">
        <v>0</v>
      </c>
      <c r="AN307" s="379">
        <v>0</v>
      </c>
      <c r="AO307" s="379">
        <v>1</v>
      </c>
      <c r="AP307" s="379">
        <v>0</v>
      </c>
      <c r="AQ307" s="379">
        <v>1</v>
      </c>
      <c r="AR307" s="379">
        <v>0</v>
      </c>
      <c r="AS307" s="379">
        <v>0</v>
      </c>
      <c r="AT307" s="379">
        <v>0</v>
      </c>
      <c r="AU307" s="405">
        <v>0</v>
      </c>
      <c r="AV307" s="405">
        <v>1</v>
      </c>
      <c r="AW307" s="405">
        <v>0</v>
      </c>
      <c r="AX307" s="405">
        <v>0</v>
      </c>
      <c r="AY307" s="405">
        <v>0</v>
      </c>
      <c r="AZ307" s="405">
        <v>0</v>
      </c>
      <c r="BA307" s="405">
        <v>1</v>
      </c>
      <c r="BB307" s="405">
        <v>0</v>
      </c>
      <c r="BC307" s="405">
        <v>0</v>
      </c>
      <c r="BD307" s="405">
        <v>0</v>
      </c>
      <c r="BE307" s="405">
        <v>1</v>
      </c>
      <c r="BF307" s="405">
        <v>0</v>
      </c>
      <c r="BG307" s="405">
        <v>0</v>
      </c>
      <c r="BH307" s="405">
        <v>0</v>
      </c>
      <c r="BI307" s="405">
        <v>0</v>
      </c>
      <c r="BJ307" s="405">
        <v>0</v>
      </c>
      <c r="BK307" s="405">
        <v>0</v>
      </c>
      <c r="BL307" s="405">
        <v>0</v>
      </c>
      <c r="BM307" s="405">
        <v>1</v>
      </c>
      <c r="BN307" s="405">
        <v>0</v>
      </c>
      <c r="BO307" s="405">
        <v>0</v>
      </c>
      <c r="BP307" s="405">
        <v>1</v>
      </c>
      <c r="BQ307" s="405">
        <v>0</v>
      </c>
      <c r="BR307" s="383">
        <v>0</v>
      </c>
      <c r="BS307" s="402">
        <v>0</v>
      </c>
      <c r="BT307" s="402">
        <v>0</v>
      </c>
      <c r="BU307" s="402">
        <v>0</v>
      </c>
      <c r="BV307" s="402">
        <v>1</v>
      </c>
      <c r="BW307" s="402">
        <v>0</v>
      </c>
      <c r="BX307" s="381">
        <v>1</v>
      </c>
      <c r="BY307" s="402">
        <v>1</v>
      </c>
      <c r="BZ307" s="402">
        <v>0</v>
      </c>
      <c r="CA307" s="402">
        <v>0</v>
      </c>
      <c r="CB307" s="402">
        <v>0</v>
      </c>
      <c r="CC307" s="402">
        <v>0</v>
      </c>
      <c r="CD307" s="402">
        <v>0</v>
      </c>
      <c r="CE307" s="381">
        <v>0</v>
      </c>
      <c r="CF307" s="402">
        <v>0</v>
      </c>
      <c r="CG307" s="379"/>
      <c r="CH307" s="379"/>
      <c r="CI307" s="379"/>
      <c r="CJ307" s="379"/>
      <c r="CK307" s="379"/>
      <c r="CL307" s="379"/>
      <c r="CM307" s="379"/>
      <c r="CN307" s="381"/>
      <c r="CO307" s="379"/>
    </row>
    <row r="308" spans="1:93" x14ac:dyDescent="0.15">
      <c r="A308" s="419">
        <v>1.0327314814814814</v>
      </c>
      <c r="B308" s="435">
        <v>1.21</v>
      </c>
      <c r="C308" s="442">
        <v>1.6999999299999999</v>
      </c>
      <c r="D308" s="379"/>
      <c r="E308" s="380"/>
      <c r="F308" s="379"/>
      <c r="G308" s="379"/>
      <c r="H308" s="381">
        <v>3</v>
      </c>
      <c r="I308" s="379"/>
      <c r="J308" s="381"/>
      <c r="K308" s="379">
        <v>0</v>
      </c>
      <c r="L308" s="379"/>
      <c r="M308" s="379"/>
      <c r="N308" s="379"/>
      <c r="O308" s="379"/>
      <c r="P308" s="379"/>
      <c r="Q308" s="379"/>
      <c r="R308" s="379"/>
      <c r="S308" s="379"/>
      <c r="T308" s="379"/>
      <c r="U308" s="379"/>
      <c r="V308" s="379"/>
      <c r="W308" s="379"/>
      <c r="X308" s="379"/>
      <c r="Y308" s="381"/>
      <c r="Z308" s="379"/>
      <c r="AA308" s="379"/>
      <c r="AB308" s="379">
        <v>1.8535575704497451</v>
      </c>
      <c r="AC308" s="379">
        <v>-6.1036525423728811</v>
      </c>
      <c r="AD308" s="379"/>
      <c r="AE308" s="379">
        <v>3.1429889238060897</v>
      </c>
      <c r="AF308" s="379">
        <v>-6.2245169491525418</v>
      </c>
      <c r="AG308" s="379">
        <v>-0.20147364896192882</v>
      </c>
      <c r="AH308" s="379">
        <v>12.751194915254237</v>
      </c>
      <c r="AI308" s="379"/>
      <c r="AJ308" s="379"/>
      <c r="AK308" s="379">
        <v>0</v>
      </c>
      <c r="AL308" s="379">
        <v>1</v>
      </c>
      <c r="AM308" s="379">
        <v>0</v>
      </c>
      <c r="AN308" s="379">
        <v>1</v>
      </c>
      <c r="AO308" s="379">
        <v>0</v>
      </c>
      <c r="AP308" s="379">
        <v>1</v>
      </c>
      <c r="AQ308" s="379">
        <v>0</v>
      </c>
      <c r="AR308" s="379">
        <v>0</v>
      </c>
      <c r="AS308" s="379">
        <v>1</v>
      </c>
      <c r="AT308" s="379">
        <v>0</v>
      </c>
      <c r="AU308" s="405">
        <v>0</v>
      </c>
      <c r="AV308" s="405">
        <v>0</v>
      </c>
      <c r="AW308" s="405">
        <v>0</v>
      </c>
      <c r="AX308" s="405">
        <v>0</v>
      </c>
      <c r="AY308" s="405">
        <v>0</v>
      </c>
      <c r="AZ308" s="405">
        <v>0</v>
      </c>
      <c r="BA308" s="405">
        <v>1</v>
      </c>
      <c r="BB308" s="405">
        <v>0</v>
      </c>
      <c r="BC308" s="405">
        <v>0</v>
      </c>
      <c r="BD308" s="405">
        <v>1</v>
      </c>
      <c r="BE308" s="405">
        <v>0</v>
      </c>
      <c r="BF308" s="405">
        <v>0</v>
      </c>
      <c r="BG308" s="405">
        <v>0</v>
      </c>
      <c r="BH308" s="405">
        <v>1</v>
      </c>
      <c r="BI308" s="405">
        <v>0</v>
      </c>
      <c r="BJ308" s="405">
        <v>0</v>
      </c>
      <c r="BK308" s="405">
        <v>0</v>
      </c>
      <c r="BL308" s="405">
        <v>0</v>
      </c>
      <c r="BM308" s="405">
        <v>0</v>
      </c>
      <c r="BN308" s="405">
        <v>1</v>
      </c>
      <c r="BO308" s="405">
        <v>0</v>
      </c>
      <c r="BP308" s="405">
        <v>0</v>
      </c>
      <c r="BQ308" s="405">
        <v>0</v>
      </c>
      <c r="BR308" s="383">
        <v>0</v>
      </c>
      <c r="BS308" s="402">
        <v>1</v>
      </c>
      <c r="BT308" s="402">
        <v>0</v>
      </c>
      <c r="BU308" s="402">
        <v>0</v>
      </c>
      <c r="BV308" s="402">
        <v>0</v>
      </c>
      <c r="BW308" s="402">
        <v>1</v>
      </c>
      <c r="BX308" s="381">
        <v>0</v>
      </c>
      <c r="BY308" s="402">
        <v>1</v>
      </c>
      <c r="BZ308" s="402">
        <v>0</v>
      </c>
      <c r="CA308" s="402">
        <v>0</v>
      </c>
      <c r="CB308" s="402">
        <v>0</v>
      </c>
      <c r="CC308" s="402">
        <v>0</v>
      </c>
      <c r="CD308" s="402">
        <v>0</v>
      </c>
      <c r="CE308" s="381">
        <v>0</v>
      </c>
      <c r="CF308" s="402">
        <v>1</v>
      </c>
      <c r="CG308" s="379"/>
      <c r="CH308" s="379"/>
      <c r="CI308" s="379"/>
      <c r="CJ308" s="379"/>
      <c r="CK308" s="379"/>
      <c r="CL308" s="379"/>
      <c r="CM308" s="379"/>
      <c r="CN308" s="381"/>
      <c r="CO308" s="379"/>
    </row>
    <row r="309" spans="1:93" x14ac:dyDescent="0.15">
      <c r="A309" s="418"/>
      <c r="B309" s="435"/>
      <c r="C309" s="442"/>
      <c r="D309" s="379"/>
      <c r="E309" s="380"/>
      <c r="F309" s="379"/>
      <c r="G309" s="379"/>
      <c r="H309" s="381"/>
      <c r="I309" s="379"/>
      <c r="J309" s="381"/>
      <c r="K309" s="379"/>
      <c r="L309" s="379"/>
      <c r="M309" s="379"/>
      <c r="N309" s="379"/>
      <c r="O309" s="379"/>
      <c r="P309" s="379"/>
      <c r="Q309" s="379"/>
      <c r="R309" s="379"/>
      <c r="S309" s="379"/>
      <c r="T309" s="379"/>
      <c r="U309" s="379"/>
      <c r="V309" s="379"/>
      <c r="W309" s="379"/>
      <c r="X309" s="379"/>
      <c r="Y309" s="381"/>
      <c r="Z309" s="379">
        <v>-1.8535575704497451</v>
      </c>
      <c r="AA309" s="379">
        <v>7.3928728813559319</v>
      </c>
      <c r="AB309" s="379"/>
      <c r="AC309" s="379"/>
      <c r="AD309" s="379"/>
      <c r="AE309" s="379"/>
      <c r="AF309" s="379"/>
      <c r="AG309" s="379"/>
      <c r="AH309" s="381"/>
      <c r="AI309" s="382"/>
      <c r="AJ309" s="382"/>
      <c r="AK309" s="379"/>
      <c r="AL309" s="379"/>
      <c r="AM309" s="379"/>
      <c r="AN309" s="379"/>
      <c r="AO309" s="379"/>
      <c r="AP309" s="379"/>
      <c r="AQ309" s="379"/>
      <c r="AR309" s="379"/>
      <c r="AS309" s="379"/>
      <c r="AT309" s="379"/>
      <c r="AU309" s="405"/>
      <c r="AV309" s="405"/>
      <c r="AW309" s="405"/>
      <c r="AX309" s="379"/>
      <c r="AY309" s="379"/>
      <c r="AZ309" s="379"/>
      <c r="BA309" s="379"/>
      <c r="BB309" s="379"/>
      <c r="BC309" s="379"/>
      <c r="BD309" s="379"/>
      <c r="BE309" s="379"/>
      <c r="BF309" s="379"/>
      <c r="BG309" s="379"/>
      <c r="BH309" s="379"/>
      <c r="BI309" s="405"/>
      <c r="BJ309" s="405"/>
      <c r="BK309" s="405"/>
      <c r="BL309" s="379"/>
      <c r="BM309" s="379"/>
      <c r="BN309" s="379"/>
      <c r="BO309" s="379"/>
      <c r="BP309" s="379"/>
      <c r="BQ309" s="379"/>
      <c r="BR309" s="383"/>
      <c r="BS309" s="379"/>
      <c r="BT309" s="379"/>
      <c r="BU309" s="414">
        <v>1</v>
      </c>
      <c r="BV309" s="414">
        <v>1</v>
      </c>
      <c r="BW309" s="379"/>
      <c r="BX309" s="381"/>
      <c r="BY309" s="379"/>
      <c r="BZ309" s="379"/>
      <c r="CA309" s="379"/>
      <c r="CB309" s="379"/>
      <c r="CC309" s="379"/>
      <c r="CD309" s="379"/>
      <c r="CE309" s="381"/>
      <c r="CF309" s="379"/>
      <c r="CG309" s="379"/>
      <c r="CH309" s="379"/>
      <c r="CI309" s="379"/>
      <c r="CJ309" s="379"/>
      <c r="CK309" s="379"/>
      <c r="CL309" s="379"/>
      <c r="CM309" s="379"/>
      <c r="CN309" s="381"/>
      <c r="CO309" s="379"/>
    </row>
    <row r="310" spans="1:93" x14ac:dyDescent="0.15">
      <c r="A310" s="419">
        <v>1.5334259259259257</v>
      </c>
      <c r="B310" s="435"/>
      <c r="C310" s="442"/>
      <c r="D310" s="379"/>
      <c r="E310" s="380" t="s">
        <v>372</v>
      </c>
      <c r="F310" s="379" t="s">
        <v>335</v>
      </c>
      <c r="G310" s="379">
        <v>61</v>
      </c>
      <c r="H310" s="381">
        <v>1</v>
      </c>
      <c r="I310" s="379">
        <v>1</v>
      </c>
      <c r="J310" s="381">
        <v>0</v>
      </c>
      <c r="K310" s="402">
        <v>1</v>
      </c>
      <c r="L310" s="402">
        <v>1</v>
      </c>
      <c r="M310" s="402">
        <v>0</v>
      </c>
      <c r="N310" s="379"/>
      <c r="O310" s="379">
        <v>1</v>
      </c>
      <c r="P310" s="379">
        <v>0</v>
      </c>
      <c r="Q310" s="379">
        <v>0</v>
      </c>
      <c r="R310" s="379">
        <v>0</v>
      </c>
      <c r="S310" s="379">
        <v>0</v>
      </c>
      <c r="T310" s="379">
        <v>1</v>
      </c>
      <c r="U310" s="379">
        <v>0</v>
      </c>
      <c r="V310" s="379">
        <v>0</v>
      </c>
      <c r="W310" s="379">
        <v>1</v>
      </c>
      <c r="X310" s="379">
        <v>0</v>
      </c>
      <c r="Y310" s="381">
        <v>0</v>
      </c>
      <c r="Z310" s="411">
        <v>-0.28206310854670036</v>
      </c>
      <c r="AA310" s="411">
        <v>-2.0144067796610168E-2</v>
      </c>
      <c r="AB310" s="379">
        <v>-0.48353675750862918</v>
      </c>
      <c r="AC310" s="379">
        <v>-11.98572033898305</v>
      </c>
      <c r="AD310" s="379" t="s">
        <v>442</v>
      </c>
      <c r="AE310" s="379">
        <v>-0.48353675750862918</v>
      </c>
      <c r="AF310" s="379">
        <v>-11.98572033898305</v>
      </c>
      <c r="AG310" s="379">
        <v>3.7877046004842621</v>
      </c>
      <c r="AH310" s="379">
        <v>12.872059322033898</v>
      </c>
      <c r="AI310" s="379"/>
      <c r="AJ310" s="379"/>
      <c r="AK310" s="379">
        <v>0</v>
      </c>
      <c r="AL310" s="379">
        <v>0</v>
      </c>
      <c r="AM310" s="379"/>
      <c r="AN310" s="379"/>
      <c r="AO310" s="379"/>
      <c r="AP310" s="379"/>
      <c r="AQ310" s="379"/>
      <c r="AR310" s="379"/>
      <c r="AS310" s="379"/>
      <c r="AT310" s="379"/>
      <c r="AU310" s="405"/>
      <c r="AV310" s="405"/>
      <c r="AW310" s="405"/>
      <c r="AX310" s="379"/>
      <c r="AY310" s="379"/>
      <c r="AZ310" s="379"/>
      <c r="BA310" s="379"/>
      <c r="BB310" s="379"/>
      <c r="BC310" s="379"/>
      <c r="BD310" s="379"/>
      <c r="BE310" s="379"/>
      <c r="BF310" s="379"/>
      <c r="BG310" s="379"/>
      <c r="BH310" s="379"/>
      <c r="BI310" s="405"/>
      <c r="BJ310" s="405"/>
      <c r="BK310" s="405"/>
      <c r="BL310" s="379"/>
      <c r="BM310" s="379"/>
      <c r="BN310" s="379"/>
      <c r="BO310" s="379"/>
      <c r="BP310" s="379"/>
      <c r="BQ310" s="379"/>
      <c r="BR310" s="383"/>
      <c r="BS310" s="379"/>
      <c r="BT310" s="379"/>
      <c r="BU310" s="379"/>
      <c r="BV310" s="379"/>
      <c r="BW310" s="379"/>
      <c r="BX310" s="381"/>
      <c r="BY310" s="379"/>
      <c r="BZ310" s="379"/>
      <c r="CA310" s="379"/>
      <c r="CB310" s="379"/>
      <c r="CC310" s="379"/>
      <c r="CD310" s="379"/>
      <c r="CE310" s="381"/>
      <c r="CF310" s="379"/>
      <c r="CG310" s="379"/>
      <c r="CH310" s="379"/>
      <c r="CI310" s="379"/>
      <c r="CJ310" s="379"/>
      <c r="CK310" s="379"/>
      <c r="CL310" s="379"/>
      <c r="CM310" s="379"/>
      <c r="CN310" s="381"/>
      <c r="CO310" s="379"/>
    </row>
    <row r="311" spans="1:93" x14ac:dyDescent="0.15">
      <c r="A311" s="419">
        <v>1.5383680555555557</v>
      </c>
      <c r="B311" s="435"/>
      <c r="C311" s="442"/>
      <c r="D311" s="379"/>
      <c r="E311" s="380"/>
      <c r="F311" s="379"/>
      <c r="G311" s="379"/>
      <c r="H311" s="381">
        <v>1</v>
      </c>
      <c r="I311" s="379">
        <v>1</v>
      </c>
      <c r="J311" s="381">
        <v>0</v>
      </c>
      <c r="K311" s="402">
        <v>1</v>
      </c>
      <c r="L311" s="402">
        <v>0</v>
      </c>
      <c r="M311" s="402">
        <v>1</v>
      </c>
      <c r="N311" s="379"/>
      <c r="O311" s="379">
        <v>0</v>
      </c>
      <c r="P311" s="379">
        <v>0</v>
      </c>
      <c r="Q311" s="379">
        <v>1</v>
      </c>
      <c r="R311" s="379">
        <v>1</v>
      </c>
      <c r="S311" s="379">
        <v>0</v>
      </c>
      <c r="T311" s="379">
        <v>0</v>
      </c>
      <c r="U311" s="379">
        <v>0</v>
      </c>
      <c r="V311" s="379"/>
      <c r="W311" s="379"/>
      <c r="X311" s="379"/>
      <c r="Y311" s="381"/>
      <c r="Z311" s="379"/>
      <c r="AA311" s="379"/>
      <c r="AB311" s="379">
        <v>-1.0879577043944157</v>
      </c>
      <c r="AC311" s="379">
        <v>-11.98572033898305</v>
      </c>
      <c r="AD311" s="379" t="s">
        <v>442</v>
      </c>
      <c r="AE311" s="379">
        <v>-1.0879577043944157</v>
      </c>
      <c r="AF311" s="379">
        <v>-11.98572033898305</v>
      </c>
      <c r="AG311" s="379">
        <v>3.3444625727680184</v>
      </c>
      <c r="AH311" s="379">
        <v>12.952635593220338</v>
      </c>
      <c r="AI311" s="379"/>
      <c r="AJ311" s="379"/>
      <c r="AK311" s="379">
        <v>0</v>
      </c>
      <c r="AL311" s="379">
        <v>0</v>
      </c>
      <c r="AM311" s="379"/>
      <c r="AN311" s="379"/>
      <c r="AO311" s="379"/>
      <c r="AP311" s="379"/>
      <c r="AQ311" s="379"/>
      <c r="AR311" s="379"/>
      <c r="AS311" s="379"/>
      <c r="AT311" s="379"/>
      <c r="AU311" s="405"/>
      <c r="AV311" s="405"/>
      <c r="AW311" s="405"/>
      <c r="AX311" s="379"/>
      <c r="AY311" s="379"/>
      <c r="AZ311" s="379"/>
      <c r="BA311" s="379"/>
      <c r="BB311" s="379"/>
      <c r="BC311" s="379"/>
      <c r="BD311" s="379"/>
      <c r="BE311" s="379"/>
      <c r="BF311" s="379"/>
      <c r="BG311" s="379"/>
      <c r="BH311" s="379"/>
      <c r="BI311" s="405"/>
      <c r="BJ311" s="405"/>
      <c r="BK311" s="405"/>
      <c r="BL311" s="379"/>
      <c r="BM311" s="379"/>
      <c r="BN311" s="379"/>
      <c r="BO311" s="379"/>
      <c r="BP311" s="379"/>
      <c r="BQ311" s="379"/>
      <c r="BR311" s="383"/>
      <c r="BS311" s="379"/>
      <c r="BT311" s="379"/>
      <c r="BU311" s="379"/>
      <c r="BV311" s="379"/>
      <c r="BW311" s="379"/>
      <c r="BX311" s="381"/>
      <c r="BY311" s="379"/>
      <c r="BZ311" s="379"/>
      <c r="CA311" s="379"/>
      <c r="CB311" s="379"/>
      <c r="CC311" s="379"/>
      <c r="CD311" s="379"/>
      <c r="CE311" s="381"/>
      <c r="CF311" s="379"/>
      <c r="CG311" s="379"/>
      <c r="CH311" s="379"/>
      <c r="CI311" s="379"/>
      <c r="CJ311" s="379"/>
      <c r="CK311" s="379"/>
      <c r="CL311" s="379"/>
      <c r="CM311" s="379"/>
      <c r="CN311" s="381"/>
      <c r="CO311" s="379"/>
    </row>
    <row r="312" spans="1:93" x14ac:dyDescent="0.15">
      <c r="A312" s="419">
        <v>1.539050925925926</v>
      </c>
      <c r="B312" s="435">
        <v>0.28999999999999998</v>
      </c>
      <c r="C312" s="442">
        <v>0.96665699999999988</v>
      </c>
      <c r="D312" s="379"/>
      <c r="E312" s="380"/>
      <c r="F312" s="379"/>
      <c r="G312" s="379"/>
      <c r="H312" s="381">
        <v>2</v>
      </c>
      <c r="I312" s="379"/>
      <c r="J312" s="381"/>
      <c r="K312" s="402">
        <v>0</v>
      </c>
      <c r="L312" s="379"/>
      <c r="M312" s="379"/>
      <c r="N312" s="379"/>
      <c r="O312" s="379"/>
      <c r="P312" s="379"/>
      <c r="Q312" s="379"/>
      <c r="R312" s="379"/>
      <c r="S312" s="379"/>
      <c r="T312" s="379"/>
      <c r="U312" s="379"/>
      <c r="V312" s="379"/>
      <c r="W312" s="379"/>
      <c r="X312" s="379"/>
      <c r="Y312" s="381"/>
      <c r="Z312" s="379">
        <v>1.1282524341868014</v>
      </c>
      <c r="AA312" s="379">
        <v>5.7007711864406776</v>
      </c>
      <c r="AB312" s="379">
        <v>2.8206310854670034</v>
      </c>
      <c r="AC312" s="379">
        <v>12.992923728813558</v>
      </c>
      <c r="AD312" s="379" t="s">
        <v>443</v>
      </c>
      <c r="AE312" s="379">
        <v>2.0147364896192883</v>
      </c>
      <c r="AF312" s="379">
        <v>13.073499999999999</v>
      </c>
      <c r="AG312" s="379">
        <v>-0.72530513626294379</v>
      </c>
      <c r="AH312" s="379">
        <v>-11.663415254237288</v>
      </c>
      <c r="AI312" s="379"/>
      <c r="AJ312" s="379"/>
      <c r="AK312" s="402">
        <v>1</v>
      </c>
      <c r="AL312" s="402">
        <v>0</v>
      </c>
      <c r="AM312" s="402">
        <v>0</v>
      </c>
      <c r="AN312" s="402">
        <v>1</v>
      </c>
      <c r="AO312" s="402">
        <v>0</v>
      </c>
      <c r="AP312" s="402">
        <v>1</v>
      </c>
      <c r="AQ312" s="402">
        <v>0</v>
      </c>
      <c r="AR312" s="402">
        <v>0</v>
      </c>
      <c r="AS312" s="402">
        <v>1</v>
      </c>
      <c r="AT312" s="402">
        <v>0</v>
      </c>
      <c r="AU312" s="407">
        <v>0</v>
      </c>
      <c r="AV312" s="407">
        <v>0</v>
      </c>
      <c r="AW312" s="407">
        <v>0</v>
      </c>
      <c r="AX312" s="407">
        <v>0</v>
      </c>
      <c r="AY312" s="407">
        <v>0</v>
      </c>
      <c r="AZ312" s="407">
        <v>0</v>
      </c>
      <c r="BA312" s="407">
        <v>1</v>
      </c>
      <c r="BB312" s="407">
        <v>0</v>
      </c>
      <c r="BC312" s="407">
        <v>0</v>
      </c>
      <c r="BD312" s="407">
        <v>0</v>
      </c>
      <c r="BE312" s="407">
        <v>1</v>
      </c>
      <c r="BF312" s="407">
        <v>1</v>
      </c>
      <c r="BG312" s="407">
        <v>0</v>
      </c>
      <c r="BH312" s="407">
        <v>0</v>
      </c>
      <c r="BI312" s="407">
        <v>0</v>
      </c>
      <c r="BJ312" s="407">
        <v>0</v>
      </c>
      <c r="BK312" s="407">
        <v>0</v>
      </c>
      <c r="BL312" s="407">
        <v>0</v>
      </c>
      <c r="BM312" s="407">
        <v>0</v>
      </c>
      <c r="BN312" s="407">
        <v>1</v>
      </c>
      <c r="BO312" s="407">
        <v>0</v>
      </c>
      <c r="BP312" s="407">
        <v>0</v>
      </c>
      <c r="BQ312" s="407">
        <v>0</v>
      </c>
      <c r="BR312" s="383">
        <v>0</v>
      </c>
      <c r="BS312" s="402">
        <v>1</v>
      </c>
      <c r="BT312" s="402">
        <v>0</v>
      </c>
      <c r="BU312" s="402">
        <v>0</v>
      </c>
      <c r="BV312" s="402">
        <v>0</v>
      </c>
      <c r="BW312" s="402">
        <v>1</v>
      </c>
      <c r="BX312" s="381">
        <v>0</v>
      </c>
      <c r="BY312" s="402">
        <v>1</v>
      </c>
      <c r="BZ312" s="402">
        <v>0</v>
      </c>
      <c r="CA312" s="402">
        <v>0</v>
      </c>
      <c r="CB312" s="402">
        <v>0</v>
      </c>
      <c r="CC312" s="402">
        <v>0</v>
      </c>
      <c r="CD312" s="402">
        <v>0</v>
      </c>
      <c r="CE312" s="381">
        <v>0</v>
      </c>
      <c r="CF312" s="402">
        <v>0</v>
      </c>
      <c r="CG312" s="379"/>
      <c r="CH312" s="379"/>
      <c r="CI312" s="379"/>
      <c r="CJ312" s="379"/>
      <c r="CK312" s="379"/>
      <c r="CL312" s="379"/>
      <c r="CM312" s="379"/>
      <c r="CN312" s="381"/>
      <c r="CO312" s="379"/>
    </row>
    <row r="313" spans="1:93" x14ac:dyDescent="0.15">
      <c r="A313" s="419">
        <v>1.5399074074074075</v>
      </c>
      <c r="B313" s="435">
        <v>1.1399999999999999</v>
      </c>
      <c r="C313" s="442">
        <v>1.4666666199999998</v>
      </c>
      <c r="D313" s="379"/>
      <c r="E313" s="380"/>
      <c r="F313" s="379"/>
      <c r="G313" s="379"/>
      <c r="H313" s="381">
        <v>3</v>
      </c>
      <c r="I313" s="379"/>
      <c r="J313" s="381"/>
      <c r="K313" s="402">
        <v>0</v>
      </c>
      <c r="L313" s="379"/>
      <c r="M313" s="379"/>
      <c r="N313" s="379"/>
      <c r="O313" s="379"/>
      <c r="P313" s="379"/>
      <c r="Q313" s="379"/>
      <c r="R313" s="379"/>
      <c r="S313" s="379"/>
      <c r="T313" s="379"/>
      <c r="U313" s="379"/>
      <c r="V313" s="379"/>
      <c r="W313" s="379"/>
      <c r="X313" s="379"/>
      <c r="Y313" s="381"/>
      <c r="Z313" s="379">
        <v>2.9012205450517752</v>
      </c>
      <c r="AA313" s="379">
        <v>-6.6676864406779659</v>
      </c>
      <c r="AB313" s="379">
        <v>3.263873113183247</v>
      </c>
      <c r="AC313" s="379">
        <v>-11.905144067796609</v>
      </c>
      <c r="AD313" s="379" t="s">
        <v>445</v>
      </c>
      <c r="AE313" s="379">
        <v>2.3773890577507601</v>
      </c>
      <c r="AF313" s="379">
        <v>-11.864855932203389</v>
      </c>
      <c r="AG313" s="379">
        <v>-0.6447156766781722</v>
      </c>
      <c r="AH313" s="379">
        <v>13.15407627118644</v>
      </c>
      <c r="AI313" s="379"/>
      <c r="AJ313" s="379"/>
      <c r="AK313" s="402">
        <v>0</v>
      </c>
      <c r="AL313" s="402">
        <v>1</v>
      </c>
      <c r="AM313" s="402">
        <v>1</v>
      </c>
      <c r="AN313" s="402">
        <v>0</v>
      </c>
      <c r="AO313" s="402">
        <v>0</v>
      </c>
      <c r="AP313" s="402">
        <v>0</v>
      </c>
      <c r="AQ313" s="402">
        <v>1</v>
      </c>
      <c r="AR313" s="402">
        <v>0</v>
      </c>
      <c r="AS313" s="402">
        <v>0</v>
      </c>
      <c r="AT313" s="402">
        <v>0</v>
      </c>
      <c r="AU313" s="407">
        <v>0</v>
      </c>
      <c r="AV313" s="407">
        <v>1</v>
      </c>
      <c r="AW313" s="407">
        <v>0</v>
      </c>
      <c r="AX313" s="407">
        <v>0</v>
      </c>
      <c r="AY313" s="407">
        <v>0</v>
      </c>
      <c r="AZ313" s="407">
        <v>1</v>
      </c>
      <c r="BA313" s="407">
        <v>0</v>
      </c>
      <c r="BB313" s="407">
        <v>0</v>
      </c>
      <c r="BC313" s="407">
        <v>0</v>
      </c>
      <c r="BD313" s="407">
        <v>1</v>
      </c>
      <c r="BE313" s="407">
        <v>0</v>
      </c>
      <c r="BF313" s="407">
        <v>1</v>
      </c>
      <c r="BG313" s="407">
        <v>0</v>
      </c>
      <c r="BH313" s="407">
        <v>0</v>
      </c>
      <c r="BI313" s="407">
        <v>0</v>
      </c>
      <c r="BJ313" s="407">
        <v>0</v>
      </c>
      <c r="BK313" s="407">
        <v>0</v>
      </c>
      <c r="BL313" s="407">
        <v>0</v>
      </c>
      <c r="BM313" s="407">
        <v>0</v>
      </c>
      <c r="BN313" s="407">
        <v>1</v>
      </c>
      <c r="BO313" s="407">
        <v>0</v>
      </c>
      <c r="BP313" s="407">
        <v>0</v>
      </c>
      <c r="BQ313" s="407">
        <v>0</v>
      </c>
      <c r="BR313" s="383">
        <v>1</v>
      </c>
      <c r="BS313" s="402">
        <v>0</v>
      </c>
      <c r="BT313" s="402">
        <v>0</v>
      </c>
      <c r="BU313" s="402">
        <v>0</v>
      </c>
      <c r="BV313" s="402">
        <v>0</v>
      </c>
      <c r="BW313" s="402">
        <v>1</v>
      </c>
      <c r="BX313" s="381">
        <v>0</v>
      </c>
      <c r="BY313" s="402">
        <v>1</v>
      </c>
      <c r="BZ313" s="402">
        <v>0</v>
      </c>
      <c r="CA313" s="402">
        <v>0</v>
      </c>
      <c r="CB313" s="402">
        <v>0</v>
      </c>
      <c r="CC313" s="402">
        <v>0</v>
      </c>
      <c r="CD313" s="402">
        <v>0</v>
      </c>
      <c r="CE313" s="381">
        <v>0</v>
      </c>
      <c r="CF313" s="402">
        <v>0</v>
      </c>
      <c r="CG313" s="379"/>
      <c r="CH313" s="379"/>
      <c r="CI313" s="379"/>
      <c r="CJ313" s="379"/>
      <c r="CK313" s="379"/>
      <c r="CL313" s="379"/>
      <c r="CM313" s="379"/>
      <c r="CN313" s="381"/>
      <c r="CO313" s="379"/>
    </row>
    <row r="314" spans="1:93" x14ac:dyDescent="0.15">
      <c r="A314" s="419">
        <v>1.1243287037037037</v>
      </c>
      <c r="B314" s="435">
        <v>1.04</v>
      </c>
      <c r="C314" s="442">
        <v>1.1333333200000002</v>
      </c>
      <c r="D314" s="379"/>
      <c r="E314" s="380"/>
      <c r="F314" s="379"/>
      <c r="G314" s="379"/>
      <c r="H314" s="381">
        <v>4</v>
      </c>
      <c r="I314" s="379"/>
      <c r="J314" s="381"/>
      <c r="K314" s="402">
        <v>0</v>
      </c>
      <c r="L314" s="379"/>
      <c r="M314" s="379"/>
      <c r="N314" s="379"/>
      <c r="O314" s="379"/>
      <c r="P314" s="379"/>
      <c r="Q314" s="379"/>
      <c r="R314" s="379"/>
      <c r="S314" s="379"/>
      <c r="T314" s="379"/>
      <c r="U314" s="379"/>
      <c r="V314" s="379"/>
      <c r="W314" s="379"/>
      <c r="X314" s="379"/>
      <c r="Y314" s="381"/>
      <c r="Z314" s="379">
        <v>1.6520839214878165</v>
      </c>
      <c r="AA314" s="379">
        <v>7.836042372881356</v>
      </c>
      <c r="AB314" s="379">
        <v>1.4909050023182733</v>
      </c>
      <c r="AC314" s="379">
        <v>13.355516949152541</v>
      </c>
      <c r="AD314" s="379" t="s">
        <v>445</v>
      </c>
      <c r="AE314" s="379">
        <v>0.3223578383390861</v>
      </c>
      <c r="AF314" s="379">
        <v>13.476381355932203</v>
      </c>
      <c r="AG314" s="379">
        <v>1.1685471639791871</v>
      </c>
      <c r="AH314" s="379">
        <v>-11.94543220338983</v>
      </c>
      <c r="AI314" s="379"/>
      <c r="AJ314" s="379"/>
      <c r="AK314" s="402">
        <v>0</v>
      </c>
      <c r="AL314" s="402">
        <v>1</v>
      </c>
      <c r="AM314" s="402">
        <v>1</v>
      </c>
      <c r="AN314" s="402">
        <v>0</v>
      </c>
      <c r="AO314" s="402">
        <v>0</v>
      </c>
      <c r="AP314" s="402">
        <v>1</v>
      </c>
      <c r="AQ314" s="402">
        <v>0</v>
      </c>
      <c r="AR314" s="402">
        <v>0</v>
      </c>
      <c r="AS314" s="402">
        <v>0</v>
      </c>
      <c r="AT314" s="402">
        <v>1</v>
      </c>
      <c r="AU314" s="407">
        <v>0</v>
      </c>
      <c r="AV314" s="407">
        <v>0</v>
      </c>
      <c r="AW314" s="407">
        <v>0</v>
      </c>
      <c r="AX314" s="407">
        <v>0</v>
      </c>
      <c r="AY314" s="407">
        <v>0</v>
      </c>
      <c r="AZ314" s="407">
        <v>1</v>
      </c>
      <c r="BA314" s="407">
        <v>0</v>
      </c>
      <c r="BB314" s="407">
        <v>0</v>
      </c>
      <c r="BC314" s="407">
        <v>0</v>
      </c>
      <c r="BD314" s="407">
        <v>1</v>
      </c>
      <c r="BE314" s="407">
        <v>0</v>
      </c>
      <c r="BF314" s="407">
        <v>1</v>
      </c>
      <c r="BG314" s="407">
        <v>0</v>
      </c>
      <c r="BH314" s="407">
        <v>0</v>
      </c>
      <c r="BI314" s="407">
        <v>0</v>
      </c>
      <c r="BJ314" s="407">
        <v>0</v>
      </c>
      <c r="BK314" s="407">
        <v>0</v>
      </c>
      <c r="BL314" s="407">
        <v>0</v>
      </c>
      <c r="BM314" s="407">
        <v>0</v>
      </c>
      <c r="BN314" s="407">
        <v>1</v>
      </c>
      <c r="BO314" s="407">
        <v>0</v>
      </c>
      <c r="BP314" s="407">
        <v>0</v>
      </c>
      <c r="BQ314" s="407">
        <v>0</v>
      </c>
      <c r="BR314" s="383">
        <v>1</v>
      </c>
      <c r="BS314" s="402">
        <v>0</v>
      </c>
      <c r="BT314" s="402">
        <v>0</v>
      </c>
      <c r="BU314" s="402">
        <v>0</v>
      </c>
      <c r="BV314" s="402">
        <v>0</v>
      </c>
      <c r="BW314" s="402">
        <v>1</v>
      </c>
      <c r="BX314" s="381">
        <v>0</v>
      </c>
      <c r="BY314" s="402">
        <v>1</v>
      </c>
      <c r="BZ314" s="402">
        <v>0</v>
      </c>
      <c r="CA314" s="402">
        <v>0</v>
      </c>
      <c r="CB314" s="402">
        <v>0</v>
      </c>
      <c r="CC314" s="402">
        <v>0</v>
      </c>
      <c r="CD314" s="402">
        <v>0</v>
      </c>
      <c r="CE314" s="381">
        <v>0</v>
      </c>
      <c r="CF314" s="402">
        <v>0</v>
      </c>
      <c r="CG314" s="379"/>
      <c r="CH314" s="379"/>
      <c r="CI314" s="379"/>
      <c r="CJ314" s="379"/>
      <c r="CK314" s="379"/>
      <c r="CL314" s="379"/>
      <c r="CM314" s="379"/>
      <c r="CN314" s="381"/>
      <c r="CO314" s="379"/>
    </row>
    <row r="315" spans="1:93" x14ac:dyDescent="0.15">
      <c r="A315" s="419">
        <v>1.5417708333333333</v>
      </c>
      <c r="B315" s="435">
        <v>1.07</v>
      </c>
      <c r="C315" s="442">
        <v>1.2333333100000001</v>
      </c>
      <c r="D315" s="379"/>
      <c r="E315" s="380"/>
      <c r="F315" s="379"/>
      <c r="G315" s="379"/>
      <c r="H315" s="381">
        <v>5</v>
      </c>
      <c r="I315" s="379"/>
      <c r="J315" s="381"/>
      <c r="K315" s="402">
        <v>0</v>
      </c>
      <c r="L315" s="379"/>
      <c r="M315" s="379"/>
      <c r="N315" s="379"/>
      <c r="O315" s="379"/>
      <c r="P315" s="379"/>
      <c r="Q315" s="379"/>
      <c r="R315" s="379"/>
      <c r="S315" s="379"/>
      <c r="T315" s="379"/>
      <c r="U315" s="379"/>
      <c r="V315" s="379"/>
      <c r="W315" s="379"/>
      <c r="X315" s="379"/>
      <c r="Y315" s="381"/>
      <c r="Z315" s="379">
        <v>-0.84618932564010108</v>
      </c>
      <c r="AA315" s="379">
        <v>-5.9424999999999999</v>
      </c>
      <c r="AB315" s="379">
        <v>-1.6117891916954306</v>
      </c>
      <c r="AC315" s="379">
        <v>-12.428889830508474</v>
      </c>
      <c r="AD315" s="379" t="s">
        <v>445</v>
      </c>
      <c r="AE315" s="379">
        <v>-0.56412621709340072</v>
      </c>
      <c r="AF315" s="379">
        <v>-12.590042372881355</v>
      </c>
      <c r="AG315" s="379">
        <v>0.20147364896192882</v>
      </c>
      <c r="AH315" s="379">
        <v>12.952635593220338</v>
      </c>
      <c r="AI315" s="379"/>
      <c r="AJ315" s="379"/>
      <c r="AK315" s="402">
        <v>0</v>
      </c>
      <c r="AL315" s="402">
        <v>1</v>
      </c>
      <c r="AM315" s="402">
        <v>1</v>
      </c>
      <c r="AN315" s="402">
        <v>0</v>
      </c>
      <c r="AO315" s="402">
        <v>0</v>
      </c>
      <c r="AP315" s="402">
        <v>1</v>
      </c>
      <c r="AQ315" s="402">
        <v>0</v>
      </c>
      <c r="AR315" s="402">
        <v>0</v>
      </c>
      <c r="AS315" s="402">
        <v>0</v>
      </c>
      <c r="AT315" s="402">
        <v>1</v>
      </c>
      <c r="AU315" s="407">
        <v>0</v>
      </c>
      <c r="AV315" s="407">
        <v>0</v>
      </c>
      <c r="AW315" s="407">
        <v>0</v>
      </c>
      <c r="AX315" s="407">
        <v>0</v>
      </c>
      <c r="AY315" s="407">
        <v>0</v>
      </c>
      <c r="AZ315" s="407">
        <v>1</v>
      </c>
      <c r="BA315" s="407">
        <v>0</v>
      </c>
      <c r="BB315" s="407">
        <v>0</v>
      </c>
      <c r="BC315" s="407">
        <v>0</v>
      </c>
      <c r="BD315" s="407">
        <v>1</v>
      </c>
      <c r="BE315" s="407">
        <v>0</v>
      </c>
      <c r="BF315" s="407">
        <v>1</v>
      </c>
      <c r="BG315" s="407">
        <v>0</v>
      </c>
      <c r="BH315" s="407">
        <v>0</v>
      </c>
      <c r="BI315" s="407">
        <v>0</v>
      </c>
      <c r="BJ315" s="407">
        <v>0</v>
      </c>
      <c r="BK315" s="407">
        <v>0</v>
      </c>
      <c r="BL315" s="407">
        <v>0</v>
      </c>
      <c r="BM315" s="407">
        <v>0</v>
      </c>
      <c r="BN315" s="407">
        <v>1</v>
      </c>
      <c r="BO315" s="407">
        <v>0</v>
      </c>
      <c r="BP315" s="407">
        <v>0</v>
      </c>
      <c r="BQ315" s="407">
        <v>0</v>
      </c>
      <c r="BR315" s="383">
        <v>1</v>
      </c>
      <c r="BS315" s="402">
        <v>0</v>
      </c>
      <c r="BT315" s="402">
        <v>0</v>
      </c>
      <c r="BU315" s="402">
        <v>0</v>
      </c>
      <c r="BV315" s="402">
        <v>0</v>
      </c>
      <c r="BW315" s="402">
        <v>1</v>
      </c>
      <c r="BX315" s="381">
        <v>0</v>
      </c>
      <c r="BY315" s="402">
        <v>1</v>
      </c>
      <c r="BZ315" s="402">
        <v>0</v>
      </c>
      <c r="CA315" s="402">
        <v>0</v>
      </c>
      <c r="CB315" s="402">
        <v>0</v>
      </c>
      <c r="CC315" s="402">
        <v>0</v>
      </c>
      <c r="CD315" s="402">
        <v>0</v>
      </c>
      <c r="CE315" s="381">
        <v>0</v>
      </c>
      <c r="CF315" s="402">
        <v>0</v>
      </c>
      <c r="CG315" s="379"/>
      <c r="CH315" s="379"/>
      <c r="CI315" s="379"/>
      <c r="CJ315" s="379"/>
      <c r="CK315" s="379"/>
      <c r="CL315" s="379"/>
      <c r="CM315" s="379"/>
      <c r="CN315" s="381"/>
      <c r="CO315" s="379"/>
    </row>
    <row r="316" spans="1:93" x14ac:dyDescent="0.15">
      <c r="A316" s="419">
        <v>1.5425000000000002</v>
      </c>
      <c r="B316" s="435">
        <v>1.03</v>
      </c>
      <c r="C316" s="442">
        <v>1.0999999900000001</v>
      </c>
      <c r="D316" s="379"/>
      <c r="E316" s="380"/>
      <c r="F316" s="379"/>
      <c r="G316" s="379"/>
      <c r="H316" s="381">
        <v>6</v>
      </c>
      <c r="I316" s="379"/>
      <c r="J316" s="381"/>
      <c r="K316" s="402">
        <v>0</v>
      </c>
      <c r="L316" s="379"/>
      <c r="M316" s="379"/>
      <c r="N316" s="379"/>
      <c r="O316" s="379"/>
      <c r="P316" s="379"/>
      <c r="Q316" s="379"/>
      <c r="R316" s="379"/>
      <c r="S316" s="379"/>
      <c r="T316" s="379"/>
      <c r="U316" s="379"/>
      <c r="V316" s="379"/>
      <c r="W316" s="379"/>
      <c r="X316" s="379"/>
      <c r="Y316" s="381"/>
      <c r="Z316" s="379">
        <v>2.0147364896192883</v>
      </c>
      <c r="AA316" s="379">
        <v>11.703703389830508</v>
      </c>
      <c r="AB316" s="379">
        <v>1.9744417598269024</v>
      </c>
      <c r="AC316" s="379">
        <v>12.146872881355932</v>
      </c>
      <c r="AD316" s="379" t="s">
        <v>445</v>
      </c>
      <c r="AE316" s="379">
        <v>0.84618932564010108</v>
      </c>
      <c r="AF316" s="379">
        <v>12.308025423728813</v>
      </c>
      <c r="AG316" s="379">
        <v>-0.40294729792385764</v>
      </c>
      <c r="AH316" s="379">
        <v>-12.428889830508474</v>
      </c>
      <c r="AI316" s="379"/>
      <c r="AJ316" s="379"/>
      <c r="AK316" s="402">
        <v>0</v>
      </c>
      <c r="AL316" s="402">
        <v>1</v>
      </c>
      <c r="AM316" s="402">
        <v>1</v>
      </c>
      <c r="AN316" s="402">
        <v>0</v>
      </c>
      <c r="AO316" s="402">
        <v>0</v>
      </c>
      <c r="AP316" s="402">
        <v>1</v>
      </c>
      <c r="AQ316" s="402">
        <v>0</v>
      </c>
      <c r="AR316" s="402">
        <v>0</v>
      </c>
      <c r="AS316" s="402">
        <v>0</v>
      </c>
      <c r="AT316" s="402">
        <v>1</v>
      </c>
      <c r="AU316" s="407">
        <v>0</v>
      </c>
      <c r="AV316" s="407">
        <v>0</v>
      </c>
      <c r="AW316" s="407">
        <v>0</v>
      </c>
      <c r="AX316" s="407">
        <v>0</v>
      </c>
      <c r="AY316" s="407">
        <v>1</v>
      </c>
      <c r="AZ316" s="407">
        <v>0</v>
      </c>
      <c r="BA316" s="407">
        <v>0</v>
      </c>
      <c r="BB316" s="407">
        <v>0</v>
      </c>
      <c r="BC316" s="407">
        <v>0</v>
      </c>
      <c r="BD316" s="407">
        <v>1</v>
      </c>
      <c r="BE316" s="407">
        <v>0</v>
      </c>
      <c r="BF316" s="407">
        <v>1</v>
      </c>
      <c r="BG316" s="407">
        <v>0</v>
      </c>
      <c r="BH316" s="407">
        <v>0</v>
      </c>
      <c r="BI316" s="407">
        <v>0</v>
      </c>
      <c r="BJ316" s="407">
        <v>0</v>
      </c>
      <c r="BK316" s="407">
        <v>0</v>
      </c>
      <c r="BL316" s="407">
        <v>0</v>
      </c>
      <c r="BM316" s="407">
        <v>0</v>
      </c>
      <c r="BN316" s="407">
        <v>1</v>
      </c>
      <c r="BO316" s="407">
        <v>0</v>
      </c>
      <c r="BP316" s="407">
        <v>0</v>
      </c>
      <c r="BQ316" s="407">
        <v>0</v>
      </c>
      <c r="BR316" s="383">
        <v>1</v>
      </c>
      <c r="BS316" s="402">
        <v>0</v>
      </c>
      <c r="BT316" s="402">
        <v>0</v>
      </c>
      <c r="BU316" s="402">
        <v>0</v>
      </c>
      <c r="BV316" s="402">
        <v>0</v>
      </c>
      <c r="BW316" s="402">
        <v>1</v>
      </c>
      <c r="BX316" s="381">
        <v>0</v>
      </c>
      <c r="BY316" s="402">
        <v>1</v>
      </c>
      <c r="BZ316" s="402">
        <v>0</v>
      </c>
      <c r="CA316" s="402">
        <v>0</v>
      </c>
      <c r="CB316" s="402">
        <v>0</v>
      </c>
      <c r="CC316" s="402">
        <v>0</v>
      </c>
      <c r="CD316" s="402">
        <v>0</v>
      </c>
      <c r="CE316" s="381">
        <v>0</v>
      </c>
      <c r="CF316" s="402">
        <v>0</v>
      </c>
      <c r="CG316" s="379"/>
      <c r="CH316" s="379"/>
      <c r="CI316" s="379"/>
      <c r="CJ316" s="379"/>
      <c r="CK316" s="379"/>
      <c r="CL316" s="379"/>
      <c r="CM316" s="379"/>
      <c r="CN316" s="381"/>
      <c r="CO316" s="379"/>
    </row>
    <row r="317" spans="1:93" x14ac:dyDescent="0.15">
      <c r="A317" s="419">
        <v>1.5433333333333332</v>
      </c>
      <c r="B317" s="435">
        <v>1.1200000000000001</v>
      </c>
      <c r="C317" s="442">
        <v>1.3999999600000004</v>
      </c>
      <c r="D317" s="379"/>
      <c r="E317" s="380"/>
      <c r="F317" s="379"/>
      <c r="G317" s="379"/>
      <c r="H317" s="381">
        <v>7</v>
      </c>
      <c r="I317" s="379"/>
      <c r="J317" s="381"/>
      <c r="K317" s="402">
        <v>0</v>
      </c>
      <c r="L317" s="379"/>
      <c r="M317" s="379"/>
      <c r="N317" s="379"/>
      <c r="O317" s="379"/>
      <c r="P317" s="379"/>
      <c r="Q317" s="379"/>
      <c r="R317" s="379"/>
      <c r="S317" s="379"/>
      <c r="T317" s="379"/>
      <c r="U317" s="379"/>
      <c r="V317" s="379"/>
      <c r="W317" s="379"/>
      <c r="X317" s="379"/>
      <c r="Y317" s="381"/>
      <c r="Z317" s="379">
        <v>-4.1503571686157334</v>
      </c>
      <c r="AA317" s="379">
        <v>-10.414483050847457</v>
      </c>
      <c r="AB317" s="379">
        <v>-5.1174306836329917</v>
      </c>
      <c r="AC317" s="379">
        <v>-12.670618644067796</v>
      </c>
      <c r="AD317" s="379" t="s">
        <v>443</v>
      </c>
      <c r="AE317" s="379">
        <v>-4.0294729792385766</v>
      </c>
      <c r="AF317" s="379">
        <v>-12.509466101694915</v>
      </c>
      <c r="AG317" s="379">
        <v>0.52383148730101492</v>
      </c>
      <c r="AH317" s="379">
        <v>13.194364406779661</v>
      </c>
      <c r="AI317" s="379"/>
      <c r="AJ317" s="379"/>
      <c r="AK317" s="402">
        <v>0</v>
      </c>
      <c r="AL317" s="402">
        <v>1</v>
      </c>
      <c r="AM317" s="402">
        <v>1</v>
      </c>
      <c r="AN317" s="402">
        <v>0</v>
      </c>
      <c r="AO317" s="402">
        <v>0</v>
      </c>
      <c r="AP317" s="402">
        <v>1</v>
      </c>
      <c r="AQ317" s="402">
        <v>0</v>
      </c>
      <c r="AR317" s="402">
        <v>0</v>
      </c>
      <c r="AS317" s="402">
        <v>0</v>
      </c>
      <c r="AT317" s="402">
        <v>0</v>
      </c>
      <c r="AU317" s="407">
        <v>0</v>
      </c>
      <c r="AV317" s="407">
        <v>0</v>
      </c>
      <c r="AW317" s="407">
        <v>1</v>
      </c>
      <c r="AX317" s="407">
        <v>0</v>
      </c>
      <c r="AY317" s="407">
        <v>0</v>
      </c>
      <c r="AZ317" s="407">
        <v>1</v>
      </c>
      <c r="BA317" s="407">
        <v>0</v>
      </c>
      <c r="BB317" s="407">
        <v>0</v>
      </c>
      <c r="BC317" s="407">
        <v>0</v>
      </c>
      <c r="BD317" s="407">
        <v>1</v>
      </c>
      <c r="BE317" s="407">
        <v>0</v>
      </c>
      <c r="BF317" s="407">
        <v>1</v>
      </c>
      <c r="BG317" s="407">
        <v>0</v>
      </c>
      <c r="BH317" s="407">
        <v>0</v>
      </c>
      <c r="BI317" s="407">
        <v>0</v>
      </c>
      <c r="BJ317" s="407">
        <v>0</v>
      </c>
      <c r="BK317" s="407">
        <v>0</v>
      </c>
      <c r="BL317" s="407">
        <v>0</v>
      </c>
      <c r="BM317" s="407">
        <v>0</v>
      </c>
      <c r="BN317" s="407">
        <v>1</v>
      </c>
      <c r="BO317" s="407">
        <v>0</v>
      </c>
      <c r="BP317" s="407">
        <v>0</v>
      </c>
      <c r="BQ317" s="407">
        <v>0</v>
      </c>
      <c r="BR317" s="383">
        <v>1</v>
      </c>
      <c r="BS317" s="402">
        <v>0</v>
      </c>
      <c r="BT317" s="402">
        <v>0</v>
      </c>
      <c r="BU317" s="402">
        <v>0</v>
      </c>
      <c r="BV317" s="402">
        <v>0</v>
      </c>
      <c r="BW317" s="402">
        <v>1</v>
      </c>
      <c r="BX317" s="381">
        <v>0</v>
      </c>
      <c r="BY317" s="402">
        <v>1</v>
      </c>
      <c r="BZ317" s="402">
        <v>0</v>
      </c>
      <c r="CA317" s="402">
        <v>0</v>
      </c>
      <c r="CB317" s="402">
        <v>0</v>
      </c>
      <c r="CC317" s="402">
        <v>0</v>
      </c>
      <c r="CD317" s="402">
        <v>0</v>
      </c>
      <c r="CE317" s="381">
        <v>0</v>
      </c>
      <c r="CF317" s="402">
        <v>0</v>
      </c>
      <c r="CG317" s="379"/>
      <c r="CH317" s="379"/>
      <c r="CI317" s="379"/>
      <c r="CJ317" s="379"/>
      <c r="CK317" s="379"/>
      <c r="CL317" s="379"/>
      <c r="CM317" s="379"/>
      <c r="CN317" s="381"/>
      <c r="CO317" s="379"/>
    </row>
    <row r="318" spans="1:93" x14ac:dyDescent="0.15">
      <c r="A318" s="419">
        <v>1.5440509259259259</v>
      </c>
      <c r="B318" s="435">
        <v>1.02</v>
      </c>
      <c r="C318" s="442">
        <v>1.0666666600000001</v>
      </c>
      <c r="D318" s="379"/>
      <c r="E318" s="380"/>
      <c r="F318" s="379"/>
      <c r="G318" s="379"/>
      <c r="H318" s="381">
        <v>8</v>
      </c>
      <c r="I318" s="379"/>
      <c r="J318" s="381"/>
      <c r="K318" s="402">
        <v>0</v>
      </c>
      <c r="L318" s="379"/>
      <c r="M318" s="379"/>
      <c r="N318" s="379"/>
      <c r="O318" s="379"/>
      <c r="P318" s="379"/>
      <c r="Q318" s="379"/>
      <c r="R318" s="379"/>
      <c r="S318" s="379"/>
      <c r="T318" s="379"/>
      <c r="U318" s="379"/>
      <c r="V318" s="379"/>
      <c r="W318" s="379"/>
      <c r="X318" s="379"/>
      <c r="Y318" s="381"/>
      <c r="Z318" s="379">
        <v>2.1356206789964456</v>
      </c>
      <c r="AA318" s="379">
        <v>8.8029576271186443</v>
      </c>
      <c r="AB318" s="379">
        <v>3.6668204111071048</v>
      </c>
      <c r="AC318" s="379">
        <v>12.187161016949153</v>
      </c>
      <c r="AD318" s="379" t="s">
        <v>445</v>
      </c>
      <c r="AE318" s="379">
        <v>2.5385679769203033</v>
      </c>
      <c r="AF318" s="379">
        <v>12.308025423728813</v>
      </c>
      <c r="AG318" s="379">
        <v>-4.6338939261243626</v>
      </c>
      <c r="AH318" s="379">
        <v>-12.952635593220338</v>
      </c>
      <c r="AI318" s="379"/>
      <c r="AJ318" s="379"/>
      <c r="AK318" s="402">
        <v>0</v>
      </c>
      <c r="AL318" s="402">
        <v>1</v>
      </c>
      <c r="AM318" s="402">
        <v>0</v>
      </c>
      <c r="AN318" s="402">
        <v>1</v>
      </c>
      <c r="AO318" s="402">
        <v>0</v>
      </c>
      <c r="AP318" s="402">
        <v>1</v>
      </c>
      <c r="AQ318" s="402">
        <v>0</v>
      </c>
      <c r="AR318" s="402">
        <v>0</v>
      </c>
      <c r="AS318" s="402">
        <v>0</v>
      </c>
      <c r="AT318" s="402">
        <v>1</v>
      </c>
      <c r="AU318" s="407">
        <v>0</v>
      </c>
      <c r="AV318" s="407">
        <v>0</v>
      </c>
      <c r="AW318" s="407">
        <v>0</v>
      </c>
      <c r="AX318" s="407">
        <v>0</v>
      </c>
      <c r="AY318" s="407">
        <v>1</v>
      </c>
      <c r="AZ318" s="407">
        <v>0</v>
      </c>
      <c r="BA318" s="407">
        <v>0</v>
      </c>
      <c r="BB318" s="407">
        <v>0</v>
      </c>
      <c r="BC318" s="407">
        <v>0</v>
      </c>
      <c r="BD318" s="407">
        <v>1</v>
      </c>
      <c r="BE318" s="407">
        <v>0</v>
      </c>
      <c r="BF318" s="407">
        <v>1</v>
      </c>
      <c r="BG318" s="407">
        <v>0</v>
      </c>
      <c r="BH318" s="407">
        <v>0</v>
      </c>
      <c r="BI318" s="407">
        <v>0</v>
      </c>
      <c r="BJ318" s="407">
        <v>0</v>
      </c>
      <c r="BK318" s="407">
        <v>0</v>
      </c>
      <c r="BL318" s="407">
        <v>0</v>
      </c>
      <c r="BM318" s="407">
        <v>0</v>
      </c>
      <c r="BN318" s="407">
        <v>1</v>
      </c>
      <c r="BO318" s="407">
        <v>0</v>
      </c>
      <c r="BP318" s="407">
        <v>0</v>
      </c>
      <c r="BQ318" s="407">
        <v>0</v>
      </c>
      <c r="BR318" s="383">
        <v>1</v>
      </c>
      <c r="BS318" s="402">
        <v>0</v>
      </c>
      <c r="BT318" s="402">
        <v>0</v>
      </c>
      <c r="BU318" s="402">
        <v>0</v>
      </c>
      <c r="BV318" s="402">
        <v>0</v>
      </c>
      <c r="BW318" s="414">
        <v>1</v>
      </c>
      <c r="BX318" s="381">
        <v>0</v>
      </c>
      <c r="BY318" s="402">
        <v>0</v>
      </c>
      <c r="BZ318" s="402">
        <v>0</v>
      </c>
      <c r="CA318" s="402">
        <v>0</v>
      </c>
      <c r="CB318" s="402">
        <v>1</v>
      </c>
      <c r="CC318" s="402">
        <v>0</v>
      </c>
      <c r="CD318" s="402">
        <v>0</v>
      </c>
      <c r="CE318" s="381">
        <v>0</v>
      </c>
      <c r="CF318" s="402">
        <v>1</v>
      </c>
      <c r="CG318" s="379"/>
      <c r="CH318" s="379"/>
      <c r="CI318" s="379"/>
      <c r="CJ318" s="379"/>
      <c r="CK318" s="379"/>
      <c r="CL318" s="379"/>
      <c r="CM318" s="379"/>
      <c r="CN318" s="381"/>
      <c r="CO318" s="379"/>
    </row>
    <row r="319" spans="1:93" x14ac:dyDescent="0.15">
      <c r="A319" s="418" t="s">
        <v>593</v>
      </c>
      <c r="B319" s="435"/>
      <c r="C319" s="442"/>
      <c r="D319" s="379"/>
      <c r="E319" s="380"/>
      <c r="F319" s="379"/>
      <c r="G319" s="379"/>
      <c r="H319" s="381"/>
      <c r="I319" s="379"/>
      <c r="J319" s="381"/>
      <c r="K319" s="379"/>
      <c r="L319" s="379"/>
      <c r="M319" s="379"/>
      <c r="N319" s="379"/>
      <c r="O319" s="379"/>
      <c r="P319" s="379"/>
      <c r="Q319" s="379"/>
      <c r="R319" s="379"/>
      <c r="S319" s="379"/>
      <c r="T319" s="379"/>
      <c r="U319" s="379"/>
      <c r="V319" s="379"/>
      <c r="W319" s="379"/>
      <c r="X319" s="379"/>
      <c r="Y319" s="381"/>
      <c r="Z319" s="379">
        <v>5.2786096028025353</v>
      </c>
      <c r="AA319" s="379">
        <v>-4.8547203389830509</v>
      </c>
      <c r="AB319" s="379"/>
      <c r="AC319" s="379"/>
      <c r="AD319" s="379"/>
      <c r="AE319" s="379"/>
      <c r="AF319" s="379"/>
      <c r="AG319" s="379"/>
      <c r="AH319" s="381"/>
      <c r="AI319" s="382"/>
      <c r="AJ319" s="382"/>
      <c r="AK319" s="379"/>
      <c r="AL319" s="379"/>
      <c r="AM319" s="379"/>
      <c r="AN319" s="379"/>
      <c r="AO319" s="379"/>
      <c r="AP319" s="379"/>
      <c r="AQ319" s="379"/>
      <c r="AR319" s="379"/>
      <c r="AS319" s="379"/>
      <c r="AT319" s="379"/>
      <c r="AU319" s="405"/>
      <c r="AV319" s="405"/>
      <c r="AW319" s="405"/>
      <c r="AX319" s="379"/>
      <c r="AY319" s="379"/>
      <c r="AZ319" s="379"/>
      <c r="BA319" s="379"/>
      <c r="BB319" s="379"/>
      <c r="BC319" s="379"/>
      <c r="BD319" s="379"/>
      <c r="BE319" s="379"/>
      <c r="BF319" s="379"/>
      <c r="BG319" s="379"/>
      <c r="BH319" s="379"/>
      <c r="BI319" s="405"/>
      <c r="BJ319" s="405"/>
      <c r="BK319" s="405"/>
      <c r="BL319" s="379"/>
      <c r="BM319" s="379"/>
      <c r="BN319" s="379"/>
      <c r="BO319" s="379"/>
      <c r="BP319" s="379"/>
      <c r="BQ319" s="379"/>
      <c r="BR319" s="383"/>
      <c r="BS319" s="379"/>
      <c r="BT319" s="379"/>
      <c r="BU319" s="379"/>
      <c r="BV319" s="379"/>
      <c r="BW319" s="379"/>
      <c r="BX319" s="381"/>
      <c r="BY319" s="379"/>
      <c r="BZ319" s="379"/>
      <c r="CA319" s="379"/>
      <c r="CB319" s="379"/>
      <c r="CC319" s="379"/>
      <c r="CD319" s="379"/>
      <c r="CE319" s="381"/>
      <c r="CF319" s="379"/>
      <c r="CG319" s="379"/>
      <c r="CH319" s="379"/>
      <c r="CI319" s="379"/>
      <c r="CJ319" s="379"/>
      <c r="CK319" s="379"/>
      <c r="CL319" s="379"/>
      <c r="CM319" s="379"/>
      <c r="CN319" s="381"/>
      <c r="CO319" s="379"/>
    </row>
    <row r="320" spans="1:93" x14ac:dyDescent="0.15">
      <c r="A320" s="419">
        <v>1.5572569444444444</v>
      </c>
      <c r="B320" s="435"/>
      <c r="C320" s="442"/>
      <c r="D320" s="379"/>
      <c r="E320" s="380"/>
      <c r="F320" s="379" t="s">
        <v>352</v>
      </c>
      <c r="G320" s="379">
        <v>62</v>
      </c>
      <c r="H320" s="381">
        <v>1</v>
      </c>
      <c r="I320" s="379">
        <v>1</v>
      </c>
      <c r="J320" s="381">
        <v>0</v>
      </c>
      <c r="K320" s="379">
        <v>1</v>
      </c>
      <c r="L320" s="379">
        <v>1</v>
      </c>
      <c r="M320" s="379">
        <v>0</v>
      </c>
      <c r="N320" s="379"/>
      <c r="O320" s="379">
        <v>1</v>
      </c>
      <c r="P320" s="379">
        <v>0</v>
      </c>
      <c r="Q320" s="379">
        <v>0</v>
      </c>
      <c r="R320" s="379">
        <v>1</v>
      </c>
      <c r="S320" s="379">
        <v>0</v>
      </c>
      <c r="T320" s="379">
        <v>0</v>
      </c>
      <c r="U320" s="379">
        <v>0</v>
      </c>
      <c r="V320" s="379">
        <v>0</v>
      </c>
      <c r="W320" s="379">
        <v>0</v>
      </c>
      <c r="X320" s="379">
        <v>1</v>
      </c>
      <c r="Y320" s="381">
        <v>0</v>
      </c>
      <c r="Z320" s="379"/>
      <c r="AA320" s="379"/>
      <c r="AB320" s="379">
        <v>0.76559986605532948</v>
      </c>
      <c r="AC320" s="379">
        <v>-11.94543220338983</v>
      </c>
      <c r="AD320" s="379" t="s">
        <v>442</v>
      </c>
      <c r="AE320" s="379">
        <v>0.76559986605532948</v>
      </c>
      <c r="AF320" s="379">
        <v>-11.94543220338983</v>
      </c>
      <c r="AG320" s="379">
        <v>-3.8279993302766475</v>
      </c>
      <c r="AH320" s="379">
        <v>12.912347457627119</v>
      </c>
      <c r="AI320" s="379"/>
      <c r="AJ320" s="379"/>
      <c r="AK320" s="379">
        <v>0</v>
      </c>
      <c r="AL320" s="379">
        <v>0</v>
      </c>
      <c r="AM320" s="379"/>
      <c r="AN320" s="379"/>
      <c r="AO320" s="379"/>
      <c r="AP320" s="379"/>
      <c r="AQ320" s="379"/>
      <c r="AR320" s="379"/>
      <c r="AS320" s="379"/>
      <c r="AT320" s="379"/>
      <c r="AU320" s="405"/>
      <c r="AV320" s="405"/>
      <c r="AW320" s="405"/>
      <c r="AX320" s="379"/>
      <c r="AY320" s="379"/>
      <c r="AZ320" s="379"/>
      <c r="BA320" s="379"/>
      <c r="BB320" s="379"/>
      <c r="BC320" s="379"/>
      <c r="BD320" s="379"/>
      <c r="BE320" s="379"/>
      <c r="BF320" s="379"/>
      <c r="BG320" s="379"/>
      <c r="BH320" s="379"/>
      <c r="BI320" s="405"/>
      <c r="BJ320" s="405"/>
      <c r="BK320" s="405"/>
      <c r="BL320" s="379"/>
      <c r="BM320" s="379"/>
      <c r="BN320" s="379"/>
      <c r="BO320" s="379"/>
      <c r="BP320" s="379"/>
      <c r="BQ320" s="379"/>
      <c r="BR320" s="383"/>
      <c r="BS320" s="379"/>
      <c r="BT320" s="379"/>
      <c r="BU320" s="379"/>
      <c r="BV320" s="379"/>
      <c r="BW320" s="379"/>
      <c r="BX320" s="381"/>
      <c r="BY320" s="379"/>
      <c r="BZ320" s="379"/>
      <c r="CA320" s="379"/>
      <c r="CB320" s="379"/>
      <c r="CC320" s="379"/>
      <c r="CD320" s="379"/>
      <c r="CE320" s="381"/>
      <c r="CF320" s="379"/>
      <c r="CG320" s="379"/>
      <c r="CH320" s="379"/>
      <c r="CI320" s="379"/>
      <c r="CJ320" s="379"/>
      <c r="CK320" s="379"/>
      <c r="CL320" s="379"/>
      <c r="CM320" s="379"/>
      <c r="CN320" s="381"/>
      <c r="CO320" s="379"/>
    </row>
    <row r="321" spans="1:93" x14ac:dyDescent="0.15">
      <c r="A321" s="419">
        <v>1.5578472222222224</v>
      </c>
      <c r="B321" s="435">
        <v>0.21</v>
      </c>
      <c r="C321" s="442">
        <v>0.69999299999999998</v>
      </c>
      <c r="D321" s="379"/>
      <c r="E321" s="380"/>
      <c r="F321" s="379"/>
      <c r="G321" s="379"/>
      <c r="H321" s="381">
        <v>2</v>
      </c>
      <c r="I321" s="379"/>
      <c r="J321" s="381"/>
      <c r="K321" s="379">
        <v>0</v>
      </c>
      <c r="L321" s="379"/>
      <c r="M321" s="379"/>
      <c r="N321" s="379"/>
      <c r="O321" s="379"/>
      <c r="P321" s="379"/>
      <c r="Q321" s="379"/>
      <c r="R321" s="379"/>
      <c r="S321" s="379"/>
      <c r="T321" s="379"/>
      <c r="U321" s="379"/>
      <c r="V321" s="379"/>
      <c r="W321" s="379"/>
      <c r="X321" s="379"/>
      <c r="Y321" s="381"/>
      <c r="Z321" s="379">
        <v>-2.3370943279583742</v>
      </c>
      <c r="AA321" s="379">
        <v>5.3381779661016946</v>
      </c>
      <c r="AB321" s="379">
        <v>-2.9415152748441606</v>
      </c>
      <c r="AC321" s="379">
        <v>12.388601694915254</v>
      </c>
      <c r="AD321" s="379" t="s">
        <v>446</v>
      </c>
      <c r="AE321" s="379">
        <v>-3.2235783833908611</v>
      </c>
      <c r="AF321" s="379">
        <v>12.026008474576271</v>
      </c>
      <c r="AG321" s="379">
        <v>1.0476629746020298</v>
      </c>
      <c r="AH321" s="379">
        <v>-11.663415254237288</v>
      </c>
      <c r="AI321" s="379"/>
      <c r="AJ321" s="379"/>
      <c r="AK321" s="379">
        <v>1</v>
      </c>
      <c r="AL321" s="379">
        <v>0</v>
      </c>
      <c r="AM321" s="379">
        <v>1</v>
      </c>
      <c r="AN321" s="379">
        <v>0</v>
      </c>
      <c r="AO321" s="379">
        <v>0</v>
      </c>
      <c r="AP321" s="379">
        <v>0</v>
      </c>
      <c r="AQ321" s="379">
        <v>1</v>
      </c>
      <c r="AR321" s="379">
        <v>0</v>
      </c>
      <c r="AS321" s="379">
        <v>1</v>
      </c>
      <c r="AT321" s="379">
        <v>0</v>
      </c>
      <c r="AU321" s="405">
        <v>0</v>
      </c>
      <c r="AV321" s="405">
        <v>0</v>
      </c>
      <c r="AW321" s="405">
        <v>0</v>
      </c>
      <c r="AX321" s="405">
        <v>0</v>
      </c>
      <c r="AY321" s="405">
        <v>0</v>
      </c>
      <c r="AZ321" s="405">
        <v>1</v>
      </c>
      <c r="BA321" s="405">
        <v>0</v>
      </c>
      <c r="BB321" s="405">
        <v>0</v>
      </c>
      <c r="BC321" s="405">
        <v>1</v>
      </c>
      <c r="BD321" s="405">
        <v>0</v>
      </c>
      <c r="BE321" s="405">
        <v>0</v>
      </c>
      <c r="BF321" s="405">
        <v>1</v>
      </c>
      <c r="BG321" s="405">
        <v>0</v>
      </c>
      <c r="BH321" s="405">
        <v>0</v>
      </c>
      <c r="BI321" s="405">
        <v>0</v>
      </c>
      <c r="BJ321" s="405">
        <v>0</v>
      </c>
      <c r="BK321" s="405">
        <v>0</v>
      </c>
      <c r="BL321" s="405">
        <v>0</v>
      </c>
      <c r="BM321" s="405">
        <v>0</v>
      </c>
      <c r="BN321" s="405">
        <v>1</v>
      </c>
      <c r="BO321" s="405">
        <v>0</v>
      </c>
      <c r="BP321" s="405">
        <v>0</v>
      </c>
      <c r="BQ321" s="405">
        <v>0</v>
      </c>
      <c r="BR321" s="383">
        <v>1</v>
      </c>
      <c r="BS321" s="402">
        <v>0</v>
      </c>
      <c r="BT321" s="402">
        <v>0</v>
      </c>
      <c r="BU321" s="402">
        <v>0</v>
      </c>
      <c r="BV321" s="402">
        <v>0</v>
      </c>
      <c r="BW321" s="402">
        <v>1</v>
      </c>
      <c r="BX321" s="381">
        <v>0</v>
      </c>
      <c r="BY321" s="402">
        <v>1</v>
      </c>
      <c r="BZ321" s="402">
        <v>0</v>
      </c>
      <c r="CA321" s="402">
        <v>0</v>
      </c>
      <c r="CB321" s="402">
        <v>0</v>
      </c>
      <c r="CC321" s="402">
        <v>0</v>
      </c>
      <c r="CD321" s="402">
        <v>0</v>
      </c>
      <c r="CE321" s="381">
        <v>0</v>
      </c>
      <c r="CF321" s="402">
        <v>0</v>
      </c>
      <c r="CG321" s="379"/>
      <c r="CH321" s="379"/>
      <c r="CI321" s="379"/>
      <c r="CJ321" s="379"/>
      <c r="CK321" s="379"/>
      <c r="CL321" s="379"/>
      <c r="CM321" s="379"/>
      <c r="CN321" s="381"/>
      <c r="CO321" s="379"/>
    </row>
    <row r="322" spans="1:93" x14ac:dyDescent="0.15">
      <c r="A322" s="419">
        <v>1.5585995370370371</v>
      </c>
      <c r="B322" s="435">
        <v>1.05</v>
      </c>
      <c r="C322" s="442">
        <v>1.1666666500000002</v>
      </c>
      <c r="D322" s="379"/>
      <c r="E322" s="380"/>
      <c r="F322" s="379"/>
      <c r="G322" s="379"/>
      <c r="H322" s="381">
        <v>3</v>
      </c>
      <c r="I322" s="379"/>
      <c r="J322" s="381"/>
      <c r="K322" s="379">
        <v>0</v>
      </c>
      <c r="L322" s="379"/>
      <c r="M322" s="379"/>
      <c r="N322" s="379"/>
      <c r="O322" s="379"/>
      <c r="P322" s="379"/>
      <c r="Q322" s="379"/>
      <c r="R322" s="379"/>
      <c r="S322" s="379"/>
      <c r="T322" s="379"/>
      <c r="U322" s="379"/>
      <c r="V322" s="379"/>
      <c r="W322" s="379"/>
      <c r="X322" s="379"/>
      <c r="Y322" s="381"/>
      <c r="Z322" s="379">
        <v>0.48353675750862918</v>
      </c>
      <c r="AA322" s="379">
        <v>-11.139669491525423</v>
      </c>
      <c r="AB322" s="379">
        <v>0.72530513626294379</v>
      </c>
      <c r="AC322" s="379">
        <v>-12.267737288135592</v>
      </c>
      <c r="AD322" s="379" t="s">
        <v>445</v>
      </c>
      <c r="AE322" s="379">
        <v>1.6520839214878165</v>
      </c>
      <c r="AF322" s="379">
        <v>-12.348313559322033</v>
      </c>
      <c r="AG322" s="379">
        <v>-1.1685471639791871</v>
      </c>
      <c r="AH322" s="379">
        <v>12.509466101694915</v>
      </c>
      <c r="AI322" s="379"/>
      <c r="AJ322" s="379"/>
      <c r="AK322" s="379">
        <v>0</v>
      </c>
      <c r="AL322" s="379">
        <v>1</v>
      </c>
      <c r="AM322" s="379">
        <v>1</v>
      </c>
      <c r="AN322" s="379">
        <v>0</v>
      </c>
      <c r="AO322" s="379">
        <v>0</v>
      </c>
      <c r="AP322" s="379">
        <v>1</v>
      </c>
      <c r="AQ322" s="379">
        <v>0</v>
      </c>
      <c r="AR322" s="379">
        <v>0</v>
      </c>
      <c r="AS322" s="379">
        <v>0</v>
      </c>
      <c r="AT322" s="379">
        <v>1</v>
      </c>
      <c r="AU322" s="405">
        <v>0</v>
      </c>
      <c r="AV322" s="405">
        <v>0</v>
      </c>
      <c r="AW322" s="405">
        <v>0</v>
      </c>
      <c r="AX322" s="405">
        <v>0</v>
      </c>
      <c r="AY322" s="405">
        <v>1</v>
      </c>
      <c r="AZ322" s="405">
        <v>0</v>
      </c>
      <c r="BA322" s="405">
        <v>0</v>
      </c>
      <c r="BB322" s="405">
        <v>0</v>
      </c>
      <c r="BC322" s="405">
        <v>0</v>
      </c>
      <c r="BD322" s="405">
        <v>1</v>
      </c>
      <c r="BE322" s="405">
        <v>0</v>
      </c>
      <c r="BF322" s="415">
        <v>1</v>
      </c>
      <c r="BG322" s="405">
        <v>0</v>
      </c>
      <c r="BH322" s="405">
        <v>0</v>
      </c>
      <c r="BI322" s="405">
        <v>0</v>
      </c>
      <c r="BJ322" s="405">
        <v>0</v>
      </c>
      <c r="BK322" s="405">
        <v>0</v>
      </c>
      <c r="BL322" s="415">
        <v>1</v>
      </c>
      <c r="BM322" s="405">
        <v>0</v>
      </c>
      <c r="BN322" s="405">
        <v>1</v>
      </c>
      <c r="BO322" s="405">
        <v>0</v>
      </c>
      <c r="BP322" s="405">
        <v>0</v>
      </c>
      <c r="BQ322" s="405">
        <v>0</v>
      </c>
      <c r="BR322" s="383">
        <v>1</v>
      </c>
      <c r="BS322" s="402">
        <v>0</v>
      </c>
      <c r="BT322" s="402">
        <v>0</v>
      </c>
      <c r="BU322" s="402">
        <v>0</v>
      </c>
      <c r="BV322" s="402">
        <v>0</v>
      </c>
      <c r="BW322" s="402">
        <v>0</v>
      </c>
      <c r="BX322" s="381">
        <v>0</v>
      </c>
      <c r="BY322" s="402">
        <v>1</v>
      </c>
      <c r="BZ322" s="402">
        <v>0</v>
      </c>
      <c r="CA322" s="402">
        <v>0</v>
      </c>
      <c r="CB322" s="402">
        <v>0</v>
      </c>
      <c r="CC322" s="402">
        <v>0</v>
      </c>
      <c r="CD322" s="402">
        <v>0</v>
      </c>
      <c r="CE322" s="381">
        <v>0</v>
      </c>
      <c r="CF322" s="402">
        <v>0</v>
      </c>
      <c r="CG322" s="379"/>
      <c r="CH322" s="379"/>
      <c r="CI322" s="379"/>
      <c r="CJ322" s="379"/>
      <c r="CK322" s="379"/>
      <c r="CL322" s="379"/>
      <c r="CM322" s="379"/>
      <c r="CN322" s="381"/>
      <c r="CO322" s="379" t="s">
        <v>557</v>
      </c>
    </row>
    <row r="323" spans="1:93" x14ac:dyDescent="0.15">
      <c r="A323" s="419">
        <v>1.5598032407407407</v>
      </c>
      <c r="B323" s="435">
        <v>1.1399999999999999</v>
      </c>
      <c r="C323" s="442">
        <v>1.4666666199999998</v>
      </c>
      <c r="D323" s="379"/>
      <c r="E323" s="380"/>
      <c r="F323" s="379"/>
      <c r="G323" s="379"/>
      <c r="H323" s="381">
        <v>4</v>
      </c>
      <c r="I323" s="379"/>
      <c r="J323" s="381"/>
      <c r="K323" s="379">
        <v>0</v>
      </c>
      <c r="L323" s="379"/>
      <c r="M323" s="379"/>
      <c r="N323" s="379"/>
      <c r="O323" s="379"/>
      <c r="P323" s="379"/>
      <c r="Q323" s="379"/>
      <c r="R323" s="379"/>
      <c r="S323" s="379"/>
      <c r="T323" s="379"/>
      <c r="U323" s="379"/>
      <c r="V323" s="379"/>
      <c r="W323" s="379"/>
      <c r="X323" s="379"/>
      <c r="Y323" s="381"/>
      <c r="Z323" s="379">
        <v>-1.0476629746020298</v>
      </c>
      <c r="AA323" s="379">
        <v>8.6820932203389827</v>
      </c>
      <c r="AB323" s="379">
        <v>-1.893852300242131</v>
      </c>
      <c r="AC323" s="379">
        <v>12.267737288135592</v>
      </c>
      <c r="AD323" s="379" t="s">
        <v>443</v>
      </c>
      <c r="AE323" s="379">
        <v>-2.740041625882232</v>
      </c>
      <c r="AF323" s="379">
        <v>12.388601694915254</v>
      </c>
      <c r="AG323" s="379">
        <v>0.56412621709340072</v>
      </c>
      <c r="AH323" s="379">
        <v>-13.234652542372881</v>
      </c>
      <c r="AI323" s="379"/>
      <c r="AJ323" s="379"/>
      <c r="AK323" s="379">
        <v>0</v>
      </c>
      <c r="AL323" s="379">
        <v>1</v>
      </c>
      <c r="AM323" s="379">
        <v>0</v>
      </c>
      <c r="AN323" s="379">
        <v>1</v>
      </c>
      <c r="AO323" s="379">
        <v>0</v>
      </c>
      <c r="AP323" s="379">
        <v>1</v>
      </c>
      <c r="AQ323" s="379">
        <v>0</v>
      </c>
      <c r="AR323" s="379">
        <v>0</v>
      </c>
      <c r="AS323" s="379">
        <v>1</v>
      </c>
      <c r="AT323" s="379">
        <v>0</v>
      </c>
      <c r="AU323" s="405">
        <v>0</v>
      </c>
      <c r="AV323" s="405">
        <v>0</v>
      </c>
      <c r="AW323" s="405">
        <v>0</v>
      </c>
      <c r="AX323" s="405">
        <v>0</v>
      </c>
      <c r="AY323" s="405">
        <v>0</v>
      </c>
      <c r="AZ323" s="405">
        <v>0</v>
      </c>
      <c r="BA323" s="405">
        <v>1</v>
      </c>
      <c r="BB323" s="405">
        <v>0</v>
      </c>
      <c r="BC323" s="405">
        <v>0</v>
      </c>
      <c r="BD323" s="405">
        <v>1</v>
      </c>
      <c r="BE323" s="405">
        <v>0</v>
      </c>
      <c r="BF323" s="405">
        <v>1</v>
      </c>
      <c r="BG323" s="405">
        <v>0</v>
      </c>
      <c r="BH323" s="405">
        <v>0</v>
      </c>
      <c r="BI323" s="405">
        <v>0</v>
      </c>
      <c r="BJ323" s="405">
        <v>0</v>
      </c>
      <c r="BK323" s="405">
        <v>0</v>
      </c>
      <c r="BL323" s="405">
        <v>0</v>
      </c>
      <c r="BM323" s="405">
        <v>0</v>
      </c>
      <c r="BN323" s="405">
        <v>1</v>
      </c>
      <c r="BO323" s="405">
        <v>0</v>
      </c>
      <c r="BP323" s="405">
        <v>0</v>
      </c>
      <c r="BQ323" s="405">
        <v>0</v>
      </c>
      <c r="BR323" s="383">
        <v>0</v>
      </c>
      <c r="BS323" s="402">
        <v>1</v>
      </c>
      <c r="BT323" s="402">
        <v>0</v>
      </c>
      <c r="BU323" s="402">
        <v>0</v>
      </c>
      <c r="BV323" s="402">
        <v>0</v>
      </c>
      <c r="BW323" s="402">
        <v>1</v>
      </c>
      <c r="BX323" s="381">
        <v>0</v>
      </c>
      <c r="BY323" s="402">
        <v>0</v>
      </c>
      <c r="BZ323" s="402">
        <v>0</v>
      </c>
      <c r="CA323" s="402">
        <v>0</v>
      </c>
      <c r="CB323" s="402">
        <v>0</v>
      </c>
      <c r="CC323" s="402">
        <v>1</v>
      </c>
      <c r="CD323" s="402">
        <v>0</v>
      </c>
      <c r="CE323" s="381">
        <v>0</v>
      </c>
      <c r="CF323" s="402">
        <v>1</v>
      </c>
      <c r="CG323" s="379"/>
      <c r="CH323" s="379"/>
      <c r="CI323" s="379"/>
      <c r="CJ323" s="379"/>
      <c r="CK323" s="379"/>
      <c r="CL323" s="379"/>
      <c r="CM323" s="379"/>
      <c r="CN323" s="381"/>
      <c r="CO323" s="379"/>
    </row>
    <row r="324" spans="1:93" x14ac:dyDescent="0.15">
      <c r="A324" s="418" t="s">
        <v>593</v>
      </c>
      <c r="B324" s="435"/>
      <c r="C324" s="442"/>
      <c r="D324" s="379"/>
      <c r="E324" s="380"/>
      <c r="F324" s="379"/>
      <c r="G324" s="379"/>
      <c r="H324" s="381"/>
      <c r="I324" s="379"/>
      <c r="J324" s="381"/>
      <c r="K324" s="379"/>
      <c r="L324" s="379"/>
      <c r="M324" s="379"/>
      <c r="N324" s="379"/>
      <c r="O324" s="379"/>
      <c r="P324" s="379"/>
      <c r="Q324" s="379"/>
      <c r="R324" s="379"/>
      <c r="S324" s="379"/>
      <c r="T324" s="379"/>
      <c r="U324" s="379"/>
      <c r="V324" s="379"/>
      <c r="W324" s="379"/>
      <c r="X324" s="379"/>
      <c r="Y324" s="381"/>
      <c r="Z324" s="379">
        <v>4.7547781155015203</v>
      </c>
      <c r="AA324" s="379">
        <v>-12.187161016949153</v>
      </c>
      <c r="AB324" s="379"/>
      <c r="AC324" s="379"/>
      <c r="AD324" s="379"/>
      <c r="AE324" s="379"/>
      <c r="AF324" s="379"/>
      <c r="AG324" s="379"/>
      <c r="AH324" s="381"/>
      <c r="AI324" s="382"/>
      <c r="AJ324" s="382"/>
      <c r="AK324" s="379"/>
      <c r="AL324" s="379"/>
      <c r="AM324" s="379"/>
      <c r="AN324" s="379"/>
      <c r="AO324" s="379"/>
      <c r="AP324" s="379"/>
      <c r="AQ324" s="379"/>
      <c r="AR324" s="379"/>
      <c r="AS324" s="379"/>
      <c r="AT324" s="379"/>
      <c r="AU324" s="405"/>
      <c r="AV324" s="405"/>
      <c r="AW324" s="405"/>
      <c r="AX324" s="379"/>
      <c r="AY324" s="379"/>
      <c r="AZ324" s="379"/>
      <c r="BA324" s="379"/>
      <c r="BB324" s="379"/>
      <c r="BC324" s="379"/>
      <c r="BD324" s="379"/>
      <c r="BE324" s="379"/>
      <c r="BF324" s="379"/>
      <c r="BG324" s="379"/>
      <c r="BH324" s="379"/>
      <c r="BI324" s="405"/>
      <c r="BJ324" s="405"/>
      <c r="BK324" s="405"/>
      <c r="BL324" s="379"/>
      <c r="BM324" s="379"/>
      <c r="BN324" s="379"/>
      <c r="BO324" s="379"/>
      <c r="BP324" s="379"/>
      <c r="BQ324" s="379"/>
      <c r="BR324" s="383"/>
      <c r="BS324" s="379"/>
      <c r="BT324" s="379"/>
      <c r="BU324" s="379"/>
      <c r="BV324" s="379"/>
      <c r="BW324" s="379"/>
      <c r="BX324" s="381"/>
      <c r="BY324" s="379"/>
      <c r="BZ324" s="379"/>
      <c r="CA324" s="379"/>
      <c r="CB324" s="379"/>
      <c r="CC324" s="379"/>
      <c r="CD324" s="379"/>
      <c r="CE324" s="381"/>
      <c r="CF324" s="379"/>
      <c r="CG324" s="379"/>
      <c r="CH324" s="379"/>
      <c r="CI324" s="379"/>
      <c r="CJ324" s="379"/>
      <c r="CK324" s="379"/>
      <c r="CL324" s="379"/>
      <c r="CM324" s="379"/>
      <c r="CN324" s="381"/>
      <c r="CO324" s="379"/>
    </row>
    <row r="325" spans="1:93" x14ac:dyDescent="0.15">
      <c r="A325" s="419">
        <v>1.5840624999999999</v>
      </c>
      <c r="B325" s="435"/>
      <c r="C325" s="442"/>
      <c r="D325" s="379"/>
      <c r="E325" s="380"/>
      <c r="F325" s="379" t="s">
        <v>353</v>
      </c>
      <c r="G325" s="379">
        <v>63</v>
      </c>
      <c r="H325" s="381">
        <v>1</v>
      </c>
      <c r="I325" s="379">
        <v>1</v>
      </c>
      <c r="J325" s="381">
        <v>0</v>
      </c>
      <c r="K325" s="402">
        <v>1</v>
      </c>
      <c r="L325" s="402">
        <v>1</v>
      </c>
      <c r="M325" s="402">
        <v>0</v>
      </c>
      <c r="N325" s="379"/>
      <c r="O325" s="379">
        <v>1</v>
      </c>
      <c r="P325" s="379">
        <v>0</v>
      </c>
      <c r="Q325" s="379">
        <v>0</v>
      </c>
      <c r="R325" s="379">
        <v>1</v>
      </c>
      <c r="S325" s="379">
        <v>0</v>
      </c>
      <c r="T325" s="379">
        <v>0</v>
      </c>
      <c r="U325" s="379">
        <v>0</v>
      </c>
      <c r="V325" s="379">
        <v>0</v>
      </c>
      <c r="W325" s="379">
        <v>0</v>
      </c>
      <c r="X325" s="379">
        <v>0</v>
      </c>
      <c r="Y325" s="381">
        <v>1</v>
      </c>
      <c r="Z325" s="379"/>
      <c r="AA325" s="379"/>
      <c r="AB325" s="379">
        <v>-0.6447156766781722</v>
      </c>
      <c r="AC325" s="379">
        <v>-11.98572033898305</v>
      </c>
      <c r="AD325" s="379" t="s">
        <v>442</v>
      </c>
      <c r="AE325" s="379">
        <v>-0.6447156766781722</v>
      </c>
      <c r="AF325" s="379">
        <v>-11.98572033898305</v>
      </c>
      <c r="AG325" s="379">
        <v>3.5459362217299475</v>
      </c>
      <c r="AH325" s="379">
        <v>13.15407627118644</v>
      </c>
      <c r="AI325" s="379"/>
      <c r="AJ325" s="379"/>
      <c r="AK325" s="379">
        <v>0</v>
      </c>
      <c r="AL325" s="379">
        <v>0</v>
      </c>
      <c r="AM325" s="379"/>
      <c r="AN325" s="379"/>
      <c r="AO325" s="379"/>
      <c r="AP325" s="379"/>
      <c r="AQ325" s="379"/>
      <c r="AR325" s="379"/>
      <c r="AS325" s="379"/>
      <c r="AT325" s="379"/>
      <c r="AU325" s="405"/>
      <c r="AV325" s="405"/>
      <c r="AW325" s="405"/>
      <c r="AX325" s="379"/>
      <c r="AY325" s="379"/>
      <c r="AZ325" s="379"/>
      <c r="BA325" s="379"/>
      <c r="BB325" s="379"/>
      <c r="BC325" s="379"/>
      <c r="BD325" s="379"/>
      <c r="BE325" s="379"/>
      <c r="BF325" s="379"/>
      <c r="BG325" s="379"/>
      <c r="BH325" s="379"/>
      <c r="BI325" s="405"/>
      <c r="BJ325" s="405"/>
      <c r="BK325" s="405"/>
      <c r="BL325" s="379"/>
      <c r="BM325" s="379"/>
      <c r="BN325" s="379"/>
      <c r="BO325" s="379"/>
      <c r="BP325" s="379"/>
      <c r="BQ325" s="379"/>
      <c r="BR325" s="383"/>
      <c r="BS325" s="379"/>
      <c r="BT325" s="379"/>
      <c r="BU325" s="379"/>
      <c r="BV325" s="379"/>
      <c r="BW325" s="379"/>
      <c r="BX325" s="381"/>
      <c r="BY325" s="379"/>
      <c r="BZ325" s="379"/>
      <c r="CA325" s="379"/>
      <c r="CB325" s="379"/>
      <c r="CC325" s="379"/>
      <c r="CD325" s="379"/>
      <c r="CE325" s="381"/>
      <c r="CF325" s="379"/>
      <c r="CG325" s="379"/>
      <c r="CH325" s="379"/>
      <c r="CI325" s="379"/>
      <c r="CJ325" s="379"/>
      <c r="CK325" s="379"/>
      <c r="CL325" s="379"/>
      <c r="CM325" s="379"/>
      <c r="CN325" s="381"/>
      <c r="CO325" s="379"/>
    </row>
    <row r="326" spans="1:93" x14ac:dyDescent="0.15">
      <c r="A326" s="419">
        <v>1.5842824074074073</v>
      </c>
      <c r="B326" s="435">
        <v>0.19</v>
      </c>
      <c r="C326" s="442">
        <v>0.63332699999999997</v>
      </c>
      <c r="D326" s="379"/>
      <c r="E326" s="380"/>
      <c r="F326" s="379"/>
      <c r="G326" s="379"/>
      <c r="H326" s="381">
        <v>2</v>
      </c>
      <c r="I326" s="379"/>
      <c r="J326" s="381"/>
      <c r="K326" s="402">
        <v>0</v>
      </c>
      <c r="L326" s="379"/>
      <c r="M326" s="379"/>
      <c r="N326" s="379"/>
      <c r="O326" s="379"/>
      <c r="P326" s="379"/>
      <c r="Q326" s="379"/>
      <c r="R326" s="379"/>
      <c r="S326" s="379"/>
      <c r="T326" s="379"/>
      <c r="U326" s="379"/>
      <c r="V326" s="379"/>
      <c r="W326" s="379"/>
      <c r="X326" s="379"/>
      <c r="Y326" s="381"/>
      <c r="Z326" s="379">
        <v>1.531199732110659</v>
      </c>
      <c r="AA326" s="379">
        <v>6.3453813559322034</v>
      </c>
      <c r="AB326" s="379">
        <v>2.5385679769203033</v>
      </c>
      <c r="AC326" s="379">
        <v>12.066296610169491</v>
      </c>
      <c r="AD326" s="379" t="s">
        <v>445</v>
      </c>
      <c r="AE326" s="379">
        <v>3.6265256813147189</v>
      </c>
      <c r="AF326" s="379">
        <v>12.267737288135592</v>
      </c>
      <c r="AG326" s="379">
        <v>-0.6447156766781722</v>
      </c>
      <c r="AH326" s="379">
        <v>-11.623127118644067</v>
      </c>
      <c r="AI326" s="379"/>
      <c r="AJ326" s="379"/>
      <c r="AK326" s="379">
        <v>1</v>
      </c>
      <c r="AL326" s="379">
        <v>0</v>
      </c>
      <c r="AM326" s="379">
        <v>1</v>
      </c>
      <c r="AN326" s="379">
        <v>0</v>
      </c>
      <c r="AO326" s="379">
        <v>0</v>
      </c>
      <c r="AP326" s="379">
        <v>0</v>
      </c>
      <c r="AQ326" s="379">
        <v>1</v>
      </c>
      <c r="AR326" s="379">
        <v>0</v>
      </c>
      <c r="AS326" s="379">
        <v>1</v>
      </c>
      <c r="AT326" s="379">
        <v>0</v>
      </c>
      <c r="AU326" s="405">
        <v>0</v>
      </c>
      <c r="AV326" s="405">
        <v>0</v>
      </c>
      <c r="AW326" s="405">
        <v>0</v>
      </c>
      <c r="AX326" s="405">
        <v>0</v>
      </c>
      <c r="AY326" s="405">
        <v>1</v>
      </c>
      <c r="AZ326" s="405">
        <v>0</v>
      </c>
      <c r="BA326" s="405">
        <v>0</v>
      </c>
      <c r="BB326" s="405">
        <v>0</v>
      </c>
      <c r="BC326" s="405">
        <v>1</v>
      </c>
      <c r="BD326" s="405">
        <v>0</v>
      </c>
      <c r="BE326" s="405">
        <v>0</v>
      </c>
      <c r="BF326" s="405">
        <v>1</v>
      </c>
      <c r="BG326" s="405">
        <v>0</v>
      </c>
      <c r="BH326" s="405">
        <v>0</v>
      </c>
      <c r="BI326" s="405">
        <v>0</v>
      </c>
      <c r="BJ326" s="405">
        <v>0</v>
      </c>
      <c r="BK326" s="405">
        <v>0</v>
      </c>
      <c r="BL326" s="405">
        <v>0</v>
      </c>
      <c r="BM326" s="405">
        <v>0</v>
      </c>
      <c r="BN326" s="405">
        <v>0</v>
      </c>
      <c r="BO326" s="405">
        <v>1</v>
      </c>
      <c r="BP326" s="405">
        <v>0</v>
      </c>
      <c r="BQ326" s="405">
        <v>0</v>
      </c>
      <c r="BR326" s="383">
        <v>1</v>
      </c>
      <c r="BS326" s="402">
        <v>0</v>
      </c>
      <c r="BT326" s="402">
        <v>0</v>
      </c>
      <c r="BU326" s="402">
        <v>0</v>
      </c>
      <c r="BV326" s="402">
        <v>0</v>
      </c>
      <c r="BW326" s="402">
        <v>1</v>
      </c>
      <c r="BX326" s="381">
        <v>0</v>
      </c>
      <c r="BY326" s="402">
        <v>0</v>
      </c>
      <c r="BZ326" s="402">
        <v>1</v>
      </c>
      <c r="CA326" s="402">
        <v>0</v>
      </c>
      <c r="CB326" s="402">
        <v>0</v>
      </c>
      <c r="CC326" s="402">
        <v>0</v>
      </c>
      <c r="CD326" s="402">
        <v>0</v>
      </c>
      <c r="CE326" s="381">
        <v>0</v>
      </c>
      <c r="CF326" s="402">
        <v>1</v>
      </c>
      <c r="CG326" s="379"/>
      <c r="CH326" s="379"/>
      <c r="CI326" s="379"/>
      <c r="CJ326" s="379"/>
      <c r="CK326" s="379"/>
      <c r="CL326" s="379"/>
      <c r="CM326" s="379"/>
      <c r="CN326" s="381"/>
      <c r="CO326" s="379"/>
    </row>
    <row r="327" spans="1:93" x14ac:dyDescent="0.15">
      <c r="A327" s="418"/>
      <c r="B327" s="435"/>
      <c r="C327" s="442"/>
      <c r="D327" s="379"/>
      <c r="E327" s="380"/>
      <c r="F327" s="379"/>
      <c r="G327" s="379"/>
      <c r="H327" s="381"/>
      <c r="I327" s="379"/>
      <c r="J327" s="381"/>
      <c r="K327" s="379"/>
      <c r="L327" s="379"/>
      <c r="M327" s="379"/>
      <c r="N327" s="379"/>
      <c r="O327" s="379"/>
      <c r="P327" s="379"/>
      <c r="Q327" s="379"/>
      <c r="R327" s="379"/>
      <c r="S327" s="379"/>
      <c r="T327" s="379"/>
      <c r="U327" s="379"/>
      <c r="V327" s="379"/>
      <c r="W327" s="379"/>
      <c r="X327" s="379"/>
      <c r="Y327" s="381"/>
      <c r="Z327" s="411">
        <v>3.0221047344289325</v>
      </c>
      <c r="AA327" s="411">
        <v>2.0144067796610168E-2</v>
      </c>
      <c r="AB327" s="411">
        <v>3.2235783833908611</v>
      </c>
      <c r="AC327" s="411">
        <v>-0.22158474576271187</v>
      </c>
      <c r="AD327" s="379"/>
      <c r="AE327" s="379"/>
      <c r="AF327" s="379"/>
      <c r="AG327" s="379"/>
      <c r="AH327" s="381"/>
      <c r="AI327" s="382"/>
      <c r="AJ327" s="382"/>
      <c r="AK327" s="379"/>
      <c r="AL327" s="379"/>
      <c r="AM327" s="379"/>
      <c r="AN327" s="379"/>
      <c r="AO327" s="379"/>
      <c r="AP327" s="379"/>
      <c r="AQ327" s="379"/>
      <c r="AR327" s="379"/>
      <c r="AS327" s="379"/>
      <c r="AT327" s="379"/>
      <c r="AU327" s="405"/>
      <c r="AV327" s="405"/>
      <c r="AW327" s="405"/>
      <c r="AX327" s="379"/>
      <c r="AY327" s="379"/>
      <c r="AZ327" s="379"/>
      <c r="BA327" s="379"/>
      <c r="BB327" s="379"/>
      <c r="BC327" s="379"/>
      <c r="BD327" s="379"/>
      <c r="BE327" s="379"/>
      <c r="BF327" s="379"/>
      <c r="BG327" s="379"/>
      <c r="BH327" s="379"/>
      <c r="BI327" s="405"/>
      <c r="BJ327" s="405"/>
      <c r="BK327" s="405"/>
      <c r="BL327" s="379"/>
      <c r="BM327" s="379"/>
      <c r="BN327" s="379"/>
      <c r="BO327" s="379"/>
      <c r="BP327" s="379"/>
      <c r="BQ327" s="379"/>
      <c r="BR327" s="383"/>
      <c r="BS327" s="379"/>
      <c r="BT327" s="379"/>
      <c r="BU327" s="379"/>
      <c r="BV327" s="379"/>
      <c r="BW327" s="379"/>
      <c r="BX327" s="381">
        <v>0</v>
      </c>
      <c r="BY327" s="379"/>
      <c r="BZ327" s="379"/>
      <c r="CA327" s="379"/>
      <c r="CB327" s="379"/>
      <c r="CC327" s="379"/>
      <c r="CD327" s="379"/>
      <c r="CE327" s="381"/>
      <c r="CF327" s="379"/>
      <c r="CG327" s="379"/>
      <c r="CH327" s="379"/>
      <c r="CI327" s="379"/>
      <c r="CJ327" s="379"/>
      <c r="CK327" s="379"/>
      <c r="CL327" s="379"/>
      <c r="CM327" s="379"/>
      <c r="CN327" s="381"/>
      <c r="CO327" s="379" t="s">
        <v>558</v>
      </c>
    </row>
    <row r="328" spans="1:93" x14ac:dyDescent="0.15">
      <c r="A328" s="419">
        <v>1.600300925925926</v>
      </c>
      <c r="B328" s="435"/>
      <c r="C328" s="442"/>
      <c r="D328" s="379"/>
      <c r="E328" s="380"/>
      <c r="F328" s="379" t="s">
        <v>354</v>
      </c>
      <c r="G328" s="379">
        <v>64</v>
      </c>
      <c r="H328" s="381">
        <v>1</v>
      </c>
      <c r="I328" s="379">
        <v>1</v>
      </c>
      <c r="J328" s="381">
        <v>0</v>
      </c>
      <c r="K328" s="402">
        <v>1</v>
      </c>
      <c r="L328" s="402">
        <v>1</v>
      </c>
      <c r="M328" s="402">
        <v>0</v>
      </c>
      <c r="N328" s="379"/>
      <c r="O328" s="379">
        <v>1</v>
      </c>
      <c r="P328" s="379">
        <v>0</v>
      </c>
      <c r="Q328" s="379">
        <v>0</v>
      </c>
      <c r="R328" s="379">
        <v>0</v>
      </c>
      <c r="S328" s="379">
        <v>0</v>
      </c>
      <c r="T328" s="379">
        <v>0</v>
      </c>
      <c r="U328" s="379">
        <v>0</v>
      </c>
      <c r="V328" s="379">
        <v>1</v>
      </c>
      <c r="W328" s="379">
        <v>1</v>
      </c>
      <c r="X328" s="379">
        <v>0</v>
      </c>
      <c r="Y328" s="381">
        <v>0</v>
      </c>
      <c r="Z328" s="411">
        <v>-0.6447156766781722</v>
      </c>
      <c r="AA328" s="411">
        <v>6.7885508474576266</v>
      </c>
      <c r="AB328" s="379">
        <v>1.0476629746020298</v>
      </c>
      <c r="AC328" s="379">
        <v>-11.98572033898305</v>
      </c>
      <c r="AD328" s="379" t="s">
        <v>442</v>
      </c>
      <c r="AE328" s="379">
        <v>1.0476629746020298</v>
      </c>
      <c r="AF328" s="379">
        <v>-11.98572033898305</v>
      </c>
      <c r="AG328" s="379">
        <v>-3.8682940600690334</v>
      </c>
      <c r="AH328" s="379">
        <v>12.872059322033898</v>
      </c>
      <c r="AI328" s="379"/>
      <c r="AJ328" s="379"/>
      <c r="AK328" s="379">
        <v>0</v>
      </c>
      <c r="AL328" s="379">
        <v>0</v>
      </c>
      <c r="AM328" s="379"/>
      <c r="AN328" s="379"/>
      <c r="AO328" s="379"/>
      <c r="AP328" s="379"/>
      <c r="AQ328" s="379"/>
      <c r="AR328" s="379"/>
      <c r="AS328" s="379"/>
      <c r="AT328" s="379"/>
      <c r="AU328" s="405"/>
      <c r="AV328" s="405"/>
      <c r="AW328" s="405"/>
      <c r="AX328" s="379"/>
      <c r="AY328" s="379"/>
      <c r="AZ328" s="379"/>
      <c r="BA328" s="379"/>
      <c r="BB328" s="379"/>
      <c r="BC328" s="379"/>
      <c r="BD328" s="379"/>
      <c r="BE328" s="379"/>
      <c r="BF328" s="379"/>
      <c r="BG328" s="379"/>
      <c r="BH328" s="379"/>
      <c r="BI328" s="405"/>
      <c r="BJ328" s="405"/>
      <c r="BK328" s="405"/>
      <c r="BL328" s="379"/>
      <c r="BM328" s="379"/>
      <c r="BN328" s="379"/>
      <c r="BO328" s="379"/>
      <c r="BP328" s="379"/>
      <c r="BQ328" s="379"/>
      <c r="BR328" s="383"/>
      <c r="BS328" s="379"/>
      <c r="BT328" s="379"/>
      <c r="BU328" s="379"/>
      <c r="BV328" s="379"/>
      <c r="BW328" s="379"/>
      <c r="BX328" s="381"/>
      <c r="BY328" s="379"/>
      <c r="BZ328" s="379"/>
      <c r="CA328" s="379"/>
      <c r="CB328" s="379"/>
      <c r="CC328" s="379"/>
      <c r="CD328" s="379"/>
      <c r="CE328" s="381"/>
      <c r="CF328" s="379"/>
      <c r="CG328" s="379"/>
      <c r="CH328" s="379"/>
      <c r="CI328" s="379"/>
      <c r="CJ328" s="379"/>
      <c r="CK328" s="379"/>
      <c r="CL328" s="379"/>
      <c r="CM328" s="379"/>
      <c r="CN328" s="381"/>
      <c r="CO328" s="379"/>
    </row>
    <row r="329" spans="1:93" x14ac:dyDescent="0.15">
      <c r="A329" s="419">
        <v>1.6091203703703705</v>
      </c>
      <c r="B329" s="435"/>
      <c r="C329" s="442"/>
      <c r="D329" s="379"/>
      <c r="E329" s="380"/>
      <c r="F329" s="379"/>
      <c r="G329" s="379"/>
      <c r="H329" s="381">
        <v>1</v>
      </c>
      <c r="I329" s="379">
        <v>1</v>
      </c>
      <c r="J329" s="381">
        <v>0</v>
      </c>
      <c r="K329" s="402">
        <v>1</v>
      </c>
      <c r="L329" s="402">
        <v>0</v>
      </c>
      <c r="M329" s="402">
        <v>1</v>
      </c>
      <c r="N329" s="379"/>
      <c r="O329" s="379">
        <v>0</v>
      </c>
      <c r="P329" s="379">
        <v>0</v>
      </c>
      <c r="Q329" s="379">
        <v>1</v>
      </c>
      <c r="R329" s="379">
        <v>1</v>
      </c>
      <c r="S329" s="379">
        <v>0</v>
      </c>
      <c r="T329" s="379">
        <v>0</v>
      </c>
      <c r="U329" s="379">
        <v>0</v>
      </c>
      <c r="V329" s="379">
        <v>0</v>
      </c>
      <c r="W329" s="379">
        <v>0</v>
      </c>
      <c r="X329" s="379">
        <v>0</v>
      </c>
      <c r="Y329" s="381">
        <v>1</v>
      </c>
      <c r="Z329" s="379"/>
      <c r="AA329" s="379"/>
      <c r="AB329" s="379">
        <v>0.96707351501725836</v>
      </c>
      <c r="AC329" s="379">
        <v>-11.905144067796609</v>
      </c>
      <c r="AD329" s="379" t="s">
        <v>442</v>
      </c>
      <c r="AE329" s="379">
        <v>0.96707351501725836</v>
      </c>
      <c r="AF329" s="379">
        <v>-11.905144067796609</v>
      </c>
      <c r="AG329" s="379">
        <v>-3.8279993302766475</v>
      </c>
      <c r="AH329" s="379">
        <v>12.106584745762712</v>
      </c>
      <c r="AI329" s="379"/>
      <c r="AJ329" s="379"/>
      <c r="AK329" s="379">
        <v>0</v>
      </c>
      <c r="AL329" s="379">
        <v>0</v>
      </c>
      <c r="AM329" s="379"/>
      <c r="AN329" s="379"/>
      <c r="AO329" s="379"/>
      <c r="AP329" s="379"/>
      <c r="AQ329" s="379"/>
      <c r="AR329" s="379"/>
      <c r="AS329" s="379"/>
      <c r="AT329" s="379"/>
      <c r="AU329" s="405"/>
      <c r="AV329" s="405"/>
      <c r="AW329" s="405"/>
      <c r="AX329" s="379"/>
      <c r="AY329" s="379"/>
      <c r="AZ329" s="379"/>
      <c r="BA329" s="379"/>
      <c r="BB329" s="379"/>
      <c r="BC329" s="379"/>
      <c r="BD329" s="379"/>
      <c r="BE329" s="379"/>
      <c r="BF329" s="379"/>
      <c r="BG329" s="379"/>
      <c r="BH329" s="379"/>
      <c r="BI329" s="405"/>
      <c r="BJ329" s="405"/>
      <c r="BK329" s="405"/>
      <c r="BL329" s="379"/>
      <c r="BM329" s="379"/>
      <c r="BN329" s="379"/>
      <c r="BO329" s="379"/>
      <c r="BP329" s="379"/>
      <c r="BQ329" s="379"/>
      <c r="BR329" s="383"/>
      <c r="BS329" s="379"/>
      <c r="BT329" s="379"/>
      <c r="BU329" s="379"/>
      <c r="BV329" s="379"/>
      <c r="BW329" s="379"/>
      <c r="BX329" s="381"/>
      <c r="BY329" s="379"/>
      <c r="BZ329" s="379"/>
      <c r="CA329" s="379"/>
      <c r="CB329" s="379"/>
      <c r="CC329" s="379"/>
      <c r="CD329" s="379"/>
      <c r="CE329" s="381"/>
      <c r="CF329" s="379"/>
      <c r="CG329" s="379"/>
      <c r="CH329" s="379"/>
      <c r="CI329" s="379"/>
      <c r="CJ329" s="379"/>
      <c r="CK329" s="379"/>
      <c r="CL329" s="379"/>
      <c r="CM329" s="379"/>
      <c r="CN329" s="381"/>
      <c r="CO329" s="379"/>
    </row>
    <row r="330" spans="1:93" x14ac:dyDescent="0.15">
      <c r="A330" s="419">
        <v>1.6097685185185187</v>
      </c>
      <c r="B330" s="435">
        <v>0.26</v>
      </c>
      <c r="C330" s="442">
        <v>0.86658000000000013</v>
      </c>
      <c r="D330" s="379"/>
      <c r="E330" s="380"/>
      <c r="F330" s="379"/>
      <c r="G330" s="379"/>
      <c r="H330" s="381">
        <v>2</v>
      </c>
      <c r="I330" s="379"/>
      <c r="J330" s="381"/>
      <c r="K330" s="402">
        <v>0</v>
      </c>
      <c r="L330" s="379"/>
      <c r="M330" s="379"/>
      <c r="N330" s="379"/>
      <c r="O330" s="379"/>
      <c r="P330" s="379"/>
      <c r="Q330" s="379"/>
      <c r="R330" s="379"/>
      <c r="S330" s="379"/>
      <c r="T330" s="379"/>
      <c r="U330" s="379"/>
      <c r="V330" s="379"/>
      <c r="W330" s="379"/>
      <c r="X330" s="379"/>
      <c r="Y330" s="381"/>
      <c r="Z330" s="379">
        <v>-3.0623994642213179</v>
      </c>
      <c r="AA330" s="379">
        <v>6.2245169491525418</v>
      </c>
      <c r="AB330" s="379">
        <v>-4.1503571686157334</v>
      </c>
      <c r="AC330" s="379">
        <v>11.220245762711864</v>
      </c>
      <c r="AD330" s="379" t="s">
        <v>446</v>
      </c>
      <c r="AE330" s="379">
        <v>-3.3444625727680184</v>
      </c>
      <c r="AF330" s="379">
        <v>11.582838983050847</v>
      </c>
      <c r="AG330" s="379">
        <v>1.2894313533563444</v>
      </c>
      <c r="AH330" s="379">
        <v>-11.82456779661017</v>
      </c>
      <c r="AI330" s="379"/>
      <c r="AJ330" s="379"/>
      <c r="AK330" s="379">
        <v>1</v>
      </c>
      <c r="AL330" s="379">
        <v>1</v>
      </c>
      <c r="AM330" s="379">
        <v>1</v>
      </c>
      <c r="AN330" s="379">
        <v>0</v>
      </c>
      <c r="AO330" s="379">
        <v>0</v>
      </c>
      <c r="AP330" s="379">
        <v>0</v>
      </c>
      <c r="AQ330" s="379">
        <v>1</v>
      </c>
      <c r="AR330" s="379">
        <v>0</v>
      </c>
      <c r="AS330" s="379">
        <v>1</v>
      </c>
      <c r="AT330" s="379">
        <v>0</v>
      </c>
      <c r="AU330" s="405">
        <v>0</v>
      </c>
      <c r="AV330" s="405">
        <v>0</v>
      </c>
      <c r="AW330" s="405">
        <v>0</v>
      </c>
      <c r="AX330" s="405">
        <v>0</v>
      </c>
      <c r="AY330" s="405">
        <v>0</v>
      </c>
      <c r="AZ330" s="405">
        <v>1</v>
      </c>
      <c r="BA330" s="405">
        <v>0</v>
      </c>
      <c r="BB330" s="405">
        <v>0</v>
      </c>
      <c r="BC330" s="405">
        <v>1</v>
      </c>
      <c r="BD330" s="405">
        <v>0</v>
      </c>
      <c r="BE330" s="405">
        <v>0</v>
      </c>
      <c r="BF330" s="405">
        <v>1</v>
      </c>
      <c r="BG330" s="405">
        <v>0</v>
      </c>
      <c r="BH330" s="405">
        <v>0</v>
      </c>
      <c r="BI330" s="405">
        <v>0</v>
      </c>
      <c r="BJ330" s="405">
        <v>0</v>
      </c>
      <c r="BK330" s="405">
        <v>0</v>
      </c>
      <c r="BL330" s="405">
        <v>0</v>
      </c>
      <c r="BM330" s="405">
        <v>0</v>
      </c>
      <c r="BN330" s="405">
        <v>0</v>
      </c>
      <c r="BO330" s="405">
        <v>1</v>
      </c>
      <c r="BP330" s="405">
        <v>0</v>
      </c>
      <c r="BQ330" s="405">
        <v>0</v>
      </c>
      <c r="BR330" s="383">
        <v>1</v>
      </c>
      <c r="BS330" s="402">
        <v>0</v>
      </c>
      <c r="BT330" s="402">
        <v>0</v>
      </c>
      <c r="BU330" s="402">
        <v>0</v>
      </c>
      <c r="BV330" s="402">
        <v>0</v>
      </c>
      <c r="BW330" s="402">
        <v>1</v>
      </c>
      <c r="BX330" s="381">
        <v>0</v>
      </c>
      <c r="BY330" s="402">
        <v>1</v>
      </c>
      <c r="BZ330" s="402">
        <v>0</v>
      </c>
      <c r="CA330" s="402">
        <v>0</v>
      </c>
      <c r="CB330" s="402">
        <v>0</v>
      </c>
      <c r="CC330" s="402">
        <v>0</v>
      </c>
      <c r="CD330" s="402">
        <v>0</v>
      </c>
      <c r="CE330" s="381">
        <v>0</v>
      </c>
      <c r="CF330" s="402">
        <v>0</v>
      </c>
      <c r="CG330" s="379"/>
      <c r="CH330" s="379"/>
      <c r="CI330" s="379"/>
      <c r="CJ330" s="379"/>
      <c r="CK330" s="379"/>
      <c r="CL330" s="379"/>
      <c r="CM330" s="379"/>
      <c r="CN330" s="381"/>
      <c r="CO330" s="379"/>
    </row>
    <row r="331" spans="1:93" x14ac:dyDescent="0.15">
      <c r="A331" s="419">
        <v>1.6106712962962961</v>
      </c>
      <c r="B331" s="440">
        <v>1.18</v>
      </c>
      <c r="C331" s="442">
        <v>1.5999400000000001</v>
      </c>
      <c r="D331" s="379"/>
      <c r="E331" s="380"/>
      <c r="F331" s="379"/>
      <c r="G331" s="379"/>
      <c r="H331" s="381">
        <v>3</v>
      </c>
      <c r="I331" s="379"/>
      <c r="J331" s="381"/>
      <c r="K331" s="402">
        <v>0</v>
      </c>
      <c r="L331" s="379"/>
      <c r="M331" s="379"/>
      <c r="N331" s="379"/>
      <c r="O331" s="379"/>
      <c r="P331" s="379"/>
      <c r="Q331" s="379"/>
      <c r="R331" s="379"/>
      <c r="S331" s="379"/>
      <c r="T331" s="379"/>
      <c r="U331" s="379"/>
      <c r="V331" s="379"/>
      <c r="W331" s="379"/>
      <c r="X331" s="379"/>
      <c r="Y331" s="381"/>
      <c r="Z331" s="379">
        <v>2.216210138581217</v>
      </c>
      <c r="AA331" s="379">
        <v>-9.9310254237288138</v>
      </c>
      <c r="AB331" s="379">
        <v>3.1429889238060897</v>
      </c>
      <c r="AC331" s="379">
        <v>-11.864855932203389</v>
      </c>
      <c r="AD331" s="379" t="s">
        <v>445</v>
      </c>
      <c r="AE331" s="379">
        <v>2.5788627067126888</v>
      </c>
      <c r="AF331" s="379">
        <v>-12.066296610169491</v>
      </c>
      <c r="AG331" s="379">
        <v>-1.0476629746020298</v>
      </c>
      <c r="AH331" s="379">
        <v>12.670618644067796</v>
      </c>
      <c r="AI331" s="379"/>
      <c r="AJ331" s="379"/>
      <c r="AK331" s="379">
        <v>0</v>
      </c>
      <c r="AL331" s="379">
        <v>1</v>
      </c>
      <c r="AM331" s="379">
        <v>1</v>
      </c>
      <c r="AN331" s="379">
        <v>0</v>
      </c>
      <c r="AO331" s="379">
        <v>0</v>
      </c>
      <c r="AP331" s="379">
        <v>0</v>
      </c>
      <c r="AQ331" s="379">
        <v>1</v>
      </c>
      <c r="AR331" s="379">
        <v>0</v>
      </c>
      <c r="AS331" s="379">
        <v>0</v>
      </c>
      <c r="AT331" s="379">
        <v>0</v>
      </c>
      <c r="AU331" s="405">
        <v>1</v>
      </c>
      <c r="AV331" s="405">
        <v>0</v>
      </c>
      <c r="AW331" s="405">
        <v>0</v>
      </c>
      <c r="AX331" s="405">
        <v>0</v>
      </c>
      <c r="AY331" s="405">
        <v>1</v>
      </c>
      <c r="AZ331" s="405">
        <v>0</v>
      </c>
      <c r="BA331" s="405">
        <v>0</v>
      </c>
      <c r="BB331" s="405">
        <v>0</v>
      </c>
      <c r="BC331" s="405">
        <v>0</v>
      </c>
      <c r="BD331" s="405">
        <v>1</v>
      </c>
      <c r="BE331" s="405">
        <v>0</v>
      </c>
      <c r="BF331" s="405">
        <v>1</v>
      </c>
      <c r="BG331" s="405">
        <v>0</v>
      </c>
      <c r="BH331" s="405">
        <v>0</v>
      </c>
      <c r="BI331" s="405">
        <v>0</v>
      </c>
      <c r="BJ331" s="405">
        <v>0</v>
      </c>
      <c r="BK331" s="405">
        <v>0</v>
      </c>
      <c r="BL331" s="405">
        <v>0</v>
      </c>
      <c r="BM331" s="405">
        <v>0</v>
      </c>
      <c r="BN331" s="405">
        <v>1</v>
      </c>
      <c r="BO331" s="405">
        <v>0</v>
      </c>
      <c r="BP331" s="405">
        <v>0</v>
      </c>
      <c r="BQ331" s="405">
        <v>0</v>
      </c>
      <c r="BR331" s="383">
        <v>0</v>
      </c>
      <c r="BS331" s="402">
        <v>1</v>
      </c>
      <c r="BT331" s="402">
        <v>0</v>
      </c>
      <c r="BU331" s="402">
        <v>0</v>
      </c>
      <c r="BV331" s="402">
        <v>0</v>
      </c>
      <c r="BW331" s="402">
        <v>1</v>
      </c>
      <c r="BX331" s="381">
        <v>0</v>
      </c>
      <c r="BY331" s="402">
        <v>1</v>
      </c>
      <c r="BZ331" s="402">
        <v>0</v>
      </c>
      <c r="CA331" s="402">
        <v>0</v>
      </c>
      <c r="CB331" s="402">
        <v>0</v>
      </c>
      <c r="CC331" s="402">
        <v>0</v>
      </c>
      <c r="CD331" s="402">
        <v>0</v>
      </c>
      <c r="CE331" s="381">
        <v>0</v>
      </c>
      <c r="CF331" s="402">
        <v>0</v>
      </c>
      <c r="CG331" s="379"/>
      <c r="CH331" s="379"/>
      <c r="CI331" s="379"/>
      <c r="CJ331" s="379"/>
      <c r="CK331" s="379"/>
      <c r="CL331" s="379"/>
      <c r="CM331" s="379"/>
      <c r="CN331" s="381"/>
      <c r="CO331" s="379"/>
    </row>
    <row r="332" spans="1:93" x14ac:dyDescent="0.15">
      <c r="A332" s="419">
        <v>1.6118055555555555</v>
      </c>
      <c r="B332" s="435">
        <v>1.0900000000000001</v>
      </c>
      <c r="C332" s="442">
        <v>1.2999999700000002</v>
      </c>
      <c r="D332" s="379"/>
      <c r="E332" s="380"/>
      <c r="F332" s="379"/>
      <c r="G332" s="379"/>
      <c r="H332" s="381">
        <v>4</v>
      </c>
      <c r="I332" s="379"/>
      <c r="J332" s="381"/>
      <c r="K332" s="402">
        <v>0</v>
      </c>
      <c r="L332" s="379"/>
      <c r="M332" s="379"/>
      <c r="N332" s="379"/>
      <c r="O332" s="379"/>
      <c r="P332" s="379"/>
      <c r="Q332" s="379"/>
      <c r="R332" s="379"/>
      <c r="S332" s="379"/>
      <c r="T332" s="379"/>
      <c r="U332" s="379"/>
      <c r="V332" s="379"/>
      <c r="W332" s="379"/>
      <c r="X332" s="379"/>
      <c r="Y332" s="381"/>
      <c r="Z332" s="379">
        <v>-1.208841893771573</v>
      </c>
      <c r="AA332" s="379">
        <v>7.7554661016949149</v>
      </c>
      <c r="AB332" s="379">
        <v>-2.5788627067126888</v>
      </c>
      <c r="AC332" s="379">
        <v>12.549754237288136</v>
      </c>
      <c r="AD332" s="379" t="s">
        <v>445</v>
      </c>
      <c r="AE332" s="379">
        <v>-1.893852300242131</v>
      </c>
      <c r="AF332" s="379">
        <v>13.033211864406779</v>
      </c>
      <c r="AG332" s="379">
        <v>0.76559986605532948</v>
      </c>
      <c r="AH332" s="379">
        <v>-13.033211864406779</v>
      </c>
      <c r="AI332" s="379"/>
      <c r="AJ332" s="379"/>
      <c r="AK332" s="379">
        <v>0</v>
      </c>
      <c r="AL332" s="379">
        <v>1</v>
      </c>
      <c r="AM332" s="379">
        <v>0</v>
      </c>
      <c r="AN332" s="379">
        <v>1</v>
      </c>
      <c r="AO332" s="379">
        <v>0</v>
      </c>
      <c r="AP332" s="379">
        <v>0</v>
      </c>
      <c r="AQ332" s="379">
        <v>1</v>
      </c>
      <c r="AR332" s="379">
        <v>0</v>
      </c>
      <c r="AS332" s="379">
        <v>0</v>
      </c>
      <c r="AT332" s="379">
        <v>0</v>
      </c>
      <c r="AU332" s="405">
        <v>1</v>
      </c>
      <c r="AV332" s="405">
        <v>0</v>
      </c>
      <c r="AW332" s="405">
        <v>0</v>
      </c>
      <c r="AX332" s="405">
        <v>0</v>
      </c>
      <c r="AY332" s="405">
        <v>0</v>
      </c>
      <c r="AZ332" s="405">
        <v>1</v>
      </c>
      <c r="BA332" s="405">
        <v>0</v>
      </c>
      <c r="BB332" s="405">
        <v>0</v>
      </c>
      <c r="BC332" s="405">
        <v>0</v>
      </c>
      <c r="BD332" s="405">
        <v>1</v>
      </c>
      <c r="BE332" s="405">
        <v>0</v>
      </c>
      <c r="BF332" s="405">
        <v>1</v>
      </c>
      <c r="BG332" s="405">
        <v>0</v>
      </c>
      <c r="BH332" s="405">
        <v>0</v>
      </c>
      <c r="BI332" s="405">
        <v>0</v>
      </c>
      <c r="BJ332" s="405">
        <v>0</v>
      </c>
      <c r="BK332" s="405">
        <v>0</v>
      </c>
      <c r="BL332" s="405">
        <v>0</v>
      </c>
      <c r="BM332" s="405">
        <v>0</v>
      </c>
      <c r="BN332" s="405">
        <v>1</v>
      </c>
      <c r="BO332" s="405">
        <v>0</v>
      </c>
      <c r="BP332" s="405">
        <v>0</v>
      </c>
      <c r="BQ332" s="405">
        <v>0</v>
      </c>
      <c r="BR332" s="383">
        <v>0</v>
      </c>
      <c r="BS332" s="402">
        <v>1</v>
      </c>
      <c r="BT332" s="402">
        <v>0</v>
      </c>
      <c r="BU332" s="402">
        <v>0</v>
      </c>
      <c r="BV332" s="402">
        <v>0</v>
      </c>
      <c r="BW332" s="402">
        <v>1</v>
      </c>
      <c r="BX332" s="381">
        <v>0</v>
      </c>
      <c r="BY332" s="402">
        <v>1</v>
      </c>
      <c r="BZ332" s="402">
        <v>0</v>
      </c>
      <c r="CA332" s="402">
        <v>0</v>
      </c>
      <c r="CB332" s="402">
        <v>0</v>
      </c>
      <c r="CC332" s="402">
        <v>0</v>
      </c>
      <c r="CD332" s="402">
        <v>0</v>
      </c>
      <c r="CE332" s="381">
        <v>0</v>
      </c>
      <c r="CF332" s="402">
        <v>0</v>
      </c>
      <c r="CG332" s="379"/>
      <c r="CH332" s="379"/>
      <c r="CI332" s="379"/>
      <c r="CJ332" s="379"/>
      <c r="CK332" s="379"/>
      <c r="CL332" s="379"/>
      <c r="CM332" s="379"/>
      <c r="CN332" s="381"/>
      <c r="CO332" s="379"/>
    </row>
    <row r="333" spans="1:93" x14ac:dyDescent="0.15">
      <c r="A333" s="419">
        <v>1.6125694444444445</v>
      </c>
      <c r="B333" s="435">
        <v>1.06</v>
      </c>
      <c r="C333" s="442">
        <v>1.1999999800000003</v>
      </c>
      <c r="D333" s="379"/>
      <c r="E333" s="380"/>
      <c r="F333" s="379"/>
      <c r="G333" s="379"/>
      <c r="H333" s="381">
        <v>5</v>
      </c>
      <c r="I333" s="379"/>
      <c r="J333" s="381"/>
      <c r="K333" s="402">
        <v>0</v>
      </c>
      <c r="L333" s="379"/>
      <c r="M333" s="379"/>
      <c r="N333" s="379"/>
      <c r="O333" s="379"/>
      <c r="P333" s="379"/>
      <c r="Q333" s="379"/>
      <c r="R333" s="379"/>
      <c r="S333" s="379"/>
      <c r="T333" s="379"/>
      <c r="U333" s="379"/>
      <c r="V333" s="379"/>
      <c r="W333" s="379"/>
      <c r="X333" s="379"/>
      <c r="Y333" s="381"/>
      <c r="Z333" s="379">
        <v>2.6594521662974606</v>
      </c>
      <c r="AA333" s="379">
        <v>-9.9310254237288138</v>
      </c>
      <c r="AB333" s="379">
        <v>3.1832836535984752</v>
      </c>
      <c r="AC333" s="379">
        <v>-13.15407627118644</v>
      </c>
      <c r="AD333" s="379" t="s">
        <v>443</v>
      </c>
      <c r="AE333" s="379">
        <v>2.7803363556746179</v>
      </c>
      <c r="AF333" s="379">
        <v>-13.315228813559322</v>
      </c>
      <c r="AG333" s="379">
        <v>-0.92677878522487256</v>
      </c>
      <c r="AH333" s="379">
        <v>12.992923728813558</v>
      </c>
      <c r="AI333" s="379"/>
      <c r="AJ333" s="379"/>
      <c r="AK333" s="379">
        <v>0</v>
      </c>
      <c r="AL333" s="379">
        <v>1</v>
      </c>
      <c r="AM333" s="379">
        <v>0</v>
      </c>
      <c r="AN333" s="379">
        <v>1</v>
      </c>
      <c r="AO333" s="379">
        <v>0</v>
      </c>
      <c r="AP333" s="379">
        <v>0</v>
      </c>
      <c r="AQ333" s="379">
        <v>1</v>
      </c>
      <c r="AR333" s="379">
        <v>0</v>
      </c>
      <c r="AS333" s="379">
        <v>0</v>
      </c>
      <c r="AT333" s="379">
        <v>0</v>
      </c>
      <c r="AU333" s="405">
        <v>1</v>
      </c>
      <c r="AV333" s="405">
        <v>0</v>
      </c>
      <c r="AW333" s="405">
        <v>0</v>
      </c>
      <c r="AX333" s="405">
        <v>0</v>
      </c>
      <c r="AY333" s="405">
        <v>0</v>
      </c>
      <c r="AZ333" s="405">
        <v>1</v>
      </c>
      <c r="BA333" s="405">
        <v>0</v>
      </c>
      <c r="BB333" s="405">
        <v>0</v>
      </c>
      <c r="BC333" s="405">
        <v>0</v>
      </c>
      <c r="BD333" s="405">
        <v>1</v>
      </c>
      <c r="BE333" s="405">
        <v>0</v>
      </c>
      <c r="BF333" s="405">
        <v>1</v>
      </c>
      <c r="BG333" s="405">
        <v>0</v>
      </c>
      <c r="BH333" s="405">
        <v>0</v>
      </c>
      <c r="BI333" s="405">
        <v>0</v>
      </c>
      <c r="BJ333" s="405">
        <v>0</v>
      </c>
      <c r="BK333" s="405">
        <v>0</v>
      </c>
      <c r="BL333" s="405">
        <v>0</v>
      </c>
      <c r="BM333" s="405">
        <v>0</v>
      </c>
      <c r="BN333" s="405">
        <v>1</v>
      </c>
      <c r="BO333" s="405">
        <v>0</v>
      </c>
      <c r="BP333" s="405">
        <v>0</v>
      </c>
      <c r="BQ333" s="405">
        <v>0</v>
      </c>
      <c r="BR333" s="383">
        <v>1</v>
      </c>
      <c r="BS333" s="402">
        <v>0</v>
      </c>
      <c r="BT333" s="402">
        <v>0</v>
      </c>
      <c r="BU333" s="402">
        <v>0</v>
      </c>
      <c r="BV333" s="402">
        <v>0</v>
      </c>
      <c r="BW333" s="402">
        <v>1</v>
      </c>
      <c r="BX333" s="381">
        <v>0</v>
      </c>
      <c r="BY333" s="402">
        <v>1</v>
      </c>
      <c r="BZ333" s="402">
        <v>0</v>
      </c>
      <c r="CA333" s="402">
        <v>0</v>
      </c>
      <c r="CB333" s="402">
        <v>0</v>
      </c>
      <c r="CC333" s="402">
        <v>0</v>
      </c>
      <c r="CD333" s="402">
        <v>0</v>
      </c>
      <c r="CE333" s="381">
        <v>0</v>
      </c>
      <c r="CF333" s="402">
        <v>0</v>
      </c>
      <c r="CG333" s="379"/>
      <c r="CH333" s="379"/>
      <c r="CI333" s="379"/>
      <c r="CJ333" s="379"/>
      <c r="CK333" s="379"/>
      <c r="CL333" s="379"/>
      <c r="CM333" s="379"/>
      <c r="CN333" s="381"/>
      <c r="CO333" s="379"/>
    </row>
    <row r="334" spans="1:93" x14ac:dyDescent="0.15">
      <c r="A334" s="419">
        <v>1.6133796296296297</v>
      </c>
      <c r="B334" s="435">
        <v>1.1000000000000001</v>
      </c>
      <c r="C334" s="442">
        <v>1.3333333000000003</v>
      </c>
      <c r="D334" s="379"/>
      <c r="E334" s="380"/>
      <c r="F334" s="379"/>
      <c r="G334" s="379"/>
      <c r="H334" s="381">
        <v>6</v>
      </c>
      <c r="I334" s="379"/>
      <c r="J334" s="381"/>
      <c r="K334" s="402">
        <v>0</v>
      </c>
      <c r="L334" s="379"/>
      <c r="M334" s="379"/>
      <c r="N334" s="379"/>
      <c r="O334" s="379"/>
      <c r="P334" s="379"/>
      <c r="Q334" s="379"/>
      <c r="R334" s="379"/>
      <c r="S334" s="379"/>
      <c r="T334" s="379"/>
      <c r="U334" s="379"/>
      <c r="V334" s="379"/>
      <c r="W334" s="379"/>
      <c r="X334" s="379"/>
      <c r="Y334" s="381"/>
      <c r="Z334" s="379">
        <v>-2.4982732471279174</v>
      </c>
      <c r="AA334" s="379">
        <v>6.6273983050847454</v>
      </c>
      <c r="AB334" s="379">
        <v>-4.7144833857091344</v>
      </c>
      <c r="AC334" s="379">
        <v>12.469177966101695</v>
      </c>
      <c r="AD334" s="379" t="s">
        <v>445</v>
      </c>
      <c r="AE334" s="379">
        <v>-3.5459362217299475</v>
      </c>
      <c r="AF334" s="379">
        <v>12.751194915254237</v>
      </c>
      <c r="AG334" s="379">
        <v>1.6923786512802022</v>
      </c>
      <c r="AH334" s="379">
        <v>-12.952635593220338</v>
      </c>
      <c r="AI334" s="379"/>
      <c r="AJ334" s="379"/>
      <c r="AK334" s="379">
        <v>0</v>
      </c>
      <c r="AL334" s="379">
        <v>1</v>
      </c>
      <c r="AM334" s="379">
        <v>0</v>
      </c>
      <c r="AN334" s="379">
        <v>1</v>
      </c>
      <c r="AO334" s="379">
        <v>0</v>
      </c>
      <c r="AP334" s="379">
        <v>0</v>
      </c>
      <c r="AQ334" s="379">
        <v>1</v>
      </c>
      <c r="AR334" s="379">
        <v>0</v>
      </c>
      <c r="AS334" s="379">
        <v>0</v>
      </c>
      <c r="AT334" s="379">
        <v>0</v>
      </c>
      <c r="AU334" s="405">
        <v>0</v>
      </c>
      <c r="AV334" s="405">
        <v>1</v>
      </c>
      <c r="AW334" s="405">
        <v>0</v>
      </c>
      <c r="AX334" s="405">
        <v>0</v>
      </c>
      <c r="AY334" s="405">
        <v>0</v>
      </c>
      <c r="AZ334" s="405">
        <v>1</v>
      </c>
      <c r="BA334" s="405">
        <v>0</v>
      </c>
      <c r="BB334" s="405">
        <v>0</v>
      </c>
      <c r="BC334" s="405">
        <v>0</v>
      </c>
      <c r="BD334" s="405">
        <v>1</v>
      </c>
      <c r="BE334" s="405">
        <v>0</v>
      </c>
      <c r="BF334" s="405">
        <v>1</v>
      </c>
      <c r="BG334" s="405">
        <v>0</v>
      </c>
      <c r="BH334" s="405">
        <v>0</v>
      </c>
      <c r="BI334" s="405">
        <v>0</v>
      </c>
      <c r="BJ334" s="405">
        <v>0</v>
      </c>
      <c r="BK334" s="405">
        <v>0</v>
      </c>
      <c r="BL334" s="405">
        <v>0</v>
      </c>
      <c r="BM334" s="405">
        <v>0</v>
      </c>
      <c r="BN334" s="405">
        <v>1</v>
      </c>
      <c r="BO334" s="405">
        <v>0</v>
      </c>
      <c r="BP334" s="405">
        <v>0</v>
      </c>
      <c r="BQ334" s="405">
        <v>0</v>
      </c>
      <c r="BR334" s="383">
        <v>1</v>
      </c>
      <c r="BS334" s="402">
        <v>0</v>
      </c>
      <c r="BT334" s="402">
        <v>0</v>
      </c>
      <c r="BU334" s="402">
        <v>0</v>
      </c>
      <c r="BV334" s="402">
        <v>0</v>
      </c>
      <c r="BW334" s="402">
        <v>1</v>
      </c>
      <c r="BX334" s="381">
        <v>0</v>
      </c>
      <c r="BY334" s="402">
        <v>1</v>
      </c>
      <c r="BZ334" s="402">
        <v>0</v>
      </c>
      <c r="CA334" s="402">
        <v>0</v>
      </c>
      <c r="CB334" s="402">
        <v>0</v>
      </c>
      <c r="CC334" s="402">
        <v>0</v>
      </c>
      <c r="CD334" s="402">
        <v>0</v>
      </c>
      <c r="CE334" s="381">
        <v>0</v>
      </c>
      <c r="CF334" s="402">
        <v>0</v>
      </c>
      <c r="CG334" s="379"/>
      <c r="CH334" s="379"/>
      <c r="CI334" s="379"/>
      <c r="CJ334" s="379"/>
      <c r="CK334" s="379"/>
      <c r="CL334" s="379"/>
      <c r="CM334" s="379"/>
      <c r="CN334" s="381"/>
      <c r="CO334" s="379"/>
    </row>
    <row r="335" spans="1:93" x14ac:dyDescent="0.15">
      <c r="A335" s="419">
        <v>1.6141666666666667</v>
      </c>
      <c r="B335" s="435">
        <v>1.08</v>
      </c>
      <c r="C335" s="442">
        <v>1.2666666400000002</v>
      </c>
      <c r="D335" s="379"/>
      <c r="E335" s="380"/>
      <c r="F335" s="379"/>
      <c r="G335" s="379"/>
      <c r="H335" s="381">
        <v>7</v>
      </c>
      <c r="I335" s="379"/>
      <c r="J335" s="381"/>
      <c r="K335" s="402">
        <v>0</v>
      </c>
      <c r="L335" s="379"/>
      <c r="M335" s="379"/>
      <c r="N335" s="379"/>
      <c r="O335" s="379"/>
      <c r="P335" s="379"/>
      <c r="Q335" s="379"/>
      <c r="R335" s="379"/>
      <c r="S335" s="379"/>
      <c r="T335" s="379"/>
      <c r="U335" s="379"/>
      <c r="V335" s="379"/>
      <c r="W335" s="379"/>
      <c r="X335" s="379"/>
      <c r="Y335" s="381"/>
      <c r="Z335" s="379">
        <v>1.5714944619030449</v>
      </c>
      <c r="AA335" s="379">
        <v>-5.1770254237288134</v>
      </c>
      <c r="AB335" s="379">
        <v>4.0294729792385802</v>
      </c>
      <c r="AC335" s="379">
        <v>-12.026008474576271</v>
      </c>
      <c r="AD335" s="379" t="s">
        <v>445</v>
      </c>
      <c r="AE335" s="379">
        <v>3.263873113183247</v>
      </c>
      <c r="AF335" s="379">
        <v>-12.146872881355932</v>
      </c>
      <c r="AG335" s="379">
        <v>-3.3041678429756329</v>
      </c>
      <c r="AH335" s="379">
        <v>13.15407627118644</v>
      </c>
      <c r="AI335" s="379"/>
      <c r="AJ335" s="379"/>
      <c r="AK335" s="379">
        <v>0</v>
      </c>
      <c r="AL335" s="379">
        <v>1</v>
      </c>
      <c r="AM335" s="379">
        <v>0</v>
      </c>
      <c r="AN335" s="379">
        <v>1</v>
      </c>
      <c r="AO335" s="379">
        <v>0</v>
      </c>
      <c r="AP335" s="379">
        <v>0</v>
      </c>
      <c r="AQ335" s="379">
        <v>1</v>
      </c>
      <c r="AR335" s="379">
        <v>0</v>
      </c>
      <c r="AS335" s="379">
        <v>0</v>
      </c>
      <c r="AT335" s="379">
        <v>0</v>
      </c>
      <c r="AU335" s="405">
        <v>0</v>
      </c>
      <c r="AV335" s="405">
        <v>1</v>
      </c>
      <c r="AW335" s="405">
        <v>0</v>
      </c>
      <c r="AX335" s="405">
        <v>0</v>
      </c>
      <c r="AY335" s="405">
        <v>0</v>
      </c>
      <c r="AZ335" s="405">
        <v>1</v>
      </c>
      <c r="BA335" s="405">
        <v>0</v>
      </c>
      <c r="BB335" s="405">
        <v>0</v>
      </c>
      <c r="BC335" s="405">
        <v>0</v>
      </c>
      <c r="BD335" s="405">
        <v>1</v>
      </c>
      <c r="BE335" s="405">
        <v>0</v>
      </c>
      <c r="BF335" s="405">
        <v>1</v>
      </c>
      <c r="BG335" s="405">
        <v>0</v>
      </c>
      <c r="BH335" s="405">
        <v>0</v>
      </c>
      <c r="BI335" s="405">
        <v>0</v>
      </c>
      <c r="BJ335" s="405">
        <v>0</v>
      </c>
      <c r="BK335" s="405">
        <v>0</v>
      </c>
      <c r="BL335" s="405">
        <v>0</v>
      </c>
      <c r="BM335" s="405">
        <v>0</v>
      </c>
      <c r="BN335" s="405">
        <v>1</v>
      </c>
      <c r="BO335" s="405">
        <v>0</v>
      </c>
      <c r="BP335" s="405">
        <v>0</v>
      </c>
      <c r="BQ335" s="405">
        <v>0</v>
      </c>
      <c r="BR335" s="383">
        <v>1</v>
      </c>
      <c r="BS335" s="402">
        <v>0</v>
      </c>
      <c r="BT335" s="402">
        <v>0</v>
      </c>
      <c r="BU335" s="402">
        <v>0</v>
      </c>
      <c r="BV335" s="402">
        <v>0</v>
      </c>
      <c r="BW335" s="402">
        <v>0</v>
      </c>
      <c r="BX335" s="381">
        <v>0</v>
      </c>
      <c r="BY335" s="402">
        <v>1</v>
      </c>
      <c r="BZ335" s="402">
        <v>0</v>
      </c>
      <c r="CA335" s="402">
        <v>0</v>
      </c>
      <c r="CB335" s="402">
        <v>0</v>
      </c>
      <c r="CC335" s="402">
        <v>0</v>
      </c>
      <c r="CD335" s="402">
        <v>0</v>
      </c>
      <c r="CE335" s="381">
        <v>0</v>
      </c>
      <c r="CF335" s="402">
        <v>0</v>
      </c>
      <c r="CG335" s="379"/>
      <c r="CH335" s="379"/>
      <c r="CI335" s="379"/>
      <c r="CJ335" s="379"/>
      <c r="CK335" s="379"/>
      <c r="CL335" s="379"/>
      <c r="CM335" s="379"/>
      <c r="CN335" s="381"/>
      <c r="CO335" s="379"/>
    </row>
    <row r="336" spans="1:93" x14ac:dyDescent="0.15">
      <c r="A336" s="419">
        <v>1.6153356481481482</v>
      </c>
      <c r="B336" s="435">
        <v>1.1100000000000001</v>
      </c>
      <c r="C336" s="442">
        <v>1.3666666300000003</v>
      </c>
      <c r="D336" s="379"/>
      <c r="E336" s="380"/>
      <c r="F336" s="379"/>
      <c r="G336" s="379"/>
      <c r="H336" s="381">
        <v>8</v>
      </c>
      <c r="I336" s="379"/>
      <c r="J336" s="381"/>
      <c r="K336" s="402">
        <v>0</v>
      </c>
      <c r="L336" s="379"/>
      <c r="M336" s="379"/>
      <c r="N336" s="379"/>
      <c r="O336" s="379"/>
      <c r="P336" s="379"/>
      <c r="Q336" s="379"/>
      <c r="R336" s="379"/>
      <c r="S336" s="379"/>
      <c r="T336" s="379"/>
      <c r="U336" s="379"/>
      <c r="V336" s="379"/>
      <c r="W336" s="379"/>
      <c r="X336" s="379"/>
      <c r="Y336" s="381"/>
      <c r="Z336" s="379">
        <v>-1.4103155427335017</v>
      </c>
      <c r="AA336" s="379">
        <v>8.8432457627118648</v>
      </c>
      <c r="AB336" s="379">
        <v>-4.4324202771624339</v>
      </c>
      <c r="AC336" s="379">
        <v>12.992923728813558</v>
      </c>
      <c r="AD336" s="379" t="s">
        <v>446</v>
      </c>
      <c r="AE336" s="379">
        <v>-3.5056414919375616</v>
      </c>
      <c r="AF336" s="379">
        <v>12.831771186440678</v>
      </c>
      <c r="AG336" s="379">
        <v>1.5714944619030449</v>
      </c>
      <c r="AH336" s="379">
        <v>-12.267737288135592</v>
      </c>
      <c r="AI336" s="379"/>
      <c r="AJ336" s="379"/>
      <c r="AK336" s="379">
        <v>0</v>
      </c>
      <c r="AL336" s="379">
        <v>1</v>
      </c>
      <c r="AM336" s="379">
        <v>0</v>
      </c>
      <c r="AN336" s="379">
        <v>1</v>
      </c>
      <c r="AO336" s="379">
        <v>0</v>
      </c>
      <c r="AP336" s="379">
        <v>1</v>
      </c>
      <c r="AQ336" s="379">
        <v>0</v>
      </c>
      <c r="AR336" s="379">
        <v>0</v>
      </c>
      <c r="AS336" s="379">
        <v>1</v>
      </c>
      <c r="AT336" s="379">
        <v>0</v>
      </c>
      <c r="AU336" s="405">
        <v>0</v>
      </c>
      <c r="AV336" s="405">
        <v>0</v>
      </c>
      <c r="AW336" s="405">
        <v>0</v>
      </c>
      <c r="AX336" s="405">
        <v>0</v>
      </c>
      <c r="AY336" s="405">
        <v>0</v>
      </c>
      <c r="AZ336" s="405">
        <v>1</v>
      </c>
      <c r="BA336" s="405">
        <v>0</v>
      </c>
      <c r="BB336" s="405">
        <v>0</v>
      </c>
      <c r="BC336" s="405">
        <v>0</v>
      </c>
      <c r="BD336" s="405">
        <v>1</v>
      </c>
      <c r="BE336" s="405">
        <v>0</v>
      </c>
      <c r="BF336" s="405">
        <v>1</v>
      </c>
      <c r="BG336" s="405">
        <v>0</v>
      </c>
      <c r="BH336" s="405">
        <v>0</v>
      </c>
      <c r="BI336" s="405">
        <v>0</v>
      </c>
      <c r="BJ336" s="405">
        <v>0</v>
      </c>
      <c r="BK336" s="405">
        <v>0</v>
      </c>
      <c r="BL336" s="405">
        <v>0</v>
      </c>
      <c r="BM336" s="405">
        <v>0</v>
      </c>
      <c r="BN336" s="405">
        <v>1</v>
      </c>
      <c r="BO336" s="405">
        <v>0</v>
      </c>
      <c r="BP336" s="405">
        <v>0</v>
      </c>
      <c r="BQ336" s="405">
        <v>0</v>
      </c>
      <c r="BR336" s="383">
        <v>0</v>
      </c>
      <c r="BS336" s="402">
        <v>1</v>
      </c>
      <c r="BT336" s="402">
        <v>0</v>
      </c>
      <c r="BU336" s="402">
        <v>0</v>
      </c>
      <c r="BV336" s="402">
        <v>0</v>
      </c>
      <c r="BW336" s="402">
        <v>1</v>
      </c>
      <c r="BX336" s="381">
        <v>0</v>
      </c>
      <c r="BY336" s="402">
        <v>1</v>
      </c>
      <c r="BZ336" s="402">
        <v>0</v>
      </c>
      <c r="CA336" s="402">
        <v>0</v>
      </c>
      <c r="CB336" s="402">
        <v>0</v>
      </c>
      <c r="CC336" s="402">
        <v>0</v>
      </c>
      <c r="CD336" s="402">
        <v>0</v>
      </c>
      <c r="CE336" s="381">
        <v>0</v>
      </c>
      <c r="CF336" s="402">
        <v>0</v>
      </c>
      <c r="CG336" s="379"/>
      <c r="CH336" s="379"/>
      <c r="CI336" s="379"/>
      <c r="CJ336" s="379"/>
      <c r="CK336" s="379"/>
      <c r="CL336" s="379"/>
      <c r="CM336" s="379"/>
      <c r="CN336" s="381"/>
      <c r="CO336" s="379"/>
    </row>
    <row r="337" spans="1:93" x14ac:dyDescent="0.15">
      <c r="A337" s="419">
        <v>1.616099537037037</v>
      </c>
      <c r="B337" s="435">
        <v>1.06</v>
      </c>
      <c r="C337" s="442">
        <v>1.1999999800000003</v>
      </c>
      <c r="D337" s="379"/>
      <c r="E337" s="380"/>
      <c r="F337" s="379"/>
      <c r="G337" s="379"/>
      <c r="H337" s="381">
        <v>9</v>
      </c>
      <c r="I337" s="379"/>
      <c r="J337" s="381"/>
      <c r="K337" s="402">
        <v>0</v>
      </c>
      <c r="L337" s="379"/>
      <c r="M337" s="379"/>
      <c r="N337" s="379"/>
      <c r="O337" s="379"/>
      <c r="P337" s="379"/>
      <c r="Q337" s="379"/>
      <c r="R337" s="379"/>
      <c r="S337" s="379"/>
      <c r="T337" s="379"/>
      <c r="U337" s="379"/>
      <c r="V337" s="379"/>
      <c r="W337" s="379"/>
      <c r="X337" s="379"/>
      <c r="Y337" s="381"/>
      <c r="Z337" s="379">
        <v>-1.3297260831487303</v>
      </c>
      <c r="AA337" s="379">
        <v>-11.663415254237288</v>
      </c>
      <c r="AB337" s="379">
        <v>-0.6447156766781722</v>
      </c>
      <c r="AC337" s="379">
        <v>-13.234652542372881</v>
      </c>
      <c r="AD337" s="379" t="s">
        <v>445</v>
      </c>
      <c r="AE337" s="379">
        <v>0.16117891916954305</v>
      </c>
      <c r="AF337" s="379">
        <v>-13.194364406779661</v>
      </c>
      <c r="AG337" s="379">
        <v>-2.9415152748441606</v>
      </c>
      <c r="AH337" s="379">
        <v>13.395805084745762</v>
      </c>
      <c r="AI337" s="379"/>
      <c r="AJ337" s="379"/>
      <c r="AK337" s="379">
        <v>0</v>
      </c>
      <c r="AL337" s="379">
        <v>1</v>
      </c>
      <c r="AM337" s="379">
        <v>0</v>
      </c>
      <c r="AN337" s="379">
        <v>1</v>
      </c>
      <c r="AO337" s="379">
        <v>0</v>
      </c>
      <c r="AP337" s="379">
        <v>1</v>
      </c>
      <c r="AQ337" s="379">
        <v>0</v>
      </c>
      <c r="AR337" s="379">
        <v>0</v>
      </c>
      <c r="AS337" s="379">
        <v>0</v>
      </c>
      <c r="AT337" s="379">
        <v>1</v>
      </c>
      <c r="AU337" s="405">
        <v>0</v>
      </c>
      <c r="AV337" s="405">
        <v>0</v>
      </c>
      <c r="AW337" s="405">
        <v>0</v>
      </c>
      <c r="AX337" s="405">
        <v>0</v>
      </c>
      <c r="AY337" s="405">
        <v>0</v>
      </c>
      <c r="AZ337" s="405">
        <v>1</v>
      </c>
      <c r="BA337" s="405">
        <v>0</v>
      </c>
      <c r="BB337" s="405">
        <v>0</v>
      </c>
      <c r="BC337" s="405">
        <v>0</v>
      </c>
      <c r="BD337" s="405">
        <v>1</v>
      </c>
      <c r="BE337" s="405">
        <v>0</v>
      </c>
      <c r="BF337" s="405">
        <v>1</v>
      </c>
      <c r="BG337" s="405">
        <v>0</v>
      </c>
      <c r="BH337" s="405">
        <v>0</v>
      </c>
      <c r="BI337" s="405">
        <v>0</v>
      </c>
      <c r="BJ337" s="405">
        <v>0</v>
      </c>
      <c r="BK337" s="405">
        <v>0</v>
      </c>
      <c r="BL337" s="405">
        <v>0</v>
      </c>
      <c r="BM337" s="405">
        <v>0</v>
      </c>
      <c r="BN337" s="405">
        <v>1</v>
      </c>
      <c r="BO337" s="405">
        <v>0</v>
      </c>
      <c r="BP337" s="405">
        <v>0</v>
      </c>
      <c r="BQ337" s="405">
        <v>0</v>
      </c>
      <c r="BR337" s="383">
        <v>0</v>
      </c>
      <c r="BS337" s="402">
        <v>1</v>
      </c>
      <c r="BT337" s="402">
        <v>0</v>
      </c>
      <c r="BU337" s="402">
        <v>0</v>
      </c>
      <c r="BV337" s="402">
        <v>0</v>
      </c>
      <c r="BW337" s="402">
        <v>1</v>
      </c>
      <c r="BX337" s="381">
        <v>0</v>
      </c>
      <c r="BY337" s="402">
        <v>1</v>
      </c>
      <c r="BZ337" s="402">
        <v>0</v>
      </c>
      <c r="CA337" s="402">
        <v>0</v>
      </c>
      <c r="CB337" s="402">
        <v>0</v>
      </c>
      <c r="CC337" s="402">
        <v>0</v>
      </c>
      <c r="CD337" s="402">
        <v>0</v>
      </c>
      <c r="CE337" s="381">
        <v>0</v>
      </c>
      <c r="CF337" s="402">
        <v>0</v>
      </c>
      <c r="CG337" s="379"/>
      <c r="CH337" s="379"/>
      <c r="CI337" s="379"/>
      <c r="CJ337" s="379"/>
      <c r="CK337" s="379"/>
      <c r="CL337" s="379"/>
      <c r="CM337" s="379"/>
      <c r="CN337" s="381"/>
      <c r="CO337" s="379" t="s">
        <v>559</v>
      </c>
    </row>
    <row r="338" spans="1:93" x14ac:dyDescent="0.15">
      <c r="A338" s="419">
        <v>1.6169560185185186</v>
      </c>
      <c r="B338" s="435">
        <v>1.1399999999999999</v>
      </c>
      <c r="C338" s="442">
        <v>1.4666666199999998</v>
      </c>
      <c r="D338" s="379"/>
      <c r="E338" s="380"/>
      <c r="F338" s="379"/>
      <c r="G338" s="379"/>
      <c r="H338" s="381">
        <v>10</v>
      </c>
      <c r="I338" s="379"/>
      <c r="J338" s="381"/>
      <c r="K338" s="402">
        <v>0</v>
      </c>
      <c r="L338" s="379"/>
      <c r="M338" s="379"/>
      <c r="N338" s="379"/>
      <c r="O338" s="379"/>
      <c r="P338" s="379"/>
      <c r="Q338" s="379"/>
      <c r="R338" s="379"/>
      <c r="S338" s="379"/>
      <c r="T338" s="379"/>
      <c r="U338" s="379"/>
      <c r="V338" s="379"/>
      <c r="W338" s="379"/>
      <c r="X338" s="379"/>
      <c r="Y338" s="381"/>
      <c r="Z338" s="379">
        <v>3.7071151408994902</v>
      </c>
      <c r="AA338" s="379">
        <v>9.3267033898305076</v>
      </c>
      <c r="AB338" s="379">
        <v>5.2786096028025353</v>
      </c>
      <c r="AC338" s="379">
        <v>13.073499999999999</v>
      </c>
      <c r="AD338" s="379" t="s">
        <v>443</v>
      </c>
      <c r="AE338" s="379">
        <v>4.1503571686157299</v>
      </c>
      <c r="AF338" s="379">
        <v>13.234652542372881</v>
      </c>
      <c r="AG338" s="379">
        <v>-0.60442094688578651</v>
      </c>
      <c r="AH338" s="379">
        <v>-13.476381355932203</v>
      </c>
      <c r="AI338" s="379"/>
      <c r="AJ338" s="379"/>
      <c r="AK338" s="379">
        <v>0</v>
      </c>
      <c r="AL338" s="379">
        <v>1</v>
      </c>
      <c r="AM338" s="379">
        <v>1</v>
      </c>
      <c r="AN338" s="379">
        <v>0</v>
      </c>
      <c r="AO338" s="379">
        <v>0</v>
      </c>
      <c r="AP338" s="379">
        <v>1</v>
      </c>
      <c r="AQ338" s="379">
        <v>0</v>
      </c>
      <c r="AR338" s="379">
        <v>0</v>
      </c>
      <c r="AS338" s="379">
        <v>0</v>
      </c>
      <c r="AT338" s="379">
        <v>0</v>
      </c>
      <c r="AU338" s="405">
        <v>0</v>
      </c>
      <c r="AV338" s="405">
        <v>0</v>
      </c>
      <c r="AW338" s="405">
        <v>1</v>
      </c>
      <c r="AX338" s="405">
        <v>0</v>
      </c>
      <c r="AY338" s="405">
        <v>0</v>
      </c>
      <c r="AZ338" s="405">
        <v>0</v>
      </c>
      <c r="BA338" s="405">
        <v>1</v>
      </c>
      <c r="BB338" s="405">
        <v>0</v>
      </c>
      <c r="BC338" s="405">
        <v>0</v>
      </c>
      <c r="BD338" s="405">
        <v>1</v>
      </c>
      <c r="BE338" s="405">
        <v>0</v>
      </c>
      <c r="BF338" s="405">
        <v>1</v>
      </c>
      <c r="BG338" s="405">
        <v>0</v>
      </c>
      <c r="BH338" s="405">
        <v>0</v>
      </c>
      <c r="BI338" s="405">
        <v>0</v>
      </c>
      <c r="BJ338" s="405">
        <v>0</v>
      </c>
      <c r="BK338" s="405">
        <v>0</v>
      </c>
      <c r="BL338" s="405">
        <v>0</v>
      </c>
      <c r="BM338" s="405">
        <v>0</v>
      </c>
      <c r="BN338" s="405">
        <v>1</v>
      </c>
      <c r="BO338" s="405">
        <v>0</v>
      </c>
      <c r="BP338" s="405">
        <v>0</v>
      </c>
      <c r="BQ338" s="405">
        <v>0</v>
      </c>
      <c r="BR338" s="383">
        <v>1</v>
      </c>
      <c r="BS338" s="402">
        <v>0</v>
      </c>
      <c r="BT338" s="402">
        <v>0</v>
      </c>
      <c r="BU338" s="402">
        <v>0</v>
      </c>
      <c r="BV338" s="402">
        <v>0</v>
      </c>
      <c r="BW338" s="402">
        <v>1</v>
      </c>
      <c r="BX338" s="381">
        <v>0</v>
      </c>
      <c r="BY338" s="402">
        <v>1</v>
      </c>
      <c r="BZ338" s="402">
        <v>0</v>
      </c>
      <c r="CA338" s="402">
        <v>0</v>
      </c>
      <c r="CB338" s="402">
        <v>0</v>
      </c>
      <c r="CC338" s="402">
        <v>0</v>
      </c>
      <c r="CD338" s="402">
        <v>0</v>
      </c>
      <c r="CE338" s="381">
        <v>0</v>
      </c>
      <c r="CF338" s="402">
        <v>0</v>
      </c>
      <c r="CG338" s="379"/>
      <c r="CH338" s="379"/>
      <c r="CI338" s="379"/>
      <c r="CJ338" s="379"/>
      <c r="CK338" s="379"/>
      <c r="CL338" s="379"/>
      <c r="CM338" s="379"/>
      <c r="CN338" s="381"/>
      <c r="CO338" s="379"/>
    </row>
    <row r="339" spans="1:93" x14ac:dyDescent="0.15">
      <c r="A339" s="419">
        <v>1.618113425925926</v>
      </c>
      <c r="B339" s="435">
        <v>1.1000000000000001</v>
      </c>
      <c r="C339" s="442">
        <v>1.3333333000000003</v>
      </c>
      <c r="D339" s="379"/>
      <c r="E339" s="380"/>
      <c r="F339" s="379"/>
      <c r="G339" s="379"/>
      <c r="H339" s="381">
        <v>11</v>
      </c>
      <c r="I339" s="379"/>
      <c r="J339" s="381"/>
      <c r="K339" s="379"/>
      <c r="L339" s="379"/>
      <c r="M339" s="379"/>
      <c r="N339" s="379"/>
      <c r="O339" s="379"/>
      <c r="P339" s="379"/>
      <c r="Q339" s="379"/>
      <c r="R339" s="379"/>
      <c r="S339" s="379"/>
      <c r="T339" s="379"/>
      <c r="U339" s="379"/>
      <c r="V339" s="379"/>
      <c r="W339" s="379"/>
      <c r="X339" s="379"/>
      <c r="Y339" s="381"/>
      <c r="Z339" s="379">
        <v>3.0623994642213179</v>
      </c>
      <c r="AA339" s="379">
        <v>-7.7554661016949149</v>
      </c>
      <c r="AB339" s="379">
        <v>3.1026941940137038</v>
      </c>
      <c r="AC339" s="379">
        <v>-11.905144067796609</v>
      </c>
      <c r="AD339" s="379" t="s">
        <v>443</v>
      </c>
      <c r="AE339" s="379">
        <v>2.3370943279583742</v>
      </c>
      <c r="AF339" s="379">
        <v>-12.026008474576271</v>
      </c>
      <c r="AG339" s="379">
        <v>3.4653467621451757</v>
      </c>
      <c r="AH339" s="379">
        <v>14.604449152542372</v>
      </c>
      <c r="AI339" s="379"/>
      <c r="AJ339" s="379"/>
      <c r="AK339" s="379">
        <v>0</v>
      </c>
      <c r="AL339" s="379">
        <v>1</v>
      </c>
      <c r="AM339" s="379">
        <v>0</v>
      </c>
      <c r="AN339" s="379">
        <v>1</v>
      </c>
      <c r="AO339" s="379">
        <v>0</v>
      </c>
      <c r="AP339" s="379">
        <v>0</v>
      </c>
      <c r="AQ339" s="379">
        <v>1</v>
      </c>
      <c r="AR339" s="379">
        <v>0</v>
      </c>
      <c r="AS339" s="379">
        <v>0</v>
      </c>
      <c r="AT339" s="379">
        <v>0</v>
      </c>
      <c r="AU339" s="405">
        <v>0</v>
      </c>
      <c r="AV339" s="405">
        <v>0</v>
      </c>
      <c r="AW339" s="415">
        <v>1</v>
      </c>
      <c r="AX339" s="415">
        <v>1</v>
      </c>
      <c r="AY339" s="405">
        <v>0</v>
      </c>
      <c r="AZ339" s="405">
        <v>1</v>
      </c>
      <c r="BA339" s="405">
        <v>0</v>
      </c>
      <c r="BB339" s="405">
        <v>0</v>
      </c>
      <c r="BC339" s="405">
        <v>0</v>
      </c>
      <c r="BD339" s="405">
        <v>1</v>
      </c>
      <c r="BE339" s="405">
        <v>0</v>
      </c>
      <c r="BF339" s="405">
        <v>1</v>
      </c>
      <c r="BG339" s="405">
        <v>0</v>
      </c>
      <c r="BH339" s="405">
        <v>0</v>
      </c>
      <c r="BI339" s="405">
        <v>0</v>
      </c>
      <c r="BJ339" s="405">
        <v>0</v>
      </c>
      <c r="BK339" s="405">
        <v>0</v>
      </c>
      <c r="BL339" s="405">
        <v>0</v>
      </c>
      <c r="BM339" s="405">
        <v>0</v>
      </c>
      <c r="BN339" s="405">
        <v>1</v>
      </c>
      <c r="BO339" s="405">
        <v>0</v>
      </c>
      <c r="BP339" s="405">
        <v>0</v>
      </c>
      <c r="BQ339" s="405">
        <v>0</v>
      </c>
      <c r="BR339" s="383">
        <v>0</v>
      </c>
      <c r="BS339" s="402">
        <v>1</v>
      </c>
      <c r="BT339" s="402">
        <v>0</v>
      </c>
      <c r="BU339" s="402">
        <v>0</v>
      </c>
      <c r="BV339" s="402">
        <v>0</v>
      </c>
      <c r="BW339" s="402">
        <v>1</v>
      </c>
      <c r="BX339" s="381">
        <v>0</v>
      </c>
      <c r="BY339" s="402">
        <v>0</v>
      </c>
      <c r="BZ339" s="402">
        <v>0</v>
      </c>
      <c r="CA339" s="402">
        <v>0</v>
      </c>
      <c r="CB339" s="402">
        <v>0</v>
      </c>
      <c r="CC339" s="402">
        <v>1</v>
      </c>
      <c r="CD339" s="402">
        <v>0</v>
      </c>
      <c r="CE339" s="381">
        <v>0</v>
      </c>
      <c r="CF339" s="402">
        <v>1</v>
      </c>
      <c r="CG339" s="379"/>
      <c r="CH339" s="379"/>
      <c r="CI339" s="379"/>
      <c r="CJ339" s="379"/>
      <c r="CK339" s="379"/>
      <c r="CL339" s="379"/>
      <c r="CM339" s="379"/>
      <c r="CN339" s="381"/>
      <c r="CO339" s="379" t="s">
        <v>560</v>
      </c>
    </row>
    <row r="340" spans="1:93" x14ac:dyDescent="0.15">
      <c r="A340" s="418" t="s">
        <v>593</v>
      </c>
      <c r="B340" s="435"/>
      <c r="C340" s="442"/>
      <c r="D340" s="379"/>
      <c r="E340" s="380"/>
      <c r="F340" s="379"/>
      <c r="G340" s="379"/>
      <c r="H340" s="381"/>
      <c r="I340" s="379"/>
      <c r="J340" s="381"/>
      <c r="K340" s="379"/>
      <c r="L340" s="379"/>
      <c r="M340" s="379"/>
      <c r="N340" s="379"/>
      <c r="O340" s="379"/>
      <c r="P340" s="379"/>
      <c r="Q340" s="379"/>
      <c r="R340" s="379"/>
      <c r="S340" s="379"/>
      <c r="T340" s="379"/>
      <c r="U340" s="379"/>
      <c r="V340" s="379"/>
      <c r="W340" s="379"/>
      <c r="X340" s="379"/>
      <c r="Y340" s="381"/>
      <c r="Z340" s="379">
        <v>-2.4579785173355315</v>
      </c>
      <c r="AA340" s="379">
        <v>12.428889830508474</v>
      </c>
      <c r="AB340" s="379"/>
      <c r="AC340" s="379"/>
      <c r="AD340" s="379"/>
      <c r="AE340" s="379"/>
      <c r="AF340" s="379"/>
      <c r="AG340" s="379"/>
      <c r="AH340" s="381"/>
      <c r="AI340" s="382"/>
      <c r="AJ340" s="382"/>
      <c r="AK340" s="379"/>
      <c r="AL340" s="379"/>
      <c r="AM340" s="379"/>
      <c r="AN340" s="379"/>
      <c r="AO340" s="379"/>
      <c r="AP340" s="379"/>
      <c r="AQ340" s="379"/>
      <c r="AR340" s="379"/>
      <c r="AS340" s="379"/>
      <c r="AT340" s="379"/>
      <c r="AU340" s="405"/>
      <c r="AV340" s="405"/>
      <c r="AW340" s="405"/>
      <c r="AX340" s="379"/>
      <c r="AY340" s="379"/>
      <c r="AZ340" s="379"/>
      <c r="BA340" s="379"/>
      <c r="BB340" s="379"/>
      <c r="BC340" s="379"/>
      <c r="BD340" s="379"/>
      <c r="BE340" s="379"/>
      <c r="BF340" s="379"/>
      <c r="BG340" s="379"/>
      <c r="BH340" s="379"/>
      <c r="BI340" s="405"/>
      <c r="BJ340" s="405"/>
      <c r="BK340" s="405"/>
      <c r="BL340" s="379"/>
      <c r="BM340" s="379"/>
      <c r="BN340" s="379"/>
      <c r="BO340" s="379"/>
      <c r="BP340" s="379"/>
      <c r="BQ340" s="379"/>
      <c r="BR340" s="383"/>
      <c r="BS340" s="379"/>
      <c r="BT340" s="379"/>
      <c r="BU340" s="379"/>
      <c r="BV340" s="379"/>
      <c r="BW340" s="379"/>
      <c r="BX340" s="381"/>
      <c r="BY340" s="379"/>
      <c r="BZ340" s="379"/>
      <c r="CA340" s="379"/>
      <c r="CB340" s="379"/>
      <c r="CC340" s="379"/>
      <c r="CD340" s="379"/>
      <c r="CE340" s="381"/>
      <c r="CF340" s="379"/>
      <c r="CG340" s="379"/>
      <c r="CH340" s="379"/>
      <c r="CI340" s="379"/>
      <c r="CJ340" s="379"/>
      <c r="CK340" s="379"/>
      <c r="CL340" s="379"/>
      <c r="CM340" s="379"/>
      <c r="CN340" s="381"/>
      <c r="CO340" s="379"/>
    </row>
    <row r="341" spans="1:93" x14ac:dyDescent="0.15">
      <c r="A341" s="419">
        <v>1.6377546296296297</v>
      </c>
      <c r="B341" s="435"/>
      <c r="C341" s="442"/>
      <c r="D341" s="379"/>
      <c r="E341" s="380"/>
      <c r="F341" s="379" t="s">
        <v>363</v>
      </c>
      <c r="G341" s="379">
        <v>65</v>
      </c>
      <c r="H341" s="381">
        <v>1</v>
      </c>
      <c r="I341" s="379">
        <v>1</v>
      </c>
      <c r="J341" s="381">
        <v>0</v>
      </c>
      <c r="K341" s="402">
        <v>1</v>
      </c>
      <c r="L341" s="402">
        <v>1</v>
      </c>
      <c r="M341" s="402">
        <v>0</v>
      </c>
      <c r="N341" s="379"/>
      <c r="O341" s="379">
        <v>1</v>
      </c>
      <c r="P341" s="379">
        <v>0</v>
      </c>
      <c r="Q341" s="379">
        <v>0</v>
      </c>
      <c r="R341" s="379">
        <v>0</v>
      </c>
      <c r="S341" s="379">
        <v>0</v>
      </c>
      <c r="T341" s="379">
        <v>0</v>
      </c>
      <c r="U341" s="379">
        <v>1</v>
      </c>
      <c r="V341" s="379">
        <v>0</v>
      </c>
      <c r="W341" s="379">
        <v>0</v>
      </c>
      <c r="X341" s="379">
        <v>0</v>
      </c>
      <c r="Y341" s="381">
        <v>1</v>
      </c>
      <c r="Z341" s="411">
        <v>4.2505275023966824</v>
      </c>
      <c r="AA341" s="411">
        <v>5.75361858190709</v>
      </c>
      <c r="AB341" s="379">
        <v>-0.89370065435007173</v>
      </c>
      <c r="AC341" s="379">
        <v>-11.986705378973104</v>
      </c>
      <c r="AD341" s="379" t="s">
        <v>442</v>
      </c>
      <c r="AE341" s="379">
        <v>-0.89370065435007173</v>
      </c>
      <c r="AF341" s="379">
        <v>-11.986705378973104</v>
      </c>
      <c r="AG341" s="379">
        <v>3.72738565594786</v>
      </c>
      <c r="AH341" s="379">
        <v>12.945641809290953</v>
      </c>
      <c r="AI341" s="379"/>
      <c r="AJ341" s="379"/>
      <c r="AK341" s="379">
        <v>0</v>
      </c>
      <c r="AL341" s="379">
        <v>0</v>
      </c>
      <c r="AM341" s="379"/>
      <c r="AN341" s="379"/>
      <c r="AO341" s="379"/>
      <c r="AP341" s="379"/>
      <c r="AQ341" s="379"/>
      <c r="AR341" s="379"/>
      <c r="AS341" s="379"/>
      <c r="AT341" s="379"/>
      <c r="AU341" s="405"/>
      <c r="AV341" s="405"/>
      <c r="AW341" s="405"/>
      <c r="AX341" s="379"/>
      <c r="AY341" s="379"/>
      <c r="AZ341" s="379"/>
      <c r="BA341" s="379"/>
      <c r="BB341" s="379"/>
      <c r="BC341" s="379"/>
      <c r="BD341" s="379"/>
      <c r="BE341" s="379"/>
      <c r="BF341" s="379"/>
      <c r="BG341" s="379"/>
      <c r="BH341" s="379"/>
      <c r="BI341" s="405"/>
      <c r="BJ341" s="405"/>
      <c r="BK341" s="405"/>
      <c r="BL341" s="379"/>
      <c r="BM341" s="379"/>
      <c r="BN341" s="379"/>
      <c r="BO341" s="379"/>
      <c r="BP341" s="379"/>
      <c r="BQ341" s="379"/>
      <c r="BR341" s="383"/>
      <c r="BS341" s="379"/>
      <c r="BT341" s="379"/>
      <c r="BU341" s="379"/>
      <c r="BV341" s="379"/>
      <c r="BW341" s="379"/>
      <c r="BX341" s="381"/>
      <c r="BY341" s="379"/>
      <c r="BZ341" s="379"/>
      <c r="CA341" s="379"/>
      <c r="CB341" s="379"/>
      <c r="CC341" s="379"/>
      <c r="CD341" s="379"/>
      <c r="CE341" s="381"/>
      <c r="CF341" s="379"/>
      <c r="CG341" s="379"/>
      <c r="CH341" s="379"/>
      <c r="CI341" s="379"/>
      <c r="CJ341" s="379"/>
      <c r="CK341" s="379"/>
      <c r="CL341" s="379"/>
      <c r="CM341" s="379"/>
      <c r="CN341" s="381"/>
      <c r="CO341" s="379"/>
    </row>
    <row r="342" spans="1:93" x14ac:dyDescent="0.15">
      <c r="A342" s="419">
        <v>1.6447337962962962</v>
      </c>
      <c r="B342" s="435"/>
      <c r="C342" s="442"/>
      <c r="D342" s="379"/>
      <c r="E342" s="380"/>
      <c r="F342" s="379"/>
      <c r="G342" s="379"/>
      <c r="H342" s="381">
        <v>1</v>
      </c>
      <c r="I342" s="379">
        <v>1</v>
      </c>
      <c r="J342" s="381">
        <v>0</v>
      </c>
      <c r="K342" s="402">
        <v>1</v>
      </c>
      <c r="L342" s="402">
        <v>0</v>
      </c>
      <c r="M342" s="402">
        <v>1</v>
      </c>
      <c r="N342" s="379"/>
      <c r="O342" s="379">
        <v>0</v>
      </c>
      <c r="P342" s="379">
        <v>0</v>
      </c>
      <c r="Q342" s="379">
        <v>1</v>
      </c>
      <c r="R342" s="379">
        <v>1</v>
      </c>
      <c r="S342" s="379">
        <v>0</v>
      </c>
      <c r="T342" s="379">
        <v>0</v>
      </c>
      <c r="U342" s="379">
        <v>0</v>
      </c>
      <c r="V342" s="379">
        <v>0</v>
      </c>
      <c r="W342" s="379">
        <v>0</v>
      </c>
      <c r="X342" s="379">
        <v>1</v>
      </c>
      <c r="Y342" s="381">
        <v>0</v>
      </c>
      <c r="Z342" s="379"/>
      <c r="AA342" s="379"/>
      <c r="AB342" s="379">
        <v>-1.1116764237037478</v>
      </c>
      <c r="AC342" s="379">
        <v>-11.986705378973104</v>
      </c>
      <c r="AD342" s="379" t="s">
        <v>442</v>
      </c>
      <c r="AE342" s="379">
        <v>-1.1116764237037478</v>
      </c>
      <c r="AF342" s="379">
        <v>-11.986705378973104</v>
      </c>
      <c r="AG342" s="379">
        <v>3.6837905020771249</v>
      </c>
      <c r="AH342" s="379">
        <v>11.812353300733497</v>
      </c>
      <c r="AI342" s="379"/>
      <c r="AJ342" s="379"/>
      <c r="AK342" s="379">
        <v>0</v>
      </c>
      <c r="AL342" s="379">
        <v>0</v>
      </c>
      <c r="AM342" s="379"/>
      <c r="AN342" s="379"/>
      <c r="AO342" s="379"/>
      <c r="AP342" s="379"/>
      <c r="AQ342" s="379"/>
      <c r="AR342" s="379"/>
      <c r="AS342" s="379"/>
      <c r="AT342" s="379"/>
      <c r="AU342" s="405"/>
      <c r="AV342" s="405"/>
      <c r="AW342" s="405"/>
      <c r="AX342" s="379"/>
      <c r="AY342" s="379"/>
      <c r="AZ342" s="379"/>
      <c r="BA342" s="379"/>
      <c r="BB342" s="379"/>
      <c r="BC342" s="379"/>
      <c r="BD342" s="379"/>
      <c r="BE342" s="379"/>
      <c r="BF342" s="379"/>
      <c r="BG342" s="379"/>
      <c r="BH342" s="379"/>
      <c r="BI342" s="405"/>
      <c r="BJ342" s="405"/>
      <c r="BK342" s="405"/>
      <c r="BL342" s="379"/>
      <c r="BM342" s="379"/>
      <c r="BN342" s="379"/>
      <c r="BO342" s="379"/>
      <c r="BP342" s="379"/>
      <c r="BQ342" s="379"/>
      <c r="BR342" s="383"/>
      <c r="BS342" s="379"/>
      <c r="BT342" s="379"/>
      <c r="BU342" s="379"/>
      <c r="BV342" s="379"/>
      <c r="BW342" s="379"/>
      <c r="BX342" s="381"/>
      <c r="BY342" s="379"/>
      <c r="BZ342" s="379"/>
      <c r="CA342" s="379"/>
      <c r="CB342" s="379"/>
      <c r="CC342" s="379"/>
      <c r="CD342" s="379"/>
      <c r="CE342" s="381"/>
      <c r="CF342" s="379"/>
      <c r="CG342" s="379"/>
      <c r="CH342" s="379"/>
      <c r="CI342" s="379"/>
      <c r="CJ342" s="379"/>
      <c r="CK342" s="379"/>
      <c r="CL342" s="379"/>
      <c r="CM342" s="379"/>
      <c r="CN342" s="381"/>
      <c r="CO342" s="379"/>
    </row>
    <row r="343" spans="1:93" x14ac:dyDescent="0.15">
      <c r="A343" s="419">
        <v>1.6453703703703704</v>
      </c>
      <c r="B343" s="435">
        <v>1.25</v>
      </c>
      <c r="C343" s="442">
        <v>1.8333332499999999</v>
      </c>
      <c r="D343" s="379"/>
      <c r="E343" s="380"/>
      <c r="F343" s="379"/>
      <c r="G343" s="379"/>
      <c r="H343" s="381">
        <v>2</v>
      </c>
      <c r="I343" s="379"/>
      <c r="J343" s="381"/>
      <c r="K343" s="402">
        <v>0</v>
      </c>
      <c r="L343" s="379"/>
      <c r="M343" s="379"/>
      <c r="N343" s="379"/>
      <c r="O343" s="379"/>
      <c r="P343" s="379"/>
      <c r="Q343" s="379"/>
      <c r="R343" s="379"/>
      <c r="S343" s="379"/>
      <c r="T343" s="379"/>
      <c r="U343" s="379"/>
      <c r="V343" s="379"/>
      <c r="W343" s="379"/>
      <c r="X343" s="379"/>
      <c r="Y343" s="381"/>
      <c r="Z343" s="379">
        <v>1.2860570391866886</v>
      </c>
      <c r="AA343" s="379">
        <v>4.4459779951100247</v>
      </c>
      <c r="AB343" s="379">
        <v>2.8118874246624208</v>
      </c>
      <c r="AC343" s="379">
        <v>11.245709046454767</v>
      </c>
      <c r="AD343" s="379" t="s">
        <v>446</v>
      </c>
      <c r="AE343" s="379">
        <v>3.6837905020771249</v>
      </c>
      <c r="AF343" s="379">
        <v>11.550825183374084</v>
      </c>
      <c r="AG343" s="379">
        <v>-0.76291519273786612</v>
      </c>
      <c r="AH343" s="379">
        <v>-11.725177261613691</v>
      </c>
      <c r="AI343" s="379"/>
      <c r="AJ343" s="379"/>
      <c r="AK343" s="379">
        <v>1</v>
      </c>
      <c r="AL343" s="379">
        <v>0</v>
      </c>
      <c r="AM343" s="379">
        <v>1</v>
      </c>
      <c r="AN343" s="379">
        <v>0</v>
      </c>
      <c r="AO343" s="379">
        <v>0</v>
      </c>
      <c r="AP343" s="379">
        <v>0</v>
      </c>
      <c r="AQ343" s="379">
        <v>1</v>
      </c>
      <c r="AR343" s="379">
        <v>0</v>
      </c>
      <c r="AS343" s="379">
        <v>1</v>
      </c>
      <c r="AT343" s="379">
        <v>0</v>
      </c>
      <c r="AU343" s="405">
        <v>0</v>
      </c>
      <c r="AV343" s="405">
        <v>0</v>
      </c>
      <c r="AW343" s="405">
        <v>0</v>
      </c>
      <c r="AX343" s="405">
        <v>0</v>
      </c>
      <c r="AY343" s="405">
        <v>0</v>
      </c>
      <c r="AZ343" s="405">
        <v>1</v>
      </c>
      <c r="BA343" s="405">
        <v>0</v>
      </c>
      <c r="BB343" s="405">
        <v>0</v>
      </c>
      <c r="BC343" s="405">
        <v>1</v>
      </c>
      <c r="BD343" s="405">
        <v>0</v>
      </c>
      <c r="BE343" s="405">
        <v>0</v>
      </c>
      <c r="BF343" s="405">
        <v>1</v>
      </c>
      <c r="BG343" s="405">
        <v>0</v>
      </c>
      <c r="BH343" s="405">
        <v>0</v>
      </c>
      <c r="BI343" s="405">
        <v>0</v>
      </c>
      <c r="BJ343" s="405">
        <v>0</v>
      </c>
      <c r="BK343" s="405">
        <v>0</v>
      </c>
      <c r="BL343" s="405">
        <v>0</v>
      </c>
      <c r="BM343" s="405">
        <v>0</v>
      </c>
      <c r="BN343" s="405">
        <v>0</v>
      </c>
      <c r="BO343" s="405">
        <v>1</v>
      </c>
      <c r="BP343" s="405">
        <v>0</v>
      </c>
      <c r="BQ343" s="405">
        <v>0</v>
      </c>
      <c r="BR343" s="383">
        <v>1</v>
      </c>
      <c r="BS343" s="402">
        <v>0</v>
      </c>
      <c r="BT343" s="402">
        <v>0</v>
      </c>
      <c r="BU343" s="402">
        <v>0</v>
      </c>
      <c r="BV343" s="402">
        <v>0</v>
      </c>
      <c r="BW343" s="402">
        <v>1</v>
      </c>
      <c r="BX343" s="381">
        <v>0</v>
      </c>
      <c r="BY343" s="402">
        <v>1</v>
      </c>
      <c r="BZ343" s="402">
        <v>0</v>
      </c>
      <c r="CA343" s="402">
        <v>0</v>
      </c>
      <c r="CB343" s="402">
        <v>0</v>
      </c>
      <c r="CC343" s="402">
        <v>0</v>
      </c>
      <c r="CD343" s="402">
        <v>0</v>
      </c>
      <c r="CE343" s="381">
        <v>0</v>
      </c>
      <c r="CF343" s="402">
        <v>0</v>
      </c>
      <c r="CG343" s="379"/>
      <c r="CH343" s="379"/>
      <c r="CI343" s="379"/>
      <c r="CJ343" s="379"/>
      <c r="CK343" s="379"/>
      <c r="CL343" s="379"/>
      <c r="CM343" s="379"/>
      <c r="CN343" s="381"/>
      <c r="CO343" s="379"/>
    </row>
    <row r="344" spans="1:93" x14ac:dyDescent="0.15">
      <c r="A344" s="419">
        <v>1.6461574074074072</v>
      </c>
      <c r="B344" s="435">
        <v>1.08</v>
      </c>
      <c r="C344" s="442">
        <v>1.2666666400000002</v>
      </c>
      <c r="D344" s="379"/>
      <c r="E344" s="380"/>
      <c r="F344" s="379"/>
      <c r="G344" s="379"/>
      <c r="H344" s="381">
        <v>3</v>
      </c>
      <c r="I344" s="379"/>
      <c r="J344" s="381"/>
      <c r="K344" s="402">
        <v>0</v>
      </c>
      <c r="L344" s="379"/>
      <c r="M344" s="379"/>
      <c r="N344" s="379"/>
      <c r="O344" s="379"/>
      <c r="P344" s="379"/>
      <c r="Q344" s="379"/>
      <c r="R344" s="379"/>
      <c r="S344" s="379"/>
      <c r="T344" s="379"/>
      <c r="U344" s="379"/>
      <c r="V344" s="379"/>
      <c r="W344" s="379"/>
      <c r="X344" s="379"/>
      <c r="Y344" s="381"/>
      <c r="Z344" s="379">
        <v>-0.41415396177198444</v>
      </c>
      <c r="AA344" s="379">
        <v>-7.5407273838630804</v>
      </c>
      <c r="AB344" s="379">
        <v>-0.5449394233841901</v>
      </c>
      <c r="AC344" s="379">
        <v>-11.812353300733497</v>
      </c>
      <c r="AD344" s="379" t="s">
        <v>445</v>
      </c>
      <c r="AE344" s="379">
        <v>0.41415396177198444</v>
      </c>
      <c r="AF344" s="379">
        <v>-11.986705378973104</v>
      </c>
      <c r="AG344" s="379">
        <v>0.93729580822080694</v>
      </c>
      <c r="AH344" s="379">
        <v>12.030293398533008</v>
      </c>
      <c r="AI344" s="379"/>
      <c r="AJ344" s="379"/>
      <c r="AK344" s="379">
        <v>0</v>
      </c>
      <c r="AL344" s="379">
        <v>1</v>
      </c>
      <c r="AM344" s="379">
        <v>1</v>
      </c>
      <c r="AN344" s="379">
        <v>0</v>
      </c>
      <c r="AO344" s="379">
        <v>0</v>
      </c>
      <c r="AP344" s="379">
        <v>1</v>
      </c>
      <c r="AQ344" s="379">
        <v>0</v>
      </c>
      <c r="AR344" s="379">
        <v>0</v>
      </c>
      <c r="AS344" s="379">
        <v>0</v>
      </c>
      <c r="AT344" s="379">
        <v>1</v>
      </c>
      <c r="AU344" s="405">
        <v>0</v>
      </c>
      <c r="AV344" s="405">
        <v>0</v>
      </c>
      <c r="AW344" s="405">
        <v>0</v>
      </c>
      <c r="AX344" s="405">
        <v>0</v>
      </c>
      <c r="AY344" s="405">
        <v>1</v>
      </c>
      <c r="AZ344" s="405">
        <v>0</v>
      </c>
      <c r="BA344" s="405">
        <v>0</v>
      </c>
      <c r="BB344" s="405">
        <v>0</v>
      </c>
      <c r="BC344" s="405">
        <v>0</v>
      </c>
      <c r="BD344" s="405">
        <v>1</v>
      </c>
      <c r="BE344" s="405">
        <v>0</v>
      </c>
      <c r="BF344" s="405">
        <v>0</v>
      </c>
      <c r="BG344" s="405">
        <v>0</v>
      </c>
      <c r="BH344" s="405">
        <v>0</v>
      </c>
      <c r="BI344" s="405">
        <v>0</v>
      </c>
      <c r="BJ344" s="405">
        <v>0</v>
      </c>
      <c r="BK344" s="405">
        <v>0</v>
      </c>
      <c r="BL344" s="405">
        <v>1</v>
      </c>
      <c r="BM344" s="405">
        <v>0</v>
      </c>
      <c r="BN344" s="405">
        <v>1</v>
      </c>
      <c r="BO344" s="405">
        <v>0</v>
      </c>
      <c r="BP344" s="405">
        <v>0</v>
      </c>
      <c r="BQ344" s="405">
        <v>0</v>
      </c>
      <c r="BR344" s="383">
        <v>0</v>
      </c>
      <c r="BS344" s="402">
        <v>1</v>
      </c>
      <c r="BT344" s="402">
        <v>0</v>
      </c>
      <c r="BU344" s="402">
        <v>0</v>
      </c>
      <c r="BV344" s="402">
        <v>0</v>
      </c>
      <c r="BW344" s="402">
        <v>1</v>
      </c>
      <c r="BX344" s="381">
        <v>0</v>
      </c>
      <c r="BY344" s="402">
        <v>0</v>
      </c>
      <c r="BZ344" s="402">
        <v>0</v>
      </c>
      <c r="CA344" s="402">
        <v>1</v>
      </c>
      <c r="CB344" s="402">
        <v>0</v>
      </c>
      <c r="CC344" s="402">
        <v>0</v>
      </c>
      <c r="CD344" s="402">
        <v>0</v>
      </c>
      <c r="CE344" s="381">
        <v>0</v>
      </c>
      <c r="CF344" s="402">
        <v>1</v>
      </c>
      <c r="CG344" s="379"/>
      <c r="CH344" s="379"/>
      <c r="CI344" s="379"/>
      <c r="CJ344" s="379"/>
      <c r="CK344" s="379"/>
      <c r="CL344" s="379"/>
      <c r="CM344" s="379"/>
      <c r="CN344" s="381"/>
      <c r="CO344" s="379"/>
    </row>
    <row r="345" spans="1:93" x14ac:dyDescent="0.15">
      <c r="A345" s="418" t="s">
        <v>593</v>
      </c>
      <c r="B345" s="435"/>
      <c r="C345" s="442"/>
      <c r="D345" s="379"/>
      <c r="E345" s="380"/>
      <c r="F345" s="379"/>
      <c r="G345" s="379"/>
      <c r="H345" s="381"/>
      <c r="I345" s="379"/>
      <c r="J345" s="381"/>
      <c r="K345" s="379"/>
      <c r="L345" s="379"/>
      <c r="M345" s="379"/>
      <c r="N345" s="379"/>
      <c r="O345" s="379"/>
      <c r="P345" s="379"/>
      <c r="Q345" s="379"/>
      <c r="R345" s="379"/>
      <c r="S345" s="379"/>
      <c r="T345" s="379"/>
      <c r="U345" s="379"/>
      <c r="V345" s="379"/>
      <c r="W345" s="379"/>
      <c r="X345" s="379"/>
      <c r="Y345" s="381"/>
      <c r="Z345" s="411">
        <v>-1.8527940395062463</v>
      </c>
      <c r="AA345" s="411">
        <v>-4.35880195599022E-2</v>
      </c>
      <c r="AB345" s="379"/>
      <c r="AC345" s="379"/>
      <c r="AD345" s="379"/>
      <c r="AE345" s="379"/>
      <c r="AF345" s="379"/>
      <c r="AG345" s="379"/>
      <c r="AH345" s="381"/>
      <c r="AI345" s="382"/>
      <c r="AJ345" s="382"/>
      <c r="AK345" s="379"/>
      <c r="AL345" s="379"/>
      <c r="AM345" s="379"/>
      <c r="AN345" s="379"/>
      <c r="AO345" s="379"/>
      <c r="AP345" s="379"/>
      <c r="AQ345" s="379"/>
      <c r="AR345" s="379"/>
      <c r="AS345" s="379"/>
      <c r="AT345" s="379"/>
      <c r="AU345" s="405"/>
      <c r="AV345" s="405"/>
      <c r="AW345" s="405"/>
      <c r="AX345" s="379"/>
      <c r="AY345" s="379"/>
      <c r="AZ345" s="379"/>
      <c r="BA345" s="379"/>
      <c r="BB345" s="379"/>
      <c r="BC345" s="379"/>
      <c r="BD345" s="379"/>
      <c r="BE345" s="379"/>
      <c r="BF345" s="379"/>
      <c r="BG345" s="379"/>
      <c r="BH345" s="379"/>
      <c r="BI345" s="405"/>
      <c r="BJ345" s="405"/>
      <c r="BK345" s="405"/>
      <c r="BL345" s="379"/>
      <c r="BM345" s="379"/>
      <c r="BN345" s="379"/>
      <c r="BO345" s="379"/>
      <c r="BP345" s="379"/>
      <c r="BQ345" s="379"/>
      <c r="BR345" s="383"/>
      <c r="BS345" s="379"/>
      <c r="BT345" s="379"/>
      <c r="BU345" s="379"/>
      <c r="BV345" s="379"/>
      <c r="BW345" s="379"/>
      <c r="BX345" s="381"/>
      <c r="BY345" s="379"/>
      <c r="BZ345" s="379"/>
      <c r="CA345" s="379"/>
      <c r="CB345" s="379"/>
      <c r="CC345" s="379"/>
      <c r="CD345" s="379"/>
      <c r="CE345" s="381"/>
      <c r="CF345" s="379"/>
      <c r="CG345" s="379"/>
      <c r="CH345" s="379"/>
      <c r="CI345" s="379"/>
      <c r="CJ345" s="379"/>
      <c r="CK345" s="379"/>
      <c r="CL345" s="379"/>
      <c r="CM345" s="379"/>
      <c r="CN345" s="381"/>
      <c r="CO345" s="379"/>
    </row>
    <row r="346" spans="1:93" x14ac:dyDescent="0.15">
      <c r="A346" s="419">
        <v>1.6641666666666666</v>
      </c>
      <c r="B346" s="435"/>
      <c r="C346" s="442"/>
      <c r="D346" s="379"/>
      <c r="E346" s="380"/>
      <c r="F346" s="379" t="s">
        <v>373</v>
      </c>
      <c r="G346" s="379">
        <v>66</v>
      </c>
      <c r="H346" s="381">
        <v>1</v>
      </c>
      <c r="I346" s="379">
        <v>1</v>
      </c>
      <c r="J346" s="381">
        <v>0</v>
      </c>
      <c r="K346" s="402">
        <v>1</v>
      </c>
      <c r="L346" s="402">
        <v>1</v>
      </c>
      <c r="M346" s="402">
        <v>0</v>
      </c>
      <c r="N346" s="402"/>
      <c r="O346" s="402">
        <v>1</v>
      </c>
      <c r="P346" s="402">
        <v>0</v>
      </c>
      <c r="Q346" s="402">
        <v>0</v>
      </c>
      <c r="R346" s="402">
        <v>0</v>
      </c>
      <c r="S346" s="402">
        <v>1</v>
      </c>
      <c r="T346" s="402">
        <v>0</v>
      </c>
      <c r="U346" s="402">
        <v>0</v>
      </c>
      <c r="V346" s="402">
        <v>0</v>
      </c>
      <c r="W346" s="402">
        <v>1</v>
      </c>
      <c r="X346" s="402">
        <v>0</v>
      </c>
      <c r="Y346" s="381">
        <v>0</v>
      </c>
      <c r="Z346" s="379"/>
      <c r="AA346" s="379"/>
      <c r="AB346" s="379">
        <v>0.72978480478521657</v>
      </c>
      <c r="AC346" s="379">
        <v>-12.02961836283186</v>
      </c>
      <c r="AD346" s="379" t="s">
        <v>442</v>
      </c>
      <c r="AE346" s="379">
        <v>0.72978480478521657</v>
      </c>
      <c r="AF346" s="379">
        <v>-12.02961836283186</v>
      </c>
      <c r="AG346" s="379">
        <v>-3.7672675057831451</v>
      </c>
      <c r="AH346" s="379">
        <v>13.725597345132744</v>
      </c>
      <c r="AI346" s="379"/>
      <c r="AJ346" s="379"/>
      <c r="AK346" s="379"/>
      <c r="AL346" s="379"/>
      <c r="AM346" s="379"/>
      <c r="AN346" s="379"/>
      <c r="AO346" s="379"/>
      <c r="AP346" s="379"/>
      <c r="AQ346" s="379"/>
      <c r="AR346" s="379"/>
      <c r="AS346" s="379"/>
      <c r="AT346" s="379"/>
      <c r="AU346" s="405"/>
      <c r="AV346" s="405"/>
      <c r="AW346" s="405"/>
      <c r="AX346" s="379"/>
      <c r="AY346" s="379"/>
      <c r="AZ346" s="379"/>
      <c r="BA346" s="379"/>
      <c r="BB346" s="379"/>
      <c r="BC346" s="379"/>
      <c r="BD346" s="379"/>
      <c r="BE346" s="379"/>
      <c r="BF346" s="379"/>
      <c r="BG346" s="379"/>
      <c r="BH346" s="379"/>
      <c r="BI346" s="405"/>
      <c r="BJ346" s="405"/>
      <c r="BK346" s="405"/>
      <c r="BL346" s="379"/>
      <c r="BM346" s="379"/>
      <c r="BN346" s="379"/>
      <c r="BO346" s="379"/>
      <c r="BP346" s="379"/>
      <c r="BQ346" s="379"/>
      <c r="BR346" s="383"/>
      <c r="BS346" s="379"/>
      <c r="BT346" s="379"/>
      <c r="BU346" s="379"/>
      <c r="BV346" s="379"/>
      <c r="BW346" s="379"/>
      <c r="BX346" s="381"/>
      <c r="BY346" s="379"/>
      <c r="BZ346" s="379"/>
      <c r="CA346" s="379"/>
      <c r="CB346" s="379"/>
      <c r="CC346" s="379"/>
      <c r="CD346" s="379"/>
      <c r="CE346" s="381"/>
      <c r="CF346" s="379">
        <v>1</v>
      </c>
      <c r="CG346" s="379"/>
      <c r="CH346" s="379"/>
      <c r="CI346" s="379"/>
      <c r="CJ346" s="379"/>
      <c r="CK346" s="379"/>
      <c r="CL346" s="379"/>
      <c r="CM346" s="379"/>
      <c r="CN346" s="381"/>
      <c r="CO346" s="379" t="s">
        <v>561</v>
      </c>
    </row>
    <row r="347" spans="1:93" x14ac:dyDescent="0.15">
      <c r="A347" s="418"/>
      <c r="B347" s="435"/>
      <c r="C347" s="442"/>
      <c r="D347" s="379"/>
      <c r="E347" s="380"/>
      <c r="F347" s="379"/>
      <c r="G347" s="379"/>
      <c r="H347" s="381"/>
      <c r="I347" s="379"/>
      <c r="J347" s="381"/>
      <c r="K347" s="379"/>
      <c r="L347" s="379"/>
      <c r="M347" s="379"/>
      <c r="N347" s="379"/>
      <c r="O347" s="379"/>
      <c r="P347" s="379"/>
      <c r="Q347" s="379"/>
      <c r="R347" s="379"/>
      <c r="S347" s="379"/>
      <c r="T347" s="379"/>
      <c r="U347" s="379"/>
      <c r="V347" s="379"/>
      <c r="W347" s="379"/>
      <c r="X347" s="379"/>
      <c r="Y347" s="381"/>
      <c r="Z347" s="379">
        <v>-1.9723913642843691E-2</v>
      </c>
      <c r="AA347" s="379">
        <v>6.3500608407079655</v>
      </c>
      <c r="AB347" s="379"/>
      <c r="AC347" s="379"/>
      <c r="AD347" s="379"/>
      <c r="AE347" s="379"/>
      <c r="AF347" s="379"/>
      <c r="AG347" s="379"/>
      <c r="AH347" s="381"/>
      <c r="AI347" s="382"/>
      <c r="AJ347" s="382"/>
      <c r="AK347" s="379"/>
      <c r="AL347" s="379"/>
      <c r="AM347" s="379"/>
      <c r="AN347" s="379"/>
      <c r="AO347" s="379"/>
      <c r="AP347" s="379"/>
      <c r="AQ347" s="379"/>
      <c r="AR347" s="379"/>
      <c r="AS347" s="379"/>
      <c r="AT347" s="379"/>
      <c r="AU347" s="405"/>
      <c r="AV347" s="405"/>
      <c r="AW347" s="405"/>
      <c r="AX347" s="379"/>
      <c r="AY347" s="379"/>
      <c r="AZ347" s="379"/>
      <c r="BA347" s="379"/>
      <c r="BB347" s="379"/>
      <c r="BC347" s="379"/>
      <c r="BD347" s="379"/>
      <c r="BE347" s="379"/>
      <c r="BF347" s="379"/>
      <c r="BG347" s="379"/>
      <c r="BH347" s="379"/>
      <c r="BI347" s="405"/>
      <c r="BJ347" s="405"/>
      <c r="BK347" s="405"/>
      <c r="BL347" s="379"/>
      <c r="BM347" s="379"/>
      <c r="BN347" s="379"/>
      <c r="BO347" s="379"/>
      <c r="BP347" s="379"/>
      <c r="BQ347" s="379"/>
      <c r="BR347" s="383">
        <v>0</v>
      </c>
      <c r="BS347" s="379">
        <v>0</v>
      </c>
      <c r="BT347" s="379">
        <v>0</v>
      </c>
      <c r="BU347" s="402">
        <v>0</v>
      </c>
      <c r="BV347" s="402">
        <v>1</v>
      </c>
      <c r="BW347" s="402">
        <v>1</v>
      </c>
      <c r="BX347" s="381">
        <v>0</v>
      </c>
      <c r="BY347" s="402">
        <v>0</v>
      </c>
      <c r="BZ347" s="402">
        <v>0</v>
      </c>
      <c r="CA347" s="402">
        <v>0</v>
      </c>
      <c r="CB347" s="402">
        <v>0</v>
      </c>
      <c r="CC347" s="402">
        <v>0</v>
      </c>
      <c r="CD347" s="402">
        <v>1</v>
      </c>
      <c r="CE347" s="381">
        <v>0</v>
      </c>
      <c r="CF347" s="379"/>
      <c r="CG347" s="379"/>
      <c r="CH347" s="379"/>
      <c r="CI347" s="379"/>
      <c r="CJ347" s="379"/>
      <c r="CK347" s="379"/>
      <c r="CL347" s="379"/>
      <c r="CM347" s="379"/>
      <c r="CN347" s="381"/>
      <c r="CO347" s="379"/>
    </row>
    <row r="348" spans="1:93" x14ac:dyDescent="0.15">
      <c r="A348" s="419">
        <v>1.6947222222222222</v>
      </c>
      <c r="B348" s="435"/>
      <c r="C348" s="442"/>
      <c r="D348" s="379"/>
      <c r="E348" s="380"/>
      <c r="F348" s="379" t="s">
        <v>366</v>
      </c>
      <c r="G348" s="379">
        <v>67</v>
      </c>
      <c r="H348" s="381">
        <v>1</v>
      </c>
      <c r="I348" s="379">
        <v>1</v>
      </c>
      <c r="J348" s="381">
        <v>0</v>
      </c>
      <c r="K348" s="402">
        <v>1</v>
      </c>
      <c r="L348" s="402">
        <v>1</v>
      </c>
      <c r="M348" s="402">
        <v>0</v>
      </c>
      <c r="N348" s="379"/>
      <c r="O348" s="379">
        <v>1</v>
      </c>
      <c r="P348" s="379">
        <v>0</v>
      </c>
      <c r="Q348" s="379">
        <v>0</v>
      </c>
      <c r="R348" s="379">
        <v>0</v>
      </c>
      <c r="S348" s="379">
        <v>1</v>
      </c>
      <c r="T348" s="379">
        <v>0</v>
      </c>
      <c r="U348" s="379">
        <v>0</v>
      </c>
      <c r="V348" s="379">
        <v>0</v>
      </c>
      <c r="W348" s="379">
        <v>1</v>
      </c>
      <c r="X348" s="379">
        <v>0</v>
      </c>
      <c r="Y348" s="381">
        <v>0</v>
      </c>
      <c r="Z348" s="379"/>
      <c r="AA348" s="379"/>
      <c r="AB348" s="379">
        <v>-0.76923263207090398</v>
      </c>
      <c r="AC348" s="379">
        <v>-11.990176991150443</v>
      </c>
      <c r="AD348" s="379" t="s">
        <v>442</v>
      </c>
      <c r="AE348" s="379">
        <v>-0.76923263207090398</v>
      </c>
      <c r="AF348" s="379">
        <v>-11.990176991150443</v>
      </c>
      <c r="AG348" s="379">
        <v>3.7278196784974575</v>
      </c>
      <c r="AH348" s="379">
        <v>12.976211283185842</v>
      </c>
      <c r="AI348" s="379"/>
      <c r="AJ348" s="379"/>
      <c r="AK348" s="379">
        <v>0</v>
      </c>
      <c r="AL348" s="379">
        <v>0</v>
      </c>
      <c r="AM348" s="379"/>
      <c r="AN348" s="379"/>
      <c r="AO348" s="379"/>
      <c r="AP348" s="379"/>
      <c r="AQ348" s="379"/>
      <c r="AR348" s="379"/>
      <c r="AS348" s="379"/>
      <c r="AT348" s="379"/>
      <c r="AU348" s="405"/>
      <c r="AV348" s="405"/>
      <c r="AW348" s="405"/>
      <c r="AX348" s="379"/>
      <c r="AY348" s="379"/>
      <c r="AZ348" s="379"/>
      <c r="BA348" s="379"/>
      <c r="BB348" s="379"/>
      <c r="BC348" s="379"/>
      <c r="BD348" s="379"/>
      <c r="BE348" s="379"/>
      <c r="BF348" s="379"/>
      <c r="BG348" s="379"/>
      <c r="BH348" s="379"/>
      <c r="BI348" s="405"/>
      <c r="BJ348" s="405"/>
      <c r="BK348" s="405"/>
      <c r="BL348" s="379"/>
      <c r="BM348" s="379"/>
      <c r="BN348" s="379"/>
      <c r="BO348" s="379"/>
      <c r="BP348" s="379"/>
      <c r="BQ348" s="379"/>
      <c r="BR348" s="383"/>
      <c r="BS348" s="379"/>
      <c r="BT348" s="379"/>
      <c r="BU348" s="379"/>
      <c r="BV348" s="379"/>
      <c r="BW348" s="379"/>
      <c r="BX348" s="381"/>
      <c r="BY348" s="379"/>
      <c r="BZ348" s="379"/>
      <c r="CA348" s="379"/>
      <c r="CB348" s="379"/>
      <c r="CC348" s="379"/>
      <c r="CD348" s="379"/>
      <c r="CE348" s="381"/>
      <c r="CF348" s="379">
        <v>1</v>
      </c>
      <c r="CG348" s="379"/>
      <c r="CH348" s="379"/>
      <c r="CI348" s="379"/>
      <c r="CJ348" s="379"/>
      <c r="CK348" s="379"/>
      <c r="CL348" s="379"/>
      <c r="CM348" s="379"/>
      <c r="CN348" s="381"/>
      <c r="CO348" s="379" t="s">
        <v>562</v>
      </c>
    </row>
    <row r="349" spans="1:93" x14ac:dyDescent="0.15">
      <c r="A349" s="418"/>
      <c r="B349" s="435"/>
      <c r="C349" s="442"/>
      <c r="D349" s="379"/>
      <c r="E349" s="380"/>
      <c r="F349" s="379"/>
      <c r="G349" s="379"/>
      <c r="H349" s="381"/>
      <c r="I349" s="379"/>
      <c r="J349" s="381"/>
      <c r="K349" s="379"/>
      <c r="L349" s="379"/>
      <c r="M349" s="379"/>
      <c r="N349" s="379"/>
      <c r="O349" s="379"/>
      <c r="P349" s="379"/>
      <c r="Q349" s="379"/>
      <c r="R349" s="379"/>
      <c r="S349" s="379"/>
      <c r="T349" s="379"/>
      <c r="U349" s="379"/>
      <c r="V349" s="379"/>
      <c r="W349" s="379"/>
      <c r="X349" s="379"/>
      <c r="Y349" s="381"/>
      <c r="Z349" s="379">
        <v>-1.9723913642843691E-2</v>
      </c>
      <c r="AA349" s="379">
        <v>5.7584402654867262</v>
      </c>
      <c r="AB349" s="379"/>
      <c r="AC349" s="379"/>
      <c r="AD349" s="379"/>
      <c r="AE349" s="379"/>
      <c r="AF349" s="379"/>
      <c r="AG349" s="379"/>
      <c r="AH349" s="381"/>
      <c r="AI349" s="382"/>
      <c r="AJ349" s="382"/>
      <c r="AK349" s="379"/>
      <c r="AL349" s="379"/>
      <c r="AM349" s="379"/>
      <c r="AN349" s="379"/>
      <c r="AO349" s="379"/>
      <c r="AP349" s="379"/>
      <c r="AQ349" s="379"/>
      <c r="AR349" s="379"/>
      <c r="AS349" s="379"/>
      <c r="AT349" s="379"/>
      <c r="AU349" s="405"/>
      <c r="AV349" s="405"/>
      <c r="AW349" s="405"/>
      <c r="AX349" s="379"/>
      <c r="AY349" s="379"/>
      <c r="AZ349" s="379"/>
      <c r="BA349" s="379"/>
      <c r="BB349" s="379"/>
      <c r="BC349" s="379"/>
      <c r="BD349" s="379"/>
      <c r="BE349" s="379"/>
      <c r="BF349" s="379"/>
      <c r="BG349" s="379"/>
      <c r="BH349" s="379"/>
      <c r="BI349" s="405"/>
      <c r="BJ349" s="405"/>
      <c r="BK349" s="405"/>
      <c r="BL349" s="379"/>
      <c r="BM349" s="379"/>
      <c r="BN349" s="379"/>
      <c r="BO349" s="379"/>
      <c r="BP349" s="379"/>
      <c r="BQ349" s="379"/>
      <c r="BR349" s="383">
        <v>0</v>
      </c>
      <c r="BS349" s="379">
        <v>0</v>
      </c>
      <c r="BT349" s="379">
        <v>0</v>
      </c>
      <c r="BU349" s="402">
        <v>0</v>
      </c>
      <c r="BV349" s="379">
        <v>1</v>
      </c>
      <c r="BW349" s="379">
        <v>1</v>
      </c>
      <c r="BX349" s="381">
        <v>0</v>
      </c>
      <c r="BY349" s="402">
        <v>0</v>
      </c>
      <c r="BZ349" s="402">
        <v>0</v>
      </c>
      <c r="CA349" s="402">
        <v>0</v>
      </c>
      <c r="CB349" s="402">
        <v>0</v>
      </c>
      <c r="CC349" s="402">
        <v>0</v>
      </c>
      <c r="CD349" s="402">
        <v>1</v>
      </c>
      <c r="CE349" s="381">
        <v>0</v>
      </c>
      <c r="CF349" s="379"/>
      <c r="CG349" s="379"/>
      <c r="CH349" s="379"/>
      <c r="CI349" s="379"/>
      <c r="CJ349" s="379"/>
      <c r="CK349" s="379"/>
      <c r="CL349" s="379"/>
      <c r="CM349" s="379"/>
      <c r="CN349" s="381"/>
      <c r="CO349" s="379"/>
    </row>
    <row r="350" spans="1:93" x14ac:dyDescent="0.15">
      <c r="A350" s="419">
        <v>1.7209375</v>
      </c>
      <c r="B350" s="435"/>
      <c r="C350" s="442"/>
      <c r="D350" s="379"/>
      <c r="E350" s="380"/>
      <c r="F350" s="379" t="s">
        <v>374</v>
      </c>
      <c r="G350" s="379">
        <v>68</v>
      </c>
      <c r="H350" s="381">
        <v>1</v>
      </c>
      <c r="I350" s="379">
        <v>1</v>
      </c>
      <c r="J350" s="381">
        <v>0</v>
      </c>
      <c r="K350" s="402">
        <v>1</v>
      </c>
      <c r="L350" s="402">
        <v>1</v>
      </c>
      <c r="M350" s="402">
        <v>0</v>
      </c>
      <c r="N350" s="379"/>
      <c r="O350" s="379">
        <v>1</v>
      </c>
      <c r="P350" s="379">
        <v>0</v>
      </c>
      <c r="Q350" s="379">
        <v>0</v>
      </c>
      <c r="R350" s="379"/>
      <c r="S350" s="379"/>
      <c r="T350" s="379"/>
      <c r="U350" s="379"/>
      <c r="V350" s="379"/>
      <c r="W350" s="379"/>
      <c r="X350" s="379"/>
      <c r="Y350" s="381"/>
      <c r="Z350" s="379"/>
      <c r="AA350" s="379"/>
      <c r="AB350" s="379">
        <v>0.65088915021384186</v>
      </c>
      <c r="AC350" s="379">
        <v>-12.02961836283186</v>
      </c>
      <c r="AD350" s="379" t="s">
        <v>442</v>
      </c>
      <c r="AE350" s="379">
        <v>0.65088915021384186</v>
      </c>
      <c r="AF350" s="379">
        <v>-12.02961836283186</v>
      </c>
      <c r="AG350" s="379">
        <v>-3.5305805420690208</v>
      </c>
      <c r="AH350" s="379">
        <v>13.015652654867258</v>
      </c>
      <c r="AI350" s="379"/>
      <c r="AJ350" s="379"/>
      <c r="AK350" s="379">
        <v>0</v>
      </c>
      <c r="AL350" s="379">
        <v>0</v>
      </c>
      <c r="AM350" s="379"/>
      <c r="AN350" s="379"/>
      <c r="AO350" s="379"/>
      <c r="AP350" s="379"/>
      <c r="AQ350" s="379"/>
      <c r="AR350" s="379"/>
      <c r="AS350" s="379"/>
      <c r="AT350" s="379"/>
      <c r="AU350" s="405"/>
      <c r="AV350" s="405"/>
      <c r="AW350" s="405"/>
      <c r="AX350" s="379"/>
      <c r="AY350" s="379"/>
      <c r="AZ350" s="379"/>
      <c r="BA350" s="379"/>
      <c r="BB350" s="379"/>
      <c r="BC350" s="379"/>
      <c r="BD350" s="379"/>
      <c r="BE350" s="379"/>
      <c r="BF350" s="379"/>
      <c r="BG350" s="379"/>
      <c r="BH350" s="379"/>
      <c r="BI350" s="405"/>
      <c r="BJ350" s="405"/>
      <c r="BK350" s="405"/>
      <c r="BL350" s="379"/>
      <c r="BM350" s="379"/>
      <c r="BN350" s="379"/>
      <c r="BO350" s="379"/>
      <c r="BP350" s="379"/>
      <c r="BQ350" s="379"/>
      <c r="BR350" s="383"/>
      <c r="BS350" s="379"/>
      <c r="BT350" s="379"/>
      <c r="BU350" s="379"/>
      <c r="BV350" s="379"/>
      <c r="BW350" s="379"/>
      <c r="BX350" s="381"/>
      <c r="BY350" s="379"/>
      <c r="BZ350" s="379"/>
      <c r="CA350" s="379"/>
      <c r="CB350" s="379"/>
      <c r="CC350" s="379"/>
      <c r="CD350" s="379"/>
      <c r="CE350" s="381"/>
      <c r="CF350" s="379">
        <v>1</v>
      </c>
      <c r="CG350" s="379"/>
      <c r="CH350" s="379"/>
      <c r="CI350" s="379"/>
      <c r="CJ350" s="379"/>
      <c r="CK350" s="379"/>
      <c r="CL350" s="379"/>
      <c r="CM350" s="379"/>
      <c r="CN350" s="381"/>
      <c r="CO350" s="379"/>
    </row>
    <row r="351" spans="1:93" x14ac:dyDescent="0.15">
      <c r="A351" s="419">
        <v>1.721527777777778</v>
      </c>
      <c r="B351" s="435">
        <v>0.21</v>
      </c>
      <c r="C351" s="442">
        <v>0.69999299999999998</v>
      </c>
      <c r="D351" s="379"/>
      <c r="E351" s="380"/>
      <c r="F351" s="379"/>
      <c r="G351" s="379"/>
      <c r="H351" s="381">
        <v>2</v>
      </c>
      <c r="I351" s="379"/>
      <c r="J351" s="381"/>
      <c r="K351" s="402">
        <v>0</v>
      </c>
      <c r="L351" s="379"/>
      <c r="M351" s="379"/>
      <c r="N351" s="379"/>
      <c r="O351" s="379"/>
      <c r="P351" s="379"/>
      <c r="Q351" s="379"/>
      <c r="R351" s="379"/>
      <c r="S351" s="379"/>
      <c r="T351" s="379"/>
      <c r="U351" s="379"/>
      <c r="V351" s="379"/>
      <c r="W351" s="379"/>
      <c r="X351" s="379"/>
      <c r="Y351" s="381"/>
      <c r="Z351" s="379">
        <v>-0.2958587046426554</v>
      </c>
      <c r="AA351" s="379">
        <v>5.4429092920353987</v>
      </c>
      <c r="AB351" s="379">
        <v>-0.72978480478521657</v>
      </c>
      <c r="AC351" s="379">
        <v>12.187383849557524</v>
      </c>
      <c r="AD351" s="379" t="s">
        <v>443</v>
      </c>
      <c r="AE351" s="379">
        <v>-2.5049370326411489</v>
      </c>
      <c r="AF351" s="379">
        <v>12.069059734513276</v>
      </c>
      <c r="AG351" s="379">
        <v>1.0453674230707157</v>
      </c>
      <c r="AH351" s="379">
        <v>-11.6352046460177</v>
      </c>
      <c r="AI351" s="379"/>
      <c r="AJ351" s="379"/>
      <c r="AK351" s="379">
        <v>1</v>
      </c>
      <c r="AL351" s="379">
        <v>0</v>
      </c>
      <c r="AM351" s="379">
        <v>1</v>
      </c>
      <c r="AN351" s="379">
        <v>0</v>
      </c>
      <c r="AO351" s="379">
        <v>0</v>
      </c>
      <c r="AP351" s="379">
        <v>1</v>
      </c>
      <c r="AQ351" s="379">
        <v>0</v>
      </c>
      <c r="AR351" s="379">
        <v>0</v>
      </c>
      <c r="AS351" s="379">
        <v>1</v>
      </c>
      <c r="AT351" s="379">
        <v>0</v>
      </c>
      <c r="AU351" s="405">
        <v>0</v>
      </c>
      <c r="AV351" s="405">
        <v>0</v>
      </c>
      <c r="AW351" s="405">
        <v>0</v>
      </c>
      <c r="AX351" s="405">
        <v>0</v>
      </c>
      <c r="AY351" s="379">
        <v>0</v>
      </c>
      <c r="AZ351" s="379">
        <v>0</v>
      </c>
      <c r="BA351" s="379">
        <v>1</v>
      </c>
      <c r="BB351" s="379">
        <v>0</v>
      </c>
      <c r="BC351" s="379">
        <v>0</v>
      </c>
      <c r="BD351" s="379">
        <v>0</v>
      </c>
      <c r="BE351" s="379">
        <v>1</v>
      </c>
      <c r="BF351" s="379">
        <v>1</v>
      </c>
      <c r="BG351" s="379">
        <v>0</v>
      </c>
      <c r="BH351" s="379">
        <v>0</v>
      </c>
      <c r="BI351" s="405">
        <v>0</v>
      </c>
      <c r="BJ351" s="405">
        <v>0</v>
      </c>
      <c r="BK351" s="405">
        <v>0</v>
      </c>
      <c r="BL351" s="405">
        <v>0</v>
      </c>
      <c r="BM351" s="405">
        <v>0</v>
      </c>
      <c r="BN351" s="405">
        <v>1</v>
      </c>
      <c r="BO351" s="405">
        <v>0</v>
      </c>
      <c r="BP351" s="405">
        <v>0</v>
      </c>
      <c r="BQ351" s="405">
        <v>0</v>
      </c>
      <c r="BR351" s="383">
        <v>0</v>
      </c>
      <c r="BS351" s="402">
        <v>0</v>
      </c>
      <c r="BT351" s="402">
        <v>1</v>
      </c>
      <c r="BU351" s="402">
        <v>0</v>
      </c>
      <c r="BV351" s="402">
        <v>0</v>
      </c>
      <c r="BW351" s="402">
        <v>0</v>
      </c>
      <c r="BX351" s="381">
        <v>1</v>
      </c>
      <c r="BY351" s="402">
        <v>1</v>
      </c>
      <c r="BZ351" s="402">
        <v>0</v>
      </c>
      <c r="CA351" s="402">
        <v>0</v>
      </c>
      <c r="CB351" s="402">
        <v>0</v>
      </c>
      <c r="CC351" s="402">
        <v>0</v>
      </c>
      <c r="CD351" s="402">
        <v>0</v>
      </c>
      <c r="CE351" s="381">
        <v>0</v>
      </c>
      <c r="CF351" s="402">
        <v>0</v>
      </c>
      <c r="CG351" s="379"/>
      <c r="CH351" s="379"/>
      <c r="CI351" s="379"/>
      <c r="CJ351" s="379"/>
      <c r="CK351" s="379"/>
      <c r="CL351" s="379"/>
      <c r="CM351" s="379"/>
      <c r="CN351" s="381"/>
      <c r="CO351" s="379"/>
    </row>
    <row r="352" spans="1:93" x14ac:dyDescent="0.15">
      <c r="A352" s="419">
        <v>1.7223148148148149</v>
      </c>
      <c r="B352" s="435">
        <v>1.08</v>
      </c>
      <c r="C352" s="442">
        <v>1.2666666400000002</v>
      </c>
      <c r="D352" s="379"/>
      <c r="E352" s="380"/>
      <c r="F352" s="379"/>
      <c r="G352" s="379"/>
      <c r="H352" s="381">
        <v>3</v>
      </c>
      <c r="I352" s="379"/>
      <c r="J352" s="381"/>
      <c r="K352" s="402">
        <v>0</v>
      </c>
      <c r="L352" s="379"/>
      <c r="M352" s="379"/>
      <c r="N352" s="379"/>
      <c r="O352" s="379"/>
      <c r="P352" s="379"/>
      <c r="Q352" s="379"/>
      <c r="R352" s="379"/>
      <c r="S352" s="379"/>
      <c r="T352" s="379"/>
      <c r="U352" s="379"/>
      <c r="V352" s="379"/>
      <c r="W352" s="379"/>
      <c r="X352" s="379"/>
      <c r="Y352" s="381"/>
      <c r="Z352" s="379">
        <v>2.7021761690695856</v>
      </c>
      <c r="AA352" s="379">
        <v>-9.9786670353982316</v>
      </c>
      <c r="AB352" s="379">
        <v>3.4516848874976462</v>
      </c>
      <c r="AC352" s="379">
        <v>-12.02961836283186</v>
      </c>
      <c r="AD352" s="379" t="s">
        <v>443</v>
      </c>
      <c r="AE352" s="379">
        <v>2.5049370326411489</v>
      </c>
      <c r="AF352" s="379">
        <v>-12.02961836283186</v>
      </c>
      <c r="AG352" s="379">
        <v>-0.33530653192834275</v>
      </c>
      <c r="AH352" s="379">
        <v>12.700121681415931</v>
      </c>
      <c r="AI352" s="379"/>
      <c r="AJ352" s="379"/>
      <c r="AK352" s="379">
        <v>0</v>
      </c>
      <c r="AL352" s="379">
        <v>1</v>
      </c>
      <c r="AM352" s="379">
        <v>0</v>
      </c>
      <c r="AN352" s="379">
        <v>1</v>
      </c>
      <c r="AO352" s="379">
        <v>0</v>
      </c>
      <c r="AP352" s="379">
        <v>0</v>
      </c>
      <c r="AQ352" s="379">
        <v>1</v>
      </c>
      <c r="AR352" s="379">
        <v>0</v>
      </c>
      <c r="AS352" s="379">
        <v>0</v>
      </c>
      <c r="AT352" s="379">
        <v>0</v>
      </c>
      <c r="AU352" s="405">
        <v>1</v>
      </c>
      <c r="AV352" s="405">
        <v>0</v>
      </c>
      <c r="AW352" s="405">
        <v>0</v>
      </c>
      <c r="AX352" s="405">
        <v>0</v>
      </c>
      <c r="AY352" s="405">
        <v>0</v>
      </c>
      <c r="AZ352" s="405">
        <v>1</v>
      </c>
      <c r="BA352" s="405">
        <v>0</v>
      </c>
      <c r="BB352" s="405">
        <v>0</v>
      </c>
      <c r="BC352" s="405">
        <v>0</v>
      </c>
      <c r="BD352" s="405">
        <v>1</v>
      </c>
      <c r="BE352" s="405">
        <v>0</v>
      </c>
      <c r="BF352" s="405">
        <v>1</v>
      </c>
      <c r="BG352" s="405">
        <v>0</v>
      </c>
      <c r="BH352" s="405">
        <v>0</v>
      </c>
      <c r="BI352" s="405">
        <v>0</v>
      </c>
      <c r="BJ352" s="405">
        <v>0</v>
      </c>
      <c r="BK352" s="405">
        <v>0</v>
      </c>
      <c r="BL352" s="405">
        <v>0</v>
      </c>
      <c r="BM352" s="405">
        <v>0</v>
      </c>
      <c r="BN352" s="405">
        <v>1</v>
      </c>
      <c r="BO352" s="405">
        <v>0</v>
      </c>
      <c r="BP352" s="405">
        <v>0</v>
      </c>
      <c r="BQ352" s="405">
        <v>0</v>
      </c>
      <c r="BR352" s="383">
        <v>0</v>
      </c>
      <c r="BS352" s="402">
        <v>1</v>
      </c>
      <c r="BT352" s="402">
        <v>0</v>
      </c>
      <c r="BU352" s="402">
        <v>0</v>
      </c>
      <c r="BV352" s="402">
        <v>0</v>
      </c>
      <c r="BW352" s="402">
        <v>1</v>
      </c>
      <c r="BX352" s="381">
        <v>0</v>
      </c>
      <c r="BY352" s="402">
        <v>1</v>
      </c>
      <c r="BZ352" s="402">
        <v>0</v>
      </c>
      <c r="CA352" s="402">
        <v>0</v>
      </c>
      <c r="CB352" s="402">
        <v>0</v>
      </c>
      <c r="CC352" s="402">
        <v>0</v>
      </c>
      <c r="CD352" s="402">
        <v>0</v>
      </c>
      <c r="CE352" s="381">
        <v>0</v>
      </c>
      <c r="CF352" s="402">
        <v>1</v>
      </c>
      <c r="CG352" s="379"/>
      <c r="CH352" s="379"/>
      <c r="CI352" s="379"/>
      <c r="CJ352" s="379"/>
      <c r="CK352" s="379"/>
      <c r="CL352" s="379"/>
      <c r="CM352" s="379"/>
      <c r="CN352" s="381"/>
      <c r="CO352" s="379"/>
    </row>
    <row r="353" spans="1:93" x14ac:dyDescent="0.15">
      <c r="A353" s="419">
        <v>1.7231481481481481</v>
      </c>
      <c r="B353" s="435">
        <v>1.1200000000000001</v>
      </c>
      <c r="C353" s="442">
        <v>1.3999999600000004</v>
      </c>
      <c r="D353" s="379"/>
      <c r="E353" s="380"/>
      <c r="F353" s="379"/>
      <c r="G353" s="379"/>
      <c r="H353" s="381">
        <v>4</v>
      </c>
      <c r="I353" s="379"/>
      <c r="J353" s="381"/>
      <c r="K353" s="402">
        <v>0</v>
      </c>
      <c r="L353" s="379"/>
      <c r="M353" s="379"/>
      <c r="N353" s="379"/>
      <c r="O353" s="379"/>
      <c r="P353" s="379"/>
      <c r="Q353" s="379"/>
      <c r="R353" s="379"/>
      <c r="S353" s="379"/>
      <c r="T353" s="379"/>
      <c r="U353" s="379"/>
      <c r="V353" s="379"/>
      <c r="W353" s="379"/>
      <c r="X353" s="379"/>
      <c r="Y353" s="381"/>
      <c r="Z353" s="379">
        <v>-4.1222979513543319</v>
      </c>
      <c r="AA353" s="379">
        <v>10.491404867256639</v>
      </c>
      <c r="AB353" s="379">
        <v>-5.6213153882104523</v>
      </c>
      <c r="AC353" s="379">
        <v>12.976211283185842</v>
      </c>
      <c r="AD353" s="379" t="s">
        <v>443</v>
      </c>
      <c r="AE353" s="379">
        <v>-4.5562240514968932</v>
      </c>
      <c r="AF353" s="379">
        <v>13.133976769911506</v>
      </c>
      <c r="AG353" s="379">
        <v>1.1637109049277778</v>
      </c>
      <c r="AH353" s="379">
        <v>-12.897328539823011</v>
      </c>
      <c r="AI353" s="379"/>
      <c r="AJ353" s="379"/>
      <c r="AK353" s="379">
        <v>0</v>
      </c>
      <c r="AL353" s="379">
        <v>1</v>
      </c>
      <c r="AM353" s="379">
        <v>1</v>
      </c>
      <c r="AN353" s="379">
        <v>0</v>
      </c>
      <c r="AO353" s="379">
        <v>0</v>
      </c>
      <c r="AP353" s="379">
        <v>0</v>
      </c>
      <c r="AQ353" s="379">
        <v>1</v>
      </c>
      <c r="AR353" s="379">
        <v>0</v>
      </c>
      <c r="AS353" s="379">
        <v>0</v>
      </c>
      <c r="AT353" s="379">
        <v>0</v>
      </c>
      <c r="AU353" s="405">
        <v>0</v>
      </c>
      <c r="AV353" s="405">
        <v>0</v>
      </c>
      <c r="AW353" s="405">
        <v>1</v>
      </c>
      <c r="AX353" s="405">
        <v>0</v>
      </c>
      <c r="AY353" s="405">
        <v>0</v>
      </c>
      <c r="AZ353" s="405">
        <v>1</v>
      </c>
      <c r="BA353" s="405">
        <v>0</v>
      </c>
      <c r="BB353" s="405">
        <v>0</v>
      </c>
      <c r="BC353" s="405">
        <v>0</v>
      </c>
      <c r="BD353" s="405">
        <v>1</v>
      </c>
      <c r="BE353" s="405">
        <v>0</v>
      </c>
      <c r="BF353" s="405">
        <v>1</v>
      </c>
      <c r="BG353" s="405">
        <v>0</v>
      </c>
      <c r="BH353" s="405">
        <v>0</v>
      </c>
      <c r="BI353" s="405">
        <v>0</v>
      </c>
      <c r="BJ353" s="405">
        <v>0</v>
      </c>
      <c r="BK353" s="405">
        <v>0</v>
      </c>
      <c r="BL353" s="405">
        <v>0</v>
      </c>
      <c r="BM353" s="405">
        <v>0</v>
      </c>
      <c r="BN353" s="405">
        <v>1</v>
      </c>
      <c r="BO353" s="405">
        <v>0</v>
      </c>
      <c r="BP353" s="405">
        <v>0</v>
      </c>
      <c r="BQ353" s="405">
        <v>0</v>
      </c>
      <c r="BR353" s="383">
        <v>0</v>
      </c>
      <c r="BS353" s="402">
        <v>0</v>
      </c>
      <c r="BT353" s="402">
        <v>1</v>
      </c>
      <c r="BU353" s="402">
        <v>0</v>
      </c>
      <c r="BV353" s="402">
        <v>0</v>
      </c>
      <c r="BW353" s="402">
        <v>1</v>
      </c>
      <c r="BX353" s="381">
        <v>0</v>
      </c>
      <c r="BY353" s="402">
        <v>1</v>
      </c>
      <c r="BZ353" s="402">
        <v>0</v>
      </c>
      <c r="CA353" s="402">
        <v>0</v>
      </c>
      <c r="CB353" s="402">
        <v>0</v>
      </c>
      <c r="CC353" s="402">
        <v>0</v>
      </c>
      <c r="CD353" s="402">
        <v>0</v>
      </c>
      <c r="CE353" s="381">
        <v>0</v>
      </c>
      <c r="CF353" s="402">
        <v>0</v>
      </c>
      <c r="CG353" s="379"/>
      <c r="CH353" s="379"/>
      <c r="CI353" s="379"/>
      <c r="CJ353" s="379"/>
      <c r="CK353" s="379"/>
      <c r="CL353" s="379"/>
      <c r="CM353" s="379"/>
      <c r="CN353" s="381"/>
      <c r="CO353" s="379"/>
    </row>
    <row r="354" spans="1:93" x14ac:dyDescent="0.15">
      <c r="A354" s="419">
        <v>1.7239120370370371</v>
      </c>
      <c r="B354" s="435">
        <v>1.06</v>
      </c>
      <c r="C354" s="442">
        <v>1.1999999800000003</v>
      </c>
      <c r="D354" s="379"/>
      <c r="E354" s="380"/>
      <c r="F354" s="379"/>
      <c r="G354" s="379"/>
      <c r="H354" s="381">
        <v>5</v>
      </c>
      <c r="I354" s="379"/>
      <c r="J354" s="381"/>
      <c r="K354" s="402">
        <v>0</v>
      </c>
      <c r="L354" s="379"/>
      <c r="M354" s="379"/>
      <c r="N354" s="379"/>
      <c r="O354" s="379"/>
      <c r="P354" s="379"/>
      <c r="Q354" s="379"/>
      <c r="R354" s="379"/>
      <c r="S354" s="379"/>
      <c r="T354" s="379"/>
      <c r="U354" s="379"/>
      <c r="V354" s="379"/>
      <c r="W354" s="379"/>
      <c r="X354" s="379"/>
      <c r="Y354" s="381"/>
      <c r="Z354" s="379">
        <v>1.4003978686419021</v>
      </c>
      <c r="AA354" s="379">
        <v>-11.359115044247789</v>
      </c>
      <c r="AB354" s="379">
        <v>2.8599674782123352</v>
      </c>
      <c r="AC354" s="379">
        <v>-12.660680309734515</v>
      </c>
      <c r="AD354" s="379"/>
      <c r="AE354" s="379">
        <v>3.9250588149258947</v>
      </c>
      <c r="AF354" s="379">
        <v>-12.779004424778762</v>
      </c>
      <c r="AG354" s="379">
        <v>-4.280089260497081</v>
      </c>
      <c r="AH354" s="379">
        <v>13.252300884955753</v>
      </c>
      <c r="AI354" s="379"/>
      <c r="AJ354" s="379"/>
      <c r="AK354" s="379">
        <v>0</v>
      </c>
      <c r="AL354" s="379">
        <v>1</v>
      </c>
      <c r="AM354" s="379">
        <v>0</v>
      </c>
      <c r="AN354" s="379">
        <v>1</v>
      </c>
      <c r="AO354" s="379">
        <v>0</v>
      </c>
      <c r="AP354" s="379">
        <v>1</v>
      </c>
      <c r="AQ354" s="379">
        <v>0</v>
      </c>
      <c r="AR354" s="379">
        <v>0</v>
      </c>
      <c r="AS354" s="379">
        <v>0</v>
      </c>
      <c r="AT354" s="379">
        <v>1</v>
      </c>
      <c r="AU354" s="405">
        <v>0</v>
      </c>
      <c r="AV354" s="405">
        <v>0</v>
      </c>
      <c r="AW354" s="405">
        <v>0</v>
      </c>
      <c r="AX354" s="405">
        <v>0</v>
      </c>
      <c r="AY354" s="405">
        <v>0</v>
      </c>
      <c r="AZ354" s="405">
        <v>1</v>
      </c>
      <c r="BA354" s="405">
        <v>0</v>
      </c>
      <c r="BB354" s="405">
        <v>0</v>
      </c>
      <c r="BC354" s="405">
        <v>0</v>
      </c>
      <c r="BD354" s="405">
        <v>1</v>
      </c>
      <c r="BE354" s="405">
        <v>0</v>
      </c>
      <c r="BF354" s="415">
        <v>1</v>
      </c>
      <c r="BG354" s="405">
        <v>0</v>
      </c>
      <c r="BH354" s="405">
        <v>0</v>
      </c>
      <c r="BI354" s="405">
        <v>0</v>
      </c>
      <c r="BJ354" s="405">
        <v>0</v>
      </c>
      <c r="BK354" s="405">
        <v>0</v>
      </c>
      <c r="BL354" s="415">
        <v>1</v>
      </c>
      <c r="BM354" s="405">
        <v>0</v>
      </c>
      <c r="BN354" s="405">
        <v>1</v>
      </c>
      <c r="BO354" s="405">
        <v>0</v>
      </c>
      <c r="BP354" s="405">
        <v>0</v>
      </c>
      <c r="BQ354" s="405">
        <v>0</v>
      </c>
      <c r="BR354" s="383">
        <v>0</v>
      </c>
      <c r="BS354" s="402">
        <v>1</v>
      </c>
      <c r="BT354" s="402">
        <v>0</v>
      </c>
      <c r="BU354" s="402">
        <v>0</v>
      </c>
      <c r="BV354" s="402">
        <v>0</v>
      </c>
      <c r="BW354" s="402">
        <v>1</v>
      </c>
      <c r="BX354" s="381">
        <v>0</v>
      </c>
      <c r="BY354" s="402">
        <v>0</v>
      </c>
      <c r="BZ354" s="402">
        <v>0</v>
      </c>
      <c r="CA354" s="402">
        <v>0</v>
      </c>
      <c r="CB354" s="402">
        <v>0</v>
      </c>
      <c r="CC354" s="402">
        <v>1</v>
      </c>
      <c r="CD354" s="402">
        <v>0</v>
      </c>
      <c r="CE354" s="381">
        <v>0</v>
      </c>
      <c r="CF354" s="402">
        <v>1</v>
      </c>
      <c r="CG354" s="379"/>
      <c r="CH354" s="379"/>
      <c r="CI354" s="379"/>
      <c r="CJ354" s="379"/>
      <c r="CK354" s="379"/>
      <c r="CL354" s="379"/>
      <c r="CM354" s="379"/>
      <c r="CN354" s="381"/>
      <c r="CO354" s="379"/>
    </row>
    <row r="355" spans="1:93" x14ac:dyDescent="0.15">
      <c r="A355" s="418" t="s">
        <v>593</v>
      </c>
      <c r="B355" s="435"/>
      <c r="C355" s="442"/>
      <c r="D355" s="379"/>
      <c r="E355" s="380"/>
      <c r="F355" s="379"/>
      <c r="G355" s="379"/>
      <c r="H355" s="381"/>
      <c r="I355" s="379"/>
      <c r="J355" s="381"/>
      <c r="K355" s="379"/>
      <c r="L355" s="379"/>
      <c r="M355" s="379"/>
      <c r="N355" s="379"/>
      <c r="O355" s="379"/>
      <c r="P355" s="379"/>
      <c r="Q355" s="379"/>
      <c r="R355" s="379"/>
      <c r="S355" s="379"/>
      <c r="T355" s="379"/>
      <c r="U355" s="379"/>
      <c r="V355" s="379"/>
      <c r="W355" s="379"/>
      <c r="X355" s="379"/>
      <c r="Y355" s="381"/>
      <c r="Z355" s="379">
        <v>2.7021761690695856</v>
      </c>
      <c r="AA355" s="379">
        <v>12.147942477876107</v>
      </c>
      <c r="AB355" s="379"/>
      <c r="AC355" s="379"/>
      <c r="AD355" s="379"/>
      <c r="AE355" s="379"/>
      <c r="AF355" s="379"/>
      <c r="AG355" s="379"/>
      <c r="AH355" s="381"/>
      <c r="AI355" s="382"/>
      <c r="AJ355" s="382"/>
      <c r="AK355" s="379"/>
      <c r="AL355" s="379"/>
      <c r="AM355" s="379"/>
      <c r="AN355" s="379"/>
      <c r="AO355" s="379"/>
      <c r="AP355" s="379"/>
      <c r="AQ355" s="379"/>
      <c r="AR355" s="379"/>
      <c r="AS355" s="379"/>
      <c r="AT355" s="379"/>
      <c r="AU355" s="405"/>
      <c r="AV355" s="405"/>
      <c r="AW355" s="405"/>
      <c r="AX355" s="379"/>
      <c r="AY355" s="379"/>
      <c r="AZ355" s="379"/>
      <c r="BA355" s="379"/>
      <c r="BB355" s="379"/>
      <c r="BC355" s="379"/>
      <c r="BD355" s="379"/>
      <c r="BE355" s="379"/>
      <c r="BF355" s="379"/>
      <c r="BG355" s="379"/>
      <c r="BH355" s="379"/>
      <c r="BI355" s="405"/>
      <c r="BJ355" s="405"/>
      <c r="BK355" s="405"/>
      <c r="BL355" s="379"/>
      <c r="BM355" s="379"/>
      <c r="BN355" s="379"/>
      <c r="BO355" s="379"/>
      <c r="BP355" s="379"/>
      <c r="BQ355" s="379"/>
      <c r="BR355" s="383"/>
      <c r="BS355" s="379"/>
      <c r="BT355" s="379"/>
      <c r="BU355" s="379"/>
      <c r="BV355" s="379"/>
      <c r="BW355" s="379"/>
      <c r="BX355" s="381"/>
      <c r="BY355" s="379"/>
      <c r="BZ355" s="379"/>
      <c r="CA355" s="379"/>
      <c r="CB355" s="379"/>
      <c r="CC355" s="379"/>
      <c r="CD355" s="379"/>
      <c r="CE355" s="381"/>
      <c r="CF355" s="379"/>
      <c r="CG355" s="379"/>
      <c r="CH355" s="379"/>
      <c r="CI355" s="379"/>
      <c r="CJ355" s="379"/>
      <c r="CK355" s="379"/>
      <c r="CL355" s="379"/>
      <c r="CM355" s="379"/>
      <c r="CN355" s="381"/>
      <c r="CO355" s="379" t="s">
        <v>563</v>
      </c>
    </row>
    <row r="356" spans="1:93" x14ac:dyDescent="0.15">
      <c r="A356" s="419">
        <v>1.7383217592592592</v>
      </c>
      <c r="B356" s="435"/>
      <c r="C356" s="442"/>
      <c r="D356" s="379"/>
      <c r="E356" s="380"/>
      <c r="F356" s="379" t="s">
        <v>366</v>
      </c>
      <c r="G356" s="379">
        <v>69</v>
      </c>
      <c r="H356" s="381">
        <v>1</v>
      </c>
      <c r="I356" s="379">
        <v>1</v>
      </c>
      <c r="J356" s="381">
        <v>0</v>
      </c>
      <c r="K356" s="402">
        <v>1</v>
      </c>
      <c r="L356" s="402">
        <v>1</v>
      </c>
      <c r="M356" s="402">
        <v>0</v>
      </c>
      <c r="N356" s="379"/>
      <c r="O356" s="379">
        <v>1</v>
      </c>
      <c r="P356" s="379">
        <v>0</v>
      </c>
      <c r="Q356" s="379">
        <v>0</v>
      </c>
      <c r="R356" s="379">
        <v>0</v>
      </c>
      <c r="S356" s="379">
        <v>1</v>
      </c>
      <c r="T356" s="379">
        <v>0</v>
      </c>
      <c r="U356" s="379">
        <v>0</v>
      </c>
      <c r="V356" s="379">
        <v>0</v>
      </c>
      <c r="W356" s="379">
        <v>1</v>
      </c>
      <c r="X356" s="379">
        <v>0</v>
      </c>
      <c r="Y356" s="381">
        <v>0</v>
      </c>
      <c r="Z356" s="379"/>
      <c r="AA356" s="379"/>
      <c r="AB356" s="379">
        <v>-0.80868045935659139</v>
      </c>
      <c r="AC356" s="379">
        <v>-11.990176991150443</v>
      </c>
      <c r="AD356" s="379" t="s">
        <v>442</v>
      </c>
      <c r="AE356" s="379">
        <v>-0.80868045935659139</v>
      </c>
      <c r="AF356" s="379">
        <v>-11.990176991150443</v>
      </c>
      <c r="AG356" s="379">
        <v>3.7278196784974575</v>
      </c>
      <c r="AH356" s="379">
        <v>13.015652654867258</v>
      </c>
      <c r="AI356" s="379"/>
      <c r="AJ356" s="379"/>
      <c r="AK356" s="379">
        <v>0</v>
      </c>
      <c r="AL356" s="379">
        <v>0</v>
      </c>
      <c r="AM356" s="379"/>
      <c r="AN356" s="379"/>
      <c r="AO356" s="379"/>
      <c r="AP356" s="379"/>
      <c r="AQ356" s="379"/>
      <c r="AR356" s="379"/>
      <c r="AS356" s="379"/>
      <c r="AT356" s="379"/>
      <c r="AU356" s="405"/>
      <c r="AV356" s="405"/>
      <c r="AW356" s="405"/>
      <c r="AX356" s="379"/>
      <c r="AY356" s="379"/>
      <c r="AZ356" s="379"/>
      <c r="BA356" s="379"/>
      <c r="BB356" s="379"/>
      <c r="BC356" s="379"/>
      <c r="BD356" s="379"/>
      <c r="BE356" s="379"/>
      <c r="BF356" s="379"/>
      <c r="BG356" s="379"/>
      <c r="BH356" s="379"/>
      <c r="BI356" s="405"/>
      <c r="BJ356" s="405"/>
      <c r="BK356" s="405"/>
      <c r="BL356" s="379"/>
      <c r="BM356" s="379"/>
      <c r="BN356" s="379"/>
      <c r="BO356" s="379"/>
      <c r="BP356" s="379"/>
      <c r="BQ356" s="379"/>
      <c r="BR356" s="383"/>
      <c r="BS356" s="379"/>
      <c r="BT356" s="379"/>
      <c r="BU356" s="379"/>
      <c r="BV356" s="379"/>
      <c r="BW356" s="379"/>
      <c r="BX356" s="381"/>
      <c r="BY356" s="379"/>
      <c r="BZ356" s="379"/>
      <c r="CA356" s="379"/>
      <c r="CB356" s="379"/>
      <c r="CC356" s="379"/>
      <c r="CD356" s="379"/>
      <c r="CE356" s="381"/>
      <c r="CF356" s="379">
        <v>1</v>
      </c>
      <c r="CG356" s="379"/>
      <c r="CH356" s="379"/>
      <c r="CI356" s="379"/>
      <c r="CJ356" s="379"/>
      <c r="CK356" s="379"/>
      <c r="CL356" s="379"/>
      <c r="CM356" s="379"/>
      <c r="CN356" s="381"/>
      <c r="CO356" s="379"/>
    </row>
    <row r="357" spans="1:93" x14ac:dyDescent="0.15">
      <c r="A357" s="418"/>
      <c r="B357" s="435"/>
      <c r="C357" s="442"/>
      <c r="D357" s="379"/>
      <c r="E357" s="380"/>
      <c r="F357" s="379"/>
      <c r="G357" s="379"/>
      <c r="H357" s="381"/>
      <c r="I357" s="379"/>
      <c r="J357" s="381"/>
      <c r="K357" s="379"/>
      <c r="L357" s="379"/>
      <c r="M357" s="379"/>
      <c r="N357" s="379"/>
      <c r="O357" s="379"/>
      <c r="P357" s="379"/>
      <c r="Q357" s="379"/>
      <c r="R357" s="379"/>
      <c r="S357" s="379"/>
      <c r="T357" s="379"/>
      <c r="U357" s="379"/>
      <c r="V357" s="379"/>
      <c r="W357" s="379"/>
      <c r="X357" s="379"/>
      <c r="Y357" s="381"/>
      <c r="Z357" s="379">
        <v>0.45365001378540493</v>
      </c>
      <c r="AA357" s="379">
        <v>6.2711780973451337</v>
      </c>
      <c r="AB357" s="379"/>
      <c r="AC357" s="379"/>
      <c r="AD357" s="379"/>
      <c r="AE357" s="379"/>
      <c r="AF357" s="379"/>
      <c r="AG357" s="379"/>
      <c r="AH357" s="381"/>
      <c r="AI357" s="382"/>
      <c r="AJ357" s="382"/>
      <c r="AK357" s="379"/>
      <c r="AL357" s="379"/>
      <c r="AM357" s="379"/>
      <c r="AN357" s="379"/>
      <c r="AO357" s="379"/>
      <c r="AP357" s="379"/>
      <c r="AQ357" s="379"/>
      <c r="AR357" s="379"/>
      <c r="AS357" s="379"/>
      <c r="AT357" s="379"/>
      <c r="AU357" s="405"/>
      <c r="AV357" s="405"/>
      <c r="AW357" s="405"/>
      <c r="AX357" s="379"/>
      <c r="AY357" s="379"/>
      <c r="AZ357" s="379"/>
      <c r="BA357" s="379"/>
      <c r="BB357" s="379"/>
      <c r="BC357" s="379"/>
      <c r="BD357" s="379"/>
      <c r="BE357" s="379"/>
      <c r="BF357" s="379"/>
      <c r="BG357" s="379"/>
      <c r="BH357" s="379"/>
      <c r="BI357" s="405"/>
      <c r="BJ357" s="405"/>
      <c r="BK357" s="405"/>
      <c r="BL357" s="379"/>
      <c r="BM357" s="379"/>
      <c r="BN357" s="379"/>
      <c r="BO357" s="379"/>
      <c r="BP357" s="379"/>
      <c r="BQ357" s="379"/>
      <c r="BR357" s="383">
        <v>0</v>
      </c>
      <c r="BS357" s="379">
        <v>0</v>
      </c>
      <c r="BT357" s="379">
        <v>1</v>
      </c>
      <c r="BU357" s="402">
        <v>0</v>
      </c>
      <c r="BV357" s="402">
        <v>0</v>
      </c>
      <c r="BW357" s="402">
        <v>0</v>
      </c>
      <c r="BX357" s="381">
        <v>1</v>
      </c>
      <c r="BY357" s="402">
        <v>0</v>
      </c>
      <c r="BZ357" s="402">
        <v>0</v>
      </c>
      <c r="CA357" s="402">
        <v>0</v>
      </c>
      <c r="CB357" s="402">
        <v>0</v>
      </c>
      <c r="CC357" s="402">
        <v>0</v>
      </c>
      <c r="CD357" s="402">
        <v>1</v>
      </c>
      <c r="CE357" s="381">
        <v>0</v>
      </c>
      <c r="CF357" s="402">
        <v>0</v>
      </c>
      <c r="CG357" s="379"/>
      <c r="CH357" s="379"/>
      <c r="CI357" s="379"/>
      <c r="CJ357" s="379"/>
      <c r="CK357" s="379"/>
      <c r="CL357" s="379"/>
      <c r="CM357" s="379"/>
      <c r="CN357" s="381"/>
      <c r="CO357" s="379"/>
    </row>
    <row r="358" spans="1:93" x14ac:dyDescent="0.15">
      <c r="A358" s="419">
        <v>1.754363425925926</v>
      </c>
      <c r="B358" s="435"/>
      <c r="C358" s="442"/>
      <c r="D358" s="379"/>
      <c r="E358" s="380"/>
      <c r="F358" s="379" t="s">
        <v>375</v>
      </c>
      <c r="G358" s="379">
        <v>70</v>
      </c>
      <c r="H358" s="381">
        <v>1</v>
      </c>
      <c r="I358" s="379">
        <v>1</v>
      </c>
      <c r="J358" s="381">
        <v>0</v>
      </c>
      <c r="K358" s="402">
        <v>1</v>
      </c>
      <c r="L358" s="402">
        <v>1</v>
      </c>
      <c r="M358" s="402">
        <v>0</v>
      </c>
      <c r="N358" s="379"/>
      <c r="O358" s="379">
        <v>1</v>
      </c>
      <c r="P358" s="379">
        <v>0</v>
      </c>
      <c r="Q358" s="379">
        <v>0</v>
      </c>
      <c r="R358" s="379">
        <v>0</v>
      </c>
      <c r="S358" s="379">
        <v>0</v>
      </c>
      <c r="T358" s="379">
        <v>0</v>
      </c>
      <c r="U358" s="379">
        <v>0</v>
      </c>
      <c r="V358" s="379">
        <v>1</v>
      </c>
      <c r="W358" s="379">
        <v>0</v>
      </c>
      <c r="X358" s="379">
        <v>0</v>
      </c>
      <c r="Y358" s="381">
        <v>1</v>
      </c>
      <c r="Z358" s="411">
        <v>-3.3727892329262712</v>
      </c>
      <c r="AA358" s="411">
        <v>6.5078263274336292</v>
      </c>
      <c r="AB358" s="379">
        <v>1.0453674230707157</v>
      </c>
      <c r="AC358" s="379">
        <v>-12.02961836283186</v>
      </c>
      <c r="AD358" s="379" t="s">
        <v>442</v>
      </c>
      <c r="AE358" s="379">
        <v>1.0453674230707157</v>
      </c>
      <c r="AF358" s="379">
        <v>-12.02961836283186</v>
      </c>
      <c r="AG358" s="379">
        <v>-3.9645066422115822</v>
      </c>
      <c r="AH358" s="379">
        <v>13.291742256637169</v>
      </c>
      <c r="AI358" s="379"/>
      <c r="AJ358" s="379"/>
      <c r="AK358" s="379">
        <v>0</v>
      </c>
      <c r="AL358" s="379">
        <v>0</v>
      </c>
      <c r="AM358" s="379"/>
      <c r="AN358" s="379"/>
      <c r="AO358" s="379"/>
      <c r="AP358" s="379"/>
      <c r="AQ358" s="379"/>
      <c r="AR358" s="379"/>
      <c r="AS358" s="379"/>
      <c r="AT358" s="379"/>
      <c r="AU358" s="405"/>
      <c r="AV358" s="405"/>
      <c r="AW358" s="405"/>
      <c r="AX358" s="379"/>
      <c r="AY358" s="379"/>
      <c r="AZ358" s="379"/>
      <c r="BA358" s="379"/>
      <c r="BB358" s="379"/>
      <c r="BC358" s="379"/>
      <c r="BD358" s="379"/>
      <c r="BE358" s="379"/>
      <c r="BF358" s="379"/>
      <c r="BG358" s="379"/>
      <c r="BH358" s="379"/>
      <c r="BI358" s="405"/>
      <c r="BJ358" s="405"/>
      <c r="BK358" s="405"/>
      <c r="BL358" s="379"/>
      <c r="BM358" s="379"/>
      <c r="BN358" s="379"/>
      <c r="BO358" s="379"/>
      <c r="BP358" s="379"/>
      <c r="BQ358" s="379"/>
      <c r="BR358" s="383"/>
      <c r="BS358" s="379"/>
      <c r="BT358" s="379"/>
      <c r="BU358" s="379"/>
      <c r="BV358" s="379"/>
      <c r="BW358" s="379"/>
      <c r="BX358" s="381"/>
      <c r="BY358" s="379"/>
      <c r="BZ358" s="379"/>
      <c r="CA358" s="379"/>
      <c r="CB358" s="379"/>
      <c r="CC358" s="379"/>
      <c r="CD358" s="379"/>
      <c r="CE358" s="381"/>
      <c r="CF358" s="379"/>
      <c r="CG358" s="379"/>
      <c r="CH358" s="379"/>
      <c r="CI358" s="379"/>
      <c r="CJ358" s="379"/>
      <c r="CK358" s="379"/>
      <c r="CL358" s="379"/>
      <c r="CM358" s="379"/>
      <c r="CN358" s="381"/>
      <c r="CO358" s="379"/>
    </row>
    <row r="359" spans="1:93" x14ac:dyDescent="0.15">
      <c r="A359" s="419">
        <v>1.7620370370370371</v>
      </c>
      <c r="B359" s="435"/>
      <c r="C359" s="442"/>
      <c r="D359" s="379"/>
      <c r="E359" s="380"/>
      <c r="F359" s="379"/>
      <c r="G359" s="379"/>
      <c r="H359" s="381">
        <v>1</v>
      </c>
      <c r="I359" s="379">
        <v>1</v>
      </c>
      <c r="J359" s="381">
        <v>0</v>
      </c>
      <c r="K359" s="402">
        <v>1</v>
      </c>
      <c r="L359" s="402">
        <v>0</v>
      </c>
      <c r="M359" s="402">
        <v>1</v>
      </c>
      <c r="N359" s="379"/>
      <c r="O359" s="379">
        <v>0</v>
      </c>
      <c r="P359" s="379">
        <v>0</v>
      </c>
      <c r="Q359" s="379">
        <v>1</v>
      </c>
      <c r="R359" s="379">
        <v>1</v>
      </c>
      <c r="S359" s="379">
        <v>0</v>
      </c>
      <c r="T359" s="379">
        <v>0</v>
      </c>
      <c r="U359" s="379">
        <v>0</v>
      </c>
      <c r="V359" s="379">
        <v>0</v>
      </c>
      <c r="W359" s="379">
        <v>0</v>
      </c>
      <c r="X359" s="379">
        <v>0</v>
      </c>
      <c r="Y359" s="381">
        <v>1</v>
      </c>
      <c r="Z359" s="379"/>
      <c r="AA359" s="379"/>
      <c r="AB359" s="379">
        <v>0.80868045935659139</v>
      </c>
      <c r="AC359" s="379">
        <v>-11.990176991150443</v>
      </c>
      <c r="AD359" s="379" t="s">
        <v>442</v>
      </c>
      <c r="AE359" s="379">
        <v>0.80868045935659139</v>
      </c>
      <c r="AF359" s="379">
        <v>-11.990176991150443</v>
      </c>
      <c r="AG359" s="379">
        <v>-3.9250588149258947</v>
      </c>
      <c r="AH359" s="379">
        <v>12.384590707964604</v>
      </c>
      <c r="AI359" s="379"/>
      <c r="AJ359" s="379"/>
      <c r="AK359" s="379">
        <v>0</v>
      </c>
      <c r="AL359" s="379">
        <v>0</v>
      </c>
      <c r="AM359" s="379"/>
      <c r="AN359" s="379"/>
      <c r="AO359" s="379"/>
      <c r="AP359" s="379"/>
      <c r="AQ359" s="379"/>
      <c r="AR359" s="379"/>
      <c r="AS359" s="379"/>
      <c r="AT359" s="379"/>
      <c r="AU359" s="405"/>
      <c r="AV359" s="405"/>
      <c r="AW359" s="405"/>
      <c r="AX359" s="379"/>
      <c r="AY359" s="379"/>
      <c r="AZ359" s="379"/>
      <c r="BA359" s="379"/>
      <c r="BB359" s="379"/>
      <c r="BC359" s="379"/>
      <c r="BD359" s="379"/>
      <c r="BE359" s="379"/>
      <c r="BF359" s="379"/>
      <c r="BG359" s="379"/>
      <c r="BH359" s="379"/>
      <c r="BI359" s="405"/>
      <c r="BJ359" s="405"/>
      <c r="BK359" s="405"/>
      <c r="BL359" s="379"/>
      <c r="BM359" s="379"/>
      <c r="BN359" s="379"/>
      <c r="BO359" s="379"/>
      <c r="BP359" s="379"/>
      <c r="BQ359" s="379"/>
      <c r="BR359" s="383"/>
      <c r="BS359" s="379"/>
      <c r="BT359" s="379"/>
      <c r="BU359" s="379"/>
      <c r="BV359" s="379"/>
      <c r="BW359" s="379"/>
      <c r="BX359" s="381"/>
      <c r="BY359" s="379"/>
      <c r="BZ359" s="379"/>
      <c r="CA359" s="379"/>
      <c r="CB359" s="379"/>
      <c r="CC359" s="379"/>
      <c r="CD359" s="379"/>
      <c r="CE359" s="381"/>
      <c r="CF359" s="379">
        <v>0</v>
      </c>
      <c r="CG359" s="379"/>
      <c r="CH359" s="379"/>
      <c r="CI359" s="379"/>
      <c r="CJ359" s="379"/>
      <c r="CK359" s="379"/>
      <c r="CL359" s="379"/>
      <c r="CM359" s="379"/>
      <c r="CN359" s="381"/>
      <c r="CO359" s="379"/>
    </row>
    <row r="360" spans="1:93" x14ac:dyDescent="0.15">
      <c r="A360" s="419">
        <v>1.7627430555555554</v>
      </c>
      <c r="B360" s="435">
        <v>1.01</v>
      </c>
      <c r="C360" s="442">
        <v>1.03333333</v>
      </c>
      <c r="D360" s="379"/>
      <c r="E360" s="380"/>
      <c r="F360" s="379"/>
      <c r="G360" s="379"/>
      <c r="H360" s="381">
        <v>2</v>
      </c>
      <c r="I360" s="379"/>
      <c r="J360" s="381"/>
      <c r="K360" s="402">
        <v>0</v>
      </c>
      <c r="L360" s="379"/>
      <c r="M360" s="379"/>
      <c r="N360" s="379"/>
      <c r="O360" s="379"/>
      <c r="P360" s="379"/>
      <c r="Q360" s="379"/>
      <c r="R360" s="379"/>
      <c r="S360" s="379"/>
      <c r="T360" s="379"/>
      <c r="U360" s="379"/>
      <c r="V360" s="379"/>
      <c r="W360" s="379"/>
      <c r="X360" s="379"/>
      <c r="Y360" s="381"/>
      <c r="Z360" s="379">
        <v>-2.3076978962127122</v>
      </c>
      <c r="AA360" s="379">
        <v>4.1413440265486727</v>
      </c>
      <c r="AB360" s="379">
        <v>-4.4378805696398302</v>
      </c>
      <c r="AC360" s="379">
        <v>11.792970132743363</v>
      </c>
      <c r="AD360" s="379" t="s">
        <v>443</v>
      </c>
      <c r="AE360" s="379">
        <v>-3.6489240239260829</v>
      </c>
      <c r="AF360" s="379">
        <v>11.83241150442478</v>
      </c>
      <c r="AG360" s="379">
        <v>1.1242630776420905</v>
      </c>
      <c r="AH360" s="379">
        <v>-11.871852876106196</v>
      </c>
      <c r="AI360" s="379"/>
      <c r="AJ360" s="379"/>
      <c r="AK360" s="379">
        <v>1</v>
      </c>
      <c r="AL360" s="379">
        <v>0</v>
      </c>
      <c r="AM360" s="379">
        <v>0</v>
      </c>
      <c r="AN360" s="379">
        <v>1</v>
      </c>
      <c r="AO360" s="379">
        <v>0</v>
      </c>
      <c r="AP360" s="379">
        <v>0</v>
      </c>
      <c r="AQ360" s="379">
        <v>1</v>
      </c>
      <c r="AR360" s="379">
        <v>0</v>
      </c>
      <c r="AS360" s="379">
        <v>0</v>
      </c>
      <c r="AT360" s="379">
        <v>0</v>
      </c>
      <c r="AU360" s="405">
        <v>1</v>
      </c>
      <c r="AV360" s="405">
        <v>0</v>
      </c>
      <c r="AW360" s="405">
        <v>0</v>
      </c>
      <c r="AX360" s="405">
        <v>0</v>
      </c>
      <c r="AY360" s="405">
        <v>0</v>
      </c>
      <c r="AZ360" s="405">
        <v>0</v>
      </c>
      <c r="BA360" s="405">
        <v>1</v>
      </c>
      <c r="BB360" s="405">
        <v>0</v>
      </c>
      <c r="BC360" s="405">
        <v>0</v>
      </c>
      <c r="BD360" s="405">
        <v>1</v>
      </c>
      <c r="BE360" s="405">
        <v>0</v>
      </c>
      <c r="BF360" s="405">
        <v>1</v>
      </c>
      <c r="BG360" s="405">
        <v>0</v>
      </c>
      <c r="BH360" s="405">
        <v>0</v>
      </c>
      <c r="BI360" s="405">
        <v>0</v>
      </c>
      <c r="BJ360" s="405">
        <v>0</v>
      </c>
      <c r="BK360" s="405">
        <v>0</v>
      </c>
      <c r="BL360" s="405">
        <v>0</v>
      </c>
      <c r="BM360" s="405">
        <v>0</v>
      </c>
      <c r="BN360" s="405">
        <v>1</v>
      </c>
      <c r="BO360" s="405">
        <v>0</v>
      </c>
      <c r="BP360" s="405">
        <v>0</v>
      </c>
      <c r="BQ360" s="405">
        <v>0</v>
      </c>
      <c r="BR360" s="383">
        <v>0</v>
      </c>
      <c r="BS360" s="402">
        <v>1</v>
      </c>
      <c r="BT360" s="402">
        <v>0</v>
      </c>
      <c r="BU360" s="402">
        <v>0</v>
      </c>
      <c r="BV360" s="402">
        <v>0</v>
      </c>
      <c r="BW360" s="402">
        <v>1</v>
      </c>
      <c r="BX360" s="381">
        <v>0</v>
      </c>
      <c r="BY360" s="402">
        <v>0</v>
      </c>
      <c r="BZ360" s="402">
        <v>0</v>
      </c>
      <c r="CA360" s="402">
        <v>0</v>
      </c>
      <c r="CB360" s="402">
        <v>0</v>
      </c>
      <c r="CC360" s="402">
        <v>1</v>
      </c>
      <c r="CD360" s="402">
        <v>0</v>
      </c>
      <c r="CE360" s="381">
        <v>0</v>
      </c>
      <c r="CF360" s="402">
        <v>1</v>
      </c>
      <c r="CG360" s="379"/>
      <c r="CH360" s="379"/>
      <c r="CI360" s="379"/>
      <c r="CJ360" s="379"/>
      <c r="CK360" s="379"/>
      <c r="CL360" s="379"/>
      <c r="CM360" s="379"/>
      <c r="CN360" s="381"/>
      <c r="CO360" s="379" t="s">
        <v>564</v>
      </c>
    </row>
    <row r="361" spans="1:93" x14ac:dyDescent="0.15">
      <c r="A361" s="418" t="s">
        <v>593</v>
      </c>
      <c r="B361" s="435"/>
      <c r="C361" s="442"/>
      <c r="D361" s="379"/>
      <c r="E361" s="380"/>
      <c r="F361" s="379"/>
      <c r="G361" s="379"/>
      <c r="H361" s="381"/>
      <c r="I361" s="379"/>
      <c r="J361" s="381"/>
      <c r="K361" s="379"/>
      <c r="L361" s="379"/>
      <c r="M361" s="379"/>
      <c r="N361" s="379"/>
      <c r="O361" s="379"/>
      <c r="P361" s="379"/>
      <c r="Q361" s="379"/>
      <c r="R361" s="379"/>
      <c r="S361" s="379"/>
      <c r="T361" s="379"/>
      <c r="U361" s="379"/>
      <c r="V361" s="379"/>
      <c r="W361" s="379"/>
      <c r="X361" s="379"/>
      <c r="Y361" s="381"/>
      <c r="Z361" s="411">
        <v>3.0966544419264594</v>
      </c>
      <c r="AA361" s="411">
        <v>-17.472527654867257</v>
      </c>
      <c r="AB361" s="379"/>
      <c r="AC361" s="379"/>
      <c r="AD361" s="379"/>
      <c r="AE361" s="379"/>
      <c r="AF361" s="379"/>
      <c r="AG361" s="379"/>
      <c r="AH361" s="381"/>
      <c r="AI361" s="382"/>
      <c r="AJ361" s="382"/>
      <c r="AK361" s="379"/>
      <c r="AL361" s="379"/>
      <c r="AM361" s="379"/>
      <c r="AN361" s="379"/>
      <c r="AO361" s="379"/>
      <c r="AP361" s="379"/>
      <c r="AQ361" s="379"/>
      <c r="AR361" s="379"/>
      <c r="AS361" s="379"/>
      <c r="AT361" s="379"/>
      <c r="AU361" s="405"/>
      <c r="AV361" s="405"/>
      <c r="AW361" s="405"/>
      <c r="AX361" s="379"/>
      <c r="AY361" s="379"/>
      <c r="AZ361" s="379"/>
      <c r="BA361" s="379"/>
      <c r="BB361" s="379"/>
      <c r="BC361" s="379"/>
      <c r="BD361" s="379"/>
      <c r="BE361" s="379"/>
      <c r="BF361" s="379"/>
      <c r="BG361" s="379"/>
      <c r="BH361" s="379"/>
      <c r="BI361" s="405"/>
      <c r="BJ361" s="405"/>
      <c r="BK361" s="405"/>
      <c r="BL361" s="379"/>
      <c r="BM361" s="379"/>
      <c r="BN361" s="379"/>
      <c r="BO361" s="379"/>
      <c r="BP361" s="379"/>
      <c r="BQ361" s="379"/>
      <c r="BR361" s="383"/>
      <c r="BS361" s="379"/>
      <c r="BT361" s="379"/>
      <c r="BU361" s="379"/>
      <c r="BV361" s="379"/>
      <c r="BW361" s="379"/>
      <c r="BX361" s="381"/>
      <c r="BY361" s="379"/>
      <c r="BZ361" s="379"/>
      <c r="CA361" s="379"/>
      <c r="CB361" s="379"/>
      <c r="CC361" s="379"/>
      <c r="CD361" s="379"/>
      <c r="CE361" s="381"/>
      <c r="CF361" s="379"/>
      <c r="CG361" s="379"/>
      <c r="CH361" s="379"/>
      <c r="CI361" s="379"/>
      <c r="CJ361" s="379"/>
      <c r="CK361" s="379"/>
      <c r="CL361" s="379"/>
      <c r="CM361" s="379"/>
      <c r="CN361" s="381"/>
      <c r="CO361" s="379"/>
    </row>
    <row r="362" spans="1:93" x14ac:dyDescent="0.15">
      <c r="A362" s="419">
        <v>1.7919675925925926</v>
      </c>
      <c r="B362" s="435"/>
      <c r="C362" s="442"/>
      <c r="D362" s="379"/>
      <c r="E362" s="380" t="s">
        <v>376</v>
      </c>
      <c r="F362" s="379" t="s">
        <v>335</v>
      </c>
      <c r="G362" s="379">
        <v>71</v>
      </c>
      <c r="H362" s="424">
        <v>1</v>
      </c>
      <c r="I362" s="379">
        <v>0</v>
      </c>
      <c r="J362" s="381">
        <v>1</v>
      </c>
      <c r="K362" s="379">
        <v>1</v>
      </c>
      <c r="L362" s="379">
        <v>1</v>
      </c>
      <c r="M362" s="379">
        <v>0</v>
      </c>
      <c r="N362" s="379"/>
      <c r="O362" s="379">
        <v>0</v>
      </c>
      <c r="P362" s="379">
        <v>1</v>
      </c>
      <c r="Q362" s="379">
        <v>0</v>
      </c>
      <c r="R362" s="379">
        <v>0</v>
      </c>
      <c r="S362" s="379">
        <v>0</v>
      </c>
      <c r="T362" s="379">
        <v>0</v>
      </c>
      <c r="U362" s="379">
        <v>1</v>
      </c>
      <c r="V362" s="379">
        <v>0</v>
      </c>
      <c r="W362" s="379">
        <v>0</v>
      </c>
      <c r="X362" s="379">
        <v>0</v>
      </c>
      <c r="Y362" s="381">
        <v>1</v>
      </c>
      <c r="Z362" s="411">
        <v>-4.240641433211394</v>
      </c>
      <c r="AA362" s="411">
        <v>-3.9441371681415935</v>
      </c>
      <c r="AB362" s="379">
        <v>0.96647176849934091</v>
      </c>
      <c r="AC362" s="379">
        <v>11.950735619469027</v>
      </c>
      <c r="AD362" s="379" t="s">
        <v>442</v>
      </c>
      <c r="AE362" s="379">
        <v>0.96647176849934091</v>
      </c>
      <c r="AF362" s="379">
        <v>11.950735619469027</v>
      </c>
      <c r="AG362" s="379">
        <v>-3.9250588149258947</v>
      </c>
      <c r="AH362" s="379">
        <v>-13.212859513274338</v>
      </c>
      <c r="AI362" s="379"/>
      <c r="AJ362" s="379"/>
      <c r="AK362" s="379">
        <v>0</v>
      </c>
      <c r="AL362" s="379">
        <v>0</v>
      </c>
      <c r="AM362" s="379"/>
      <c r="AN362" s="379"/>
      <c r="AO362" s="379"/>
      <c r="AP362" s="379"/>
      <c r="AQ362" s="379"/>
      <c r="AR362" s="379"/>
      <c r="AS362" s="379"/>
      <c r="AT362" s="379"/>
      <c r="AU362" s="405"/>
      <c r="AV362" s="405"/>
      <c r="AW362" s="405"/>
      <c r="AX362" s="379"/>
      <c r="AY362" s="379"/>
      <c r="AZ362" s="379"/>
      <c r="BA362" s="379"/>
      <c r="BB362" s="379"/>
      <c r="BC362" s="379"/>
      <c r="BD362" s="379"/>
      <c r="BE362" s="379"/>
      <c r="BF362" s="379"/>
      <c r="BG362" s="379"/>
      <c r="BH362" s="379"/>
      <c r="BI362" s="405"/>
      <c r="BJ362" s="405"/>
      <c r="BK362" s="405"/>
      <c r="BL362" s="379"/>
      <c r="BM362" s="379"/>
      <c r="BN362" s="379"/>
      <c r="BO362" s="379"/>
      <c r="BP362" s="379"/>
      <c r="BQ362" s="379"/>
      <c r="BR362" s="383"/>
      <c r="BS362" s="379"/>
      <c r="BT362" s="379"/>
      <c r="BU362" s="379"/>
      <c r="BV362" s="379"/>
      <c r="BW362" s="379"/>
      <c r="BX362" s="381"/>
      <c r="BY362" s="379"/>
      <c r="BZ362" s="379"/>
      <c r="CA362" s="379"/>
      <c r="CB362" s="379"/>
      <c r="CC362" s="379"/>
      <c r="CD362" s="379"/>
      <c r="CE362" s="381"/>
      <c r="CF362" s="379">
        <v>1</v>
      </c>
      <c r="CG362" s="379"/>
      <c r="CH362" s="379"/>
      <c r="CI362" s="379"/>
      <c r="CJ362" s="379"/>
      <c r="CK362" s="379"/>
      <c r="CL362" s="379"/>
      <c r="CM362" s="379"/>
      <c r="CN362" s="381"/>
      <c r="CO362" s="379" t="s">
        <v>565</v>
      </c>
    </row>
    <row r="363" spans="1:93" x14ac:dyDescent="0.15">
      <c r="A363" s="419">
        <v>1.8097916666666667</v>
      </c>
      <c r="B363" s="435"/>
      <c r="C363" s="442"/>
      <c r="D363" s="379"/>
      <c r="E363" s="380"/>
      <c r="F363" s="379"/>
      <c r="G363" s="379"/>
      <c r="H363" s="424">
        <v>1</v>
      </c>
      <c r="I363" s="379">
        <v>0</v>
      </c>
      <c r="J363" s="381">
        <v>1</v>
      </c>
      <c r="K363" s="402">
        <v>1</v>
      </c>
      <c r="L363" s="402">
        <v>0</v>
      </c>
      <c r="M363" s="402">
        <v>1</v>
      </c>
      <c r="N363" s="379"/>
      <c r="O363" s="379">
        <v>0</v>
      </c>
      <c r="P363" s="379">
        <v>0</v>
      </c>
      <c r="Q363" s="379">
        <v>1</v>
      </c>
      <c r="R363" s="379">
        <v>0</v>
      </c>
      <c r="S363" s="379">
        <v>0</v>
      </c>
      <c r="T363" s="379">
        <v>0</v>
      </c>
      <c r="U363" s="379">
        <v>0</v>
      </c>
      <c r="V363" s="379">
        <v>1</v>
      </c>
      <c r="W363" s="379">
        <v>1</v>
      </c>
      <c r="X363" s="379">
        <v>0</v>
      </c>
      <c r="Y363" s="381">
        <v>0</v>
      </c>
      <c r="Z363" s="411">
        <v>-1.0453674230707157</v>
      </c>
      <c r="AA363" s="411">
        <v>-6.5867090707964611</v>
      </c>
      <c r="AB363" s="379">
        <v>1.084815250356403</v>
      </c>
      <c r="AC363" s="379">
        <v>11.911294247787612</v>
      </c>
      <c r="AD363" s="379" t="s">
        <v>442</v>
      </c>
      <c r="AE363" s="379">
        <v>1.084815250356403</v>
      </c>
      <c r="AF363" s="379">
        <v>11.911294247787612</v>
      </c>
      <c r="AG363" s="379">
        <v>-3.4122370602119587</v>
      </c>
      <c r="AH363" s="379">
        <v>-12.069059734513276</v>
      </c>
      <c r="AI363" s="379"/>
      <c r="AJ363" s="379"/>
      <c r="AK363" s="379">
        <v>0</v>
      </c>
      <c r="AL363" s="379">
        <v>0</v>
      </c>
      <c r="AM363" s="379"/>
      <c r="AN363" s="379"/>
      <c r="AO363" s="379"/>
      <c r="AP363" s="379"/>
      <c r="AQ363" s="379"/>
      <c r="AR363" s="379"/>
      <c r="AS363" s="379"/>
      <c r="AT363" s="379"/>
      <c r="AU363" s="405"/>
      <c r="AV363" s="405"/>
      <c r="AW363" s="405"/>
      <c r="AX363" s="379"/>
      <c r="AY363" s="379"/>
      <c r="AZ363" s="379"/>
      <c r="BA363" s="379"/>
      <c r="BB363" s="379"/>
      <c r="BC363" s="379"/>
      <c r="BD363" s="379"/>
      <c r="BE363" s="379"/>
      <c r="BF363" s="379"/>
      <c r="BG363" s="379"/>
      <c r="BH363" s="379"/>
      <c r="BI363" s="405"/>
      <c r="BJ363" s="405"/>
      <c r="BK363" s="405"/>
      <c r="BL363" s="379"/>
      <c r="BM363" s="379"/>
      <c r="BN363" s="379"/>
      <c r="BO363" s="379"/>
      <c r="BP363" s="379"/>
      <c r="BQ363" s="379"/>
      <c r="BR363" s="383"/>
      <c r="BS363" s="379"/>
      <c r="BT363" s="379"/>
      <c r="BU363" s="379"/>
      <c r="BV363" s="379"/>
      <c r="BW363" s="379"/>
      <c r="BX363" s="381"/>
      <c r="BY363" s="379"/>
      <c r="BZ363" s="379"/>
      <c r="CA363" s="379"/>
      <c r="CB363" s="379"/>
      <c r="CC363" s="379"/>
      <c r="CD363" s="379"/>
      <c r="CE363" s="381"/>
      <c r="CF363" s="379"/>
      <c r="CG363" s="379"/>
      <c r="CH363" s="379"/>
      <c r="CI363" s="379"/>
      <c r="CJ363" s="379"/>
      <c r="CK363" s="379"/>
      <c r="CL363" s="379"/>
      <c r="CM363" s="379"/>
      <c r="CN363" s="381"/>
      <c r="CO363" s="379" t="s">
        <v>544</v>
      </c>
    </row>
    <row r="364" spans="1:93" x14ac:dyDescent="0.15">
      <c r="A364" s="419">
        <v>1.8327662037037038</v>
      </c>
      <c r="B364" s="435"/>
      <c r="C364" s="442"/>
      <c r="D364" s="379"/>
      <c r="E364" s="380"/>
      <c r="F364" s="379" t="s">
        <v>336</v>
      </c>
      <c r="G364" s="379">
        <v>72</v>
      </c>
      <c r="H364" s="381">
        <v>1</v>
      </c>
      <c r="I364" s="379">
        <v>1</v>
      </c>
      <c r="J364" s="381">
        <v>0</v>
      </c>
      <c r="K364" s="402">
        <v>1</v>
      </c>
      <c r="L364" s="402">
        <v>1</v>
      </c>
      <c r="M364" s="402">
        <v>0</v>
      </c>
      <c r="N364" s="379"/>
      <c r="O364" s="379">
        <v>1</v>
      </c>
      <c r="P364" s="379">
        <v>0</v>
      </c>
      <c r="Q364" s="379">
        <v>0</v>
      </c>
      <c r="R364" s="379">
        <v>0</v>
      </c>
      <c r="S364" s="379">
        <v>0</v>
      </c>
      <c r="T364" s="379">
        <v>1</v>
      </c>
      <c r="U364" s="379">
        <v>0</v>
      </c>
      <c r="V364" s="379">
        <v>0</v>
      </c>
      <c r="W364" s="379">
        <v>0</v>
      </c>
      <c r="X364" s="379">
        <v>0</v>
      </c>
      <c r="Y364" s="381">
        <v>1</v>
      </c>
      <c r="Z364" s="411">
        <v>-2.5049370326411489</v>
      </c>
      <c r="AA364" s="411">
        <v>-7.8882743362831867E-2</v>
      </c>
      <c r="AB364" s="379">
        <v>0.65088915021384186</v>
      </c>
      <c r="AC364" s="379">
        <v>-11.990176991150443</v>
      </c>
      <c r="AD364" s="379" t="s">
        <v>442</v>
      </c>
      <c r="AE364" s="379">
        <v>0.65088915021384186</v>
      </c>
      <c r="AF364" s="379">
        <v>-11.990176991150443</v>
      </c>
      <c r="AG364" s="379">
        <v>-4.0434022967829568</v>
      </c>
      <c r="AH364" s="379">
        <v>13.252300884955753</v>
      </c>
      <c r="AI364" s="379"/>
      <c r="AJ364" s="379"/>
      <c r="AK364" s="379">
        <v>0</v>
      </c>
      <c r="AL364" s="379">
        <v>0</v>
      </c>
      <c r="AM364" s="379"/>
      <c r="AN364" s="379"/>
      <c r="AO364" s="379"/>
      <c r="AP364" s="379"/>
      <c r="AQ364" s="379"/>
      <c r="AR364" s="379"/>
      <c r="AS364" s="379"/>
      <c r="AT364" s="379"/>
      <c r="AU364" s="405"/>
      <c r="AV364" s="405"/>
      <c r="AW364" s="405"/>
      <c r="AX364" s="379"/>
      <c r="AY364" s="379"/>
      <c r="AZ364" s="379"/>
      <c r="BA364" s="379"/>
      <c r="BB364" s="379"/>
      <c r="BC364" s="379"/>
      <c r="BD364" s="379"/>
      <c r="BE364" s="379"/>
      <c r="BF364" s="379"/>
      <c r="BG364" s="379"/>
      <c r="BH364" s="379"/>
      <c r="BI364" s="405"/>
      <c r="BJ364" s="405"/>
      <c r="BK364" s="405"/>
      <c r="BL364" s="379"/>
      <c r="BM364" s="379"/>
      <c r="BN364" s="379"/>
      <c r="BO364" s="379"/>
      <c r="BP364" s="379"/>
      <c r="BQ364" s="379"/>
      <c r="BR364" s="383"/>
      <c r="BS364" s="379"/>
      <c r="BT364" s="379"/>
      <c r="BU364" s="379"/>
      <c r="BV364" s="379"/>
      <c r="BW364" s="379"/>
      <c r="BX364" s="381"/>
      <c r="BY364" s="379"/>
      <c r="BZ364" s="379"/>
      <c r="CA364" s="379"/>
      <c r="CB364" s="379"/>
      <c r="CC364" s="379"/>
      <c r="CD364" s="379"/>
      <c r="CE364" s="381"/>
      <c r="CF364" s="379"/>
      <c r="CG364" s="379"/>
      <c r="CH364" s="379"/>
      <c r="CI364" s="379"/>
      <c r="CJ364" s="379"/>
      <c r="CK364" s="379"/>
      <c r="CL364" s="379"/>
      <c r="CM364" s="379"/>
      <c r="CN364" s="381"/>
      <c r="CO364" s="379"/>
    </row>
    <row r="365" spans="1:93" x14ac:dyDescent="0.15">
      <c r="A365" s="419">
        <v>1.8378240740740741</v>
      </c>
      <c r="B365" s="435"/>
      <c r="C365" s="442"/>
      <c r="D365" s="379"/>
      <c r="E365" s="380"/>
      <c r="F365" s="379"/>
      <c r="G365" s="379"/>
      <c r="H365" s="381">
        <v>1</v>
      </c>
      <c r="I365" s="379">
        <v>1</v>
      </c>
      <c r="J365" s="381">
        <v>0</v>
      </c>
      <c r="K365" s="402">
        <v>1</v>
      </c>
      <c r="L365" s="402">
        <v>0</v>
      </c>
      <c r="M365" s="402">
        <v>1</v>
      </c>
      <c r="N365" s="379"/>
      <c r="O365" s="379">
        <v>0</v>
      </c>
      <c r="P365" s="379">
        <v>0</v>
      </c>
      <c r="Q365" s="379">
        <v>1</v>
      </c>
      <c r="R365" s="379">
        <v>1</v>
      </c>
      <c r="S365" s="379">
        <v>0</v>
      </c>
      <c r="T365" s="379">
        <v>0</v>
      </c>
      <c r="U365" s="379">
        <v>0</v>
      </c>
      <c r="V365" s="379">
        <v>0</v>
      </c>
      <c r="W365" s="379">
        <v>0</v>
      </c>
      <c r="X365" s="379">
        <v>1</v>
      </c>
      <c r="Y365" s="381">
        <v>0</v>
      </c>
      <c r="Z365" s="379"/>
      <c r="AA365" s="379"/>
      <c r="AB365" s="379">
        <v>0.72978480478521657</v>
      </c>
      <c r="AC365" s="379">
        <v>-12.02961836283186</v>
      </c>
      <c r="AD365" s="379" t="s">
        <v>442</v>
      </c>
      <c r="AE365" s="379">
        <v>0.72978480478521657</v>
      </c>
      <c r="AF365" s="379">
        <v>-12.02961836283186</v>
      </c>
      <c r="AG365" s="379">
        <v>-4.4773283969255182</v>
      </c>
      <c r="AH365" s="379">
        <v>12.069059734513276</v>
      </c>
      <c r="AI365" s="379"/>
      <c r="AJ365" s="379"/>
      <c r="AK365" s="379">
        <v>0</v>
      </c>
      <c r="AL365" s="379">
        <v>0</v>
      </c>
      <c r="AM365" s="379"/>
      <c r="AN365" s="379"/>
      <c r="AO365" s="379"/>
      <c r="AP365" s="379"/>
      <c r="AQ365" s="379"/>
      <c r="AR365" s="379"/>
      <c r="AS365" s="379"/>
      <c r="AT365" s="379"/>
      <c r="AU365" s="405"/>
      <c r="AV365" s="405"/>
      <c r="AW365" s="405"/>
      <c r="AX365" s="379"/>
      <c r="AY365" s="379"/>
      <c r="AZ365" s="379"/>
      <c r="BA365" s="379"/>
      <c r="BB365" s="379"/>
      <c r="BC365" s="379"/>
      <c r="BD365" s="379"/>
      <c r="BE365" s="379"/>
      <c r="BF365" s="379"/>
      <c r="BG365" s="379"/>
      <c r="BH365" s="379"/>
      <c r="BI365" s="405"/>
      <c r="BJ365" s="405"/>
      <c r="BK365" s="405"/>
      <c r="BL365" s="379"/>
      <c r="BM365" s="379"/>
      <c r="BN365" s="379"/>
      <c r="BO365" s="379"/>
      <c r="BP365" s="379"/>
      <c r="BQ365" s="379"/>
      <c r="BR365" s="383"/>
      <c r="BS365" s="379"/>
      <c r="BT365" s="379"/>
      <c r="BU365" s="379"/>
      <c r="BV365" s="379"/>
      <c r="BW365" s="379"/>
      <c r="BX365" s="381"/>
      <c r="BY365" s="379"/>
      <c r="BZ365" s="379"/>
      <c r="CA365" s="379"/>
      <c r="CB365" s="379"/>
      <c r="CC365" s="379"/>
      <c r="CD365" s="379"/>
      <c r="CE365" s="381"/>
      <c r="CF365" s="379"/>
      <c r="CG365" s="379"/>
      <c r="CH365" s="379"/>
      <c r="CI365" s="379"/>
      <c r="CJ365" s="379"/>
      <c r="CK365" s="379"/>
      <c r="CL365" s="379"/>
      <c r="CM365" s="379"/>
      <c r="CN365" s="381"/>
      <c r="CO365" s="379"/>
    </row>
    <row r="366" spans="1:93" x14ac:dyDescent="0.15">
      <c r="A366" s="419">
        <v>1.8384953703703706</v>
      </c>
      <c r="B366" s="440">
        <v>0.28000000000000003</v>
      </c>
      <c r="C366" s="442">
        <v>0.93332400000000004</v>
      </c>
      <c r="D366" s="379"/>
      <c r="E366" s="380"/>
      <c r="F366" s="379"/>
      <c r="G366" s="379"/>
      <c r="H366" s="381">
        <v>2</v>
      </c>
      <c r="I366" s="379"/>
      <c r="J366" s="381"/>
      <c r="K366" s="402">
        <v>0</v>
      </c>
      <c r="L366" s="379"/>
      <c r="M366" s="379"/>
      <c r="N366" s="379"/>
      <c r="O366" s="379"/>
      <c r="P366" s="379"/>
      <c r="Q366" s="379"/>
      <c r="R366" s="379"/>
      <c r="S366" s="379"/>
      <c r="T366" s="379"/>
      <c r="U366" s="379"/>
      <c r="V366" s="379"/>
      <c r="W366" s="379"/>
      <c r="X366" s="379"/>
      <c r="Y366" s="381"/>
      <c r="Z366" s="379">
        <v>-2.110458759784275</v>
      </c>
      <c r="AA366" s="379">
        <v>5.4429092920353987</v>
      </c>
      <c r="AB366" s="379">
        <v>-3.6883718512117705</v>
      </c>
      <c r="AC366" s="379">
        <v>11.792970132743363</v>
      </c>
      <c r="AD366" s="379" t="s">
        <v>443</v>
      </c>
      <c r="AE366" s="379">
        <v>-4.5956718787825803</v>
      </c>
      <c r="AF366" s="379">
        <v>11.871852876106196</v>
      </c>
      <c r="AG366" s="379">
        <v>0.84812828664227879</v>
      </c>
      <c r="AH366" s="379">
        <v>-11.911294247787612</v>
      </c>
      <c r="AI366" s="379"/>
      <c r="AJ366" s="379"/>
      <c r="AK366" s="402">
        <v>1</v>
      </c>
      <c r="AL366" s="379">
        <v>0</v>
      </c>
      <c r="AM366" s="379">
        <v>0</v>
      </c>
      <c r="AN366" s="379">
        <v>1</v>
      </c>
      <c r="AO366" s="379">
        <v>0</v>
      </c>
      <c r="AP366" s="379">
        <v>1</v>
      </c>
      <c r="AQ366" s="379">
        <v>0</v>
      </c>
      <c r="AR366" s="379">
        <v>0</v>
      </c>
      <c r="AS366" s="379">
        <v>0</v>
      </c>
      <c r="AT366" s="379">
        <v>1</v>
      </c>
      <c r="AU366" s="405">
        <v>0</v>
      </c>
      <c r="AV366" s="405">
        <v>0</v>
      </c>
      <c r="AW366" s="405">
        <v>0</v>
      </c>
      <c r="AX366" s="405">
        <v>0</v>
      </c>
      <c r="AY366" s="405">
        <v>0</v>
      </c>
      <c r="AZ366" s="405">
        <v>0</v>
      </c>
      <c r="BA366" s="405">
        <v>1</v>
      </c>
      <c r="BB366" s="405">
        <v>0</v>
      </c>
      <c r="BC366" s="405">
        <v>0</v>
      </c>
      <c r="BD366" s="405">
        <v>1</v>
      </c>
      <c r="BE366" s="405">
        <v>0</v>
      </c>
      <c r="BF366" s="405">
        <v>1</v>
      </c>
      <c r="BG366" s="405">
        <v>0</v>
      </c>
      <c r="BH366" s="405">
        <v>0</v>
      </c>
      <c r="BI366" s="405">
        <v>0</v>
      </c>
      <c r="BJ366" s="405">
        <v>0</v>
      </c>
      <c r="BK366" s="405">
        <v>0</v>
      </c>
      <c r="BL366" s="405">
        <v>0</v>
      </c>
      <c r="BM366" s="405">
        <v>0</v>
      </c>
      <c r="BN366" s="405">
        <v>1</v>
      </c>
      <c r="BO366" s="405">
        <v>0</v>
      </c>
      <c r="BP366" s="405">
        <v>0</v>
      </c>
      <c r="BQ366" s="405">
        <v>0</v>
      </c>
      <c r="BR366" s="383">
        <v>0</v>
      </c>
      <c r="BS366" s="402">
        <v>1</v>
      </c>
      <c r="BT366" s="402">
        <v>0</v>
      </c>
      <c r="BU366" s="402">
        <v>0</v>
      </c>
      <c r="BV366" s="402">
        <v>0</v>
      </c>
      <c r="BW366" s="402">
        <v>1</v>
      </c>
      <c r="BX366" s="381">
        <v>0</v>
      </c>
      <c r="BY366" s="402">
        <v>1</v>
      </c>
      <c r="BZ366" s="402">
        <v>0</v>
      </c>
      <c r="CA366" s="402">
        <v>0</v>
      </c>
      <c r="CB366" s="402">
        <v>0</v>
      </c>
      <c r="CC366" s="402">
        <v>0</v>
      </c>
      <c r="CD366" s="402">
        <v>0</v>
      </c>
      <c r="CE366" s="381">
        <v>0</v>
      </c>
      <c r="CF366" s="402">
        <v>0</v>
      </c>
      <c r="CG366" s="379"/>
      <c r="CH366" s="379"/>
      <c r="CI366" s="379"/>
      <c r="CJ366" s="379"/>
      <c r="CK366" s="379"/>
      <c r="CL366" s="379"/>
      <c r="CM366" s="379"/>
      <c r="CN366" s="381"/>
      <c r="CO366" s="379"/>
    </row>
    <row r="367" spans="1:93" x14ac:dyDescent="0.15">
      <c r="A367" s="419">
        <v>1.8391435185185185</v>
      </c>
      <c r="B367" s="440">
        <v>0.26</v>
      </c>
      <c r="C367" s="442">
        <v>0.86658000000000013</v>
      </c>
      <c r="D367" s="379"/>
      <c r="E367" s="380"/>
      <c r="F367" s="379"/>
      <c r="G367" s="379"/>
      <c r="H367" s="381">
        <v>3</v>
      </c>
      <c r="I367" s="379"/>
      <c r="J367" s="381"/>
      <c r="K367" s="402">
        <v>0</v>
      </c>
      <c r="L367" s="379"/>
      <c r="M367" s="379"/>
      <c r="N367" s="379"/>
      <c r="O367" s="379"/>
      <c r="P367" s="379"/>
      <c r="Q367" s="379"/>
      <c r="R367" s="379"/>
      <c r="S367" s="379"/>
      <c r="T367" s="379"/>
      <c r="U367" s="379"/>
      <c r="V367" s="379"/>
      <c r="W367" s="379"/>
      <c r="X367" s="379"/>
      <c r="Y367" s="381"/>
      <c r="Z367" s="379">
        <v>2.6627283417838998</v>
      </c>
      <c r="AA367" s="379">
        <v>-11.714087389380532</v>
      </c>
      <c r="AB367" s="379">
        <v>3.0177587873550848</v>
      </c>
      <c r="AC367" s="379">
        <v>-12.02961836283186</v>
      </c>
      <c r="AD367" s="379" t="s">
        <v>445</v>
      </c>
      <c r="AE367" s="379">
        <v>2.0315631052129004</v>
      </c>
      <c r="AF367" s="379">
        <v>-12.02961836283186</v>
      </c>
      <c r="AG367" s="379">
        <v>-2.8205196509266481</v>
      </c>
      <c r="AH367" s="379">
        <v>11.911294247787612</v>
      </c>
      <c r="AI367" s="379"/>
      <c r="AJ367" s="379"/>
      <c r="AK367" s="402">
        <v>0</v>
      </c>
      <c r="AL367" s="402">
        <v>1</v>
      </c>
      <c r="AM367" s="402">
        <v>0</v>
      </c>
      <c r="AN367" s="402">
        <v>0</v>
      </c>
      <c r="AO367" s="402">
        <v>1</v>
      </c>
      <c r="AP367" s="402">
        <v>0</v>
      </c>
      <c r="AQ367" s="402">
        <v>1</v>
      </c>
      <c r="AR367" s="402">
        <v>0</v>
      </c>
      <c r="AS367" s="402">
        <v>1</v>
      </c>
      <c r="AT367" s="402">
        <v>0</v>
      </c>
      <c r="AU367" s="407">
        <v>0</v>
      </c>
      <c r="AV367" s="407">
        <v>0</v>
      </c>
      <c r="AW367" s="407">
        <v>0</v>
      </c>
      <c r="AX367" s="407">
        <v>0</v>
      </c>
      <c r="AY367" s="407">
        <v>1</v>
      </c>
      <c r="AZ367" s="407">
        <v>0</v>
      </c>
      <c r="BA367" s="407">
        <v>0</v>
      </c>
      <c r="BB367" s="407">
        <v>0</v>
      </c>
      <c r="BC367" s="407">
        <v>0</v>
      </c>
      <c r="BD367" s="407">
        <v>1</v>
      </c>
      <c r="BE367" s="407">
        <v>0</v>
      </c>
      <c r="BF367" s="425">
        <v>1</v>
      </c>
      <c r="BG367" s="407">
        <v>0</v>
      </c>
      <c r="BH367" s="407">
        <v>0</v>
      </c>
      <c r="BI367" s="407">
        <v>0</v>
      </c>
      <c r="BJ367" s="407">
        <v>0</v>
      </c>
      <c r="BK367" s="407">
        <v>0</v>
      </c>
      <c r="BL367" s="407">
        <v>0</v>
      </c>
      <c r="BM367" s="425">
        <v>1</v>
      </c>
      <c r="BN367" s="407">
        <v>0</v>
      </c>
      <c r="BO367" s="407">
        <v>0</v>
      </c>
      <c r="BP367" s="407">
        <v>1</v>
      </c>
      <c r="BQ367" s="407">
        <v>0</v>
      </c>
      <c r="BR367" s="383">
        <v>0</v>
      </c>
      <c r="BS367" s="402">
        <v>0</v>
      </c>
      <c r="BT367" s="402">
        <v>1</v>
      </c>
      <c r="BU367" s="402">
        <v>0</v>
      </c>
      <c r="BV367" s="402">
        <v>0</v>
      </c>
      <c r="BW367" s="402">
        <v>0</v>
      </c>
      <c r="BX367" s="381">
        <v>0</v>
      </c>
      <c r="BY367" s="402">
        <v>1</v>
      </c>
      <c r="BZ367" s="402">
        <v>0</v>
      </c>
      <c r="CA367" s="402">
        <v>0</v>
      </c>
      <c r="CB367" s="402">
        <v>0</v>
      </c>
      <c r="CC367" s="402">
        <v>0</v>
      </c>
      <c r="CD367" s="402">
        <v>0</v>
      </c>
      <c r="CE367" s="381">
        <v>0</v>
      </c>
      <c r="CF367" s="402">
        <v>0</v>
      </c>
      <c r="CG367" s="379"/>
      <c r="CH367" s="379"/>
      <c r="CI367" s="379"/>
      <c r="CJ367" s="379"/>
      <c r="CK367" s="379"/>
      <c r="CL367" s="379"/>
      <c r="CM367" s="379"/>
      <c r="CN367" s="381"/>
      <c r="CO367" s="379"/>
    </row>
    <row r="368" spans="1:93" x14ac:dyDescent="0.15">
      <c r="A368" s="419">
        <v>1.8402893518518519</v>
      </c>
      <c r="B368" s="440"/>
      <c r="C368" s="442"/>
      <c r="D368" s="379"/>
      <c r="E368" s="380"/>
      <c r="F368" s="379"/>
      <c r="G368" s="379"/>
      <c r="H368" s="381">
        <v>4</v>
      </c>
      <c r="I368" s="379"/>
      <c r="J368" s="381"/>
      <c r="K368" s="402">
        <v>0</v>
      </c>
      <c r="L368" s="379"/>
      <c r="M368" s="379"/>
      <c r="N368" s="379"/>
      <c r="O368" s="379"/>
      <c r="P368" s="379"/>
      <c r="Q368" s="379"/>
      <c r="R368" s="379"/>
      <c r="S368" s="379"/>
      <c r="T368" s="379"/>
      <c r="U368" s="379"/>
      <c r="V368" s="379"/>
      <c r="W368" s="379"/>
      <c r="X368" s="379"/>
      <c r="Y368" s="381"/>
      <c r="Z368" s="379">
        <v>0.96647176849934091</v>
      </c>
      <c r="AA368" s="379">
        <v>7.3360951327433632</v>
      </c>
      <c r="AB368" s="379">
        <v>-0.21696305007128061</v>
      </c>
      <c r="AC368" s="379">
        <v>11.792970132743363</v>
      </c>
      <c r="AD368" s="379" t="s">
        <v>443</v>
      </c>
      <c r="AE368" s="379">
        <v>-1.2426065594991527</v>
      </c>
      <c r="AF368" s="379">
        <v>11.83241150442478</v>
      </c>
      <c r="AG368" s="379">
        <v>1.9723913642843691E-2</v>
      </c>
      <c r="AH368" s="379">
        <v>-12.857887168141595</v>
      </c>
      <c r="AI368" s="379"/>
      <c r="AJ368" s="379"/>
      <c r="AK368" s="402">
        <v>0</v>
      </c>
      <c r="AL368" s="402">
        <v>1</v>
      </c>
      <c r="AM368" s="402">
        <v>0</v>
      </c>
      <c r="AN368" s="402">
        <v>1</v>
      </c>
      <c r="AO368" s="402">
        <v>0</v>
      </c>
      <c r="AP368" s="402">
        <v>1</v>
      </c>
      <c r="AQ368" s="402">
        <v>0</v>
      </c>
      <c r="AR368" s="402">
        <v>0</v>
      </c>
      <c r="AS368" s="402">
        <v>0</v>
      </c>
      <c r="AT368" s="402">
        <v>0</v>
      </c>
      <c r="AU368" s="407">
        <v>1</v>
      </c>
      <c r="AV368" s="407">
        <v>0</v>
      </c>
      <c r="AW368" s="407">
        <v>0</v>
      </c>
      <c r="AX368" s="407">
        <v>0</v>
      </c>
      <c r="AY368" s="407">
        <v>0</v>
      </c>
      <c r="AZ368" s="407">
        <v>1</v>
      </c>
      <c r="BA368" s="407">
        <v>0</v>
      </c>
      <c r="BB368" s="407">
        <v>0</v>
      </c>
      <c r="BC368" s="407">
        <v>0</v>
      </c>
      <c r="BD368" s="407">
        <v>1</v>
      </c>
      <c r="BE368" s="407">
        <v>0</v>
      </c>
      <c r="BF368" s="407">
        <v>1</v>
      </c>
      <c r="BG368" s="407">
        <v>0</v>
      </c>
      <c r="BH368" s="407">
        <v>0</v>
      </c>
      <c r="BI368" s="407">
        <v>0</v>
      </c>
      <c r="BJ368" s="407">
        <v>0</v>
      </c>
      <c r="BK368" s="407">
        <v>0</v>
      </c>
      <c r="BL368" s="407">
        <v>0</v>
      </c>
      <c r="BM368" s="407">
        <v>0</v>
      </c>
      <c r="BN368" s="407">
        <v>1</v>
      </c>
      <c r="BO368" s="407">
        <v>0</v>
      </c>
      <c r="BP368" s="407">
        <v>0</v>
      </c>
      <c r="BQ368" s="407">
        <v>0</v>
      </c>
      <c r="BR368" s="383">
        <v>0</v>
      </c>
      <c r="BS368" s="402">
        <v>1</v>
      </c>
      <c r="BT368" s="402">
        <v>0</v>
      </c>
      <c r="BU368" s="402">
        <v>0</v>
      </c>
      <c r="BV368" s="402">
        <v>0</v>
      </c>
      <c r="BW368" s="402">
        <v>1</v>
      </c>
      <c r="BX368" s="381">
        <v>0</v>
      </c>
      <c r="BY368" s="402">
        <v>0</v>
      </c>
      <c r="BZ368" s="402">
        <v>0</v>
      </c>
      <c r="CA368" s="402">
        <v>0</v>
      </c>
      <c r="CB368" s="402">
        <v>1</v>
      </c>
      <c r="CC368" s="402">
        <v>0</v>
      </c>
      <c r="CD368" s="402">
        <v>0</v>
      </c>
      <c r="CE368" s="381">
        <v>0</v>
      </c>
      <c r="CF368" s="402">
        <v>1</v>
      </c>
      <c r="CG368" s="379"/>
      <c r="CH368" s="379"/>
      <c r="CI368" s="379"/>
      <c r="CJ368" s="379"/>
      <c r="CK368" s="379"/>
      <c r="CL368" s="379"/>
      <c r="CM368" s="379"/>
      <c r="CN368" s="381"/>
      <c r="CO368" s="379" t="s">
        <v>566</v>
      </c>
    </row>
    <row r="369" spans="1:93" x14ac:dyDescent="0.15">
      <c r="A369" s="418" t="s">
        <v>593</v>
      </c>
      <c r="B369" s="435"/>
      <c r="C369" s="442"/>
      <c r="D369" s="379"/>
      <c r="E369" s="380"/>
      <c r="F369" s="379"/>
      <c r="G369" s="379"/>
      <c r="H369" s="381"/>
      <c r="I369" s="379"/>
      <c r="J369" s="381"/>
      <c r="K369" s="379"/>
      <c r="L369" s="379"/>
      <c r="M369" s="379"/>
      <c r="N369" s="379"/>
      <c r="O369" s="379"/>
      <c r="P369" s="379"/>
      <c r="Q369" s="379"/>
      <c r="R369" s="379"/>
      <c r="S369" s="379"/>
      <c r="T369" s="379"/>
      <c r="U369" s="379"/>
      <c r="V369" s="379"/>
      <c r="W369" s="379"/>
      <c r="X369" s="379"/>
      <c r="Y369" s="381"/>
      <c r="Z369" s="379">
        <v>4.3984327423541432</v>
      </c>
      <c r="AA369" s="379">
        <v>-10.018108407079646</v>
      </c>
      <c r="AB369" s="379"/>
      <c r="AC369" s="379"/>
      <c r="AD369" s="379"/>
      <c r="AE369" s="379"/>
      <c r="AF369" s="379"/>
      <c r="AG369" s="379"/>
      <c r="AH369" s="381"/>
      <c r="AI369" s="382"/>
      <c r="AJ369" s="382"/>
      <c r="AK369" s="379"/>
      <c r="AL369" s="379"/>
      <c r="AM369" s="379"/>
      <c r="AN369" s="379"/>
      <c r="AO369" s="379"/>
      <c r="AP369" s="379"/>
      <c r="AQ369" s="379"/>
      <c r="AR369" s="379"/>
      <c r="AS369" s="379"/>
      <c r="AT369" s="379"/>
      <c r="AU369" s="405"/>
      <c r="AV369" s="405"/>
      <c r="AW369" s="405"/>
      <c r="AX369" s="379"/>
      <c r="AY369" s="379"/>
      <c r="AZ369" s="379"/>
      <c r="BA369" s="379"/>
      <c r="BB369" s="379"/>
      <c r="BC369" s="379"/>
      <c r="BD369" s="379"/>
      <c r="BE369" s="379"/>
      <c r="BF369" s="379"/>
      <c r="BG369" s="379"/>
      <c r="BH369" s="379"/>
      <c r="BI369" s="405"/>
      <c r="BJ369" s="405"/>
      <c r="BK369" s="405"/>
      <c r="BL369" s="379"/>
      <c r="BM369" s="379"/>
      <c r="BN369" s="379"/>
      <c r="BO369" s="379"/>
      <c r="BP369" s="379"/>
      <c r="BQ369" s="379"/>
      <c r="BR369" s="383"/>
      <c r="BS369" s="379"/>
      <c r="BT369" s="379"/>
      <c r="BU369" s="379"/>
      <c r="BV369" s="379"/>
      <c r="BW369" s="379"/>
      <c r="BX369" s="381"/>
      <c r="BY369" s="379"/>
      <c r="BZ369" s="379"/>
      <c r="CA369" s="379"/>
      <c r="CB369" s="379"/>
      <c r="CC369" s="379"/>
      <c r="CD369" s="379"/>
      <c r="CE369" s="381"/>
      <c r="CF369" s="379"/>
      <c r="CG369" s="379"/>
      <c r="CH369" s="379"/>
      <c r="CI369" s="379"/>
      <c r="CJ369" s="379"/>
      <c r="CK369" s="379"/>
      <c r="CL369" s="379"/>
      <c r="CM369" s="379"/>
      <c r="CN369" s="381"/>
      <c r="CO369" s="379"/>
    </row>
    <row r="370" spans="1:93" x14ac:dyDescent="0.15">
      <c r="A370" s="419">
        <v>1.8557754629629628</v>
      </c>
      <c r="B370" s="435"/>
      <c r="C370" s="442"/>
      <c r="D370" s="379"/>
      <c r="E370" s="380"/>
      <c r="F370" s="379" t="s">
        <v>377</v>
      </c>
      <c r="G370" s="379">
        <v>73</v>
      </c>
      <c r="H370" s="381">
        <v>1</v>
      </c>
      <c r="I370" s="379">
        <v>1</v>
      </c>
      <c r="J370" s="381">
        <v>0</v>
      </c>
      <c r="K370" s="402">
        <v>1</v>
      </c>
      <c r="L370" s="402">
        <v>1</v>
      </c>
      <c r="M370" s="402">
        <v>0</v>
      </c>
      <c r="N370" s="379"/>
      <c r="O370" s="379"/>
      <c r="P370" s="379"/>
      <c r="Q370" s="379"/>
      <c r="R370" s="379"/>
      <c r="S370" s="379"/>
      <c r="T370" s="379"/>
      <c r="U370" s="379"/>
      <c r="V370" s="379"/>
      <c r="W370" s="379"/>
      <c r="X370" s="379"/>
      <c r="Y370" s="381"/>
      <c r="Z370" s="379"/>
      <c r="AA370" s="379"/>
      <c r="AB370" s="379">
        <v>-1.0059195957850282</v>
      </c>
      <c r="AC370" s="379">
        <v>-11.990176991150443</v>
      </c>
      <c r="AD370" s="379" t="s">
        <v>442</v>
      </c>
      <c r="AE370" s="379">
        <v>-1.0059195957850282</v>
      </c>
      <c r="AF370" s="379">
        <v>-11.990176991150443</v>
      </c>
      <c r="AG370" s="379">
        <v>3.7672675057831451</v>
      </c>
      <c r="AH370" s="379">
        <v>13.212859513274338</v>
      </c>
      <c r="AI370" s="379"/>
      <c r="AJ370" s="379"/>
      <c r="AK370" s="379">
        <v>0</v>
      </c>
      <c r="AL370" s="379">
        <v>0</v>
      </c>
      <c r="AM370" s="379"/>
      <c r="AN370" s="379"/>
      <c r="AO370" s="379"/>
      <c r="AP370" s="379"/>
      <c r="AQ370" s="379"/>
      <c r="AR370" s="379"/>
      <c r="AS370" s="379"/>
      <c r="AT370" s="379"/>
      <c r="AU370" s="405"/>
      <c r="AV370" s="405"/>
      <c r="AW370" s="405"/>
      <c r="AX370" s="379"/>
      <c r="AY370" s="379"/>
      <c r="AZ370" s="379"/>
      <c r="BA370" s="379"/>
      <c r="BB370" s="379"/>
      <c r="BC370" s="379"/>
      <c r="BD370" s="379"/>
      <c r="BE370" s="379"/>
      <c r="BF370" s="379"/>
      <c r="BG370" s="379"/>
      <c r="BH370" s="379"/>
      <c r="BI370" s="405"/>
      <c r="BJ370" s="405"/>
      <c r="BK370" s="405"/>
      <c r="BL370" s="379"/>
      <c r="BM370" s="379"/>
      <c r="BN370" s="379"/>
      <c r="BO370" s="379"/>
      <c r="BP370" s="379"/>
      <c r="BQ370" s="379"/>
      <c r="BR370" s="383"/>
      <c r="BS370" s="379"/>
      <c r="BT370" s="379"/>
      <c r="BU370" s="379"/>
      <c r="BV370" s="379"/>
      <c r="BW370" s="379"/>
      <c r="BX370" s="381"/>
      <c r="BY370" s="379"/>
      <c r="BZ370" s="379"/>
      <c r="CA370" s="379"/>
      <c r="CB370" s="379"/>
      <c r="CC370" s="379"/>
      <c r="CD370" s="379"/>
      <c r="CE370" s="381"/>
      <c r="CF370" s="379"/>
      <c r="CG370" s="379"/>
      <c r="CH370" s="379"/>
      <c r="CI370" s="379"/>
      <c r="CJ370" s="379"/>
      <c r="CK370" s="379"/>
      <c r="CL370" s="379"/>
      <c r="CM370" s="379"/>
      <c r="CN370" s="381"/>
      <c r="CO370" s="379"/>
    </row>
    <row r="371" spans="1:93" x14ac:dyDescent="0.15">
      <c r="A371" s="419">
        <v>1.8563888888888889</v>
      </c>
      <c r="B371" s="435">
        <v>0.23</v>
      </c>
      <c r="C371" s="442">
        <v>0.76665899999999998</v>
      </c>
      <c r="D371" s="379"/>
      <c r="E371" s="380"/>
      <c r="F371" s="379"/>
      <c r="G371" s="379"/>
      <c r="H371" s="381">
        <v>2</v>
      </c>
      <c r="I371" s="379"/>
      <c r="J371" s="381"/>
      <c r="K371" s="402">
        <v>0</v>
      </c>
      <c r="L371" s="379"/>
      <c r="M371" s="379"/>
      <c r="N371" s="379"/>
      <c r="O371" s="379"/>
      <c r="P371" s="379"/>
      <c r="Q371" s="379"/>
      <c r="R371" s="379"/>
      <c r="S371" s="379"/>
      <c r="T371" s="379"/>
      <c r="U371" s="379"/>
      <c r="V371" s="379"/>
      <c r="W371" s="379"/>
      <c r="X371" s="379"/>
      <c r="Y371" s="381"/>
      <c r="Z371" s="379">
        <v>3.4122370602119587</v>
      </c>
      <c r="AA371" s="379">
        <v>6.1134126106194699</v>
      </c>
      <c r="AB371" s="379">
        <v>5.4635240790677022</v>
      </c>
      <c r="AC371" s="379">
        <v>11.477439159292036</v>
      </c>
      <c r="AD371" s="379" t="s">
        <v>445</v>
      </c>
      <c r="AE371" s="379">
        <v>4.9507023243537667</v>
      </c>
      <c r="AF371" s="379">
        <v>11.990176991150443</v>
      </c>
      <c r="AG371" s="379">
        <v>-1.0453674230707157</v>
      </c>
      <c r="AH371" s="379">
        <v>-11.83241150442478</v>
      </c>
      <c r="AI371" s="379"/>
      <c r="AJ371" s="379"/>
      <c r="AK371" s="379">
        <v>1</v>
      </c>
      <c r="AL371" s="379">
        <v>0</v>
      </c>
      <c r="AM371" s="379">
        <v>1</v>
      </c>
      <c r="AN371" s="379">
        <v>0</v>
      </c>
      <c r="AO371" s="379">
        <v>0</v>
      </c>
      <c r="AP371" s="379">
        <v>1</v>
      </c>
      <c r="AQ371" s="379">
        <v>0</v>
      </c>
      <c r="AR371" s="379">
        <v>0</v>
      </c>
      <c r="AS371" s="379">
        <v>1</v>
      </c>
      <c r="AT371" s="379">
        <v>0</v>
      </c>
      <c r="AU371" s="405">
        <v>0</v>
      </c>
      <c r="AV371" s="405">
        <v>0</v>
      </c>
      <c r="AW371" s="405">
        <v>0</v>
      </c>
      <c r="AX371" s="405">
        <v>0</v>
      </c>
      <c r="AY371" s="405">
        <v>0</v>
      </c>
      <c r="AZ371" s="405">
        <v>1</v>
      </c>
      <c r="BA371" s="405">
        <v>0</v>
      </c>
      <c r="BB371" s="405">
        <v>0</v>
      </c>
      <c r="BC371" s="405">
        <v>0</v>
      </c>
      <c r="BD371" s="405">
        <v>1</v>
      </c>
      <c r="BE371" s="405">
        <v>0</v>
      </c>
      <c r="BF371" s="405">
        <v>1</v>
      </c>
      <c r="BG371" s="405">
        <v>0</v>
      </c>
      <c r="BH371" s="405">
        <v>0</v>
      </c>
      <c r="BI371" s="405">
        <v>0</v>
      </c>
      <c r="BJ371" s="405">
        <v>0</v>
      </c>
      <c r="BK371" s="405">
        <v>0</v>
      </c>
      <c r="BL371" s="405">
        <v>0</v>
      </c>
      <c r="BM371" s="405">
        <v>0</v>
      </c>
      <c r="BN371" s="405">
        <v>0</v>
      </c>
      <c r="BO371" s="405">
        <v>1</v>
      </c>
      <c r="BP371" s="405">
        <v>0</v>
      </c>
      <c r="BQ371" s="405">
        <v>0</v>
      </c>
      <c r="BR371" s="383">
        <v>1</v>
      </c>
      <c r="BS371" s="402">
        <v>0</v>
      </c>
      <c r="BT371" s="402">
        <v>0</v>
      </c>
      <c r="BU371" s="402">
        <v>0</v>
      </c>
      <c r="BV371" s="402">
        <v>0</v>
      </c>
      <c r="BW371" s="402">
        <v>1</v>
      </c>
      <c r="BX371" s="381">
        <v>0</v>
      </c>
      <c r="BY371" s="402">
        <v>1</v>
      </c>
      <c r="BZ371" s="402">
        <v>0</v>
      </c>
      <c r="CA371" s="402">
        <v>0</v>
      </c>
      <c r="CB371" s="402">
        <v>0</v>
      </c>
      <c r="CC371" s="402">
        <v>0</v>
      </c>
      <c r="CD371" s="402">
        <v>0</v>
      </c>
      <c r="CE371" s="381">
        <v>0</v>
      </c>
      <c r="CF371" s="402">
        <v>0</v>
      </c>
      <c r="CG371" s="379"/>
      <c r="CH371" s="379"/>
      <c r="CI371" s="379"/>
      <c r="CJ371" s="379"/>
      <c r="CK371" s="379"/>
      <c r="CL371" s="379"/>
      <c r="CM371" s="379"/>
      <c r="CN371" s="381"/>
      <c r="CO371" s="379"/>
    </row>
    <row r="372" spans="1:93" x14ac:dyDescent="0.15">
      <c r="A372" s="419">
        <v>1.8577314814814816</v>
      </c>
      <c r="B372" s="435">
        <v>1.26</v>
      </c>
      <c r="C372" s="442">
        <v>1.86666658</v>
      </c>
      <c r="D372" s="379"/>
      <c r="E372" s="380"/>
      <c r="F372" s="379"/>
      <c r="G372" s="379"/>
      <c r="H372" s="381">
        <v>3</v>
      </c>
      <c r="I372" s="379"/>
      <c r="J372" s="381"/>
      <c r="K372" s="402">
        <v>0</v>
      </c>
      <c r="L372" s="379"/>
      <c r="M372" s="379"/>
      <c r="N372" s="379"/>
      <c r="O372" s="379"/>
      <c r="P372" s="379"/>
      <c r="Q372" s="379"/>
      <c r="R372" s="379"/>
      <c r="S372" s="379"/>
      <c r="T372" s="379"/>
      <c r="U372" s="379"/>
      <c r="V372" s="379"/>
      <c r="W372" s="379"/>
      <c r="X372" s="379"/>
      <c r="Y372" s="381"/>
      <c r="Z372" s="379">
        <v>-1.5581891777846517</v>
      </c>
      <c r="AA372" s="379">
        <v>-11.753528761061949</v>
      </c>
      <c r="AB372" s="379">
        <v>-0.65088915021384186</v>
      </c>
      <c r="AC372" s="379">
        <v>-13.252300884955753</v>
      </c>
      <c r="AD372" s="379" t="s">
        <v>446</v>
      </c>
      <c r="AE372" s="379">
        <v>-1.8343239687844632</v>
      </c>
      <c r="AF372" s="379">
        <v>-13.291742256637169</v>
      </c>
      <c r="AG372" s="379">
        <v>1.084815250356403</v>
      </c>
      <c r="AH372" s="379">
        <v>12.857887168141595</v>
      </c>
      <c r="AI372" s="379"/>
      <c r="AJ372" s="379"/>
      <c r="AK372" s="379">
        <v>0</v>
      </c>
      <c r="AL372" s="379">
        <v>1</v>
      </c>
      <c r="AM372" s="379">
        <v>0</v>
      </c>
      <c r="AN372" s="379">
        <v>1</v>
      </c>
      <c r="AO372" s="379">
        <v>0</v>
      </c>
      <c r="AP372" s="379">
        <v>1</v>
      </c>
      <c r="AQ372" s="379">
        <v>0</v>
      </c>
      <c r="AR372" s="379">
        <v>0</v>
      </c>
      <c r="AS372" s="379">
        <v>0</v>
      </c>
      <c r="AT372" s="379">
        <v>1</v>
      </c>
      <c r="AU372" s="405">
        <v>0</v>
      </c>
      <c r="AV372" s="405">
        <v>0</v>
      </c>
      <c r="AW372" s="405">
        <v>0</v>
      </c>
      <c r="AX372" s="405">
        <v>0</v>
      </c>
      <c r="AY372" s="405">
        <v>0</v>
      </c>
      <c r="AZ372" s="405">
        <v>1</v>
      </c>
      <c r="BA372" s="405">
        <v>0</v>
      </c>
      <c r="BB372" s="405">
        <v>0</v>
      </c>
      <c r="BC372" s="405">
        <v>0</v>
      </c>
      <c r="BD372" s="405">
        <v>1</v>
      </c>
      <c r="BE372" s="405">
        <v>0</v>
      </c>
      <c r="BF372" s="405">
        <v>1</v>
      </c>
      <c r="BG372" s="405">
        <v>0</v>
      </c>
      <c r="BH372" s="405">
        <v>0</v>
      </c>
      <c r="BI372" s="405">
        <v>0</v>
      </c>
      <c r="BJ372" s="405">
        <v>0</v>
      </c>
      <c r="BK372" s="405">
        <v>0</v>
      </c>
      <c r="BL372" s="405">
        <v>0</v>
      </c>
      <c r="BM372" s="405">
        <v>0</v>
      </c>
      <c r="BN372" s="405">
        <v>1</v>
      </c>
      <c r="BO372" s="405">
        <v>0</v>
      </c>
      <c r="BP372" s="405">
        <v>0</v>
      </c>
      <c r="BQ372" s="405">
        <v>0</v>
      </c>
      <c r="BR372" s="383">
        <v>0</v>
      </c>
      <c r="BS372" s="402">
        <v>1</v>
      </c>
      <c r="BT372" s="402">
        <v>0</v>
      </c>
      <c r="BU372" s="402">
        <v>0</v>
      </c>
      <c r="BV372" s="402">
        <v>0</v>
      </c>
      <c r="BW372" s="402">
        <v>1</v>
      </c>
      <c r="BX372" s="381">
        <v>0</v>
      </c>
      <c r="BY372" s="402">
        <v>1</v>
      </c>
      <c r="BZ372" s="402">
        <v>0</v>
      </c>
      <c r="CA372" s="402">
        <v>0</v>
      </c>
      <c r="CB372" s="402">
        <v>0</v>
      </c>
      <c r="CC372" s="402">
        <v>0</v>
      </c>
      <c r="CD372" s="402">
        <v>0</v>
      </c>
      <c r="CE372" s="381">
        <v>0</v>
      </c>
      <c r="CF372" s="402">
        <v>0</v>
      </c>
      <c r="CG372" s="379"/>
      <c r="CH372" s="379"/>
      <c r="CI372" s="379"/>
      <c r="CJ372" s="379"/>
      <c r="CK372" s="379"/>
      <c r="CL372" s="379"/>
      <c r="CM372" s="379"/>
      <c r="CN372" s="381"/>
      <c r="CO372" s="379"/>
    </row>
    <row r="373" spans="1:93" x14ac:dyDescent="0.15">
      <c r="A373" s="419">
        <v>1.8585416666666665</v>
      </c>
      <c r="B373" s="435">
        <v>1.1000000000000001</v>
      </c>
      <c r="C373" s="442">
        <v>1.3333333000000003</v>
      </c>
      <c r="D373" s="379"/>
      <c r="E373" s="380"/>
      <c r="F373" s="379"/>
      <c r="G373" s="379"/>
      <c r="H373" s="381">
        <v>4</v>
      </c>
      <c r="I373" s="379"/>
      <c r="J373" s="381"/>
      <c r="K373" s="402">
        <v>0</v>
      </c>
      <c r="L373" s="379"/>
      <c r="M373" s="379"/>
      <c r="N373" s="379"/>
      <c r="O373" s="379"/>
      <c r="P373" s="379"/>
      <c r="Q373" s="379"/>
      <c r="R373" s="379"/>
      <c r="S373" s="379"/>
      <c r="T373" s="379"/>
      <c r="U373" s="379"/>
      <c r="V373" s="379"/>
      <c r="W373" s="379"/>
      <c r="X373" s="379"/>
      <c r="Y373" s="381"/>
      <c r="Z373" s="379">
        <v>-1.9526674506415256</v>
      </c>
      <c r="AA373" s="379">
        <v>8.2038053097345145</v>
      </c>
      <c r="AB373" s="379">
        <v>-2.4654892053554613</v>
      </c>
      <c r="AC373" s="379">
        <v>13.48894911504425</v>
      </c>
      <c r="AD373" s="379" t="s">
        <v>446</v>
      </c>
      <c r="AE373" s="379">
        <v>-1.4792935232132769</v>
      </c>
      <c r="AF373" s="379">
        <v>13.804480088495577</v>
      </c>
      <c r="AG373" s="379">
        <v>-1.9723913642843691E-2</v>
      </c>
      <c r="AH373" s="379">
        <v>-12.621238938053098</v>
      </c>
      <c r="AI373" s="379"/>
      <c r="AJ373" s="379"/>
      <c r="AK373" s="379">
        <v>0</v>
      </c>
      <c r="AL373" s="379">
        <v>1</v>
      </c>
      <c r="AM373" s="379">
        <v>1</v>
      </c>
      <c r="AN373" s="379">
        <v>0</v>
      </c>
      <c r="AO373" s="379">
        <v>0</v>
      </c>
      <c r="AP373" s="379">
        <v>0</v>
      </c>
      <c r="AQ373" s="379">
        <v>1</v>
      </c>
      <c r="AR373" s="379">
        <v>0</v>
      </c>
      <c r="AS373" s="379">
        <v>0</v>
      </c>
      <c r="AT373" s="379">
        <v>0</v>
      </c>
      <c r="AU373" s="405">
        <v>0</v>
      </c>
      <c r="AV373" s="405">
        <v>1</v>
      </c>
      <c r="AW373" s="405">
        <v>0</v>
      </c>
      <c r="AX373" s="405">
        <v>0</v>
      </c>
      <c r="AY373" s="405">
        <v>0</v>
      </c>
      <c r="AZ373" s="405">
        <v>1</v>
      </c>
      <c r="BA373" s="405">
        <v>0</v>
      </c>
      <c r="BB373" s="405">
        <v>0</v>
      </c>
      <c r="BC373" s="405">
        <v>0</v>
      </c>
      <c r="BD373" s="405">
        <v>1</v>
      </c>
      <c r="BE373" s="405">
        <v>0</v>
      </c>
      <c r="BF373" s="405">
        <v>1</v>
      </c>
      <c r="BG373" s="405">
        <v>0</v>
      </c>
      <c r="BH373" s="405">
        <v>0</v>
      </c>
      <c r="BI373" s="405">
        <v>0</v>
      </c>
      <c r="BJ373" s="405">
        <v>0</v>
      </c>
      <c r="BK373" s="405">
        <v>0</v>
      </c>
      <c r="BL373" s="405">
        <v>0</v>
      </c>
      <c r="BM373" s="405">
        <v>0</v>
      </c>
      <c r="BN373" s="405">
        <v>1</v>
      </c>
      <c r="BO373" s="405">
        <v>0</v>
      </c>
      <c r="BP373" s="405">
        <v>0</v>
      </c>
      <c r="BQ373" s="405">
        <v>0</v>
      </c>
      <c r="BR373" s="383">
        <v>1</v>
      </c>
      <c r="BS373" s="402">
        <v>0</v>
      </c>
      <c r="BT373" s="402">
        <v>0</v>
      </c>
      <c r="BU373" s="402">
        <v>0</v>
      </c>
      <c r="BV373" s="402">
        <v>0</v>
      </c>
      <c r="BW373" s="402">
        <v>1</v>
      </c>
      <c r="BX373" s="381">
        <v>0</v>
      </c>
      <c r="BY373" s="402">
        <v>1</v>
      </c>
      <c r="BZ373" s="402">
        <v>0</v>
      </c>
      <c r="CA373" s="402">
        <v>0</v>
      </c>
      <c r="CB373" s="402">
        <v>0</v>
      </c>
      <c r="CC373" s="402">
        <v>0</v>
      </c>
      <c r="CD373" s="402">
        <v>0</v>
      </c>
      <c r="CE373" s="381">
        <v>0</v>
      </c>
      <c r="CF373" s="402">
        <v>0</v>
      </c>
      <c r="CG373" s="379"/>
      <c r="CH373" s="379"/>
      <c r="CI373" s="379"/>
      <c r="CJ373" s="379"/>
      <c r="CK373" s="379"/>
      <c r="CL373" s="379"/>
      <c r="CM373" s="379"/>
      <c r="CN373" s="381"/>
      <c r="CO373" s="379"/>
    </row>
    <row r="374" spans="1:93" x14ac:dyDescent="0.15">
      <c r="A374" s="419">
        <v>1.859363425925926</v>
      </c>
      <c r="B374" s="435">
        <v>1.1100000000000001</v>
      </c>
      <c r="C374" s="442">
        <v>1.3666666300000003</v>
      </c>
      <c r="D374" s="379"/>
      <c r="E374" s="380"/>
      <c r="F374" s="379"/>
      <c r="G374" s="379"/>
      <c r="H374" s="381">
        <v>5</v>
      </c>
      <c r="I374" s="379"/>
      <c r="J374" s="381"/>
      <c r="K374" s="402">
        <v>0</v>
      </c>
      <c r="L374" s="379"/>
      <c r="M374" s="379"/>
      <c r="N374" s="379"/>
      <c r="O374" s="379"/>
      <c r="P374" s="379"/>
      <c r="Q374" s="379"/>
      <c r="R374" s="379"/>
      <c r="S374" s="379"/>
      <c r="T374" s="379"/>
      <c r="U374" s="379"/>
      <c r="V374" s="379"/>
      <c r="W374" s="379"/>
      <c r="X374" s="379"/>
      <c r="Y374" s="381"/>
      <c r="Z374" s="379">
        <v>-1.9723913642843691E-2</v>
      </c>
      <c r="AA374" s="379">
        <v>-5.0090542035398231</v>
      </c>
      <c r="AB374" s="379">
        <v>1.1242630776420905</v>
      </c>
      <c r="AC374" s="379">
        <v>-11.871852876106196</v>
      </c>
      <c r="AD374" s="379" t="s">
        <v>445</v>
      </c>
      <c r="AE374" s="379">
        <v>2.2682500689270246</v>
      </c>
      <c r="AF374" s="379">
        <v>-11.911294247787612</v>
      </c>
      <c r="AG374" s="379">
        <v>-0.53254566835677963</v>
      </c>
      <c r="AH374" s="379">
        <v>13.528390486725666</v>
      </c>
      <c r="AI374" s="379"/>
      <c r="AJ374" s="379"/>
      <c r="AK374" s="379">
        <v>0</v>
      </c>
      <c r="AL374" s="379">
        <v>1</v>
      </c>
      <c r="AM374" s="379">
        <v>0</v>
      </c>
      <c r="AN374" s="379">
        <v>1</v>
      </c>
      <c r="AO374" s="379">
        <v>0</v>
      </c>
      <c r="AP374" s="379">
        <v>1</v>
      </c>
      <c r="AQ374" s="379">
        <v>0</v>
      </c>
      <c r="AR374" s="379">
        <v>0</v>
      </c>
      <c r="AS374" s="379">
        <v>0</v>
      </c>
      <c r="AT374" s="379">
        <v>1</v>
      </c>
      <c r="AU374" s="405">
        <v>0</v>
      </c>
      <c r="AV374" s="405">
        <v>0</v>
      </c>
      <c r="AW374" s="405">
        <v>0</v>
      </c>
      <c r="AX374" s="405">
        <v>0</v>
      </c>
      <c r="AY374" s="405">
        <v>0</v>
      </c>
      <c r="AZ374" s="405">
        <v>1</v>
      </c>
      <c r="BA374" s="405">
        <v>0</v>
      </c>
      <c r="BB374" s="405">
        <v>0</v>
      </c>
      <c r="BC374" s="405">
        <v>0</v>
      </c>
      <c r="BD374" s="405">
        <v>1</v>
      </c>
      <c r="BE374" s="405">
        <v>0</v>
      </c>
      <c r="BF374" s="405">
        <v>1</v>
      </c>
      <c r="BG374" s="405">
        <v>0</v>
      </c>
      <c r="BH374" s="405">
        <v>0</v>
      </c>
      <c r="BI374" s="405">
        <v>0</v>
      </c>
      <c r="BJ374" s="405">
        <v>0</v>
      </c>
      <c r="BK374" s="405">
        <v>0</v>
      </c>
      <c r="BL374" s="405">
        <v>0</v>
      </c>
      <c r="BM374" s="405">
        <v>0</v>
      </c>
      <c r="BN374" s="405">
        <v>1</v>
      </c>
      <c r="BO374" s="405">
        <v>0</v>
      </c>
      <c r="BP374" s="405">
        <v>0</v>
      </c>
      <c r="BQ374" s="405">
        <v>0</v>
      </c>
      <c r="BR374" s="383">
        <v>0</v>
      </c>
      <c r="BS374" s="402">
        <v>1</v>
      </c>
      <c r="BT374" s="402">
        <v>0</v>
      </c>
      <c r="BU374" s="402">
        <v>0</v>
      </c>
      <c r="BV374" s="402">
        <v>0</v>
      </c>
      <c r="BW374" s="402">
        <v>1</v>
      </c>
      <c r="BX374" s="381">
        <v>0</v>
      </c>
      <c r="BY374" s="402">
        <v>1</v>
      </c>
      <c r="BZ374" s="402">
        <v>0</v>
      </c>
      <c r="CA374" s="402">
        <v>0</v>
      </c>
      <c r="CB374" s="402">
        <v>0</v>
      </c>
      <c r="CC374" s="402">
        <v>0</v>
      </c>
      <c r="CD374" s="402">
        <v>0</v>
      </c>
      <c r="CE374" s="381">
        <v>0</v>
      </c>
      <c r="CF374" s="402">
        <v>1</v>
      </c>
      <c r="CG374" s="379"/>
      <c r="CH374" s="379"/>
      <c r="CI374" s="379"/>
      <c r="CJ374" s="379"/>
      <c r="CK374" s="379"/>
      <c r="CL374" s="379"/>
      <c r="CM374" s="379"/>
      <c r="CN374" s="381"/>
      <c r="CO374" s="379"/>
    </row>
    <row r="375" spans="1:93" x14ac:dyDescent="0.15">
      <c r="A375" s="419">
        <v>1.8605092592592591</v>
      </c>
      <c r="B375" s="435">
        <v>1.0900000000000001</v>
      </c>
      <c r="C375" s="442">
        <v>1.2999999700000002</v>
      </c>
      <c r="D375" s="379"/>
      <c r="E375" s="380"/>
      <c r="F375" s="379"/>
      <c r="G375" s="379"/>
      <c r="H375" s="381">
        <v>6</v>
      </c>
      <c r="I375" s="379"/>
      <c r="J375" s="381"/>
      <c r="K375" s="402">
        <v>0</v>
      </c>
      <c r="L375" s="379"/>
      <c r="M375" s="379"/>
      <c r="N375" s="379"/>
      <c r="O375" s="379"/>
      <c r="P375" s="379"/>
      <c r="Q375" s="379"/>
      <c r="R375" s="379"/>
      <c r="S375" s="379"/>
      <c r="T375" s="379"/>
      <c r="U375" s="379"/>
      <c r="V375" s="379"/>
      <c r="W375" s="379"/>
      <c r="X375" s="379"/>
      <c r="Y375" s="381"/>
      <c r="Z375" s="379">
        <v>2.4654892053554613</v>
      </c>
      <c r="AA375" s="379">
        <v>8.7559845132743366</v>
      </c>
      <c r="AB375" s="379">
        <v>3.1755500964978345</v>
      </c>
      <c r="AC375" s="379">
        <v>13.370625000000002</v>
      </c>
      <c r="AD375" s="379" t="s">
        <v>446</v>
      </c>
      <c r="AE375" s="379">
        <v>2.2288022416413371</v>
      </c>
      <c r="AF375" s="379">
        <v>13.607273230088497</v>
      </c>
      <c r="AG375" s="379">
        <v>0.21696305007128061</v>
      </c>
      <c r="AH375" s="379">
        <v>-12.108501106194691</v>
      </c>
      <c r="AI375" s="379"/>
      <c r="AJ375" s="379"/>
      <c r="AK375" s="379">
        <v>0</v>
      </c>
      <c r="AL375" s="379">
        <v>1</v>
      </c>
      <c r="AM375" s="379">
        <v>1</v>
      </c>
      <c r="AN375" s="379">
        <v>0</v>
      </c>
      <c r="AO375" s="379">
        <v>0</v>
      </c>
      <c r="AP375" s="379">
        <v>1</v>
      </c>
      <c r="AQ375" s="379">
        <v>0</v>
      </c>
      <c r="AR375" s="379">
        <v>0</v>
      </c>
      <c r="AS375" s="379">
        <v>1</v>
      </c>
      <c r="AT375" s="379">
        <v>0</v>
      </c>
      <c r="AU375" s="405">
        <v>0</v>
      </c>
      <c r="AV375" s="405">
        <v>0</v>
      </c>
      <c r="AW375" s="405">
        <v>0</v>
      </c>
      <c r="AX375" s="405">
        <v>0</v>
      </c>
      <c r="AY375" s="405">
        <v>0</v>
      </c>
      <c r="AZ375" s="405">
        <v>1</v>
      </c>
      <c r="BA375" s="405">
        <v>0</v>
      </c>
      <c r="BB375" s="405">
        <v>0</v>
      </c>
      <c r="BC375" s="405">
        <v>0</v>
      </c>
      <c r="BD375" s="405">
        <v>1</v>
      </c>
      <c r="BE375" s="405">
        <v>0</v>
      </c>
      <c r="BF375" s="405">
        <v>1</v>
      </c>
      <c r="BG375" s="405">
        <v>0</v>
      </c>
      <c r="BH375" s="405">
        <v>0</v>
      </c>
      <c r="BI375" s="405">
        <v>0</v>
      </c>
      <c r="BJ375" s="405">
        <v>0</v>
      </c>
      <c r="BK375" s="405">
        <v>0</v>
      </c>
      <c r="BL375" s="405">
        <v>0</v>
      </c>
      <c r="BM375" s="405">
        <v>0</v>
      </c>
      <c r="BN375" s="405">
        <v>1</v>
      </c>
      <c r="BO375" s="405">
        <v>0</v>
      </c>
      <c r="BP375" s="405">
        <v>0</v>
      </c>
      <c r="BQ375" s="405">
        <v>0</v>
      </c>
      <c r="BR375" s="383">
        <v>0</v>
      </c>
      <c r="BS375" s="402">
        <v>0</v>
      </c>
      <c r="BT375" s="402">
        <v>1</v>
      </c>
      <c r="BU375" s="402">
        <v>0</v>
      </c>
      <c r="BV375" s="402">
        <v>0</v>
      </c>
      <c r="BW375" s="402">
        <v>0</v>
      </c>
      <c r="BX375" s="381">
        <v>0</v>
      </c>
      <c r="BY375" s="402">
        <v>0</v>
      </c>
      <c r="BZ375" s="402">
        <v>0</v>
      </c>
      <c r="CA375" s="402">
        <v>0</v>
      </c>
      <c r="CB375" s="402">
        <v>0</v>
      </c>
      <c r="CC375" s="402">
        <v>1</v>
      </c>
      <c r="CD375" s="402">
        <v>0</v>
      </c>
      <c r="CE375" s="381">
        <v>0</v>
      </c>
      <c r="CF375" s="402">
        <v>0</v>
      </c>
      <c r="CG375" s="379"/>
      <c r="CH375" s="379"/>
      <c r="CI375" s="379"/>
      <c r="CJ375" s="379"/>
      <c r="CK375" s="379"/>
      <c r="CL375" s="379"/>
      <c r="CM375" s="379"/>
      <c r="CN375" s="381"/>
      <c r="CO375" s="379" t="s">
        <v>568</v>
      </c>
    </row>
    <row r="376" spans="1:93" x14ac:dyDescent="0.15">
      <c r="A376" s="418" t="s">
        <v>593</v>
      </c>
      <c r="B376" s="435"/>
      <c r="C376" s="442"/>
      <c r="D376" s="379"/>
      <c r="E376" s="380"/>
      <c r="F376" s="379"/>
      <c r="G376" s="379"/>
      <c r="H376" s="381"/>
      <c r="I376" s="379"/>
      <c r="J376" s="381"/>
      <c r="K376" s="379"/>
      <c r="L376" s="379"/>
      <c r="M376" s="379"/>
      <c r="N376" s="379"/>
      <c r="O376" s="379"/>
      <c r="P376" s="379"/>
      <c r="Q376" s="379"/>
      <c r="R376" s="379"/>
      <c r="S376" s="379"/>
      <c r="T376" s="379"/>
      <c r="U376" s="379"/>
      <c r="V376" s="379"/>
      <c r="W376" s="379"/>
      <c r="X376" s="379"/>
      <c r="Y376" s="381"/>
      <c r="Z376" s="379">
        <v>-2.1893544143556496</v>
      </c>
      <c r="AA376" s="379">
        <v>-12.069059734513276</v>
      </c>
      <c r="AB376" s="379"/>
      <c r="AC376" s="379"/>
      <c r="AD376" s="379"/>
      <c r="AE376" s="379"/>
      <c r="AF376" s="379"/>
      <c r="AG376" s="379"/>
      <c r="AH376" s="381"/>
      <c r="AI376" s="382"/>
      <c r="AJ376" s="382"/>
      <c r="AK376" s="379"/>
      <c r="AL376" s="379"/>
      <c r="AM376" s="379"/>
      <c r="AN376" s="379"/>
      <c r="AO376" s="379"/>
      <c r="AP376" s="379"/>
      <c r="AQ376" s="379"/>
      <c r="AR376" s="379"/>
      <c r="AS376" s="379"/>
      <c r="AT376" s="379"/>
      <c r="AU376" s="405"/>
      <c r="AV376" s="405"/>
      <c r="AW376" s="405"/>
      <c r="AX376" s="379"/>
      <c r="AY376" s="379"/>
      <c r="AZ376" s="379"/>
      <c r="BA376" s="379"/>
      <c r="BB376" s="379"/>
      <c r="BC376" s="379"/>
      <c r="BD376" s="379"/>
      <c r="BE376" s="379"/>
      <c r="BF376" s="379"/>
      <c r="BG376" s="379"/>
      <c r="BH376" s="379"/>
      <c r="BI376" s="405"/>
      <c r="BJ376" s="405"/>
      <c r="BK376" s="405"/>
      <c r="BL376" s="379"/>
      <c r="BM376" s="379"/>
      <c r="BN376" s="379"/>
      <c r="BO376" s="379"/>
      <c r="BP376" s="379"/>
      <c r="BQ376" s="379"/>
      <c r="BR376" s="383"/>
      <c r="BS376" s="379"/>
      <c r="BT376" s="379"/>
      <c r="BU376" s="379"/>
      <c r="BV376" s="379"/>
      <c r="BW376" s="379"/>
      <c r="BX376" s="381"/>
      <c r="BY376" s="379"/>
      <c r="BZ376" s="379"/>
      <c r="CA376" s="379"/>
      <c r="CB376" s="379"/>
      <c r="CC376" s="379"/>
      <c r="CD376" s="379"/>
      <c r="CE376" s="381"/>
      <c r="CF376" s="379"/>
      <c r="CG376" s="379"/>
      <c r="CH376" s="379"/>
      <c r="CI376" s="379"/>
      <c r="CJ376" s="379"/>
      <c r="CK376" s="379"/>
      <c r="CL376" s="379"/>
      <c r="CM376" s="379"/>
      <c r="CN376" s="381"/>
      <c r="CO376" s="379"/>
    </row>
    <row r="377" spans="1:93" x14ac:dyDescent="0.15">
      <c r="A377" s="419">
        <v>1.8814120370370369</v>
      </c>
      <c r="B377" s="435"/>
      <c r="C377" s="442"/>
      <c r="D377" s="379"/>
      <c r="E377" s="380"/>
      <c r="F377" s="379" t="s">
        <v>378</v>
      </c>
      <c r="G377" s="379">
        <v>74</v>
      </c>
      <c r="H377" s="381">
        <v>1</v>
      </c>
      <c r="I377" s="379">
        <v>0</v>
      </c>
      <c r="J377" s="381">
        <v>1</v>
      </c>
      <c r="K377" s="402">
        <v>1</v>
      </c>
      <c r="L377" s="402">
        <v>1</v>
      </c>
      <c r="M377" s="402">
        <v>0</v>
      </c>
      <c r="N377" s="379"/>
      <c r="O377" s="379">
        <v>1</v>
      </c>
      <c r="P377" s="379">
        <v>0</v>
      </c>
      <c r="Q377" s="379">
        <v>0</v>
      </c>
      <c r="R377" s="379">
        <v>0</v>
      </c>
      <c r="S377" s="379">
        <v>0</v>
      </c>
      <c r="T377" s="379">
        <v>0</v>
      </c>
      <c r="U377" s="379">
        <v>0</v>
      </c>
      <c r="V377" s="379">
        <v>1</v>
      </c>
      <c r="W377" s="379">
        <v>0</v>
      </c>
      <c r="X377" s="379">
        <v>0</v>
      </c>
      <c r="Y377" s="381">
        <v>1</v>
      </c>
      <c r="Z377" s="411">
        <v>4.9901501516394537</v>
      </c>
      <c r="AA377" s="411">
        <v>-7.6121847345132752</v>
      </c>
      <c r="AB377" s="379">
        <v>-1.1637109049277778</v>
      </c>
      <c r="AC377" s="379">
        <v>11.911294247787612</v>
      </c>
      <c r="AD377" s="379" t="s">
        <v>442</v>
      </c>
      <c r="AE377" s="379">
        <v>-1.1637109049277778</v>
      </c>
      <c r="AF377" s="379">
        <v>11.911294247787612</v>
      </c>
      <c r="AG377" s="379">
        <v>3.8856109876402072</v>
      </c>
      <c r="AH377" s="379">
        <v>-14.238335176991152</v>
      </c>
      <c r="AI377" s="379"/>
      <c r="AJ377" s="379"/>
      <c r="AK377" s="379">
        <v>0</v>
      </c>
      <c r="AL377" s="379">
        <v>0</v>
      </c>
      <c r="AM377" s="379"/>
      <c r="AN377" s="379"/>
      <c r="AO377" s="379"/>
      <c r="AP377" s="379"/>
      <c r="AQ377" s="379"/>
      <c r="AR377" s="379"/>
      <c r="AS377" s="379"/>
      <c r="AT377" s="379"/>
      <c r="AU377" s="405"/>
      <c r="AV377" s="405"/>
      <c r="AW377" s="405"/>
      <c r="AX377" s="379"/>
      <c r="AY377" s="379"/>
      <c r="AZ377" s="379"/>
      <c r="BA377" s="379"/>
      <c r="BB377" s="379"/>
      <c r="BC377" s="379"/>
      <c r="BD377" s="379"/>
      <c r="BE377" s="379"/>
      <c r="BF377" s="379"/>
      <c r="BG377" s="379"/>
      <c r="BH377" s="379"/>
      <c r="BI377" s="405"/>
      <c r="BJ377" s="405"/>
      <c r="BK377" s="405"/>
      <c r="BL377" s="379"/>
      <c r="BM377" s="379"/>
      <c r="BN377" s="379"/>
      <c r="BO377" s="379"/>
      <c r="BP377" s="379"/>
      <c r="BQ377" s="379"/>
      <c r="BR377" s="383"/>
      <c r="BS377" s="379"/>
      <c r="BT377" s="379"/>
      <c r="BU377" s="379"/>
      <c r="BV377" s="379"/>
      <c r="BW377" s="379"/>
      <c r="BX377" s="381"/>
      <c r="BY377" s="379"/>
      <c r="BZ377" s="379"/>
      <c r="CA377" s="379"/>
      <c r="CB377" s="379"/>
      <c r="CC377" s="379"/>
      <c r="CD377" s="379"/>
      <c r="CE377" s="381"/>
      <c r="CF377" s="379"/>
      <c r="CG377" s="379"/>
      <c r="CH377" s="379"/>
      <c r="CI377" s="379"/>
      <c r="CJ377" s="379"/>
      <c r="CK377" s="379"/>
      <c r="CL377" s="379"/>
      <c r="CM377" s="379"/>
      <c r="CN377" s="381"/>
      <c r="CO377" s="379"/>
    </row>
    <row r="378" spans="1:93" x14ac:dyDescent="0.15">
      <c r="A378" s="419">
        <v>1.886435185185185</v>
      </c>
      <c r="B378" s="435"/>
      <c r="C378" s="442"/>
      <c r="D378" s="379"/>
      <c r="E378" s="380"/>
      <c r="F378" s="379"/>
      <c r="G378" s="379"/>
      <c r="H378" s="381">
        <v>1</v>
      </c>
      <c r="I378" s="379">
        <v>0</v>
      </c>
      <c r="J378" s="381">
        <v>1</v>
      </c>
      <c r="K378" s="402">
        <v>1</v>
      </c>
      <c r="L378" s="402">
        <v>0</v>
      </c>
      <c r="M378" s="402">
        <v>1</v>
      </c>
      <c r="N378" s="379"/>
      <c r="O378" s="379">
        <v>0</v>
      </c>
      <c r="P378" s="379">
        <v>0</v>
      </c>
      <c r="Q378" s="379">
        <v>1</v>
      </c>
      <c r="R378" s="379">
        <v>0</v>
      </c>
      <c r="S378" s="379">
        <v>0</v>
      </c>
      <c r="T378" s="379">
        <v>0</v>
      </c>
      <c r="U378" s="379">
        <v>0</v>
      </c>
      <c r="V378" s="379">
        <v>1</v>
      </c>
      <c r="W378" s="379">
        <v>0</v>
      </c>
      <c r="X378" s="379">
        <v>1</v>
      </c>
      <c r="Y378" s="381">
        <v>0</v>
      </c>
      <c r="Z378" s="411">
        <v>2.8599674782123352</v>
      </c>
      <c r="AA378" s="411">
        <v>-6.5472676991150447</v>
      </c>
      <c r="AB378" s="379">
        <v>-1.084815250356403</v>
      </c>
      <c r="AC378" s="379">
        <v>11.911294247787612</v>
      </c>
      <c r="AD378" s="379" t="s">
        <v>442</v>
      </c>
      <c r="AE378" s="379">
        <v>-1.084815250356403</v>
      </c>
      <c r="AF378" s="379">
        <v>11.911294247787612</v>
      </c>
      <c r="AG378" s="379">
        <v>3.7672675057831451</v>
      </c>
      <c r="AH378" s="379">
        <v>-12.108501106194691</v>
      </c>
      <c r="AI378" s="379"/>
      <c r="AJ378" s="379"/>
      <c r="AK378" s="379">
        <v>0</v>
      </c>
      <c r="AL378" s="379">
        <v>0</v>
      </c>
      <c r="AM378" s="379"/>
      <c r="AN378" s="379"/>
      <c r="AO378" s="379"/>
      <c r="AP378" s="379"/>
      <c r="AQ378" s="379"/>
      <c r="AR378" s="379"/>
      <c r="AS378" s="379"/>
      <c r="AT378" s="379"/>
      <c r="AU378" s="405"/>
      <c r="AV378" s="405"/>
      <c r="AW378" s="405"/>
      <c r="AX378" s="379"/>
      <c r="AY378" s="379"/>
      <c r="AZ378" s="379"/>
      <c r="BA378" s="379"/>
      <c r="BB378" s="379"/>
      <c r="BC378" s="379"/>
      <c r="BD378" s="379"/>
      <c r="BE378" s="379"/>
      <c r="BF378" s="379"/>
      <c r="BG378" s="379"/>
      <c r="BH378" s="379"/>
      <c r="BI378" s="405"/>
      <c r="BJ378" s="405"/>
      <c r="BK378" s="405"/>
      <c r="BL378" s="379"/>
      <c r="BM378" s="379"/>
      <c r="BN378" s="379"/>
      <c r="BO378" s="379"/>
      <c r="BP378" s="379"/>
      <c r="BQ378" s="379"/>
      <c r="BR378" s="383"/>
      <c r="BS378" s="379"/>
      <c r="BT378" s="379"/>
      <c r="BU378" s="379"/>
      <c r="BV378" s="379"/>
      <c r="BW378" s="379"/>
      <c r="BX378" s="381"/>
      <c r="BY378" s="379"/>
      <c r="BZ378" s="379"/>
      <c r="CA378" s="379"/>
      <c r="CB378" s="379"/>
      <c r="CC378" s="379"/>
      <c r="CD378" s="379"/>
      <c r="CE378" s="381"/>
      <c r="CF378" s="379"/>
      <c r="CG378" s="379"/>
      <c r="CH378" s="379"/>
      <c r="CI378" s="379"/>
      <c r="CJ378" s="379"/>
      <c r="CK378" s="379"/>
      <c r="CL378" s="379"/>
      <c r="CM378" s="379"/>
      <c r="CN378" s="381"/>
      <c r="CO378" s="379" t="s">
        <v>569</v>
      </c>
    </row>
    <row r="379" spans="1:93" x14ac:dyDescent="0.15">
      <c r="A379" s="419">
        <v>1.9146412037037035</v>
      </c>
      <c r="B379" s="435"/>
      <c r="C379" s="442"/>
      <c r="D379" s="379"/>
      <c r="E379" s="380"/>
      <c r="F379" s="379" t="s">
        <v>379</v>
      </c>
      <c r="G379" s="379">
        <v>75</v>
      </c>
      <c r="H379" s="381">
        <v>1</v>
      </c>
      <c r="I379" s="379">
        <v>0</v>
      </c>
      <c r="J379" s="381">
        <v>1</v>
      </c>
      <c r="K379" s="402">
        <v>1</v>
      </c>
      <c r="L379" s="402">
        <v>1</v>
      </c>
      <c r="M379" s="402">
        <v>0</v>
      </c>
      <c r="N379" s="379"/>
      <c r="O379" s="379">
        <v>1</v>
      </c>
      <c r="P379" s="379">
        <v>0</v>
      </c>
      <c r="Q379" s="379">
        <v>0</v>
      </c>
      <c r="R379" s="379">
        <v>1</v>
      </c>
      <c r="S379" s="379">
        <v>0</v>
      </c>
      <c r="T379" s="379">
        <v>0</v>
      </c>
      <c r="U379" s="379">
        <v>0</v>
      </c>
      <c r="V379" s="379">
        <v>0</v>
      </c>
      <c r="W379" s="379">
        <v>1</v>
      </c>
      <c r="X379" s="379">
        <v>0</v>
      </c>
      <c r="Y379" s="381">
        <v>0</v>
      </c>
      <c r="Z379" s="379"/>
      <c r="AA379" s="379"/>
      <c r="AB379" s="379">
        <v>0.96647176849934091</v>
      </c>
      <c r="AC379" s="379">
        <v>11.950735619469027</v>
      </c>
      <c r="AD379" s="379" t="s">
        <v>442</v>
      </c>
      <c r="AE379" s="379">
        <v>0.96647176849934091</v>
      </c>
      <c r="AF379" s="379">
        <v>11.950735619469027</v>
      </c>
      <c r="AG379" s="379">
        <v>-3.9645066422115822</v>
      </c>
      <c r="AH379" s="379">
        <v>-13.567831858407081</v>
      </c>
      <c r="AI379" s="379"/>
      <c r="AJ379" s="379"/>
      <c r="AK379" s="379">
        <v>0</v>
      </c>
      <c r="AL379" s="379">
        <v>0</v>
      </c>
      <c r="AM379" s="379"/>
      <c r="AN379" s="379"/>
      <c r="AO379" s="379"/>
      <c r="AP379" s="379"/>
      <c r="AQ379" s="379"/>
      <c r="AR379" s="379"/>
      <c r="AS379" s="379"/>
      <c r="AT379" s="379"/>
      <c r="AU379" s="405"/>
      <c r="AV379" s="405"/>
      <c r="AW379" s="405"/>
      <c r="AX379" s="379"/>
      <c r="AY379" s="379"/>
      <c r="AZ379" s="379"/>
      <c r="BA379" s="379"/>
      <c r="BB379" s="379"/>
      <c r="BC379" s="379"/>
      <c r="BD379" s="379"/>
      <c r="BE379" s="379"/>
      <c r="BF379" s="379"/>
      <c r="BG379" s="379"/>
      <c r="BH379" s="379"/>
      <c r="BI379" s="405"/>
      <c r="BJ379" s="405"/>
      <c r="BK379" s="405"/>
      <c r="BL379" s="379"/>
      <c r="BM379" s="379"/>
      <c r="BN379" s="379"/>
      <c r="BO379" s="379"/>
      <c r="BP379" s="379"/>
      <c r="BQ379" s="379"/>
      <c r="BR379" s="383"/>
      <c r="BS379" s="379"/>
      <c r="BT379" s="379"/>
      <c r="BU379" s="379"/>
      <c r="BV379" s="379"/>
      <c r="BW379" s="379"/>
      <c r="BX379" s="381"/>
      <c r="BY379" s="379"/>
      <c r="BZ379" s="379"/>
      <c r="CA379" s="379"/>
      <c r="CB379" s="379"/>
      <c r="CC379" s="379"/>
      <c r="CD379" s="379"/>
      <c r="CE379" s="381"/>
      <c r="CF379" s="379"/>
      <c r="CG379" s="379"/>
      <c r="CH379" s="379"/>
      <c r="CI379" s="379"/>
      <c r="CJ379" s="379"/>
      <c r="CK379" s="379"/>
      <c r="CL379" s="379"/>
      <c r="CM379" s="379"/>
      <c r="CN379" s="381"/>
      <c r="CO379" s="379"/>
    </row>
    <row r="380" spans="1:93" x14ac:dyDescent="0.15">
      <c r="A380" s="419">
        <v>1.9148611111111109</v>
      </c>
      <c r="B380" s="435">
        <v>0.19</v>
      </c>
      <c r="C380" s="442">
        <v>0.63332699999999997</v>
      </c>
      <c r="D380" s="379"/>
      <c r="E380" s="380"/>
      <c r="F380" s="379"/>
      <c r="G380" s="379"/>
      <c r="H380" s="381">
        <v>2</v>
      </c>
      <c r="I380" s="379"/>
      <c r="J380" s="381"/>
      <c r="K380" s="402">
        <v>0</v>
      </c>
      <c r="L380" s="379"/>
      <c r="M380" s="379"/>
      <c r="N380" s="379"/>
      <c r="O380" s="379"/>
      <c r="P380" s="379"/>
      <c r="Q380" s="379"/>
      <c r="R380" s="379"/>
      <c r="S380" s="379"/>
      <c r="T380" s="379"/>
      <c r="U380" s="379"/>
      <c r="V380" s="379"/>
      <c r="W380" s="379"/>
      <c r="X380" s="379"/>
      <c r="Y380" s="381"/>
      <c r="Z380" s="379">
        <v>-0.45365001378540493</v>
      </c>
      <c r="AA380" s="379">
        <v>-6.0739712389380536</v>
      </c>
      <c r="AB380" s="379">
        <v>-0.96647176849934091</v>
      </c>
      <c r="AC380" s="379">
        <v>-12.700121681415931</v>
      </c>
      <c r="AD380" s="379" t="s">
        <v>443</v>
      </c>
      <c r="AE380" s="379">
        <v>-2.8599674782123352</v>
      </c>
      <c r="AF380" s="379">
        <v>-12.621238938053098</v>
      </c>
      <c r="AG380" s="379">
        <v>0.45365001378540493</v>
      </c>
      <c r="AH380" s="379">
        <v>11.595763274336285</v>
      </c>
      <c r="AI380" s="379"/>
      <c r="AJ380" s="379"/>
      <c r="AK380" s="379">
        <v>1</v>
      </c>
      <c r="AL380" s="379">
        <v>0</v>
      </c>
      <c r="AM380" s="411">
        <v>1</v>
      </c>
      <c r="AN380" s="379">
        <v>0</v>
      </c>
      <c r="AO380" s="411">
        <v>1</v>
      </c>
      <c r="AP380" s="379">
        <v>0</v>
      </c>
      <c r="AQ380" s="412">
        <v>1</v>
      </c>
      <c r="AR380" s="412">
        <v>0</v>
      </c>
      <c r="AS380" s="412">
        <v>1</v>
      </c>
      <c r="AT380" s="412">
        <v>0</v>
      </c>
      <c r="AU380" s="413">
        <v>0</v>
      </c>
      <c r="AV380" s="413">
        <v>0</v>
      </c>
      <c r="AW380" s="413">
        <v>0</v>
      </c>
      <c r="AX380" s="413">
        <v>0</v>
      </c>
      <c r="AY380" s="413">
        <v>0</v>
      </c>
      <c r="AZ380" s="413">
        <v>0</v>
      </c>
      <c r="BA380" s="413">
        <v>1</v>
      </c>
      <c r="BB380" s="413">
        <v>0</v>
      </c>
      <c r="BC380" s="413">
        <v>0</v>
      </c>
      <c r="BD380" s="413">
        <v>0</v>
      </c>
      <c r="BE380" s="413">
        <v>1</v>
      </c>
      <c r="BF380" s="415">
        <v>1</v>
      </c>
      <c r="BG380" s="413">
        <v>0</v>
      </c>
      <c r="BH380" s="413">
        <v>0</v>
      </c>
      <c r="BI380" s="413">
        <v>0</v>
      </c>
      <c r="BJ380" s="413">
        <v>0</v>
      </c>
      <c r="BK380" s="413">
        <v>0</v>
      </c>
      <c r="BL380" s="413">
        <v>0</v>
      </c>
      <c r="BM380" s="415">
        <v>1</v>
      </c>
      <c r="BN380" s="413">
        <v>0</v>
      </c>
      <c r="BO380" s="413">
        <v>1</v>
      </c>
      <c r="BP380" s="413">
        <v>0</v>
      </c>
      <c r="BQ380" s="413">
        <v>0</v>
      </c>
      <c r="BR380" s="383">
        <v>0</v>
      </c>
      <c r="BS380" s="402">
        <v>0</v>
      </c>
      <c r="BT380" s="402">
        <v>1</v>
      </c>
      <c r="BU380" s="402">
        <v>0</v>
      </c>
      <c r="BV380" s="402">
        <v>0</v>
      </c>
      <c r="BW380" s="402">
        <v>0</v>
      </c>
      <c r="BX380" s="381">
        <v>1</v>
      </c>
      <c r="BY380" s="402">
        <v>1</v>
      </c>
      <c r="BZ380" s="402">
        <v>0</v>
      </c>
      <c r="CA380" s="402">
        <v>0</v>
      </c>
      <c r="CB380" s="402">
        <v>0</v>
      </c>
      <c r="CC380" s="402">
        <v>0</v>
      </c>
      <c r="CD380" s="402">
        <v>0</v>
      </c>
      <c r="CE380" s="381">
        <v>0</v>
      </c>
      <c r="CF380" s="402">
        <v>0</v>
      </c>
      <c r="CG380" s="379"/>
      <c r="CH380" s="379"/>
      <c r="CI380" s="379"/>
      <c r="CJ380" s="379"/>
      <c r="CK380" s="379"/>
      <c r="CL380" s="379"/>
      <c r="CM380" s="379"/>
      <c r="CN380" s="381"/>
      <c r="CO380" s="379"/>
    </row>
    <row r="381" spans="1:93" x14ac:dyDescent="0.15">
      <c r="A381" s="419">
        <v>1.9167245370370372</v>
      </c>
      <c r="B381" s="440">
        <v>2.0099999999999998</v>
      </c>
      <c r="C381" s="442">
        <v>2.0333329999999994</v>
      </c>
      <c r="D381" s="379"/>
      <c r="E381" s="380"/>
      <c r="F381" s="379"/>
      <c r="G381" s="379"/>
      <c r="H381" s="381">
        <v>3</v>
      </c>
      <c r="I381" s="379"/>
      <c r="J381" s="381"/>
      <c r="K381" s="402">
        <v>0</v>
      </c>
      <c r="L381" s="379"/>
      <c r="M381" s="379"/>
      <c r="N381" s="379"/>
      <c r="O381" s="379"/>
      <c r="P381" s="379"/>
      <c r="Q381" s="379"/>
      <c r="R381" s="379"/>
      <c r="S381" s="379"/>
      <c r="T381" s="379"/>
      <c r="U381" s="379"/>
      <c r="V381" s="379"/>
      <c r="W381" s="379"/>
      <c r="X381" s="379"/>
      <c r="Y381" s="381"/>
      <c r="Z381" s="379">
        <v>-0.41420218649971752</v>
      </c>
      <c r="AA381" s="379">
        <v>10.136432522123895</v>
      </c>
      <c r="AB381" s="379">
        <v>-0.57199349564246704</v>
      </c>
      <c r="AC381" s="379">
        <v>11.674646017699116</v>
      </c>
      <c r="AD381" s="379" t="s">
        <v>446</v>
      </c>
      <c r="AE381" s="379">
        <v>-1.4792935232132769</v>
      </c>
      <c r="AF381" s="379">
        <v>11.990176991150443</v>
      </c>
      <c r="AG381" s="379">
        <v>-0.2958587046426554</v>
      </c>
      <c r="AH381" s="379">
        <v>-13.331183628318586</v>
      </c>
      <c r="AI381" s="379"/>
      <c r="AJ381" s="379"/>
      <c r="AK381" s="379">
        <v>0</v>
      </c>
      <c r="AL381" s="379">
        <v>1</v>
      </c>
      <c r="AM381" s="379">
        <v>0</v>
      </c>
      <c r="AN381" s="379">
        <v>1</v>
      </c>
      <c r="AO381" s="379">
        <v>0</v>
      </c>
      <c r="AP381" s="379">
        <v>1</v>
      </c>
      <c r="AQ381" s="379">
        <v>0</v>
      </c>
      <c r="AR381" s="379">
        <v>0</v>
      </c>
      <c r="AS381" s="379">
        <v>0</v>
      </c>
      <c r="AT381" s="379">
        <v>1</v>
      </c>
      <c r="AU381" s="405">
        <v>0</v>
      </c>
      <c r="AV381" s="405">
        <v>0</v>
      </c>
      <c r="AW381" s="405">
        <v>0</v>
      </c>
      <c r="AX381" s="405">
        <v>0</v>
      </c>
      <c r="AY381" s="405">
        <v>0</v>
      </c>
      <c r="AZ381" s="405">
        <v>1</v>
      </c>
      <c r="BA381" s="405">
        <v>0</v>
      </c>
      <c r="BB381" s="405">
        <v>0</v>
      </c>
      <c r="BC381" s="405">
        <v>0</v>
      </c>
      <c r="BD381" s="405">
        <v>0</v>
      </c>
      <c r="BE381" s="405">
        <v>1</v>
      </c>
      <c r="BF381" s="405">
        <v>1</v>
      </c>
      <c r="BG381" s="405">
        <v>0</v>
      </c>
      <c r="BH381" s="405">
        <v>0</v>
      </c>
      <c r="BI381" s="405">
        <v>0</v>
      </c>
      <c r="BJ381" s="405">
        <v>0</v>
      </c>
      <c r="BK381" s="405">
        <v>0</v>
      </c>
      <c r="BL381" s="405">
        <v>0</v>
      </c>
      <c r="BM381" s="405">
        <v>0</v>
      </c>
      <c r="BN381" s="405">
        <v>1</v>
      </c>
      <c r="BO381" s="405">
        <v>0</v>
      </c>
      <c r="BP381" s="405">
        <v>0</v>
      </c>
      <c r="BQ381" s="405">
        <v>0</v>
      </c>
      <c r="BR381" s="383">
        <v>0</v>
      </c>
      <c r="BS381" s="402">
        <v>1</v>
      </c>
      <c r="BT381" s="402">
        <v>0</v>
      </c>
      <c r="BU381" s="402">
        <v>0</v>
      </c>
      <c r="BV381" s="402">
        <v>0</v>
      </c>
      <c r="BW381" s="402">
        <v>1</v>
      </c>
      <c r="BX381" s="381">
        <v>0</v>
      </c>
      <c r="BY381" s="402">
        <v>1</v>
      </c>
      <c r="BZ381" s="402">
        <v>0</v>
      </c>
      <c r="CA381" s="402">
        <v>0</v>
      </c>
      <c r="CB381" s="402">
        <v>0</v>
      </c>
      <c r="CC381" s="402">
        <v>0</v>
      </c>
      <c r="CD381" s="402">
        <v>0</v>
      </c>
      <c r="CE381" s="381">
        <v>0</v>
      </c>
      <c r="CF381" s="402">
        <v>0</v>
      </c>
      <c r="CG381" s="379"/>
      <c r="CH381" s="379"/>
      <c r="CI381" s="379"/>
      <c r="CJ381" s="379"/>
      <c r="CK381" s="379"/>
      <c r="CL381" s="379"/>
      <c r="CM381" s="379"/>
      <c r="CN381" s="381"/>
      <c r="CO381" s="379"/>
    </row>
    <row r="382" spans="1:93" x14ac:dyDescent="0.15">
      <c r="A382" s="419">
        <v>1.9175000000000002</v>
      </c>
      <c r="B382" s="435">
        <v>1.07</v>
      </c>
      <c r="C382" s="442">
        <v>1.2333333100000001</v>
      </c>
      <c r="D382" s="379"/>
      <c r="E382" s="380"/>
      <c r="F382" s="379"/>
      <c r="G382" s="379"/>
      <c r="H382" s="381">
        <v>4</v>
      </c>
      <c r="I382" s="379"/>
      <c r="J382" s="381"/>
      <c r="K382" s="402">
        <v>0</v>
      </c>
      <c r="L382" s="379"/>
      <c r="M382" s="379"/>
      <c r="N382" s="379"/>
      <c r="O382" s="379"/>
      <c r="P382" s="379"/>
      <c r="Q382" s="379"/>
      <c r="R382" s="379"/>
      <c r="S382" s="379"/>
      <c r="T382" s="379"/>
      <c r="U382" s="379"/>
      <c r="V382" s="379"/>
      <c r="W382" s="379"/>
      <c r="X382" s="379"/>
      <c r="Y382" s="381"/>
      <c r="Z382" s="379">
        <v>-2.623280514498211</v>
      </c>
      <c r="AA382" s="379">
        <v>-6.7444745575221248</v>
      </c>
      <c r="AB382" s="379">
        <v>-3.7672675057831451</v>
      </c>
      <c r="AC382" s="379">
        <v>-14.041128318584072</v>
      </c>
      <c r="AD382" s="379"/>
      <c r="AE382" s="379">
        <v>-2.623280514498211</v>
      </c>
      <c r="AF382" s="379">
        <v>-14.041128318584072</v>
      </c>
      <c r="AG382" s="379">
        <v>-0.45365001378540493</v>
      </c>
      <c r="AH382" s="379">
        <v>12.02961836283186</v>
      </c>
      <c r="AI382" s="379"/>
      <c r="AJ382" s="379"/>
      <c r="AK382" s="379">
        <v>0</v>
      </c>
      <c r="AL382" s="379">
        <v>1</v>
      </c>
      <c r="AM382" s="379">
        <v>1</v>
      </c>
      <c r="AN382" s="379">
        <v>0</v>
      </c>
      <c r="AO382" s="379">
        <v>0</v>
      </c>
      <c r="AP382" s="379">
        <v>1</v>
      </c>
      <c r="AQ382" s="379">
        <v>0</v>
      </c>
      <c r="AR382" s="379">
        <v>0</v>
      </c>
      <c r="AS382" s="379">
        <v>0</v>
      </c>
      <c r="AT382" s="379">
        <v>0</v>
      </c>
      <c r="AU382" s="405">
        <v>0</v>
      </c>
      <c r="AV382" s="405">
        <v>0</v>
      </c>
      <c r="AW382" s="405">
        <v>1</v>
      </c>
      <c r="AX382" s="405">
        <v>0</v>
      </c>
      <c r="AY382" s="405">
        <v>0</v>
      </c>
      <c r="AZ382" s="405">
        <v>1</v>
      </c>
      <c r="BA382" s="405">
        <v>0</v>
      </c>
      <c r="BB382" s="405">
        <v>0</v>
      </c>
      <c r="BC382" s="405">
        <v>0</v>
      </c>
      <c r="BD382" s="405">
        <v>0</v>
      </c>
      <c r="BE382" s="405">
        <v>1</v>
      </c>
      <c r="BF382" s="405">
        <v>1</v>
      </c>
      <c r="BG382" s="405">
        <v>0</v>
      </c>
      <c r="BH382" s="405">
        <v>0</v>
      </c>
      <c r="BI382" s="405">
        <v>0</v>
      </c>
      <c r="BJ382" s="405">
        <v>0</v>
      </c>
      <c r="BK382" s="405">
        <v>0</v>
      </c>
      <c r="BL382" s="405">
        <v>0</v>
      </c>
      <c r="BM382" s="405">
        <v>0</v>
      </c>
      <c r="BN382" s="405">
        <v>1</v>
      </c>
      <c r="BO382" s="405">
        <v>0</v>
      </c>
      <c r="BP382" s="405">
        <v>0</v>
      </c>
      <c r="BQ382" s="405">
        <v>0</v>
      </c>
      <c r="BR382" s="383">
        <v>0</v>
      </c>
      <c r="BS382" s="402">
        <v>0</v>
      </c>
      <c r="BT382" s="402">
        <v>1</v>
      </c>
      <c r="BU382" s="402">
        <v>0</v>
      </c>
      <c r="BV382" s="402">
        <v>0</v>
      </c>
      <c r="BW382" s="402">
        <v>1</v>
      </c>
      <c r="BX382" s="381">
        <v>0</v>
      </c>
      <c r="BY382" s="402">
        <v>1</v>
      </c>
      <c r="BZ382" s="402">
        <v>0</v>
      </c>
      <c r="CA382" s="402">
        <v>0</v>
      </c>
      <c r="CB382" s="402">
        <v>0</v>
      </c>
      <c r="CC382" s="402">
        <v>0</v>
      </c>
      <c r="CD382" s="402">
        <v>0</v>
      </c>
      <c r="CE382" s="381">
        <v>0</v>
      </c>
      <c r="CF382" s="402">
        <v>0</v>
      </c>
      <c r="CG382" s="379"/>
      <c r="CH382" s="379"/>
      <c r="CI382" s="379"/>
      <c r="CJ382" s="379"/>
      <c r="CK382" s="379"/>
      <c r="CL382" s="379"/>
      <c r="CM382" s="379"/>
      <c r="CN382" s="381"/>
      <c r="CO382" s="379"/>
    </row>
    <row r="383" spans="1:93" x14ac:dyDescent="0.15">
      <c r="A383" s="419">
        <v>1.9183564814814815</v>
      </c>
      <c r="B383" s="435">
        <v>1.1399999999999999</v>
      </c>
      <c r="C383" s="442">
        <v>1.4666666199999998</v>
      </c>
      <c r="D383" s="379"/>
      <c r="E383" s="380"/>
      <c r="F383" s="379"/>
      <c r="G383" s="379"/>
      <c r="H383" s="381">
        <v>5</v>
      </c>
      <c r="I383" s="379"/>
      <c r="J383" s="381"/>
      <c r="K383" s="402">
        <v>0</v>
      </c>
      <c r="L383" s="379"/>
      <c r="M383" s="379"/>
      <c r="N383" s="379"/>
      <c r="O383" s="379"/>
      <c r="P383" s="379"/>
      <c r="Q383" s="379"/>
      <c r="R383" s="379"/>
      <c r="S383" s="379"/>
      <c r="T383" s="379"/>
      <c r="U383" s="379"/>
      <c r="V383" s="379"/>
      <c r="W383" s="379"/>
      <c r="X383" s="379"/>
      <c r="Y383" s="381"/>
      <c r="Z383" s="379">
        <v>-1.0059195957850282</v>
      </c>
      <c r="AA383" s="379">
        <v>9.7025774336283188</v>
      </c>
      <c r="AB383" s="379">
        <v>-0.80868045935659139</v>
      </c>
      <c r="AC383" s="379">
        <v>12.266266592920354</v>
      </c>
      <c r="AD383" s="379" t="s">
        <v>443</v>
      </c>
      <c r="AE383" s="379">
        <v>-1.9921152779272129</v>
      </c>
      <c r="AF383" s="379">
        <v>12.542356194690267</v>
      </c>
      <c r="AG383" s="379">
        <v>-1.5187413504989642</v>
      </c>
      <c r="AH383" s="379">
        <v>-14.001686946902657</v>
      </c>
      <c r="AI383" s="379"/>
      <c r="AJ383" s="379"/>
      <c r="AK383" s="379">
        <v>0</v>
      </c>
      <c r="AL383" s="379">
        <v>1</v>
      </c>
      <c r="AM383" s="379">
        <v>0</v>
      </c>
      <c r="AN383" s="379">
        <v>1</v>
      </c>
      <c r="AO383" s="379">
        <v>0</v>
      </c>
      <c r="AP383" s="379">
        <v>1</v>
      </c>
      <c r="AQ383" s="379">
        <v>0</v>
      </c>
      <c r="AR383" s="379">
        <v>0</v>
      </c>
      <c r="AS383" s="379">
        <v>1</v>
      </c>
      <c r="AT383" s="379">
        <v>0</v>
      </c>
      <c r="AU383" s="405">
        <v>0</v>
      </c>
      <c r="AV383" s="405">
        <v>0</v>
      </c>
      <c r="AW383" s="405">
        <v>0</v>
      </c>
      <c r="AX383" s="405">
        <v>0</v>
      </c>
      <c r="AY383" s="405">
        <v>0</v>
      </c>
      <c r="AZ383" s="405">
        <v>1</v>
      </c>
      <c r="BA383" s="405">
        <v>0</v>
      </c>
      <c r="BB383" s="405">
        <v>0</v>
      </c>
      <c r="BC383" s="405">
        <v>0</v>
      </c>
      <c r="BD383" s="405">
        <v>0</v>
      </c>
      <c r="BE383" s="405">
        <v>1</v>
      </c>
      <c r="BF383" s="405">
        <v>1</v>
      </c>
      <c r="BG383" s="405">
        <v>0</v>
      </c>
      <c r="BH383" s="405">
        <v>0</v>
      </c>
      <c r="BI383" s="405">
        <v>0</v>
      </c>
      <c r="BJ383" s="405">
        <v>0</v>
      </c>
      <c r="BK383" s="405">
        <v>0</v>
      </c>
      <c r="BL383" s="405">
        <v>0</v>
      </c>
      <c r="BM383" s="405">
        <v>0</v>
      </c>
      <c r="BN383" s="405">
        <v>1</v>
      </c>
      <c r="BO383" s="405">
        <v>0</v>
      </c>
      <c r="BP383" s="405">
        <v>0</v>
      </c>
      <c r="BQ383" s="405">
        <v>0</v>
      </c>
      <c r="BR383" s="383">
        <v>0</v>
      </c>
      <c r="BS383" s="402">
        <v>1</v>
      </c>
      <c r="BT383" s="402">
        <v>0</v>
      </c>
      <c r="BU383" s="402">
        <v>0</v>
      </c>
      <c r="BV383" s="402">
        <v>0</v>
      </c>
      <c r="BW383" s="402">
        <v>0</v>
      </c>
      <c r="BX383" s="381">
        <v>1</v>
      </c>
      <c r="BY383" s="402">
        <v>0</v>
      </c>
      <c r="BZ383" s="402">
        <v>0</v>
      </c>
      <c r="CA383" s="402">
        <v>0</v>
      </c>
      <c r="CB383" s="402">
        <v>0</v>
      </c>
      <c r="CC383" s="402">
        <v>1</v>
      </c>
      <c r="CD383" s="402">
        <v>0</v>
      </c>
      <c r="CE383" s="381">
        <v>0</v>
      </c>
      <c r="CF383" s="402">
        <v>1</v>
      </c>
      <c r="CG383" s="379"/>
      <c r="CH383" s="379"/>
      <c r="CI383" s="379"/>
      <c r="CJ383" s="379"/>
      <c r="CK383" s="379"/>
      <c r="CL383" s="379"/>
      <c r="CM383" s="379"/>
      <c r="CN383" s="381"/>
      <c r="CO383" s="379" t="s">
        <v>570</v>
      </c>
    </row>
    <row r="384" spans="1:93" x14ac:dyDescent="0.15">
      <c r="A384" s="418" t="s">
        <v>593</v>
      </c>
      <c r="B384" s="435"/>
      <c r="C384" s="442"/>
      <c r="D384" s="379"/>
      <c r="E384" s="380"/>
      <c r="F384" s="379"/>
      <c r="G384" s="379"/>
      <c r="H384" s="381"/>
      <c r="I384" s="379"/>
      <c r="J384" s="381"/>
      <c r="K384" s="379"/>
      <c r="L384" s="379"/>
      <c r="M384" s="379"/>
      <c r="N384" s="379"/>
      <c r="O384" s="379"/>
      <c r="P384" s="379"/>
      <c r="Q384" s="379"/>
      <c r="R384" s="379"/>
      <c r="S384" s="379"/>
      <c r="T384" s="379"/>
      <c r="U384" s="379"/>
      <c r="V384" s="379"/>
      <c r="W384" s="379"/>
      <c r="X384" s="379"/>
      <c r="Y384" s="381"/>
      <c r="Z384" s="379">
        <v>0.13806739549990585</v>
      </c>
      <c r="AA384" s="379">
        <v>-12.581797566371682</v>
      </c>
      <c r="AB384" s="379"/>
      <c r="AC384" s="379"/>
      <c r="AD384" s="379"/>
      <c r="AE384" s="379"/>
      <c r="AF384" s="379"/>
      <c r="AG384" s="379"/>
      <c r="AH384" s="381"/>
      <c r="AI384" s="382"/>
      <c r="AJ384" s="382"/>
      <c r="AK384" s="379"/>
      <c r="AL384" s="379"/>
      <c r="AM384" s="379"/>
      <c r="AN384" s="379"/>
      <c r="AO384" s="379"/>
      <c r="AP384" s="379"/>
      <c r="AQ384" s="379"/>
      <c r="AR384" s="379"/>
      <c r="AS384" s="379"/>
      <c r="AT384" s="379"/>
      <c r="AU384" s="405"/>
      <c r="AV384" s="405"/>
      <c r="AW384" s="405"/>
      <c r="AX384" s="379"/>
      <c r="AY384" s="379"/>
      <c r="AZ384" s="379"/>
      <c r="BA384" s="379"/>
      <c r="BB384" s="379"/>
      <c r="BC384" s="379"/>
      <c r="BD384" s="379"/>
      <c r="BE384" s="379"/>
      <c r="BF384" s="379"/>
      <c r="BG384" s="379"/>
      <c r="BH384" s="379"/>
      <c r="BI384" s="405"/>
      <c r="BJ384" s="405"/>
      <c r="BK384" s="405"/>
      <c r="BL384" s="379"/>
      <c r="BM384" s="379"/>
      <c r="BN384" s="379"/>
      <c r="BO384" s="379"/>
      <c r="BP384" s="379"/>
      <c r="BQ384" s="379"/>
      <c r="BR384" s="383"/>
      <c r="BS384" s="379"/>
      <c r="BT384" s="379"/>
      <c r="BU384" s="379"/>
      <c r="BV384" s="379"/>
      <c r="BW384" s="379"/>
      <c r="BX384" s="381"/>
      <c r="BY384" s="379"/>
      <c r="BZ384" s="379"/>
      <c r="CA384" s="379"/>
      <c r="CB384" s="379"/>
      <c r="CC384" s="379"/>
      <c r="CD384" s="379"/>
      <c r="CE384" s="381"/>
      <c r="CF384" s="379"/>
      <c r="CG384" s="379"/>
      <c r="CH384" s="379"/>
      <c r="CI384" s="379"/>
      <c r="CJ384" s="379"/>
      <c r="CK384" s="379"/>
      <c r="CL384" s="379"/>
      <c r="CM384" s="379"/>
      <c r="CN384" s="381"/>
      <c r="CO384" s="379"/>
    </row>
    <row r="385" spans="1:93" x14ac:dyDescent="0.15">
      <c r="A385" s="419">
        <v>1.939849537037037</v>
      </c>
      <c r="B385" s="435"/>
      <c r="C385" s="442"/>
      <c r="D385" s="379"/>
      <c r="E385" s="380"/>
      <c r="F385" s="379" t="s">
        <v>380</v>
      </c>
      <c r="G385" s="379">
        <v>76</v>
      </c>
      <c r="H385" s="381">
        <v>1</v>
      </c>
      <c r="I385" s="379">
        <v>1</v>
      </c>
      <c r="J385" s="381">
        <v>0</v>
      </c>
      <c r="K385" s="402">
        <v>1</v>
      </c>
      <c r="L385" s="402">
        <v>1</v>
      </c>
      <c r="M385" s="402">
        <v>0</v>
      </c>
      <c r="N385" s="379"/>
      <c r="O385" s="379">
        <v>1</v>
      </c>
      <c r="P385" s="379">
        <v>0</v>
      </c>
      <c r="Q385" s="379">
        <v>0</v>
      </c>
      <c r="R385" s="379">
        <v>0</v>
      </c>
      <c r="S385" s="379">
        <v>1</v>
      </c>
      <c r="T385" s="379">
        <v>0</v>
      </c>
      <c r="U385" s="379">
        <v>0</v>
      </c>
      <c r="V385" s="379">
        <v>0</v>
      </c>
      <c r="W385" s="379">
        <v>0</v>
      </c>
      <c r="X385" s="379">
        <v>0</v>
      </c>
      <c r="Y385" s="381">
        <v>1</v>
      </c>
      <c r="Z385" s="379"/>
      <c r="AA385" s="379"/>
      <c r="AB385" s="379">
        <v>0.76923263207090398</v>
      </c>
      <c r="AC385" s="379">
        <v>-12.02961836283186</v>
      </c>
      <c r="AD385" s="379" t="s">
        <v>442</v>
      </c>
      <c r="AE385" s="379">
        <v>0.76923263207090398</v>
      </c>
      <c r="AF385" s="379">
        <v>-12.02961836283186</v>
      </c>
      <c r="AG385" s="379">
        <v>-3.8461631603545201</v>
      </c>
      <c r="AH385" s="379">
        <v>13.68615597345133</v>
      </c>
      <c r="AI385" s="379"/>
      <c r="AJ385" s="379"/>
      <c r="AK385" s="379">
        <v>0</v>
      </c>
      <c r="AL385" s="379">
        <v>0</v>
      </c>
      <c r="AM385" s="379"/>
      <c r="AN385" s="379"/>
      <c r="AO385" s="379"/>
      <c r="AP385" s="379"/>
      <c r="AQ385" s="379"/>
      <c r="AR385" s="379"/>
      <c r="AS385" s="379"/>
      <c r="AT385" s="379"/>
      <c r="AU385" s="405"/>
      <c r="AV385" s="405"/>
      <c r="AW385" s="405"/>
      <c r="AX385" s="379"/>
      <c r="AY385" s="379"/>
      <c r="AZ385" s="379"/>
      <c r="BA385" s="379"/>
      <c r="BB385" s="379"/>
      <c r="BC385" s="379"/>
      <c r="BD385" s="379"/>
      <c r="BE385" s="379"/>
      <c r="BF385" s="379"/>
      <c r="BG385" s="379"/>
      <c r="BH385" s="379"/>
      <c r="BI385" s="405"/>
      <c r="BJ385" s="405"/>
      <c r="BK385" s="405"/>
      <c r="BL385" s="379"/>
      <c r="BM385" s="379"/>
      <c r="BN385" s="379"/>
      <c r="BO385" s="379"/>
      <c r="BP385" s="379"/>
      <c r="BQ385" s="379"/>
      <c r="BR385" s="383"/>
      <c r="BS385" s="379"/>
      <c r="BT385" s="379"/>
      <c r="BU385" s="379"/>
      <c r="BV385" s="379"/>
      <c r="BW385" s="379"/>
      <c r="BX385" s="381"/>
      <c r="BY385" s="379"/>
      <c r="BZ385" s="379"/>
      <c r="CA385" s="379"/>
      <c r="CB385" s="379"/>
      <c r="CC385" s="379"/>
      <c r="CD385" s="379"/>
      <c r="CE385" s="381"/>
      <c r="CF385" s="379">
        <v>1</v>
      </c>
      <c r="CG385" s="379"/>
      <c r="CH385" s="379"/>
      <c r="CI385" s="379"/>
      <c r="CJ385" s="379"/>
      <c r="CK385" s="379"/>
      <c r="CL385" s="379"/>
      <c r="CM385" s="379"/>
      <c r="CN385" s="381"/>
      <c r="CO385" s="379"/>
    </row>
    <row r="386" spans="1:93" x14ac:dyDescent="0.15">
      <c r="A386" s="418"/>
      <c r="B386" s="435"/>
      <c r="C386" s="442"/>
      <c r="D386" s="379"/>
      <c r="E386" s="380"/>
      <c r="F386" s="379"/>
      <c r="G386" s="379"/>
      <c r="H386" s="381"/>
      <c r="I386" s="379"/>
      <c r="J386" s="381"/>
      <c r="K386" s="379"/>
      <c r="L386" s="379"/>
      <c r="M386" s="379"/>
      <c r="N386" s="379"/>
      <c r="O386" s="379"/>
      <c r="P386" s="379"/>
      <c r="Q386" s="379"/>
      <c r="R386" s="379"/>
      <c r="S386" s="379"/>
      <c r="T386" s="379"/>
      <c r="U386" s="379"/>
      <c r="V386" s="379"/>
      <c r="W386" s="379"/>
      <c r="X386" s="379"/>
      <c r="Y386" s="381"/>
      <c r="Z386" s="379">
        <v>-4.1617457786400189</v>
      </c>
      <c r="AA386" s="379">
        <v>5.9162057522123899</v>
      </c>
      <c r="AB386" s="379"/>
      <c r="AC386" s="379"/>
      <c r="AD386" s="379"/>
      <c r="AE386" s="379"/>
      <c r="AF386" s="379"/>
      <c r="AG386" s="379"/>
      <c r="AH386" s="381"/>
      <c r="AI386" s="382"/>
      <c r="AJ386" s="382"/>
      <c r="AK386" s="379"/>
      <c r="AL386" s="379"/>
      <c r="AM386" s="379"/>
      <c r="AN386" s="379"/>
      <c r="AO386" s="379"/>
      <c r="AP386" s="379"/>
      <c r="AQ386" s="379"/>
      <c r="AR386" s="379"/>
      <c r="AS386" s="379"/>
      <c r="AT386" s="379"/>
      <c r="AU386" s="405"/>
      <c r="AV386" s="405"/>
      <c r="AW386" s="405"/>
      <c r="AX386" s="379"/>
      <c r="AY386" s="379"/>
      <c r="AZ386" s="379"/>
      <c r="BA386" s="379"/>
      <c r="BB386" s="379"/>
      <c r="BC386" s="379"/>
      <c r="BD386" s="379"/>
      <c r="BE386" s="379"/>
      <c r="BF386" s="379"/>
      <c r="BG386" s="379"/>
      <c r="BH386" s="379"/>
      <c r="BI386" s="405"/>
      <c r="BJ386" s="405"/>
      <c r="BK386" s="405"/>
      <c r="BL386" s="379"/>
      <c r="BM386" s="379"/>
      <c r="BN386" s="379"/>
      <c r="BO386" s="379"/>
      <c r="BP386" s="379"/>
      <c r="BQ386" s="379"/>
      <c r="BR386" s="383">
        <v>0</v>
      </c>
      <c r="BS386" s="379">
        <v>0</v>
      </c>
      <c r="BT386" s="379">
        <v>0</v>
      </c>
      <c r="BU386" s="402">
        <v>0</v>
      </c>
      <c r="BV386" s="402">
        <v>1</v>
      </c>
      <c r="BW386" s="402">
        <v>1</v>
      </c>
      <c r="BX386" s="381">
        <v>0</v>
      </c>
      <c r="BY386" s="402">
        <v>0</v>
      </c>
      <c r="BZ386" s="402">
        <v>0</v>
      </c>
      <c r="CA386" s="402">
        <v>0</v>
      </c>
      <c r="CB386" s="402">
        <v>0</v>
      </c>
      <c r="CC386" s="402">
        <v>0</v>
      </c>
      <c r="CD386" s="402">
        <v>1</v>
      </c>
      <c r="CE386" s="381">
        <v>0</v>
      </c>
      <c r="CF386" s="402">
        <v>0</v>
      </c>
      <c r="CG386" s="379"/>
      <c r="CH386" s="379"/>
      <c r="CI386" s="379"/>
      <c r="CJ386" s="379"/>
      <c r="CK386" s="379"/>
      <c r="CL386" s="379"/>
      <c r="CM386" s="379"/>
      <c r="CN386" s="381"/>
      <c r="CO386" s="379"/>
    </row>
    <row r="387" spans="1:93" x14ac:dyDescent="0.15">
      <c r="A387" s="419">
        <v>1.9739351851851852</v>
      </c>
      <c r="B387" s="435"/>
      <c r="C387" s="442"/>
      <c r="D387" s="379"/>
      <c r="E387" s="380"/>
      <c r="F387" s="379" t="s">
        <v>381</v>
      </c>
      <c r="G387" s="379">
        <v>77</v>
      </c>
      <c r="H387" s="381">
        <v>1</v>
      </c>
      <c r="I387" s="379">
        <v>1</v>
      </c>
      <c r="J387" s="381">
        <v>0</v>
      </c>
      <c r="K387" s="402">
        <v>1</v>
      </c>
      <c r="L387" s="402">
        <v>1</v>
      </c>
      <c r="M387" s="402">
        <v>0</v>
      </c>
      <c r="N387" s="379"/>
      <c r="O387" s="379">
        <v>1</v>
      </c>
      <c r="P387" s="379">
        <v>0</v>
      </c>
      <c r="Q387" s="379">
        <v>0</v>
      </c>
      <c r="R387" s="379">
        <v>0</v>
      </c>
      <c r="S387" s="379">
        <v>0</v>
      </c>
      <c r="T387" s="379">
        <v>1</v>
      </c>
      <c r="U387" s="379">
        <v>0</v>
      </c>
      <c r="V387" s="379">
        <v>0</v>
      </c>
      <c r="W387" s="379">
        <v>1</v>
      </c>
      <c r="X387" s="379">
        <v>0</v>
      </c>
      <c r="Y387" s="381">
        <v>0</v>
      </c>
      <c r="Z387" s="411">
        <v>-0.84812828664227879</v>
      </c>
      <c r="AA387" s="411">
        <v>-3.9441371681415933E-2</v>
      </c>
      <c r="AB387" s="379">
        <v>0.76923263207090398</v>
      </c>
      <c r="AC387" s="379">
        <v>11.911294247787612</v>
      </c>
      <c r="AD387" s="379" t="s">
        <v>442</v>
      </c>
      <c r="AE387" s="379">
        <v>0.76923263207090398</v>
      </c>
      <c r="AF387" s="379">
        <v>11.911294247787612</v>
      </c>
      <c r="AG387" s="379">
        <v>-4.0039544694972697</v>
      </c>
      <c r="AH387" s="379">
        <v>-12.779004424778762</v>
      </c>
      <c r="AI387" s="379"/>
      <c r="AJ387" s="379"/>
      <c r="AK387" s="379">
        <v>0</v>
      </c>
      <c r="AL387" s="379">
        <v>0</v>
      </c>
      <c r="AM387" s="379"/>
      <c r="AN387" s="379"/>
      <c r="AO387" s="379"/>
      <c r="AP387" s="379"/>
      <c r="AQ387" s="379"/>
      <c r="AR387" s="379"/>
      <c r="AS387" s="379"/>
      <c r="AT387" s="379"/>
      <c r="AU387" s="405"/>
      <c r="AV387" s="405"/>
      <c r="AW387" s="405"/>
      <c r="AX387" s="379"/>
      <c r="AY387" s="379"/>
      <c r="AZ387" s="379"/>
      <c r="BA387" s="379"/>
      <c r="BB387" s="379"/>
      <c r="BC387" s="379"/>
      <c r="BD387" s="379"/>
      <c r="BE387" s="379"/>
      <c r="BF387" s="379"/>
      <c r="BG387" s="379"/>
      <c r="BH387" s="379"/>
      <c r="BI387" s="405"/>
      <c r="BJ387" s="405"/>
      <c r="BK387" s="405"/>
      <c r="BL387" s="379"/>
      <c r="BM387" s="379"/>
      <c r="BN387" s="379"/>
      <c r="BO387" s="379"/>
      <c r="BP387" s="379"/>
      <c r="BQ387" s="379"/>
      <c r="BR387" s="383"/>
      <c r="BS387" s="379"/>
      <c r="BT387" s="379"/>
      <c r="BU387" s="379"/>
      <c r="BV387" s="379"/>
      <c r="BW387" s="379"/>
      <c r="BX387" s="381"/>
      <c r="BY387" s="379"/>
      <c r="BZ387" s="379"/>
      <c r="CA387" s="379"/>
      <c r="CB387" s="379"/>
      <c r="CC387" s="379"/>
      <c r="CD387" s="379"/>
      <c r="CE387" s="381"/>
      <c r="CF387" s="379"/>
      <c r="CG387" s="379"/>
      <c r="CH387" s="379"/>
      <c r="CI387" s="379"/>
      <c r="CJ387" s="379"/>
      <c r="CK387" s="379"/>
      <c r="CL387" s="379"/>
      <c r="CM387" s="379"/>
      <c r="CN387" s="381"/>
      <c r="CO387" s="379"/>
    </row>
    <row r="388" spans="1:93" x14ac:dyDescent="0.15">
      <c r="A388" s="441">
        <v>1.9798958333333332</v>
      </c>
      <c r="B388" s="435"/>
      <c r="C388" s="442"/>
      <c r="D388" s="379"/>
      <c r="E388" s="380"/>
      <c r="F388" s="432"/>
      <c r="G388" s="379"/>
      <c r="H388" s="381">
        <v>1</v>
      </c>
      <c r="I388" s="379">
        <v>1</v>
      </c>
      <c r="J388" s="381">
        <v>0</v>
      </c>
      <c r="K388" s="402">
        <v>1</v>
      </c>
      <c r="L388" s="402">
        <v>0</v>
      </c>
      <c r="M388" s="402">
        <v>1</v>
      </c>
      <c r="N388" s="379"/>
      <c r="O388" s="379">
        <v>0</v>
      </c>
      <c r="P388" s="379">
        <v>0</v>
      </c>
      <c r="Q388" s="379">
        <v>1</v>
      </c>
      <c r="R388" s="379">
        <v>1</v>
      </c>
      <c r="S388" s="379">
        <v>0</v>
      </c>
      <c r="T388" s="379">
        <v>0</v>
      </c>
      <c r="U388" s="379">
        <v>0</v>
      </c>
      <c r="V388" s="379">
        <v>0</v>
      </c>
      <c r="W388" s="379">
        <v>1</v>
      </c>
      <c r="X388" s="379">
        <v>0</v>
      </c>
      <c r="Y388" s="381">
        <v>0</v>
      </c>
      <c r="Z388" s="379"/>
      <c r="AA388" s="379"/>
      <c r="AB388" s="379">
        <v>1.0453674230707157</v>
      </c>
      <c r="AC388" s="379">
        <v>11.871852876106196</v>
      </c>
      <c r="AD388" s="379" t="s">
        <v>442</v>
      </c>
      <c r="AE388" s="379">
        <v>1.0453674230707157</v>
      </c>
      <c r="AF388" s="379">
        <v>11.871852876106196</v>
      </c>
      <c r="AG388" s="379">
        <v>-3.4122370602119587</v>
      </c>
      <c r="AH388" s="379">
        <v>-11.911294247787612</v>
      </c>
      <c r="AI388" s="379"/>
      <c r="AJ388" s="379"/>
      <c r="AK388" s="379">
        <v>0</v>
      </c>
      <c r="AL388" s="379">
        <v>0</v>
      </c>
      <c r="AM388" s="379"/>
      <c r="AN388" s="379"/>
      <c r="AO388" s="379"/>
      <c r="AP388" s="379"/>
      <c r="AQ388" s="379"/>
      <c r="AR388" s="379"/>
      <c r="AS388" s="379"/>
      <c r="AT388" s="379"/>
      <c r="AU388" s="405"/>
      <c r="AV388" s="405"/>
      <c r="AW388" s="405"/>
      <c r="AX388" s="379"/>
      <c r="AY388" s="379"/>
      <c r="AZ388" s="379"/>
      <c r="BA388" s="379"/>
      <c r="BB388" s="379"/>
      <c r="BC388" s="379"/>
      <c r="BD388" s="379"/>
      <c r="BE388" s="379"/>
      <c r="BF388" s="379"/>
      <c r="BG388" s="379"/>
      <c r="BH388" s="379"/>
      <c r="BI388" s="405"/>
      <c r="BJ388" s="405"/>
      <c r="BK388" s="405"/>
      <c r="BL388" s="379"/>
      <c r="BM388" s="379"/>
      <c r="BN388" s="379"/>
      <c r="BO388" s="379"/>
      <c r="BP388" s="379"/>
      <c r="BQ388" s="379"/>
      <c r="BR388" s="383"/>
      <c r="BS388" s="379"/>
      <c r="BT388" s="379"/>
      <c r="BU388" s="379"/>
      <c r="BV388" s="379"/>
      <c r="BW388" s="379"/>
      <c r="BX388" s="381"/>
      <c r="BY388" s="379"/>
      <c r="BZ388" s="379"/>
      <c r="CA388" s="379"/>
      <c r="CB388" s="379"/>
      <c r="CC388" s="379"/>
      <c r="CD388" s="379"/>
      <c r="CE388" s="381"/>
      <c r="CF388" s="379"/>
      <c r="CG388" s="379"/>
      <c r="CH388" s="379"/>
      <c r="CI388" s="379"/>
      <c r="CJ388" s="379"/>
      <c r="CK388" s="379"/>
      <c r="CL388" s="379"/>
      <c r="CM388" s="379"/>
      <c r="CN388" s="381"/>
      <c r="CO388" s="379"/>
    </row>
    <row r="389" spans="1:93" x14ac:dyDescent="0.15">
      <c r="A389" s="419">
        <v>1.9801620370370372</v>
      </c>
      <c r="B389" s="435">
        <v>0.23</v>
      </c>
      <c r="C389" s="442">
        <v>0.7665900000000001</v>
      </c>
      <c r="D389" s="379"/>
      <c r="E389" s="380"/>
      <c r="F389" s="432"/>
      <c r="G389" s="379"/>
      <c r="H389" s="381">
        <v>2</v>
      </c>
      <c r="I389" s="379"/>
      <c r="J389" s="381"/>
      <c r="K389" s="402">
        <v>0</v>
      </c>
      <c r="L389" s="379"/>
      <c r="M389" s="379"/>
      <c r="N389" s="379"/>
      <c r="O389" s="379"/>
      <c r="P389" s="379"/>
      <c r="Q389" s="379"/>
      <c r="R389" s="379"/>
      <c r="S389" s="379"/>
      <c r="T389" s="379"/>
      <c r="U389" s="379"/>
      <c r="V389" s="379"/>
      <c r="W389" s="379"/>
      <c r="X389" s="379"/>
      <c r="Y389" s="381"/>
      <c r="Z389" s="379">
        <v>-0.96647176849934091</v>
      </c>
      <c r="AA389" s="379">
        <v>-6.0345298672566381</v>
      </c>
      <c r="AB389" s="379">
        <v>-1.7554283142130886</v>
      </c>
      <c r="AC389" s="379">
        <v>-11.6352046460177</v>
      </c>
      <c r="AD389" s="379" t="s">
        <v>443</v>
      </c>
      <c r="AE389" s="379">
        <v>-2.5049370326411489</v>
      </c>
      <c r="AF389" s="379">
        <v>-11.83241150442478</v>
      </c>
      <c r="AG389" s="379">
        <v>0.80868045935659139</v>
      </c>
      <c r="AH389" s="379">
        <v>11.6352046460177</v>
      </c>
      <c r="AI389" s="379"/>
      <c r="AJ389" s="379"/>
      <c r="AK389" s="402">
        <v>1</v>
      </c>
      <c r="AL389" s="402">
        <v>0</v>
      </c>
      <c r="AM389" s="402">
        <v>1</v>
      </c>
      <c r="AN389" s="402">
        <v>0</v>
      </c>
      <c r="AO389" s="402">
        <v>0</v>
      </c>
      <c r="AP389" s="402">
        <v>0</v>
      </c>
      <c r="AQ389" s="402">
        <v>1</v>
      </c>
      <c r="AR389" s="402">
        <v>0</v>
      </c>
      <c r="AS389" s="402">
        <v>1</v>
      </c>
      <c r="AT389" s="402">
        <v>0</v>
      </c>
      <c r="AU389" s="407">
        <v>0</v>
      </c>
      <c r="AV389" s="407">
        <v>0</v>
      </c>
      <c r="AW389" s="407">
        <v>0</v>
      </c>
      <c r="AX389" s="407">
        <v>0</v>
      </c>
      <c r="AY389" s="407">
        <v>0</v>
      </c>
      <c r="AZ389" s="407">
        <v>1</v>
      </c>
      <c r="BA389" s="407">
        <v>0</v>
      </c>
      <c r="BB389" s="407">
        <v>0</v>
      </c>
      <c r="BC389" s="407">
        <v>1</v>
      </c>
      <c r="BD389" s="407">
        <v>0</v>
      </c>
      <c r="BE389" s="407">
        <v>0</v>
      </c>
      <c r="BF389" s="407">
        <v>1</v>
      </c>
      <c r="BG389" s="407">
        <v>0</v>
      </c>
      <c r="BH389" s="407">
        <v>0</v>
      </c>
      <c r="BI389" s="407">
        <v>0</v>
      </c>
      <c r="BJ389" s="407">
        <v>0</v>
      </c>
      <c r="BK389" s="407">
        <v>0</v>
      </c>
      <c r="BL389" s="407">
        <v>0</v>
      </c>
      <c r="BM389" s="407">
        <v>0</v>
      </c>
      <c r="BN389" s="407">
        <v>1</v>
      </c>
      <c r="BO389" s="407">
        <v>0</v>
      </c>
      <c r="BP389" s="407">
        <v>0</v>
      </c>
      <c r="BQ389" s="407">
        <v>0</v>
      </c>
      <c r="BR389" s="383">
        <v>0</v>
      </c>
      <c r="BS389" s="402">
        <v>1</v>
      </c>
      <c r="BT389" s="402">
        <v>0</v>
      </c>
      <c r="BU389" s="402">
        <v>0</v>
      </c>
      <c r="BV389" s="402">
        <v>0</v>
      </c>
      <c r="BW389" s="402">
        <v>1</v>
      </c>
      <c r="BX389" s="381">
        <v>0</v>
      </c>
      <c r="BY389" s="402">
        <v>1</v>
      </c>
      <c r="BZ389" s="402">
        <v>0</v>
      </c>
      <c r="CA389" s="402">
        <v>0</v>
      </c>
      <c r="CB389" s="402">
        <v>0</v>
      </c>
      <c r="CC389" s="402">
        <v>0</v>
      </c>
      <c r="CD389" s="402">
        <v>0</v>
      </c>
      <c r="CE389" s="381">
        <v>0</v>
      </c>
      <c r="CF389" s="402">
        <v>0</v>
      </c>
      <c r="CG389" s="379"/>
      <c r="CH389" s="379"/>
      <c r="CI389" s="379"/>
      <c r="CJ389" s="379"/>
      <c r="CK389" s="379"/>
      <c r="CL389" s="379"/>
      <c r="CM389" s="379"/>
      <c r="CN389" s="381"/>
      <c r="CO389" s="379"/>
    </row>
    <row r="390" spans="1:93" x14ac:dyDescent="0.15">
      <c r="A390" s="419">
        <v>1.9808796296296298</v>
      </c>
      <c r="B390" s="435">
        <v>1.02</v>
      </c>
      <c r="C390" s="442">
        <v>1.0666666600000001</v>
      </c>
      <c r="D390" s="379"/>
      <c r="E390" s="380"/>
      <c r="F390" s="432"/>
      <c r="G390" s="379"/>
      <c r="H390" s="381">
        <v>3</v>
      </c>
      <c r="I390" s="379"/>
      <c r="J390" s="381"/>
      <c r="K390" s="402">
        <v>0</v>
      </c>
      <c r="L390" s="379"/>
      <c r="M390" s="379"/>
      <c r="N390" s="379"/>
      <c r="O390" s="379"/>
      <c r="P390" s="379"/>
      <c r="Q390" s="379"/>
      <c r="R390" s="379"/>
      <c r="S390" s="379"/>
      <c r="T390" s="379"/>
      <c r="U390" s="379"/>
      <c r="V390" s="379"/>
      <c r="W390" s="379"/>
      <c r="X390" s="379"/>
      <c r="Y390" s="381"/>
      <c r="Z390" s="379">
        <v>-1.1637109049277778</v>
      </c>
      <c r="AA390" s="379">
        <v>7.2572123893805314</v>
      </c>
      <c r="AB390" s="379">
        <v>-1.4398456959275896</v>
      </c>
      <c r="AC390" s="379">
        <v>11.83241150442478</v>
      </c>
      <c r="AD390" s="379" t="s">
        <v>443</v>
      </c>
      <c r="AE390" s="379">
        <v>-0.76923263207090398</v>
      </c>
      <c r="AF390" s="379">
        <v>12.02961836283186</v>
      </c>
      <c r="AG390" s="379">
        <v>-0.53254566835677963</v>
      </c>
      <c r="AH390" s="379">
        <v>-11.871852876106196</v>
      </c>
      <c r="AI390" s="379"/>
      <c r="AJ390" s="379"/>
      <c r="AK390" s="402">
        <v>0</v>
      </c>
      <c r="AL390" s="402">
        <v>1</v>
      </c>
      <c r="AM390" s="402">
        <v>1</v>
      </c>
      <c r="AN390" s="402">
        <v>0</v>
      </c>
      <c r="AO390" s="402">
        <v>0</v>
      </c>
      <c r="AP390" s="402">
        <v>0</v>
      </c>
      <c r="AQ390" s="402">
        <v>1</v>
      </c>
      <c r="AR390" s="402">
        <v>0</v>
      </c>
      <c r="AS390" s="402">
        <v>1</v>
      </c>
      <c r="AT390" s="402">
        <v>0</v>
      </c>
      <c r="AU390" s="407">
        <v>0</v>
      </c>
      <c r="AV390" s="407">
        <v>0</v>
      </c>
      <c r="AW390" s="407">
        <v>0</v>
      </c>
      <c r="AX390" s="407">
        <v>0</v>
      </c>
      <c r="AY390" s="407">
        <v>0</v>
      </c>
      <c r="AZ390" s="407">
        <v>1</v>
      </c>
      <c r="BA390" s="407">
        <v>0</v>
      </c>
      <c r="BB390" s="407">
        <v>0</v>
      </c>
      <c r="BC390" s="407">
        <v>0</v>
      </c>
      <c r="BD390" s="407">
        <v>1</v>
      </c>
      <c r="BE390" s="407">
        <v>0</v>
      </c>
      <c r="BF390" s="407">
        <v>1</v>
      </c>
      <c r="BG390" s="407">
        <v>0</v>
      </c>
      <c r="BH390" s="407">
        <v>0</v>
      </c>
      <c r="BI390" s="407">
        <v>0</v>
      </c>
      <c r="BJ390" s="407">
        <v>0</v>
      </c>
      <c r="BK390" s="407">
        <v>0</v>
      </c>
      <c r="BL390" s="407">
        <v>0</v>
      </c>
      <c r="BM390" s="407">
        <v>0</v>
      </c>
      <c r="BN390" s="407">
        <v>1</v>
      </c>
      <c r="BO390" s="407">
        <v>0</v>
      </c>
      <c r="BP390" s="407">
        <v>0</v>
      </c>
      <c r="BQ390" s="407">
        <v>0</v>
      </c>
      <c r="BR390" s="383">
        <v>1</v>
      </c>
      <c r="BS390" s="402">
        <v>0</v>
      </c>
      <c r="BT390" s="402">
        <v>0</v>
      </c>
      <c r="BU390" s="402">
        <v>0</v>
      </c>
      <c r="BV390" s="402">
        <v>0</v>
      </c>
      <c r="BW390" s="402">
        <v>1</v>
      </c>
      <c r="BX390" s="381">
        <v>0</v>
      </c>
      <c r="BY390" s="402">
        <v>1</v>
      </c>
      <c r="BZ390" s="402">
        <v>0</v>
      </c>
      <c r="CA390" s="402">
        <v>0</v>
      </c>
      <c r="CB390" s="402">
        <v>0</v>
      </c>
      <c r="CC390" s="402">
        <v>0</v>
      </c>
      <c r="CD390" s="402">
        <v>0</v>
      </c>
      <c r="CE390" s="381">
        <v>0</v>
      </c>
      <c r="CF390" s="402">
        <v>0</v>
      </c>
      <c r="CG390" s="379"/>
      <c r="CH390" s="379"/>
      <c r="CI390" s="379"/>
      <c r="CJ390" s="379"/>
      <c r="CK390" s="379"/>
      <c r="CL390" s="379"/>
      <c r="CM390" s="379"/>
      <c r="CN390" s="381"/>
      <c r="CO390" s="379"/>
    </row>
    <row r="391" spans="1:93" x14ac:dyDescent="0.15">
      <c r="A391" s="419">
        <v>1.9819791666666668</v>
      </c>
      <c r="B391" s="435">
        <v>1.05</v>
      </c>
      <c r="C391" s="442">
        <v>1.1666666500000002</v>
      </c>
      <c r="D391" s="379"/>
      <c r="E391" s="380"/>
      <c r="F391" s="432"/>
      <c r="G391" s="379"/>
      <c r="H391" s="381">
        <v>4</v>
      </c>
      <c r="I391" s="379"/>
      <c r="J391" s="381"/>
      <c r="K391" s="402">
        <v>0</v>
      </c>
      <c r="L391" s="379"/>
      <c r="M391" s="379"/>
      <c r="N391" s="379"/>
      <c r="O391" s="379"/>
      <c r="P391" s="379"/>
      <c r="Q391" s="379"/>
      <c r="R391" s="379"/>
      <c r="S391" s="379"/>
      <c r="T391" s="379"/>
      <c r="U391" s="379"/>
      <c r="V391" s="379"/>
      <c r="W391" s="379"/>
      <c r="X391" s="379"/>
      <c r="Y391" s="381"/>
      <c r="Z391" s="379">
        <v>0.72978480478521657</v>
      </c>
      <c r="AA391" s="379">
        <v>-6.8627986725663721</v>
      </c>
      <c r="AB391" s="379">
        <v>1.9132196233558381</v>
      </c>
      <c r="AC391" s="379">
        <v>-11.83241150442478</v>
      </c>
      <c r="AD391" s="379" t="s">
        <v>443</v>
      </c>
      <c r="AE391" s="379">
        <v>1.1242630776420905</v>
      </c>
      <c r="AF391" s="379">
        <v>-12.108501106194691</v>
      </c>
      <c r="AG391" s="379">
        <v>-0.37475435921403016</v>
      </c>
      <c r="AH391" s="379">
        <v>12.897328539823011</v>
      </c>
      <c r="AI391" s="379"/>
      <c r="AJ391" s="379"/>
      <c r="AK391" s="402">
        <v>0</v>
      </c>
      <c r="AL391" s="402">
        <v>1</v>
      </c>
      <c r="AM391" s="402">
        <v>1</v>
      </c>
      <c r="AN391" s="402">
        <v>0</v>
      </c>
      <c r="AO391" s="402">
        <v>0</v>
      </c>
      <c r="AP391" s="402">
        <v>0</v>
      </c>
      <c r="AQ391" s="402">
        <v>1</v>
      </c>
      <c r="AR391" s="402">
        <v>0</v>
      </c>
      <c r="AS391" s="402">
        <v>0</v>
      </c>
      <c r="AT391" s="402">
        <v>0</v>
      </c>
      <c r="AU391" s="407">
        <v>1</v>
      </c>
      <c r="AV391" s="407">
        <v>0</v>
      </c>
      <c r="AW391" s="407">
        <v>0</v>
      </c>
      <c r="AX391" s="407">
        <v>0</v>
      </c>
      <c r="AY391" s="407">
        <v>0</v>
      </c>
      <c r="AZ391" s="407">
        <v>1</v>
      </c>
      <c r="BA391" s="407">
        <v>0</v>
      </c>
      <c r="BB391" s="407">
        <v>0</v>
      </c>
      <c r="BC391" s="407">
        <v>0</v>
      </c>
      <c r="BD391" s="407">
        <v>1</v>
      </c>
      <c r="BE391" s="407">
        <v>0</v>
      </c>
      <c r="BF391" s="407">
        <v>1</v>
      </c>
      <c r="BG391" s="407">
        <v>0</v>
      </c>
      <c r="BH391" s="407">
        <v>0</v>
      </c>
      <c r="BI391" s="407">
        <v>0</v>
      </c>
      <c r="BJ391" s="407">
        <v>0</v>
      </c>
      <c r="BK391" s="407">
        <v>0</v>
      </c>
      <c r="BL391" s="407">
        <v>0</v>
      </c>
      <c r="BM391" s="407">
        <v>0</v>
      </c>
      <c r="BN391" s="407">
        <v>1</v>
      </c>
      <c r="BO391" s="407">
        <v>0</v>
      </c>
      <c r="BP391" s="407">
        <v>0</v>
      </c>
      <c r="BQ391" s="407">
        <v>0</v>
      </c>
      <c r="BR391" s="383">
        <v>0</v>
      </c>
      <c r="BS391" s="402">
        <v>1</v>
      </c>
      <c r="BT391" s="402">
        <v>0</v>
      </c>
      <c r="BU391" s="402">
        <v>0</v>
      </c>
      <c r="BV391" s="402">
        <v>0</v>
      </c>
      <c r="BW391" s="402">
        <v>1</v>
      </c>
      <c r="BX391" s="381">
        <v>0</v>
      </c>
      <c r="BY391" s="402">
        <v>1</v>
      </c>
      <c r="BZ391" s="402">
        <v>0</v>
      </c>
      <c r="CA391" s="402">
        <v>0</v>
      </c>
      <c r="CB391" s="402">
        <v>0</v>
      </c>
      <c r="CC391" s="402">
        <v>0</v>
      </c>
      <c r="CD391" s="402">
        <v>0</v>
      </c>
      <c r="CE391" s="381">
        <v>0</v>
      </c>
      <c r="CF391" s="402">
        <v>0</v>
      </c>
      <c r="CG391" s="379"/>
      <c r="CH391" s="379"/>
      <c r="CI391" s="379"/>
      <c r="CJ391" s="379"/>
      <c r="CK391" s="379"/>
      <c r="CL391" s="379"/>
      <c r="CM391" s="379"/>
      <c r="CN391" s="381"/>
      <c r="CO391" s="379"/>
    </row>
    <row r="392" spans="1:93" x14ac:dyDescent="0.15">
      <c r="A392" s="419">
        <v>1.9827083333333333</v>
      </c>
      <c r="B392" s="435">
        <v>1.03</v>
      </c>
      <c r="C392" s="442">
        <v>1.0999999900000001</v>
      </c>
      <c r="D392" s="379"/>
      <c r="E392" s="380"/>
      <c r="F392" s="432"/>
      <c r="G392" s="379"/>
      <c r="H392" s="381">
        <v>5</v>
      </c>
      <c r="I392" s="379"/>
      <c r="J392" s="381"/>
      <c r="K392" s="402">
        <v>0</v>
      </c>
      <c r="L392" s="379"/>
      <c r="M392" s="379"/>
      <c r="N392" s="379"/>
      <c r="O392" s="379"/>
      <c r="P392" s="379"/>
      <c r="Q392" s="379"/>
      <c r="R392" s="379"/>
      <c r="S392" s="379"/>
      <c r="T392" s="379"/>
      <c r="U392" s="379"/>
      <c r="V392" s="379"/>
      <c r="W392" s="379"/>
      <c r="X392" s="379"/>
      <c r="Y392" s="381"/>
      <c r="Z392" s="379">
        <v>-1.8343239687844632</v>
      </c>
      <c r="AA392" s="379">
        <v>8.2826880530973455</v>
      </c>
      <c r="AB392" s="379">
        <v>-3.0177587873550848</v>
      </c>
      <c r="AC392" s="379">
        <v>12.581797566371682</v>
      </c>
      <c r="AD392" s="379" t="s">
        <v>443</v>
      </c>
      <c r="AE392" s="379">
        <v>-2.0710109324985875</v>
      </c>
      <c r="AF392" s="379">
        <v>12.779004424778762</v>
      </c>
      <c r="AG392" s="379">
        <v>0.69033697749952927</v>
      </c>
      <c r="AH392" s="379">
        <v>-12.147942477876107</v>
      </c>
      <c r="AI392" s="379"/>
      <c r="AJ392" s="379"/>
      <c r="AK392" s="402">
        <v>0</v>
      </c>
      <c r="AL392" s="402">
        <v>1</v>
      </c>
      <c r="AM392" s="402">
        <v>1</v>
      </c>
      <c r="AN392" s="402">
        <v>0</v>
      </c>
      <c r="AO392" s="402">
        <v>0</v>
      </c>
      <c r="AP392" s="402">
        <v>0</v>
      </c>
      <c r="AQ392" s="402">
        <v>1</v>
      </c>
      <c r="AR392" s="402">
        <v>0</v>
      </c>
      <c r="AS392" s="402">
        <v>0</v>
      </c>
      <c r="AT392" s="402">
        <v>0</v>
      </c>
      <c r="AU392" s="407">
        <v>1</v>
      </c>
      <c r="AV392" s="407">
        <v>0</v>
      </c>
      <c r="AW392" s="407">
        <v>0</v>
      </c>
      <c r="AX392" s="407">
        <v>0</v>
      </c>
      <c r="AY392" s="407">
        <v>0</v>
      </c>
      <c r="AZ392" s="407">
        <v>1</v>
      </c>
      <c r="BA392" s="407">
        <v>0</v>
      </c>
      <c r="BB392" s="407">
        <v>0</v>
      </c>
      <c r="BC392" s="407">
        <v>0</v>
      </c>
      <c r="BD392" s="407">
        <v>1</v>
      </c>
      <c r="BE392" s="407">
        <v>0</v>
      </c>
      <c r="BF392" s="407">
        <v>1</v>
      </c>
      <c r="BG392" s="407">
        <v>0</v>
      </c>
      <c r="BH392" s="407">
        <v>0</v>
      </c>
      <c r="BI392" s="407">
        <v>0</v>
      </c>
      <c r="BJ392" s="407">
        <v>0</v>
      </c>
      <c r="BK392" s="407">
        <v>0</v>
      </c>
      <c r="BL392" s="407">
        <v>0</v>
      </c>
      <c r="BM392" s="407">
        <v>0</v>
      </c>
      <c r="BN392" s="407">
        <v>1</v>
      </c>
      <c r="BO392" s="407">
        <v>0</v>
      </c>
      <c r="BP392" s="407">
        <v>0</v>
      </c>
      <c r="BQ392" s="407">
        <v>0</v>
      </c>
      <c r="BR392" s="383">
        <v>0</v>
      </c>
      <c r="BS392" s="402">
        <v>1</v>
      </c>
      <c r="BT392" s="402">
        <v>0</v>
      </c>
      <c r="BU392" s="402">
        <v>0</v>
      </c>
      <c r="BV392" s="402">
        <v>0</v>
      </c>
      <c r="BW392" s="402">
        <v>1</v>
      </c>
      <c r="BX392" s="381">
        <v>0</v>
      </c>
      <c r="BY392" s="402">
        <v>1</v>
      </c>
      <c r="BZ392" s="402">
        <v>0</v>
      </c>
      <c r="CA392" s="402">
        <v>0</v>
      </c>
      <c r="CB392" s="402">
        <v>0</v>
      </c>
      <c r="CC392" s="402">
        <v>0</v>
      </c>
      <c r="CD392" s="402">
        <v>0</v>
      </c>
      <c r="CE392" s="381">
        <v>0</v>
      </c>
      <c r="CF392" s="402">
        <v>0</v>
      </c>
      <c r="CG392" s="379"/>
      <c r="CH392" s="379"/>
      <c r="CI392" s="379"/>
      <c r="CJ392" s="379"/>
      <c r="CK392" s="379"/>
      <c r="CL392" s="379"/>
      <c r="CM392" s="379"/>
      <c r="CN392" s="381"/>
      <c r="CO392" s="379"/>
    </row>
    <row r="393" spans="1:93" x14ac:dyDescent="0.15">
      <c r="A393" s="419">
        <v>1.9834837962962963</v>
      </c>
      <c r="B393" s="435">
        <v>1.07</v>
      </c>
      <c r="C393" s="442">
        <v>1.2333333100000001</v>
      </c>
      <c r="D393" s="379"/>
      <c r="E393" s="380"/>
      <c r="F393" s="432"/>
      <c r="G393" s="379"/>
      <c r="H393" s="381">
        <v>6</v>
      </c>
      <c r="I393" s="379"/>
      <c r="J393" s="381"/>
      <c r="K393" s="402">
        <v>0</v>
      </c>
      <c r="L393" s="379"/>
      <c r="M393" s="379"/>
      <c r="N393" s="379"/>
      <c r="O393" s="379"/>
      <c r="P393" s="379"/>
      <c r="Q393" s="379"/>
      <c r="R393" s="379"/>
      <c r="S393" s="379"/>
      <c r="T393" s="379"/>
      <c r="U393" s="379"/>
      <c r="V393" s="379"/>
      <c r="W393" s="379"/>
      <c r="X393" s="379"/>
      <c r="Y393" s="381"/>
      <c r="Z393" s="379">
        <v>0.80868045935659139</v>
      </c>
      <c r="AA393" s="379">
        <v>-11.753528761061949</v>
      </c>
      <c r="AB393" s="379">
        <v>1.9526674506415256</v>
      </c>
      <c r="AC393" s="379">
        <v>-12.739563053097346</v>
      </c>
      <c r="AD393" s="379" t="s">
        <v>445</v>
      </c>
      <c r="AE393" s="379">
        <v>2.7021761690695856</v>
      </c>
      <c r="AF393" s="379">
        <v>-12.739563053097346</v>
      </c>
      <c r="AG393" s="379">
        <v>-1.1637109049277778</v>
      </c>
      <c r="AH393" s="379">
        <v>12.897328539823011</v>
      </c>
      <c r="AI393" s="379"/>
      <c r="AJ393" s="379"/>
      <c r="AK393" s="402">
        <v>0</v>
      </c>
      <c r="AL393" s="402">
        <v>1</v>
      </c>
      <c r="AM393" s="402">
        <v>1</v>
      </c>
      <c r="AN393" s="402">
        <v>0</v>
      </c>
      <c r="AO393" s="402">
        <v>0</v>
      </c>
      <c r="AP393" s="402">
        <v>1</v>
      </c>
      <c r="AQ393" s="402">
        <v>0</v>
      </c>
      <c r="AR393" s="402">
        <v>0</v>
      </c>
      <c r="AS393" s="402">
        <v>1</v>
      </c>
      <c r="AT393" s="402">
        <v>0</v>
      </c>
      <c r="AU393" s="407">
        <v>0</v>
      </c>
      <c r="AV393" s="407">
        <v>0</v>
      </c>
      <c r="AW393" s="407">
        <v>0</v>
      </c>
      <c r="AX393" s="407">
        <v>0</v>
      </c>
      <c r="AY393" s="407">
        <v>0</v>
      </c>
      <c r="AZ393" s="407">
        <v>1</v>
      </c>
      <c r="BA393" s="407">
        <v>0</v>
      </c>
      <c r="BB393" s="407">
        <v>0</v>
      </c>
      <c r="BC393" s="407">
        <v>0</v>
      </c>
      <c r="BD393" s="407">
        <v>1</v>
      </c>
      <c r="BE393" s="407">
        <v>0</v>
      </c>
      <c r="BF393" s="407">
        <v>0</v>
      </c>
      <c r="BG393" s="407">
        <v>0</v>
      </c>
      <c r="BH393" s="407">
        <v>0</v>
      </c>
      <c r="BI393" s="407">
        <v>0</v>
      </c>
      <c r="BJ393" s="407">
        <v>0</v>
      </c>
      <c r="BK393" s="407">
        <v>0</v>
      </c>
      <c r="BL393" s="407">
        <v>1</v>
      </c>
      <c r="BM393" s="407">
        <v>0</v>
      </c>
      <c r="BN393" s="407">
        <v>1</v>
      </c>
      <c r="BO393" s="407">
        <v>0</v>
      </c>
      <c r="BP393" s="407">
        <v>0</v>
      </c>
      <c r="BQ393" s="407">
        <v>0</v>
      </c>
      <c r="BR393" s="383">
        <v>1</v>
      </c>
      <c r="BS393" s="402">
        <v>0</v>
      </c>
      <c r="BT393" s="402">
        <v>0</v>
      </c>
      <c r="BU393" s="402">
        <v>0</v>
      </c>
      <c r="BV393" s="402">
        <v>0</v>
      </c>
      <c r="BW393" s="402">
        <v>1</v>
      </c>
      <c r="BX393" s="381">
        <v>0</v>
      </c>
      <c r="BY393" s="402">
        <v>1</v>
      </c>
      <c r="BZ393" s="402">
        <v>0</v>
      </c>
      <c r="CA393" s="402">
        <v>0</v>
      </c>
      <c r="CB393" s="402">
        <v>0</v>
      </c>
      <c r="CC393" s="402">
        <v>0</v>
      </c>
      <c r="CD393" s="402">
        <v>0</v>
      </c>
      <c r="CE393" s="381">
        <v>0</v>
      </c>
      <c r="CF393" s="402">
        <v>0</v>
      </c>
      <c r="CG393" s="379"/>
      <c r="CH393" s="379"/>
      <c r="CI393" s="379"/>
      <c r="CJ393" s="379"/>
      <c r="CK393" s="379"/>
      <c r="CL393" s="379"/>
      <c r="CM393" s="379"/>
      <c r="CN393" s="381"/>
      <c r="CO393" s="379"/>
    </row>
    <row r="394" spans="1:93" x14ac:dyDescent="0.15">
      <c r="A394" s="419">
        <v>1.9843055555555555</v>
      </c>
      <c r="B394" s="435">
        <v>1.1100000000000001</v>
      </c>
      <c r="C394" s="442">
        <v>1.3666666300000003</v>
      </c>
      <c r="D394" s="379"/>
      <c r="E394" s="380"/>
      <c r="F394" s="432"/>
      <c r="G394" s="379"/>
      <c r="H394" s="381">
        <v>7</v>
      </c>
      <c r="I394" s="379"/>
      <c r="J394" s="381"/>
      <c r="K394" s="402">
        <v>0</v>
      </c>
      <c r="L394" s="379"/>
      <c r="M394" s="379"/>
      <c r="N394" s="379"/>
      <c r="O394" s="379"/>
      <c r="P394" s="379"/>
      <c r="Q394" s="379"/>
      <c r="R394" s="379"/>
      <c r="S394" s="379"/>
      <c r="T394" s="379"/>
      <c r="U394" s="379"/>
      <c r="V394" s="379"/>
      <c r="W394" s="379"/>
      <c r="X394" s="379"/>
      <c r="Y394" s="381"/>
      <c r="Z394" s="379">
        <v>1.8737717960701508</v>
      </c>
      <c r="AA394" s="379">
        <v>5.561233407079647</v>
      </c>
      <c r="AB394" s="379">
        <v>2.5049370326411489</v>
      </c>
      <c r="AC394" s="379">
        <v>12.463473451327435</v>
      </c>
      <c r="AD394" s="379" t="s">
        <v>445</v>
      </c>
      <c r="AE394" s="379">
        <v>1.7159804869274</v>
      </c>
      <c r="AF394" s="379">
        <v>12.502914823008851</v>
      </c>
      <c r="AG394" s="379">
        <v>0.53254566835677963</v>
      </c>
      <c r="AH394" s="379">
        <v>-12.581797566371682</v>
      </c>
      <c r="AI394" s="379"/>
      <c r="AJ394" s="379"/>
      <c r="AK394" s="402">
        <v>0</v>
      </c>
      <c r="AL394" s="402">
        <v>1</v>
      </c>
      <c r="AM394" s="402">
        <v>1</v>
      </c>
      <c r="AN394" s="402">
        <v>0</v>
      </c>
      <c r="AO394" s="402">
        <v>0</v>
      </c>
      <c r="AP394" s="402">
        <v>1</v>
      </c>
      <c r="AQ394" s="402">
        <v>0</v>
      </c>
      <c r="AR394" s="402">
        <v>0</v>
      </c>
      <c r="AS394" s="414">
        <v>1</v>
      </c>
      <c r="AT394" s="402">
        <v>0</v>
      </c>
      <c r="AU394" s="407">
        <v>0</v>
      </c>
      <c r="AV394" s="407">
        <v>0</v>
      </c>
      <c r="AW394" s="425">
        <v>1</v>
      </c>
      <c r="AX394" s="407">
        <v>0</v>
      </c>
      <c r="AY394" s="407">
        <v>0</v>
      </c>
      <c r="AZ394" s="407">
        <v>1</v>
      </c>
      <c r="BA394" s="407">
        <v>0</v>
      </c>
      <c r="BB394" s="407">
        <v>0</v>
      </c>
      <c r="BC394" s="407">
        <v>0</v>
      </c>
      <c r="BD394" s="407">
        <v>1</v>
      </c>
      <c r="BE394" s="407">
        <v>0</v>
      </c>
      <c r="BF394" s="407">
        <v>1</v>
      </c>
      <c r="BG394" s="407">
        <v>0</v>
      </c>
      <c r="BH394" s="407">
        <v>0</v>
      </c>
      <c r="BI394" s="407">
        <v>0</v>
      </c>
      <c r="BJ394" s="407">
        <v>0</v>
      </c>
      <c r="BK394" s="407">
        <v>0</v>
      </c>
      <c r="BL394" s="407">
        <v>0</v>
      </c>
      <c r="BM394" s="407">
        <v>0</v>
      </c>
      <c r="BN394" s="407">
        <v>1</v>
      </c>
      <c r="BO394" s="407">
        <v>0</v>
      </c>
      <c r="BP394" s="407">
        <v>0</v>
      </c>
      <c r="BQ394" s="407">
        <v>0</v>
      </c>
      <c r="BR394" s="383">
        <v>1</v>
      </c>
      <c r="BS394" s="402">
        <v>0</v>
      </c>
      <c r="BT394" s="402">
        <v>0</v>
      </c>
      <c r="BU394" s="402">
        <v>0</v>
      </c>
      <c r="BV394" s="402">
        <v>0</v>
      </c>
      <c r="BW394" s="402">
        <v>1</v>
      </c>
      <c r="BX394" s="381">
        <v>0</v>
      </c>
      <c r="BY394" s="402">
        <v>1</v>
      </c>
      <c r="BZ394" s="402">
        <v>0</v>
      </c>
      <c r="CA394" s="402">
        <v>0</v>
      </c>
      <c r="CB394" s="402">
        <v>0</v>
      </c>
      <c r="CC394" s="402">
        <v>0</v>
      </c>
      <c r="CD394" s="402">
        <v>0</v>
      </c>
      <c r="CE394" s="381">
        <v>0</v>
      </c>
      <c r="CF394" s="402">
        <v>0</v>
      </c>
      <c r="CG394" s="379"/>
      <c r="CH394" s="379"/>
      <c r="CI394" s="379"/>
      <c r="CJ394" s="379"/>
      <c r="CK394" s="379"/>
      <c r="CL394" s="379"/>
      <c r="CM394" s="379"/>
      <c r="CN394" s="381"/>
      <c r="CO394" s="379"/>
    </row>
    <row r="395" spans="1:93" x14ac:dyDescent="0.15">
      <c r="A395" s="419">
        <v>1.9850347222222222</v>
      </c>
      <c r="B395" s="435">
        <v>1.03</v>
      </c>
      <c r="C395" s="442">
        <v>1.0999999900000001</v>
      </c>
      <c r="D395" s="379"/>
      <c r="E395" s="380"/>
      <c r="F395" s="432"/>
      <c r="G395" s="379"/>
      <c r="H395" s="381">
        <v>8</v>
      </c>
      <c r="I395" s="379"/>
      <c r="J395" s="381"/>
      <c r="K395" s="402">
        <v>0</v>
      </c>
      <c r="L395" s="379"/>
      <c r="M395" s="379"/>
      <c r="N395" s="379"/>
      <c r="O395" s="379"/>
      <c r="P395" s="379"/>
      <c r="Q395" s="379"/>
      <c r="R395" s="379"/>
      <c r="S395" s="379"/>
      <c r="T395" s="379"/>
      <c r="U395" s="379"/>
      <c r="V395" s="379"/>
      <c r="W395" s="379"/>
      <c r="X395" s="379"/>
      <c r="Y395" s="381"/>
      <c r="Z395" s="379">
        <v>-1.597637005070339</v>
      </c>
      <c r="AA395" s="379">
        <v>-9.7025774336283188</v>
      </c>
      <c r="AB395" s="379">
        <v>-3.0966544419264594</v>
      </c>
      <c r="AC395" s="379">
        <v>-12.463473451327435</v>
      </c>
      <c r="AD395" s="379" t="s">
        <v>445</v>
      </c>
      <c r="AE395" s="379">
        <v>-1.8737717960701508</v>
      </c>
      <c r="AF395" s="379">
        <v>-12.502914823008851</v>
      </c>
      <c r="AG395" s="379">
        <v>1.1637109049277778</v>
      </c>
      <c r="AH395" s="379">
        <v>12.502914823008851</v>
      </c>
      <c r="AI395" s="379"/>
      <c r="AJ395" s="379"/>
      <c r="AK395" s="402">
        <v>0</v>
      </c>
      <c r="AL395" s="402">
        <v>1</v>
      </c>
      <c r="AM395" s="402">
        <v>1</v>
      </c>
      <c r="AN395" s="402">
        <v>0</v>
      </c>
      <c r="AO395" s="402">
        <v>0</v>
      </c>
      <c r="AP395" s="402">
        <v>1</v>
      </c>
      <c r="AQ395" s="402">
        <v>0</v>
      </c>
      <c r="AR395" s="402">
        <v>0</v>
      </c>
      <c r="AS395" s="402">
        <v>1</v>
      </c>
      <c r="AT395" s="402">
        <v>0</v>
      </c>
      <c r="AU395" s="407">
        <v>0</v>
      </c>
      <c r="AV395" s="407">
        <v>0</v>
      </c>
      <c r="AW395" s="407">
        <v>0</v>
      </c>
      <c r="AX395" s="407">
        <v>0</v>
      </c>
      <c r="AY395" s="407">
        <v>0</v>
      </c>
      <c r="AZ395" s="407">
        <v>1</v>
      </c>
      <c r="BA395" s="407">
        <v>0</v>
      </c>
      <c r="BB395" s="407">
        <v>0</v>
      </c>
      <c r="BC395" s="407">
        <v>0</v>
      </c>
      <c r="BD395" s="407">
        <v>1</v>
      </c>
      <c r="BE395" s="407">
        <v>0</v>
      </c>
      <c r="BF395" s="425">
        <v>1</v>
      </c>
      <c r="BG395" s="407">
        <v>0</v>
      </c>
      <c r="BH395" s="407">
        <v>0</v>
      </c>
      <c r="BI395" s="407">
        <v>0</v>
      </c>
      <c r="BJ395" s="407">
        <v>0</v>
      </c>
      <c r="BK395" s="407">
        <v>0</v>
      </c>
      <c r="BL395" s="425">
        <v>1</v>
      </c>
      <c r="BM395" s="407">
        <v>0</v>
      </c>
      <c r="BN395" s="407">
        <v>1</v>
      </c>
      <c r="BO395" s="407">
        <v>0</v>
      </c>
      <c r="BP395" s="407">
        <v>0</v>
      </c>
      <c r="BQ395" s="407">
        <v>0</v>
      </c>
      <c r="BR395" s="383">
        <v>1</v>
      </c>
      <c r="BS395" s="402">
        <v>0</v>
      </c>
      <c r="BT395" s="402">
        <v>0</v>
      </c>
      <c r="BU395" s="402">
        <v>0</v>
      </c>
      <c r="BV395" s="402">
        <v>0</v>
      </c>
      <c r="BW395" s="402">
        <v>1</v>
      </c>
      <c r="BX395" s="381">
        <v>0</v>
      </c>
      <c r="BY395" s="402">
        <v>1</v>
      </c>
      <c r="BZ395" s="402">
        <v>0</v>
      </c>
      <c r="CA395" s="402">
        <v>0</v>
      </c>
      <c r="CB395" s="402">
        <v>0</v>
      </c>
      <c r="CC395" s="402">
        <v>0</v>
      </c>
      <c r="CD395" s="402">
        <v>0</v>
      </c>
      <c r="CE395" s="381">
        <v>0</v>
      </c>
      <c r="CF395" s="402">
        <v>0</v>
      </c>
      <c r="CG395" s="379"/>
      <c r="CH395" s="379"/>
      <c r="CI395" s="379"/>
      <c r="CJ395" s="379"/>
      <c r="CK395" s="379"/>
      <c r="CL395" s="379"/>
      <c r="CM395" s="379"/>
      <c r="CN395" s="381"/>
      <c r="CO395" s="379"/>
    </row>
    <row r="396" spans="1:93" x14ac:dyDescent="0.15">
      <c r="A396" s="419">
        <v>1.9857291666666665</v>
      </c>
      <c r="B396" s="435">
        <v>1</v>
      </c>
      <c r="C396" s="442">
        <v>1</v>
      </c>
      <c r="D396" s="379"/>
      <c r="E396" s="380"/>
      <c r="F396" s="432"/>
      <c r="G396" s="379"/>
      <c r="H396" s="381">
        <v>9</v>
      </c>
      <c r="I396" s="379"/>
      <c r="J396" s="381"/>
      <c r="K396" s="379"/>
      <c r="L396" s="379"/>
      <c r="M396" s="379"/>
      <c r="N396" s="379"/>
      <c r="O396" s="379"/>
      <c r="P396" s="379"/>
      <c r="Q396" s="379"/>
      <c r="R396" s="379"/>
      <c r="S396" s="379"/>
      <c r="T396" s="379"/>
      <c r="U396" s="379"/>
      <c r="V396" s="379"/>
      <c r="W396" s="379"/>
      <c r="X396" s="379"/>
      <c r="Y396" s="381"/>
      <c r="Z396" s="379">
        <v>1.9132196233558381</v>
      </c>
      <c r="AA396" s="379">
        <v>10.333639380530975</v>
      </c>
      <c r="AB396" s="379">
        <v>3.2938935783548966</v>
      </c>
      <c r="AC396" s="379">
        <v>12.739563053097346</v>
      </c>
      <c r="AD396" s="379" t="s">
        <v>445</v>
      </c>
      <c r="AE396" s="379">
        <v>2.1893544143556496</v>
      </c>
      <c r="AF396" s="379">
        <v>12.621238938053098</v>
      </c>
      <c r="AG396" s="379">
        <v>-1.597637005070339</v>
      </c>
      <c r="AH396" s="379">
        <v>-12.502914823008851</v>
      </c>
      <c r="AI396" s="379"/>
      <c r="AJ396" s="379"/>
      <c r="AK396" s="402">
        <v>0</v>
      </c>
      <c r="AL396" s="402">
        <v>1</v>
      </c>
      <c r="AM396" s="402">
        <v>1</v>
      </c>
      <c r="AN396" s="402">
        <v>0</v>
      </c>
      <c r="AO396" s="402">
        <v>0</v>
      </c>
      <c r="AP396" s="402">
        <v>1</v>
      </c>
      <c r="AQ396" s="402">
        <v>0</v>
      </c>
      <c r="AR396" s="402">
        <v>0</v>
      </c>
      <c r="AS396" s="402">
        <v>1</v>
      </c>
      <c r="AT396" s="402">
        <v>0</v>
      </c>
      <c r="AU396" s="407">
        <v>0</v>
      </c>
      <c r="AV396" s="407">
        <v>0</v>
      </c>
      <c r="AW396" s="407">
        <v>0</v>
      </c>
      <c r="AX396" s="407">
        <v>0</v>
      </c>
      <c r="AY396" s="407">
        <v>0</v>
      </c>
      <c r="AZ396" s="407">
        <v>1</v>
      </c>
      <c r="BA396" s="407">
        <v>0</v>
      </c>
      <c r="BB396" s="407">
        <v>0</v>
      </c>
      <c r="BC396" s="407">
        <v>0</v>
      </c>
      <c r="BD396" s="407">
        <v>1</v>
      </c>
      <c r="BE396" s="407">
        <v>0</v>
      </c>
      <c r="BF396" s="425">
        <v>1</v>
      </c>
      <c r="BG396" s="407">
        <v>0</v>
      </c>
      <c r="BH396" s="407">
        <v>0</v>
      </c>
      <c r="BI396" s="407">
        <v>0</v>
      </c>
      <c r="BJ396" s="407">
        <v>0</v>
      </c>
      <c r="BK396" s="407">
        <v>0</v>
      </c>
      <c r="BL396" s="425">
        <v>1</v>
      </c>
      <c r="BM396" s="407">
        <v>0</v>
      </c>
      <c r="BN396" s="407">
        <v>1</v>
      </c>
      <c r="BO396" s="407">
        <v>0</v>
      </c>
      <c r="BP396" s="407">
        <v>0</v>
      </c>
      <c r="BQ396" s="407">
        <v>0</v>
      </c>
      <c r="BR396" s="383">
        <v>1</v>
      </c>
      <c r="BS396" s="402">
        <v>0</v>
      </c>
      <c r="BT396" s="402">
        <v>0</v>
      </c>
      <c r="BU396" s="402">
        <v>0</v>
      </c>
      <c r="BV396" s="402">
        <v>0</v>
      </c>
      <c r="BW396" s="402">
        <v>1</v>
      </c>
      <c r="BX396" s="381">
        <v>0</v>
      </c>
      <c r="BY396" s="402">
        <v>0</v>
      </c>
      <c r="BZ396" s="402">
        <v>0</v>
      </c>
      <c r="CA396" s="402">
        <v>0</v>
      </c>
      <c r="CB396" s="402">
        <v>0</v>
      </c>
      <c r="CC396" s="402">
        <v>1</v>
      </c>
      <c r="CD396" s="402">
        <v>0</v>
      </c>
      <c r="CE396" s="381">
        <v>0</v>
      </c>
      <c r="CF396" s="402">
        <v>1</v>
      </c>
      <c r="CG396" s="379"/>
      <c r="CH396" s="379"/>
      <c r="CI396" s="379"/>
      <c r="CJ396" s="379"/>
      <c r="CK396" s="379"/>
      <c r="CL396" s="379"/>
      <c r="CM396" s="379"/>
      <c r="CN396" s="381"/>
      <c r="CO396" s="379"/>
    </row>
    <row r="397" spans="1:93" x14ac:dyDescent="0.15">
      <c r="A397" s="418" t="s">
        <v>593</v>
      </c>
      <c r="B397" s="435"/>
      <c r="C397" s="442"/>
      <c r="D397" s="379"/>
      <c r="E397" s="380"/>
      <c r="F397" s="432"/>
      <c r="G397" s="379"/>
      <c r="H397" s="381"/>
      <c r="I397" s="379"/>
      <c r="J397" s="381"/>
      <c r="K397" s="379"/>
      <c r="L397" s="379"/>
      <c r="M397" s="379"/>
      <c r="N397" s="379"/>
      <c r="O397" s="379"/>
      <c r="P397" s="379"/>
      <c r="Q397" s="379"/>
      <c r="R397" s="379"/>
      <c r="S397" s="379"/>
      <c r="T397" s="379"/>
      <c r="U397" s="379"/>
      <c r="V397" s="379"/>
      <c r="W397" s="379"/>
      <c r="X397" s="379"/>
      <c r="Y397" s="381"/>
      <c r="Z397" s="379">
        <v>-1.9526674506415256</v>
      </c>
      <c r="AA397" s="379">
        <v>-15.539900442477878</v>
      </c>
      <c r="AB397" s="379"/>
      <c r="AC397" s="379"/>
      <c r="AD397" s="379"/>
      <c r="AE397" s="379"/>
      <c r="AF397" s="379"/>
      <c r="AG397" s="379"/>
      <c r="AH397" s="381"/>
      <c r="AI397" s="382"/>
      <c r="AJ397" s="382"/>
      <c r="AK397" s="379"/>
      <c r="AL397" s="379"/>
      <c r="AM397" s="379"/>
      <c r="AN397" s="379"/>
      <c r="AO397" s="379"/>
      <c r="AP397" s="379"/>
      <c r="AQ397" s="379"/>
      <c r="AR397" s="379"/>
      <c r="AS397" s="379"/>
      <c r="AT397" s="379"/>
      <c r="AU397" s="405"/>
      <c r="AV397" s="405"/>
      <c r="AW397" s="405"/>
      <c r="AX397" s="379"/>
      <c r="AY397" s="379"/>
      <c r="AZ397" s="379"/>
      <c r="BA397" s="379"/>
      <c r="BB397" s="379"/>
      <c r="BC397" s="379"/>
      <c r="BD397" s="379"/>
      <c r="BE397" s="379"/>
      <c r="BF397" s="379"/>
      <c r="BG397" s="379"/>
      <c r="BH397" s="379"/>
      <c r="BI397" s="405"/>
      <c r="BJ397" s="405"/>
      <c r="BK397" s="405"/>
      <c r="BL397" s="379"/>
      <c r="BM397" s="379"/>
      <c r="BN397" s="379"/>
      <c r="BO397" s="379"/>
      <c r="BP397" s="379"/>
      <c r="BQ397" s="379"/>
      <c r="BR397" s="383"/>
      <c r="BS397" s="379"/>
      <c r="BT397" s="379"/>
      <c r="BU397" s="379"/>
      <c r="BV397" s="379"/>
      <c r="BW397" s="379"/>
      <c r="BX397" s="381"/>
      <c r="BY397" s="379"/>
      <c r="BZ397" s="379"/>
      <c r="CA397" s="379"/>
      <c r="CB397" s="379"/>
      <c r="CC397" s="379"/>
      <c r="CD397" s="379"/>
      <c r="CE397" s="381"/>
      <c r="CF397" s="379"/>
      <c r="CG397" s="379"/>
      <c r="CH397" s="379"/>
      <c r="CI397" s="379"/>
      <c r="CJ397" s="379"/>
      <c r="CK397" s="379"/>
      <c r="CL397" s="379"/>
      <c r="CM397" s="379"/>
      <c r="CN397" s="381"/>
      <c r="CO397" s="379"/>
    </row>
    <row r="398" spans="1:93" x14ac:dyDescent="0.15">
      <c r="A398" s="419">
        <v>2.0038078703703701</v>
      </c>
      <c r="B398" s="435"/>
      <c r="C398" s="442"/>
      <c r="D398" s="379"/>
      <c r="E398" s="380"/>
      <c r="F398" s="380" t="s">
        <v>382</v>
      </c>
      <c r="G398" s="379">
        <v>78</v>
      </c>
      <c r="H398" s="381">
        <v>1</v>
      </c>
      <c r="I398" s="379">
        <v>0</v>
      </c>
      <c r="J398" s="381">
        <v>1</v>
      </c>
      <c r="K398" s="402">
        <v>1</v>
      </c>
      <c r="L398" s="402">
        <v>1</v>
      </c>
      <c r="M398" s="402">
        <v>0</v>
      </c>
      <c r="N398" s="379"/>
      <c r="O398" s="379">
        <v>1</v>
      </c>
      <c r="P398" s="379">
        <v>0</v>
      </c>
      <c r="Q398" s="379">
        <v>0</v>
      </c>
      <c r="R398" s="379">
        <v>0</v>
      </c>
      <c r="S398" s="379">
        <v>0</v>
      </c>
      <c r="T398" s="379">
        <v>1</v>
      </c>
      <c r="U398" s="379">
        <v>0</v>
      </c>
      <c r="V398" s="379">
        <v>0</v>
      </c>
      <c r="W398" s="379">
        <v>1</v>
      </c>
      <c r="X398" s="379">
        <v>0</v>
      </c>
      <c r="Y398" s="381">
        <v>0</v>
      </c>
      <c r="Z398" s="411">
        <v>-0.69033697749952927</v>
      </c>
      <c r="AA398" s="411">
        <v>0</v>
      </c>
      <c r="AB398" s="379">
        <v>0.80868045935659139</v>
      </c>
      <c r="AC398" s="379">
        <v>-12.069059734513276</v>
      </c>
      <c r="AD398" s="379" t="s">
        <v>442</v>
      </c>
      <c r="AE398" s="379">
        <v>0.80868045935659139</v>
      </c>
      <c r="AF398" s="379">
        <v>-12.069059734513276</v>
      </c>
      <c r="AG398" s="379">
        <v>-3.8067153330688326</v>
      </c>
      <c r="AH398" s="379">
        <v>14.317217920353984</v>
      </c>
      <c r="AI398" s="379"/>
      <c r="AJ398" s="379"/>
      <c r="AK398" s="379">
        <v>0</v>
      </c>
      <c r="AL398" s="379">
        <v>0</v>
      </c>
      <c r="AM398" s="379"/>
      <c r="AN398" s="379"/>
      <c r="AO398" s="379"/>
      <c r="AP398" s="379"/>
      <c r="AQ398" s="379"/>
      <c r="AR398" s="379"/>
      <c r="AS398" s="379"/>
      <c r="AT398" s="379"/>
      <c r="AU398" s="405"/>
      <c r="AV398" s="405"/>
      <c r="AW398" s="405"/>
      <c r="AX398" s="379"/>
      <c r="AY398" s="379"/>
      <c r="AZ398" s="379"/>
      <c r="BA398" s="379"/>
      <c r="BB398" s="379"/>
      <c r="BC398" s="379"/>
      <c r="BD398" s="379"/>
      <c r="BE398" s="379"/>
      <c r="BF398" s="379"/>
      <c r="BG398" s="379"/>
      <c r="BH398" s="379"/>
      <c r="BI398" s="405"/>
      <c r="BJ398" s="405"/>
      <c r="BK398" s="405"/>
      <c r="BL398" s="379"/>
      <c r="BM398" s="379"/>
      <c r="BN398" s="379"/>
      <c r="BO398" s="379"/>
      <c r="BP398" s="379"/>
      <c r="BQ398" s="379"/>
      <c r="BR398" s="383"/>
      <c r="BS398" s="379"/>
      <c r="BT398" s="379"/>
      <c r="BU398" s="379"/>
      <c r="BV398" s="379"/>
      <c r="BW398" s="379"/>
      <c r="BX398" s="381"/>
      <c r="BY398" s="379"/>
      <c r="BZ398" s="379"/>
      <c r="CA398" s="379"/>
      <c r="CB398" s="379"/>
      <c r="CC398" s="379"/>
      <c r="CD398" s="379"/>
      <c r="CE398" s="381"/>
      <c r="CF398" s="379"/>
      <c r="CG398" s="379"/>
      <c r="CH398" s="379"/>
      <c r="CI398" s="379"/>
      <c r="CJ398" s="379"/>
      <c r="CK398" s="379"/>
      <c r="CL398" s="379"/>
      <c r="CM398" s="379"/>
      <c r="CN398" s="381"/>
      <c r="CO398" s="379"/>
    </row>
    <row r="399" spans="1:93" x14ac:dyDescent="0.15">
      <c r="A399" s="419">
        <v>2.0147569444444442</v>
      </c>
      <c r="B399" s="435"/>
      <c r="C399" s="442">
        <v>0.69999299999999998</v>
      </c>
      <c r="D399" s="379"/>
      <c r="E399" s="380"/>
      <c r="F399" s="432"/>
      <c r="G399" s="379"/>
      <c r="H399" s="381">
        <v>1</v>
      </c>
      <c r="I399" s="379">
        <v>0</v>
      </c>
      <c r="J399" s="381">
        <v>1</v>
      </c>
      <c r="K399" s="402">
        <v>1</v>
      </c>
      <c r="L399" s="402">
        <v>1</v>
      </c>
      <c r="M399" s="402">
        <v>0</v>
      </c>
      <c r="N399" s="379"/>
      <c r="O399" s="379">
        <v>1</v>
      </c>
      <c r="P399" s="379">
        <v>0</v>
      </c>
      <c r="Q399" s="379">
        <v>0</v>
      </c>
      <c r="R399" s="379">
        <v>1</v>
      </c>
      <c r="S399" s="379">
        <v>0</v>
      </c>
      <c r="T399" s="379">
        <v>0</v>
      </c>
      <c r="U399" s="379">
        <v>0</v>
      </c>
      <c r="V399" s="379">
        <v>0</v>
      </c>
      <c r="W399" s="379">
        <v>1</v>
      </c>
      <c r="X399" s="379">
        <v>0</v>
      </c>
      <c r="Y399" s="381">
        <v>0</v>
      </c>
      <c r="Z399" s="379"/>
      <c r="AA399" s="379"/>
      <c r="AB399" s="379">
        <v>0.69033697749952927</v>
      </c>
      <c r="AC399" s="379">
        <v>-12.02961836283186</v>
      </c>
      <c r="AD399" s="379" t="s">
        <v>442</v>
      </c>
      <c r="AE399" s="379">
        <v>0.69033697749952927</v>
      </c>
      <c r="AF399" s="379">
        <v>-12.02961836283186</v>
      </c>
      <c r="AG399" s="379">
        <v>-3.8856109876402072</v>
      </c>
      <c r="AH399" s="379">
        <v>14.238335176991152</v>
      </c>
      <c r="AI399" s="379"/>
      <c r="AJ399" s="379"/>
      <c r="AK399" s="379">
        <v>0</v>
      </c>
      <c r="AL399" s="379">
        <v>0</v>
      </c>
      <c r="AM399" s="379"/>
      <c r="AN399" s="379"/>
      <c r="AO399" s="379"/>
      <c r="AP399" s="379"/>
      <c r="AQ399" s="379"/>
      <c r="AR399" s="379"/>
      <c r="AS399" s="379"/>
      <c r="AT399" s="379"/>
      <c r="AU399" s="405"/>
      <c r="AV399" s="405"/>
      <c r="AW399" s="405"/>
      <c r="AX399" s="379"/>
      <c r="AY399" s="379"/>
      <c r="AZ399" s="379"/>
      <c r="BA399" s="379"/>
      <c r="BB399" s="379"/>
      <c r="BC399" s="379"/>
      <c r="BD399" s="379"/>
      <c r="BE399" s="379"/>
      <c r="BF399" s="379"/>
      <c r="BG399" s="379"/>
      <c r="BH399" s="379"/>
      <c r="BI399" s="405"/>
      <c r="BJ399" s="405"/>
      <c r="BK399" s="405"/>
      <c r="BL399" s="379"/>
      <c r="BM399" s="379"/>
      <c r="BN399" s="379"/>
      <c r="BO399" s="379"/>
      <c r="BP399" s="379"/>
      <c r="BQ399" s="379"/>
      <c r="BR399" s="383"/>
      <c r="BS399" s="379"/>
      <c r="BT399" s="379"/>
      <c r="BU399" s="379"/>
      <c r="BV399" s="379"/>
      <c r="BW399" s="379"/>
      <c r="BX399" s="381"/>
      <c r="BY399" s="379"/>
      <c r="BZ399" s="379"/>
      <c r="CA399" s="379"/>
      <c r="CB399" s="379"/>
      <c r="CC399" s="379"/>
      <c r="CD399" s="379"/>
      <c r="CE399" s="381"/>
      <c r="CF399" s="379">
        <v>0</v>
      </c>
      <c r="CG399" s="379"/>
      <c r="CH399" s="379"/>
      <c r="CI399" s="379"/>
      <c r="CJ399" s="379"/>
      <c r="CK399" s="379"/>
      <c r="CL399" s="379"/>
      <c r="CM399" s="379"/>
      <c r="CN399" s="381"/>
      <c r="CO399" s="379"/>
    </row>
    <row r="400" spans="1:93" x14ac:dyDescent="0.15">
      <c r="A400" s="419">
        <v>2.0153472222222222</v>
      </c>
      <c r="B400" s="435">
        <v>0.21</v>
      </c>
      <c r="C400" s="442">
        <v>1.6999999300000002</v>
      </c>
      <c r="D400" s="379"/>
      <c r="E400" s="380"/>
      <c r="F400" s="432"/>
      <c r="G400" s="379"/>
      <c r="H400" s="381">
        <v>2</v>
      </c>
      <c r="I400" s="379"/>
      <c r="J400" s="381"/>
      <c r="K400" s="402">
        <v>0</v>
      </c>
      <c r="L400" s="379"/>
      <c r="M400" s="379"/>
      <c r="N400" s="379"/>
      <c r="O400" s="379"/>
      <c r="P400" s="379"/>
      <c r="Q400" s="379"/>
      <c r="R400" s="379"/>
      <c r="S400" s="379"/>
      <c r="T400" s="379"/>
      <c r="U400" s="379"/>
      <c r="V400" s="379"/>
      <c r="W400" s="379"/>
      <c r="X400" s="379"/>
      <c r="Y400" s="381"/>
      <c r="Z400" s="379">
        <v>-1.0453674230707157</v>
      </c>
      <c r="AA400" s="379">
        <v>5.1273783185840713</v>
      </c>
      <c r="AB400" s="379">
        <v>-2.2682500689270246</v>
      </c>
      <c r="AC400" s="379">
        <v>13.370625000000002</v>
      </c>
      <c r="AD400" s="379" t="s">
        <v>443</v>
      </c>
      <c r="AE400" s="379">
        <v>-2.9783109600693973</v>
      </c>
      <c r="AF400" s="379">
        <v>13.567831858407081</v>
      </c>
      <c r="AG400" s="379">
        <v>0.72978480478521657</v>
      </c>
      <c r="AH400" s="379">
        <v>-11.595763274336285</v>
      </c>
      <c r="AI400" s="379"/>
      <c r="AJ400" s="379"/>
      <c r="AK400" s="379">
        <v>1</v>
      </c>
      <c r="AL400" s="379">
        <v>0</v>
      </c>
      <c r="AM400" s="379">
        <v>1</v>
      </c>
      <c r="AN400" s="379">
        <v>0</v>
      </c>
      <c r="AO400" s="379">
        <v>0</v>
      </c>
      <c r="AP400" s="379">
        <v>1</v>
      </c>
      <c r="AQ400" s="379">
        <v>0</v>
      </c>
      <c r="AR400" s="379">
        <v>0</v>
      </c>
      <c r="AS400" s="379">
        <v>1</v>
      </c>
      <c r="AT400" s="379">
        <v>0</v>
      </c>
      <c r="AU400" s="405">
        <v>0</v>
      </c>
      <c r="AV400" s="405">
        <v>0</v>
      </c>
      <c r="AW400" s="405">
        <v>0</v>
      </c>
      <c r="AX400" s="405">
        <v>0</v>
      </c>
      <c r="AY400" s="405">
        <v>0</v>
      </c>
      <c r="AZ400" s="405">
        <v>0</v>
      </c>
      <c r="BA400" s="405">
        <v>1</v>
      </c>
      <c r="BB400" s="405">
        <v>0</v>
      </c>
      <c r="BC400" s="405">
        <v>1</v>
      </c>
      <c r="BD400" s="405">
        <v>0</v>
      </c>
      <c r="BE400" s="405">
        <v>0</v>
      </c>
      <c r="BF400" s="405">
        <v>1</v>
      </c>
      <c r="BG400" s="405">
        <v>0</v>
      </c>
      <c r="BH400" s="405">
        <v>0</v>
      </c>
      <c r="BI400" s="405">
        <v>0</v>
      </c>
      <c r="BJ400" s="405">
        <v>0</v>
      </c>
      <c r="BK400" s="405">
        <v>0</v>
      </c>
      <c r="BL400" s="405">
        <v>0</v>
      </c>
      <c r="BM400" s="405">
        <v>0</v>
      </c>
      <c r="BN400" s="405">
        <v>1</v>
      </c>
      <c r="BO400" s="405">
        <v>0</v>
      </c>
      <c r="BP400" s="405">
        <v>0</v>
      </c>
      <c r="BQ400" s="405">
        <v>0</v>
      </c>
      <c r="BR400" s="383">
        <v>1</v>
      </c>
      <c r="BS400" s="402">
        <v>0</v>
      </c>
      <c r="BT400" s="402">
        <v>0</v>
      </c>
      <c r="BU400" s="402">
        <v>0</v>
      </c>
      <c r="BV400" s="402">
        <v>0</v>
      </c>
      <c r="BW400" s="402">
        <v>1</v>
      </c>
      <c r="BX400" s="381">
        <v>0</v>
      </c>
      <c r="BY400" s="402">
        <v>1</v>
      </c>
      <c r="BZ400" s="402">
        <v>0</v>
      </c>
      <c r="CA400" s="402">
        <v>0</v>
      </c>
      <c r="CB400" s="402">
        <v>0</v>
      </c>
      <c r="CC400" s="402">
        <v>0</v>
      </c>
      <c r="CD400" s="402">
        <v>0</v>
      </c>
      <c r="CE400" s="381">
        <v>0</v>
      </c>
      <c r="CF400" s="402">
        <v>1</v>
      </c>
      <c r="CG400" s="379"/>
      <c r="CH400" s="379"/>
      <c r="CI400" s="379"/>
      <c r="CJ400" s="379"/>
      <c r="CK400" s="379"/>
      <c r="CL400" s="379"/>
      <c r="CM400" s="379"/>
      <c r="CN400" s="381"/>
      <c r="CO400" s="379"/>
    </row>
    <row r="401" spans="1:93" x14ac:dyDescent="0.15">
      <c r="A401" s="419">
        <v>2.016134259259259</v>
      </c>
      <c r="B401" s="435">
        <v>1.08</v>
      </c>
      <c r="C401" s="442">
        <v>1.2666666400000002</v>
      </c>
      <c r="D401" s="379"/>
      <c r="E401" s="380"/>
      <c r="F401" s="432"/>
      <c r="G401" s="379"/>
      <c r="H401" s="381">
        <v>3</v>
      </c>
      <c r="I401" s="379"/>
      <c r="J401" s="381"/>
      <c r="K401" s="402">
        <v>0</v>
      </c>
      <c r="L401" s="379"/>
      <c r="M401" s="379"/>
      <c r="N401" s="379"/>
      <c r="O401" s="379"/>
      <c r="P401" s="379"/>
      <c r="Q401" s="379"/>
      <c r="R401" s="379"/>
      <c r="S401" s="379"/>
      <c r="T401" s="379"/>
      <c r="U401" s="379"/>
      <c r="V401" s="379"/>
      <c r="W401" s="379"/>
      <c r="X401" s="379"/>
      <c r="Y401" s="381"/>
      <c r="Z401" s="379">
        <v>-2.2682500689270246</v>
      </c>
      <c r="AA401" s="379">
        <v>-9.7025774336283188</v>
      </c>
      <c r="AB401" s="379">
        <v>-2.2682500689270246</v>
      </c>
      <c r="AC401" s="379">
        <v>-12.22682522123894</v>
      </c>
      <c r="AD401" s="379" t="s">
        <v>445</v>
      </c>
      <c r="AE401" s="379">
        <v>-1.1637109049277778</v>
      </c>
      <c r="AF401" s="379">
        <v>-12.22682522123894</v>
      </c>
      <c r="AG401" s="379">
        <v>-9.8619568214218453E-2</v>
      </c>
      <c r="AH401" s="379">
        <v>12.936769911504426</v>
      </c>
      <c r="AI401" s="379"/>
      <c r="AJ401" s="379"/>
      <c r="AK401" s="402">
        <v>1</v>
      </c>
      <c r="AL401" s="402">
        <v>0</v>
      </c>
      <c r="AM401" s="402">
        <v>1</v>
      </c>
      <c r="AN401" s="402">
        <v>0</v>
      </c>
      <c r="AO401" s="402">
        <v>0</v>
      </c>
      <c r="AP401" s="402">
        <v>1</v>
      </c>
      <c r="AQ401" s="402">
        <v>0</v>
      </c>
      <c r="AR401" s="402">
        <v>0</v>
      </c>
      <c r="AS401" s="402">
        <v>0</v>
      </c>
      <c r="AT401" s="402">
        <v>0</v>
      </c>
      <c r="AU401" s="407">
        <v>0</v>
      </c>
      <c r="AV401" s="407">
        <v>0</v>
      </c>
      <c r="AW401" s="407">
        <v>1</v>
      </c>
      <c r="AX401" s="407">
        <v>0</v>
      </c>
      <c r="AY401" s="407">
        <v>0</v>
      </c>
      <c r="AZ401" s="407">
        <v>1</v>
      </c>
      <c r="BA401" s="407">
        <v>0</v>
      </c>
      <c r="BB401" s="407">
        <v>0</v>
      </c>
      <c r="BC401" s="407">
        <v>0</v>
      </c>
      <c r="BD401" s="407">
        <v>1</v>
      </c>
      <c r="BE401" s="407">
        <v>0</v>
      </c>
      <c r="BF401" s="407">
        <v>1</v>
      </c>
      <c r="BG401" s="407">
        <v>0</v>
      </c>
      <c r="BH401" s="407">
        <v>0</v>
      </c>
      <c r="BI401" s="407">
        <v>0</v>
      </c>
      <c r="BJ401" s="407">
        <v>0</v>
      </c>
      <c r="BK401" s="407">
        <v>0</v>
      </c>
      <c r="BL401" s="407">
        <v>0</v>
      </c>
      <c r="BM401" s="407">
        <v>0</v>
      </c>
      <c r="BN401" s="407">
        <v>1</v>
      </c>
      <c r="BO401" s="407">
        <v>0</v>
      </c>
      <c r="BP401" s="407">
        <v>0</v>
      </c>
      <c r="BQ401" s="407">
        <v>0</v>
      </c>
      <c r="BR401" s="383">
        <v>0</v>
      </c>
      <c r="BS401" s="402">
        <v>0</v>
      </c>
      <c r="BT401" s="402">
        <v>1</v>
      </c>
      <c r="BU401" s="402">
        <v>0</v>
      </c>
      <c r="BV401" s="402">
        <v>0</v>
      </c>
      <c r="BW401" s="402">
        <v>1</v>
      </c>
      <c r="BX401" s="381">
        <v>0</v>
      </c>
      <c r="BY401" s="402">
        <v>0</v>
      </c>
      <c r="BZ401" s="402">
        <v>0</v>
      </c>
      <c r="CA401" s="402">
        <v>0</v>
      </c>
      <c r="CB401" s="402">
        <v>0</v>
      </c>
      <c r="CC401" s="402">
        <v>1</v>
      </c>
      <c r="CD401" s="402">
        <v>0</v>
      </c>
      <c r="CE401" s="381">
        <v>0</v>
      </c>
      <c r="CF401" s="402">
        <v>0</v>
      </c>
      <c r="CG401" s="379"/>
      <c r="CH401" s="379"/>
      <c r="CI401" s="379"/>
      <c r="CJ401" s="379"/>
      <c r="CK401" s="379"/>
      <c r="CL401" s="379"/>
      <c r="CM401" s="379"/>
      <c r="CN401" s="381"/>
      <c r="CO401" s="379"/>
    </row>
    <row r="402" spans="1:93" ht="14.25" thickBot="1" x14ac:dyDescent="0.2">
      <c r="A402" s="426" t="s">
        <v>593</v>
      </c>
      <c r="B402" s="438"/>
      <c r="C402" s="446"/>
      <c r="D402" s="427"/>
      <c r="E402" s="428"/>
      <c r="F402" s="433"/>
      <c r="G402" s="427"/>
      <c r="H402" s="429"/>
      <c r="I402" s="427"/>
      <c r="J402" s="429"/>
      <c r="K402" s="427"/>
      <c r="L402" s="427"/>
      <c r="M402" s="427"/>
      <c r="N402" s="427"/>
      <c r="O402" s="427"/>
      <c r="P402" s="427"/>
      <c r="Q402" s="427"/>
      <c r="R402" s="427"/>
      <c r="S402" s="427"/>
      <c r="T402" s="427"/>
      <c r="U402" s="427"/>
      <c r="V402" s="427"/>
      <c r="W402" s="427"/>
      <c r="X402" s="427"/>
      <c r="Y402" s="429"/>
      <c r="Z402" s="427">
        <v>-2.2682500689270246</v>
      </c>
      <c r="AA402" s="427">
        <v>12.936769911504426</v>
      </c>
      <c r="AB402" s="427"/>
      <c r="AC402" s="427"/>
      <c r="AD402" s="427"/>
      <c r="AE402" s="427"/>
      <c r="AF402" s="427"/>
      <c r="AG402" s="427"/>
      <c r="AH402" s="429"/>
      <c r="AI402" s="427"/>
      <c r="AJ402" s="427"/>
      <c r="AK402" s="427"/>
      <c r="AL402" s="427"/>
      <c r="AM402" s="427"/>
      <c r="AN402" s="427"/>
      <c r="AO402" s="427"/>
      <c r="AP402" s="427"/>
      <c r="AQ402" s="427"/>
      <c r="AR402" s="427"/>
      <c r="AS402" s="427"/>
      <c r="AT402" s="427"/>
      <c r="AU402" s="430"/>
      <c r="AV402" s="430"/>
      <c r="AW402" s="430"/>
      <c r="AX402" s="427"/>
      <c r="AY402" s="427"/>
      <c r="AZ402" s="427"/>
      <c r="BA402" s="427"/>
      <c r="BB402" s="427"/>
      <c r="BC402" s="427"/>
      <c r="BD402" s="427"/>
      <c r="BE402" s="427"/>
      <c r="BF402" s="427"/>
      <c r="BG402" s="427"/>
      <c r="BH402" s="427"/>
      <c r="BI402" s="430"/>
      <c r="BJ402" s="430"/>
      <c r="BK402" s="430"/>
      <c r="BL402" s="427"/>
      <c r="BM402" s="427"/>
      <c r="BN402" s="427"/>
      <c r="BO402" s="427"/>
      <c r="BP402" s="427"/>
      <c r="BQ402" s="427"/>
      <c r="BR402" s="431"/>
      <c r="BS402" s="427"/>
      <c r="BT402" s="427"/>
      <c r="BU402" s="427"/>
      <c r="BV402" s="427"/>
      <c r="BW402" s="427"/>
      <c r="BX402" s="429"/>
      <c r="BY402" s="427"/>
      <c r="BZ402" s="427"/>
      <c r="CA402" s="427"/>
      <c r="CB402" s="427"/>
      <c r="CC402" s="427"/>
      <c r="CD402" s="427"/>
      <c r="CE402" s="429"/>
      <c r="CF402" s="427"/>
      <c r="CG402" s="427"/>
      <c r="CH402" s="427"/>
      <c r="CI402" s="427"/>
      <c r="CJ402" s="427"/>
      <c r="CK402" s="427"/>
      <c r="CL402" s="427"/>
      <c r="CM402" s="427"/>
      <c r="CN402" s="429"/>
      <c r="CO402" s="427"/>
    </row>
  </sheetData>
  <mergeCells count="2">
    <mergeCell ref="AK3:AK4"/>
    <mergeCell ref="AL3:AL4"/>
  </mergeCells>
  <phoneticPr fontId="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vs Lopew</vt:lpstr>
      <vt:lpstr>編集用</vt:lpstr>
      <vt:lpstr>1st 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Inoue Mariko</dc:creator>
  <cp:lastModifiedBy>keisuke</cp:lastModifiedBy>
  <dcterms:created xsi:type="dcterms:W3CDTF">2014-06-16T11:02:34Z</dcterms:created>
  <dcterms:modified xsi:type="dcterms:W3CDTF">2014-07-12T15:39:49Z</dcterms:modified>
</cp:coreProperties>
</file>